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 кс-2,3\КиК-Шелл\"/>
    </mc:Choice>
  </mc:AlternateContent>
  <xr:revisionPtr revIDLastSave="0" documentId="13_ncr:1_{96517496-27AC-4F20-AC25-9D6BC8EB272D}" xr6:coauthVersionLast="47" xr6:coauthVersionMax="47" xr10:uidLastSave="{00000000-0000-0000-0000-000000000000}"/>
  <bookViews>
    <workbookView xWindow="-120" yWindow="-120" windowWidth="29040" windowHeight="15720" firstSheet="4" activeTab="5" xr2:uid="{00000000-000D-0000-FFFF-FFFF00000000}"/>
  </bookViews>
  <sheets>
    <sheet name="ВДЦ" sheetId="45" state="hidden" r:id="rId1"/>
    <sheet name="КС3 №1" sheetId="16" state="hidden" r:id="rId2"/>
    <sheet name="кс-2 №1корр" sheetId="40" state="hidden" r:id="rId3"/>
    <sheet name="КС3 №" sheetId="43" state="hidden" r:id="rId4"/>
    <sheet name="КС3 №3" sheetId="46" r:id="rId5"/>
    <sheet name=" кс-2 №3" sheetId="47" r:id="rId6"/>
    <sheet name="кс-6 на 06.05" sheetId="44" state="hidden" r:id="rId7"/>
    <sheet name="кс-2 №1" sheetId="37" state="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FilterDatabase" localSheetId="5" hidden="1">' кс-2 №3'!$A$30:$I$828</definedName>
    <definedName name="_xlnm._FilterDatabase" localSheetId="5" hidden="1">' кс-2 №3'!$A$30:$GU$839</definedName>
    <definedName name="_xlnm._FilterDatabase" localSheetId="0" hidden="1">ВДЦ!$AE$22:$AJ$23</definedName>
    <definedName name="_xlnm._FilterDatabase" localSheetId="7" hidden="1">'кс-2 №1'!$A$26:$U$588</definedName>
    <definedName name="_xlnm._FilterDatabase" localSheetId="2" hidden="1">'кс-2 №1корр'!$A$28:$R$581</definedName>
    <definedName name="_xlnm._FilterDatabase" localSheetId="6" hidden="1">'кс-6 на 06.05'!$AE$26:$AJ$27</definedName>
    <definedName name="Criteria" localSheetId="5">#REF!</definedName>
    <definedName name="Criteria">#REF!</definedName>
    <definedName name="Database" localSheetId="5">#REF!</definedName>
    <definedName name="Database">#REF!</definedName>
    <definedName name="Excel_BuiltIn__FilterDatabase_4" localSheetId="5">#REF!</definedName>
    <definedName name="Excel_BuiltIn__FilterDatabase_4" localSheetId="0">#REF!</definedName>
    <definedName name="Excel_BuiltIn__FilterDatabase_4" localSheetId="7">#REF!</definedName>
    <definedName name="Excel_BuiltIn__FilterDatabase_4" localSheetId="2">#REF!</definedName>
    <definedName name="Excel_BuiltIn__FilterDatabase_4" localSheetId="4">#REF!</definedName>
    <definedName name="Excel_BuiltIn__FilterDatabase_4" localSheetId="6">#REF!</definedName>
    <definedName name="Excel_BuiltIn__FilterDatabase_4">#REF!</definedName>
    <definedName name="Excel_BuiltIn_Print_Area" localSheetId="5">#REF!</definedName>
    <definedName name="Excel_BuiltIn_Print_Area" localSheetId="0">#REF!</definedName>
    <definedName name="Excel_BuiltIn_Print_Area" localSheetId="7">#REF!</definedName>
    <definedName name="Excel_BuiltIn_Print_Area" localSheetId="2">#REF!</definedName>
    <definedName name="Excel_BuiltIn_Print_Area" localSheetId="4">#REF!</definedName>
    <definedName name="Excel_BuiltIn_Print_Area" localSheetId="6">#REF!</definedName>
    <definedName name="Excel_BuiltIn_Print_Area">#REF!</definedName>
    <definedName name="Excel_BuiltIn_Print_Area_1" localSheetId="5">#REF!</definedName>
    <definedName name="Excel_BuiltIn_Print_Area_1" localSheetId="0">#REF!</definedName>
    <definedName name="Excel_BuiltIn_Print_Area_1" localSheetId="7">#REF!</definedName>
    <definedName name="Excel_BuiltIn_Print_Area_1" localSheetId="2">#REF!</definedName>
    <definedName name="Excel_BuiltIn_Print_Area_1" localSheetId="4">#REF!</definedName>
    <definedName name="Excel_BuiltIn_Print_Area_1" localSheetId="6">#REF!</definedName>
    <definedName name="Excel_BuiltIn_Print_Area_1">#REF!</definedName>
    <definedName name="Excel_BuiltIn_Print_Area_13" localSheetId="5">#REF!</definedName>
    <definedName name="Excel_BuiltIn_Print_Area_13" localSheetId="0">#REF!</definedName>
    <definedName name="Excel_BuiltIn_Print_Area_13" localSheetId="7">#REF!</definedName>
    <definedName name="Excel_BuiltIn_Print_Area_13" localSheetId="2">#REF!</definedName>
    <definedName name="Excel_BuiltIn_Print_Area_13" localSheetId="4">#REF!</definedName>
    <definedName name="Excel_BuiltIn_Print_Area_13" localSheetId="6">#REF!</definedName>
    <definedName name="Excel_BuiltIn_Print_Area_13">#REF!</definedName>
    <definedName name="Excel_BuiltIn_Print_Area_2" localSheetId="5">#REF!</definedName>
    <definedName name="Excel_BuiltIn_Print_Area_2" localSheetId="0">#REF!</definedName>
    <definedName name="Excel_BuiltIn_Print_Area_2" localSheetId="7">#REF!</definedName>
    <definedName name="Excel_BuiltIn_Print_Area_2" localSheetId="2">#REF!</definedName>
    <definedName name="Excel_BuiltIn_Print_Area_2" localSheetId="4">#REF!</definedName>
    <definedName name="Excel_BuiltIn_Print_Area_2" localSheetId="6">#REF!</definedName>
    <definedName name="Excel_BuiltIn_Print_Area_2">#REF!</definedName>
    <definedName name="Excel_BuiltIn_Print_Area_3" localSheetId="5">#REF!</definedName>
    <definedName name="Excel_BuiltIn_Print_Area_3" localSheetId="0">#REF!</definedName>
    <definedName name="Excel_BuiltIn_Print_Area_3" localSheetId="7">#REF!</definedName>
    <definedName name="Excel_BuiltIn_Print_Area_3" localSheetId="2">#REF!</definedName>
    <definedName name="Excel_BuiltIn_Print_Area_3" localSheetId="4">#REF!</definedName>
    <definedName name="Excel_BuiltIn_Print_Area_3" localSheetId="6">#REF!</definedName>
    <definedName name="Excel_BuiltIn_Print_Area_3">#REF!</definedName>
    <definedName name="Excel_BuiltIn_Print_Area_4" localSheetId="5">#REF!</definedName>
    <definedName name="Excel_BuiltIn_Print_Area_4" localSheetId="0">#REF!</definedName>
    <definedName name="Excel_BuiltIn_Print_Area_4" localSheetId="7">#REF!</definedName>
    <definedName name="Excel_BuiltIn_Print_Area_4" localSheetId="2">#REF!</definedName>
    <definedName name="Excel_BuiltIn_Print_Area_4" localSheetId="4">#REF!</definedName>
    <definedName name="Excel_BuiltIn_Print_Area_4" localSheetId="6">#REF!</definedName>
    <definedName name="Excel_BuiltIn_Print_Area_4">#REF!</definedName>
    <definedName name="Excel_BuiltIn_Print_Area_5" localSheetId="5">#REF!</definedName>
    <definedName name="Excel_BuiltIn_Print_Area_5" localSheetId="0">#REF!</definedName>
    <definedName name="Excel_BuiltIn_Print_Area_5" localSheetId="7">#REF!</definedName>
    <definedName name="Excel_BuiltIn_Print_Area_5" localSheetId="2">#REF!</definedName>
    <definedName name="Excel_BuiltIn_Print_Area_5" localSheetId="4">#REF!</definedName>
    <definedName name="Excel_BuiltIn_Print_Area_5" localSheetId="6">#REF!</definedName>
    <definedName name="Excel_BuiltIn_Print_Area_5">#REF!</definedName>
    <definedName name="Excel_BuiltIn_Print_Area_6" localSheetId="5">#REF!</definedName>
    <definedName name="Excel_BuiltIn_Print_Area_6" localSheetId="0">#REF!</definedName>
    <definedName name="Excel_BuiltIn_Print_Area_6" localSheetId="7">#REF!</definedName>
    <definedName name="Excel_BuiltIn_Print_Area_6" localSheetId="2">#REF!</definedName>
    <definedName name="Excel_BuiltIn_Print_Area_6" localSheetId="4">#REF!</definedName>
    <definedName name="Excel_BuiltIn_Print_Area_6" localSheetId="6">#REF!</definedName>
    <definedName name="Excel_BuiltIn_Print_Area_6">#REF!</definedName>
    <definedName name="Excel_BuiltIn_Print_Area_7" localSheetId="5">#REF!</definedName>
    <definedName name="Excel_BuiltIn_Print_Area_7" localSheetId="0">#REF!</definedName>
    <definedName name="Excel_BuiltIn_Print_Area_7" localSheetId="7">#REF!</definedName>
    <definedName name="Excel_BuiltIn_Print_Area_7" localSheetId="2">#REF!</definedName>
    <definedName name="Excel_BuiltIn_Print_Area_7" localSheetId="4">#REF!</definedName>
    <definedName name="Excel_BuiltIn_Print_Area_7" localSheetId="6">#REF!</definedName>
    <definedName name="Excel_BuiltIn_Print_Area_7">#REF!</definedName>
    <definedName name="Excel_BuiltIn_Print_Area_8" localSheetId="5">#REF!</definedName>
    <definedName name="Excel_BuiltIn_Print_Area_8" localSheetId="0">#REF!</definedName>
    <definedName name="Excel_BuiltIn_Print_Area_8" localSheetId="7">#REF!</definedName>
    <definedName name="Excel_BuiltIn_Print_Area_8" localSheetId="2">#REF!</definedName>
    <definedName name="Excel_BuiltIn_Print_Area_8" localSheetId="4">#REF!</definedName>
    <definedName name="Excel_BuiltIn_Print_Area_8" localSheetId="6">#REF!</definedName>
    <definedName name="Excel_BuiltIn_Print_Area_8">#REF!</definedName>
    <definedName name="Excel_BuiltIn_Print_Titles" localSheetId="5">#REF!</definedName>
    <definedName name="Excel_BuiltIn_Print_Titles" localSheetId="0">#REF!</definedName>
    <definedName name="Excel_BuiltIn_Print_Titles" localSheetId="7">#REF!</definedName>
    <definedName name="Excel_BuiltIn_Print_Titles" localSheetId="2">#REF!</definedName>
    <definedName name="Excel_BuiltIn_Print_Titles" localSheetId="4">#REF!</definedName>
    <definedName name="Excel_BuiltIn_Print_Titles" localSheetId="6">#REF!</definedName>
    <definedName name="Excel_BuiltIn_Print_Titles">#REF!</definedName>
    <definedName name="Fuck" localSheetId="5">#REF!</definedName>
    <definedName name="Fuck" localSheetId="0">#REF!</definedName>
    <definedName name="Fuck" localSheetId="7">#REF!</definedName>
    <definedName name="Fuck" localSheetId="2">#REF!</definedName>
    <definedName name="Fuck" localSheetId="4">#REF!</definedName>
    <definedName name="Fuck" localSheetId="6">#REF!</definedName>
    <definedName name="Fuck">#REF!</definedName>
    <definedName name="k">'[1]Текущие показатели'!$A$2</definedName>
    <definedName name="VES" localSheetId="5">#REF!</definedName>
    <definedName name="VES" localSheetId="0">#REF!</definedName>
    <definedName name="VES" localSheetId="7">#REF!</definedName>
    <definedName name="VES" localSheetId="2">#REF!</definedName>
    <definedName name="VES" localSheetId="4">#REF!</definedName>
    <definedName name="VES" localSheetId="6">#REF!</definedName>
    <definedName name="VES">#REF!</definedName>
    <definedName name="Z_32BE0561_3E43_11D1_AA21_0080C83F6713_.wvu.FilterData" localSheetId="5" hidden="1">#REF!</definedName>
    <definedName name="Z_32BE0561_3E43_11D1_AA21_0080C83F6713_.wvu.FilterData" localSheetId="0" hidden="1">#REF!</definedName>
    <definedName name="Z_32BE0561_3E43_11D1_AA21_0080C83F6713_.wvu.FilterData" localSheetId="7" hidden="1">#REF!</definedName>
    <definedName name="Z_32BE0561_3E43_11D1_AA21_0080C83F6713_.wvu.FilterData" localSheetId="2" hidden="1">#REF!</definedName>
    <definedName name="Z_32BE0561_3E43_11D1_AA21_0080C83F6713_.wvu.FilterData" localSheetId="4" hidden="1">#REF!</definedName>
    <definedName name="Z_32BE0561_3E43_11D1_AA21_0080C83F6713_.wvu.FilterData" localSheetId="6" hidden="1">#REF!</definedName>
    <definedName name="Z_32BE0561_3E43_11D1_AA21_0080C83F6713_.wvu.FilterData" hidden="1">#REF!</definedName>
    <definedName name="Z_32BE0561_3E43_11D1_AA21_0080C83F6713_.wvu.Rows" localSheetId="5" hidden="1">#REF!</definedName>
    <definedName name="Z_32BE0561_3E43_11D1_AA21_0080C83F6713_.wvu.Rows" localSheetId="0" hidden="1">#REF!</definedName>
    <definedName name="Z_32BE0561_3E43_11D1_AA21_0080C83F6713_.wvu.Rows" localSheetId="7" hidden="1">#REF!</definedName>
    <definedName name="Z_32BE0561_3E43_11D1_AA21_0080C83F6713_.wvu.Rows" localSheetId="2" hidden="1">#REF!</definedName>
    <definedName name="Z_32BE0561_3E43_11D1_AA21_0080C83F6713_.wvu.Rows" localSheetId="4" hidden="1">#REF!</definedName>
    <definedName name="Z_32BE0561_3E43_11D1_AA21_0080C83F6713_.wvu.Rows" localSheetId="6" hidden="1">#REF!</definedName>
    <definedName name="Z_32BE0561_3E43_11D1_AA21_0080C83F6713_.wvu.Rows" hidden="1">#REF!</definedName>
    <definedName name="Z_361DAB21_3E43_11D1_9921_000021579852_.wvu.FilterData" localSheetId="5" hidden="1">#REF!</definedName>
    <definedName name="Z_361DAB21_3E43_11D1_9921_000021579852_.wvu.FilterData" localSheetId="0" hidden="1">#REF!</definedName>
    <definedName name="Z_361DAB21_3E43_11D1_9921_000021579852_.wvu.FilterData" localSheetId="7" hidden="1">#REF!</definedName>
    <definedName name="Z_361DAB21_3E43_11D1_9921_000021579852_.wvu.FilterData" localSheetId="2" hidden="1">#REF!</definedName>
    <definedName name="Z_361DAB21_3E43_11D1_9921_000021579852_.wvu.FilterData" localSheetId="4" hidden="1">#REF!</definedName>
    <definedName name="Z_361DAB21_3E43_11D1_9921_000021579852_.wvu.FilterData" localSheetId="6" hidden="1">#REF!</definedName>
    <definedName name="Z_361DAB21_3E43_11D1_9921_000021579852_.wvu.FilterData" hidden="1">#REF!</definedName>
    <definedName name="Z_6DAEFF01_3E3C_11D1_9921_000021579852_.wvu.FilterData" localSheetId="5" hidden="1">#REF!</definedName>
    <definedName name="Z_6DAEFF01_3E3C_11D1_9921_000021579852_.wvu.FilterData" localSheetId="0" hidden="1">#REF!</definedName>
    <definedName name="Z_6DAEFF01_3E3C_11D1_9921_000021579852_.wvu.FilterData" localSheetId="7" hidden="1">#REF!</definedName>
    <definedName name="Z_6DAEFF01_3E3C_11D1_9921_000021579852_.wvu.FilterData" localSheetId="2" hidden="1">#REF!</definedName>
    <definedName name="Z_6DAEFF01_3E3C_11D1_9921_000021579852_.wvu.FilterData" localSheetId="4" hidden="1">#REF!</definedName>
    <definedName name="Z_6DAEFF01_3E3C_11D1_9921_000021579852_.wvu.FilterData" localSheetId="6" hidden="1">#REF!</definedName>
    <definedName name="Z_6DAEFF01_3E3C_11D1_9921_000021579852_.wvu.FilterData" hidden="1">#REF!</definedName>
    <definedName name="Z_6DAEFF01_3E3C_11D1_9921_000021579852_.wvu.Rows" localSheetId="5" hidden="1">#REF!</definedName>
    <definedName name="Z_6DAEFF01_3E3C_11D1_9921_000021579852_.wvu.Rows" localSheetId="0" hidden="1">#REF!</definedName>
    <definedName name="Z_6DAEFF01_3E3C_11D1_9921_000021579852_.wvu.Rows" localSheetId="7" hidden="1">#REF!</definedName>
    <definedName name="Z_6DAEFF01_3E3C_11D1_9921_000021579852_.wvu.Rows" localSheetId="2" hidden="1">#REF!</definedName>
    <definedName name="Z_6DAEFF01_3E3C_11D1_9921_000021579852_.wvu.Rows" localSheetId="4" hidden="1">#REF!</definedName>
    <definedName name="Z_6DAEFF01_3E3C_11D1_9921_000021579852_.wvu.Rows" localSheetId="6" hidden="1">#REF!</definedName>
    <definedName name="Z_6DAEFF01_3E3C_11D1_9921_000021579852_.wvu.Rows" hidden="1">#REF!</definedName>
    <definedName name="Z_7F3F38C1_B38F_11D1_B73A_0080C83F5DB9_.wvu.FilterData" localSheetId="5" hidden="1">#REF!</definedName>
    <definedName name="Z_7F3F38C1_B38F_11D1_B73A_0080C83F5DB9_.wvu.FilterData" localSheetId="0" hidden="1">#REF!</definedName>
    <definedName name="Z_7F3F38C1_B38F_11D1_B73A_0080C83F5DB9_.wvu.FilterData" localSheetId="7" hidden="1">#REF!</definedName>
    <definedName name="Z_7F3F38C1_B38F_11D1_B73A_0080C83F5DB9_.wvu.FilterData" localSheetId="2" hidden="1">#REF!</definedName>
    <definedName name="Z_7F3F38C1_B38F_11D1_B73A_0080C83F5DB9_.wvu.FilterData" localSheetId="4" hidden="1">#REF!</definedName>
    <definedName name="Z_7F3F38C1_B38F_11D1_B73A_0080C83F5DB9_.wvu.FilterData" localSheetId="6" hidden="1">#REF!</definedName>
    <definedName name="Z_7F3F38C1_B38F_11D1_B73A_0080C83F5DB9_.wvu.FilterData" hidden="1">#REF!</definedName>
    <definedName name="_xlnm.Database" localSheetId="5">#REF!</definedName>
    <definedName name="_xlnm.Database" localSheetId="0">#REF!</definedName>
    <definedName name="_xlnm.Database" localSheetId="7">#REF!</definedName>
    <definedName name="_xlnm.Database" localSheetId="2">#REF!</definedName>
    <definedName name="_xlnm.Database" localSheetId="4">#REF!</definedName>
    <definedName name="_xlnm.Database" localSheetId="6">#REF!</definedName>
    <definedName name="_xlnm.Database">#REF!</definedName>
    <definedName name="БИРЖА">'[2]исх дан'!$B$4</definedName>
    <definedName name="БИРЖА2" localSheetId="0">'[2]исх дан'!#REF!</definedName>
    <definedName name="БИРЖА2" localSheetId="7">'[2]исх дан'!#REF!</definedName>
    <definedName name="БИРЖА2" localSheetId="2">'[2]исх дан'!#REF!</definedName>
    <definedName name="БИРЖА2" localSheetId="4">'[2]исх дан'!#REF!</definedName>
    <definedName name="БИРЖА2" localSheetId="6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5">#REF!</definedName>
    <definedName name="д" localSheetId="0">#REF!</definedName>
    <definedName name="д" localSheetId="7">#REF!</definedName>
    <definedName name="д" localSheetId="2">#REF!</definedName>
    <definedName name="д" localSheetId="4">#REF!</definedName>
    <definedName name="д" localSheetId="6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5">[5]Кабель!#REF!</definedName>
    <definedName name="Дост_Кавказ" localSheetId="0">[5]Кабель!#REF!</definedName>
    <definedName name="Дост_Кавказ" localSheetId="7">[5]Кабель!#REF!</definedName>
    <definedName name="Дост_Кавказ" localSheetId="2">[5]Кабель!#REF!</definedName>
    <definedName name="Дост_Кавказ" localSheetId="6">[5]Кабель!#REF!</definedName>
    <definedName name="Дост_Кавказ">[5]Кабель!#REF!</definedName>
    <definedName name="Дост_Промсервис">[5]Кабель!$BR$9</definedName>
    <definedName name="Доставка_Алюр" localSheetId="5">#REF!</definedName>
    <definedName name="Доставка_Алюр" localSheetId="0">#REF!</definedName>
    <definedName name="Доставка_Алюр" localSheetId="7">#REF!</definedName>
    <definedName name="Доставка_Алюр" localSheetId="2">#REF!</definedName>
    <definedName name="Доставка_Алюр" localSheetId="4">#REF!</definedName>
    <definedName name="Доставка_Алюр" localSheetId="6">#REF!</definedName>
    <definedName name="Доставка_Алюр">#REF!</definedName>
    <definedName name="доставка_андромеда" localSheetId="5">#REF!</definedName>
    <definedName name="доставка_андромеда" localSheetId="0">#REF!</definedName>
    <definedName name="доставка_андромеда" localSheetId="7">#REF!</definedName>
    <definedName name="доставка_андромеда" localSheetId="2">#REF!</definedName>
    <definedName name="доставка_андромеда" localSheetId="4">#REF!</definedName>
    <definedName name="доставка_андромеда" localSheetId="6">#REF!</definedName>
    <definedName name="доставка_андромеда">#REF!</definedName>
    <definedName name="доставка_ВИМкабель" localSheetId="5">#REF!</definedName>
    <definedName name="доставка_ВИМкабель" localSheetId="0">#REF!</definedName>
    <definedName name="доставка_ВИМкабель" localSheetId="7">#REF!</definedName>
    <definedName name="доставка_ВИМкабель" localSheetId="2">#REF!</definedName>
    <definedName name="доставка_ВИМкабель" localSheetId="4">#REF!</definedName>
    <definedName name="доставка_ВИМкабель" localSheetId="6">#REF!</definedName>
    <definedName name="доставка_ВИМкабель">#REF!</definedName>
    <definedName name="Доставка_Дилявер" localSheetId="5">#REF!</definedName>
    <definedName name="Доставка_Дилявер" localSheetId="0">#REF!</definedName>
    <definedName name="Доставка_Дилявер" localSheetId="7">#REF!</definedName>
    <definedName name="Доставка_Дилявер" localSheetId="2">#REF!</definedName>
    <definedName name="Доставка_Дилявер" localSheetId="4">#REF!</definedName>
    <definedName name="Доставка_Дилявер" localSheetId="6">#REF!</definedName>
    <definedName name="Доставка_Дилявер">#REF!</definedName>
    <definedName name="доставка_кавказ" localSheetId="5">#REF!</definedName>
    <definedName name="доставка_кавказ" localSheetId="0">#REF!</definedName>
    <definedName name="доставка_кавказ" localSheetId="7">#REF!</definedName>
    <definedName name="доставка_кавказ" localSheetId="2">#REF!</definedName>
    <definedName name="доставка_кавказ" localSheetId="4">#REF!</definedName>
    <definedName name="доставка_кавказ" localSheetId="6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5">#REF!</definedName>
    <definedName name="к1" localSheetId="0">#REF!</definedName>
    <definedName name="к1" localSheetId="7">#REF!</definedName>
    <definedName name="к1" localSheetId="2">#REF!</definedName>
    <definedName name="к1" localSheetId="4">#REF!</definedName>
    <definedName name="к1" localSheetId="6">#REF!</definedName>
    <definedName name="к1">#REF!</definedName>
    <definedName name="к2" localSheetId="5">#REF!</definedName>
    <definedName name="к2" localSheetId="0">#REF!</definedName>
    <definedName name="к2" localSheetId="7">#REF!</definedName>
    <definedName name="к2" localSheetId="2">#REF!</definedName>
    <definedName name="к2" localSheetId="4">#REF!</definedName>
    <definedName name="к2" localSheetId="6">#REF!</definedName>
    <definedName name="к2">#REF!</definedName>
    <definedName name="к3" localSheetId="5">#REF!</definedName>
    <definedName name="к3" localSheetId="0">#REF!</definedName>
    <definedName name="к3" localSheetId="7">#REF!</definedName>
    <definedName name="к3" localSheetId="2">#REF!</definedName>
    <definedName name="к3" localSheetId="4">#REF!</definedName>
    <definedName name="к3" localSheetId="6">#REF!</definedName>
    <definedName name="к3">#REF!</definedName>
    <definedName name="Код_1" localSheetId="5">[4]Смета!#REF!</definedName>
    <definedName name="Код_1" localSheetId="0">[4]Смета!#REF!</definedName>
    <definedName name="Код_1" localSheetId="7">[4]Смета!#REF!</definedName>
    <definedName name="Код_1" localSheetId="2">[4]Смета!#REF!</definedName>
    <definedName name="Код_1" localSheetId="4">[4]Смета!#REF!</definedName>
    <definedName name="Код_1" localSheetId="6">[4]Смета!#REF!</definedName>
    <definedName name="Код_1">[4]Смета!#REF!</definedName>
    <definedName name="Кольч">'[2]исх дан'!$B$12</definedName>
    <definedName name="КОЛЬЧ_АВББШВ" localSheetId="0">'[2]исх дан'!#REF!</definedName>
    <definedName name="КОЛЬЧ_АВББШВ" localSheetId="7">'[2]исх дан'!#REF!</definedName>
    <definedName name="КОЛЬЧ_АВББШВ" localSheetId="2">'[2]исх дан'!#REF!</definedName>
    <definedName name="КОЛЬЧ_АВББШВ" localSheetId="4">'[2]исх дан'!#REF!</definedName>
    <definedName name="КОЛЬЧ_АВББШВ" localSheetId="6">'[2]исх дан'!#REF!</definedName>
    <definedName name="КОЛЬЧ_АВББШВ">'[2]исх дан'!#REF!</definedName>
    <definedName name="Конец" localSheetId="5">#REF!</definedName>
    <definedName name="Конец" localSheetId="0">#REF!</definedName>
    <definedName name="Конец" localSheetId="7">#REF!</definedName>
    <definedName name="Конец" localSheetId="2">#REF!</definedName>
    <definedName name="Конец" localSheetId="4">#REF!</definedName>
    <definedName name="Конец" localSheetId="6">#REF!</definedName>
    <definedName name="Конец">#REF!</definedName>
    <definedName name="конкр150" localSheetId="0">'[2]исх дан'!#REF!</definedName>
    <definedName name="конкр150" localSheetId="7">'[2]исх дан'!#REF!</definedName>
    <definedName name="конкр150" localSheetId="2">'[2]исх дан'!#REF!</definedName>
    <definedName name="конкр150" localSheetId="4">'[2]исх дан'!#REF!</definedName>
    <definedName name="конкр150" localSheetId="6">'[2]исх дан'!#REF!</definedName>
    <definedName name="конкр150">'[2]исх дан'!#REF!</definedName>
    <definedName name="конкр230" localSheetId="0">'[2]исх дан'!#REF!</definedName>
    <definedName name="конкр230" localSheetId="7">'[2]исх дан'!#REF!</definedName>
    <definedName name="конкр230" localSheetId="2">'[2]исх дан'!#REF!</definedName>
    <definedName name="конкр230" localSheetId="6">'[2]исх дан'!#REF!</definedName>
    <definedName name="конкр230">'[2]исх дан'!#REF!</definedName>
    <definedName name="конкр240" localSheetId="0">'[2]исх дан'!#REF!</definedName>
    <definedName name="конкр240" localSheetId="7">'[2]исх дан'!#REF!</definedName>
    <definedName name="конкр240" localSheetId="2">'[2]исх дан'!#REF!</definedName>
    <definedName name="конкр240" localSheetId="6">'[2]исх дан'!#REF!</definedName>
    <definedName name="конкр240">'[2]исх дан'!#REF!</definedName>
    <definedName name="КОНТРОЛЬНИК" localSheetId="0">'[2]исх дан'!#REF!</definedName>
    <definedName name="КОНТРОЛЬНИК" localSheetId="7">'[2]исх дан'!#REF!</definedName>
    <definedName name="КОНТРОЛЬНИК" localSheetId="2">'[2]исх дан'!#REF!</definedName>
    <definedName name="КОНТРОЛЬНИК" localSheetId="6">'[2]исх дан'!#REF!</definedName>
    <definedName name="КОНТРОЛЬНИК">'[2]исх дан'!#REF!</definedName>
    <definedName name="Копилка_объем" localSheetId="0">[4]Материалы!#REF!</definedName>
    <definedName name="Копилка_объем" localSheetId="7">[4]Материалы!#REF!</definedName>
    <definedName name="Копилка_объем" localSheetId="2">[4]Материалы!#REF!</definedName>
    <definedName name="Копилка_объем" localSheetId="6">[4]Материалы!#REF!</definedName>
    <definedName name="Копилка_объем">[4]Материалы!#REF!</definedName>
    <definedName name="Копилка_сумма" localSheetId="0">[4]Материалы!#REF!</definedName>
    <definedName name="Копилка_сумма" localSheetId="7">[4]Материалы!#REF!</definedName>
    <definedName name="Копилка_сумма" localSheetId="2">[4]Материалы!#REF!</definedName>
    <definedName name="Копилка_сумма" localSheetId="6">[4]Материалы!#REF!</definedName>
    <definedName name="Копилка_сумма">[4]Материалы!#REF!</definedName>
    <definedName name="КОРОБ_ДОБ_РОЗН" localSheetId="0">'[2]исх дан'!#REF!</definedName>
    <definedName name="КОРОБ_ДОБ_РОЗН" localSheetId="7">'[2]исх дан'!#REF!</definedName>
    <definedName name="КОРОБ_ДОБ_РОЗН" localSheetId="2">'[2]исх дан'!#REF!</definedName>
    <definedName name="КОРОБ_ДОБ_РОЗН" localSheetId="6">'[2]исх дан'!#REF!</definedName>
    <definedName name="КОРОБ_ДОБ_РОЗН">'[2]исх дан'!#REF!</definedName>
    <definedName name="КОРОБ_РФ" localSheetId="0">'[2]исх дан'!#REF!</definedName>
    <definedName name="КОРОБ_РФ" localSheetId="7">'[2]исх дан'!#REF!</definedName>
    <definedName name="КОРОБ_РФ" localSheetId="2">'[2]исх дан'!#REF!</definedName>
    <definedName name="КОРОБ_РФ" localSheetId="6">'[2]исх дан'!#REF!</definedName>
    <definedName name="КОРОБ_РФ">'[2]исх дан'!#REF!</definedName>
    <definedName name="_xlnm.Criteria" localSheetId="5">#REF!</definedName>
    <definedName name="_xlnm.Criteria" localSheetId="0">#REF!</definedName>
    <definedName name="_xlnm.Criteria" localSheetId="7">#REF!</definedName>
    <definedName name="_xlnm.Criteria" localSheetId="2">#REF!</definedName>
    <definedName name="_xlnm.Criteria" localSheetId="4">#REF!</definedName>
    <definedName name="_xlnm.Criteria" localSheetId="6">#REF!</definedName>
    <definedName name="_xlnm.Criteria">#REF!</definedName>
    <definedName name="КУРС" localSheetId="5">'[2]исх дан'!#REF!</definedName>
    <definedName name="КУРС" localSheetId="0">'[2]исх дан'!#REF!</definedName>
    <definedName name="КУРС" localSheetId="7">'[2]исх дан'!#REF!</definedName>
    <definedName name="КУРС" localSheetId="2">'[2]исх дан'!#REF!</definedName>
    <definedName name="КУРС" localSheetId="4">'[2]исх дан'!#REF!</definedName>
    <definedName name="КУРС" localSheetId="6">'[2]исх дан'!#REF!</definedName>
    <definedName name="КУРС">'[2]исх дан'!#REF!</definedName>
    <definedName name="КУРС_2Й_ЛИСТ" localSheetId="5">'[2]исх дан'!#REF!</definedName>
    <definedName name="КУРС_2Й_ЛИСТ" localSheetId="0">'[2]исх дан'!#REF!</definedName>
    <definedName name="КУРС_2Й_ЛИСТ" localSheetId="7">'[2]исх дан'!#REF!</definedName>
    <definedName name="КУРС_2Й_ЛИСТ" localSheetId="2">'[2]исх дан'!#REF!</definedName>
    <definedName name="КУРС_2Й_ЛИСТ" localSheetId="6">'[2]исх дан'!#REF!</definedName>
    <definedName name="КУРС_2Й_ЛИСТ">'[2]исх дан'!#REF!</definedName>
    <definedName name="Курс_Диалин">'[7]Эл-доп'!$U$4</definedName>
    <definedName name="КУРС_ЗАПАЗД" localSheetId="0">'[2]исх дан'!#REF!</definedName>
    <definedName name="КУРС_ЗАПАЗД" localSheetId="7">'[2]исх дан'!#REF!</definedName>
    <definedName name="КУРС_ЗАПАЗД" localSheetId="2">'[2]исх дан'!#REF!</definedName>
    <definedName name="КУРС_ЗАПАЗД" localSheetId="4">'[2]исх дан'!#REF!</definedName>
    <definedName name="КУРС_ЗАПАЗД" localSheetId="6">'[2]исх дан'!#REF!</definedName>
    <definedName name="КУРС_ЗАПАЗД">'[2]исх дан'!#REF!</definedName>
    <definedName name="Курс_ИЭК">'[7]Эл-доп'!$Z$4</definedName>
    <definedName name="КУРС_КОЛЬЧ" localSheetId="0">'[2]исх дан'!#REF!</definedName>
    <definedName name="КУРС_КОЛЬЧ" localSheetId="7">'[2]исх дан'!#REF!</definedName>
    <definedName name="КУРС_КОЛЬЧ" localSheetId="2">'[2]исх дан'!#REF!</definedName>
    <definedName name="КУРС_КОЛЬЧ" localSheetId="4">'[2]исх дан'!#REF!</definedName>
    <definedName name="КУРС_КОЛЬЧ" localSheetId="6">'[2]исх дан'!#REF!</definedName>
    <definedName name="КУРС_КОЛЬЧ">'[2]исх дан'!#REF!</definedName>
    <definedName name="КУРС_ЛУК" localSheetId="0">'[2]исх дан'!#REF!</definedName>
    <definedName name="КУРС_ЛУК" localSheetId="7">'[2]исх дан'!#REF!</definedName>
    <definedName name="КУРС_ЛУК" localSheetId="2">'[2]исх дан'!#REF!</definedName>
    <definedName name="КУРС_ЛУК" localSheetId="6">'[2]исх дан'!#REF!</definedName>
    <definedName name="КУРС_ЛУК">'[2]исх дан'!#REF!</definedName>
    <definedName name="КУРС_ЛУКИ" localSheetId="0">'[2]исх дан'!#REF!</definedName>
    <definedName name="КУРС_ЛУКИ" localSheetId="7">'[2]исх дан'!#REF!</definedName>
    <definedName name="КУРС_ЛУКИ" localSheetId="2">'[2]исх дан'!#REF!</definedName>
    <definedName name="КУРС_ЛУКИ" localSheetId="6">'[2]исх дан'!#REF!</definedName>
    <definedName name="КУРС_ЛУКИ">'[2]исх дан'!#REF!</definedName>
    <definedName name="КУРС_РК" localSheetId="0">'[2]исх дан'!#REF!</definedName>
    <definedName name="КУРС_РК" localSheetId="7">'[2]исх дан'!#REF!</definedName>
    <definedName name="КУРС_РК" localSheetId="2">'[2]исх дан'!#REF!</definedName>
    <definedName name="КУРС_РК" localSheetId="6">'[2]исх дан'!#REF!</definedName>
    <definedName name="КУРС_РК">'[2]исх дан'!#REF!</definedName>
    <definedName name="левон_опт" localSheetId="5">#REF!</definedName>
    <definedName name="левон_опт" localSheetId="0">#REF!</definedName>
    <definedName name="левон_опт" localSheetId="7">#REF!</definedName>
    <definedName name="левон_опт" localSheetId="2">#REF!</definedName>
    <definedName name="левон_опт" localSheetId="4">#REF!</definedName>
    <definedName name="левон_опт" localSheetId="6">#REF!</definedName>
    <definedName name="левон_опт">#REF!</definedName>
    <definedName name="левон_розн" localSheetId="5">#REF!</definedName>
    <definedName name="левон_розн" localSheetId="0">#REF!</definedName>
    <definedName name="левон_розн" localSheetId="7">#REF!</definedName>
    <definedName name="левон_розн" localSheetId="2">#REF!</definedName>
    <definedName name="левон_розн" localSheetId="4">#REF!</definedName>
    <definedName name="левон_розн" localSheetId="6">#REF!</definedName>
    <definedName name="левон_розн">#REF!</definedName>
    <definedName name="лист1" localSheetId="5">[8]Кабель!$A$1:$A$123,[8]Кабель!$GF$1:$GG$123,#REF!,#REF!,[8]Кабель!$A$423:$A$1102,[8]Кабель!$GF$423:$GG$1102</definedName>
    <definedName name="лист1" localSheetId="0">[8]Кабель!$A$1:$A$123,[8]Кабель!$GF$1:$GG$123,#REF!,#REF!,[8]Кабель!$A$423:$A$1102,[8]Кабель!$GF$423:$GG$1102</definedName>
    <definedName name="лист1" localSheetId="7">[8]Кабель!$A$1:$A$123,[8]Кабель!$GF$1:$GG$123,#REF!,#REF!,[8]Кабель!$A$423:$A$1102,[8]Кабель!$GF$423:$GG$1102</definedName>
    <definedName name="лист1" localSheetId="2">[8]Кабель!$A$1:$A$123,[8]Кабель!$GF$1:$GG$123,#REF!,#REF!,[8]Кабель!$A$423:$A$1102,[8]Кабель!$GF$423:$GG$1102</definedName>
    <definedName name="лист1" localSheetId="4">[8]Кабель!$A$1:$A$123,[8]Кабель!$GF$1:$GG$123,#REF!,#REF!,[8]Кабель!$A$423:$A$1102,[8]Кабель!$GF$423:$GG$1102</definedName>
    <definedName name="лист1" localSheetId="6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5">[8]Кабель!$A$10:$A$123,[8]Кабель!$GF$10:$GG$123,#REF!,[8]Кабель!$GF$438:$GG$850</definedName>
    <definedName name="лист1_txt" localSheetId="0">[8]Кабель!$A$10:$A$123,[8]Кабель!$GF$10:$GG$123,#REF!,[8]Кабель!$GF$438:$GG$850</definedName>
    <definedName name="лист1_txt" localSheetId="7">[8]Кабель!$A$10:$A$123,[8]Кабель!$GF$10:$GG$123,#REF!,[8]Кабель!$GF$438:$GG$850</definedName>
    <definedName name="лист1_txt" localSheetId="2">[8]Кабель!$A$10:$A$123,[8]Кабель!$GF$10:$GG$123,#REF!,[8]Кабель!$GF$438:$GG$850</definedName>
    <definedName name="лист1_txt" localSheetId="4">[8]Кабель!$A$10:$A$123,[8]Кабель!$GF$10:$GG$123,#REF!,[8]Кабель!$GF$438:$GG$850</definedName>
    <definedName name="лист1_txt" localSheetId="6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5">#REF!,#REF!</definedName>
    <definedName name="лист10" localSheetId="0">#REF!,#REF!</definedName>
    <definedName name="лист10" localSheetId="7">#REF!,#REF!</definedName>
    <definedName name="лист10" localSheetId="2">#REF!,#REF!</definedName>
    <definedName name="лист10" localSheetId="4">#REF!,#REF!</definedName>
    <definedName name="лист10" localSheetId="6">#REF!,#REF!</definedName>
    <definedName name="лист10">#REF!,#REF!</definedName>
    <definedName name="лист2" localSheetId="5">[7]Электрика!#REF!,[7]Электрика!#REF!,[7]Электрика!$B$1:$B$24,[7]Электрика!$AY$1:$AZ$24,[7]Электрика!#REF!,[7]Электрика!#REF!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 localSheetId="7">[7]Электрика!#REF!,[7]Электрика!#REF!,[7]Электрика!$B$1:$B$24,[7]Электрика!$AY$1:$AZ$24,[7]Электрика!#REF!,[7]Электрика!#REF!</definedName>
    <definedName name="лист2" localSheetId="2">[7]Электрика!#REF!,[7]Электрика!#REF!,[7]Электрика!$B$1:$B$24,[7]Электрика!$AY$1:$AZ$24,[7]Электрика!#REF!,[7]Электрика!#REF!</definedName>
    <definedName name="лист2" localSheetId="4">[7]Электрика!#REF!,[7]Электрика!#REF!,[7]Электрика!$B$1:$B$24,[7]Электрика!$AY$1:$AZ$24,[7]Электрика!#REF!,[7]Электрика!#REF!</definedName>
    <definedName name="лист2" localSheetId="6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5">#REF!,[7]Электрика!$A$3:$B$24,[7]Электрика!$AY$3:$AZ$24,[7]Электрика!$AY$69:$AZ$129</definedName>
    <definedName name="лист2_txt" localSheetId="0">#REF!,[7]Электрика!$A$3:$B$24,[7]Электрика!$AY$3:$AZ$24,[7]Электрика!$AY$69:$AZ$129</definedName>
    <definedName name="лист2_txt" localSheetId="7">#REF!,[7]Электрика!$A$3:$B$24,[7]Электрика!$AY$3:$AZ$24,[7]Электрика!$AY$69:$AZ$129</definedName>
    <definedName name="лист2_txt" localSheetId="2">#REF!,[7]Электрика!$A$3:$B$24,[7]Электрика!$AY$3:$AZ$24,[7]Электрика!$AY$69:$AZ$129</definedName>
    <definedName name="лист2_txt" localSheetId="4">#REF!,[7]Электрика!$A$3:$B$24,[7]Электрика!$AY$3:$AZ$24,[7]Электрика!$AY$69:$AZ$129</definedName>
    <definedName name="лист2_txt" localSheetId="6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5">#REF!,#REF!,#REF!,#REF!,#REF!,#REF!</definedName>
    <definedName name="лист3" localSheetId="0">#REF!,#REF!,#REF!,#REF!,#REF!,#REF!</definedName>
    <definedName name="лист3" localSheetId="7">#REF!,#REF!,#REF!,#REF!,#REF!,#REF!</definedName>
    <definedName name="лист3" localSheetId="2">#REF!,#REF!,#REF!,#REF!,#REF!,#REF!</definedName>
    <definedName name="лист3" localSheetId="4">#REF!,#REF!,#REF!,#REF!,#REF!,#REF!</definedName>
    <definedName name="лист3" localSheetId="6">#REF!,#REF!,#REF!,#REF!,#REF!,#REF!</definedName>
    <definedName name="лист3">#REF!,#REF!,#REF!,#REF!,#REF!,#REF!</definedName>
    <definedName name="лист3_txt" localSheetId="5">#REF!,#REF!,#REF!,#REF!</definedName>
    <definedName name="лист3_txt" localSheetId="0">#REF!,#REF!,#REF!,#REF!</definedName>
    <definedName name="лист3_txt" localSheetId="7">#REF!,#REF!,#REF!,#REF!</definedName>
    <definedName name="лист3_txt" localSheetId="2">#REF!,#REF!,#REF!,#REF!</definedName>
    <definedName name="лист3_txt" localSheetId="4">#REF!,#REF!,#REF!,#REF!</definedName>
    <definedName name="лист3_txt" localSheetId="6">#REF!,#REF!,#REF!,#REF!</definedName>
    <definedName name="лист3_txt">#REF!,#REF!,#REF!,#REF!</definedName>
    <definedName name="лист4" localSheetId="5">#REF!,#REF!,#REF!,#REF!,#REF!,#REF!</definedName>
    <definedName name="лист4" localSheetId="0">#REF!,#REF!,#REF!,#REF!,#REF!,#REF!</definedName>
    <definedName name="лист4" localSheetId="7">#REF!,#REF!,#REF!,#REF!,#REF!,#REF!</definedName>
    <definedName name="лист4" localSheetId="2">#REF!,#REF!,#REF!,#REF!,#REF!,#REF!</definedName>
    <definedName name="лист4" localSheetId="4">#REF!,#REF!,#REF!,#REF!,#REF!,#REF!</definedName>
    <definedName name="лист4" localSheetId="6">#REF!,#REF!,#REF!,#REF!,#REF!,#REF!</definedName>
    <definedName name="лист4">#REF!,#REF!,#REF!,#REF!,#REF!,#REF!</definedName>
    <definedName name="лист4_txt" localSheetId="5">#REF!,#REF!,#REF!,#REF!</definedName>
    <definedName name="лист4_txt" localSheetId="0">#REF!,#REF!,#REF!,#REF!</definedName>
    <definedName name="лист4_txt" localSheetId="7">#REF!,#REF!,#REF!,#REF!</definedName>
    <definedName name="лист4_txt" localSheetId="2">#REF!,#REF!,#REF!,#REF!</definedName>
    <definedName name="лист4_txt" localSheetId="4">#REF!,#REF!,#REF!,#REF!</definedName>
    <definedName name="лист4_txt" localSheetId="6">#REF!,#REF!,#REF!,#REF!</definedName>
    <definedName name="лист4_txt">#REF!,#REF!,#REF!,#REF!</definedName>
    <definedName name="лист8" localSheetId="5">#REF!,#REF!</definedName>
    <definedName name="лист8" localSheetId="0">#REF!,#REF!</definedName>
    <definedName name="лист8" localSheetId="7">#REF!,#REF!</definedName>
    <definedName name="лист8" localSheetId="2">#REF!,#REF!</definedName>
    <definedName name="лист8" localSheetId="4">#REF!,#REF!</definedName>
    <definedName name="лист8" localSheetId="6">#REF!,#REF!</definedName>
    <definedName name="лист8">#REF!,#REF!</definedName>
    <definedName name="ЛУКИ" localSheetId="5">#REF!</definedName>
    <definedName name="ЛУКИ" localSheetId="0">#REF!</definedName>
    <definedName name="ЛУКИ" localSheetId="7">#REF!</definedName>
    <definedName name="ЛУКИ" localSheetId="2">#REF!</definedName>
    <definedName name="ЛУКИ" localSheetId="4">#REF!</definedName>
    <definedName name="ЛУКИ" localSheetId="6">#REF!</definedName>
    <definedName name="ЛУКИ">#REF!</definedName>
    <definedName name="ЛУКИ_МЕДЬ" localSheetId="5">'[2]исх дан'!#REF!</definedName>
    <definedName name="ЛУКИ_МЕДЬ" localSheetId="0">'[2]исх дан'!#REF!</definedName>
    <definedName name="ЛУКИ_МЕДЬ" localSheetId="7">'[2]исх дан'!#REF!</definedName>
    <definedName name="ЛУКИ_МЕДЬ" localSheetId="2">'[2]исх дан'!#REF!</definedName>
    <definedName name="ЛУКИ_МЕДЬ" localSheetId="4">'[2]исх дан'!#REF!</definedName>
    <definedName name="ЛУКИ_МЕДЬ" localSheetId="6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5">[5]Кабель!#REF!</definedName>
    <definedName name="Мин.нац." localSheetId="0">[5]Кабель!#REF!</definedName>
    <definedName name="Мин.нац." localSheetId="7">[5]Кабель!#REF!</definedName>
    <definedName name="Мин.нац." localSheetId="2">[5]Кабель!#REF!</definedName>
    <definedName name="Мин.нац." localSheetId="6">[5]Кабель!#REF!</definedName>
    <definedName name="Мин.нац.">[5]Кабель!#REF!</definedName>
    <definedName name="Мин_Нац">'[2]исх дан'!$B$9</definedName>
    <definedName name="ммм" localSheetId="0">'[2]исх дан'!#REF!</definedName>
    <definedName name="ммм" localSheetId="7">'[2]исх дан'!#REF!</definedName>
    <definedName name="ммм" localSheetId="2">'[2]исх дан'!#REF!</definedName>
    <definedName name="ммм" localSheetId="4">'[2]исх дан'!#REF!</definedName>
    <definedName name="ммм" localSheetId="6">'[2]исх дан'!#REF!</definedName>
    <definedName name="ммм">'[2]исх дан'!#REF!</definedName>
    <definedName name="НаименованиеПород">[6]Списки!$B$2:$B$80</definedName>
    <definedName name="НАЦ_ГОФР" localSheetId="0">'[2]исх дан'!#REF!</definedName>
    <definedName name="НАЦ_ГОФР" localSheetId="7">'[2]исх дан'!#REF!</definedName>
    <definedName name="НАЦ_ГОФР" localSheetId="2">'[2]исх дан'!#REF!</definedName>
    <definedName name="НАЦ_ГОФР" localSheetId="4">'[2]исх дан'!#REF!</definedName>
    <definedName name="НАЦ_ГОФР" localSheetId="6">'[2]исх дан'!#REF!</definedName>
    <definedName name="НАЦ_ГОФР">'[2]исх дан'!#REF!</definedName>
    <definedName name="НАЦ_ГОФР_СПЕЦ" localSheetId="0">'[2]исх дан'!#REF!</definedName>
    <definedName name="НАЦ_ГОФР_СПЕЦ" localSheetId="7">'[2]исх дан'!#REF!</definedName>
    <definedName name="НАЦ_ГОФР_СПЕЦ" localSheetId="2">'[2]исх дан'!#REF!</definedName>
    <definedName name="НАЦ_ГОФР_СПЕЦ" localSheetId="6">'[2]исх дан'!#REF!</definedName>
    <definedName name="НАЦ_ГОФР_СПЕЦ">'[2]исх дан'!#REF!</definedName>
    <definedName name="НАЦ_КОЛЬЧ" localSheetId="0">'[2]исх дан'!#REF!</definedName>
    <definedName name="НАЦ_КОЛЬЧ" localSheetId="7">'[2]исх дан'!#REF!</definedName>
    <definedName name="НАЦ_КОЛЬЧ" localSheetId="2">'[2]исх дан'!#REF!</definedName>
    <definedName name="НАЦ_КОЛЬЧ" localSheetId="6">'[2]исх дан'!#REF!</definedName>
    <definedName name="НАЦ_КОЛЬЧ">'[2]исх дан'!#REF!</definedName>
    <definedName name="НАЦ_КОРОБ" localSheetId="0">'[2]исх дан'!#REF!</definedName>
    <definedName name="НАЦ_КОРОБ" localSheetId="7">'[2]исх дан'!#REF!</definedName>
    <definedName name="НАЦ_КОРОБ" localSheetId="2">'[2]исх дан'!#REF!</definedName>
    <definedName name="НАЦ_КОРОБ" localSheetId="6">'[2]исх дан'!#REF!</definedName>
    <definedName name="НАЦ_КОРОБ">'[2]исх дан'!#REF!</definedName>
    <definedName name="нац_метрук" localSheetId="0">'[2]исх дан'!#REF!</definedName>
    <definedName name="нац_метрук" localSheetId="7">'[2]исх дан'!#REF!</definedName>
    <definedName name="нац_метрук" localSheetId="2">'[2]исх дан'!#REF!</definedName>
    <definedName name="нац_метрук" localSheetId="6">'[2]исх дан'!#REF!</definedName>
    <definedName name="нац_метрук">'[2]исх дан'!#REF!</definedName>
    <definedName name="нац_након" localSheetId="5">#REF!</definedName>
    <definedName name="нац_након" localSheetId="0">#REF!</definedName>
    <definedName name="нац_након" localSheetId="7">#REF!</definedName>
    <definedName name="нац_након" localSheetId="2">#REF!</definedName>
    <definedName name="нац_након" localSheetId="4">#REF!</definedName>
    <definedName name="нац_након" localSheetId="6">#REF!</definedName>
    <definedName name="нац_након">#REF!</definedName>
    <definedName name="НАЦ_НЕГОРЮЧ" localSheetId="5">#REF!</definedName>
    <definedName name="НАЦ_НЕГОРЮЧ" localSheetId="0">#REF!</definedName>
    <definedName name="НАЦ_НЕГОРЮЧ" localSheetId="7">#REF!</definedName>
    <definedName name="НАЦ_НЕГОРЮЧ" localSheetId="2">#REF!</definedName>
    <definedName name="НАЦ_НЕГОРЮЧ" localSheetId="4">#REF!</definedName>
    <definedName name="НАЦ_НЕГОРЮЧ" localSheetId="6">#REF!</definedName>
    <definedName name="НАЦ_НЕГОРЮЧ">#REF!</definedName>
    <definedName name="НАЦ_ОПТ" localSheetId="5">'[2]исх дан'!#REF!</definedName>
    <definedName name="НАЦ_ОПТ" localSheetId="0">'[2]исх дан'!#REF!</definedName>
    <definedName name="НАЦ_ОПТ" localSheetId="7">'[2]исх дан'!#REF!</definedName>
    <definedName name="НАЦ_ОПТ" localSheetId="2">'[2]исх дан'!#REF!</definedName>
    <definedName name="НАЦ_ОПТ" localSheetId="4">'[2]исх дан'!#REF!</definedName>
    <definedName name="НАЦ_ОПТ" localSheetId="6">'[2]исх дан'!#REF!</definedName>
    <definedName name="НАЦ_ОПТ">'[2]исх дан'!#REF!</definedName>
    <definedName name="НАЦ_ОПТ_КОЛЬЧ" localSheetId="5">'[2]исх дан'!#REF!</definedName>
    <definedName name="НАЦ_ОПТ_КОЛЬЧ" localSheetId="0">'[2]исх дан'!#REF!</definedName>
    <definedName name="НАЦ_ОПТ_КОЛЬЧ" localSheetId="7">'[2]исх дан'!#REF!</definedName>
    <definedName name="НАЦ_ОПТ_КОЛЬЧ" localSheetId="2">'[2]исх дан'!#REF!</definedName>
    <definedName name="НАЦ_ОПТ_КОЛЬЧ" localSheetId="6">'[2]исх дан'!#REF!</definedName>
    <definedName name="НАЦ_ОПТ_КОЛЬЧ">'[2]исх дан'!#REF!</definedName>
    <definedName name="НАЦ_ОПТ_КОЛЬЧ_тпп" localSheetId="0">'[2]исх дан'!#REF!</definedName>
    <definedName name="НАЦ_ОПТ_КОЛЬЧ_тпп" localSheetId="7">'[2]исх дан'!#REF!</definedName>
    <definedName name="НАЦ_ОПТ_КОЛЬЧ_тпп" localSheetId="2">'[2]исх дан'!#REF!</definedName>
    <definedName name="НАЦ_ОПТ_КОЛЬЧ_тпп" localSheetId="6">'[2]исх дан'!#REF!</definedName>
    <definedName name="НАЦ_ОПТ_КОЛЬЧ_тпп">'[2]исх дан'!#REF!</definedName>
    <definedName name="НАЦ_РЫБ" localSheetId="0">'[2]исх дан'!#REF!</definedName>
    <definedName name="НАЦ_РЫБ" localSheetId="7">'[2]исх дан'!#REF!</definedName>
    <definedName name="НАЦ_РЫБ" localSheetId="2">'[2]исх дан'!#REF!</definedName>
    <definedName name="НАЦ_РЫБ" localSheetId="6">'[2]исх дан'!#REF!</definedName>
    <definedName name="НАЦ_РЫБ">'[2]исх дан'!#REF!</definedName>
    <definedName name="НАЦ_РЫБ_КРУПН" localSheetId="0">'[2]исх дан'!#REF!</definedName>
    <definedName name="НАЦ_РЫБ_КРУПН" localSheetId="7">'[2]исх дан'!#REF!</definedName>
    <definedName name="НАЦ_РЫБ_КРУПН" localSheetId="2">'[2]исх дан'!#REF!</definedName>
    <definedName name="НАЦ_РЫБ_КРУПН" localSheetId="6">'[2]исх дан'!#REF!</definedName>
    <definedName name="НАЦ_РЫБ_КРУПН">'[2]исх дан'!#REF!</definedName>
    <definedName name="НАЦ_РЫБ_МЕЛК" localSheetId="0">'[2]исх дан'!#REF!</definedName>
    <definedName name="НАЦ_РЫБ_МЕЛК" localSheetId="7">'[2]исх дан'!#REF!</definedName>
    <definedName name="НАЦ_РЫБ_МЕЛК" localSheetId="2">'[2]исх дан'!#REF!</definedName>
    <definedName name="НАЦ_РЫБ_МЕЛК" localSheetId="6">'[2]исх дан'!#REF!</definedName>
    <definedName name="НАЦ_РЫБ_МЕЛК">'[2]исх дан'!#REF!</definedName>
    <definedName name="НАЦ_СМОЛ_АВВГ" localSheetId="0">'[2]исх дан'!#REF!</definedName>
    <definedName name="НАЦ_СМОЛ_АВВГ" localSheetId="7">'[2]исх дан'!#REF!</definedName>
    <definedName name="НАЦ_СМОЛ_АВВГ" localSheetId="2">'[2]исх дан'!#REF!</definedName>
    <definedName name="НАЦ_СМОЛ_АВВГ" localSheetId="6">'[2]исх дан'!#REF!</definedName>
    <definedName name="НАЦ_СМОЛ_АВВГ">'[2]исх дан'!#REF!</definedName>
    <definedName name="НАЦ_СМОЛ_АПВ" localSheetId="0">'[2]исх дан'!#REF!</definedName>
    <definedName name="НАЦ_СМОЛ_АПВ" localSheetId="7">'[2]исх дан'!#REF!</definedName>
    <definedName name="НАЦ_СМОЛ_АПВ" localSheetId="2">'[2]исх дан'!#REF!</definedName>
    <definedName name="НАЦ_СМОЛ_АПВ" localSheetId="6">'[2]исх дан'!#REF!</definedName>
    <definedName name="НАЦ_СМОЛ_АПВ">'[2]исх дан'!#REF!</definedName>
    <definedName name="НАЦ_СМОЛ_М" localSheetId="0">'[2]исх дан'!#REF!</definedName>
    <definedName name="НАЦ_СМОЛ_М" localSheetId="7">'[2]исх дан'!#REF!</definedName>
    <definedName name="НАЦ_СМОЛ_М" localSheetId="2">'[2]исх дан'!#REF!</definedName>
    <definedName name="НАЦ_СМОЛ_М" localSheetId="6">'[2]исх дан'!#REF!</definedName>
    <definedName name="НАЦ_СМОЛ_М">'[2]исх дан'!#REF!</definedName>
    <definedName name="НАЦ_ТУРЦ_ОПТ" localSheetId="5">#REF!</definedName>
    <definedName name="НАЦ_ТУРЦ_ОПТ" localSheetId="0">#REF!</definedName>
    <definedName name="НАЦ_ТУРЦ_ОПТ" localSheetId="7">#REF!</definedName>
    <definedName name="НАЦ_ТУРЦ_ОПТ" localSheetId="2">#REF!</definedName>
    <definedName name="НАЦ_ТУРЦ_ОПТ" localSheetId="4">#REF!</definedName>
    <definedName name="НАЦ_ТУРЦ_ОПТ" localSheetId="6">#REF!</definedName>
    <definedName name="НАЦ_ТУРЦ_ОПТ">#REF!</definedName>
    <definedName name="НАЦ_ТУРЦ_РОЗН" localSheetId="5">#REF!</definedName>
    <definedName name="НАЦ_ТУРЦ_РОЗН" localSheetId="0">#REF!</definedName>
    <definedName name="НАЦ_ТУРЦ_РОЗН" localSheetId="7">#REF!</definedName>
    <definedName name="НАЦ_ТУРЦ_РОЗН" localSheetId="2">#REF!</definedName>
    <definedName name="НАЦ_ТУРЦ_РОЗН" localSheetId="4">#REF!</definedName>
    <definedName name="НАЦ_ТУРЦ_РОЗН" localSheetId="6">#REF!</definedName>
    <definedName name="НАЦ_ТУРЦ_РОЗН">#REF!</definedName>
    <definedName name="НАЦЕНКА" localSheetId="5">'[2]исх дан'!#REF!</definedName>
    <definedName name="НАЦЕНКА" localSheetId="0">'[2]исх дан'!#REF!</definedName>
    <definedName name="НАЦЕНКА" localSheetId="7">'[2]исх дан'!#REF!</definedName>
    <definedName name="НАЦЕНКА" localSheetId="2">'[2]исх дан'!#REF!</definedName>
    <definedName name="НАЦЕНКА" localSheetId="4">'[2]исх дан'!#REF!</definedName>
    <definedName name="НАЦЕНКА" localSheetId="6">'[2]исх дан'!#REF!</definedName>
    <definedName name="НАЦЕНКА">'[2]исх дан'!#REF!</definedName>
    <definedName name="НАЦЕНКА_150" localSheetId="5">'[2]исх дан'!#REF!</definedName>
    <definedName name="НАЦЕНКА_150" localSheetId="0">'[2]исх дан'!#REF!</definedName>
    <definedName name="НАЦЕНКА_150" localSheetId="7">'[2]исх дан'!#REF!</definedName>
    <definedName name="НАЦЕНКА_150" localSheetId="2">'[2]исх дан'!#REF!</definedName>
    <definedName name="НАЦЕНКА_150" localSheetId="6">'[2]исх дан'!#REF!</definedName>
    <definedName name="НАЦЕНКА_150">'[2]исх дан'!#REF!</definedName>
    <definedName name="НАЦЕНКА_СЧЕТЧ" localSheetId="0">'[2]исх дан'!#REF!</definedName>
    <definedName name="НАЦЕНКА_СЧЕТЧ" localSheetId="7">'[2]исх дан'!#REF!</definedName>
    <definedName name="НАЦЕНКА_СЧЕТЧ" localSheetId="2">'[2]исх дан'!#REF!</definedName>
    <definedName name="НАЦЕНКА_СЧЕТЧ" localSheetId="6">'[2]исх дан'!#REF!</definedName>
    <definedName name="НАЦЕНКА_СЧЕТЧ">'[2]исх дан'!#REF!</definedName>
    <definedName name="НАЦЕНКА_СЧЕТЧИКИ" localSheetId="0">'[2]исх дан'!#REF!</definedName>
    <definedName name="НАЦЕНКА_СЧЕТЧИКИ" localSheetId="7">'[2]исх дан'!#REF!</definedName>
    <definedName name="НАЦЕНКА_СЧЕТЧИКИ" localSheetId="2">'[2]исх дан'!#REF!</definedName>
    <definedName name="НАЦЕНКА_СЧЕТЧИКИ" localSheetId="6">'[2]исх дан'!#REF!</definedName>
    <definedName name="НАЦЕНКА_СЧЕТЧИКИ">'[2]исх дан'!#REF!</definedName>
    <definedName name="НДС" localSheetId="0">'[2]исх дан'!#REF!</definedName>
    <definedName name="НДС" localSheetId="7">'[2]исх дан'!#REF!</definedName>
    <definedName name="НДС" localSheetId="2">'[2]исх дан'!#REF!</definedName>
    <definedName name="НДС" localSheetId="6">'[2]исх дан'!#REF!</definedName>
    <definedName name="НДС">'[2]исх дан'!#REF!</definedName>
    <definedName name="Номер_сметы">[9]Справочник!$A:$A</definedName>
    <definedName name="_xlnm.Print_Area" localSheetId="5">' кс-2 №3'!$A$1:$BC$839</definedName>
    <definedName name="_xlnm.Print_Area" localSheetId="0">ВДЦ!$A$1:$AJ$585</definedName>
    <definedName name="_xlnm.Print_Area" localSheetId="7">'кс-2 №1'!$A$1:$U$596</definedName>
    <definedName name="_xlnm.Print_Area" localSheetId="2">'кс-2 №1корр'!$A$1:$X$589</definedName>
    <definedName name="_xlnm.Print_Area" localSheetId="3">'КС3 №'!$A$1:$H$99</definedName>
    <definedName name="_xlnm.Print_Area" localSheetId="1">'КС3 №1'!$A$1:$H$99</definedName>
    <definedName name="_xlnm.Print_Area" localSheetId="4">'КС3 №3'!$A$1:$H$99</definedName>
    <definedName name="_xlnm.Print_Area" localSheetId="6">'кс-6 на 06.05'!$A$1:$AJ$589</definedName>
    <definedName name="ООС" localSheetId="5">#REF!,#REF!</definedName>
    <definedName name="ООС" localSheetId="0">#REF!,#REF!</definedName>
    <definedName name="ООС" localSheetId="7">#REF!,#REF!</definedName>
    <definedName name="ООС" localSheetId="2">#REF!,#REF!</definedName>
    <definedName name="ООС" localSheetId="4">#REF!,#REF!</definedName>
    <definedName name="ООС" localSheetId="6">#REF!,#REF!</definedName>
    <definedName name="ООС">#REF!,#REF!</definedName>
    <definedName name="от_БИРЖЕВОГО" localSheetId="5">'[2]исх дан'!#REF!</definedName>
    <definedName name="от_БИРЖЕВОГО" localSheetId="0">'[2]исх дан'!#REF!</definedName>
    <definedName name="от_БИРЖЕВОГО" localSheetId="7">'[2]исх дан'!#REF!</definedName>
    <definedName name="от_БИРЖЕВОГО" localSheetId="2">'[2]исх дан'!#REF!</definedName>
    <definedName name="от_БИРЖЕВОГО" localSheetId="4">'[2]исх дан'!#REF!</definedName>
    <definedName name="от_БИРЖЕВОГО" localSheetId="6">'[2]исх дан'!#REF!</definedName>
    <definedName name="от_БИРЖЕВОГО">'[2]исх дан'!#REF!</definedName>
    <definedName name="ПВ" localSheetId="5">'[2]исх дан'!#REF!</definedName>
    <definedName name="ПВ" localSheetId="0">'[2]исх дан'!#REF!</definedName>
    <definedName name="ПВ" localSheetId="7">'[2]исх дан'!#REF!</definedName>
    <definedName name="ПВ" localSheetId="2">'[2]исх дан'!#REF!</definedName>
    <definedName name="ПВ" localSheetId="4">'[2]исх дан'!#REF!</definedName>
    <definedName name="ПВ" localSheetId="6">'[2]исх дан'!#REF!</definedName>
    <definedName name="ПВ">'[2]исх дан'!#REF!</definedName>
    <definedName name="ПВС_ОПТ" localSheetId="5">'[2]исх дан'!#REF!</definedName>
    <definedName name="ПВС_ОПТ" localSheetId="0">'[2]исх дан'!#REF!</definedName>
    <definedName name="ПВС_ОПТ" localSheetId="7">'[2]исх дан'!#REF!</definedName>
    <definedName name="ПВС_ОПТ" localSheetId="2">'[2]исх дан'!#REF!</definedName>
    <definedName name="ПВС_ОПТ" localSheetId="4">'[2]исх дан'!#REF!</definedName>
    <definedName name="ПВС_ОПТ" localSheetId="6">'[2]исх дан'!#REF!</definedName>
    <definedName name="ПВС_ОПТ">'[2]исх дан'!#REF!</definedName>
    <definedName name="ПВС_РОЗН">[10]ПРОЦЕНТЫ!$AQ$7</definedName>
    <definedName name="пр" localSheetId="5">#REF!,#REF!,#REF!,#REF!</definedName>
    <definedName name="пр" localSheetId="0">#REF!,#REF!,#REF!,#REF!</definedName>
    <definedName name="пр" localSheetId="7">#REF!,#REF!,#REF!,#REF!</definedName>
    <definedName name="пр" localSheetId="2">#REF!,#REF!,#REF!,#REF!</definedName>
    <definedName name="пр" localSheetId="4">#REF!,#REF!,#REF!,#REF!</definedName>
    <definedName name="пр" localSheetId="6">#REF!,#REF!,#REF!,#REF!</definedName>
    <definedName name="пр">#REF!,#REF!,#REF!,#REF!</definedName>
    <definedName name="Примечание">[6]Списки!$K$2:$K$25</definedName>
    <definedName name="ПУНП" localSheetId="0">'[2]исх дан'!#REF!</definedName>
    <definedName name="ПУНП" localSheetId="7">'[2]исх дан'!#REF!</definedName>
    <definedName name="ПУНП" localSheetId="2">'[2]исх дан'!#REF!</definedName>
    <definedName name="ПУНП" localSheetId="4">'[2]исх дан'!#REF!</definedName>
    <definedName name="ПУНП" localSheetId="6">'[2]исх дан'!#REF!</definedName>
    <definedName name="ПУНП">'[2]исх дан'!#REF!</definedName>
    <definedName name="Расход_меди_кг_км_с_отходами" localSheetId="5">#REF!</definedName>
    <definedName name="Расход_меди_кг_км_с_отходами" localSheetId="0">#REF!</definedName>
    <definedName name="Расход_меди_кг_км_с_отходами" localSheetId="7">#REF!</definedName>
    <definedName name="Расход_меди_кг_км_с_отходами" localSheetId="2">#REF!</definedName>
    <definedName name="Расход_меди_кг_км_с_отходами" localSheetId="4">#REF!</definedName>
    <definedName name="Расход_меди_кг_км_с_отходами" localSheetId="6">#REF!</definedName>
    <definedName name="Расход_меди_кг_км_с_отходами">#REF!</definedName>
    <definedName name="рома1" localSheetId="5">[5]Кабель!$A$1:$A$136,#REF!,[5]Кабель!$FQ$1:$FQ$136,#REF!,#REF!,#REF!,[5]Кабель!$A$420:$A$1102,#REF!,[5]Кабель!$FQ$420:$FQ$1102</definedName>
    <definedName name="рома1" localSheetId="0">[5]Кабель!$A$1:$A$136,#REF!,[5]Кабель!$FQ$1:$FQ$136,#REF!,#REF!,#REF!,[5]Кабель!$A$420:$A$1102,#REF!,[5]Кабель!$FQ$420:$FQ$1102</definedName>
    <definedName name="рома1" localSheetId="7">[5]Кабель!$A$1:$A$136,#REF!,[5]Кабель!$FQ$1:$FQ$136,#REF!,#REF!,#REF!,[5]Кабель!$A$420:$A$1102,#REF!,[5]Кабель!$FQ$420:$FQ$1102</definedName>
    <definedName name="рома1" localSheetId="2">[5]Кабель!$A$1:$A$136,#REF!,[5]Кабель!$FQ$1:$FQ$136,#REF!,#REF!,#REF!,[5]Кабель!$A$420:$A$1102,#REF!,[5]Кабель!$FQ$420:$FQ$1102</definedName>
    <definedName name="рома1" localSheetId="4">[5]Кабель!$A$1:$A$136,#REF!,[5]Кабель!$FQ$1:$FQ$136,#REF!,#REF!,#REF!,[5]Кабель!$A$420:$A$1102,#REF!,[5]Кабель!$FQ$420:$FQ$1102</definedName>
    <definedName name="рома1" localSheetId="6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5">[7]Электрика!#REF!,[7]Электрика!#REF!,[7]Электрика!#REF!,[7]Электрика!$B$1:$B$24,[7]Электрика!$AY$1:$AZ$24,[7]Электрика!#REF!,[7]Электрика!#REF!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 localSheetId="7">[7]Электрика!#REF!,[7]Электрика!#REF!,[7]Электрика!#REF!,[7]Электрика!$B$1:$B$24,[7]Электрика!$AY$1:$AZ$24,[7]Электрика!#REF!,[7]Электрика!#REF!</definedName>
    <definedName name="рома2" localSheetId="2">[7]Электрика!#REF!,[7]Электрика!#REF!,[7]Электрика!#REF!,[7]Электрика!$B$1:$B$24,[7]Электрика!$AY$1:$AZ$24,[7]Электрика!#REF!,[7]Электрика!#REF!</definedName>
    <definedName name="рома2" localSheetId="4">[7]Электрика!#REF!,[7]Электрика!#REF!,[7]Электрика!#REF!,[7]Электрика!$B$1:$B$24,[7]Электрика!$AY$1:$AZ$24,[7]Электрика!#REF!,[7]Электрика!#REF!</definedName>
    <definedName name="рома2" localSheetId="6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5">#REF!</definedName>
    <definedName name="СКИДКА_в_КОЛЬЧУГ" localSheetId="0">#REF!</definedName>
    <definedName name="СКИДКА_в_КОЛЬЧУГ" localSheetId="7">#REF!</definedName>
    <definedName name="СКИДКА_в_КОЛЬЧУГ" localSheetId="2">#REF!</definedName>
    <definedName name="СКИДКА_в_КОЛЬЧУГ" localSheetId="4">#REF!</definedName>
    <definedName name="СКИДКА_в_КОЛЬЧУГ" localSheetId="6">#REF!</definedName>
    <definedName name="СКИДКА_в_КОЛЬЧУГ">#REF!</definedName>
    <definedName name="СКИДКА_КОЛЬЧ">'[2]исх дан'!$B$9</definedName>
    <definedName name="Смета" localSheetId="0">[4]Смета!#REF!</definedName>
    <definedName name="Смета" localSheetId="7">[4]Смета!#REF!</definedName>
    <definedName name="Смета" localSheetId="2">[4]Смета!#REF!</definedName>
    <definedName name="Смета" localSheetId="4">[4]Смета!#REF!</definedName>
    <definedName name="Смета" localSheetId="6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0">'[2]исх дан'!#REF!</definedName>
    <definedName name="тек_курс" localSheetId="7">'[2]исх дан'!#REF!</definedName>
    <definedName name="тек_курс" localSheetId="2">'[2]исх дан'!#REF!</definedName>
    <definedName name="тек_курс" localSheetId="4">'[2]исх дан'!#REF!</definedName>
    <definedName name="тек_курс" localSheetId="6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5">#REF!,#REF!</definedName>
    <definedName name="текст10" localSheetId="0">#REF!,#REF!</definedName>
    <definedName name="текст10" localSheetId="7">#REF!,#REF!</definedName>
    <definedName name="текст10" localSheetId="2">#REF!,#REF!</definedName>
    <definedName name="текст10" localSheetId="4">#REF!,#REF!</definedName>
    <definedName name="текст10" localSheetId="6">#REF!,#REF!</definedName>
    <definedName name="текст10">#REF!,#REF!</definedName>
    <definedName name="текст11" localSheetId="5">#REF!,#REF!</definedName>
    <definedName name="текст11" localSheetId="0">#REF!,#REF!</definedName>
    <definedName name="текст11" localSheetId="7">#REF!,#REF!</definedName>
    <definedName name="текст11" localSheetId="2">#REF!,#REF!</definedName>
    <definedName name="текст11" localSheetId="4">#REF!,#REF!</definedName>
    <definedName name="текст11" localSheetId="6">#REF!,#REF!</definedName>
    <definedName name="текст11">#REF!,#REF!</definedName>
    <definedName name="текст12" localSheetId="5">#REF!,#REF!</definedName>
    <definedName name="текст12" localSheetId="0">#REF!,#REF!</definedName>
    <definedName name="текст12" localSheetId="7">#REF!,#REF!</definedName>
    <definedName name="текст12" localSheetId="2">#REF!,#REF!</definedName>
    <definedName name="текст12" localSheetId="4">#REF!,#REF!</definedName>
    <definedName name="текст12" localSheetId="6">#REF!,#REF!</definedName>
    <definedName name="текст12">#REF!,#REF!</definedName>
    <definedName name="текст2" localSheetId="5">[5]Кабель!$A$137:$A$419,#REF!</definedName>
    <definedName name="текст2" localSheetId="0">[5]Кабель!$A$137:$A$419,#REF!</definedName>
    <definedName name="текст2" localSheetId="7">[5]Кабель!$A$137:$A$419,#REF!</definedName>
    <definedName name="текст2" localSheetId="2">[5]Кабель!$A$137:$A$419,#REF!</definedName>
    <definedName name="текст2" localSheetId="4">[5]Кабель!$A$137:$A$419,#REF!</definedName>
    <definedName name="текст2" localSheetId="6">[5]Кабель!$A$137:$A$419,#REF!</definedName>
    <definedName name="текст2">[5]Кабель!$A$137:$A$419,#REF!</definedName>
    <definedName name="текст3" localSheetId="5">#REF!,#REF!</definedName>
    <definedName name="текст3" localSheetId="0">#REF!,#REF!</definedName>
    <definedName name="текст3" localSheetId="7">#REF!,#REF!</definedName>
    <definedName name="текст3" localSheetId="2">#REF!,#REF!</definedName>
    <definedName name="текст3" localSheetId="4">#REF!,#REF!</definedName>
    <definedName name="текст3" localSheetId="6">#REF!,#REF!</definedName>
    <definedName name="текст3">#REF!,#REF!</definedName>
    <definedName name="текст4" localSheetId="5">[7]Электрика!#REF!,[7]Электрика!#REF!</definedName>
    <definedName name="текст4" localSheetId="0">[7]Электрика!#REF!,[7]Электрика!#REF!</definedName>
    <definedName name="текст4" localSheetId="7">[7]Электрика!#REF!,[7]Электрика!#REF!</definedName>
    <definedName name="текст4" localSheetId="2">[7]Электрика!#REF!,[7]Электрика!#REF!</definedName>
    <definedName name="текст4" localSheetId="4">[7]Электрика!#REF!,[7]Электрика!#REF!</definedName>
    <definedName name="текст4" localSheetId="6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5">[7]Электрика!$A$32:$B$129,[7]Электрика!#REF!</definedName>
    <definedName name="текст6" localSheetId="0">[7]Электрика!$A$32:$B$129,[7]Электрика!#REF!</definedName>
    <definedName name="текст6" localSheetId="7">[7]Электрика!$A$32:$B$129,[7]Электрика!#REF!</definedName>
    <definedName name="текст6" localSheetId="2">[7]Электрика!$A$32:$B$129,[7]Электрика!#REF!</definedName>
    <definedName name="текст6" localSheetId="4">[7]Электрика!$A$32:$B$129,[7]Электрика!#REF!</definedName>
    <definedName name="текст6" localSheetId="6">[7]Электрика!$A$32:$B$129,[7]Электрика!#REF!</definedName>
    <definedName name="текст6">[7]Электрика!$A$32:$B$129,[7]Электрика!#REF!</definedName>
    <definedName name="текст7" localSheetId="5">#REF!,#REF!</definedName>
    <definedName name="текст7" localSheetId="0">#REF!,#REF!</definedName>
    <definedName name="текст7" localSheetId="7">#REF!,#REF!</definedName>
    <definedName name="текст7" localSheetId="2">#REF!,#REF!</definedName>
    <definedName name="текст7" localSheetId="4">#REF!,#REF!</definedName>
    <definedName name="текст7" localSheetId="6">#REF!,#REF!</definedName>
    <definedName name="текст7">#REF!,#REF!</definedName>
    <definedName name="текст8" localSheetId="5">#REF!,#REF!</definedName>
    <definedName name="текст8" localSheetId="0">#REF!,#REF!</definedName>
    <definedName name="текст8" localSheetId="7">#REF!,#REF!</definedName>
    <definedName name="текст8" localSheetId="2">#REF!,#REF!</definedName>
    <definedName name="текст8" localSheetId="4">#REF!,#REF!</definedName>
    <definedName name="текст8" localSheetId="6">#REF!,#REF!</definedName>
    <definedName name="текст8">#REF!,#REF!</definedName>
    <definedName name="текст9" localSheetId="5">#REF!,#REF!</definedName>
    <definedName name="текст9" localSheetId="0">#REF!,#REF!</definedName>
    <definedName name="текст9" localSheetId="7">#REF!,#REF!</definedName>
    <definedName name="текст9" localSheetId="2">#REF!,#REF!</definedName>
    <definedName name="текст9" localSheetId="4">#REF!,#REF!</definedName>
    <definedName name="текст9" localSheetId="6">#REF!,#REF!</definedName>
    <definedName name="текст9">#REF!,#REF!</definedName>
    <definedName name="Титул00" localSheetId="5">#REF!</definedName>
    <definedName name="Титул00" localSheetId="0">#REF!</definedName>
    <definedName name="Титул00" localSheetId="7">#REF!</definedName>
    <definedName name="Титул00" localSheetId="2">#REF!</definedName>
    <definedName name="Титул00" localSheetId="4">#REF!</definedName>
    <definedName name="Титул00" localSheetId="6">#REF!</definedName>
    <definedName name="Титул00">#REF!</definedName>
    <definedName name="Титул01" localSheetId="5">#REF!,#REF!</definedName>
    <definedName name="Титул01" localSheetId="0">#REF!,#REF!</definedName>
    <definedName name="Титул01" localSheetId="7">#REF!,#REF!</definedName>
    <definedName name="Титул01" localSheetId="2">#REF!,#REF!</definedName>
    <definedName name="Титул01" localSheetId="4">#REF!,#REF!</definedName>
    <definedName name="Титул01" localSheetId="6">#REF!,#REF!</definedName>
    <definedName name="Титул01">#REF!,#REF!</definedName>
    <definedName name="Титул02" localSheetId="5">#REF!,#REF!</definedName>
    <definedName name="Титул02" localSheetId="0">#REF!,#REF!</definedName>
    <definedName name="Титул02" localSheetId="7">#REF!,#REF!</definedName>
    <definedName name="Титул02" localSheetId="2">#REF!,#REF!</definedName>
    <definedName name="Титул02" localSheetId="4">#REF!,#REF!</definedName>
    <definedName name="Титул02" localSheetId="6">#REF!,#REF!</definedName>
    <definedName name="Титул02">#REF!,#REF!</definedName>
    <definedName name="Титул03" localSheetId="5">#REF!,#REF!</definedName>
    <definedName name="Титул03" localSheetId="0">#REF!,#REF!</definedName>
    <definedName name="Титул03" localSheetId="7">#REF!,#REF!</definedName>
    <definedName name="Титул03" localSheetId="2">#REF!,#REF!</definedName>
    <definedName name="Титул03" localSheetId="4">#REF!,#REF!</definedName>
    <definedName name="Титул03" localSheetId="6">#REF!,#REF!</definedName>
    <definedName name="Титул03">#REF!,#REF!</definedName>
    <definedName name="Титул04" localSheetId="5">#REF!,#REF!</definedName>
    <definedName name="Титул04" localSheetId="0">#REF!,#REF!</definedName>
    <definedName name="Титул04" localSheetId="7">#REF!,#REF!</definedName>
    <definedName name="Титул04" localSheetId="2">#REF!,#REF!</definedName>
    <definedName name="Титул04" localSheetId="4">#REF!,#REF!</definedName>
    <definedName name="Титул04" localSheetId="6">#REF!,#REF!</definedName>
    <definedName name="Титул04">#REF!,#REF!</definedName>
    <definedName name="Титул05" localSheetId="5">#REF!,#REF!</definedName>
    <definedName name="Титул05" localSheetId="0">#REF!,#REF!</definedName>
    <definedName name="Титул05" localSheetId="7">#REF!,#REF!</definedName>
    <definedName name="Титул05" localSheetId="2">#REF!,#REF!</definedName>
    <definedName name="Титул05" localSheetId="4">#REF!,#REF!</definedName>
    <definedName name="Титул05" localSheetId="6">#REF!,#REF!</definedName>
    <definedName name="Титул05">#REF!,#REF!</definedName>
    <definedName name="Титул06" localSheetId="5">#REF!</definedName>
    <definedName name="Титул06" localSheetId="0">#REF!</definedName>
    <definedName name="Титул06" localSheetId="7">#REF!</definedName>
    <definedName name="Титул06" localSheetId="2">#REF!</definedName>
    <definedName name="Титул06" localSheetId="4">#REF!</definedName>
    <definedName name="Титул06" localSheetId="6">#REF!</definedName>
    <definedName name="Титул06">#REF!</definedName>
    <definedName name="тула1" localSheetId="5">[5]Кабель!$A$1:$A$136,[5]Кабель!#REF!,[5]Кабель!$FQ$1:$FQ$136,#REF!,[5]Кабель!#REF!,#REF!,[5]Кабель!$A$420:$A$1102,[5]Кабель!#REF!,[5]Кабель!$FQ$420:$FQ$1102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 localSheetId="7">[5]Кабель!$A$1:$A$136,[5]Кабель!#REF!,[5]Кабель!$FQ$1:$FQ$136,#REF!,[5]Кабель!#REF!,#REF!,[5]Кабель!$A$420:$A$1102,[5]Кабель!#REF!,[5]Кабель!$FQ$420:$FQ$1102</definedName>
    <definedName name="тула1" localSheetId="2">[5]Кабель!$A$1:$A$136,[5]Кабель!#REF!,[5]Кабель!$FQ$1:$FQ$136,#REF!,[5]Кабель!#REF!,#REF!,[5]Кабель!$A$420:$A$1102,[5]Кабель!#REF!,[5]Кабель!$FQ$420:$FQ$1102</definedName>
    <definedName name="тула1" localSheetId="4">[5]Кабель!$A$1:$A$136,[5]Кабель!#REF!,[5]Кабель!$FQ$1:$FQ$136,#REF!,[5]Кабель!#REF!,#REF!,[5]Кабель!$A$420:$A$1102,[5]Кабель!#REF!,[5]Кабель!$FQ$420:$FQ$1102</definedName>
    <definedName name="тула1" localSheetId="6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5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7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2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4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6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46" l="1"/>
  <c r="O34" i="46" l="1"/>
  <c r="O35" i="46" l="1"/>
  <c r="H36" i="46"/>
  <c r="K35" i="46"/>
  <c r="L35" i="46"/>
  <c r="AA831" i="47" l="1"/>
  <c r="Y831" i="47"/>
  <c r="AB831" i="47"/>
  <c r="AB830" i="47"/>
  <c r="AB829" i="47"/>
  <c r="AA830" i="47"/>
  <c r="AA829" i="47"/>
  <c r="Y830" i="47"/>
  <c r="Y829" i="47"/>
  <c r="AJ831" i="47"/>
  <c r="AI831" i="47"/>
  <c r="N831" i="47"/>
  <c r="L831" i="47"/>
  <c r="F831" i="47"/>
  <c r="AD829" i="47"/>
  <c r="AD831" i="47" s="1"/>
  <c r="AC829" i="47"/>
  <c r="AC831" i="47" s="1"/>
  <c r="BH828" i="47"/>
  <c r="BH827" i="47"/>
  <c r="BF827" i="47"/>
  <c r="BE827" i="47"/>
  <c r="BC827" i="47"/>
  <c r="AZ827" i="47"/>
  <c r="AY827" i="47"/>
  <c r="AW827" i="47"/>
  <c r="AT827" i="47"/>
  <c r="AS827" i="47"/>
  <c r="AQ827" i="47"/>
  <c r="AN827" i="47"/>
  <c r="AM827" i="47"/>
  <c r="AK827" i="47"/>
  <c r="AH827" i="47"/>
  <c r="AG827" i="47"/>
  <c r="AE827" i="47"/>
  <c r="AB827" i="47"/>
  <c r="AA827" i="47"/>
  <c r="Y827" i="47"/>
  <c r="V827" i="47"/>
  <c r="U827" i="47"/>
  <c r="U831" i="47" s="1"/>
  <c r="S827" i="47"/>
  <c r="P827" i="47"/>
  <c r="O827" i="47"/>
  <c r="O831" i="47" s="1"/>
  <c r="M827" i="47"/>
  <c r="I827" i="47"/>
  <c r="I831" i="47" s="1"/>
  <c r="H827" i="47"/>
  <c r="F827" i="47"/>
  <c r="BH826" i="47"/>
  <c r="BF826" i="47"/>
  <c r="BE826" i="47"/>
  <c r="BC826" i="47"/>
  <c r="AZ826" i="47"/>
  <c r="AY826" i="47"/>
  <c r="AW826" i="47"/>
  <c r="AT826" i="47"/>
  <c r="AS826" i="47"/>
  <c r="AQ826" i="47"/>
  <c r="AN826" i="47"/>
  <c r="AM826" i="47"/>
  <c r="AK826" i="47"/>
  <c r="AH826" i="47"/>
  <c r="AG826" i="47"/>
  <c r="AE826" i="47"/>
  <c r="AB826" i="47"/>
  <c r="AA826" i="47"/>
  <c r="Y826" i="47"/>
  <c r="V826" i="47"/>
  <c r="U826" i="47"/>
  <c r="S826" i="47"/>
  <c r="P826" i="47"/>
  <c r="O826" i="47"/>
  <c r="M826" i="47"/>
  <c r="I826" i="47"/>
  <c r="H826" i="47"/>
  <c r="F826" i="47"/>
  <c r="BH825" i="47"/>
  <c r="BF825" i="47"/>
  <c r="BE825" i="47"/>
  <c r="BC825" i="47"/>
  <c r="AZ825" i="47"/>
  <c r="AY825" i="47"/>
  <c r="AW825" i="47"/>
  <c r="AT825" i="47"/>
  <c r="AS825" i="47"/>
  <c r="AQ825" i="47"/>
  <c r="AN825" i="47"/>
  <c r="AM825" i="47"/>
  <c r="AK825" i="47"/>
  <c r="AH825" i="47"/>
  <c r="AG825" i="47"/>
  <c r="AE825" i="47"/>
  <c r="AB825" i="47"/>
  <c r="AA825" i="47"/>
  <c r="Y825" i="47"/>
  <c r="V825" i="47"/>
  <c r="U825" i="47"/>
  <c r="S825" i="47"/>
  <c r="P825" i="47"/>
  <c r="O825" i="47"/>
  <c r="M825" i="47"/>
  <c r="I825" i="47"/>
  <c r="H825" i="47"/>
  <c r="F825" i="47"/>
  <c r="BH824" i="47"/>
  <c r="BF824" i="47"/>
  <c r="BF822" i="47" s="1"/>
  <c r="BC824" i="47"/>
  <c r="AZ824" i="47"/>
  <c r="AW824" i="47"/>
  <c r="AT824" i="47"/>
  <c r="AQ824" i="47"/>
  <c r="AN824" i="47"/>
  <c r="AK824" i="47"/>
  <c r="AH824" i="47"/>
  <c r="AE824" i="47"/>
  <c r="AB824" i="47"/>
  <c r="Y824" i="47"/>
  <c r="V824" i="47"/>
  <c r="V822" i="47" s="1"/>
  <c r="S824" i="47"/>
  <c r="P824" i="47"/>
  <c r="M824" i="47"/>
  <c r="D824" i="47"/>
  <c r="BH823" i="47"/>
  <c r="BF823" i="47"/>
  <c r="BC823" i="47"/>
  <c r="AZ823" i="47"/>
  <c r="AW823" i="47"/>
  <c r="AT823" i="47"/>
  <c r="AQ823" i="47"/>
  <c r="AQ822" i="47" s="1"/>
  <c r="AN823" i="47"/>
  <c r="AN822" i="47" s="1"/>
  <c r="AK823" i="47"/>
  <c r="AH823" i="47"/>
  <c r="AE823" i="47"/>
  <c r="AB823" i="47"/>
  <c r="Y823" i="47"/>
  <c r="V823" i="47"/>
  <c r="S823" i="47"/>
  <c r="S822" i="47" s="1"/>
  <c r="P823" i="47"/>
  <c r="M823" i="47"/>
  <c r="I823" i="47"/>
  <c r="F823" i="47"/>
  <c r="BH822" i="47"/>
  <c r="BN822" i="47" s="1"/>
  <c r="BC822" i="47"/>
  <c r="BH821" i="47"/>
  <c r="BJ821" i="47" s="1"/>
  <c r="BF821" i="47"/>
  <c r="BE821" i="47"/>
  <c r="BC821" i="47"/>
  <c r="AZ821" i="47"/>
  <c r="AY821" i="47"/>
  <c r="AW821" i="47"/>
  <c r="AT821" i="47"/>
  <c r="AS821" i="47"/>
  <c r="AQ821" i="47"/>
  <c r="AN821" i="47"/>
  <c r="AM821" i="47"/>
  <c r="AK821" i="47"/>
  <c r="AH821" i="47"/>
  <c r="AG821" i="47"/>
  <c r="AE821" i="47"/>
  <c r="AB821" i="47"/>
  <c r="AA821" i="47"/>
  <c r="Y821" i="47"/>
  <c r="V821" i="47"/>
  <c r="U821" i="47"/>
  <c r="S821" i="47"/>
  <c r="P821" i="47"/>
  <c r="O821" i="47"/>
  <c r="M821" i="47"/>
  <c r="I821" i="47"/>
  <c r="H821" i="47"/>
  <c r="F821" i="47"/>
  <c r="BH820" i="47"/>
  <c r="BM820" i="47" s="1"/>
  <c r="BF820" i="47"/>
  <c r="BC820" i="47"/>
  <c r="AZ820" i="47"/>
  <c r="AZ818" i="47" s="1"/>
  <c r="AW820" i="47"/>
  <c r="AW818" i="47" s="1"/>
  <c r="AT820" i="47"/>
  <c r="AQ820" i="47"/>
  <c r="AN820" i="47"/>
  <c r="AK820" i="47"/>
  <c r="AH820" i="47"/>
  <c r="AE820" i="47"/>
  <c r="AB820" i="47"/>
  <c r="Y820" i="47"/>
  <c r="V820" i="47"/>
  <c r="S820" i="47"/>
  <c r="P820" i="47"/>
  <c r="P818" i="47" s="1"/>
  <c r="M820" i="47"/>
  <c r="D820" i="47"/>
  <c r="BH819" i="47"/>
  <c r="BJ819" i="47" s="1"/>
  <c r="BF819" i="47"/>
  <c r="BC819" i="47"/>
  <c r="AZ819" i="47"/>
  <c r="AW819" i="47"/>
  <c r="AT819" i="47"/>
  <c r="AQ819" i="47"/>
  <c r="AN819" i="47"/>
  <c r="AK819" i="47"/>
  <c r="AH819" i="47"/>
  <c r="AE819" i="47"/>
  <c r="AB819" i="47"/>
  <c r="Y819" i="47"/>
  <c r="V819" i="47"/>
  <c r="S819" i="47"/>
  <c r="P819" i="47"/>
  <c r="M819" i="47"/>
  <c r="I819" i="47"/>
  <c r="F819" i="47"/>
  <c r="BH818" i="47"/>
  <c r="BN818" i="47" s="1"/>
  <c r="S818" i="47"/>
  <c r="M818" i="47"/>
  <c r="BH817" i="47"/>
  <c r="BM817" i="47" s="1"/>
  <c r="BF817" i="47"/>
  <c r="BC817" i="47"/>
  <c r="AZ817" i="47"/>
  <c r="AW817" i="47"/>
  <c r="AT817" i="47"/>
  <c r="AQ817" i="47"/>
  <c r="AN817" i="47"/>
  <c r="AK817" i="47"/>
  <c r="AH817" i="47"/>
  <c r="AE817" i="47"/>
  <c r="AB817" i="47"/>
  <c r="Y817" i="47"/>
  <c r="V817" i="47"/>
  <c r="S817" i="47"/>
  <c r="P817" i="47"/>
  <c r="M817" i="47"/>
  <c r="I817" i="47"/>
  <c r="F817" i="47"/>
  <c r="BH816" i="47"/>
  <c r="BF816" i="47"/>
  <c r="BC816" i="47"/>
  <c r="AZ816" i="47"/>
  <c r="AW816" i="47"/>
  <c r="AT816" i="47"/>
  <c r="AQ816" i="47"/>
  <c r="AN816" i="47"/>
  <c r="AK816" i="47"/>
  <c r="AH816" i="47"/>
  <c r="AE816" i="47"/>
  <c r="AB816" i="47"/>
  <c r="Y816" i="47"/>
  <c r="V816" i="47"/>
  <c r="S816" i="47"/>
  <c r="P816" i="47"/>
  <c r="M816" i="47"/>
  <c r="I816" i="47"/>
  <c r="F816" i="47"/>
  <c r="BH815" i="47"/>
  <c r="BN815" i="47" s="1"/>
  <c r="BH814" i="47"/>
  <c r="BN814" i="47" s="1"/>
  <c r="BH813" i="47"/>
  <c r="BF813" i="47"/>
  <c r="BC813" i="47"/>
  <c r="AZ813" i="47"/>
  <c r="AW813" i="47"/>
  <c r="AT813" i="47"/>
  <c r="AQ813" i="47"/>
  <c r="AN813" i="47"/>
  <c r="AK813" i="47"/>
  <c r="AH813" i="47"/>
  <c r="AE813" i="47"/>
  <c r="AB813" i="47"/>
  <c r="Y813" i="47"/>
  <c r="V813" i="47"/>
  <c r="S813" i="47"/>
  <c r="P813" i="47"/>
  <c r="M813" i="47"/>
  <c r="D813" i="47"/>
  <c r="F813" i="47" s="1"/>
  <c r="BH812" i="47"/>
  <c r="BF812" i="47"/>
  <c r="BE812" i="47"/>
  <c r="BC812" i="47"/>
  <c r="AZ812" i="47"/>
  <c r="AY812" i="47"/>
  <c r="AW812" i="47"/>
  <c r="AT812" i="47"/>
  <c r="AS812" i="47"/>
  <c r="AQ812" i="47"/>
  <c r="AN812" i="47"/>
  <c r="AM812" i="47"/>
  <c r="AK812" i="47"/>
  <c r="AH812" i="47"/>
  <c r="AG812" i="47"/>
  <c r="AE812" i="47"/>
  <c r="AB812" i="47"/>
  <c r="AA812" i="47"/>
  <c r="Y812" i="47"/>
  <c r="V812" i="47"/>
  <c r="U812" i="47"/>
  <c r="S812" i="47"/>
  <c r="P812" i="47"/>
  <c r="O812" i="47"/>
  <c r="M812" i="47"/>
  <c r="I812" i="47"/>
  <c r="H812" i="47"/>
  <c r="F812" i="47"/>
  <c r="BH811" i="47"/>
  <c r="BM811" i="47" s="1"/>
  <c r="BF811" i="47"/>
  <c r="BE811" i="47"/>
  <c r="AZ811" i="47"/>
  <c r="AY811" i="47"/>
  <c r="AT811" i="47"/>
  <c r="AS811" i="47"/>
  <c r="AN811" i="47"/>
  <c r="AM811" i="47"/>
  <c r="AH811" i="47"/>
  <c r="AG811" i="47"/>
  <c r="AB811" i="47"/>
  <c r="AA811" i="47"/>
  <c r="V811" i="47"/>
  <c r="U811" i="47"/>
  <c r="P811" i="47"/>
  <c r="O811" i="47"/>
  <c r="D811" i="47"/>
  <c r="H811" i="47" s="1"/>
  <c r="BH810" i="47"/>
  <c r="BL810" i="47" s="1"/>
  <c r="BF810" i="47"/>
  <c r="BE810" i="47"/>
  <c r="AZ810" i="47"/>
  <c r="AY810" i="47"/>
  <c r="AT810" i="47"/>
  <c r="AS810" i="47"/>
  <c r="AN810" i="47"/>
  <c r="AM810" i="47"/>
  <c r="AH810" i="47"/>
  <c r="AG810" i="47"/>
  <c r="AB810" i="47"/>
  <c r="AA810" i="47"/>
  <c r="V810" i="47"/>
  <c r="U810" i="47"/>
  <c r="P810" i="47"/>
  <c r="O810" i="47"/>
  <c r="D810" i="47"/>
  <c r="BH809" i="47"/>
  <c r="BL809" i="47" s="1"/>
  <c r="BF809" i="47"/>
  <c r="BE809" i="47"/>
  <c r="BC809" i="47"/>
  <c r="AZ809" i="47"/>
  <c r="AY809" i="47"/>
  <c r="AW809" i="47"/>
  <c r="AT809" i="47"/>
  <c r="AS809" i="47"/>
  <c r="AQ809" i="47"/>
  <c r="AN809" i="47"/>
  <c r="AM809" i="47"/>
  <c r="AK809" i="47"/>
  <c r="AH809" i="47"/>
  <c r="AG809" i="47"/>
  <c r="AE809" i="47"/>
  <c r="AB809" i="47"/>
  <c r="AA809" i="47"/>
  <c r="Y809" i="47"/>
  <c r="V809" i="47"/>
  <c r="U809" i="47"/>
  <c r="S809" i="47"/>
  <c r="P809" i="47"/>
  <c r="O809" i="47"/>
  <c r="M809" i="47"/>
  <c r="I809" i="47"/>
  <c r="H809" i="47"/>
  <c r="F809" i="47"/>
  <c r="BH808" i="47"/>
  <c r="BN808" i="47" s="1"/>
  <c r="BF808" i="47"/>
  <c r="BE808" i="47"/>
  <c r="BC808" i="47"/>
  <c r="AZ808" i="47"/>
  <c r="AY808" i="47"/>
  <c r="AW808" i="47"/>
  <c r="AT808" i="47"/>
  <c r="AS808" i="47"/>
  <c r="AQ808" i="47"/>
  <c r="AN808" i="47"/>
  <c r="AM808" i="47"/>
  <c r="AK808" i="47"/>
  <c r="AH808" i="47"/>
  <c r="AG808" i="47"/>
  <c r="AE808" i="47"/>
  <c r="AB808" i="47"/>
  <c r="AA808" i="47"/>
  <c r="Y808" i="47"/>
  <c r="V808" i="47"/>
  <c r="U808" i="47"/>
  <c r="S808" i="47"/>
  <c r="P808" i="47"/>
  <c r="O808" i="47"/>
  <c r="M808" i="47"/>
  <c r="I808" i="47"/>
  <c r="H808" i="47"/>
  <c r="F808" i="47"/>
  <c r="BH807" i="47"/>
  <c r="BF807" i="47"/>
  <c r="BE807" i="47"/>
  <c r="BC807" i="47"/>
  <c r="AZ807" i="47"/>
  <c r="AY807" i="47"/>
  <c r="AW807" i="47"/>
  <c r="AT807" i="47"/>
  <c r="AS807" i="47"/>
  <c r="AQ807" i="47"/>
  <c r="AN807" i="47"/>
  <c r="AM807" i="47"/>
  <c r="AK807" i="47"/>
  <c r="AH807" i="47"/>
  <c r="AG807" i="47"/>
  <c r="AE807" i="47"/>
  <c r="AB807" i="47"/>
  <c r="AA807" i="47"/>
  <c r="Y807" i="47"/>
  <c r="V807" i="47"/>
  <c r="U807" i="47"/>
  <c r="S807" i="47"/>
  <c r="P807" i="47"/>
  <c r="O807" i="47"/>
  <c r="M807" i="47"/>
  <c r="I807" i="47"/>
  <c r="H807" i="47"/>
  <c r="F807" i="47"/>
  <c r="BH806" i="47"/>
  <c r="BN806" i="47" s="1"/>
  <c r="BH805" i="47"/>
  <c r="BF805" i="47"/>
  <c r="BC805" i="47"/>
  <c r="AZ805" i="47"/>
  <c r="AW805" i="47"/>
  <c r="AT805" i="47"/>
  <c r="AQ805" i="47"/>
  <c r="AN805" i="47"/>
  <c r="AK805" i="47"/>
  <c r="AH805" i="47"/>
  <c r="AE805" i="47"/>
  <c r="AB805" i="47"/>
  <c r="Y805" i="47"/>
  <c r="V805" i="47"/>
  <c r="S805" i="47"/>
  <c r="P805" i="47"/>
  <c r="M805" i="47"/>
  <c r="I805" i="47"/>
  <c r="F805" i="47"/>
  <c r="BH804" i="47"/>
  <c r="BF804" i="47"/>
  <c r="BC804" i="47"/>
  <c r="AZ804" i="47"/>
  <c r="AW804" i="47"/>
  <c r="AT804" i="47"/>
  <c r="AQ804" i="47"/>
  <c r="AN804" i="47"/>
  <c r="AK804" i="47"/>
  <c r="AH804" i="47"/>
  <c r="AE804" i="47"/>
  <c r="AB804" i="47"/>
  <c r="Y804" i="47"/>
  <c r="V804" i="47"/>
  <c r="S804" i="47"/>
  <c r="P804" i="47"/>
  <c r="M804" i="47"/>
  <c r="I804" i="47"/>
  <c r="F804" i="47"/>
  <c r="BH803" i="47"/>
  <c r="BF803" i="47"/>
  <c r="BC803" i="47"/>
  <c r="AZ803" i="47"/>
  <c r="AW803" i="47"/>
  <c r="AT803" i="47"/>
  <c r="AQ803" i="47"/>
  <c r="AN803" i="47"/>
  <c r="AK803" i="47"/>
  <c r="AH803" i="47"/>
  <c r="AE803" i="47"/>
  <c r="AB803" i="47"/>
  <c r="Y803" i="47"/>
  <c r="V803" i="47"/>
  <c r="S803" i="47"/>
  <c r="P803" i="47"/>
  <c r="M803" i="47"/>
  <c r="D803" i="47"/>
  <c r="BH802" i="47"/>
  <c r="BN802" i="47" s="1"/>
  <c r="BF801" i="47"/>
  <c r="BE801" i="47"/>
  <c r="BC801" i="47"/>
  <c r="AZ801" i="47"/>
  <c r="AY801" i="47"/>
  <c r="AW801" i="47"/>
  <c r="AT801" i="47"/>
  <c r="AS801" i="47"/>
  <c r="AQ801" i="47"/>
  <c r="AN801" i="47"/>
  <c r="AM801" i="47"/>
  <c r="AK801" i="47"/>
  <c r="AH801" i="47"/>
  <c r="AG801" i="47"/>
  <c r="AE801" i="47"/>
  <c r="W801" i="47"/>
  <c r="V801" i="47"/>
  <c r="U801" i="47"/>
  <c r="S801" i="47"/>
  <c r="P801" i="47"/>
  <c r="O801" i="47"/>
  <c r="M801" i="47"/>
  <c r="I801" i="47"/>
  <c r="H801" i="47"/>
  <c r="F801" i="47"/>
  <c r="BJ800" i="47"/>
  <c r="BF800" i="47"/>
  <c r="BE800" i="47"/>
  <c r="BC800" i="47"/>
  <c r="AZ800" i="47"/>
  <c r="AY800" i="47"/>
  <c r="AW800" i="47"/>
  <c r="AT800" i="47"/>
  <c r="AS800" i="47"/>
  <c r="AQ800" i="47"/>
  <c r="AN800" i="47"/>
  <c r="AM800" i="47"/>
  <c r="AK800" i="47"/>
  <c r="AH800" i="47"/>
  <c r="AG800" i="47"/>
  <c r="AE800" i="47"/>
  <c r="AB800" i="47"/>
  <c r="W800" i="47"/>
  <c r="BH800" i="47" s="1"/>
  <c r="V800" i="47"/>
  <c r="U800" i="47"/>
  <c r="S800" i="47"/>
  <c r="P800" i="47"/>
  <c r="O800" i="47"/>
  <c r="M800" i="47"/>
  <c r="I800" i="47"/>
  <c r="H800" i="47"/>
  <c r="F800" i="47"/>
  <c r="BH799" i="47"/>
  <c r="BF799" i="47"/>
  <c r="BE799" i="47"/>
  <c r="BC799" i="47"/>
  <c r="AZ799" i="47"/>
  <c r="AY799" i="47"/>
  <c r="AW799" i="47"/>
  <c r="AT799" i="47"/>
  <c r="AS799" i="47"/>
  <c r="AQ799" i="47"/>
  <c r="AN799" i="47"/>
  <c r="AM799" i="47"/>
  <c r="AK799" i="47"/>
  <c r="AH799" i="47"/>
  <c r="AG799" i="47"/>
  <c r="AE799" i="47"/>
  <c r="AB799" i="47"/>
  <c r="AA799" i="47"/>
  <c r="Y799" i="47"/>
  <c r="V799" i="47"/>
  <c r="U799" i="47"/>
  <c r="S799" i="47"/>
  <c r="P799" i="47"/>
  <c r="O799" i="47"/>
  <c r="M799" i="47"/>
  <c r="I799" i="47"/>
  <c r="H799" i="47"/>
  <c r="F799" i="47"/>
  <c r="BH798" i="47"/>
  <c r="BF798" i="47"/>
  <c r="BC798" i="47"/>
  <c r="AZ798" i="47"/>
  <c r="AW798" i="47"/>
  <c r="AT798" i="47"/>
  <c r="AQ798" i="47"/>
  <c r="AN798" i="47"/>
  <c r="AK798" i="47"/>
  <c r="AH798" i="47"/>
  <c r="AE798" i="47"/>
  <c r="AB798" i="47"/>
  <c r="Y798" i="47"/>
  <c r="V798" i="47"/>
  <c r="S798" i="47"/>
  <c r="P798" i="47"/>
  <c r="M798" i="47"/>
  <c r="I798" i="47"/>
  <c r="F798" i="47"/>
  <c r="BF797" i="47"/>
  <c r="BC797" i="47"/>
  <c r="AZ797" i="47"/>
  <c r="AW797" i="47"/>
  <c r="AT797" i="47"/>
  <c r="AQ797" i="47"/>
  <c r="AN797" i="47"/>
  <c r="AK797" i="47"/>
  <c r="AH797" i="47"/>
  <c r="AE797" i="47"/>
  <c r="W797" i="47"/>
  <c r="AB797" i="47" s="1"/>
  <c r="V797" i="47"/>
  <c r="S797" i="47"/>
  <c r="P797" i="47"/>
  <c r="M797" i="47"/>
  <c r="I797" i="47"/>
  <c r="F797" i="47"/>
  <c r="BF796" i="47"/>
  <c r="BE796" i="47"/>
  <c r="BC796" i="47"/>
  <c r="AZ796" i="47"/>
  <c r="AY796" i="47"/>
  <c r="AW796" i="47"/>
  <c r="AT796" i="47"/>
  <c r="AS796" i="47"/>
  <c r="AQ796" i="47"/>
  <c r="AN796" i="47"/>
  <c r="AM796" i="47"/>
  <c r="AK796" i="47"/>
  <c r="AH796" i="47"/>
  <c r="AG796" i="47"/>
  <c r="AE796" i="47"/>
  <c r="W796" i="47"/>
  <c r="V796" i="47"/>
  <c r="U796" i="47"/>
  <c r="S796" i="47"/>
  <c r="P796" i="47"/>
  <c r="O796" i="47"/>
  <c r="M796" i="47"/>
  <c r="I796" i="47"/>
  <c r="H796" i="47"/>
  <c r="F796" i="47"/>
  <c r="BH795" i="47"/>
  <c r="BN795" i="47" s="1"/>
  <c r="BH794" i="47"/>
  <c r="BN794" i="47" s="1"/>
  <c r="BF793" i="47"/>
  <c r="BE793" i="47"/>
  <c r="BC793" i="47"/>
  <c r="AZ793" i="47"/>
  <c r="AY793" i="47"/>
  <c r="AW793" i="47"/>
  <c r="AT793" i="47"/>
  <c r="AS793" i="47"/>
  <c r="AQ793" i="47"/>
  <c r="AN793" i="47"/>
  <c r="AM793" i="47"/>
  <c r="AK793" i="47"/>
  <c r="AH793" i="47"/>
  <c r="AG793" i="47"/>
  <c r="AE793" i="47"/>
  <c r="W793" i="47"/>
  <c r="BH793" i="47" s="1"/>
  <c r="BM793" i="47" s="1"/>
  <c r="V793" i="47"/>
  <c r="U793" i="47"/>
  <c r="S793" i="47"/>
  <c r="P793" i="47"/>
  <c r="O793" i="47"/>
  <c r="M793" i="47"/>
  <c r="I793" i="47"/>
  <c r="H793" i="47"/>
  <c r="F793" i="47"/>
  <c r="BF792" i="47"/>
  <c r="BE792" i="47"/>
  <c r="BC792" i="47"/>
  <c r="AZ792" i="47"/>
  <c r="AY792" i="47"/>
  <c r="AW792" i="47"/>
  <c r="AT792" i="47"/>
  <c r="AS792" i="47"/>
  <c r="AQ792" i="47"/>
  <c r="AN792" i="47"/>
  <c r="AM792" i="47"/>
  <c r="AK792" i="47"/>
  <c r="AH792" i="47"/>
  <c r="AG792" i="47"/>
  <c r="AE792" i="47"/>
  <c r="W792" i="47"/>
  <c r="BH792" i="47" s="1"/>
  <c r="BL792" i="47" s="1"/>
  <c r="V792" i="47"/>
  <c r="U792" i="47"/>
  <c r="S792" i="47"/>
  <c r="P792" i="47"/>
  <c r="O792" i="47"/>
  <c r="M792" i="47"/>
  <c r="I792" i="47"/>
  <c r="H792" i="47"/>
  <c r="F792" i="47"/>
  <c r="BH791" i="47"/>
  <c r="BF791" i="47"/>
  <c r="BC791" i="47"/>
  <c r="AZ791" i="47"/>
  <c r="AW791" i="47"/>
  <c r="AT791" i="47"/>
  <c r="AQ791" i="47"/>
  <c r="AN791" i="47"/>
  <c r="AK791" i="47"/>
  <c r="AH791" i="47"/>
  <c r="AE791" i="47"/>
  <c r="AB791" i="47"/>
  <c r="Y791" i="47"/>
  <c r="V791" i="47"/>
  <c r="S791" i="47"/>
  <c r="P791" i="47"/>
  <c r="M791" i="47"/>
  <c r="I791" i="47"/>
  <c r="F791" i="47"/>
  <c r="BF790" i="47"/>
  <c r="BE790" i="47"/>
  <c r="BC790" i="47"/>
  <c r="AZ790" i="47"/>
  <c r="AY790" i="47"/>
  <c r="AW790" i="47"/>
  <c r="AT790" i="47"/>
  <c r="AS790" i="47"/>
  <c r="AQ790" i="47"/>
  <c r="AN790" i="47"/>
  <c r="AM790" i="47"/>
  <c r="AK790" i="47"/>
  <c r="AH790" i="47"/>
  <c r="AG790" i="47"/>
  <c r="AE790" i="47"/>
  <c r="W790" i="47"/>
  <c r="BH790" i="47" s="1"/>
  <c r="V790" i="47"/>
  <c r="U790" i="47"/>
  <c r="S790" i="47"/>
  <c r="P790" i="47"/>
  <c r="O790" i="47"/>
  <c r="M790" i="47"/>
  <c r="I790" i="47"/>
  <c r="H790" i="47"/>
  <c r="F790" i="47"/>
  <c r="BH789" i="47"/>
  <c r="BF789" i="47"/>
  <c r="BE789" i="47"/>
  <c r="BC789" i="47"/>
  <c r="AZ789" i="47"/>
  <c r="AY789" i="47"/>
  <c r="AW789" i="47"/>
  <c r="AT789" i="47"/>
  <c r="AS789" i="47"/>
  <c r="AQ789" i="47"/>
  <c r="AN789" i="47"/>
  <c r="AM789" i="47"/>
  <c r="AK789" i="47"/>
  <c r="AH789" i="47"/>
  <c r="AG789" i="47"/>
  <c r="AE789" i="47"/>
  <c r="AB789" i="47"/>
  <c r="AA789" i="47"/>
  <c r="Y789" i="47"/>
  <c r="V789" i="47"/>
  <c r="U789" i="47"/>
  <c r="S789" i="47"/>
  <c r="P789" i="47"/>
  <c r="O789" i="47"/>
  <c r="M789" i="47"/>
  <c r="I789" i="47"/>
  <c r="H789" i="47"/>
  <c r="F789" i="47"/>
  <c r="BF788" i="47"/>
  <c r="BC788" i="47"/>
  <c r="AZ788" i="47"/>
  <c r="AW788" i="47"/>
  <c r="AT788" i="47"/>
  <c r="AQ788" i="47"/>
  <c r="AN788" i="47"/>
  <c r="AK788" i="47"/>
  <c r="AH788" i="47"/>
  <c r="AE788" i="47"/>
  <c r="W788" i="47"/>
  <c r="V788" i="47"/>
  <c r="S788" i="47"/>
  <c r="P788" i="47"/>
  <c r="M788" i="47"/>
  <c r="I788" i="47"/>
  <c r="F788" i="47"/>
  <c r="BF787" i="47"/>
  <c r="BE787" i="47"/>
  <c r="BC787" i="47"/>
  <c r="AZ787" i="47"/>
  <c r="AY787" i="47"/>
  <c r="AW787" i="47"/>
  <c r="AT787" i="47"/>
  <c r="AS787" i="47"/>
  <c r="AQ787" i="47"/>
  <c r="AN787" i="47"/>
  <c r="AM787" i="47"/>
  <c r="AK787" i="47"/>
  <c r="AH787" i="47"/>
  <c r="AG787" i="47"/>
  <c r="AE787" i="47"/>
  <c r="W787" i="47"/>
  <c r="BH787" i="47" s="1"/>
  <c r="V787" i="47"/>
  <c r="U787" i="47"/>
  <c r="S787" i="47"/>
  <c r="P787" i="47"/>
  <c r="O787" i="47"/>
  <c r="M787" i="47"/>
  <c r="I787" i="47"/>
  <c r="H787" i="47"/>
  <c r="F787" i="47"/>
  <c r="BH786" i="47"/>
  <c r="BN786" i="47" s="1"/>
  <c r="BH785" i="47"/>
  <c r="BF785" i="47"/>
  <c r="BC785" i="47"/>
  <c r="AZ785" i="47"/>
  <c r="AW785" i="47"/>
  <c r="AT785" i="47"/>
  <c r="AQ785" i="47"/>
  <c r="AN785" i="47"/>
  <c r="AK785" i="47"/>
  <c r="AH785" i="47"/>
  <c r="AE785" i="47"/>
  <c r="AB785" i="47"/>
  <c r="Y785" i="47"/>
  <c r="V785" i="47"/>
  <c r="S785" i="47"/>
  <c r="P785" i="47"/>
  <c r="M785" i="47"/>
  <c r="D785" i="47"/>
  <c r="BH784" i="47"/>
  <c r="BF784" i="47"/>
  <c r="BE784" i="47"/>
  <c r="AZ784" i="47"/>
  <c r="AY784" i="47"/>
  <c r="AT784" i="47"/>
  <c r="AS784" i="47"/>
  <c r="AN784" i="47"/>
  <c r="AM784" i="47"/>
  <c r="AH784" i="47"/>
  <c r="AG784" i="47"/>
  <c r="AB784" i="47"/>
  <c r="AA784" i="47"/>
  <c r="V784" i="47"/>
  <c r="U784" i="47"/>
  <c r="P784" i="47"/>
  <c r="O784" i="47"/>
  <c r="D784" i="47"/>
  <c r="I784" i="47" s="1"/>
  <c r="BH783" i="47"/>
  <c r="BJ783" i="47" s="1"/>
  <c r="BF783" i="47"/>
  <c r="BE783" i="47"/>
  <c r="BC783" i="47"/>
  <c r="AZ783" i="47"/>
  <c r="AY783" i="47"/>
  <c r="AW783" i="47"/>
  <c r="AT783" i="47"/>
  <c r="AS783" i="47"/>
  <c r="AQ783" i="47"/>
  <c r="AN783" i="47"/>
  <c r="AM783" i="47"/>
  <c r="AK783" i="47"/>
  <c r="AH783" i="47"/>
  <c r="AG783" i="47"/>
  <c r="AE783" i="47"/>
  <c r="AB783" i="47"/>
  <c r="AA783" i="47"/>
  <c r="Y783" i="47"/>
  <c r="V783" i="47"/>
  <c r="U783" i="47"/>
  <c r="S783" i="47"/>
  <c r="P783" i="47"/>
  <c r="O783" i="47"/>
  <c r="M783" i="47"/>
  <c r="I783" i="47"/>
  <c r="H783" i="47"/>
  <c r="F783" i="47"/>
  <c r="BH782" i="47"/>
  <c r="BM782" i="47" s="1"/>
  <c r="BF782" i="47"/>
  <c r="BE782" i="47"/>
  <c r="AZ782" i="47"/>
  <c r="AY782" i="47"/>
  <c r="AT782" i="47"/>
  <c r="AS782" i="47"/>
  <c r="AN782" i="47"/>
  <c r="AM782" i="47"/>
  <c r="AH782" i="47"/>
  <c r="AG782" i="47"/>
  <c r="AB782" i="47"/>
  <c r="AA782" i="47"/>
  <c r="V782" i="47"/>
  <c r="U782" i="47"/>
  <c r="P782" i="47"/>
  <c r="O782" i="47"/>
  <c r="D782" i="47"/>
  <c r="I782" i="47" s="1"/>
  <c r="BH781" i="47"/>
  <c r="BL781" i="47" s="1"/>
  <c r="BF781" i="47"/>
  <c r="BE781" i="47"/>
  <c r="BC781" i="47"/>
  <c r="AZ781" i="47"/>
  <c r="AY781" i="47"/>
  <c r="AW781" i="47"/>
  <c r="AT781" i="47"/>
  <c r="AS781" i="47"/>
  <c r="AQ781" i="47"/>
  <c r="AN781" i="47"/>
  <c r="AM781" i="47"/>
  <c r="AK781" i="47"/>
  <c r="AH781" i="47"/>
  <c r="AG781" i="47"/>
  <c r="AE781" i="47"/>
  <c r="AB781" i="47"/>
  <c r="AA781" i="47"/>
  <c r="Y781" i="47"/>
  <c r="V781" i="47"/>
  <c r="U781" i="47"/>
  <c r="S781" i="47"/>
  <c r="P781" i="47"/>
  <c r="O781" i="47"/>
  <c r="M781" i="47"/>
  <c r="I781" i="47"/>
  <c r="H781" i="47"/>
  <c r="F781" i="47"/>
  <c r="BJ780" i="47"/>
  <c r="BH780" i="47"/>
  <c r="BF780" i="47"/>
  <c r="BE780" i="47"/>
  <c r="BC780" i="47"/>
  <c r="AZ780" i="47"/>
  <c r="AY780" i="47"/>
  <c r="AW780" i="47"/>
  <c r="AT780" i="47"/>
  <c r="AS780" i="47"/>
  <c r="AQ780" i="47"/>
  <c r="AN780" i="47"/>
  <c r="AM780" i="47"/>
  <c r="AK780" i="47"/>
  <c r="AH780" i="47"/>
  <c r="AG780" i="47"/>
  <c r="AE780" i="47"/>
  <c r="AB780" i="47"/>
  <c r="AA780" i="47"/>
  <c r="Y780" i="47"/>
  <c r="V780" i="47"/>
  <c r="U780" i="47"/>
  <c r="S780" i="47"/>
  <c r="P780" i="47"/>
  <c r="O780" i="47"/>
  <c r="M780" i="47"/>
  <c r="I780" i="47"/>
  <c r="H780" i="47"/>
  <c r="F780" i="47"/>
  <c r="BH779" i="47"/>
  <c r="BM779" i="47" s="1"/>
  <c r="BF779" i="47"/>
  <c r="BE779" i="47"/>
  <c r="BC779" i="47"/>
  <c r="AZ779" i="47"/>
  <c r="AY779" i="47"/>
  <c r="AW779" i="47"/>
  <c r="AT779" i="47"/>
  <c r="AS779" i="47"/>
  <c r="AQ779" i="47"/>
  <c r="AN779" i="47"/>
  <c r="AM779" i="47"/>
  <c r="AK779" i="47"/>
  <c r="AH779" i="47"/>
  <c r="AG779" i="47"/>
  <c r="AE779" i="47"/>
  <c r="AB779" i="47"/>
  <c r="AA779" i="47"/>
  <c r="Y779" i="47"/>
  <c r="V779" i="47"/>
  <c r="U779" i="47"/>
  <c r="S779" i="47"/>
  <c r="P779" i="47"/>
  <c r="O779" i="47"/>
  <c r="M779" i="47"/>
  <c r="I779" i="47"/>
  <c r="H779" i="47"/>
  <c r="F779" i="47"/>
  <c r="BH778" i="47"/>
  <c r="BN778" i="47" s="1"/>
  <c r="BH777" i="47"/>
  <c r="BM777" i="47" s="1"/>
  <c r="BF777" i="47"/>
  <c r="BC777" i="47"/>
  <c r="AZ777" i="47"/>
  <c r="AW777" i="47"/>
  <c r="AT777" i="47"/>
  <c r="AQ777" i="47"/>
  <c r="AN777" i="47"/>
  <c r="AK777" i="47"/>
  <c r="AH777" i="47"/>
  <c r="AE777" i="47"/>
  <c r="AB777" i="47"/>
  <c r="Y777" i="47"/>
  <c r="V777" i="47"/>
  <c r="S777" i="47"/>
  <c r="P777" i="47"/>
  <c r="M777" i="47"/>
  <c r="I777" i="47"/>
  <c r="F777" i="47"/>
  <c r="BH776" i="47"/>
  <c r="BF776" i="47"/>
  <c r="BC776" i="47"/>
  <c r="AZ776" i="47"/>
  <c r="AW776" i="47"/>
  <c r="AT776" i="47"/>
  <c r="AQ776" i="47"/>
  <c r="AN776" i="47"/>
  <c r="AK776" i="47"/>
  <c r="AH776" i="47"/>
  <c r="AE776" i="47"/>
  <c r="AB776" i="47"/>
  <c r="Y776" i="47"/>
  <c r="V776" i="47"/>
  <c r="S776" i="47"/>
  <c r="P776" i="47"/>
  <c r="M776" i="47"/>
  <c r="I776" i="47"/>
  <c r="F776" i="47"/>
  <c r="BH775" i="47"/>
  <c r="BF775" i="47"/>
  <c r="BC775" i="47"/>
  <c r="AZ775" i="47"/>
  <c r="AW775" i="47"/>
  <c r="AT775" i="47"/>
  <c r="AQ775" i="47"/>
  <c r="AN775" i="47"/>
  <c r="AK775" i="47"/>
  <c r="AH775" i="47"/>
  <c r="AE775" i="47"/>
  <c r="AB775" i="47"/>
  <c r="Y775" i="47"/>
  <c r="V775" i="47"/>
  <c r="S775" i="47"/>
  <c r="P775" i="47"/>
  <c r="M775" i="47"/>
  <c r="D775" i="47"/>
  <c r="BH774" i="47"/>
  <c r="BN774" i="47" s="1"/>
  <c r="BH773" i="47"/>
  <c r="BN773" i="47" s="1"/>
  <c r="BH772" i="47"/>
  <c r="BF772" i="47"/>
  <c r="BE772" i="47"/>
  <c r="BC772" i="47"/>
  <c r="AZ772" i="47"/>
  <c r="AY772" i="47"/>
  <c r="AW772" i="47"/>
  <c r="AT772" i="47"/>
  <c r="AS772" i="47"/>
  <c r="AQ772" i="47"/>
  <c r="AN772" i="47"/>
  <c r="AM772" i="47"/>
  <c r="AK772" i="47"/>
  <c r="AH772" i="47"/>
  <c r="AG772" i="47"/>
  <c r="AE772" i="47"/>
  <c r="AB772" i="47"/>
  <c r="AA772" i="47"/>
  <c r="Y772" i="47"/>
  <c r="V772" i="47"/>
  <c r="U772" i="47"/>
  <c r="S772" i="47"/>
  <c r="P772" i="47"/>
  <c r="O772" i="47"/>
  <c r="M772" i="47"/>
  <c r="D772" i="47"/>
  <c r="BH771" i="47"/>
  <c r="BJ771" i="47" s="1"/>
  <c r="BF771" i="47"/>
  <c r="BE771" i="47"/>
  <c r="BC771" i="47"/>
  <c r="AZ771" i="47"/>
  <c r="AY771" i="47"/>
  <c r="AW771" i="47"/>
  <c r="AT771" i="47"/>
  <c r="AS771" i="47"/>
  <c r="AQ771" i="47"/>
  <c r="AN771" i="47"/>
  <c r="AM771" i="47"/>
  <c r="AK771" i="47"/>
  <c r="AH771" i="47"/>
  <c r="AG771" i="47"/>
  <c r="AE771" i="47"/>
  <c r="AB771" i="47"/>
  <c r="AA771" i="47"/>
  <c r="Y771" i="47"/>
  <c r="V771" i="47"/>
  <c r="U771" i="47"/>
  <c r="S771" i="47"/>
  <c r="P771" i="47"/>
  <c r="O771" i="47"/>
  <c r="M771" i="47"/>
  <c r="D771" i="47"/>
  <c r="F771" i="47" s="1"/>
  <c r="BH770" i="47"/>
  <c r="BJ770" i="47" s="1"/>
  <c r="BF770" i="47"/>
  <c r="BE770" i="47"/>
  <c r="BC770" i="47"/>
  <c r="AZ770" i="47"/>
  <c r="AY770" i="47"/>
  <c r="AW770" i="47"/>
  <c r="AT770" i="47"/>
  <c r="AS770" i="47"/>
  <c r="AQ770" i="47"/>
  <c r="AN770" i="47"/>
  <c r="AM770" i="47"/>
  <c r="AK770" i="47"/>
  <c r="AH770" i="47"/>
  <c r="AG770" i="47"/>
  <c r="AE770" i="47"/>
  <c r="AB770" i="47"/>
  <c r="AA770" i="47"/>
  <c r="Y770" i="47"/>
  <c r="V770" i="47"/>
  <c r="U770" i="47"/>
  <c r="S770" i="47"/>
  <c r="P770" i="47"/>
  <c r="O770" i="47"/>
  <c r="M770" i="47"/>
  <c r="I770" i="47"/>
  <c r="H770" i="47"/>
  <c r="F770" i="47"/>
  <c r="BH769" i="47"/>
  <c r="BF769" i="47"/>
  <c r="BC769" i="47"/>
  <c r="AZ769" i="47"/>
  <c r="AW769" i="47"/>
  <c r="AT769" i="47"/>
  <c r="AQ769" i="47"/>
  <c r="AN769" i="47"/>
  <c r="AK769" i="47"/>
  <c r="AH769" i="47"/>
  <c r="AE769" i="47"/>
  <c r="AB769" i="47"/>
  <c r="Y769" i="47"/>
  <c r="V769" i="47"/>
  <c r="S769" i="47"/>
  <c r="P769" i="47"/>
  <c r="M769" i="47"/>
  <c r="D769" i="47"/>
  <c r="I769" i="47" s="1"/>
  <c r="BH768" i="47"/>
  <c r="BF768" i="47"/>
  <c r="BC768" i="47"/>
  <c r="AZ768" i="47"/>
  <c r="AW768" i="47"/>
  <c r="AT768" i="47"/>
  <c r="AQ768" i="47"/>
  <c r="AN768" i="47"/>
  <c r="AK768" i="47"/>
  <c r="AH768" i="47"/>
  <c r="AE768" i="47"/>
  <c r="AB768" i="47"/>
  <c r="AA768" i="47"/>
  <c r="Y768" i="47"/>
  <c r="V768" i="47"/>
  <c r="S768" i="47"/>
  <c r="P768" i="47"/>
  <c r="M768" i="47"/>
  <c r="D768" i="47"/>
  <c r="BH767" i="47"/>
  <c r="BJ767" i="47" s="1"/>
  <c r="BF767" i="47"/>
  <c r="BE767" i="47"/>
  <c r="BC767" i="47"/>
  <c r="AZ767" i="47"/>
  <c r="AY767" i="47"/>
  <c r="AW767" i="47"/>
  <c r="AT767" i="47"/>
  <c r="AS767" i="47"/>
  <c r="AQ767" i="47"/>
  <c r="AN767" i="47"/>
  <c r="AM767" i="47"/>
  <c r="AK767" i="47"/>
  <c r="AH767" i="47"/>
  <c r="AG767" i="47"/>
  <c r="AE767" i="47"/>
  <c r="AB767" i="47"/>
  <c r="AA767" i="47"/>
  <c r="Y767" i="47"/>
  <c r="V767" i="47"/>
  <c r="U767" i="47"/>
  <c r="S767" i="47"/>
  <c r="P767" i="47"/>
  <c r="O767" i="47"/>
  <c r="M767" i="47"/>
  <c r="I767" i="47"/>
  <c r="H767" i="47"/>
  <c r="F767" i="47"/>
  <c r="BH766" i="47"/>
  <c r="BF766" i="47"/>
  <c r="BE766" i="47"/>
  <c r="BC766" i="47"/>
  <c r="AZ766" i="47"/>
  <c r="AY766" i="47"/>
  <c r="AW766" i="47"/>
  <c r="AT766" i="47"/>
  <c r="AS766" i="47"/>
  <c r="AQ766" i="47"/>
  <c r="AN766" i="47"/>
  <c r="AM766" i="47"/>
  <c r="AK766" i="47"/>
  <c r="AH766" i="47"/>
  <c r="AG766" i="47"/>
  <c r="AE766" i="47"/>
  <c r="AB766" i="47"/>
  <c r="AA766" i="47"/>
  <c r="Y766" i="47"/>
  <c r="V766" i="47"/>
  <c r="U766" i="47"/>
  <c r="S766" i="47"/>
  <c r="P766" i="47"/>
  <c r="O766" i="47"/>
  <c r="M766" i="47"/>
  <c r="D766" i="47"/>
  <c r="F766" i="47" s="1"/>
  <c r="BH765" i="47"/>
  <c r="BN765" i="47" s="1"/>
  <c r="BH764" i="47"/>
  <c r="BL764" i="47" s="1"/>
  <c r="BF764" i="47"/>
  <c r="BE764" i="47"/>
  <c r="BC764" i="47"/>
  <c r="AZ764" i="47"/>
  <c r="AY764" i="47"/>
  <c r="AW764" i="47"/>
  <c r="AT764" i="47"/>
  <c r="AS764" i="47"/>
  <c r="AQ764" i="47"/>
  <c r="AN764" i="47"/>
  <c r="AM764" i="47"/>
  <c r="AK764" i="47"/>
  <c r="AH764" i="47"/>
  <c r="AG764" i="47"/>
  <c r="AE764" i="47"/>
  <c r="AB764" i="47"/>
  <c r="AA764" i="47"/>
  <c r="Y764" i="47"/>
  <c r="V764" i="47"/>
  <c r="U764" i="47"/>
  <c r="S764" i="47"/>
  <c r="P764" i="47"/>
  <c r="O764" i="47"/>
  <c r="M764" i="47"/>
  <c r="I764" i="47"/>
  <c r="H764" i="47"/>
  <c r="F764" i="47"/>
  <c r="BH763" i="47"/>
  <c r="BL763" i="47" s="1"/>
  <c r="BF763" i="47"/>
  <c r="BE763" i="47"/>
  <c r="AZ763" i="47"/>
  <c r="AY763" i="47"/>
  <c r="AT763" i="47"/>
  <c r="AS763" i="47"/>
  <c r="AN763" i="47"/>
  <c r="AM763" i="47"/>
  <c r="AH763" i="47"/>
  <c r="AG763" i="47"/>
  <c r="AB763" i="47"/>
  <c r="AA763" i="47"/>
  <c r="V763" i="47"/>
  <c r="U763" i="47"/>
  <c r="P763" i="47"/>
  <c r="O763" i="47"/>
  <c r="I763" i="47"/>
  <c r="H763" i="47"/>
  <c r="BH762" i="47"/>
  <c r="BF762" i="47"/>
  <c r="BE762" i="47"/>
  <c r="BC762" i="47"/>
  <c r="AZ762" i="47"/>
  <c r="AY762" i="47"/>
  <c r="AW762" i="47"/>
  <c r="AT762" i="47"/>
  <c r="AS762" i="47"/>
  <c r="AQ762" i="47"/>
  <c r="AN762" i="47"/>
  <c r="AM762" i="47"/>
  <c r="AK762" i="47"/>
  <c r="AH762" i="47"/>
  <c r="AG762" i="47"/>
  <c r="AE762" i="47"/>
  <c r="AB762" i="47"/>
  <c r="AA762" i="47"/>
  <c r="Y762" i="47"/>
  <c r="V762" i="47"/>
  <c r="U762" i="47"/>
  <c r="S762" i="47"/>
  <c r="P762" i="47"/>
  <c r="O762" i="47"/>
  <c r="M762" i="47"/>
  <c r="D762" i="47"/>
  <c r="BH761" i="47"/>
  <c r="BL761" i="47" s="1"/>
  <c r="BF761" i="47"/>
  <c r="BE761" i="47"/>
  <c r="AZ761" i="47"/>
  <c r="AY761" i="47"/>
  <c r="AT761" i="47"/>
  <c r="AS761" i="47"/>
  <c r="AN761" i="47"/>
  <c r="AM761" i="47"/>
  <c r="AH761" i="47"/>
  <c r="AG761" i="47"/>
  <c r="AB761" i="47"/>
  <c r="AA761" i="47"/>
  <c r="V761" i="47"/>
  <c r="U761" i="47"/>
  <c r="P761" i="47"/>
  <c r="O761" i="47"/>
  <c r="I761" i="47"/>
  <c r="H761" i="47"/>
  <c r="BH760" i="47"/>
  <c r="BF760" i="47"/>
  <c r="BE760" i="47"/>
  <c r="BC760" i="47"/>
  <c r="AZ760" i="47"/>
  <c r="AY760" i="47"/>
  <c r="AW760" i="47"/>
  <c r="AT760" i="47"/>
  <c r="AS760" i="47"/>
  <c r="AQ760" i="47"/>
  <c r="AN760" i="47"/>
  <c r="AM760" i="47"/>
  <c r="AK760" i="47"/>
  <c r="AH760" i="47"/>
  <c r="AG760" i="47"/>
  <c r="AE760" i="47"/>
  <c r="AB760" i="47"/>
  <c r="AA760" i="47"/>
  <c r="Y760" i="47"/>
  <c r="V760" i="47"/>
  <c r="U760" i="47"/>
  <c r="S760" i="47"/>
  <c r="P760" i="47"/>
  <c r="O760" i="47"/>
  <c r="M760" i="47"/>
  <c r="D760" i="47"/>
  <c r="BH759" i="47"/>
  <c r="BN759" i="47" s="1"/>
  <c r="BH758" i="47"/>
  <c r="BF758" i="47"/>
  <c r="BC758" i="47"/>
  <c r="AZ758" i="47"/>
  <c r="AW758" i="47"/>
  <c r="AT758" i="47"/>
  <c r="AQ758" i="47"/>
  <c r="AN758" i="47"/>
  <c r="AK758" i="47"/>
  <c r="AH758" i="47"/>
  <c r="AE758" i="47"/>
  <c r="AB758" i="47"/>
  <c r="Y758" i="47"/>
  <c r="V758" i="47"/>
  <c r="S758" i="47"/>
  <c r="P758" i="47"/>
  <c r="M758" i="47"/>
  <c r="D758" i="47"/>
  <c r="BN757" i="47"/>
  <c r="BH757" i="47"/>
  <c r="BM757" i="47" s="1"/>
  <c r="BF757" i="47"/>
  <c r="BC757" i="47"/>
  <c r="AZ757" i="47"/>
  <c r="AW757" i="47"/>
  <c r="AT757" i="47"/>
  <c r="AQ757" i="47"/>
  <c r="AN757" i="47"/>
  <c r="AK757" i="47"/>
  <c r="AH757" i="47"/>
  <c r="AE757" i="47"/>
  <c r="AB757" i="47"/>
  <c r="Y757" i="47"/>
  <c r="V757" i="47"/>
  <c r="S757" i="47"/>
  <c r="P757" i="47"/>
  <c r="M757" i="47"/>
  <c r="I757" i="47"/>
  <c r="F757" i="47"/>
  <c r="BM756" i="47"/>
  <c r="BH756" i="47"/>
  <c r="BF756" i="47"/>
  <c r="BC756" i="47"/>
  <c r="AZ756" i="47"/>
  <c r="AW756" i="47"/>
  <c r="AT756" i="47"/>
  <c r="AQ756" i="47"/>
  <c r="AN756" i="47"/>
  <c r="AK756" i="47"/>
  <c r="AH756" i="47"/>
  <c r="AE756" i="47"/>
  <c r="AB756" i="47"/>
  <c r="Y756" i="47"/>
  <c r="V756" i="47"/>
  <c r="S756" i="47"/>
  <c r="P756" i="47"/>
  <c r="M756" i="47"/>
  <c r="I756" i="47"/>
  <c r="F756" i="47"/>
  <c r="BH755" i="47"/>
  <c r="BF755" i="47"/>
  <c r="BC755" i="47"/>
  <c r="AZ755" i="47"/>
  <c r="AW755" i="47"/>
  <c r="AT755" i="47"/>
  <c r="AQ755" i="47"/>
  <c r="AN755" i="47"/>
  <c r="AK755" i="47"/>
  <c r="AH755" i="47"/>
  <c r="AE755" i="47"/>
  <c r="AB755" i="47"/>
  <c r="Y755" i="47"/>
  <c r="V755" i="47"/>
  <c r="S755" i="47"/>
  <c r="P755" i="47"/>
  <c r="M755" i="47"/>
  <c r="D755" i="47"/>
  <c r="BH754" i="47"/>
  <c r="BN754" i="47" s="1"/>
  <c r="BH753" i="47"/>
  <c r="BN753" i="47" s="1"/>
  <c r="BF752" i="47"/>
  <c r="BE752" i="47"/>
  <c r="BC752" i="47"/>
  <c r="AZ752" i="47"/>
  <c r="AY752" i="47"/>
  <c r="AW752" i="47"/>
  <c r="AT752" i="47"/>
  <c r="AS752" i="47"/>
  <c r="AQ752" i="47"/>
  <c r="AN752" i="47"/>
  <c r="AM752" i="47"/>
  <c r="AK752" i="47"/>
  <c r="AH752" i="47"/>
  <c r="AG752" i="47"/>
  <c r="AE752" i="47"/>
  <c r="W752" i="47"/>
  <c r="Y752" i="47" s="1"/>
  <c r="V752" i="47"/>
  <c r="U752" i="47"/>
  <c r="S752" i="47"/>
  <c r="P752" i="47"/>
  <c r="O752" i="47"/>
  <c r="M752" i="47"/>
  <c r="I752" i="47"/>
  <c r="H752" i="47"/>
  <c r="F752" i="47"/>
  <c r="BF751" i="47"/>
  <c r="BE751" i="47"/>
  <c r="BC751" i="47"/>
  <c r="AZ751" i="47"/>
  <c r="AY751" i="47"/>
  <c r="AW751" i="47"/>
  <c r="AT751" i="47"/>
  <c r="AS751" i="47"/>
  <c r="AQ751" i="47"/>
  <c r="AN751" i="47"/>
  <c r="AM751" i="47"/>
  <c r="AK751" i="47"/>
  <c r="AH751" i="47"/>
  <c r="AG751" i="47"/>
  <c r="AE751" i="47"/>
  <c r="W751" i="47"/>
  <c r="AB751" i="47" s="1"/>
  <c r="V751" i="47"/>
  <c r="U751" i="47"/>
  <c r="S751" i="47"/>
  <c r="P751" i="47"/>
  <c r="O751" i="47"/>
  <c r="M751" i="47"/>
  <c r="I751" i="47"/>
  <c r="H751" i="47"/>
  <c r="F751" i="47"/>
  <c r="BH750" i="47"/>
  <c r="BF750" i="47"/>
  <c r="BE750" i="47"/>
  <c r="BC750" i="47"/>
  <c r="AZ750" i="47"/>
  <c r="AY750" i="47"/>
  <c r="AW750" i="47"/>
  <c r="AT750" i="47"/>
  <c r="AS750" i="47"/>
  <c r="AQ750" i="47"/>
  <c r="AN750" i="47"/>
  <c r="AM750" i="47"/>
  <c r="AK750" i="47"/>
  <c r="AH750" i="47"/>
  <c r="AG750" i="47"/>
  <c r="AE750" i="47"/>
  <c r="AB750" i="47"/>
  <c r="AA750" i="47"/>
  <c r="Y750" i="47"/>
  <c r="V750" i="47"/>
  <c r="U750" i="47"/>
  <c r="S750" i="47"/>
  <c r="P750" i="47"/>
  <c r="O750" i="47"/>
  <c r="M750" i="47"/>
  <c r="I750" i="47"/>
  <c r="H750" i="47"/>
  <c r="F750" i="47"/>
  <c r="BH749" i="47"/>
  <c r="BJ749" i="47" s="1"/>
  <c r="BF749" i="47"/>
  <c r="BC749" i="47"/>
  <c r="AZ749" i="47"/>
  <c r="AW749" i="47"/>
  <c r="AT749" i="47"/>
  <c r="AQ749" i="47"/>
  <c r="AN749" i="47"/>
  <c r="AK749" i="47"/>
  <c r="AH749" i="47"/>
  <c r="AE749" i="47"/>
  <c r="AB749" i="47"/>
  <c r="Y749" i="47"/>
  <c r="V749" i="47"/>
  <c r="S749" i="47"/>
  <c r="P749" i="47"/>
  <c r="M749" i="47"/>
  <c r="I749" i="47"/>
  <c r="F749" i="47"/>
  <c r="BF748" i="47"/>
  <c r="BC748" i="47"/>
  <c r="AZ748" i="47"/>
  <c r="AW748" i="47"/>
  <c r="AT748" i="47"/>
  <c r="AQ748" i="47"/>
  <c r="AN748" i="47"/>
  <c r="AK748" i="47"/>
  <c r="AH748" i="47"/>
  <c r="AE748" i="47"/>
  <c r="W748" i="47"/>
  <c r="V748" i="47"/>
  <c r="S748" i="47"/>
  <c r="P748" i="47"/>
  <c r="M748" i="47"/>
  <c r="I748" i="47"/>
  <c r="F748" i="47"/>
  <c r="BF747" i="47"/>
  <c r="BE747" i="47"/>
  <c r="BC747" i="47"/>
  <c r="AZ747" i="47"/>
  <c r="AY747" i="47"/>
  <c r="AW747" i="47"/>
  <c r="AT747" i="47"/>
  <c r="AS747" i="47"/>
  <c r="AQ747" i="47"/>
  <c r="AN747" i="47"/>
  <c r="AM747" i="47"/>
  <c r="AK747" i="47"/>
  <c r="AH747" i="47"/>
  <c r="AG747" i="47"/>
  <c r="AE747" i="47"/>
  <c r="W747" i="47"/>
  <c r="BH747" i="47" s="1"/>
  <c r="V747" i="47"/>
  <c r="U747" i="47"/>
  <c r="S747" i="47"/>
  <c r="P747" i="47"/>
  <c r="O747" i="47"/>
  <c r="M747" i="47"/>
  <c r="I747" i="47"/>
  <c r="H747" i="47"/>
  <c r="F747" i="47"/>
  <c r="BH746" i="47"/>
  <c r="BN746" i="47" s="1"/>
  <c r="BH745" i="47"/>
  <c r="BL745" i="47" s="1"/>
  <c r="BF745" i="47"/>
  <c r="BE745" i="47"/>
  <c r="BC745" i="47"/>
  <c r="AZ745" i="47"/>
  <c r="AY745" i="47"/>
  <c r="AW745" i="47"/>
  <c r="AT745" i="47"/>
  <c r="AS745" i="47"/>
  <c r="AQ745" i="47"/>
  <c r="AN745" i="47"/>
  <c r="AM745" i="47"/>
  <c r="AK745" i="47"/>
  <c r="AH745" i="47"/>
  <c r="AG745" i="47"/>
  <c r="AE745" i="47"/>
  <c r="AB745" i="47"/>
  <c r="AA745" i="47"/>
  <c r="Y745" i="47"/>
  <c r="V745" i="47"/>
  <c r="U745" i="47"/>
  <c r="S745" i="47"/>
  <c r="P745" i="47"/>
  <c r="O745" i="47"/>
  <c r="M745" i="47"/>
  <c r="I745" i="47"/>
  <c r="H745" i="47"/>
  <c r="F745" i="47"/>
  <c r="BH744" i="47"/>
  <c r="BL744" i="47" s="1"/>
  <c r="BF744" i="47"/>
  <c r="BE744" i="47"/>
  <c r="AZ744" i="47"/>
  <c r="AY744" i="47"/>
  <c r="AT744" i="47"/>
  <c r="AS744" i="47"/>
  <c r="AN744" i="47"/>
  <c r="AM744" i="47"/>
  <c r="AH744" i="47"/>
  <c r="AG744" i="47"/>
  <c r="AB744" i="47"/>
  <c r="AA744" i="47"/>
  <c r="V744" i="47"/>
  <c r="U744" i="47"/>
  <c r="P744" i="47"/>
  <c r="O744" i="47"/>
  <c r="I744" i="47"/>
  <c r="H744" i="47"/>
  <c r="BH743" i="47"/>
  <c r="BF743" i="47"/>
  <c r="BE743" i="47"/>
  <c r="BC743" i="47"/>
  <c r="AZ743" i="47"/>
  <c r="AY743" i="47"/>
  <c r="AW743" i="47"/>
  <c r="AT743" i="47"/>
  <c r="AS743" i="47"/>
  <c r="AQ743" i="47"/>
  <c r="AN743" i="47"/>
  <c r="AM743" i="47"/>
  <c r="AK743" i="47"/>
  <c r="AH743" i="47"/>
  <c r="AG743" i="47"/>
  <c r="AE743" i="47"/>
  <c r="AB743" i="47"/>
  <c r="AA743" i="47"/>
  <c r="Y743" i="47"/>
  <c r="V743" i="47"/>
  <c r="U743" i="47"/>
  <c r="S743" i="47"/>
  <c r="P743" i="47"/>
  <c r="O743" i="47"/>
  <c r="M743" i="47"/>
  <c r="I743" i="47"/>
  <c r="H743" i="47"/>
  <c r="F743" i="47"/>
  <c r="BH742" i="47"/>
  <c r="BF742" i="47"/>
  <c r="BE742" i="47"/>
  <c r="AZ742" i="47"/>
  <c r="AY742" i="47"/>
  <c r="AT742" i="47"/>
  <c r="AS742" i="47"/>
  <c r="AN742" i="47"/>
  <c r="AM742" i="47"/>
  <c r="AH742" i="47"/>
  <c r="AG742" i="47"/>
  <c r="AB742" i="47"/>
  <c r="AA742" i="47"/>
  <c r="V742" i="47"/>
  <c r="U742" i="47"/>
  <c r="P742" i="47"/>
  <c r="O742" i="47"/>
  <c r="D742" i="47"/>
  <c r="BH741" i="47"/>
  <c r="BF741" i="47"/>
  <c r="BE741" i="47"/>
  <c r="BC741" i="47"/>
  <c r="AZ741" i="47"/>
  <c r="AY741" i="47"/>
  <c r="AW741" i="47"/>
  <c r="AT741" i="47"/>
  <c r="AS741" i="47"/>
  <c r="AQ741" i="47"/>
  <c r="AN741" i="47"/>
  <c r="AM741" i="47"/>
  <c r="AK741" i="47"/>
  <c r="AH741" i="47"/>
  <c r="AG741" i="47"/>
  <c r="AE741" i="47"/>
  <c r="AB741" i="47"/>
  <c r="AA741" i="47"/>
  <c r="Y741" i="47"/>
  <c r="V741" i="47"/>
  <c r="U741" i="47"/>
  <c r="S741" i="47"/>
  <c r="P741" i="47"/>
  <c r="O741" i="47"/>
  <c r="M741" i="47"/>
  <c r="I741" i="47"/>
  <c r="H741" i="47"/>
  <c r="F741" i="47"/>
  <c r="BH740" i="47"/>
  <c r="BN740" i="47" s="1"/>
  <c r="BH739" i="47"/>
  <c r="BF739" i="47"/>
  <c r="BC739" i="47"/>
  <c r="AZ739" i="47"/>
  <c r="AW739" i="47"/>
  <c r="AT739" i="47"/>
  <c r="AQ739" i="47"/>
  <c r="AN739" i="47"/>
  <c r="AK739" i="47"/>
  <c r="AH739" i="47"/>
  <c r="AE739" i="47"/>
  <c r="AB739" i="47"/>
  <c r="Y739" i="47"/>
  <c r="V739" i="47"/>
  <c r="S739" i="47"/>
  <c r="P739" i="47"/>
  <c r="M739" i="47"/>
  <c r="D739" i="47"/>
  <c r="BH738" i="47"/>
  <c r="BM738" i="47" s="1"/>
  <c r="BF738" i="47"/>
  <c r="BC738" i="47"/>
  <c r="AZ738" i="47"/>
  <c r="AW738" i="47"/>
  <c r="AT738" i="47"/>
  <c r="AQ738" i="47"/>
  <c r="AN738" i="47"/>
  <c r="AK738" i="47"/>
  <c r="AH738" i="47"/>
  <c r="AE738" i="47"/>
  <c r="AB738" i="47"/>
  <c r="Y738" i="47"/>
  <c r="V738" i="47"/>
  <c r="S738" i="47"/>
  <c r="P738" i="47"/>
  <c r="M738" i="47"/>
  <c r="I738" i="47"/>
  <c r="F738" i="47"/>
  <c r="BH737" i="47"/>
  <c r="BM737" i="47" s="1"/>
  <c r="BF737" i="47"/>
  <c r="BC737" i="47"/>
  <c r="AZ737" i="47"/>
  <c r="AW737" i="47"/>
  <c r="AT737" i="47"/>
  <c r="AQ737" i="47"/>
  <c r="AN737" i="47"/>
  <c r="AK737" i="47"/>
  <c r="AH737" i="47"/>
  <c r="AE737" i="47"/>
  <c r="AB737" i="47"/>
  <c r="Y737" i="47"/>
  <c r="V737" i="47"/>
  <c r="S737" i="47"/>
  <c r="P737" i="47"/>
  <c r="M737" i="47"/>
  <c r="I737" i="47"/>
  <c r="F737" i="47"/>
  <c r="BH736" i="47"/>
  <c r="BF736" i="47"/>
  <c r="BC736" i="47"/>
  <c r="AZ736" i="47"/>
  <c r="AW736" i="47"/>
  <c r="AT736" i="47"/>
  <c r="AQ736" i="47"/>
  <c r="AN736" i="47"/>
  <c r="AK736" i="47"/>
  <c r="AH736" i="47"/>
  <c r="AE736" i="47"/>
  <c r="AB736" i="47"/>
  <c r="Y736" i="47"/>
  <c r="V736" i="47"/>
  <c r="S736" i="47"/>
  <c r="P736" i="47"/>
  <c r="M736" i="47"/>
  <c r="D736" i="47"/>
  <c r="BH735" i="47"/>
  <c r="BN735" i="47" s="1"/>
  <c r="BH734" i="47"/>
  <c r="BN734" i="47" s="1"/>
  <c r="BH733" i="47"/>
  <c r="BN733" i="47" s="1"/>
  <c r="BH732" i="47"/>
  <c r="BN732" i="47" s="1"/>
  <c r="BH731" i="47"/>
  <c r="BF731" i="47"/>
  <c r="BC731" i="47"/>
  <c r="AZ731" i="47"/>
  <c r="AW731" i="47"/>
  <c r="AT731" i="47"/>
  <c r="AQ731" i="47"/>
  <c r="AN731" i="47"/>
  <c r="AK731" i="47"/>
  <c r="AH731" i="47"/>
  <c r="AE731" i="47"/>
  <c r="AB731" i="47"/>
  <c r="Y731" i="47"/>
  <c r="V731" i="47"/>
  <c r="S731" i="47"/>
  <c r="P731" i="47"/>
  <c r="M731" i="47"/>
  <c r="I731" i="47"/>
  <c r="F731" i="47"/>
  <c r="BH730" i="47"/>
  <c r="BM730" i="47" s="1"/>
  <c r="BF730" i="47"/>
  <c r="BE730" i="47"/>
  <c r="AZ730" i="47"/>
  <c r="AY730" i="47"/>
  <c r="AT730" i="47"/>
  <c r="AS730" i="47"/>
  <c r="AN730" i="47"/>
  <c r="AM730" i="47"/>
  <c r="AH730" i="47"/>
  <c r="AG730" i="47"/>
  <c r="AB730" i="47"/>
  <c r="AA730" i="47"/>
  <c r="V730" i="47"/>
  <c r="U730" i="47"/>
  <c r="P730" i="47"/>
  <c r="O730" i="47"/>
  <c r="I730" i="47"/>
  <c r="H730" i="47"/>
  <c r="BH729" i="47"/>
  <c r="BF729" i="47"/>
  <c r="BE729" i="47"/>
  <c r="BC729" i="47"/>
  <c r="AZ729" i="47"/>
  <c r="AY729" i="47"/>
  <c r="AW729" i="47"/>
  <c r="AT729" i="47"/>
  <c r="AS729" i="47"/>
  <c r="AQ729" i="47"/>
  <c r="AN729" i="47"/>
  <c r="AM729" i="47"/>
  <c r="AK729" i="47"/>
  <c r="AH729" i="47"/>
  <c r="AG729" i="47"/>
  <c r="AE729" i="47"/>
  <c r="AB729" i="47"/>
  <c r="AA729" i="47"/>
  <c r="Y729" i="47"/>
  <c r="V729" i="47"/>
  <c r="U729" i="47"/>
  <c r="S729" i="47"/>
  <c r="P729" i="47"/>
  <c r="O729" i="47"/>
  <c r="M729" i="47"/>
  <c r="I729" i="47"/>
  <c r="H729" i="47"/>
  <c r="F729" i="47"/>
  <c r="BH728" i="47"/>
  <c r="BN728" i="47" s="1"/>
  <c r="BF728" i="47"/>
  <c r="BE728" i="47"/>
  <c r="BC728" i="47"/>
  <c r="AZ728" i="47"/>
  <c r="AY728" i="47"/>
  <c r="AW728" i="47"/>
  <c r="AT728" i="47"/>
  <c r="AS728" i="47"/>
  <c r="AQ728" i="47"/>
  <c r="AN728" i="47"/>
  <c r="AM728" i="47"/>
  <c r="AK728" i="47"/>
  <c r="AH728" i="47"/>
  <c r="AG728" i="47"/>
  <c r="AE728" i="47"/>
  <c r="AB728" i="47"/>
  <c r="AA728" i="47"/>
  <c r="Y728" i="47"/>
  <c r="V728" i="47"/>
  <c r="U728" i="47"/>
  <c r="S728" i="47"/>
  <c r="P728" i="47"/>
  <c r="O728" i="47"/>
  <c r="M728" i="47"/>
  <c r="I728" i="47"/>
  <c r="H728" i="47"/>
  <c r="F728" i="47"/>
  <c r="BH727" i="47"/>
  <c r="BM727" i="47" s="1"/>
  <c r="BF727" i="47"/>
  <c r="BE727" i="47"/>
  <c r="BC727" i="47"/>
  <c r="AZ727" i="47"/>
  <c r="AY727" i="47"/>
  <c r="AW727" i="47"/>
  <c r="AT727" i="47"/>
  <c r="AS727" i="47"/>
  <c r="AQ727" i="47"/>
  <c r="AN727" i="47"/>
  <c r="AM727" i="47"/>
  <c r="AK727" i="47"/>
  <c r="AH727" i="47"/>
  <c r="AG727" i="47"/>
  <c r="AE727" i="47"/>
  <c r="AB727" i="47"/>
  <c r="AA727" i="47"/>
  <c r="Y727" i="47"/>
  <c r="V727" i="47"/>
  <c r="U727" i="47"/>
  <c r="S727" i="47"/>
  <c r="P727" i="47"/>
  <c r="O727" i="47"/>
  <c r="M727" i="47"/>
  <c r="I727" i="47"/>
  <c r="H727" i="47"/>
  <c r="F727" i="47"/>
  <c r="BH726" i="47"/>
  <c r="BF726" i="47"/>
  <c r="BE726" i="47"/>
  <c r="AZ726" i="47"/>
  <c r="AY726" i="47"/>
  <c r="AT726" i="47"/>
  <c r="AS726" i="47"/>
  <c r="AN726" i="47"/>
  <c r="AM726" i="47"/>
  <c r="AH726" i="47"/>
  <c r="AG726" i="47"/>
  <c r="AB726" i="47"/>
  <c r="AA726" i="47"/>
  <c r="V726" i="47"/>
  <c r="U726" i="47"/>
  <c r="P726" i="47"/>
  <c r="O726" i="47"/>
  <c r="I726" i="47"/>
  <c r="H726" i="47"/>
  <c r="BH725" i="47"/>
  <c r="BF725" i="47"/>
  <c r="BE725" i="47"/>
  <c r="BC725" i="47"/>
  <c r="AZ725" i="47"/>
  <c r="AY725" i="47"/>
  <c r="AW725" i="47"/>
  <c r="AT725" i="47"/>
  <c r="AS725" i="47"/>
  <c r="AQ725" i="47"/>
  <c r="AN725" i="47"/>
  <c r="AM725" i="47"/>
  <c r="AK725" i="47"/>
  <c r="AH725" i="47"/>
  <c r="AG725" i="47"/>
  <c r="AE725" i="47"/>
  <c r="AB725" i="47"/>
  <c r="AA725" i="47"/>
  <c r="Y725" i="47"/>
  <c r="V725" i="47"/>
  <c r="U725" i="47"/>
  <c r="S725" i="47"/>
  <c r="P725" i="47"/>
  <c r="O725" i="47"/>
  <c r="M725" i="47"/>
  <c r="I725" i="47"/>
  <c r="H725" i="47"/>
  <c r="F725" i="47"/>
  <c r="BH724" i="47"/>
  <c r="BF724" i="47"/>
  <c r="BE724" i="47"/>
  <c r="BC724" i="47"/>
  <c r="AZ724" i="47"/>
  <c r="AY724" i="47"/>
  <c r="AW724" i="47"/>
  <c r="AT724" i="47"/>
  <c r="AS724" i="47"/>
  <c r="AQ724" i="47"/>
  <c r="AN724" i="47"/>
  <c r="AM724" i="47"/>
  <c r="AK724" i="47"/>
  <c r="AH724" i="47"/>
  <c r="AG724" i="47"/>
  <c r="AE724" i="47"/>
  <c r="AB724" i="47"/>
  <c r="AA724" i="47"/>
  <c r="Y724" i="47"/>
  <c r="V724" i="47"/>
  <c r="U724" i="47"/>
  <c r="S724" i="47"/>
  <c r="P724" i="47"/>
  <c r="O724" i="47"/>
  <c r="M724" i="47"/>
  <c r="I724" i="47"/>
  <c r="H724" i="47"/>
  <c r="F724" i="47"/>
  <c r="BH723" i="47"/>
  <c r="BF723" i="47"/>
  <c r="BE723" i="47"/>
  <c r="BC723" i="47"/>
  <c r="AZ723" i="47"/>
  <c r="AY723" i="47"/>
  <c r="AW723" i="47"/>
  <c r="AT723" i="47"/>
  <c r="AS723" i="47"/>
  <c r="AQ723" i="47"/>
  <c r="AN723" i="47"/>
  <c r="AM723" i="47"/>
  <c r="AK723" i="47"/>
  <c r="AH723" i="47"/>
  <c r="AG723" i="47"/>
  <c r="AE723" i="47"/>
  <c r="AB723" i="47"/>
  <c r="AA723" i="47"/>
  <c r="Y723" i="47"/>
  <c r="V723" i="47"/>
  <c r="U723" i="47"/>
  <c r="S723" i="47"/>
  <c r="P723" i="47"/>
  <c r="O723" i="47"/>
  <c r="M723" i="47"/>
  <c r="I723" i="47"/>
  <c r="H723" i="47"/>
  <c r="F723" i="47"/>
  <c r="BH722" i="47"/>
  <c r="BL722" i="47" s="1"/>
  <c r="BF722" i="47"/>
  <c r="BE722" i="47"/>
  <c r="BC722" i="47"/>
  <c r="AZ722" i="47"/>
  <c r="AY722" i="47"/>
  <c r="AW722" i="47"/>
  <c r="AT722" i="47"/>
  <c r="AS722" i="47"/>
  <c r="AQ722" i="47"/>
  <c r="AN722" i="47"/>
  <c r="AM722" i="47"/>
  <c r="AK722" i="47"/>
  <c r="AH722" i="47"/>
  <c r="AG722" i="47"/>
  <c r="AE722" i="47"/>
  <c r="AB722" i="47"/>
  <c r="AA722" i="47"/>
  <c r="Y722" i="47"/>
  <c r="V722" i="47"/>
  <c r="U722" i="47"/>
  <c r="S722" i="47"/>
  <c r="P722" i="47"/>
  <c r="O722" i="47"/>
  <c r="M722" i="47"/>
  <c r="I722" i="47"/>
  <c r="H722" i="47"/>
  <c r="F722" i="47"/>
  <c r="BH721" i="47"/>
  <c r="BF721" i="47"/>
  <c r="BE721" i="47"/>
  <c r="BC721" i="47"/>
  <c r="AZ721" i="47"/>
  <c r="AY721" i="47"/>
  <c r="AW721" i="47"/>
  <c r="AT721" i="47"/>
  <c r="AS721" i="47"/>
  <c r="AQ721" i="47"/>
  <c r="AN721" i="47"/>
  <c r="AM721" i="47"/>
  <c r="AK721" i="47"/>
  <c r="AH721" i="47"/>
  <c r="AG721" i="47"/>
  <c r="AE721" i="47"/>
  <c r="AB721" i="47"/>
  <c r="AA721" i="47"/>
  <c r="Y721" i="47"/>
  <c r="V721" i="47"/>
  <c r="U721" i="47"/>
  <c r="S721" i="47"/>
  <c r="P721" i="47"/>
  <c r="O721" i="47"/>
  <c r="M721" i="47"/>
  <c r="I721" i="47"/>
  <c r="H721" i="47"/>
  <c r="F721" i="47"/>
  <c r="BH720" i="47"/>
  <c r="BM720" i="47" s="1"/>
  <c r="BF720" i="47"/>
  <c r="BE720" i="47"/>
  <c r="BC720" i="47"/>
  <c r="AZ720" i="47"/>
  <c r="AY720" i="47"/>
  <c r="AW720" i="47"/>
  <c r="AT720" i="47"/>
  <c r="AS720" i="47"/>
  <c r="AQ720" i="47"/>
  <c r="AN720" i="47"/>
  <c r="AM720" i="47"/>
  <c r="AK720" i="47"/>
  <c r="AH720" i="47"/>
  <c r="AG720" i="47"/>
  <c r="AE720" i="47"/>
  <c r="AB720" i="47"/>
  <c r="AA720" i="47"/>
  <c r="Y720" i="47"/>
  <c r="V720" i="47"/>
  <c r="U720" i="47"/>
  <c r="S720" i="47"/>
  <c r="P720" i="47"/>
  <c r="O720" i="47"/>
  <c r="M720" i="47"/>
  <c r="I720" i="47"/>
  <c r="H720" i="47"/>
  <c r="F720" i="47"/>
  <c r="BH719" i="47"/>
  <c r="BN719" i="47" s="1"/>
  <c r="BH718" i="47"/>
  <c r="BN718" i="47" s="1"/>
  <c r="BH717" i="47"/>
  <c r="BF717" i="47"/>
  <c r="BC717" i="47"/>
  <c r="AZ717" i="47"/>
  <c r="AW717" i="47"/>
  <c r="AT717" i="47"/>
  <c r="AQ717" i="47"/>
  <c r="AN717" i="47"/>
  <c r="AK717" i="47"/>
  <c r="AH717" i="47"/>
  <c r="AE717" i="47"/>
  <c r="AB717" i="47"/>
  <c r="Y717" i="47"/>
  <c r="V717" i="47"/>
  <c r="S717" i="47"/>
  <c r="P717" i="47"/>
  <c r="M717" i="47"/>
  <c r="I717" i="47"/>
  <c r="F717" i="47"/>
  <c r="BH716" i="47"/>
  <c r="BF716" i="47"/>
  <c r="BE716" i="47"/>
  <c r="BE714" i="47" s="1"/>
  <c r="BC716" i="47"/>
  <c r="AZ716" i="47"/>
  <c r="AY716" i="47"/>
  <c r="AW716" i="47"/>
  <c r="AT716" i="47"/>
  <c r="AS716" i="47"/>
  <c r="AQ716" i="47"/>
  <c r="AN716" i="47"/>
  <c r="AM716" i="47"/>
  <c r="AK716" i="47"/>
  <c r="AH716" i="47"/>
  <c r="AG716" i="47"/>
  <c r="AE716" i="47"/>
  <c r="AB716" i="47"/>
  <c r="AA716" i="47"/>
  <c r="Y716" i="47"/>
  <c r="V716" i="47"/>
  <c r="U716" i="47"/>
  <c r="S716" i="47"/>
  <c r="P716" i="47"/>
  <c r="O716" i="47"/>
  <c r="M716" i="47"/>
  <c r="I716" i="47"/>
  <c r="I714" i="47" s="1"/>
  <c r="H716" i="47"/>
  <c r="F716" i="47"/>
  <c r="BH715" i="47"/>
  <c r="BF715" i="47"/>
  <c r="BE715" i="47"/>
  <c r="BC715" i="47"/>
  <c r="AZ715" i="47"/>
  <c r="AY715" i="47"/>
  <c r="AW715" i="47"/>
  <c r="AT715" i="47"/>
  <c r="AS715" i="47"/>
  <c r="AQ715" i="47"/>
  <c r="AQ714" i="47" s="1"/>
  <c r="AN715" i="47"/>
  <c r="AM715" i="47"/>
  <c r="AM714" i="47" s="1"/>
  <c r="AK715" i="47"/>
  <c r="AH715" i="47"/>
  <c r="AG715" i="47"/>
  <c r="AE715" i="47"/>
  <c r="AB715" i="47"/>
  <c r="AA715" i="47"/>
  <c r="Y715" i="47"/>
  <c r="V715" i="47"/>
  <c r="U715" i="47"/>
  <c r="S715" i="47"/>
  <c r="P715" i="47"/>
  <c r="O715" i="47"/>
  <c r="O714" i="47" s="1"/>
  <c r="M715" i="47"/>
  <c r="I715" i="47"/>
  <c r="H715" i="47"/>
  <c r="F715" i="47"/>
  <c r="BH714" i="47"/>
  <c r="BN714" i="47" s="1"/>
  <c r="BH713" i="47"/>
  <c r="BF713" i="47"/>
  <c r="BC713" i="47"/>
  <c r="AZ713" i="47"/>
  <c r="AW713" i="47"/>
  <c r="AT713" i="47"/>
  <c r="AQ713" i="47"/>
  <c r="AN713" i="47"/>
  <c r="AK713" i="47"/>
  <c r="AH713" i="47"/>
  <c r="AE713" i="47"/>
  <c r="AB713" i="47"/>
  <c r="Y713" i="47"/>
  <c r="V713" i="47"/>
  <c r="S713" i="47"/>
  <c r="P713" i="47"/>
  <c r="M713" i="47"/>
  <c r="I713" i="47"/>
  <c r="F713" i="47"/>
  <c r="BH712" i="47"/>
  <c r="BF712" i="47"/>
  <c r="BE712" i="47"/>
  <c r="BC712" i="47"/>
  <c r="AZ712" i="47"/>
  <c r="AY712" i="47"/>
  <c r="AW712" i="47"/>
  <c r="AT712" i="47"/>
  <c r="AS712" i="47"/>
  <c r="AQ712" i="47"/>
  <c r="AN712" i="47"/>
  <c r="AM712" i="47"/>
  <c r="AK712" i="47"/>
  <c r="AH712" i="47"/>
  <c r="AG712" i="47"/>
  <c r="AE712" i="47"/>
  <c r="AB712" i="47"/>
  <c r="AA712" i="47"/>
  <c r="Y712" i="47"/>
  <c r="V712" i="47"/>
  <c r="U712" i="47"/>
  <c r="S712" i="47"/>
  <c r="P712" i="47"/>
  <c r="O712" i="47"/>
  <c r="M712" i="47"/>
  <c r="I712" i="47"/>
  <c r="H712" i="47"/>
  <c r="F712" i="47"/>
  <c r="BH711" i="47"/>
  <c r="BF711" i="47"/>
  <c r="BE711" i="47"/>
  <c r="BC711" i="47"/>
  <c r="AZ711" i="47"/>
  <c r="AZ709" i="47" s="1"/>
  <c r="AY711" i="47"/>
  <c r="AW711" i="47"/>
  <c r="AT711" i="47"/>
  <c r="AS711" i="47"/>
  <c r="AQ711" i="47"/>
  <c r="AN711" i="47"/>
  <c r="AM711" i="47"/>
  <c r="AK711" i="47"/>
  <c r="AH711" i="47"/>
  <c r="AG711" i="47"/>
  <c r="AE711" i="47"/>
  <c r="AB711" i="47"/>
  <c r="AA711" i="47"/>
  <c r="Y711" i="47"/>
  <c r="V711" i="47"/>
  <c r="U711" i="47"/>
  <c r="S711" i="47"/>
  <c r="P711" i="47"/>
  <c r="O711" i="47"/>
  <c r="M711" i="47"/>
  <c r="I711" i="47"/>
  <c r="H711" i="47"/>
  <c r="F711" i="47"/>
  <c r="BH710" i="47"/>
  <c r="BF710" i="47"/>
  <c r="BE710" i="47"/>
  <c r="BC710" i="47"/>
  <c r="AZ710" i="47"/>
  <c r="AY710" i="47"/>
  <c r="AW710" i="47"/>
  <c r="AT710" i="47"/>
  <c r="AS710" i="47"/>
  <c r="AQ710" i="47"/>
  <c r="AN710" i="47"/>
  <c r="AM710" i="47"/>
  <c r="AK710" i="47"/>
  <c r="AH710" i="47"/>
  <c r="AG710" i="47"/>
  <c r="AE710" i="47"/>
  <c r="AB710" i="47"/>
  <c r="AA710" i="47"/>
  <c r="Y710" i="47"/>
  <c r="V710" i="47"/>
  <c r="U710" i="47"/>
  <c r="S710" i="47"/>
  <c r="P710" i="47"/>
  <c r="O710" i="47"/>
  <c r="M710" i="47"/>
  <c r="I710" i="47"/>
  <c r="H710" i="47"/>
  <c r="F710" i="47"/>
  <c r="BH709" i="47"/>
  <c r="BN709" i="47" s="1"/>
  <c r="BH708" i="47"/>
  <c r="BN708" i="47" s="1"/>
  <c r="BF708" i="47"/>
  <c r="BC708" i="47"/>
  <c r="AZ708" i="47"/>
  <c r="AW708" i="47"/>
  <c r="AT708" i="47"/>
  <c r="AQ708" i="47"/>
  <c r="AN708" i="47"/>
  <c r="AK708" i="47"/>
  <c r="AH708" i="47"/>
  <c r="AE708" i="47"/>
  <c r="AB708" i="47"/>
  <c r="Y708" i="47"/>
  <c r="V708" i="47"/>
  <c r="S708" i="47"/>
  <c r="P708" i="47"/>
  <c r="M708" i="47"/>
  <c r="I708" i="47"/>
  <c r="F708" i="47"/>
  <c r="BH707" i="47"/>
  <c r="BN707" i="47" s="1"/>
  <c r="BF707" i="47"/>
  <c r="BE707" i="47"/>
  <c r="AZ707" i="47"/>
  <c r="AY707" i="47"/>
  <c r="AT707" i="47"/>
  <c r="AS707" i="47"/>
  <c r="AN707" i="47"/>
  <c r="AM707" i="47"/>
  <c r="AH707" i="47"/>
  <c r="AG707" i="47"/>
  <c r="AB707" i="47"/>
  <c r="AA707" i="47"/>
  <c r="V707" i="47"/>
  <c r="U707" i="47"/>
  <c r="P707" i="47"/>
  <c r="O707" i="47"/>
  <c r="I707" i="47"/>
  <c r="H707" i="47"/>
  <c r="BH706" i="47"/>
  <c r="BF706" i="47"/>
  <c r="BE706" i="47"/>
  <c r="BC706" i="47"/>
  <c r="AZ706" i="47"/>
  <c r="AY706" i="47"/>
  <c r="AW706" i="47"/>
  <c r="AT706" i="47"/>
  <c r="AS706" i="47"/>
  <c r="AQ706" i="47"/>
  <c r="AN706" i="47"/>
  <c r="AM706" i="47"/>
  <c r="AK706" i="47"/>
  <c r="AH706" i="47"/>
  <c r="AG706" i="47"/>
  <c r="AE706" i="47"/>
  <c r="AB706" i="47"/>
  <c r="AA706" i="47"/>
  <c r="Y706" i="47"/>
  <c r="V706" i="47"/>
  <c r="U706" i="47"/>
  <c r="S706" i="47"/>
  <c r="P706" i="47"/>
  <c r="O706" i="47"/>
  <c r="M706" i="47"/>
  <c r="I706" i="47"/>
  <c r="H706" i="47"/>
  <c r="F706" i="47"/>
  <c r="BH705" i="47"/>
  <c r="BL705" i="47" s="1"/>
  <c r="BF705" i="47"/>
  <c r="BE705" i="47"/>
  <c r="BC705" i="47"/>
  <c r="AZ705" i="47"/>
  <c r="AY705" i="47"/>
  <c r="AW705" i="47"/>
  <c r="AT705" i="47"/>
  <c r="AS705" i="47"/>
  <c r="AQ705" i="47"/>
  <c r="AN705" i="47"/>
  <c r="AM705" i="47"/>
  <c r="AK705" i="47"/>
  <c r="AH705" i="47"/>
  <c r="AG705" i="47"/>
  <c r="AE705" i="47"/>
  <c r="AB705" i="47"/>
  <c r="AA705" i="47"/>
  <c r="Y705" i="47"/>
  <c r="V705" i="47"/>
  <c r="U705" i="47"/>
  <c r="S705" i="47"/>
  <c r="P705" i="47"/>
  <c r="O705" i="47"/>
  <c r="M705" i="47"/>
  <c r="I705" i="47"/>
  <c r="H705" i="47"/>
  <c r="F705" i="47"/>
  <c r="BH704" i="47"/>
  <c r="BF704" i="47"/>
  <c r="BE704" i="47"/>
  <c r="BC704" i="47"/>
  <c r="AZ704" i="47"/>
  <c r="AY704" i="47"/>
  <c r="AW704" i="47"/>
  <c r="AT704" i="47"/>
  <c r="AS704" i="47"/>
  <c r="AQ704" i="47"/>
  <c r="AN704" i="47"/>
  <c r="AM704" i="47"/>
  <c r="AK704" i="47"/>
  <c r="AH704" i="47"/>
  <c r="AG704" i="47"/>
  <c r="AE704" i="47"/>
  <c r="AB704" i="47"/>
  <c r="AA704" i="47"/>
  <c r="Y704" i="47"/>
  <c r="V704" i="47"/>
  <c r="U704" i="47"/>
  <c r="S704" i="47"/>
  <c r="P704" i="47"/>
  <c r="O704" i="47"/>
  <c r="M704" i="47"/>
  <c r="I704" i="47"/>
  <c r="H704" i="47"/>
  <c r="F704" i="47"/>
  <c r="BH703" i="47"/>
  <c r="BL703" i="47" s="1"/>
  <c r="BF703" i="47"/>
  <c r="BE703" i="47"/>
  <c r="BC703" i="47"/>
  <c r="AZ703" i="47"/>
  <c r="AY703" i="47"/>
  <c r="AW703" i="47"/>
  <c r="AT703" i="47"/>
  <c r="AS703" i="47"/>
  <c r="AQ703" i="47"/>
  <c r="AN703" i="47"/>
  <c r="AM703" i="47"/>
  <c r="AK703" i="47"/>
  <c r="AH703" i="47"/>
  <c r="AG703" i="47"/>
  <c r="AE703" i="47"/>
  <c r="AB703" i="47"/>
  <c r="AA703" i="47"/>
  <c r="Y703" i="47"/>
  <c r="V703" i="47"/>
  <c r="U703" i="47"/>
  <c r="S703" i="47"/>
  <c r="P703" i="47"/>
  <c r="O703" i="47"/>
  <c r="M703" i="47"/>
  <c r="I703" i="47"/>
  <c r="H703" i="47"/>
  <c r="F703" i="47"/>
  <c r="BH702" i="47"/>
  <c r="BF702" i="47"/>
  <c r="BE702" i="47"/>
  <c r="BC702" i="47"/>
  <c r="AZ702" i="47"/>
  <c r="AY702" i="47"/>
  <c r="AW702" i="47"/>
  <c r="AT702" i="47"/>
  <c r="AS702" i="47"/>
  <c r="AQ702" i="47"/>
  <c r="AN702" i="47"/>
  <c r="AM702" i="47"/>
  <c r="AK702" i="47"/>
  <c r="AH702" i="47"/>
  <c r="AG702" i="47"/>
  <c r="AE702" i="47"/>
  <c r="AB702" i="47"/>
  <c r="AA702" i="47"/>
  <c r="Y702" i="47"/>
  <c r="V702" i="47"/>
  <c r="U702" i="47"/>
  <c r="S702" i="47"/>
  <c r="P702" i="47"/>
  <c r="O702" i="47"/>
  <c r="M702" i="47"/>
  <c r="I702" i="47"/>
  <c r="H702" i="47"/>
  <c r="F702" i="47"/>
  <c r="BH701" i="47"/>
  <c r="BF701" i="47"/>
  <c r="BE701" i="47"/>
  <c r="BC701" i="47"/>
  <c r="AZ701" i="47"/>
  <c r="AY701" i="47"/>
  <c r="AW701" i="47"/>
  <c r="AT701" i="47"/>
  <c r="AS701" i="47"/>
  <c r="AQ701" i="47"/>
  <c r="AN701" i="47"/>
  <c r="AM701" i="47"/>
  <c r="AK701" i="47"/>
  <c r="AH701" i="47"/>
  <c r="AG701" i="47"/>
  <c r="AE701" i="47"/>
  <c r="AB701" i="47"/>
  <c r="AA701" i="47"/>
  <c r="Y701" i="47"/>
  <c r="V701" i="47"/>
  <c r="U701" i="47"/>
  <c r="S701" i="47"/>
  <c r="P701" i="47"/>
  <c r="O701" i="47"/>
  <c r="M701" i="47"/>
  <c r="I701" i="47"/>
  <c r="H701" i="47"/>
  <c r="F701" i="47"/>
  <c r="BH700" i="47"/>
  <c r="BN700" i="47" s="1"/>
  <c r="BF700" i="47"/>
  <c r="BE700" i="47"/>
  <c r="BC700" i="47"/>
  <c r="AZ700" i="47"/>
  <c r="AY700" i="47"/>
  <c r="AW700" i="47"/>
  <c r="AT700" i="47"/>
  <c r="AS700" i="47"/>
  <c r="AQ700" i="47"/>
  <c r="AN700" i="47"/>
  <c r="AM700" i="47"/>
  <c r="AK700" i="47"/>
  <c r="AH700" i="47"/>
  <c r="AG700" i="47"/>
  <c r="AE700" i="47"/>
  <c r="AB700" i="47"/>
  <c r="AA700" i="47"/>
  <c r="Y700" i="47"/>
  <c r="V700" i="47"/>
  <c r="U700" i="47"/>
  <c r="S700" i="47"/>
  <c r="P700" i="47"/>
  <c r="O700" i="47"/>
  <c r="M700" i="47"/>
  <c r="I700" i="47"/>
  <c r="H700" i="47"/>
  <c r="F700" i="47"/>
  <c r="BH699" i="47"/>
  <c r="BN699" i="47" s="1"/>
  <c r="BF699" i="47"/>
  <c r="BE699" i="47"/>
  <c r="BC699" i="47"/>
  <c r="AZ699" i="47"/>
  <c r="AY699" i="47"/>
  <c r="AW699" i="47"/>
  <c r="AT699" i="47"/>
  <c r="AS699" i="47"/>
  <c r="AQ699" i="47"/>
  <c r="AN699" i="47"/>
  <c r="AM699" i="47"/>
  <c r="AK699" i="47"/>
  <c r="AH699" i="47"/>
  <c r="AG699" i="47"/>
  <c r="AE699" i="47"/>
  <c r="AB699" i="47"/>
  <c r="AA699" i="47"/>
  <c r="Y699" i="47"/>
  <c r="V699" i="47"/>
  <c r="U699" i="47"/>
  <c r="S699" i="47"/>
  <c r="P699" i="47"/>
  <c r="O699" i="47"/>
  <c r="M699" i="47"/>
  <c r="I699" i="47"/>
  <c r="H699" i="47"/>
  <c r="F699" i="47"/>
  <c r="BH698" i="47"/>
  <c r="BM698" i="47" s="1"/>
  <c r="BF698" i="47"/>
  <c r="BE698" i="47"/>
  <c r="AZ698" i="47"/>
  <c r="AY698" i="47"/>
  <c r="AT698" i="47"/>
  <c r="AS698" i="47"/>
  <c r="AN698" i="47"/>
  <c r="AM698" i="47"/>
  <c r="AH698" i="47"/>
  <c r="AG698" i="47"/>
  <c r="AB698" i="47"/>
  <c r="AA698" i="47"/>
  <c r="V698" i="47"/>
  <c r="U698" i="47"/>
  <c r="P698" i="47"/>
  <c r="O698" i="47"/>
  <c r="I698" i="47"/>
  <c r="H698" i="47"/>
  <c r="BH697" i="47"/>
  <c r="BN697" i="47" s="1"/>
  <c r="BF697" i="47"/>
  <c r="BE697" i="47"/>
  <c r="AZ697" i="47"/>
  <c r="AY697" i="47"/>
  <c r="AT697" i="47"/>
  <c r="AS697" i="47"/>
  <c r="AN697" i="47"/>
  <c r="AM697" i="47"/>
  <c r="AH697" i="47"/>
  <c r="AG697" i="47"/>
  <c r="AB697" i="47"/>
  <c r="AA697" i="47"/>
  <c r="V697" i="47"/>
  <c r="U697" i="47"/>
  <c r="P697" i="47"/>
  <c r="O697" i="47"/>
  <c r="I697" i="47"/>
  <c r="H697" i="47"/>
  <c r="BH696" i="47"/>
  <c r="BN696" i="47" s="1"/>
  <c r="BS696" i="47" s="1"/>
  <c r="BF696" i="47"/>
  <c r="BE696" i="47"/>
  <c r="BC696" i="47"/>
  <c r="AZ696" i="47"/>
  <c r="AY696" i="47"/>
  <c r="AW696" i="47"/>
  <c r="AT696" i="47"/>
  <c r="AS696" i="47"/>
  <c r="AQ696" i="47"/>
  <c r="AN696" i="47"/>
  <c r="AM696" i="47"/>
  <c r="AK696" i="47"/>
  <c r="AH696" i="47"/>
  <c r="AG696" i="47"/>
  <c r="AE696" i="47"/>
  <c r="AB696" i="47"/>
  <c r="AA696" i="47"/>
  <c r="Y696" i="47"/>
  <c r="V696" i="47"/>
  <c r="U696" i="47"/>
  <c r="S696" i="47"/>
  <c r="P696" i="47"/>
  <c r="O696" i="47"/>
  <c r="M696" i="47"/>
  <c r="I696" i="47"/>
  <c r="H696" i="47"/>
  <c r="F696" i="47"/>
  <c r="BH695" i="47"/>
  <c r="BN695" i="47" s="1"/>
  <c r="BF695" i="47"/>
  <c r="BE695" i="47"/>
  <c r="AZ695" i="47"/>
  <c r="AY695" i="47"/>
  <c r="AT695" i="47"/>
  <c r="AS695" i="47"/>
  <c r="AN695" i="47"/>
  <c r="AM695" i="47"/>
  <c r="AH695" i="47"/>
  <c r="AG695" i="47"/>
  <c r="AB695" i="47"/>
  <c r="AA695" i="47"/>
  <c r="V695" i="47"/>
  <c r="U695" i="47"/>
  <c r="P695" i="47"/>
  <c r="O695" i="47"/>
  <c r="I695" i="47"/>
  <c r="H695" i="47"/>
  <c r="BH694" i="47"/>
  <c r="BJ694" i="47" s="1"/>
  <c r="BF694" i="47"/>
  <c r="BE694" i="47"/>
  <c r="BC694" i="47"/>
  <c r="AZ694" i="47"/>
  <c r="AY694" i="47"/>
  <c r="AW694" i="47"/>
  <c r="AT694" i="47"/>
  <c r="AS694" i="47"/>
  <c r="AQ694" i="47"/>
  <c r="AN694" i="47"/>
  <c r="AM694" i="47"/>
  <c r="AK694" i="47"/>
  <c r="AH694" i="47"/>
  <c r="AG694" i="47"/>
  <c r="AE694" i="47"/>
  <c r="AB694" i="47"/>
  <c r="AA694" i="47"/>
  <c r="Y694" i="47"/>
  <c r="V694" i="47"/>
  <c r="U694" i="47"/>
  <c r="S694" i="47"/>
  <c r="P694" i="47"/>
  <c r="O694" i="47"/>
  <c r="M694" i="47"/>
  <c r="I694" i="47"/>
  <c r="H694" i="47"/>
  <c r="F694" i="47"/>
  <c r="BH693" i="47"/>
  <c r="BM693" i="47" s="1"/>
  <c r="BF693" i="47"/>
  <c r="BE693" i="47"/>
  <c r="BC693" i="47"/>
  <c r="AZ693" i="47"/>
  <c r="AY693" i="47"/>
  <c r="AW693" i="47"/>
  <c r="AT693" i="47"/>
  <c r="AS693" i="47"/>
  <c r="AQ693" i="47"/>
  <c r="AN693" i="47"/>
  <c r="AM693" i="47"/>
  <c r="AK693" i="47"/>
  <c r="AH693" i="47"/>
  <c r="AG693" i="47"/>
  <c r="AE693" i="47"/>
  <c r="AB693" i="47"/>
  <c r="AA693" i="47"/>
  <c r="Y693" i="47"/>
  <c r="V693" i="47"/>
  <c r="U693" i="47"/>
  <c r="S693" i="47"/>
  <c r="P693" i="47"/>
  <c r="O693" i="47"/>
  <c r="M693" i="47"/>
  <c r="I693" i="47"/>
  <c r="H693" i="47"/>
  <c r="F693" i="47"/>
  <c r="BH692" i="47"/>
  <c r="BM692" i="47" s="1"/>
  <c r="BF692" i="47"/>
  <c r="BE692" i="47"/>
  <c r="BC692" i="47"/>
  <c r="AZ692" i="47"/>
  <c r="AY692" i="47"/>
  <c r="AW692" i="47"/>
  <c r="AT692" i="47"/>
  <c r="AS692" i="47"/>
  <c r="AQ692" i="47"/>
  <c r="AN692" i="47"/>
  <c r="AM692" i="47"/>
  <c r="AK692" i="47"/>
  <c r="AH692" i="47"/>
  <c r="AG692" i="47"/>
  <c r="AE692" i="47"/>
  <c r="AB692" i="47"/>
  <c r="AA692" i="47"/>
  <c r="Y692" i="47"/>
  <c r="V692" i="47"/>
  <c r="U692" i="47"/>
  <c r="S692" i="47"/>
  <c r="P692" i="47"/>
  <c r="O692" i="47"/>
  <c r="M692" i="47"/>
  <c r="I692" i="47"/>
  <c r="H692" i="47"/>
  <c r="F692" i="47"/>
  <c r="BH691" i="47"/>
  <c r="BF691" i="47"/>
  <c r="BE691" i="47"/>
  <c r="BC691" i="47"/>
  <c r="AZ691" i="47"/>
  <c r="AY691" i="47"/>
  <c r="AW691" i="47"/>
  <c r="AT691" i="47"/>
  <c r="AS691" i="47"/>
  <c r="AQ691" i="47"/>
  <c r="AN691" i="47"/>
  <c r="AM691" i="47"/>
  <c r="AK691" i="47"/>
  <c r="AH691" i="47"/>
  <c r="AG691" i="47"/>
  <c r="AE691" i="47"/>
  <c r="AB691" i="47"/>
  <c r="AA691" i="47"/>
  <c r="Y691" i="47"/>
  <c r="V691" i="47"/>
  <c r="U691" i="47"/>
  <c r="S691" i="47"/>
  <c r="P691" i="47"/>
  <c r="O691" i="47"/>
  <c r="M691" i="47"/>
  <c r="I691" i="47"/>
  <c r="H691" i="47"/>
  <c r="F691" i="47"/>
  <c r="BH690" i="47"/>
  <c r="BF690" i="47"/>
  <c r="BE690" i="47"/>
  <c r="BC690" i="47"/>
  <c r="AZ690" i="47"/>
  <c r="AY690" i="47"/>
  <c r="AW690" i="47"/>
  <c r="AT690" i="47"/>
  <c r="AS690" i="47"/>
  <c r="AQ690" i="47"/>
  <c r="AN690" i="47"/>
  <c r="AM690" i="47"/>
  <c r="AK690" i="47"/>
  <c r="AH690" i="47"/>
  <c r="AG690" i="47"/>
  <c r="AE690" i="47"/>
  <c r="AB690" i="47"/>
  <c r="AA690" i="47"/>
  <c r="Y690" i="47"/>
  <c r="V690" i="47"/>
  <c r="U690" i="47"/>
  <c r="S690" i="47"/>
  <c r="P690" i="47"/>
  <c r="O690" i="47"/>
  <c r="M690" i="47"/>
  <c r="I690" i="47"/>
  <c r="H690" i="47"/>
  <c r="F690" i="47"/>
  <c r="BH689" i="47"/>
  <c r="BM689" i="47" s="1"/>
  <c r="BF689" i="47"/>
  <c r="BE689" i="47"/>
  <c r="BC689" i="47"/>
  <c r="AZ689" i="47"/>
  <c r="AY689" i="47"/>
  <c r="AW689" i="47"/>
  <c r="AT689" i="47"/>
  <c r="AS689" i="47"/>
  <c r="AQ689" i="47"/>
  <c r="AN689" i="47"/>
  <c r="AM689" i="47"/>
  <c r="AK689" i="47"/>
  <c r="AH689" i="47"/>
  <c r="AG689" i="47"/>
  <c r="AE689" i="47"/>
  <c r="AB689" i="47"/>
  <c r="AA689" i="47"/>
  <c r="Y689" i="47"/>
  <c r="V689" i="47"/>
  <c r="U689" i="47"/>
  <c r="S689" i="47"/>
  <c r="P689" i="47"/>
  <c r="O689" i="47"/>
  <c r="M689" i="47"/>
  <c r="I689" i="47"/>
  <c r="H689" i="47"/>
  <c r="F689" i="47"/>
  <c r="BH688" i="47"/>
  <c r="BF688" i="47"/>
  <c r="BE688" i="47"/>
  <c r="BC688" i="47"/>
  <c r="AZ688" i="47"/>
  <c r="AY688" i="47"/>
  <c r="AW688" i="47"/>
  <c r="AT688" i="47"/>
  <c r="AS688" i="47"/>
  <c r="AQ688" i="47"/>
  <c r="AN688" i="47"/>
  <c r="AM688" i="47"/>
  <c r="AK688" i="47"/>
  <c r="AH688" i="47"/>
  <c r="AG688" i="47"/>
  <c r="AE688" i="47"/>
  <c r="AB688" i="47"/>
  <c r="AA688" i="47"/>
  <c r="Y688" i="47"/>
  <c r="V688" i="47"/>
  <c r="U688" i="47"/>
  <c r="S688" i="47"/>
  <c r="P688" i="47"/>
  <c r="O688" i="47"/>
  <c r="M688" i="47"/>
  <c r="I688" i="47"/>
  <c r="H688" i="47"/>
  <c r="F688" i="47"/>
  <c r="BN687" i="47"/>
  <c r="BR687" i="47" s="1"/>
  <c r="BM687" i="47"/>
  <c r="BJ687" i="47"/>
  <c r="BH687" i="47"/>
  <c r="BL687" i="47" s="1"/>
  <c r="BF687" i="47"/>
  <c r="BE687" i="47"/>
  <c r="BC687" i="47"/>
  <c r="AZ687" i="47"/>
  <c r="AY687" i="47"/>
  <c r="AW687" i="47"/>
  <c r="AT687" i="47"/>
  <c r="AS687" i="47"/>
  <c r="AQ687" i="47"/>
  <c r="AN687" i="47"/>
  <c r="AM687" i="47"/>
  <c r="AK687" i="47"/>
  <c r="AH687" i="47"/>
  <c r="AG687" i="47"/>
  <c r="AE687" i="47"/>
  <c r="AB687" i="47"/>
  <c r="AA687" i="47"/>
  <c r="Y687" i="47"/>
  <c r="V687" i="47"/>
  <c r="U687" i="47"/>
  <c r="S687" i="47"/>
  <c r="P687" i="47"/>
  <c r="O687" i="47"/>
  <c r="M687" i="47"/>
  <c r="I687" i="47"/>
  <c r="H687" i="47"/>
  <c r="F687" i="47"/>
  <c r="BH686" i="47"/>
  <c r="BN686" i="47" s="1"/>
  <c r="BH685" i="47"/>
  <c r="BF685" i="47"/>
  <c r="BE685" i="47"/>
  <c r="BC685" i="47"/>
  <c r="AZ685" i="47"/>
  <c r="AY685" i="47"/>
  <c r="AW685" i="47"/>
  <c r="AT685" i="47"/>
  <c r="AS685" i="47"/>
  <c r="AQ685" i="47"/>
  <c r="AN685" i="47"/>
  <c r="AM685" i="47"/>
  <c r="AK685" i="47"/>
  <c r="AH685" i="47"/>
  <c r="AG685" i="47"/>
  <c r="AE685" i="47"/>
  <c r="AB685" i="47"/>
  <c r="AA685" i="47"/>
  <c r="Y685" i="47"/>
  <c r="V685" i="47"/>
  <c r="U685" i="47"/>
  <c r="S685" i="47"/>
  <c r="P685" i="47"/>
  <c r="O685" i="47"/>
  <c r="M685" i="47"/>
  <c r="I685" i="47"/>
  <c r="H685" i="47"/>
  <c r="F685" i="47"/>
  <c r="BH684" i="47"/>
  <c r="BJ684" i="47" s="1"/>
  <c r="BF684" i="47"/>
  <c r="BE684" i="47"/>
  <c r="BC684" i="47"/>
  <c r="AZ684" i="47"/>
  <c r="AY684" i="47"/>
  <c r="AW684" i="47"/>
  <c r="AT684" i="47"/>
  <c r="AS684" i="47"/>
  <c r="AQ684" i="47"/>
  <c r="AN684" i="47"/>
  <c r="AM684" i="47"/>
  <c r="AK684" i="47"/>
  <c r="AH684" i="47"/>
  <c r="AG684" i="47"/>
  <c r="AE684" i="47"/>
  <c r="AB684" i="47"/>
  <c r="AA684" i="47"/>
  <c r="Y684" i="47"/>
  <c r="V684" i="47"/>
  <c r="U684" i="47"/>
  <c r="S684" i="47"/>
  <c r="P684" i="47"/>
  <c r="O684" i="47"/>
  <c r="M684" i="47"/>
  <c r="I684" i="47"/>
  <c r="H684" i="47"/>
  <c r="F684" i="47"/>
  <c r="BH683" i="47"/>
  <c r="BF683" i="47"/>
  <c r="BE683" i="47"/>
  <c r="BC683" i="47"/>
  <c r="AZ683" i="47"/>
  <c r="AY683" i="47"/>
  <c r="AW683" i="47"/>
  <c r="AT683" i="47"/>
  <c r="AS683" i="47"/>
  <c r="AQ683" i="47"/>
  <c r="AN683" i="47"/>
  <c r="AM683" i="47"/>
  <c r="AK683" i="47"/>
  <c r="AH683" i="47"/>
  <c r="AG683" i="47"/>
  <c r="AE683" i="47"/>
  <c r="AB683" i="47"/>
  <c r="AA683" i="47"/>
  <c r="Y683" i="47"/>
  <c r="V683" i="47"/>
  <c r="U683" i="47"/>
  <c r="S683" i="47"/>
  <c r="P683" i="47"/>
  <c r="O683" i="47"/>
  <c r="M683" i="47"/>
  <c r="I683" i="47"/>
  <c r="H683" i="47"/>
  <c r="F683" i="47"/>
  <c r="BH682" i="47"/>
  <c r="BF682" i="47"/>
  <c r="BE682" i="47"/>
  <c r="BC682" i="47"/>
  <c r="AZ682" i="47"/>
  <c r="AY682" i="47"/>
  <c r="AW682" i="47"/>
  <c r="AT682" i="47"/>
  <c r="AS682" i="47"/>
  <c r="AQ682" i="47"/>
  <c r="AN682" i="47"/>
  <c r="AM682" i="47"/>
  <c r="AK682" i="47"/>
  <c r="AH682" i="47"/>
  <c r="AG682" i="47"/>
  <c r="AE682" i="47"/>
  <c r="AB682" i="47"/>
  <c r="AA682" i="47"/>
  <c r="Y682" i="47"/>
  <c r="V682" i="47"/>
  <c r="U682" i="47"/>
  <c r="S682" i="47"/>
  <c r="P682" i="47"/>
  <c r="O682" i="47"/>
  <c r="M682" i="47"/>
  <c r="I682" i="47"/>
  <c r="H682" i="47"/>
  <c r="F682" i="47"/>
  <c r="BH681" i="47"/>
  <c r="BM681" i="47" s="1"/>
  <c r="BF681" i="47"/>
  <c r="BE681" i="47"/>
  <c r="BC681" i="47"/>
  <c r="AZ681" i="47"/>
  <c r="AY681" i="47"/>
  <c r="AW681" i="47"/>
  <c r="AT681" i="47"/>
  <c r="AS681" i="47"/>
  <c r="AQ681" i="47"/>
  <c r="AN681" i="47"/>
  <c r="AM681" i="47"/>
  <c r="AK681" i="47"/>
  <c r="AH681" i="47"/>
  <c r="AG681" i="47"/>
  <c r="AE681" i="47"/>
  <c r="AB681" i="47"/>
  <c r="AA681" i="47"/>
  <c r="Y681" i="47"/>
  <c r="V681" i="47"/>
  <c r="U681" i="47"/>
  <c r="S681" i="47"/>
  <c r="P681" i="47"/>
  <c r="O681" i="47"/>
  <c r="M681" i="47"/>
  <c r="I681" i="47"/>
  <c r="H681" i="47"/>
  <c r="F681" i="47"/>
  <c r="BN680" i="47"/>
  <c r="BR680" i="47" s="1"/>
  <c r="BH680" i="47"/>
  <c r="BM680" i="47" s="1"/>
  <c r="BF680" i="47"/>
  <c r="BE680" i="47"/>
  <c r="BC680" i="47"/>
  <c r="AZ680" i="47"/>
  <c r="AY680" i="47"/>
  <c r="AW680" i="47"/>
  <c r="AT680" i="47"/>
  <c r="AS680" i="47"/>
  <c r="AQ680" i="47"/>
  <c r="AN680" i="47"/>
  <c r="AM680" i="47"/>
  <c r="AK680" i="47"/>
  <c r="AH680" i="47"/>
  <c r="AG680" i="47"/>
  <c r="AE680" i="47"/>
  <c r="AB680" i="47"/>
  <c r="AA680" i="47"/>
  <c r="Y680" i="47"/>
  <c r="V680" i="47"/>
  <c r="U680" i="47"/>
  <c r="S680" i="47"/>
  <c r="P680" i="47"/>
  <c r="O680" i="47"/>
  <c r="M680" i="47"/>
  <c r="I680" i="47"/>
  <c r="H680" i="47"/>
  <c r="F680" i="47"/>
  <c r="BH679" i="47"/>
  <c r="BM679" i="47" s="1"/>
  <c r="BF679" i="47"/>
  <c r="BE679" i="47"/>
  <c r="BC679" i="47"/>
  <c r="AZ679" i="47"/>
  <c r="AY679" i="47"/>
  <c r="AW679" i="47"/>
  <c r="AT679" i="47"/>
  <c r="AS679" i="47"/>
  <c r="AQ679" i="47"/>
  <c r="AN679" i="47"/>
  <c r="AM679" i="47"/>
  <c r="AK679" i="47"/>
  <c r="AH679" i="47"/>
  <c r="AG679" i="47"/>
  <c r="AE679" i="47"/>
  <c r="AB679" i="47"/>
  <c r="AA679" i="47"/>
  <c r="Y679" i="47"/>
  <c r="V679" i="47"/>
  <c r="U679" i="47"/>
  <c r="S679" i="47"/>
  <c r="P679" i="47"/>
  <c r="O679" i="47"/>
  <c r="M679" i="47"/>
  <c r="I679" i="47"/>
  <c r="H679" i="47"/>
  <c r="F679" i="47"/>
  <c r="BH678" i="47"/>
  <c r="BF678" i="47"/>
  <c r="BE678" i="47"/>
  <c r="BC678" i="47"/>
  <c r="AZ678" i="47"/>
  <c r="AY678" i="47"/>
  <c r="AW678" i="47"/>
  <c r="AT678" i="47"/>
  <c r="AS678" i="47"/>
  <c r="AQ678" i="47"/>
  <c r="AN678" i="47"/>
  <c r="AM678" i="47"/>
  <c r="AK678" i="47"/>
  <c r="AH678" i="47"/>
  <c r="AG678" i="47"/>
  <c r="AE678" i="47"/>
  <c r="AB678" i="47"/>
  <c r="AA678" i="47"/>
  <c r="Y678" i="47"/>
  <c r="V678" i="47"/>
  <c r="U678" i="47"/>
  <c r="S678" i="47"/>
  <c r="P678" i="47"/>
  <c r="O678" i="47"/>
  <c r="M678" i="47"/>
  <c r="I678" i="47"/>
  <c r="H678" i="47"/>
  <c r="F678" i="47"/>
  <c r="BH677" i="47"/>
  <c r="BF677" i="47"/>
  <c r="BE677" i="47"/>
  <c r="BC677" i="47"/>
  <c r="AZ677" i="47"/>
  <c r="AY677" i="47"/>
  <c r="AW677" i="47"/>
  <c r="AT677" i="47"/>
  <c r="AS677" i="47"/>
  <c r="AQ677" i="47"/>
  <c r="AN677" i="47"/>
  <c r="AM677" i="47"/>
  <c r="AK677" i="47"/>
  <c r="AH677" i="47"/>
  <c r="AG677" i="47"/>
  <c r="AE677" i="47"/>
  <c r="AB677" i="47"/>
  <c r="AA677" i="47"/>
  <c r="Y677" i="47"/>
  <c r="V677" i="47"/>
  <c r="U677" i="47"/>
  <c r="S677" i="47"/>
  <c r="P677" i="47"/>
  <c r="O677" i="47"/>
  <c r="M677" i="47"/>
  <c r="I677" i="47"/>
  <c r="H677" i="47"/>
  <c r="F677" i="47"/>
  <c r="BH676" i="47"/>
  <c r="BF676" i="47"/>
  <c r="BE676" i="47"/>
  <c r="BC676" i="47"/>
  <c r="AZ676" i="47"/>
  <c r="AY676" i="47"/>
  <c r="AW676" i="47"/>
  <c r="AT676" i="47"/>
  <c r="AS676" i="47"/>
  <c r="AQ676" i="47"/>
  <c r="AN676" i="47"/>
  <c r="AM676" i="47"/>
  <c r="AK676" i="47"/>
  <c r="AH676" i="47"/>
  <c r="AG676" i="47"/>
  <c r="AE676" i="47"/>
  <c r="AB676" i="47"/>
  <c r="AA676" i="47"/>
  <c r="Y676" i="47"/>
  <c r="V676" i="47"/>
  <c r="U676" i="47"/>
  <c r="S676" i="47"/>
  <c r="P676" i="47"/>
  <c r="O676" i="47"/>
  <c r="M676" i="47"/>
  <c r="I676" i="47"/>
  <c r="H676" i="47"/>
  <c r="F676" i="47"/>
  <c r="BH675" i="47"/>
  <c r="BF675" i="47"/>
  <c r="BE675" i="47"/>
  <c r="BC675" i="47"/>
  <c r="AZ675" i="47"/>
  <c r="AY675" i="47"/>
  <c r="AW675" i="47"/>
  <c r="AT675" i="47"/>
  <c r="AS675" i="47"/>
  <c r="AQ675" i="47"/>
  <c r="AN675" i="47"/>
  <c r="AM675" i="47"/>
  <c r="AK675" i="47"/>
  <c r="AH675" i="47"/>
  <c r="AG675" i="47"/>
  <c r="AE675" i="47"/>
  <c r="AB675" i="47"/>
  <c r="AA675" i="47"/>
  <c r="Y675" i="47"/>
  <c r="V675" i="47"/>
  <c r="U675" i="47"/>
  <c r="S675" i="47"/>
  <c r="P675" i="47"/>
  <c r="O675" i="47"/>
  <c r="M675" i="47"/>
  <c r="I675" i="47"/>
  <c r="H675" i="47"/>
  <c r="F675" i="47"/>
  <c r="BH674" i="47"/>
  <c r="BN674" i="47" s="1"/>
  <c r="BF674" i="47"/>
  <c r="BE674" i="47"/>
  <c r="BC674" i="47"/>
  <c r="AZ674" i="47"/>
  <c r="AY674" i="47"/>
  <c r="AW674" i="47"/>
  <c r="AT674" i="47"/>
  <c r="AS674" i="47"/>
  <c r="AQ674" i="47"/>
  <c r="AN674" i="47"/>
  <c r="AM674" i="47"/>
  <c r="AK674" i="47"/>
  <c r="AH674" i="47"/>
  <c r="AG674" i="47"/>
  <c r="AE674" i="47"/>
  <c r="AB674" i="47"/>
  <c r="AA674" i="47"/>
  <c r="Y674" i="47"/>
  <c r="V674" i="47"/>
  <c r="U674" i="47"/>
  <c r="S674" i="47"/>
  <c r="P674" i="47"/>
  <c r="O674" i="47"/>
  <c r="M674" i="47"/>
  <c r="I674" i="47"/>
  <c r="H674" i="47"/>
  <c r="F674" i="47"/>
  <c r="BH673" i="47"/>
  <c r="BF673" i="47"/>
  <c r="BE673" i="47"/>
  <c r="BC673" i="47"/>
  <c r="AZ673" i="47"/>
  <c r="AY673" i="47"/>
  <c r="AW673" i="47"/>
  <c r="AT673" i="47"/>
  <c r="AS673" i="47"/>
  <c r="AQ673" i="47"/>
  <c r="AN673" i="47"/>
  <c r="AM673" i="47"/>
  <c r="AK673" i="47"/>
  <c r="AH673" i="47"/>
  <c r="AG673" i="47"/>
  <c r="AE673" i="47"/>
  <c r="AB673" i="47"/>
  <c r="AA673" i="47"/>
  <c r="Y673" i="47"/>
  <c r="V673" i="47"/>
  <c r="U673" i="47"/>
  <c r="S673" i="47"/>
  <c r="P673" i="47"/>
  <c r="O673" i="47"/>
  <c r="M673" i="47"/>
  <c r="I673" i="47"/>
  <c r="H673" i="47"/>
  <c r="F673" i="47"/>
  <c r="BH672" i="47"/>
  <c r="BF672" i="47"/>
  <c r="BE672" i="47"/>
  <c r="BC672" i="47"/>
  <c r="AZ672" i="47"/>
  <c r="AY672" i="47"/>
  <c r="AW672" i="47"/>
  <c r="AT672" i="47"/>
  <c r="AS672" i="47"/>
  <c r="AQ672" i="47"/>
  <c r="AN672" i="47"/>
  <c r="AM672" i="47"/>
  <c r="AK672" i="47"/>
  <c r="AH672" i="47"/>
  <c r="AG672" i="47"/>
  <c r="AE672" i="47"/>
  <c r="AB672" i="47"/>
  <c r="AA672" i="47"/>
  <c r="Y672" i="47"/>
  <c r="V672" i="47"/>
  <c r="U672" i="47"/>
  <c r="S672" i="47"/>
  <c r="P672" i="47"/>
  <c r="O672" i="47"/>
  <c r="M672" i="47"/>
  <c r="I672" i="47"/>
  <c r="H672" i="47"/>
  <c r="F672" i="47"/>
  <c r="BH671" i="47"/>
  <c r="BM671" i="47" s="1"/>
  <c r="BF671" i="47"/>
  <c r="BE671" i="47"/>
  <c r="BC671" i="47"/>
  <c r="AZ671" i="47"/>
  <c r="AY671" i="47"/>
  <c r="AW671" i="47"/>
  <c r="AT671" i="47"/>
  <c r="AS671" i="47"/>
  <c r="AQ671" i="47"/>
  <c r="AN671" i="47"/>
  <c r="AM671" i="47"/>
  <c r="AK671" i="47"/>
  <c r="AH671" i="47"/>
  <c r="AG671" i="47"/>
  <c r="AE671" i="47"/>
  <c r="AB671" i="47"/>
  <c r="AA671" i="47"/>
  <c r="Y671" i="47"/>
  <c r="V671" i="47"/>
  <c r="U671" i="47"/>
  <c r="S671" i="47"/>
  <c r="P671" i="47"/>
  <c r="O671" i="47"/>
  <c r="M671" i="47"/>
  <c r="I671" i="47"/>
  <c r="H671" i="47"/>
  <c r="F671" i="47"/>
  <c r="BH670" i="47"/>
  <c r="BF670" i="47"/>
  <c r="BC670" i="47"/>
  <c r="AZ670" i="47"/>
  <c r="AW670" i="47"/>
  <c r="AT670" i="47"/>
  <c r="AQ670" i="47"/>
  <c r="AN670" i="47"/>
  <c r="AK670" i="47"/>
  <c r="AH670" i="47"/>
  <c r="AE670" i="47"/>
  <c r="AB670" i="47"/>
  <c r="Y670" i="47"/>
  <c r="V670" i="47"/>
  <c r="S670" i="47"/>
  <c r="P670" i="47"/>
  <c r="M670" i="47"/>
  <c r="I670" i="47"/>
  <c r="F670" i="47"/>
  <c r="BH669" i="47"/>
  <c r="BF669" i="47"/>
  <c r="BC669" i="47"/>
  <c r="AZ669" i="47"/>
  <c r="AW669" i="47"/>
  <c r="AT669" i="47"/>
  <c r="AQ669" i="47"/>
  <c r="AN669" i="47"/>
  <c r="AK669" i="47"/>
  <c r="AH669" i="47"/>
  <c r="AE669" i="47"/>
  <c r="AB669" i="47"/>
  <c r="Y669" i="47"/>
  <c r="V669" i="47"/>
  <c r="S669" i="47"/>
  <c r="P669" i="47"/>
  <c r="M669" i="47"/>
  <c r="I669" i="47"/>
  <c r="F669" i="47"/>
  <c r="BH668" i="47"/>
  <c r="BF668" i="47"/>
  <c r="BC668" i="47"/>
  <c r="AZ668" i="47"/>
  <c r="AW668" i="47"/>
  <c r="AT668" i="47"/>
  <c r="AQ668" i="47"/>
  <c r="AN668" i="47"/>
  <c r="AK668" i="47"/>
  <c r="AH668" i="47"/>
  <c r="AE668" i="47"/>
  <c r="AB668" i="47"/>
  <c r="Y668" i="47"/>
  <c r="V668" i="47"/>
  <c r="S668" i="47"/>
  <c r="P668" i="47"/>
  <c r="M668" i="47"/>
  <c r="I668" i="47"/>
  <c r="F668" i="47"/>
  <c r="BH667" i="47"/>
  <c r="BF667" i="47"/>
  <c r="BC667" i="47"/>
  <c r="AZ667" i="47"/>
  <c r="AW667" i="47"/>
  <c r="AT667" i="47"/>
  <c r="AQ667" i="47"/>
  <c r="AN667" i="47"/>
  <c r="AK667" i="47"/>
  <c r="AH667" i="47"/>
  <c r="AE667" i="47"/>
  <c r="AB667" i="47"/>
  <c r="Y667" i="47"/>
  <c r="V667" i="47"/>
  <c r="S667" i="47"/>
  <c r="P667" i="47"/>
  <c r="M667" i="47"/>
  <c r="I667" i="47"/>
  <c r="F667" i="47"/>
  <c r="BN666" i="47"/>
  <c r="BH666" i="47"/>
  <c r="BJ666" i="47" s="1"/>
  <c r="BF666" i="47"/>
  <c r="BC666" i="47"/>
  <c r="AZ666" i="47"/>
  <c r="AW666" i="47"/>
  <c r="AT666" i="47"/>
  <c r="AQ666" i="47"/>
  <c r="AN666" i="47"/>
  <c r="AK666" i="47"/>
  <c r="AH666" i="47"/>
  <c r="AE666" i="47"/>
  <c r="AB666" i="47"/>
  <c r="Y666" i="47"/>
  <c r="V666" i="47"/>
  <c r="S666" i="47"/>
  <c r="P666" i="47"/>
  <c r="M666" i="47"/>
  <c r="I666" i="47"/>
  <c r="F666" i="47"/>
  <c r="BH665" i="47"/>
  <c r="BM665" i="47" s="1"/>
  <c r="BF665" i="47"/>
  <c r="BE665" i="47"/>
  <c r="AZ665" i="47"/>
  <c r="AY665" i="47"/>
  <c r="AT665" i="47"/>
  <c r="AS665" i="47"/>
  <c r="AN665" i="47"/>
  <c r="AM665" i="47"/>
  <c r="AH665" i="47"/>
  <c r="AG665" i="47"/>
  <c r="AB665" i="47"/>
  <c r="AA665" i="47"/>
  <c r="V665" i="47"/>
  <c r="U665" i="47"/>
  <c r="P665" i="47"/>
  <c r="O665" i="47"/>
  <c r="I665" i="47"/>
  <c r="H665" i="47"/>
  <c r="BH664" i="47"/>
  <c r="BF664" i="47"/>
  <c r="BC664" i="47"/>
  <c r="AZ664" i="47"/>
  <c r="AW664" i="47"/>
  <c r="AT664" i="47"/>
  <c r="AQ664" i="47"/>
  <c r="AN664" i="47"/>
  <c r="AK664" i="47"/>
  <c r="AH664" i="47"/>
  <c r="AE664" i="47"/>
  <c r="AB664" i="47"/>
  <c r="Y664" i="47"/>
  <c r="V664" i="47"/>
  <c r="S664" i="47"/>
  <c r="P664" i="47"/>
  <c r="M664" i="47"/>
  <c r="I664" i="47"/>
  <c r="F664" i="47"/>
  <c r="BH663" i="47"/>
  <c r="BF663" i="47"/>
  <c r="BC663" i="47"/>
  <c r="AZ663" i="47"/>
  <c r="AW663" i="47"/>
  <c r="AT663" i="47"/>
  <c r="AQ663" i="47"/>
  <c r="AN663" i="47"/>
  <c r="AK663" i="47"/>
  <c r="AH663" i="47"/>
  <c r="AE663" i="47"/>
  <c r="AB663" i="47"/>
  <c r="Y663" i="47"/>
  <c r="V663" i="47"/>
  <c r="S663" i="47"/>
  <c r="P663" i="47"/>
  <c r="M663" i="47"/>
  <c r="I663" i="47"/>
  <c r="F663" i="47"/>
  <c r="BH662" i="47"/>
  <c r="BF662" i="47"/>
  <c r="BE662" i="47"/>
  <c r="BC662" i="47"/>
  <c r="AZ662" i="47"/>
  <c r="AY662" i="47"/>
  <c r="AW662" i="47"/>
  <c r="AT662" i="47"/>
  <c r="AS662" i="47"/>
  <c r="AQ662" i="47"/>
  <c r="AN662" i="47"/>
  <c r="AM662" i="47"/>
  <c r="AK662" i="47"/>
  <c r="AH662" i="47"/>
  <c r="AG662" i="47"/>
  <c r="AE662" i="47"/>
  <c r="AB662" i="47"/>
  <c r="AA662" i="47"/>
  <c r="Y662" i="47"/>
  <c r="V662" i="47"/>
  <c r="U662" i="47"/>
  <c r="S662" i="47"/>
  <c r="P662" i="47"/>
  <c r="O662" i="47"/>
  <c r="M662" i="47"/>
  <c r="I662" i="47"/>
  <c r="H662" i="47"/>
  <c r="F662" i="47"/>
  <c r="BH661" i="47"/>
  <c r="BJ661" i="47" s="1"/>
  <c r="BF661" i="47"/>
  <c r="BC661" i="47"/>
  <c r="AZ661" i="47"/>
  <c r="AW661" i="47"/>
  <c r="AT661" i="47"/>
  <c r="AQ661" i="47"/>
  <c r="AN661" i="47"/>
  <c r="AK661" i="47"/>
  <c r="AH661" i="47"/>
  <c r="AE661" i="47"/>
  <c r="AB661" i="47"/>
  <c r="Y661" i="47"/>
  <c r="V661" i="47"/>
  <c r="S661" i="47"/>
  <c r="P661" i="47"/>
  <c r="M661" i="47"/>
  <c r="I661" i="47"/>
  <c r="F661" i="47"/>
  <c r="BH660" i="47"/>
  <c r="BN660" i="47" s="1"/>
  <c r="BF660" i="47"/>
  <c r="BE660" i="47"/>
  <c r="BC660" i="47"/>
  <c r="AZ660" i="47"/>
  <c r="AY660" i="47"/>
  <c r="AW660" i="47"/>
  <c r="AT660" i="47"/>
  <c r="AS660" i="47"/>
  <c r="AQ660" i="47"/>
  <c r="AN660" i="47"/>
  <c r="AM660" i="47"/>
  <c r="AK660" i="47"/>
  <c r="AH660" i="47"/>
  <c r="AG660" i="47"/>
  <c r="AE660" i="47"/>
  <c r="AB660" i="47"/>
  <c r="AA660" i="47"/>
  <c r="Y660" i="47"/>
  <c r="V660" i="47"/>
  <c r="U660" i="47"/>
  <c r="S660" i="47"/>
  <c r="P660" i="47"/>
  <c r="O660" i="47"/>
  <c r="M660" i="47"/>
  <c r="I660" i="47"/>
  <c r="H660" i="47"/>
  <c r="F660" i="47"/>
  <c r="BN659" i="47"/>
  <c r="BH659" i="47"/>
  <c r="BL659" i="47" s="1"/>
  <c r="BF659" i="47"/>
  <c r="BE659" i="47"/>
  <c r="BC659" i="47"/>
  <c r="AZ659" i="47"/>
  <c r="AY659" i="47"/>
  <c r="AW659" i="47"/>
  <c r="AT659" i="47"/>
  <c r="AS659" i="47"/>
  <c r="AQ659" i="47"/>
  <c r="AN659" i="47"/>
  <c r="AM659" i="47"/>
  <c r="AK659" i="47"/>
  <c r="AH659" i="47"/>
  <c r="AG659" i="47"/>
  <c r="AE659" i="47"/>
  <c r="AB659" i="47"/>
  <c r="AA659" i="47"/>
  <c r="Y659" i="47"/>
  <c r="V659" i="47"/>
  <c r="U659" i="47"/>
  <c r="S659" i="47"/>
  <c r="P659" i="47"/>
  <c r="O659" i="47"/>
  <c r="M659" i="47"/>
  <c r="I659" i="47"/>
  <c r="H659" i="47"/>
  <c r="F659" i="47"/>
  <c r="BH658" i="47"/>
  <c r="BL658" i="47" s="1"/>
  <c r="BF658" i="47"/>
  <c r="BE658" i="47"/>
  <c r="BC658" i="47"/>
  <c r="AZ658" i="47"/>
  <c r="AY658" i="47"/>
  <c r="AW658" i="47"/>
  <c r="AT658" i="47"/>
  <c r="AS658" i="47"/>
  <c r="AQ658" i="47"/>
  <c r="AN658" i="47"/>
  <c r="AM658" i="47"/>
  <c r="AK658" i="47"/>
  <c r="AH658" i="47"/>
  <c r="AG658" i="47"/>
  <c r="AE658" i="47"/>
  <c r="AB658" i="47"/>
  <c r="AA658" i="47"/>
  <c r="Y658" i="47"/>
  <c r="V658" i="47"/>
  <c r="U658" i="47"/>
  <c r="S658" i="47"/>
  <c r="P658" i="47"/>
  <c r="O658" i="47"/>
  <c r="M658" i="47"/>
  <c r="I658" i="47"/>
  <c r="H658" i="47"/>
  <c r="F658" i="47"/>
  <c r="BH657" i="47"/>
  <c r="BF657" i="47"/>
  <c r="BE657" i="47"/>
  <c r="BC657" i="47"/>
  <c r="AZ657" i="47"/>
  <c r="AY657" i="47"/>
  <c r="AW657" i="47"/>
  <c r="AT657" i="47"/>
  <c r="AS657" i="47"/>
  <c r="AQ657" i="47"/>
  <c r="AN657" i="47"/>
  <c r="AM657" i="47"/>
  <c r="AK657" i="47"/>
  <c r="AH657" i="47"/>
  <c r="AG657" i="47"/>
  <c r="AE657" i="47"/>
  <c r="AB657" i="47"/>
  <c r="AA657" i="47"/>
  <c r="Y657" i="47"/>
  <c r="V657" i="47"/>
  <c r="U657" i="47"/>
  <c r="S657" i="47"/>
  <c r="P657" i="47"/>
  <c r="O657" i="47"/>
  <c r="M657" i="47"/>
  <c r="I657" i="47"/>
  <c r="H657" i="47"/>
  <c r="F657" i="47"/>
  <c r="BH656" i="47"/>
  <c r="BF656" i="47"/>
  <c r="BE656" i="47"/>
  <c r="BC656" i="47"/>
  <c r="AZ656" i="47"/>
  <c r="AY656" i="47"/>
  <c r="AW656" i="47"/>
  <c r="AT656" i="47"/>
  <c r="AS656" i="47"/>
  <c r="AQ656" i="47"/>
  <c r="AN656" i="47"/>
  <c r="AM656" i="47"/>
  <c r="AK656" i="47"/>
  <c r="AH656" i="47"/>
  <c r="AG656" i="47"/>
  <c r="AE656" i="47"/>
  <c r="AB656" i="47"/>
  <c r="AA656" i="47"/>
  <c r="Y656" i="47"/>
  <c r="V656" i="47"/>
  <c r="U656" i="47"/>
  <c r="S656" i="47"/>
  <c r="P656" i="47"/>
  <c r="O656" i="47"/>
  <c r="M656" i="47"/>
  <c r="I656" i="47"/>
  <c r="H656" i="47"/>
  <c r="F656" i="47"/>
  <c r="BH655" i="47"/>
  <c r="BL655" i="47" s="1"/>
  <c r="BF655" i="47"/>
  <c r="BE655" i="47"/>
  <c r="BC655" i="47"/>
  <c r="AZ655" i="47"/>
  <c r="AY655" i="47"/>
  <c r="AW655" i="47"/>
  <c r="AT655" i="47"/>
  <c r="AS655" i="47"/>
  <c r="AQ655" i="47"/>
  <c r="AN655" i="47"/>
  <c r="AM655" i="47"/>
  <c r="AK655" i="47"/>
  <c r="AH655" i="47"/>
  <c r="AG655" i="47"/>
  <c r="AE655" i="47"/>
  <c r="AB655" i="47"/>
  <c r="AA655" i="47"/>
  <c r="Y655" i="47"/>
  <c r="V655" i="47"/>
  <c r="U655" i="47"/>
  <c r="S655" i="47"/>
  <c r="P655" i="47"/>
  <c r="O655" i="47"/>
  <c r="M655" i="47"/>
  <c r="I655" i="47"/>
  <c r="H655" i="47"/>
  <c r="F655" i="47"/>
  <c r="BH654" i="47"/>
  <c r="BF654" i="47"/>
  <c r="BE654" i="47"/>
  <c r="BC654" i="47"/>
  <c r="AZ654" i="47"/>
  <c r="AY654" i="47"/>
  <c r="AW654" i="47"/>
  <c r="AT654" i="47"/>
  <c r="AS654" i="47"/>
  <c r="AQ654" i="47"/>
  <c r="AN654" i="47"/>
  <c r="AM654" i="47"/>
  <c r="AK654" i="47"/>
  <c r="AH654" i="47"/>
  <c r="AG654" i="47"/>
  <c r="AE654" i="47"/>
  <c r="AB654" i="47"/>
  <c r="AA654" i="47"/>
  <c r="Y654" i="47"/>
  <c r="V654" i="47"/>
  <c r="U654" i="47"/>
  <c r="S654" i="47"/>
  <c r="P654" i="47"/>
  <c r="O654" i="47"/>
  <c r="M654" i="47"/>
  <c r="I654" i="47"/>
  <c r="H654" i="47"/>
  <c r="F654" i="47"/>
  <c r="BH653" i="47"/>
  <c r="BN653" i="47" s="1"/>
  <c r="BF653" i="47"/>
  <c r="BE653" i="47"/>
  <c r="BC653" i="47"/>
  <c r="AZ653" i="47"/>
  <c r="AY653" i="47"/>
  <c r="AW653" i="47"/>
  <c r="AT653" i="47"/>
  <c r="AS653" i="47"/>
  <c r="AQ653" i="47"/>
  <c r="AN653" i="47"/>
  <c r="AM653" i="47"/>
  <c r="AK653" i="47"/>
  <c r="AH653" i="47"/>
  <c r="AG653" i="47"/>
  <c r="AE653" i="47"/>
  <c r="AB653" i="47"/>
  <c r="AA653" i="47"/>
  <c r="Y653" i="47"/>
  <c r="V653" i="47"/>
  <c r="U653" i="47"/>
  <c r="S653" i="47"/>
  <c r="P653" i="47"/>
  <c r="O653" i="47"/>
  <c r="M653" i="47"/>
  <c r="I653" i="47"/>
  <c r="H653" i="47"/>
  <c r="F653" i="47"/>
  <c r="BH652" i="47"/>
  <c r="BF652" i="47"/>
  <c r="BE652" i="47"/>
  <c r="BC652" i="47"/>
  <c r="AZ652" i="47"/>
  <c r="AY652" i="47"/>
  <c r="AW652" i="47"/>
  <c r="AT652" i="47"/>
  <c r="AS652" i="47"/>
  <c r="AQ652" i="47"/>
  <c r="AN652" i="47"/>
  <c r="AM652" i="47"/>
  <c r="AK652" i="47"/>
  <c r="AH652" i="47"/>
  <c r="AG652" i="47"/>
  <c r="AE652" i="47"/>
  <c r="AB652" i="47"/>
  <c r="AA652" i="47"/>
  <c r="Y652" i="47"/>
  <c r="V652" i="47"/>
  <c r="U652" i="47"/>
  <c r="S652" i="47"/>
  <c r="P652" i="47"/>
  <c r="O652" i="47"/>
  <c r="M652" i="47"/>
  <c r="I652" i="47"/>
  <c r="H652" i="47"/>
  <c r="F652" i="47"/>
  <c r="BH651" i="47"/>
  <c r="BF651" i="47"/>
  <c r="BE651" i="47"/>
  <c r="AZ651" i="47"/>
  <c r="AY651" i="47"/>
  <c r="AT651" i="47"/>
  <c r="AS651" i="47"/>
  <c r="AN651" i="47"/>
  <c r="AM651" i="47"/>
  <c r="AH651" i="47"/>
  <c r="AG651" i="47"/>
  <c r="AB651" i="47"/>
  <c r="AA651" i="47"/>
  <c r="V651" i="47"/>
  <c r="U651" i="47"/>
  <c r="P651" i="47"/>
  <c r="O651" i="47"/>
  <c r="I651" i="47"/>
  <c r="H651" i="47"/>
  <c r="BH650" i="47"/>
  <c r="BN650" i="47" s="1"/>
  <c r="BF650" i="47"/>
  <c r="BE650" i="47"/>
  <c r="BC650" i="47"/>
  <c r="AZ650" i="47"/>
  <c r="AY650" i="47"/>
  <c r="AW650" i="47"/>
  <c r="AT650" i="47"/>
  <c r="AS650" i="47"/>
  <c r="AQ650" i="47"/>
  <c r="AN650" i="47"/>
  <c r="AM650" i="47"/>
  <c r="AK650" i="47"/>
  <c r="AH650" i="47"/>
  <c r="AG650" i="47"/>
  <c r="AE650" i="47"/>
  <c r="AB650" i="47"/>
  <c r="AA650" i="47"/>
  <c r="Y650" i="47"/>
  <c r="V650" i="47"/>
  <c r="U650" i="47"/>
  <c r="S650" i="47"/>
  <c r="P650" i="47"/>
  <c r="O650" i="47"/>
  <c r="M650" i="47"/>
  <c r="I650" i="47"/>
  <c r="H650" i="47"/>
  <c r="F650" i="47"/>
  <c r="BH649" i="47"/>
  <c r="BF649" i="47"/>
  <c r="BE649" i="47"/>
  <c r="BC649" i="47"/>
  <c r="AZ649" i="47"/>
  <c r="AY649" i="47"/>
  <c r="AW649" i="47"/>
  <c r="AT649" i="47"/>
  <c r="AS649" i="47"/>
  <c r="AQ649" i="47"/>
  <c r="AN649" i="47"/>
  <c r="AM649" i="47"/>
  <c r="AK649" i="47"/>
  <c r="AH649" i="47"/>
  <c r="AG649" i="47"/>
  <c r="AE649" i="47"/>
  <c r="AB649" i="47"/>
  <c r="AA649" i="47"/>
  <c r="Y649" i="47"/>
  <c r="V649" i="47"/>
  <c r="U649" i="47"/>
  <c r="S649" i="47"/>
  <c r="P649" i="47"/>
  <c r="O649" i="47"/>
  <c r="M649" i="47"/>
  <c r="I649" i="47"/>
  <c r="H649" i="47"/>
  <c r="F649" i="47"/>
  <c r="BH648" i="47"/>
  <c r="BF648" i="47"/>
  <c r="BE648" i="47"/>
  <c r="BC648" i="47"/>
  <c r="AZ648" i="47"/>
  <c r="AY648" i="47"/>
  <c r="AW648" i="47"/>
  <c r="AT648" i="47"/>
  <c r="AS648" i="47"/>
  <c r="AQ648" i="47"/>
  <c r="AN648" i="47"/>
  <c r="AM648" i="47"/>
  <c r="AK648" i="47"/>
  <c r="AH648" i="47"/>
  <c r="AG648" i="47"/>
  <c r="AE648" i="47"/>
  <c r="AB648" i="47"/>
  <c r="AA648" i="47"/>
  <c r="Y648" i="47"/>
  <c r="V648" i="47"/>
  <c r="U648" i="47"/>
  <c r="S648" i="47"/>
  <c r="P648" i="47"/>
  <c r="O648" i="47"/>
  <c r="M648" i="47"/>
  <c r="I648" i="47"/>
  <c r="H648" i="47"/>
  <c r="F648" i="47"/>
  <c r="BH647" i="47"/>
  <c r="BF647" i="47"/>
  <c r="BE647" i="47"/>
  <c r="BC647" i="47"/>
  <c r="AZ647" i="47"/>
  <c r="AY647" i="47"/>
  <c r="AW647" i="47"/>
  <c r="AT647" i="47"/>
  <c r="AS647" i="47"/>
  <c r="AQ647" i="47"/>
  <c r="AN647" i="47"/>
  <c r="AM647" i="47"/>
  <c r="AK647" i="47"/>
  <c r="AH647" i="47"/>
  <c r="AG647" i="47"/>
  <c r="AE647" i="47"/>
  <c r="AB647" i="47"/>
  <c r="AA647" i="47"/>
  <c r="Y647" i="47"/>
  <c r="V647" i="47"/>
  <c r="U647" i="47"/>
  <c r="S647" i="47"/>
  <c r="P647" i="47"/>
  <c r="O647" i="47"/>
  <c r="M647" i="47"/>
  <c r="I647" i="47"/>
  <c r="H647" i="47"/>
  <c r="F647" i="47"/>
  <c r="BH646" i="47"/>
  <c r="BL646" i="47" s="1"/>
  <c r="BF646" i="47"/>
  <c r="BE646" i="47"/>
  <c r="BC646" i="47"/>
  <c r="AZ646" i="47"/>
  <c r="AY646" i="47"/>
  <c r="AW646" i="47"/>
  <c r="AT646" i="47"/>
  <c r="AS646" i="47"/>
  <c r="AQ646" i="47"/>
  <c r="AN646" i="47"/>
  <c r="AM646" i="47"/>
  <c r="AK646" i="47"/>
  <c r="AH646" i="47"/>
  <c r="AG646" i="47"/>
  <c r="AE646" i="47"/>
  <c r="AB646" i="47"/>
  <c r="AA646" i="47"/>
  <c r="Y646" i="47"/>
  <c r="V646" i="47"/>
  <c r="U646" i="47"/>
  <c r="S646" i="47"/>
  <c r="P646" i="47"/>
  <c r="O646" i="47"/>
  <c r="M646" i="47"/>
  <c r="I646" i="47"/>
  <c r="H646" i="47"/>
  <c r="F646" i="47"/>
  <c r="BH645" i="47"/>
  <c r="BN645" i="47" s="1"/>
  <c r="BF645" i="47"/>
  <c r="BE645" i="47"/>
  <c r="AZ645" i="47"/>
  <c r="AY645" i="47"/>
  <c r="AT645" i="47"/>
  <c r="AS645" i="47"/>
  <c r="AN645" i="47"/>
  <c r="AM645" i="47"/>
  <c r="AH645" i="47"/>
  <c r="AG645" i="47"/>
  <c r="AB645" i="47"/>
  <c r="AA645" i="47"/>
  <c r="V645" i="47"/>
  <c r="U645" i="47"/>
  <c r="P645" i="47"/>
  <c r="O645" i="47"/>
  <c r="I645" i="47"/>
  <c r="H645" i="47"/>
  <c r="BH644" i="47"/>
  <c r="BF644" i="47"/>
  <c r="BE644" i="47"/>
  <c r="BC644" i="47"/>
  <c r="AZ644" i="47"/>
  <c r="AY644" i="47"/>
  <c r="AW644" i="47"/>
  <c r="AT644" i="47"/>
  <c r="AS644" i="47"/>
  <c r="AQ644" i="47"/>
  <c r="AN644" i="47"/>
  <c r="AM644" i="47"/>
  <c r="AK644" i="47"/>
  <c r="AH644" i="47"/>
  <c r="AG644" i="47"/>
  <c r="AE644" i="47"/>
  <c r="AB644" i="47"/>
  <c r="AA644" i="47"/>
  <c r="Y644" i="47"/>
  <c r="V644" i="47"/>
  <c r="U644" i="47"/>
  <c r="S644" i="47"/>
  <c r="P644" i="47"/>
  <c r="O644" i="47"/>
  <c r="M644" i="47"/>
  <c r="I644" i="47"/>
  <c r="H644" i="47"/>
  <c r="F644" i="47"/>
  <c r="BH643" i="47"/>
  <c r="BM643" i="47" s="1"/>
  <c r="BF643" i="47"/>
  <c r="BE643" i="47"/>
  <c r="AZ643" i="47"/>
  <c r="AY643" i="47"/>
  <c r="AT643" i="47"/>
  <c r="AS643" i="47"/>
  <c r="AN643" i="47"/>
  <c r="AM643" i="47"/>
  <c r="AH643" i="47"/>
  <c r="AG643" i="47"/>
  <c r="AB643" i="47"/>
  <c r="AA643" i="47"/>
  <c r="V643" i="47"/>
  <c r="U643" i="47"/>
  <c r="P643" i="47"/>
  <c r="O643" i="47"/>
  <c r="I643" i="47"/>
  <c r="H643" i="47"/>
  <c r="BH642" i="47"/>
  <c r="BJ642" i="47" s="1"/>
  <c r="BF642" i="47"/>
  <c r="BE642" i="47"/>
  <c r="BC642" i="47"/>
  <c r="AZ642" i="47"/>
  <c r="AY642" i="47"/>
  <c r="AW642" i="47"/>
  <c r="AT642" i="47"/>
  <c r="AS642" i="47"/>
  <c r="AQ642" i="47"/>
  <c r="AN642" i="47"/>
  <c r="AM642" i="47"/>
  <c r="AK642" i="47"/>
  <c r="AH642" i="47"/>
  <c r="AG642" i="47"/>
  <c r="AE642" i="47"/>
  <c r="AB642" i="47"/>
  <c r="AA642" i="47"/>
  <c r="Y642" i="47"/>
  <c r="V642" i="47"/>
  <c r="U642" i="47"/>
  <c r="S642" i="47"/>
  <c r="P642" i="47"/>
  <c r="O642" i="47"/>
  <c r="M642" i="47"/>
  <c r="I642" i="47"/>
  <c r="H642" i="47"/>
  <c r="F642" i="47"/>
  <c r="BH641" i="47"/>
  <c r="BL641" i="47" s="1"/>
  <c r="BF641" i="47"/>
  <c r="BE641" i="47"/>
  <c r="BC641" i="47"/>
  <c r="AZ641" i="47"/>
  <c r="AY641" i="47"/>
  <c r="AW641" i="47"/>
  <c r="AT641" i="47"/>
  <c r="AS641" i="47"/>
  <c r="AQ641" i="47"/>
  <c r="AN641" i="47"/>
  <c r="AM641" i="47"/>
  <c r="AK641" i="47"/>
  <c r="AH641" i="47"/>
  <c r="AG641" i="47"/>
  <c r="AE641" i="47"/>
  <c r="AB641" i="47"/>
  <c r="AA641" i="47"/>
  <c r="Y641" i="47"/>
  <c r="V641" i="47"/>
  <c r="U641" i="47"/>
  <c r="S641" i="47"/>
  <c r="P641" i="47"/>
  <c r="O641" i="47"/>
  <c r="M641" i="47"/>
  <c r="I641" i="47"/>
  <c r="H641" i="47"/>
  <c r="F641" i="47"/>
  <c r="BH640" i="47"/>
  <c r="BM640" i="47" s="1"/>
  <c r="BF640" i="47"/>
  <c r="BE640" i="47"/>
  <c r="AZ640" i="47"/>
  <c r="AY640" i="47"/>
  <c r="AT640" i="47"/>
  <c r="AS640" i="47"/>
  <c r="AN640" i="47"/>
  <c r="AM640" i="47"/>
  <c r="AH640" i="47"/>
  <c r="AG640" i="47"/>
  <c r="AB640" i="47"/>
  <c r="AA640" i="47"/>
  <c r="V640" i="47"/>
  <c r="U640" i="47"/>
  <c r="P640" i="47"/>
  <c r="O640" i="47"/>
  <c r="I640" i="47"/>
  <c r="H640" i="47"/>
  <c r="BH639" i="47"/>
  <c r="BF639" i="47"/>
  <c r="BE639" i="47"/>
  <c r="BC639" i="47"/>
  <c r="AZ639" i="47"/>
  <c r="AY639" i="47"/>
  <c r="AW639" i="47"/>
  <c r="AT639" i="47"/>
  <c r="AS639" i="47"/>
  <c r="AQ639" i="47"/>
  <c r="AN639" i="47"/>
  <c r="AM639" i="47"/>
  <c r="AK639" i="47"/>
  <c r="AH639" i="47"/>
  <c r="AG639" i="47"/>
  <c r="AE639" i="47"/>
  <c r="AB639" i="47"/>
  <c r="AA639" i="47"/>
  <c r="Y639" i="47"/>
  <c r="V639" i="47"/>
  <c r="U639" i="47"/>
  <c r="S639" i="47"/>
  <c r="P639" i="47"/>
  <c r="O639" i="47"/>
  <c r="M639" i="47"/>
  <c r="I639" i="47"/>
  <c r="H639" i="47"/>
  <c r="F639" i="47"/>
  <c r="BH638" i="47"/>
  <c r="BF638" i="47"/>
  <c r="BE638" i="47"/>
  <c r="BC638" i="47"/>
  <c r="AZ638" i="47"/>
  <c r="AY638" i="47"/>
  <c r="AW638" i="47"/>
  <c r="AT638" i="47"/>
  <c r="AS638" i="47"/>
  <c r="AQ638" i="47"/>
  <c r="AN638" i="47"/>
  <c r="AM638" i="47"/>
  <c r="AK638" i="47"/>
  <c r="AH638" i="47"/>
  <c r="AG638" i="47"/>
  <c r="AE638" i="47"/>
  <c r="AB638" i="47"/>
  <c r="AA638" i="47"/>
  <c r="Y638" i="47"/>
  <c r="V638" i="47"/>
  <c r="U638" i="47"/>
  <c r="S638" i="47"/>
  <c r="P638" i="47"/>
  <c r="O638" i="47"/>
  <c r="M638" i="47"/>
  <c r="I638" i="47"/>
  <c r="H638" i="47"/>
  <c r="F638" i="47"/>
  <c r="BH637" i="47"/>
  <c r="BF637" i="47"/>
  <c r="BE637" i="47"/>
  <c r="BC637" i="47"/>
  <c r="AZ637" i="47"/>
  <c r="AY637" i="47"/>
  <c r="AW637" i="47"/>
  <c r="AT637" i="47"/>
  <c r="AS637" i="47"/>
  <c r="AQ637" i="47"/>
  <c r="AN637" i="47"/>
  <c r="AM637" i="47"/>
  <c r="AK637" i="47"/>
  <c r="AH637" i="47"/>
  <c r="AG637" i="47"/>
  <c r="AE637" i="47"/>
  <c r="AB637" i="47"/>
  <c r="AA637" i="47"/>
  <c r="Y637" i="47"/>
  <c r="V637" i="47"/>
  <c r="U637" i="47"/>
  <c r="S637" i="47"/>
  <c r="P637" i="47"/>
  <c r="O637" i="47"/>
  <c r="M637" i="47"/>
  <c r="I637" i="47"/>
  <c r="H637" i="47"/>
  <c r="F637" i="47"/>
  <c r="BN636" i="47"/>
  <c r="BP636" i="47" s="1"/>
  <c r="BH636" i="47"/>
  <c r="BL636" i="47" s="1"/>
  <c r="BF636" i="47"/>
  <c r="BE636" i="47"/>
  <c r="BC636" i="47"/>
  <c r="AZ636" i="47"/>
  <c r="AY636" i="47"/>
  <c r="AW636" i="47"/>
  <c r="AT636" i="47"/>
  <c r="AS636" i="47"/>
  <c r="AQ636" i="47"/>
  <c r="AN636" i="47"/>
  <c r="AM636" i="47"/>
  <c r="AK636" i="47"/>
  <c r="AH636" i="47"/>
  <c r="AG636" i="47"/>
  <c r="AE636" i="47"/>
  <c r="AB636" i="47"/>
  <c r="AA636" i="47"/>
  <c r="Y636" i="47"/>
  <c r="V636" i="47"/>
  <c r="U636" i="47"/>
  <c r="S636" i="47"/>
  <c r="P636" i="47"/>
  <c r="O636" i="47"/>
  <c r="M636" i="47"/>
  <c r="I636" i="47"/>
  <c r="H636" i="47"/>
  <c r="F636" i="47"/>
  <c r="BH635" i="47"/>
  <c r="BN635" i="47" s="1"/>
  <c r="BR635" i="47" s="1"/>
  <c r="BF635" i="47"/>
  <c r="BE635" i="47"/>
  <c r="BC635" i="47"/>
  <c r="AZ635" i="47"/>
  <c r="AY635" i="47"/>
  <c r="AW635" i="47"/>
  <c r="AT635" i="47"/>
  <c r="AS635" i="47"/>
  <c r="AQ635" i="47"/>
  <c r="AN635" i="47"/>
  <c r="AM635" i="47"/>
  <c r="AK635" i="47"/>
  <c r="AH635" i="47"/>
  <c r="AG635" i="47"/>
  <c r="AE635" i="47"/>
  <c r="AB635" i="47"/>
  <c r="AA635" i="47"/>
  <c r="Y635" i="47"/>
  <c r="V635" i="47"/>
  <c r="U635" i="47"/>
  <c r="S635" i="47"/>
  <c r="P635" i="47"/>
  <c r="O635" i="47"/>
  <c r="M635" i="47"/>
  <c r="I635" i="47"/>
  <c r="H635" i="47"/>
  <c r="F635" i="47"/>
  <c r="BH634" i="47"/>
  <c r="BN634" i="47" s="1"/>
  <c r="BF634" i="47"/>
  <c r="BE634" i="47"/>
  <c r="BC634" i="47"/>
  <c r="AZ634" i="47"/>
  <c r="AY634" i="47"/>
  <c r="AW634" i="47"/>
  <c r="AT634" i="47"/>
  <c r="AS634" i="47"/>
  <c r="AQ634" i="47"/>
  <c r="AN634" i="47"/>
  <c r="AM634" i="47"/>
  <c r="AK634" i="47"/>
  <c r="AH634" i="47"/>
  <c r="AG634" i="47"/>
  <c r="AE634" i="47"/>
  <c r="AB634" i="47"/>
  <c r="AA634" i="47"/>
  <c r="Y634" i="47"/>
  <c r="V634" i="47"/>
  <c r="U634" i="47"/>
  <c r="S634" i="47"/>
  <c r="P634" i="47"/>
  <c r="O634" i="47"/>
  <c r="M634" i="47"/>
  <c r="I634" i="47"/>
  <c r="H634" i="47"/>
  <c r="F634" i="47"/>
  <c r="BH633" i="47"/>
  <c r="BF633" i="47"/>
  <c r="BE633" i="47"/>
  <c r="AZ633" i="47"/>
  <c r="AY633" i="47"/>
  <c r="AT633" i="47"/>
  <c r="AS633" i="47"/>
  <c r="AN633" i="47"/>
  <c r="AM633" i="47"/>
  <c r="AH633" i="47"/>
  <c r="AG633" i="47"/>
  <c r="AB633" i="47"/>
  <c r="AA633" i="47"/>
  <c r="V633" i="47"/>
  <c r="U633" i="47"/>
  <c r="P633" i="47"/>
  <c r="O633" i="47"/>
  <c r="I633" i="47"/>
  <c r="H633" i="47"/>
  <c r="BH632" i="47"/>
  <c r="BN632" i="47" s="1"/>
  <c r="BF632" i="47"/>
  <c r="BE632" i="47"/>
  <c r="BC632" i="47"/>
  <c r="AZ632" i="47"/>
  <c r="AY632" i="47"/>
  <c r="AW632" i="47"/>
  <c r="AT632" i="47"/>
  <c r="AS632" i="47"/>
  <c r="AQ632" i="47"/>
  <c r="AN632" i="47"/>
  <c r="AM632" i="47"/>
  <c r="AK632" i="47"/>
  <c r="AH632" i="47"/>
  <c r="AG632" i="47"/>
  <c r="AE632" i="47"/>
  <c r="AB632" i="47"/>
  <c r="AA632" i="47"/>
  <c r="Y632" i="47"/>
  <c r="V632" i="47"/>
  <c r="U632" i="47"/>
  <c r="S632" i="47"/>
  <c r="P632" i="47"/>
  <c r="O632" i="47"/>
  <c r="M632" i="47"/>
  <c r="I632" i="47"/>
  <c r="H632" i="47"/>
  <c r="F632" i="47"/>
  <c r="BH631" i="47"/>
  <c r="BF631" i="47"/>
  <c r="BE631" i="47"/>
  <c r="BC631" i="47"/>
  <c r="AZ631" i="47"/>
  <c r="AY631" i="47"/>
  <c r="AW631" i="47"/>
  <c r="AT631" i="47"/>
  <c r="AS631" i="47"/>
  <c r="AQ631" i="47"/>
  <c r="AN631" i="47"/>
  <c r="AM631" i="47"/>
  <c r="AK631" i="47"/>
  <c r="AH631" i="47"/>
  <c r="AG631" i="47"/>
  <c r="AE631" i="47"/>
  <c r="AB631" i="47"/>
  <c r="AA631" i="47"/>
  <c r="Y631" i="47"/>
  <c r="V631" i="47"/>
  <c r="U631" i="47"/>
  <c r="S631" i="47"/>
  <c r="P631" i="47"/>
  <c r="O631" i="47"/>
  <c r="M631" i="47"/>
  <c r="I631" i="47"/>
  <c r="H631" i="47"/>
  <c r="F631" i="47"/>
  <c r="BH630" i="47"/>
  <c r="BJ630" i="47" s="1"/>
  <c r="BF630" i="47"/>
  <c r="BE630" i="47"/>
  <c r="BC630" i="47"/>
  <c r="AZ630" i="47"/>
  <c r="AY630" i="47"/>
  <c r="AW630" i="47"/>
  <c r="AT630" i="47"/>
  <c r="AS630" i="47"/>
  <c r="AQ630" i="47"/>
  <c r="AN630" i="47"/>
  <c r="AM630" i="47"/>
  <c r="AK630" i="47"/>
  <c r="AH630" i="47"/>
  <c r="AG630" i="47"/>
  <c r="AE630" i="47"/>
  <c r="AB630" i="47"/>
  <c r="AA630" i="47"/>
  <c r="Y630" i="47"/>
  <c r="V630" i="47"/>
  <c r="U630" i="47"/>
  <c r="S630" i="47"/>
  <c r="P630" i="47"/>
  <c r="O630" i="47"/>
  <c r="M630" i="47"/>
  <c r="I630" i="47"/>
  <c r="H630" i="47"/>
  <c r="F630" i="47"/>
  <c r="BH629" i="47"/>
  <c r="BF629" i="47"/>
  <c r="BE629" i="47"/>
  <c r="AZ629" i="47"/>
  <c r="AY629" i="47"/>
  <c r="AT629" i="47"/>
  <c r="AS629" i="47"/>
  <c r="AN629" i="47"/>
  <c r="AM629" i="47"/>
  <c r="AH629" i="47"/>
  <c r="AG629" i="47"/>
  <c r="AB629" i="47"/>
  <c r="AA629" i="47"/>
  <c r="V629" i="47"/>
  <c r="U629" i="47"/>
  <c r="P629" i="47"/>
  <c r="O629" i="47"/>
  <c r="I629" i="47"/>
  <c r="H629" i="47"/>
  <c r="BH628" i="47"/>
  <c r="BN628" i="47" s="1"/>
  <c r="BR628" i="47" s="1"/>
  <c r="BF628" i="47"/>
  <c r="BE628" i="47"/>
  <c r="AZ628" i="47"/>
  <c r="AY628" i="47"/>
  <c r="AT628" i="47"/>
  <c r="AS628" i="47"/>
  <c r="AN628" i="47"/>
  <c r="AM628" i="47"/>
  <c r="AH628" i="47"/>
  <c r="AG628" i="47"/>
  <c r="AB628" i="47"/>
  <c r="AA628" i="47"/>
  <c r="V628" i="47"/>
  <c r="U628" i="47"/>
  <c r="P628" i="47"/>
  <c r="O628" i="47"/>
  <c r="I628" i="47"/>
  <c r="H628" i="47"/>
  <c r="BH627" i="47"/>
  <c r="BL627" i="47" s="1"/>
  <c r="BF627" i="47"/>
  <c r="BE627" i="47"/>
  <c r="AZ627" i="47"/>
  <c r="AY627" i="47"/>
  <c r="AT627" i="47"/>
  <c r="AS627" i="47"/>
  <c r="AN627" i="47"/>
  <c r="AM627" i="47"/>
  <c r="AH627" i="47"/>
  <c r="AG627" i="47"/>
  <c r="AB627" i="47"/>
  <c r="AA627" i="47"/>
  <c r="V627" i="47"/>
  <c r="U627" i="47"/>
  <c r="P627" i="47"/>
  <c r="O627" i="47"/>
  <c r="I627" i="47"/>
  <c r="H627" i="47"/>
  <c r="BH626" i="47"/>
  <c r="BF626" i="47"/>
  <c r="BE626" i="47"/>
  <c r="AZ626" i="47"/>
  <c r="AY626" i="47"/>
  <c r="AT626" i="47"/>
  <c r="AS626" i="47"/>
  <c r="AN626" i="47"/>
  <c r="AM626" i="47"/>
  <c r="AH626" i="47"/>
  <c r="AG626" i="47"/>
  <c r="AB626" i="47"/>
  <c r="AA626" i="47"/>
  <c r="V626" i="47"/>
  <c r="U626" i="47"/>
  <c r="P626" i="47"/>
  <c r="O626" i="47"/>
  <c r="I626" i="47"/>
  <c r="H626" i="47"/>
  <c r="BH625" i="47"/>
  <c r="BN625" i="47" s="1"/>
  <c r="BS625" i="47" s="1"/>
  <c r="BF625" i="47"/>
  <c r="BE625" i="47"/>
  <c r="BC625" i="47"/>
  <c r="AZ625" i="47"/>
  <c r="AY625" i="47"/>
  <c r="AW625" i="47"/>
  <c r="AT625" i="47"/>
  <c r="AS625" i="47"/>
  <c r="AQ625" i="47"/>
  <c r="AN625" i="47"/>
  <c r="AM625" i="47"/>
  <c r="AK625" i="47"/>
  <c r="AH625" i="47"/>
  <c r="AG625" i="47"/>
  <c r="AE625" i="47"/>
  <c r="AB625" i="47"/>
  <c r="AA625" i="47"/>
  <c r="Y625" i="47"/>
  <c r="V625" i="47"/>
  <c r="U625" i="47"/>
  <c r="S625" i="47"/>
  <c r="P625" i="47"/>
  <c r="O625" i="47"/>
  <c r="M625" i="47"/>
  <c r="I625" i="47"/>
  <c r="H625" i="47"/>
  <c r="F625" i="47"/>
  <c r="BH624" i="47"/>
  <c r="BL624" i="47" s="1"/>
  <c r="BF624" i="47"/>
  <c r="BE624" i="47"/>
  <c r="BC624" i="47"/>
  <c r="AZ624" i="47"/>
  <c r="AY624" i="47"/>
  <c r="AW624" i="47"/>
  <c r="AT624" i="47"/>
  <c r="AS624" i="47"/>
  <c r="AQ624" i="47"/>
  <c r="AN624" i="47"/>
  <c r="AM624" i="47"/>
  <c r="AK624" i="47"/>
  <c r="AH624" i="47"/>
  <c r="AG624" i="47"/>
  <c r="AE624" i="47"/>
  <c r="AB624" i="47"/>
  <c r="AA624" i="47"/>
  <c r="Y624" i="47"/>
  <c r="V624" i="47"/>
  <c r="U624" i="47"/>
  <c r="S624" i="47"/>
  <c r="P624" i="47"/>
  <c r="O624" i="47"/>
  <c r="M624" i="47"/>
  <c r="I624" i="47"/>
  <c r="H624" i="47"/>
  <c r="F624" i="47"/>
  <c r="BH623" i="47"/>
  <c r="BF623" i="47"/>
  <c r="BE623" i="47"/>
  <c r="BC623" i="47"/>
  <c r="AZ623" i="47"/>
  <c r="AY623" i="47"/>
  <c r="AW623" i="47"/>
  <c r="AT623" i="47"/>
  <c r="AS623" i="47"/>
  <c r="AQ623" i="47"/>
  <c r="AN623" i="47"/>
  <c r="AM623" i="47"/>
  <c r="AK623" i="47"/>
  <c r="AH623" i="47"/>
  <c r="AG623" i="47"/>
  <c r="AE623" i="47"/>
  <c r="AB623" i="47"/>
  <c r="AA623" i="47"/>
  <c r="Y623" i="47"/>
  <c r="V623" i="47"/>
  <c r="U623" i="47"/>
  <c r="S623" i="47"/>
  <c r="P623" i="47"/>
  <c r="O623" i="47"/>
  <c r="M623" i="47"/>
  <c r="I623" i="47"/>
  <c r="H623" i="47"/>
  <c r="F623" i="47"/>
  <c r="BH622" i="47"/>
  <c r="BN622" i="47" s="1"/>
  <c r="BF622" i="47"/>
  <c r="BE622" i="47"/>
  <c r="BC622" i="47"/>
  <c r="AZ622" i="47"/>
  <c r="AY622" i="47"/>
  <c r="AW622" i="47"/>
  <c r="AT622" i="47"/>
  <c r="AS622" i="47"/>
  <c r="AQ622" i="47"/>
  <c r="AN622" i="47"/>
  <c r="AM622" i="47"/>
  <c r="AK622" i="47"/>
  <c r="AH622" i="47"/>
  <c r="AG622" i="47"/>
  <c r="AE622" i="47"/>
  <c r="AB622" i="47"/>
  <c r="AA622" i="47"/>
  <c r="Y622" i="47"/>
  <c r="V622" i="47"/>
  <c r="U622" i="47"/>
  <c r="S622" i="47"/>
  <c r="P622" i="47"/>
  <c r="O622" i="47"/>
  <c r="M622" i="47"/>
  <c r="I622" i="47"/>
  <c r="H622" i="47"/>
  <c r="F622" i="47"/>
  <c r="BH621" i="47"/>
  <c r="BM621" i="47" s="1"/>
  <c r="BF621" i="47"/>
  <c r="BE621" i="47"/>
  <c r="BC621" i="47"/>
  <c r="AZ621" i="47"/>
  <c r="AY621" i="47"/>
  <c r="AW621" i="47"/>
  <c r="AT621" i="47"/>
  <c r="AS621" i="47"/>
  <c r="AQ621" i="47"/>
  <c r="AN621" i="47"/>
  <c r="AM621" i="47"/>
  <c r="AK621" i="47"/>
  <c r="AH621" i="47"/>
  <c r="AG621" i="47"/>
  <c r="AE621" i="47"/>
  <c r="AB621" i="47"/>
  <c r="AA621" i="47"/>
  <c r="Y621" i="47"/>
  <c r="V621" i="47"/>
  <c r="U621" i="47"/>
  <c r="S621" i="47"/>
  <c r="P621" i="47"/>
  <c r="O621" i="47"/>
  <c r="M621" i="47"/>
  <c r="I621" i="47"/>
  <c r="H621" i="47"/>
  <c r="F621" i="47"/>
  <c r="BH620" i="47"/>
  <c r="BM620" i="47" s="1"/>
  <c r="BF620" i="47"/>
  <c r="BE620" i="47"/>
  <c r="AZ620" i="47"/>
  <c r="AY620" i="47"/>
  <c r="AT620" i="47"/>
  <c r="AS620" i="47"/>
  <c r="AN620" i="47"/>
  <c r="AM620" i="47"/>
  <c r="AH620" i="47"/>
  <c r="AG620" i="47"/>
  <c r="AB620" i="47"/>
  <c r="AA620" i="47"/>
  <c r="V620" i="47"/>
  <c r="U620" i="47"/>
  <c r="P620" i="47"/>
  <c r="O620" i="47"/>
  <c r="I620" i="47"/>
  <c r="H620" i="47"/>
  <c r="BN619" i="47"/>
  <c r="BM619" i="47"/>
  <c r="BL619" i="47"/>
  <c r="BH619" i="47"/>
  <c r="BF619" i="47"/>
  <c r="BE619" i="47"/>
  <c r="AZ619" i="47"/>
  <c r="AY619" i="47"/>
  <c r="AT619" i="47"/>
  <c r="AS619" i="47"/>
  <c r="AN619" i="47"/>
  <c r="AM619" i="47"/>
  <c r="AH619" i="47"/>
  <c r="AG619" i="47"/>
  <c r="AB619" i="47"/>
  <c r="AA619" i="47"/>
  <c r="V619" i="47"/>
  <c r="U619" i="47"/>
  <c r="P619" i="47"/>
  <c r="O619" i="47"/>
  <c r="I619" i="47"/>
  <c r="H619" i="47"/>
  <c r="BH618" i="47"/>
  <c r="BM618" i="47" s="1"/>
  <c r="BF618" i="47"/>
  <c r="BE618" i="47"/>
  <c r="BC618" i="47"/>
  <c r="AZ618" i="47"/>
  <c r="AY618" i="47"/>
  <c r="AW618" i="47"/>
  <c r="AT618" i="47"/>
  <c r="AS618" i="47"/>
  <c r="AQ618" i="47"/>
  <c r="AN618" i="47"/>
  <c r="AM618" i="47"/>
  <c r="AK618" i="47"/>
  <c r="AH618" i="47"/>
  <c r="AG618" i="47"/>
  <c r="AE618" i="47"/>
  <c r="AB618" i="47"/>
  <c r="AA618" i="47"/>
  <c r="Y618" i="47"/>
  <c r="V618" i="47"/>
  <c r="U618" i="47"/>
  <c r="S618" i="47"/>
  <c r="P618" i="47"/>
  <c r="O618" i="47"/>
  <c r="M618" i="47"/>
  <c r="I618" i="47"/>
  <c r="H618" i="47"/>
  <c r="F618" i="47"/>
  <c r="BH617" i="47"/>
  <c r="BM617" i="47" s="1"/>
  <c r="BF617" i="47"/>
  <c r="BE617" i="47"/>
  <c r="BC617" i="47"/>
  <c r="AZ617" i="47"/>
  <c r="AY617" i="47"/>
  <c r="AW617" i="47"/>
  <c r="AT617" i="47"/>
  <c r="AS617" i="47"/>
  <c r="AQ617" i="47"/>
  <c r="AN617" i="47"/>
  <c r="AM617" i="47"/>
  <c r="AK617" i="47"/>
  <c r="AH617" i="47"/>
  <c r="AG617" i="47"/>
  <c r="AE617" i="47"/>
  <c r="AB617" i="47"/>
  <c r="AA617" i="47"/>
  <c r="Y617" i="47"/>
  <c r="V617" i="47"/>
  <c r="U617" i="47"/>
  <c r="S617" i="47"/>
  <c r="P617" i="47"/>
  <c r="O617" i="47"/>
  <c r="M617" i="47"/>
  <c r="I617" i="47"/>
  <c r="H617" i="47"/>
  <c r="F617" i="47"/>
  <c r="BH616" i="47"/>
  <c r="BF616" i="47"/>
  <c r="BE616" i="47"/>
  <c r="AZ616" i="47"/>
  <c r="AY616" i="47"/>
  <c r="AT616" i="47"/>
  <c r="AS616" i="47"/>
  <c r="AN616" i="47"/>
  <c r="AM616" i="47"/>
  <c r="AH616" i="47"/>
  <c r="AG616" i="47"/>
  <c r="AB616" i="47"/>
  <c r="AA616" i="47"/>
  <c r="V616" i="47"/>
  <c r="U616" i="47"/>
  <c r="P616" i="47"/>
  <c r="O616" i="47"/>
  <c r="I616" i="47"/>
  <c r="H616" i="47"/>
  <c r="BH615" i="47"/>
  <c r="BF615" i="47"/>
  <c r="BE615" i="47"/>
  <c r="BC615" i="47"/>
  <c r="AZ615" i="47"/>
  <c r="AY615" i="47"/>
  <c r="AW615" i="47"/>
  <c r="AT615" i="47"/>
  <c r="AS615" i="47"/>
  <c r="AQ615" i="47"/>
  <c r="AN615" i="47"/>
  <c r="AM615" i="47"/>
  <c r="AK615" i="47"/>
  <c r="AH615" i="47"/>
  <c r="AG615" i="47"/>
  <c r="AE615" i="47"/>
  <c r="AB615" i="47"/>
  <c r="AA615" i="47"/>
  <c r="Y615" i="47"/>
  <c r="V615" i="47"/>
  <c r="U615" i="47"/>
  <c r="S615" i="47"/>
  <c r="P615" i="47"/>
  <c r="O615" i="47"/>
  <c r="M615" i="47"/>
  <c r="I615" i="47"/>
  <c r="H615" i="47"/>
  <c r="F615" i="47"/>
  <c r="BH614" i="47"/>
  <c r="BN614" i="47" s="1"/>
  <c r="BF614" i="47"/>
  <c r="BE614" i="47"/>
  <c r="BC614" i="47"/>
  <c r="AZ614" i="47"/>
  <c r="AY614" i="47"/>
  <c r="AW614" i="47"/>
  <c r="AT614" i="47"/>
  <c r="AS614" i="47"/>
  <c r="AQ614" i="47"/>
  <c r="AN614" i="47"/>
  <c r="AM614" i="47"/>
  <c r="AK614" i="47"/>
  <c r="AH614" i="47"/>
  <c r="AG614" i="47"/>
  <c r="AE614" i="47"/>
  <c r="AB614" i="47"/>
  <c r="AA614" i="47"/>
  <c r="Y614" i="47"/>
  <c r="V614" i="47"/>
  <c r="U614" i="47"/>
  <c r="S614" i="47"/>
  <c r="P614" i="47"/>
  <c r="O614" i="47"/>
  <c r="M614" i="47"/>
  <c r="I614" i="47"/>
  <c r="H614" i="47"/>
  <c r="F614" i="47"/>
  <c r="BH613" i="47"/>
  <c r="BF613" i="47"/>
  <c r="BE613" i="47"/>
  <c r="BC613" i="47"/>
  <c r="AZ613" i="47"/>
  <c r="AY613" i="47"/>
  <c r="AW613" i="47"/>
  <c r="AT613" i="47"/>
  <c r="AS613" i="47"/>
  <c r="AQ613" i="47"/>
  <c r="AN613" i="47"/>
  <c r="AM613" i="47"/>
  <c r="AK613" i="47"/>
  <c r="AH613" i="47"/>
  <c r="AG613" i="47"/>
  <c r="AE613" i="47"/>
  <c r="AB613" i="47"/>
  <c r="AA613" i="47"/>
  <c r="Y613" i="47"/>
  <c r="V613" i="47"/>
  <c r="U613" i="47"/>
  <c r="S613" i="47"/>
  <c r="P613" i="47"/>
  <c r="O613" i="47"/>
  <c r="M613" i="47"/>
  <c r="I613" i="47"/>
  <c r="H613" i="47"/>
  <c r="F613" i="47"/>
  <c r="BH612" i="47"/>
  <c r="BL612" i="47" s="1"/>
  <c r="BF612" i="47"/>
  <c r="BE612" i="47"/>
  <c r="BC612" i="47"/>
  <c r="AZ612" i="47"/>
  <c r="AY612" i="47"/>
  <c r="AW612" i="47"/>
  <c r="AT612" i="47"/>
  <c r="AS612" i="47"/>
  <c r="AQ612" i="47"/>
  <c r="AN612" i="47"/>
  <c r="AM612" i="47"/>
  <c r="AK612" i="47"/>
  <c r="AH612" i="47"/>
  <c r="AG612" i="47"/>
  <c r="AE612" i="47"/>
  <c r="AB612" i="47"/>
  <c r="AA612" i="47"/>
  <c r="Y612" i="47"/>
  <c r="V612" i="47"/>
  <c r="U612" i="47"/>
  <c r="S612" i="47"/>
  <c r="P612" i="47"/>
  <c r="O612" i="47"/>
  <c r="M612" i="47"/>
  <c r="I612" i="47"/>
  <c r="H612" i="47"/>
  <c r="F612" i="47"/>
  <c r="BH611" i="47"/>
  <c r="BM611" i="47" s="1"/>
  <c r="BF611" i="47"/>
  <c r="BE611" i="47"/>
  <c r="BC611" i="47"/>
  <c r="AZ611" i="47"/>
  <c r="AY611" i="47"/>
  <c r="AW611" i="47"/>
  <c r="AT611" i="47"/>
  <c r="AS611" i="47"/>
  <c r="AQ611" i="47"/>
  <c r="AN611" i="47"/>
  <c r="AM611" i="47"/>
  <c r="AK611" i="47"/>
  <c r="AH611" i="47"/>
  <c r="AG611" i="47"/>
  <c r="AE611" i="47"/>
  <c r="AB611" i="47"/>
  <c r="AA611" i="47"/>
  <c r="Y611" i="47"/>
  <c r="V611" i="47"/>
  <c r="U611" i="47"/>
  <c r="S611" i="47"/>
  <c r="P611" i="47"/>
  <c r="O611" i="47"/>
  <c r="M611" i="47"/>
  <c r="I611" i="47"/>
  <c r="H611" i="47"/>
  <c r="F611" i="47"/>
  <c r="BH610" i="47"/>
  <c r="BL610" i="47" s="1"/>
  <c r="BF610" i="47"/>
  <c r="BE610" i="47"/>
  <c r="BC610" i="47"/>
  <c r="AZ610" i="47"/>
  <c r="AY610" i="47"/>
  <c r="AW610" i="47"/>
  <c r="AT610" i="47"/>
  <c r="AS610" i="47"/>
  <c r="AQ610" i="47"/>
  <c r="AN610" i="47"/>
  <c r="AM610" i="47"/>
  <c r="AK610" i="47"/>
  <c r="AH610" i="47"/>
  <c r="AG610" i="47"/>
  <c r="AE610" i="47"/>
  <c r="AB610" i="47"/>
  <c r="AA610" i="47"/>
  <c r="Y610" i="47"/>
  <c r="V610" i="47"/>
  <c r="U610" i="47"/>
  <c r="S610" i="47"/>
  <c r="P610" i="47"/>
  <c r="O610" i="47"/>
  <c r="M610" i="47"/>
  <c r="I610" i="47"/>
  <c r="H610" i="47"/>
  <c r="F610" i="47"/>
  <c r="BH609" i="47"/>
  <c r="BF609" i="47"/>
  <c r="BE609" i="47"/>
  <c r="BC609" i="47"/>
  <c r="AZ609" i="47"/>
  <c r="AY609" i="47"/>
  <c r="AW609" i="47"/>
  <c r="AT609" i="47"/>
  <c r="AS609" i="47"/>
  <c r="AQ609" i="47"/>
  <c r="AN609" i="47"/>
  <c r="AM609" i="47"/>
  <c r="AK609" i="47"/>
  <c r="AH609" i="47"/>
  <c r="AG609" i="47"/>
  <c r="AE609" i="47"/>
  <c r="AB609" i="47"/>
  <c r="AA609" i="47"/>
  <c r="Y609" i="47"/>
  <c r="V609" i="47"/>
  <c r="U609" i="47"/>
  <c r="S609" i="47"/>
  <c r="P609" i="47"/>
  <c r="O609" i="47"/>
  <c r="M609" i="47"/>
  <c r="I609" i="47"/>
  <c r="H609" i="47"/>
  <c r="F609" i="47"/>
  <c r="BH608" i="47"/>
  <c r="BM608" i="47" s="1"/>
  <c r="BF608" i="47"/>
  <c r="BE608" i="47"/>
  <c r="BC608" i="47"/>
  <c r="AZ608" i="47"/>
  <c r="AY608" i="47"/>
  <c r="AW608" i="47"/>
  <c r="AT608" i="47"/>
  <c r="AS608" i="47"/>
  <c r="AQ608" i="47"/>
  <c r="AN608" i="47"/>
  <c r="AM608" i="47"/>
  <c r="AK608" i="47"/>
  <c r="AH608" i="47"/>
  <c r="AG608" i="47"/>
  <c r="AE608" i="47"/>
  <c r="AB608" i="47"/>
  <c r="AA608" i="47"/>
  <c r="Y608" i="47"/>
  <c r="V608" i="47"/>
  <c r="U608" i="47"/>
  <c r="S608" i="47"/>
  <c r="P608" i="47"/>
  <c r="O608" i="47"/>
  <c r="M608" i="47"/>
  <c r="I608" i="47"/>
  <c r="H608" i="47"/>
  <c r="F608" i="47"/>
  <c r="BH607" i="47"/>
  <c r="BN607" i="47" s="1"/>
  <c r="BF607" i="47"/>
  <c r="BE607" i="47"/>
  <c r="BC607" i="47"/>
  <c r="AZ607" i="47"/>
  <c r="AY607" i="47"/>
  <c r="AW607" i="47"/>
  <c r="AT607" i="47"/>
  <c r="AS607" i="47"/>
  <c r="AQ607" i="47"/>
  <c r="AN607" i="47"/>
  <c r="AM607" i="47"/>
  <c r="AK607" i="47"/>
  <c r="AH607" i="47"/>
  <c r="AG607" i="47"/>
  <c r="AE607" i="47"/>
  <c r="AB607" i="47"/>
  <c r="AA607" i="47"/>
  <c r="Y607" i="47"/>
  <c r="V607" i="47"/>
  <c r="U607" i="47"/>
  <c r="S607" i="47"/>
  <c r="P607" i="47"/>
  <c r="O607" i="47"/>
  <c r="M607" i="47"/>
  <c r="I607" i="47"/>
  <c r="H607" i="47"/>
  <c r="F607" i="47"/>
  <c r="BH606" i="47"/>
  <c r="BF606" i="47"/>
  <c r="BE606" i="47"/>
  <c r="BC606" i="47"/>
  <c r="AZ606" i="47"/>
  <c r="AY606" i="47"/>
  <c r="AW606" i="47"/>
  <c r="AT606" i="47"/>
  <c r="AS606" i="47"/>
  <c r="AQ606" i="47"/>
  <c r="AN606" i="47"/>
  <c r="AM606" i="47"/>
  <c r="AK606" i="47"/>
  <c r="AH606" i="47"/>
  <c r="AG606" i="47"/>
  <c r="AE606" i="47"/>
  <c r="AB606" i="47"/>
  <c r="AA606" i="47"/>
  <c r="Y606" i="47"/>
  <c r="V606" i="47"/>
  <c r="U606" i="47"/>
  <c r="S606" i="47"/>
  <c r="P606" i="47"/>
  <c r="O606" i="47"/>
  <c r="M606" i="47"/>
  <c r="I606" i="47"/>
  <c r="H606" i="47"/>
  <c r="F606" i="47"/>
  <c r="BM605" i="47"/>
  <c r="BH605" i="47"/>
  <c r="BF605" i="47"/>
  <c r="BE605" i="47"/>
  <c r="BC605" i="47"/>
  <c r="AZ605" i="47"/>
  <c r="AY605" i="47"/>
  <c r="AW605" i="47"/>
  <c r="AT605" i="47"/>
  <c r="AS605" i="47"/>
  <c r="AQ605" i="47"/>
  <c r="AN605" i="47"/>
  <c r="AM605" i="47"/>
  <c r="AK605" i="47"/>
  <c r="AH605" i="47"/>
  <c r="AG605" i="47"/>
  <c r="AE605" i="47"/>
  <c r="AB605" i="47"/>
  <c r="AA605" i="47"/>
  <c r="Y605" i="47"/>
  <c r="V605" i="47"/>
  <c r="U605" i="47"/>
  <c r="S605" i="47"/>
  <c r="P605" i="47"/>
  <c r="O605" i="47"/>
  <c r="M605" i="47"/>
  <c r="I605" i="47"/>
  <c r="H605" i="47"/>
  <c r="F605" i="47"/>
  <c r="BH604" i="47"/>
  <c r="BL604" i="47" s="1"/>
  <c r="BF604" i="47"/>
  <c r="BE604" i="47"/>
  <c r="BC604" i="47"/>
  <c r="AZ604" i="47"/>
  <c r="AY604" i="47"/>
  <c r="AW604" i="47"/>
  <c r="AT604" i="47"/>
  <c r="AS604" i="47"/>
  <c r="AQ604" i="47"/>
  <c r="AN604" i="47"/>
  <c r="AM604" i="47"/>
  <c r="AK604" i="47"/>
  <c r="AH604" i="47"/>
  <c r="AG604" i="47"/>
  <c r="AE604" i="47"/>
  <c r="AB604" i="47"/>
  <c r="AA604" i="47"/>
  <c r="Y604" i="47"/>
  <c r="V604" i="47"/>
  <c r="U604" i="47"/>
  <c r="S604" i="47"/>
  <c r="P604" i="47"/>
  <c r="O604" i="47"/>
  <c r="M604" i="47"/>
  <c r="I604" i="47"/>
  <c r="H604" i="47"/>
  <c r="F604" i="47"/>
  <c r="BH603" i="47"/>
  <c r="BF603" i="47"/>
  <c r="BE603" i="47"/>
  <c r="BC603" i="47"/>
  <c r="AZ603" i="47"/>
  <c r="AY603" i="47"/>
  <c r="AW603" i="47"/>
  <c r="AT603" i="47"/>
  <c r="AS603" i="47"/>
  <c r="AQ603" i="47"/>
  <c r="AN603" i="47"/>
  <c r="AM603" i="47"/>
  <c r="AK603" i="47"/>
  <c r="AH603" i="47"/>
  <c r="AG603" i="47"/>
  <c r="AE603" i="47"/>
  <c r="AB603" i="47"/>
  <c r="AA603" i="47"/>
  <c r="Y603" i="47"/>
  <c r="V603" i="47"/>
  <c r="U603" i="47"/>
  <c r="S603" i="47"/>
  <c r="P603" i="47"/>
  <c r="O603" i="47"/>
  <c r="M603" i="47"/>
  <c r="I603" i="47"/>
  <c r="H603" i="47"/>
  <c r="F603" i="47"/>
  <c r="BH602" i="47"/>
  <c r="BM602" i="47" s="1"/>
  <c r="BF602" i="47"/>
  <c r="BE602" i="47"/>
  <c r="BC602" i="47"/>
  <c r="AZ602" i="47"/>
  <c r="AY602" i="47"/>
  <c r="AW602" i="47"/>
  <c r="AT602" i="47"/>
  <c r="AS602" i="47"/>
  <c r="AQ602" i="47"/>
  <c r="AN602" i="47"/>
  <c r="AM602" i="47"/>
  <c r="AK602" i="47"/>
  <c r="AH602" i="47"/>
  <c r="AG602" i="47"/>
  <c r="AE602" i="47"/>
  <c r="AB602" i="47"/>
  <c r="AA602" i="47"/>
  <c r="Y602" i="47"/>
  <c r="V602" i="47"/>
  <c r="U602" i="47"/>
  <c r="S602" i="47"/>
  <c r="P602" i="47"/>
  <c r="O602" i="47"/>
  <c r="M602" i="47"/>
  <c r="I602" i="47"/>
  <c r="H602" i="47"/>
  <c r="F602" i="47"/>
  <c r="BH601" i="47"/>
  <c r="BL601" i="47" s="1"/>
  <c r="BF601" i="47"/>
  <c r="BE601" i="47"/>
  <c r="BC601" i="47"/>
  <c r="AZ601" i="47"/>
  <c r="AY601" i="47"/>
  <c r="AW601" i="47"/>
  <c r="AT601" i="47"/>
  <c r="AS601" i="47"/>
  <c r="AQ601" i="47"/>
  <c r="AN601" i="47"/>
  <c r="AM601" i="47"/>
  <c r="AK601" i="47"/>
  <c r="AH601" i="47"/>
  <c r="AG601" i="47"/>
  <c r="AE601" i="47"/>
  <c r="AB601" i="47"/>
  <c r="AA601" i="47"/>
  <c r="Y601" i="47"/>
  <c r="V601" i="47"/>
  <c r="U601" i="47"/>
  <c r="S601" i="47"/>
  <c r="P601" i="47"/>
  <c r="O601" i="47"/>
  <c r="M601" i="47"/>
  <c r="I601" i="47"/>
  <c r="H601" i="47"/>
  <c r="F601" i="47"/>
  <c r="BH600" i="47"/>
  <c r="BM600" i="47" s="1"/>
  <c r="BF600" i="47"/>
  <c r="BE600" i="47"/>
  <c r="BC600" i="47"/>
  <c r="AZ600" i="47"/>
  <c r="AY600" i="47"/>
  <c r="AW600" i="47"/>
  <c r="AT600" i="47"/>
  <c r="AS600" i="47"/>
  <c r="AQ600" i="47"/>
  <c r="AN600" i="47"/>
  <c r="AM600" i="47"/>
  <c r="AK600" i="47"/>
  <c r="AH600" i="47"/>
  <c r="AG600" i="47"/>
  <c r="AE600" i="47"/>
  <c r="AB600" i="47"/>
  <c r="AA600" i="47"/>
  <c r="Y600" i="47"/>
  <c r="V600" i="47"/>
  <c r="U600" i="47"/>
  <c r="S600" i="47"/>
  <c r="P600" i="47"/>
  <c r="O600" i="47"/>
  <c r="M600" i="47"/>
  <c r="I600" i="47"/>
  <c r="H600" i="47"/>
  <c r="F600" i="47"/>
  <c r="BH599" i="47"/>
  <c r="BF599" i="47"/>
  <c r="BE599" i="47"/>
  <c r="BC599" i="47"/>
  <c r="AZ599" i="47"/>
  <c r="AY599" i="47"/>
  <c r="AW599" i="47"/>
  <c r="AT599" i="47"/>
  <c r="AS599" i="47"/>
  <c r="AQ599" i="47"/>
  <c r="AN599" i="47"/>
  <c r="AM599" i="47"/>
  <c r="AK599" i="47"/>
  <c r="AH599" i="47"/>
  <c r="AG599" i="47"/>
  <c r="AE599" i="47"/>
  <c r="AB599" i="47"/>
  <c r="AA599" i="47"/>
  <c r="Y599" i="47"/>
  <c r="V599" i="47"/>
  <c r="U599" i="47"/>
  <c r="S599" i="47"/>
  <c r="P599" i="47"/>
  <c r="O599" i="47"/>
  <c r="M599" i="47"/>
  <c r="I599" i="47"/>
  <c r="H599" i="47"/>
  <c r="F599" i="47"/>
  <c r="BH598" i="47"/>
  <c r="BF598" i="47"/>
  <c r="BE598" i="47"/>
  <c r="BC598" i="47"/>
  <c r="AZ598" i="47"/>
  <c r="AY598" i="47"/>
  <c r="AW598" i="47"/>
  <c r="AT598" i="47"/>
  <c r="AS598" i="47"/>
  <c r="AQ598" i="47"/>
  <c r="AN598" i="47"/>
  <c r="AM598" i="47"/>
  <c r="AK598" i="47"/>
  <c r="AH598" i="47"/>
  <c r="AG598" i="47"/>
  <c r="AE598" i="47"/>
  <c r="AB598" i="47"/>
  <c r="AA598" i="47"/>
  <c r="Y598" i="47"/>
  <c r="V598" i="47"/>
  <c r="U598" i="47"/>
  <c r="S598" i="47"/>
  <c r="P598" i="47"/>
  <c r="O598" i="47"/>
  <c r="M598" i="47"/>
  <c r="I598" i="47"/>
  <c r="H598" i="47"/>
  <c r="F598" i="47"/>
  <c r="BH597" i="47"/>
  <c r="BJ597" i="47" s="1"/>
  <c r="BF597" i="47"/>
  <c r="BE597" i="47"/>
  <c r="BC597" i="47"/>
  <c r="AZ597" i="47"/>
  <c r="AY597" i="47"/>
  <c r="AW597" i="47"/>
  <c r="AT597" i="47"/>
  <c r="AS597" i="47"/>
  <c r="AQ597" i="47"/>
  <c r="AN597" i="47"/>
  <c r="AM597" i="47"/>
  <c r="AK597" i="47"/>
  <c r="AH597" i="47"/>
  <c r="AG597" i="47"/>
  <c r="AE597" i="47"/>
  <c r="AB597" i="47"/>
  <c r="AA597" i="47"/>
  <c r="Y597" i="47"/>
  <c r="V597" i="47"/>
  <c r="U597" i="47"/>
  <c r="S597" i="47"/>
  <c r="P597" i="47"/>
  <c r="O597" i="47"/>
  <c r="M597" i="47"/>
  <c r="I597" i="47"/>
  <c r="H597" i="47"/>
  <c r="F597" i="47"/>
  <c r="BH596" i="47"/>
  <c r="BJ596" i="47" s="1"/>
  <c r="BF596" i="47"/>
  <c r="BE596" i="47"/>
  <c r="BC596" i="47"/>
  <c r="AZ596" i="47"/>
  <c r="AY596" i="47"/>
  <c r="AW596" i="47"/>
  <c r="AT596" i="47"/>
  <c r="AS596" i="47"/>
  <c r="AQ596" i="47"/>
  <c r="AN596" i="47"/>
  <c r="AM596" i="47"/>
  <c r="AK596" i="47"/>
  <c r="AH596" i="47"/>
  <c r="AG596" i="47"/>
  <c r="AE596" i="47"/>
  <c r="AB596" i="47"/>
  <c r="AA596" i="47"/>
  <c r="Y596" i="47"/>
  <c r="V596" i="47"/>
  <c r="U596" i="47"/>
  <c r="S596" i="47"/>
  <c r="P596" i="47"/>
  <c r="O596" i="47"/>
  <c r="M596" i="47"/>
  <c r="I596" i="47"/>
  <c r="H596" i="47"/>
  <c r="F596" i="47"/>
  <c r="BH595" i="47"/>
  <c r="BF595" i="47"/>
  <c r="BE595" i="47"/>
  <c r="BC595" i="47"/>
  <c r="AZ595" i="47"/>
  <c r="AY595" i="47"/>
  <c r="AW595" i="47"/>
  <c r="AT595" i="47"/>
  <c r="AS595" i="47"/>
  <c r="AQ595" i="47"/>
  <c r="AN595" i="47"/>
  <c r="AM595" i="47"/>
  <c r="AK595" i="47"/>
  <c r="AH595" i="47"/>
  <c r="AG595" i="47"/>
  <c r="AE595" i="47"/>
  <c r="AB595" i="47"/>
  <c r="AA595" i="47"/>
  <c r="Y595" i="47"/>
  <c r="V595" i="47"/>
  <c r="U595" i="47"/>
  <c r="S595" i="47"/>
  <c r="P595" i="47"/>
  <c r="O595" i="47"/>
  <c r="M595" i="47"/>
  <c r="I595" i="47"/>
  <c r="H595" i="47"/>
  <c r="F595" i="47"/>
  <c r="BH594" i="47"/>
  <c r="BL594" i="47" s="1"/>
  <c r="BF594" i="47"/>
  <c r="BE594" i="47"/>
  <c r="BC594" i="47"/>
  <c r="AZ594" i="47"/>
  <c r="AY594" i="47"/>
  <c r="AW594" i="47"/>
  <c r="AT594" i="47"/>
  <c r="AS594" i="47"/>
  <c r="AQ594" i="47"/>
  <c r="AN594" i="47"/>
  <c r="AM594" i="47"/>
  <c r="AK594" i="47"/>
  <c r="AH594" i="47"/>
  <c r="AG594" i="47"/>
  <c r="AE594" i="47"/>
  <c r="AB594" i="47"/>
  <c r="AA594" i="47"/>
  <c r="Y594" i="47"/>
  <c r="V594" i="47"/>
  <c r="U594" i="47"/>
  <c r="S594" i="47"/>
  <c r="P594" i="47"/>
  <c r="O594" i="47"/>
  <c r="M594" i="47"/>
  <c r="I594" i="47"/>
  <c r="H594" i="47"/>
  <c r="F594" i="47"/>
  <c r="BH593" i="47"/>
  <c r="BL593" i="47" s="1"/>
  <c r="BF593" i="47"/>
  <c r="BE593" i="47"/>
  <c r="BC593" i="47"/>
  <c r="AZ593" i="47"/>
  <c r="AY593" i="47"/>
  <c r="AW593" i="47"/>
  <c r="AT593" i="47"/>
  <c r="AS593" i="47"/>
  <c r="AQ593" i="47"/>
  <c r="AN593" i="47"/>
  <c r="AM593" i="47"/>
  <c r="AK593" i="47"/>
  <c r="AH593" i="47"/>
  <c r="AG593" i="47"/>
  <c r="AE593" i="47"/>
  <c r="AB593" i="47"/>
  <c r="AA593" i="47"/>
  <c r="Y593" i="47"/>
  <c r="V593" i="47"/>
  <c r="U593" i="47"/>
  <c r="S593" i="47"/>
  <c r="P593" i="47"/>
  <c r="O593" i="47"/>
  <c r="M593" i="47"/>
  <c r="I593" i="47"/>
  <c r="H593" i="47"/>
  <c r="F593" i="47"/>
  <c r="BH592" i="47"/>
  <c r="BL592" i="47" s="1"/>
  <c r="BF592" i="47"/>
  <c r="BE592" i="47"/>
  <c r="BC592" i="47"/>
  <c r="AZ592" i="47"/>
  <c r="AY592" i="47"/>
  <c r="AW592" i="47"/>
  <c r="AT592" i="47"/>
  <c r="AS592" i="47"/>
  <c r="AQ592" i="47"/>
  <c r="AN592" i="47"/>
  <c r="AM592" i="47"/>
  <c r="AK592" i="47"/>
  <c r="AH592" i="47"/>
  <c r="AG592" i="47"/>
  <c r="AE592" i="47"/>
  <c r="AB592" i="47"/>
  <c r="AA592" i="47"/>
  <c r="Y592" i="47"/>
  <c r="V592" i="47"/>
  <c r="U592" i="47"/>
  <c r="S592" i="47"/>
  <c r="P592" i="47"/>
  <c r="O592" i="47"/>
  <c r="M592" i="47"/>
  <c r="I592" i="47"/>
  <c r="H592" i="47"/>
  <c r="F592" i="47"/>
  <c r="BH591" i="47"/>
  <c r="BF591" i="47"/>
  <c r="BE591" i="47"/>
  <c r="BC591" i="47"/>
  <c r="AZ591" i="47"/>
  <c r="AY591" i="47"/>
  <c r="AW591" i="47"/>
  <c r="AT591" i="47"/>
  <c r="AS591" i="47"/>
  <c r="AQ591" i="47"/>
  <c r="AN591" i="47"/>
  <c r="AM591" i="47"/>
  <c r="AK591" i="47"/>
  <c r="AH591" i="47"/>
  <c r="AG591" i="47"/>
  <c r="AE591" i="47"/>
  <c r="AB591" i="47"/>
  <c r="AA591" i="47"/>
  <c r="Y591" i="47"/>
  <c r="V591" i="47"/>
  <c r="U591" i="47"/>
  <c r="S591" i="47"/>
  <c r="P591" i="47"/>
  <c r="O591" i="47"/>
  <c r="M591" i="47"/>
  <c r="I591" i="47"/>
  <c r="H591" i="47"/>
  <c r="F591" i="47"/>
  <c r="BH590" i="47"/>
  <c r="BF590" i="47"/>
  <c r="BE590" i="47"/>
  <c r="BC590" i="47"/>
  <c r="AZ590" i="47"/>
  <c r="AY590" i="47"/>
  <c r="AW590" i="47"/>
  <c r="AT590" i="47"/>
  <c r="AS590" i="47"/>
  <c r="AQ590" i="47"/>
  <c r="AN590" i="47"/>
  <c r="AM590" i="47"/>
  <c r="AK590" i="47"/>
  <c r="AH590" i="47"/>
  <c r="AG590" i="47"/>
  <c r="AE590" i="47"/>
  <c r="AB590" i="47"/>
  <c r="AA590" i="47"/>
  <c r="Y590" i="47"/>
  <c r="V590" i="47"/>
  <c r="U590" i="47"/>
  <c r="S590" i="47"/>
  <c r="P590" i="47"/>
  <c r="O590" i="47"/>
  <c r="M590" i="47"/>
  <c r="I590" i="47"/>
  <c r="H590" i="47"/>
  <c r="F590" i="47"/>
  <c r="BH589" i="47"/>
  <c r="BF589" i="47"/>
  <c r="BE589" i="47"/>
  <c r="BC589" i="47"/>
  <c r="AZ589" i="47"/>
  <c r="AY589" i="47"/>
  <c r="AW589" i="47"/>
  <c r="AT589" i="47"/>
  <c r="AS589" i="47"/>
  <c r="AQ589" i="47"/>
  <c r="AN589" i="47"/>
  <c r="AM589" i="47"/>
  <c r="AK589" i="47"/>
  <c r="AH589" i="47"/>
  <c r="AG589" i="47"/>
  <c r="AE589" i="47"/>
  <c r="AB589" i="47"/>
  <c r="AA589" i="47"/>
  <c r="Y589" i="47"/>
  <c r="V589" i="47"/>
  <c r="U589" i="47"/>
  <c r="S589" i="47"/>
  <c r="P589" i="47"/>
  <c r="O589" i="47"/>
  <c r="M589" i="47"/>
  <c r="I589" i="47"/>
  <c r="H589" i="47"/>
  <c r="F589" i="47"/>
  <c r="BH588" i="47"/>
  <c r="BN588" i="47" s="1"/>
  <c r="BH587" i="47"/>
  <c r="BF587" i="47"/>
  <c r="BC587" i="47"/>
  <c r="AZ587" i="47"/>
  <c r="AW587" i="47"/>
  <c r="AT587" i="47"/>
  <c r="AQ587" i="47"/>
  <c r="AN587" i="47"/>
  <c r="AK587" i="47"/>
  <c r="AH587" i="47"/>
  <c r="AE587" i="47"/>
  <c r="AB587" i="47"/>
  <c r="Y587" i="47"/>
  <c r="V587" i="47"/>
  <c r="S587" i="47"/>
  <c r="P587" i="47"/>
  <c r="M587" i="47"/>
  <c r="I587" i="47"/>
  <c r="F587" i="47"/>
  <c r="BH586" i="47"/>
  <c r="BF586" i="47"/>
  <c r="BE586" i="47"/>
  <c r="BC586" i="47"/>
  <c r="AZ586" i="47"/>
  <c r="AY586" i="47"/>
  <c r="AW586" i="47"/>
  <c r="AT586" i="47"/>
  <c r="AS586" i="47"/>
  <c r="AQ586" i="47"/>
  <c r="AN586" i="47"/>
  <c r="AM586" i="47"/>
  <c r="AK586" i="47"/>
  <c r="AH586" i="47"/>
  <c r="AG586" i="47"/>
  <c r="AE586" i="47"/>
  <c r="AB586" i="47"/>
  <c r="AA586" i="47"/>
  <c r="Y586" i="47"/>
  <c r="V586" i="47"/>
  <c r="U586" i="47"/>
  <c r="S586" i="47"/>
  <c r="P586" i="47"/>
  <c r="O586" i="47"/>
  <c r="M586" i="47"/>
  <c r="I586" i="47"/>
  <c r="H586" i="47"/>
  <c r="F586" i="47"/>
  <c r="BH585" i="47"/>
  <c r="BF585" i="47"/>
  <c r="BE585" i="47"/>
  <c r="BC585" i="47"/>
  <c r="AZ585" i="47"/>
  <c r="AY585" i="47"/>
  <c r="AW585" i="47"/>
  <c r="AT585" i="47"/>
  <c r="AS585" i="47"/>
  <c r="AQ585" i="47"/>
  <c r="AN585" i="47"/>
  <c r="AM585" i="47"/>
  <c r="AK585" i="47"/>
  <c r="AH585" i="47"/>
  <c r="AG585" i="47"/>
  <c r="AE585" i="47"/>
  <c r="AB585" i="47"/>
  <c r="AA585" i="47"/>
  <c r="Y585" i="47"/>
  <c r="V585" i="47"/>
  <c r="U585" i="47"/>
  <c r="S585" i="47"/>
  <c r="P585" i="47"/>
  <c r="O585" i="47"/>
  <c r="M585" i="47"/>
  <c r="I585" i="47"/>
  <c r="H585" i="47"/>
  <c r="F585" i="47"/>
  <c r="BH584" i="47"/>
  <c r="BJ584" i="47" s="1"/>
  <c r="BF584" i="47"/>
  <c r="BE584" i="47"/>
  <c r="BC584" i="47"/>
  <c r="AZ584" i="47"/>
  <c r="AY584" i="47"/>
  <c r="AW584" i="47"/>
  <c r="AT584" i="47"/>
  <c r="AS584" i="47"/>
  <c r="AQ584" i="47"/>
  <c r="AN584" i="47"/>
  <c r="AM584" i="47"/>
  <c r="AK584" i="47"/>
  <c r="AH584" i="47"/>
  <c r="AG584" i="47"/>
  <c r="AE584" i="47"/>
  <c r="AB584" i="47"/>
  <c r="AA584" i="47"/>
  <c r="Y584" i="47"/>
  <c r="V584" i="47"/>
  <c r="U584" i="47"/>
  <c r="S584" i="47"/>
  <c r="P584" i="47"/>
  <c r="O584" i="47"/>
  <c r="M584" i="47"/>
  <c r="I584" i="47"/>
  <c r="H584" i="47"/>
  <c r="F584" i="47"/>
  <c r="BH583" i="47"/>
  <c r="BF583" i="47"/>
  <c r="BE583" i="47"/>
  <c r="BC583" i="47"/>
  <c r="AZ583" i="47"/>
  <c r="AY583" i="47"/>
  <c r="AW583" i="47"/>
  <c r="AT583" i="47"/>
  <c r="AS583" i="47"/>
  <c r="AQ583" i="47"/>
  <c r="AN583" i="47"/>
  <c r="AM583" i="47"/>
  <c r="AK583" i="47"/>
  <c r="AH583" i="47"/>
  <c r="AG583" i="47"/>
  <c r="AE583" i="47"/>
  <c r="AB583" i="47"/>
  <c r="AA583" i="47"/>
  <c r="Y583" i="47"/>
  <c r="V583" i="47"/>
  <c r="U583" i="47"/>
  <c r="S583" i="47"/>
  <c r="P583" i="47"/>
  <c r="O583" i="47"/>
  <c r="M583" i="47"/>
  <c r="I583" i="47"/>
  <c r="H583" i="47"/>
  <c r="F583" i="47"/>
  <c r="BH582" i="47"/>
  <c r="BJ582" i="47" s="1"/>
  <c r="BF582" i="47"/>
  <c r="BE582" i="47"/>
  <c r="BC582" i="47"/>
  <c r="AZ582" i="47"/>
  <c r="AY582" i="47"/>
  <c r="AW582" i="47"/>
  <c r="AT582" i="47"/>
  <c r="AS582" i="47"/>
  <c r="AQ582" i="47"/>
  <c r="AN582" i="47"/>
  <c r="AM582" i="47"/>
  <c r="AK582" i="47"/>
  <c r="AH582" i="47"/>
  <c r="AG582" i="47"/>
  <c r="AE582" i="47"/>
  <c r="AB582" i="47"/>
  <c r="AA582" i="47"/>
  <c r="Y582" i="47"/>
  <c r="V582" i="47"/>
  <c r="U582" i="47"/>
  <c r="S582" i="47"/>
  <c r="P582" i="47"/>
  <c r="O582" i="47"/>
  <c r="M582" i="47"/>
  <c r="I582" i="47"/>
  <c r="H582" i="47"/>
  <c r="F582" i="47"/>
  <c r="BH581" i="47"/>
  <c r="BL581" i="47" s="1"/>
  <c r="BF581" i="47"/>
  <c r="BE581" i="47"/>
  <c r="BC581" i="47"/>
  <c r="AZ581" i="47"/>
  <c r="AY581" i="47"/>
  <c r="AW581" i="47"/>
  <c r="AT581" i="47"/>
  <c r="AS581" i="47"/>
  <c r="AQ581" i="47"/>
  <c r="AN581" i="47"/>
  <c r="AM581" i="47"/>
  <c r="AK581" i="47"/>
  <c r="AH581" i="47"/>
  <c r="AG581" i="47"/>
  <c r="AE581" i="47"/>
  <c r="AB581" i="47"/>
  <c r="AA581" i="47"/>
  <c r="Y581" i="47"/>
  <c r="V581" i="47"/>
  <c r="U581" i="47"/>
  <c r="S581" i="47"/>
  <c r="P581" i="47"/>
  <c r="O581" i="47"/>
  <c r="M581" i="47"/>
  <c r="I581" i="47"/>
  <c r="H581" i="47"/>
  <c r="F581" i="47"/>
  <c r="BH580" i="47"/>
  <c r="BN580" i="47" s="1"/>
  <c r="BH579" i="47"/>
  <c r="BL579" i="47" s="1"/>
  <c r="BF579" i="47"/>
  <c r="BE579" i="47"/>
  <c r="BC579" i="47"/>
  <c r="AZ579" i="47"/>
  <c r="AY579" i="47"/>
  <c r="AW579" i="47"/>
  <c r="AT579" i="47"/>
  <c r="AS579" i="47"/>
  <c r="AQ579" i="47"/>
  <c r="AN579" i="47"/>
  <c r="AM579" i="47"/>
  <c r="AK579" i="47"/>
  <c r="AH579" i="47"/>
  <c r="AG579" i="47"/>
  <c r="AE579" i="47"/>
  <c r="AB579" i="47"/>
  <c r="AA579" i="47"/>
  <c r="Y579" i="47"/>
  <c r="V579" i="47"/>
  <c r="U579" i="47"/>
  <c r="S579" i="47"/>
  <c r="P579" i="47"/>
  <c r="O579" i="47"/>
  <c r="M579" i="47"/>
  <c r="I579" i="47"/>
  <c r="H579" i="47"/>
  <c r="F579" i="47"/>
  <c r="BH578" i="47"/>
  <c r="BF578" i="47"/>
  <c r="BE578" i="47"/>
  <c r="BC578" i="47"/>
  <c r="AZ578" i="47"/>
  <c r="AY578" i="47"/>
  <c r="AW578" i="47"/>
  <c r="AT578" i="47"/>
  <c r="AS578" i="47"/>
  <c r="AQ578" i="47"/>
  <c r="AN578" i="47"/>
  <c r="AM578" i="47"/>
  <c r="AK578" i="47"/>
  <c r="AH578" i="47"/>
  <c r="AG578" i="47"/>
  <c r="AE578" i="47"/>
  <c r="AB578" i="47"/>
  <c r="AA578" i="47"/>
  <c r="Y578" i="47"/>
  <c r="V578" i="47"/>
  <c r="U578" i="47"/>
  <c r="S578" i="47"/>
  <c r="P578" i="47"/>
  <c r="O578" i="47"/>
  <c r="M578" i="47"/>
  <c r="I578" i="47"/>
  <c r="H578" i="47"/>
  <c r="F578" i="47"/>
  <c r="BH577" i="47"/>
  <c r="BM577" i="47" s="1"/>
  <c r="BF577" i="47"/>
  <c r="BE577" i="47"/>
  <c r="BC577" i="47"/>
  <c r="AZ577" i="47"/>
  <c r="AY577" i="47"/>
  <c r="AW577" i="47"/>
  <c r="AT577" i="47"/>
  <c r="AS577" i="47"/>
  <c r="AQ577" i="47"/>
  <c r="AN577" i="47"/>
  <c r="AM577" i="47"/>
  <c r="AK577" i="47"/>
  <c r="AH577" i="47"/>
  <c r="AG577" i="47"/>
  <c r="AE577" i="47"/>
  <c r="AB577" i="47"/>
  <c r="AA577" i="47"/>
  <c r="Y577" i="47"/>
  <c r="V577" i="47"/>
  <c r="U577" i="47"/>
  <c r="S577" i="47"/>
  <c r="P577" i="47"/>
  <c r="O577" i="47"/>
  <c r="M577" i="47"/>
  <c r="I577" i="47"/>
  <c r="H577" i="47"/>
  <c r="F577" i="47"/>
  <c r="BH576" i="47"/>
  <c r="BF576" i="47"/>
  <c r="BE576" i="47"/>
  <c r="BC576" i="47"/>
  <c r="AZ576" i="47"/>
  <c r="AY576" i="47"/>
  <c r="AW576" i="47"/>
  <c r="AT576" i="47"/>
  <c r="AS576" i="47"/>
  <c r="AQ576" i="47"/>
  <c r="AN576" i="47"/>
  <c r="AM576" i="47"/>
  <c r="AK576" i="47"/>
  <c r="AH576" i="47"/>
  <c r="AG576" i="47"/>
  <c r="AE576" i="47"/>
  <c r="AB576" i="47"/>
  <c r="AA576" i="47"/>
  <c r="Y576" i="47"/>
  <c r="V576" i="47"/>
  <c r="U576" i="47"/>
  <c r="S576" i="47"/>
  <c r="P576" i="47"/>
  <c r="O576" i="47"/>
  <c r="M576" i="47"/>
  <c r="I576" i="47"/>
  <c r="H576" i="47"/>
  <c r="F576" i="47"/>
  <c r="BH575" i="47"/>
  <c r="BJ575" i="47" s="1"/>
  <c r="BF575" i="47"/>
  <c r="BE575" i="47"/>
  <c r="BC575" i="47"/>
  <c r="AZ575" i="47"/>
  <c r="AY575" i="47"/>
  <c r="AW575" i="47"/>
  <c r="AT575" i="47"/>
  <c r="AS575" i="47"/>
  <c r="AQ575" i="47"/>
  <c r="AN575" i="47"/>
  <c r="AM575" i="47"/>
  <c r="AK575" i="47"/>
  <c r="AH575" i="47"/>
  <c r="AG575" i="47"/>
  <c r="AE575" i="47"/>
  <c r="AB575" i="47"/>
  <c r="AA575" i="47"/>
  <c r="Y575" i="47"/>
  <c r="V575" i="47"/>
  <c r="U575" i="47"/>
  <c r="S575" i="47"/>
  <c r="P575" i="47"/>
  <c r="O575" i="47"/>
  <c r="M575" i="47"/>
  <c r="I575" i="47"/>
  <c r="H575" i="47"/>
  <c r="F575" i="47"/>
  <c r="BH574" i="47"/>
  <c r="BN574" i="47" s="1"/>
  <c r="BH573" i="47"/>
  <c r="BF573" i="47"/>
  <c r="BE573" i="47"/>
  <c r="BC573" i="47"/>
  <c r="AZ573" i="47"/>
  <c r="AY573" i="47"/>
  <c r="AW573" i="47"/>
  <c r="AT573" i="47"/>
  <c r="AS573" i="47"/>
  <c r="AQ573" i="47"/>
  <c r="AN573" i="47"/>
  <c r="AM573" i="47"/>
  <c r="AK573" i="47"/>
  <c r="AH573" i="47"/>
  <c r="AG573" i="47"/>
  <c r="AE573" i="47"/>
  <c r="AB573" i="47"/>
  <c r="AA573" i="47"/>
  <c r="Y573" i="47"/>
  <c r="V573" i="47"/>
  <c r="U573" i="47"/>
  <c r="S573" i="47"/>
  <c r="P573" i="47"/>
  <c r="O573" i="47"/>
  <c r="M573" i="47"/>
  <c r="I573" i="47"/>
  <c r="H573" i="47"/>
  <c r="F573" i="47"/>
  <c r="BH572" i="47"/>
  <c r="BN572" i="47" s="1"/>
  <c r="BH571" i="47"/>
  <c r="BN571" i="47" s="1"/>
  <c r="BH570" i="47"/>
  <c r="BM570" i="47" s="1"/>
  <c r="BF570" i="47"/>
  <c r="BC570" i="47"/>
  <c r="AZ570" i="47"/>
  <c r="AW570" i="47"/>
  <c r="AT570" i="47"/>
  <c r="AQ570" i="47"/>
  <c r="AN570" i="47"/>
  <c r="AK570" i="47"/>
  <c r="AH570" i="47"/>
  <c r="AE570" i="47"/>
  <c r="AB570" i="47"/>
  <c r="Y570" i="47"/>
  <c r="V570" i="47"/>
  <c r="S570" i="47"/>
  <c r="P570" i="47"/>
  <c r="M570" i="47"/>
  <c r="I570" i="47"/>
  <c r="F570" i="47"/>
  <c r="BH569" i="47"/>
  <c r="BF569" i="47"/>
  <c r="BC569" i="47"/>
  <c r="AZ569" i="47"/>
  <c r="AW569" i="47"/>
  <c r="AT569" i="47"/>
  <c r="AQ569" i="47"/>
  <c r="AN569" i="47"/>
  <c r="AK569" i="47"/>
  <c r="AH569" i="47"/>
  <c r="AE569" i="47"/>
  <c r="AB569" i="47"/>
  <c r="Y569" i="47"/>
  <c r="V569" i="47"/>
  <c r="S569" i="47"/>
  <c r="P569" i="47"/>
  <c r="M569" i="47"/>
  <c r="I569" i="47"/>
  <c r="F569" i="47"/>
  <c r="BH568" i="47"/>
  <c r="BF568" i="47"/>
  <c r="BC568" i="47"/>
  <c r="AZ568" i="47"/>
  <c r="AW568" i="47"/>
  <c r="AT568" i="47"/>
  <c r="AQ568" i="47"/>
  <c r="AN568" i="47"/>
  <c r="AK568" i="47"/>
  <c r="AH568" i="47"/>
  <c r="AE568" i="47"/>
  <c r="AB568" i="47"/>
  <c r="Y568" i="47"/>
  <c r="V568" i="47"/>
  <c r="S568" i="47"/>
  <c r="P568" i="47"/>
  <c r="M568" i="47"/>
  <c r="I568" i="47"/>
  <c r="F568" i="47"/>
  <c r="BH567" i="47"/>
  <c r="BF567" i="47"/>
  <c r="BC567" i="47"/>
  <c r="AZ567" i="47"/>
  <c r="AW567" i="47"/>
  <c r="AT567" i="47"/>
  <c r="AQ567" i="47"/>
  <c r="AN567" i="47"/>
  <c r="AK567" i="47"/>
  <c r="AH567" i="47"/>
  <c r="AE567" i="47"/>
  <c r="AB567" i="47"/>
  <c r="Y567" i="47"/>
  <c r="V567" i="47"/>
  <c r="S567" i="47"/>
  <c r="P567" i="47"/>
  <c r="M567" i="47"/>
  <c r="I567" i="47"/>
  <c r="F567" i="47"/>
  <c r="BH566" i="47"/>
  <c r="BF566" i="47"/>
  <c r="BC566" i="47"/>
  <c r="AZ566" i="47"/>
  <c r="AW566" i="47"/>
  <c r="AT566" i="47"/>
  <c r="AQ566" i="47"/>
  <c r="AN566" i="47"/>
  <c r="AK566" i="47"/>
  <c r="AH566" i="47"/>
  <c r="AE566" i="47"/>
  <c r="AB566" i="47"/>
  <c r="Y566" i="47"/>
  <c r="V566" i="47"/>
  <c r="S566" i="47"/>
  <c r="P566" i="47"/>
  <c r="M566" i="47"/>
  <c r="I566" i="47"/>
  <c r="F566" i="47"/>
  <c r="BH565" i="47"/>
  <c r="BJ565" i="47" s="1"/>
  <c r="BF565" i="47"/>
  <c r="BC565" i="47"/>
  <c r="AZ565" i="47"/>
  <c r="AW565" i="47"/>
  <c r="AT565" i="47"/>
  <c r="AQ565" i="47"/>
  <c r="AN565" i="47"/>
  <c r="AK565" i="47"/>
  <c r="AH565" i="47"/>
  <c r="AE565" i="47"/>
  <c r="AB565" i="47"/>
  <c r="Y565" i="47"/>
  <c r="V565" i="47"/>
  <c r="S565" i="47"/>
  <c r="P565" i="47"/>
  <c r="M565" i="47"/>
  <c r="I565" i="47"/>
  <c r="F565" i="47"/>
  <c r="BH564" i="47"/>
  <c r="BN564" i="47" s="1"/>
  <c r="BF564" i="47"/>
  <c r="BC564" i="47"/>
  <c r="AZ564" i="47"/>
  <c r="AW564" i="47"/>
  <c r="AT564" i="47"/>
  <c r="AQ564" i="47"/>
  <c r="AN564" i="47"/>
  <c r="AK564" i="47"/>
  <c r="AH564" i="47"/>
  <c r="AE564" i="47"/>
  <c r="AB564" i="47"/>
  <c r="Y564" i="47"/>
  <c r="V564" i="47"/>
  <c r="S564" i="47"/>
  <c r="P564" i="47"/>
  <c r="M564" i="47"/>
  <c r="I564" i="47"/>
  <c r="F564" i="47"/>
  <c r="BH563" i="47"/>
  <c r="BN563" i="47" s="1"/>
  <c r="BF563" i="47"/>
  <c r="BC563" i="47"/>
  <c r="AZ563" i="47"/>
  <c r="AW563" i="47"/>
  <c r="AT563" i="47"/>
  <c r="AQ563" i="47"/>
  <c r="AN563" i="47"/>
  <c r="AK563" i="47"/>
  <c r="AH563" i="47"/>
  <c r="AE563" i="47"/>
  <c r="AB563" i="47"/>
  <c r="Y563" i="47"/>
  <c r="V563" i="47"/>
  <c r="S563" i="47"/>
  <c r="P563" i="47"/>
  <c r="M563" i="47"/>
  <c r="I563" i="47"/>
  <c r="F563" i="47"/>
  <c r="BH562" i="47"/>
  <c r="BL562" i="47" s="1"/>
  <c r="BF562" i="47"/>
  <c r="BE562" i="47"/>
  <c r="BC562" i="47"/>
  <c r="AZ562" i="47"/>
  <c r="AY562" i="47"/>
  <c r="AW562" i="47"/>
  <c r="AT562" i="47"/>
  <c r="AS562" i="47"/>
  <c r="AQ562" i="47"/>
  <c r="AN562" i="47"/>
  <c r="AM562" i="47"/>
  <c r="AK562" i="47"/>
  <c r="AH562" i="47"/>
  <c r="AG562" i="47"/>
  <c r="AE562" i="47"/>
  <c r="AB562" i="47"/>
  <c r="AA562" i="47"/>
  <c r="Y562" i="47"/>
  <c r="V562" i="47"/>
  <c r="U562" i="47"/>
  <c r="S562" i="47"/>
  <c r="P562" i="47"/>
  <c r="O562" i="47"/>
  <c r="M562" i="47"/>
  <c r="I562" i="47"/>
  <c r="H562" i="47"/>
  <c r="F562" i="47"/>
  <c r="BH561" i="47"/>
  <c r="BM561" i="47" s="1"/>
  <c r="BF561" i="47"/>
  <c r="BE561" i="47"/>
  <c r="BC561" i="47"/>
  <c r="AZ561" i="47"/>
  <c r="AY561" i="47"/>
  <c r="AW561" i="47"/>
  <c r="AT561" i="47"/>
  <c r="AS561" i="47"/>
  <c r="AQ561" i="47"/>
  <c r="AN561" i="47"/>
  <c r="AM561" i="47"/>
  <c r="AK561" i="47"/>
  <c r="AH561" i="47"/>
  <c r="AG561" i="47"/>
  <c r="AE561" i="47"/>
  <c r="AB561" i="47"/>
  <c r="AA561" i="47"/>
  <c r="Y561" i="47"/>
  <c r="V561" i="47"/>
  <c r="U561" i="47"/>
  <c r="S561" i="47"/>
  <c r="P561" i="47"/>
  <c r="O561" i="47"/>
  <c r="M561" i="47"/>
  <c r="I561" i="47"/>
  <c r="H561" i="47"/>
  <c r="F561" i="47"/>
  <c r="BH560" i="47"/>
  <c r="BN560" i="47" s="1"/>
  <c r="BF560" i="47"/>
  <c r="BC560" i="47"/>
  <c r="AZ560" i="47"/>
  <c r="AW560" i="47"/>
  <c r="AT560" i="47"/>
  <c r="AQ560" i="47"/>
  <c r="AN560" i="47"/>
  <c r="AK560" i="47"/>
  <c r="AH560" i="47"/>
  <c r="AE560" i="47"/>
  <c r="AB560" i="47"/>
  <c r="Y560" i="47"/>
  <c r="V560" i="47"/>
  <c r="S560" i="47"/>
  <c r="P560" i="47"/>
  <c r="M560" i="47"/>
  <c r="I560" i="47"/>
  <c r="F560" i="47"/>
  <c r="BH559" i="47"/>
  <c r="BF559" i="47"/>
  <c r="BC559" i="47"/>
  <c r="AZ559" i="47"/>
  <c r="AW559" i="47"/>
  <c r="AT559" i="47"/>
  <c r="AQ559" i="47"/>
  <c r="AN559" i="47"/>
  <c r="AK559" i="47"/>
  <c r="AH559" i="47"/>
  <c r="AE559" i="47"/>
  <c r="AB559" i="47"/>
  <c r="Y559" i="47"/>
  <c r="V559" i="47"/>
  <c r="S559" i="47"/>
  <c r="P559" i="47"/>
  <c r="M559" i="47"/>
  <c r="I559" i="47"/>
  <c r="F559" i="47"/>
  <c r="BH558" i="47"/>
  <c r="BF558" i="47"/>
  <c r="BE558" i="47"/>
  <c r="BC558" i="47"/>
  <c r="AZ558" i="47"/>
  <c r="AY558" i="47"/>
  <c r="AW558" i="47"/>
  <c r="AT558" i="47"/>
  <c r="AS558" i="47"/>
  <c r="AQ558" i="47"/>
  <c r="AN558" i="47"/>
  <c r="AM558" i="47"/>
  <c r="AK558" i="47"/>
  <c r="AH558" i="47"/>
  <c r="AG558" i="47"/>
  <c r="AE558" i="47"/>
  <c r="AB558" i="47"/>
  <c r="AA558" i="47"/>
  <c r="Y558" i="47"/>
  <c r="V558" i="47"/>
  <c r="U558" i="47"/>
  <c r="S558" i="47"/>
  <c r="P558" i="47"/>
  <c r="O558" i="47"/>
  <c r="M558" i="47"/>
  <c r="I558" i="47"/>
  <c r="H558" i="47"/>
  <c r="F558" i="47"/>
  <c r="BH557" i="47"/>
  <c r="BF557" i="47"/>
  <c r="BE557" i="47"/>
  <c r="BC557" i="47"/>
  <c r="AZ557" i="47"/>
  <c r="AY557" i="47"/>
  <c r="AW557" i="47"/>
  <c r="AT557" i="47"/>
  <c r="AS557" i="47"/>
  <c r="AQ557" i="47"/>
  <c r="AN557" i="47"/>
  <c r="AM557" i="47"/>
  <c r="AK557" i="47"/>
  <c r="AH557" i="47"/>
  <c r="AG557" i="47"/>
  <c r="AE557" i="47"/>
  <c r="AB557" i="47"/>
  <c r="AA557" i="47"/>
  <c r="Y557" i="47"/>
  <c r="V557" i="47"/>
  <c r="U557" i="47"/>
  <c r="S557" i="47"/>
  <c r="P557" i="47"/>
  <c r="O557" i="47"/>
  <c r="M557" i="47"/>
  <c r="I557" i="47"/>
  <c r="H557" i="47"/>
  <c r="F557" i="47"/>
  <c r="BH556" i="47"/>
  <c r="BF556" i="47"/>
  <c r="BE556" i="47"/>
  <c r="BC556" i="47"/>
  <c r="AZ556" i="47"/>
  <c r="AY556" i="47"/>
  <c r="AW556" i="47"/>
  <c r="AT556" i="47"/>
  <c r="AS556" i="47"/>
  <c r="AQ556" i="47"/>
  <c r="AN556" i="47"/>
  <c r="AM556" i="47"/>
  <c r="AK556" i="47"/>
  <c r="AH556" i="47"/>
  <c r="AG556" i="47"/>
  <c r="AE556" i="47"/>
  <c r="AB556" i="47"/>
  <c r="AA556" i="47"/>
  <c r="Y556" i="47"/>
  <c r="V556" i="47"/>
  <c r="U556" i="47"/>
  <c r="S556" i="47"/>
  <c r="P556" i="47"/>
  <c r="O556" i="47"/>
  <c r="M556" i="47"/>
  <c r="I556" i="47"/>
  <c r="H556" i="47"/>
  <c r="F556" i="47"/>
  <c r="BH555" i="47"/>
  <c r="BL555" i="47" s="1"/>
  <c r="BF555" i="47"/>
  <c r="BE555" i="47"/>
  <c r="BC555" i="47"/>
  <c r="AZ555" i="47"/>
  <c r="AY555" i="47"/>
  <c r="AW555" i="47"/>
  <c r="AT555" i="47"/>
  <c r="AS555" i="47"/>
  <c r="AQ555" i="47"/>
  <c r="AN555" i="47"/>
  <c r="AM555" i="47"/>
  <c r="AK555" i="47"/>
  <c r="AH555" i="47"/>
  <c r="AG555" i="47"/>
  <c r="AE555" i="47"/>
  <c r="AB555" i="47"/>
  <c r="AA555" i="47"/>
  <c r="Y555" i="47"/>
  <c r="V555" i="47"/>
  <c r="U555" i="47"/>
  <c r="S555" i="47"/>
  <c r="P555" i="47"/>
  <c r="O555" i="47"/>
  <c r="M555" i="47"/>
  <c r="I555" i="47"/>
  <c r="H555" i="47"/>
  <c r="F555" i="47"/>
  <c r="BH554" i="47"/>
  <c r="BN554" i="47" s="1"/>
  <c r="BR554" i="47" s="1"/>
  <c r="BF554" i="47"/>
  <c r="BE554" i="47"/>
  <c r="BC554" i="47"/>
  <c r="AZ554" i="47"/>
  <c r="AY554" i="47"/>
  <c r="AW554" i="47"/>
  <c r="AT554" i="47"/>
  <c r="AS554" i="47"/>
  <c r="AQ554" i="47"/>
  <c r="AN554" i="47"/>
  <c r="AM554" i="47"/>
  <c r="AK554" i="47"/>
  <c r="AH554" i="47"/>
  <c r="AG554" i="47"/>
  <c r="AE554" i="47"/>
  <c r="AB554" i="47"/>
  <c r="AA554" i="47"/>
  <c r="Y554" i="47"/>
  <c r="V554" i="47"/>
  <c r="U554" i="47"/>
  <c r="S554" i="47"/>
  <c r="P554" i="47"/>
  <c r="O554" i="47"/>
  <c r="M554" i="47"/>
  <c r="I554" i="47"/>
  <c r="H554" i="47"/>
  <c r="F554" i="47"/>
  <c r="BH553" i="47"/>
  <c r="BL553" i="47" s="1"/>
  <c r="BF553" i="47"/>
  <c r="BE553" i="47"/>
  <c r="BC553" i="47"/>
  <c r="AZ553" i="47"/>
  <c r="AY553" i="47"/>
  <c r="AW553" i="47"/>
  <c r="AT553" i="47"/>
  <c r="AS553" i="47"/>
  <c r="AQ553" i="47"/>
  <c r="AN553" i="47"/>
  <c r="AM553" i="47"/>
  <c r="AK553" i="47"/>
  <c r="AH553" i="47"/>
  <c r="AG553" i="47"/>
  <c r="AE553" i="47"/>
  <c r="AB553" i="47"/>
  <c r="AA553" i="47"/>
  <c r="Y553" i="47"/>
  <c r="V553" i="47"/>
  <c r="U553" i="47"/>
  <c r="S553" i="47"/>
  <c r="P553" i="47"/>
  <c r="O553" i="47"/>
  <c r="M553" i="47"/>
  <c r="I553" i="47"/>
  <c r="H553" i="47"/>
  <c r="F553" i="47"/>
  <c r="BH552" i="47"/>
  <c r="BN552" i="47" s="1"/>
  <c r="BS552" i="47" s="1"/>
  <c r="BF552" i="47"/>
  <c r="BE552" i="47"/>
  <c r="BC552" i="47"/>
  <c r="AZ552" i="47"/>
  <c r="AY552" i="47"/>
  <c r="AW552" i="47"/>
  <c r="AT552" i="47"/>
  <c r="AS552" i="47"/>
  <c r="AQ552" i="47"/>
  <c r="AN552" i="47"/>
  <c r="AM552" i="47"/>
  <c r="AK552" i="47"/>
  <c r="AH552" i="47"/>
  <c r="AG552" i="47"/>
  <c r="AE552" i="47"/>
  <c r="AB552" i="47"/>
  <c r="AA552" i="47"/>
  <c r="Y552" i="47"/>
  <c r="V552" i="47"/>
  <c r="U552" i="47"/>
  <c r="S552" i="47"/>
  <c r="P552" i="47"/>
  <c r="O552" i="47"/>
  <c r="M552" i="47"/>
  <c r="I552" i="47"/>
  <c r="H552" i="47"/>
  <c r="F552" i="47"/>
  <c r="BH551" i="47"/>
  <c r="BM551" i="47" s="1"/>
  <c r="BF551" i="47"/>
  <c r="BE551" i="47"/>
  <c r="BC551" i="47"/>
  <c r="AZ551" i="47"/>
  <c r="AY551" i="47"/>
  <c r="AW551" i="47"/>
  <c r="AT551" i="47"/>
  <c r="AS551" i="47"/>
  <c r="AQ551" i="47"/>
  <c r="AN551" i="47"/>
  <c r="AM551" i="47"/>
  <c r="AK551" i="47"/>
  <c r="AH551" i="47"/>
  <c r="AG551" i="47"/>
  <c r="AE551" i="47"/>
  <c r="AB551" i="47"/>
  <c r="AA551" i="47"/>
  <c r="Y551" i="47"/>
  <c r="V551" i="47"/>
  <c r="U551" i="47"/>
  <c r="S551" i="47"/>
  <c r="P551" i="47"/>
  <c r="O551" i="47"/>
  <c r="M551" i="47"/>
  <c r="I551" i="47"/>
  <c r="H551" i="47"/>
  <c r="F551" i="47"/>
  <c r="BH550" i="47"/>
  <c r="BC550" i="47"/>
  <c r="AW550" i="47"/>
  <c r="AQ550" i="47"/>
  <c r="AK550" i="47"/>
  <c r="AE550" i="47"/>
  <c r="Y550" i="47"/>
  <c r="S550" i="47"/>
  <c r="M550" i="47"/>
  <c r="F550" i="47"/>
  <c r="BH549" i="47"/>
  <c r="BL549" i="47" s="1"/>
  <c r="BF549" i="47"/>
  <c r="BE549" i="47"/>
  <c r="BC549" i="47"/>
  <c r="AZ549" i="47"/>
  <c r="AY549" i="47"/>
  <c r="AW549" i="47"/>
  <c r="AT549" i="47"/>
  <c r="AS549" i="47"/>
  <c r="AQ549" i="47"/>
  <c r="AN549" i="47"/>
  <c r="AM549" i="47"/>
  <c r="AK549" i="47"/>
  <c r="AH549" i="47"/>
  <c r="AG549" i="47"/>
  <c r="AE549" i="47"/>
  <c r="AB549" i="47"/>
  <c r="AA549" i="47"/>
  <c r="Y549" i="47"/>
  <c r="V549" i="47"/>
  <c r="U549" i="47"/>
  <c r="S549" i="47"/>
  <c r="P549" i="47"/>
  <c r="O549" i="47"/>
  <c r="M549" i="47"/>
  <c r="I549" i="47"/>
  <c r="H549" i="47"/>
  <c r="F549" i="47"/>
  <c r="BH548" i="47"/>
  <c r="BF548" i="47"/>
  <c r="BE548" i="47"/>
  <c r="BC548" i="47"/>
  <c r="AZ548" i="47"/>
  <c r="AY548" i="47"/>
  <c r="AW548" i="47"/>
  <c r="AT548" i="47"/>
  <c r="AS548" i="47"/>
  <c r="AQ548" i="47"/>
  <c r="AN548" i="47"/>
  <c r="AM548" i="47"/>
  <c r="AK548" i="47"/>
  <c r="AH548" i="47"/>
  <c r="AG548" i="47"/>
  <c r="AE548" i="47"/>
  <c r="AB548" i="47"/>
  <c r="AA548" i="47"/>
  <c r="Y548" i="47"/>
  <c r="V548" i="47"/>
  <c r="U548" i="47"/>
  <c r="S548" i="47"/>
  <c r="P548" i="47"/>
  <c r="O548" i="47"/>
  <c r="M548" i="47"/>
  <c r="I548" i="47"/>
  <c r="H548" i="47"/>
  <c r="F548" i="47"/>
  <c r="BN547" i="47"/>
  <c r="BH547" i="47"/>
  <c r="BL547" i="47" s="1"/>
  <c r="BF547" i="47"/>
  <c r="BE547" i="47"/>
  <c r="BC547" i="47"/>
  <c r="AZ547" i="47"/>
  <c r="AY547" i="47"/>
  <c r="AW547" i="47"/>
  <c r="AT547" i="47"/>
  <c r="AS547" i="47"/>
  <c r="AQ547" i="47"/>
  <c r="AN547" i="47"/>
  <c r="AM547" i="47"/>
  <c r="AK547" i="47"/>
  <c r="AH547" i="47"/>
  <c r="AG547" i="47"/>
  <c r="AE547" i="47"/>
  <c r="AB547" i="47"/>
  <c r="AA547" i="47"/>
  <c r="Y547" i="47"/>
  <c r="V547" i="47"/>
  <c r="U547" i="47"/>
  <c r="S547" i="47"/>
  <c r="P547" i="47"/>
  <c r="O547" i="47"/>
  <c r="M547" i="47"/>
  <c r="I547" i="47"/>
  <c r="H547" i="47"/>
  <c r="F547" i="47"/>
  <c r="BH546" i="47"/>
  <c r="BF546" i="47"/>
  <c r="BE546" i="47"/>
  <c r="BC546" i="47"/>
  <c r="AZ546" i="47"/>
  <c r="AY546" i="47"/>
  <c r="AW546" i="47"/>
  <c r="AT546" i="47"/>
  <c r="AS546" i="47"/>
  <c r="AQ546" i="47"/>
  <c r="AN546" i="47"/>
  <c r="AM546" i="47"/>
  <c r="AK546" i="47"/>
  <c r="AH546" i="47"/>
  <c r="AG546" i="47"/>
  <c r="AE546" i="47"/>
  <c r="AB546" i="47"/>
  <c r="AA546" i="47"/>
  <c r="Y546" i="47"/>
  <c r="V546" i="47"/>
  <c r="U546" i="47"/>
  <c r="S546" i="47"/>
  <c r="P546" i="47"/>
  <c r="O546" i="47"/>
  <c r="M546" i="47"/>
  <c r="I546" i="47"/>
  <c r="H546" i="47"/>
  <c r="F546" i="47"/>
  <c r="BH545" i="47"/>
  <c r="BL545" i="47" s="1"/>
  <c r="BF545" i="47"/>
  <c r="BE545" i="47"/>
  <c r="BC545" i="47"/>
  <c r="AZ545" i="47"/>
  <c r="AY545" i="47"/>
  <c r="AW545" i="47"/>
  <c r="AT545" i="47"/>
  <c r="AS545" i="47"/>
  <c r="AQ545" i="47"/>
  <c r="AN545" i="47"/>
  <c r="AM545" i="47"/>
  <c r="AK545" i="47"/>
  <c r="AH545" i="47"/>
  <c r="AG545" i="47"/>
  <c r="AE545" i="47"/>
  <c r="AB545" i="47"/>
  <c r="AA545" i="47"/>
  <c r="Y545" i="47"/>
  <c r="V545" i="47"/>
  <c r="U545" i="47"/>
  <c r="S545" i="47"/>
  <c r="P545" i="47"/>
  <c r="O545" i="47"/>
  <c r="M545" i="47"/>
  <c r="I545" i="47"/>
  <c r="H545" i="47"/>
  <c r="F545" i="47"/>
  <c r="BH544" i="47"/>
  <c r="BN544" i="47" s="1"/>
  <c r="BF544" i="47"/>
  <c r="BE544" i="47"/>
  <c r="BC544" i="47"/>
  <c r="AZ544" i="47"/>
  <c r="AY544" i="47"/>
  <c r="AW544" i="47"/>
  <c r="AT544" i="47"/>
  <c r="AS544" i="47"/>
  <c r="AQ544" i="47"/>
  <c r="AN544" i="47"/>
  <c r="AM544" i="47"/>
  <c r="AK544" i="47"/>
  <c r="AH544" i="47"/>
  <c r="AG544" i="47"/>
  <c r="AE544" i="47"/>
  <c r="AB544" i="47"/>
  <c r="AA544" i="47"/>
  <c r="Y544" i="47"/>
  <c r="V544" i="47"/>
  <c r="U544" i="47"/>
  <c r="S544" i="47"/>
  <c r="P544" i="47"/>
  <c r="O544" i="47"/>
  <c r="M544" i="47"/>
  <c r="I544" i="47"/>
  <c r="H544" i="47"/>
  <c r="F544" i="47"/>
  <c r="BH543" i="47"/>
  <c r="BN543" i="47" s="1"/>
  <c r="BR543" i="47" s="1"/>
  <c r="BF543" i="47"/>
  <c r="BE543" i="47"/>
  <c r="BC543" i="47"/>
  <c r="AZ543" i="47"/>
  <c r="AY543" i="47"/>
  <c r="AW543" i="47"/>
  <c r="AT543" i="47"/>
  <c r="AS543" i="47"/>
  <c r="AQ543" i="47"/>
  <c r="AN543" i="47"/>
  <c r="AM543" i="47"/>
  <c r="AK543" i="47"/>
  <c r="AH543" i="47"/>
  <c r="AG543" i="47"/>
  <c r="AE543" i="47"/>
  <c r="AB543" i="47"/>
  <c r="AA543" i="47"/>
  <c r="Y543" i="47"/>
  <c r="V543" i="47"/>
  <c r="U543" i="47"/>
  <c r="S543" i="47"/>
  <c r="P543" i="47"/>
  <c r="O543" i="47"/>
  <c r="M543" i="47"/>
  <c r="I543" i="47"/>
  <c r="H543" i="47"/>
  <c r="F543" i="47"/>
  <c r="BH542" i="47"/>
  <c r="BJ542" i="47" s="1"/>
  <c r="BF542" i="47"/>
  <c r="BC542" i="47"/>
  <c r="AZ542" i="47"/>
  <c r="AW542" i="47"/>
  <c r="AT542" i="47"/>
  <c r="AQ542" i="47"/>
  <c r="AN542" i="47"/>
  <c r="AK542" i="47"/>
  <c r="AH542" i="47"/>
  <c r="AE542" i="47"/>
  <c r="AB542" i="47"/>
  <c r="Y542" i="47"/>
  <c r="V542" i="47"/>
  <c r="S542" i="47"/>
  <c r="P542" i="47"/>
  <c r="M542" i="47"/>
  <c r="I542" i="47"/>
  <c r="F542" i="47"/>
  <c r="BH541" i="47"/>
  <c r="BN541" i="47" s="1"/>
  <c r="BP541" i="47" s="1"/>
  <c r="BF541" i="47"/>
  <c r="BC541" i="47"/>
  <c r="AZ541" i="47"/>
  <c r="AW541" i="47"/>
  <c r="AT541" i="47"/>
  <c r="AQ541" i="47"/>
  <c r="AN541" i="47"/>
  <c r="AK541" i="47"/>
  <c r="AH541" i="47"/>
  <c r="AE541" i="47"/>
  <c r="AB541" i="47"/>
  <c r="Y541" i="47"/>
  <c r="V541" i="47"/>
  <c r="S541" i="47"/>
  <c r="P541" i="47"/>
  <c r="M541" i="47"/>
  <c r="I541" i="47"/>
  <c r="F541" i="47"/>
  <c r="BH540" i="47"/>
  <c r="BL540" i="47" s="1"/>
  <c r="BF540" i="47"/>
  <c r="BE540" i="47"/>
  <c r="AZ540" i="47"/>
  <c r="AY540" i="47"/>
  <c r="AT540" i="47"/>
  <c r="AS540" i="47"/>
  <c r="AN540" i="47"/>
  <c r="AM540" i="47"/>
  <c r="AH540" i="47"/>
  <c r="AG540" i="47"/>
  <c r="AB540" i="47"/>
  <c r="AA540" i="47"/>
  <c r="V540" i="47"/>
  <c r="U540" i="47"/>
  <c r="P540" i="47"/>
  <c r="O540" i="47"/>
  <c r="I540" i="47"/>
  <c r="H540" i="47"/>
  <c r="BH539" i="47"/>
  <c r="BF539" i="47"/>
  <c r="BE539" i="47"/>
  <c r="BC539" i="47"/>
  <c r="AZ539" i="47"/>
  <c r="AY539" i="47"/>
  <c r="AW539" i="47"/>
  <c r="AT539" i="47"/>
  <c r="AS539" i="47"/>
  <c r="AQ539" i="47"/>
  <c r="AN539" i="47"/>
  <c r="AM539" i="47"/>
  <c r="AK539" i="47"/>
  <c r="AH539" i="47"/>
  <c r="AG539" i="47"/>
  <c r="AE539" i="47"/>
  <c r="AB539" i="47"/>
  <c r="AA539" i="47"/>
  <c r="Y539" i="47"/>
  <c r="V539" i="47"/>
  <c r="U539" i="47"/>
  <c r="S539" i="47"/>
  <c r="P539" i="47"/>
  <c r="O539" i="47"/>
  <c r="M539" i="47"/>
  <c r="I539" i="47"/>
  <c r="H539" i="47"/>
  <c r="F539" i="47"/>
  <c r="BH538" i="47"/>
  <c r="BN538" i="47" s="1"/>
  <c r="BH537" i="47"/>
  <c r="BF537" i="47"/>
  <c r="BC537" i="47"/>
  <c r="AZ537" i="47"/>
  <c r="AW537" i="47"/>
  <c r="AT537" i="47"/>
  <c r="AQ537" i="47"/>
  <c r="AN537" i="47"/>
  <c r="AK537" i="47"/>
  <c r="AH537" i="47"/>
  <c r="AE537" i="47"/>
  <c r="AB537" i="47"/>
  <c r="Y537" i="47"/>
  <c r="V537" i="47"/>
  <c r="S537" i="47"/>
  <c r="P537" i="47"/>
  <c r="M537" i="47"/>
  <c r="I537" i="47"/>
  <c r="F537" i="47"/>
  <c r="BH536" i="47"/>
  <c r="BM536" i="47" s="1"/>
  <c r="BF536" i="47"/>
  <c r="BE536" i="47"/>
  <c r="AZ536" i="47"/>
  <c r="AY536" i="47"/>
  <c r="AT536" i="47"/>
  <c r="AS536" i="47"/>
  <c r="AN536" i="47"/>
  <c r="AM536" i="47"/>
  <c r="AH536" i="47"/>
  <c r="AG536" i="47"/>
  <c r="AB536" i="47"/>
  <c r="AA536" i="47"/>
  <c r="V536" i="47"/>
  <c r="U536" i="47"/>
  <c r="P536" i="47"/>
  <c r="O536" i="47"/>
  <c r="I536" i="47"/>
  <c r="H536" i="47"/>
  <c r="BH535" i="47"/>
  <c r="BJ535" i="47" s="1"/>
  <c r="BF535" i="47"/>
  <c r="BE535" i="47"/>
  <c r="BC535" i="47"/>
  <c r="AZ535" i="47"/>
  <c r="AY535" i="47"/>
  <c r="AW535" i="47"/>
  <c r="AT535" i="47"/>
  <c r="AS535" i="47"/>
  <c r="AQ535" i="47"/>
  <c r="AN535" i="47"/>
  <c r="AM535" i="47"/>
  <c r="AK535" i="47"/>
  <c r="AH535" i="47"/>
  <c r="AG535" i="47"/>
  <c r="AE535" i="47"/>
  <c r="AB535" i="47"/>
  <c r="AA535" i="47"/>
  <c r="Y535" i="47"/>
  <c r="V535" i="47"/>
  <c r="U535" i="47"/>
  <c r="S535" i="47"/>
  <c r="P535" i="47"/>
  <c r="O535" i="47"/>
  <c r="M535" i="47"/>
  <c r="I535" i="47"/>
  <c r="H535" i="47"/>
  <c r="F535" i="47"/>
  <c r="BH534" i="47"/>
  <c r="BF534" i="47"/>
  <c r="BE534" i="47"/>
  <c r="BC534" i="47"/>
  <c r="AZ534" i="47"/>
  <c r="AY534" i="47"/>
  <c r="AW534" i="47"/>
  <c r="AT534" i="47"/>
  <c r="AS534" i="47"/>
  <c r="AQ534" i="47"/>
  <c r="AN534" i="47"/>
  <c r="AM534" i="47"/>
  <c r="AK534" i="47"/>
  <c r="AH534" i="47"/>
  <c r="AG534" i="47"/>
  <c r="AE534" i="47"/>
  <c r="AB534" i="47"/>
  <c r="AA534" i="47"/>
  <c r="Y534" i="47"/>
  <c r="V534" i="47"/>
  <c r="U534" i="47"/>
  <c r="S534" i="47"/>
  <c r="P534" i="47"/>
  <c r="O534" i="47"/>
  <c r="M534" i="47"/>
  <c r="I534" i="47"/>
  <c r="H534" i="47"/>
  <c r="F534" i="47"/>
  <c r="BH533" i="47"/>
  <c r="BF533" i="47"/>
  <c r="BE533" i="47"/>
  <c r="BC533" i="47"/>
  <c r="AZ533" i="47"/>
  <c r="AY533" i="47"/>
  <c r="AW533" i="47"/>
  <c r="AT533" i="47"/>
  <c r="AS533" i="47"/>
  <c r="AQ533" i="47"/>
  <c r="AN533" i="47"/>
  <c r="AM533" i="47"/>
  <c r="AK533" i="47"/>
  <c r="AH533" i="47"/>
  <c r="AG533" i="47"/>
  <c r="AE533" i="47"/>
  <c r="AB533" i="47"/>
  <c r="AA533" i="47"/>
  <c r="Y533" i="47"/>
  <c r="V533" i="47"/>
  <c r="U533" i="47"/>
  <c r="S533" i="47"/>
  <c r="P533" i="47"/>
  <c r="O533" i="47"/>
  <c r="M533" i="47"/>
  <c r="I533" i="47"/>
  <c r="H533" i="47"/>
  <c r="F533" i="47"/>
  <c r="BH532" i="47"/>
  <c r="BN532" i="47" s="1"/>
  <c r="BF532" i="47"/>
  <c r="BE532" i="47"/>
  <c r="BC532" i="47"/>
  <c r="AZ532" i="47"/>
  <c r="AY532" i="47"/>
  <c r="AW532" i="47"/>
  <c r="AT532" i="47"/>
  <c r="AS532" i="47"/>
  <c r="AQ532" i="47"/>
  <c r="AN532" i="47"/>
  <c r="AM532" i="47"/>
  <c r="AK532" i="47"/>
  <c r="AH532" i="47"/>
  <c r="AG532" i="47"/>
  <c r="AE532" i="47"/>
  <c r="AB532" i="47"/>
  <c r="AA532" i="47"/>
  <c r="Y532" i="47"/>
  <c r="V532" i="47"/>
  <c r="U532" i="47"/>
  <c r="S532" i="47"/>
  <c r="P532" i="47"/>
  <c r="O532" i="47"/>
  <c r="M532" i="47"/>
  <c r="I532" i="47"/>
  <c r="H532" i="47"/>
  <c r="F532" i="47"/>
  <c r="BH531" i="47"/>
  <c r="BF531" i="47"/>
  <c r="BE531" i="47"/>
  <c r="BC531" i="47"/>
  <c r="AZ531" i="47"/>
  <c r="AY531" i="47"/>
  <c r="AW531" i="47"/>
  <c r="AT531" i="47"/>
  <c r="AS531" i="47"/>
  <c r="AQ531" i="47"/>
  <c r="AN531" i="47"/>
  <c r="AM531" i="47"/>
  <c r="AK531" i="47"/>
  <c r="AH531" i="47"/>
  <c r="AG531" i="47"/>
  <c r="AE531" i="47"/>
  <c r="AB531" i="47"/>
  <c r="AA531" i="47"/>
  <c r="Y531" i="47"/>
  <c r="V531" i="47"/>
  <c r="U531" i="47"/>
  <c r="S531" i="47"/>
  <c r="P531" i="47"/>
  <c r="O531" i="47"/>
  <c r="M531" i="47"/>
  <c r="I531" i="47"/>
  <c r="H531" i="47"/>
  <c r="F531" i="47"/>
  <c r="BH530" i="47"/>
  <c r="BF530" i="47"/>
  <c r="BE530" i="47"/>
  <c r="BC530" i="47"/>
  <c r="AZ530" i="47"/>
  <c r="AY530" i="47"/>
  <c r="AW530" i="47"/>
  <c r="AT530" i="47"/>
  <c r="AS530" i="47"/>
  <c r="AQ530" i="47"/>
  <c r="AN530" i="47"/>
  <c r="AM530" i="47"/>
  <c r="AK530" i="47"/>
  <c r="AH530" i="47"/>
  <c r="AG530" i="47"/>
  <c r="AE530" i="47"/>
  <c r="AB530" i="47"/>
  <c r="AA530" i="47"/>
  <c r="Y530" i="47"/>
  <c r="V530" i="47"/>
  <c r="U530" i="47"/>
  <c r="S530" i="47"/>
  <c r="P530" i="47"/>
  <c r="O530" i="47"/>
  <c r="M530" i="47"/>
  <c r="I530" i="47"/>
  <c r="H530" i="47"/>
  <c r="F530" i="47"/>
  <c r="BH529" i="47"/>
  <c r="BF529" i="47"/>
  <c r="BE529" i="47"/>
  <c r="BC529" i="47"/>
  <c r="AZ529" i="47"/>
  <c r="AY529" i="47"/>
  <c r="AW529" i="47"/>
  <c r="AT529" i="47"/>
  <c r="AS529" i="47"/>
  <c r="AQ529" i="47"/>
  <c r="AN529" i="47"/>
  <c r="AM529" i="47"/>
  <c r="AK529" i="47"/>
  <c r="AH529" i="47"/>
  <c r="AG529" i="47"/>
  <c r="AE529" i="47"/>
  <c r="AB529" i="47"/>
  <c r="AA529" i="47"/>
  <c r="Y529" i="47"/>
  <c r="V529" i="47"/>
  <c r="U529" i="47"/>
  <c r="S529" i="47"/>
  <c r="P529" i="47"/>
  <c r="O529" i="47"/>
  <c r="M529" i="47"/>
  <c r="I529" i="47"/>
  <c r="H529" i="47"/>
  <c r="F529" i="47"/>
  <c r="BH528" i="47"/>
  <c r="BF528" i="47"/>
  <c r="BE528" i="47"/>
  <c r="BC528" i="47"/>
  <c r="AZ528" i="47"/>
  <c r="AY528" i="47"/>
  <c r="AW528" i="47"/>
  <c r="AT528" i="47"/>
  <c r="AS528" i="47"/>
  <c r="AQ528" i="47"/>
  <c r="AN528" i="47"/>
  <c r="AM528" i="47"/>
  <c r="AK528" i="47"/>
  <c r="AH528" i="47"/>
  <c r="AG528" i="47"/>
  <c r="AE528" i="47"/>
  <c r="AB528" i="47"/>
  <c r="AA528" i="47"/>
  <c r="Y528" i="47"/>
  <c r="V528" i="47"/>
  <c r="U528" i="47"/>
  <c r="S528" i="47"/>
  <c r="P528" i="47"/>
  <c r="O528" i="47"/>
  <c r="M528" i="47"/>
  <c r="I528" i="47"/>
  <c r="H528" i="47"/>
  <c r="F528" i="47"/>
  <c r="BH527" i="47"/>
  <c r="BM527" i="47" s="1"/>
  <c r="BF527" i="47"/>
  <c r="BE527" i="47"/>
  <c r="BC527" i="47"/>
  <c r="AZ527" i="47"/>
  <c r="AY527" i="47"/>
  <c r="AW527" i="47"/>
  <c r="AT527" i="47"/>
  <c r="AS527" i="47"/>
  <c r="AQ527" i="47"/>
  <c r="AN527" i="47"/>
  <c r="AM527" i="47"/>
  <c r="AK527" i="47"/>
  <c r="AH527" i="47"/>
  <c r="AG527" i="47"/>
  <c r="AE527" i="47"/>
  <c r="AB527" i="47"/>
  <c r="AA527" i="47"/>
  <c r="Y527" i="47"/>
  <c r="V527" i="47"/>
  <c r="U527" i="47"/>
  <c r="S527" i="47"/>
  <c r="P527" i="47"/>
  <c r="O527" i="47"/>
  <c r="M527" i="47"/>
  <c r="I527" i="47"/>
  <c r="H527" i="47"/>
  <c r="F527" i="47"/>
  <c r="BH526" i="47"/>
  <c r="BF526" i="47"/>
  <c r="BE526" i="47"/>
  <c r="BC526" i="47"/>
  <c r="AZ526" i="47"/>
  <c r="AY526" i="47"/>
  <c r="AW526" i="47"/>
  <c r="AT526" i="47"/>
  <c r="AS526" i="47"/>
  <c r="AQ526" i="47"/>
  <c r="AN526" i="47"/>
  <c r="AM526" i="47"/>
  <c r="AK526" i="47"/>
  <c r="AH526" i="47"/>
  <c r="AG526" i="47"/>
  <c r="AE526" i="47"/>
  <c r="AB526" i="47"/>
  <c r="AA526" i="47"/>
  <c r="Y526" i="47"/>
  <c r="V526" i="47"/>
  <c r="U526" i="47"/>
  <c r="S526" i="47"/>
  <c r="P526" i="47"/>
  <c r="O526" i="47"/>
  <c r="M526" i="47"/>
  <c r="I526" i="47"/>
  <c r="H526" i="47"/>
  <c r="F526" i="47"/>
  <c r="BH525" i="47"/>
  <c r="BN525" i="47" s="1"/>
  <c r="BF525" i="47"/>
  <c r="BE525" i="47"/>
  <c r="BC525" i="47"/>
  <c r="AZ525" i="47"/>
  <c r="AY525" i="47"/>
  <c r="AW525" i="47"/>
  <c r="AT525" i="47"/>
  <c r="AS525" i="47"/>
  <c r="AQ525" i="47"/>
  <c r="AN525" i="47"/>
  <c r="AM525" i="47"/>
  <c r="AK525" i="47"/>
  <c r="AH525" i="47"/>
  <c r="AG525" i="47"/>
  <c r="AE525" i="47"/>
  <c r="AB525" i="47"/>
  <c r="AA525" i="47"/>
  <c r="Y525" i="47"/>
  <c r="V525" i="47"/>
  <c r="U525" i="47"/>
  <c r="S525" i="47"/>
  <c r="P525" i="47"/>
  <c r="O525" i="47"/>
  <c r="M525" i="47"/>
  <c r="I525" i="47"/>
  <c r="H525" i="47"/>
  <c r="F525" i="47"/>
  <c r="BH524" i="47"/>
  <c r="BF524" i="47"/>
  <c r="BE524" i="47"/>
  <c r="BC524" i="47"/>
  <c r="AZ524" i="47"/>
  <c r="AY524" i="47"/>
  <c r="AW524" i="47"/>
  <c r="AT524" i="47"/>
  <c r="AS524" i="47"/>
  <c r="AQ524" i="47"/>
  <c r="AN524" i="47"/>
  <c r="AM524" i="47"/>
  <c r="AK524" i="47"/>
  <c r="AH524" i="47"/>
  <c r="AG524" i="47"/>
  <c r="AE524" i="47"/>
  <c r="AB524" i="47"/>
  <c r="AA524" i="47"/>
  <c r="Y524" i="47"/>
  <c r="V524" i="47"/>
  <c r="U524" i="47"/>
  <c r="S524" i="47"/>
  <c r="P524" i="47"/>
  <c r="O524" i="47"/>
  <c r="M524" i="47"/>
  <c r="I524" i="47"/>
  <c r="H524" i="47"/>
  <c r="F524" i="47"/>
  <c r="BH523" i="47"/>
  <c r="BN523" i="47" s="1"/>
  <c r="BF523" i="47"/>
  <c r="BE523" i="47"/>
  <c r="BC523" i="47"/>
  <c r="AZ523" i="47"/>
  <c r="AY523" i="47"/>
  <c r="AW523" i="47"/>
  <c r="AT523" i="47"/>
  <c r="AS523" i="47"/>
  <c r="AQ523" i="47"/>
  <c r="AN523" i="47"/>
  <c r="AM523" i="47"/>
  <c r="AK523" i="47"/>
  <c r="AH523" i="47"/>
  <c r="AG523" i="47"/>
  <c r="AE523" i="47"/>
  <c r="AB523" i="47"/>
  <c r="AA523" i="47"/>
  <c r="Y523" i="47"/>
  <c r="V523" i="47"/>
  <c r="U523" i="47"/>
  <c r="S523" i="47"/>
  <c r="P523" i="47"/>
  <c r="O523" i="47"/>
  <c r="M523" i="47"/>
  <c r="I523" i="47"/>
  <c r="H523" i="47"/>
  <c r="F523" i="47"/>
  <c r="BH522" i="47"/>
  <c r="BM522" i="47" s="1"/>
  <c r="BF522" i="47"/>
  <c r="BE522" i="47"/>
  <c r="BC522" i="47"/>
  <c r="AZ522" i="47"/>
  <c r="AY522" i="47"/>
  <c r="AW522" i="47"/>
  <c r="AT522" i="47"/>
  <c r="AS522" i="47"/>
  <c r="AQ522" i="47"/>
  <c r="AN522" i="47"/>
  <c r="AM522" i="47"/>
  <c r="AK522" i="47"/>
  <c r="AH522" i="47"/>
  <c r="AG522" i="47"/>
  <c r="AE522" i="47"/>
  <c r="AB522" i="47"/>
  <c r="AA522" i="47"/>
  <c r="Y522" i="47"/>
  <c r="V522" i="47"/>
  <c r="U522" i="47"/>
  <c r="S522" i="47"/>
  <c r="P522" i="47"/>
  <c r="O522" i="47"/>
  <c r="M522" i="47"/>
  <c r="I522" i="47"/>
  <c r="H522" i="47"/>
  <c r="F522" i="47"/>
  <c r="BH521" i="47"/>
  <c r="BN521" i="47" s="1"/>
  <c r="BF521" i="47"/>
  <c r="BE521" i="47"/>
  <c r="BC521" i="47"/>
  <c r="AZ521" i="47"/>
  <c r="AY521" i="47"/>
  <c r="AW521" i="47"/>
  <c r="AT521" i="47"/>
  <c r="AS521" i="47"/>
  <c r="AQ521" i="47"/>
  <c r="AN521" i="47"/>
  <c r="AM521" i="47"/>
  <c r="AK521" i="47"/>
  <c r="AH521" i="47"/>
  <c r="AG521" i="47"/>
  <c r="AE521" i="47"/>
  <c r="AB521" i="47"/>
  <c r="AA521" i="47"/>
  <c r="Y521" i="47"/>
  <c r="V521" i="47"/>
  <c r="U521" i="47"/>
  <c r="S521" i="47"/>
  <c r="P521" i="47"/>
  <c r="O521" i="47"/>
  <c r="M521" i="47"/>
  <c r="I521" i="47"/>
  <c r="H521" i="47"/>
  <c r="F521" i="47"/>
  <c r="BH520" i="47"/>
  <c r="BJ520" i="47" s="1"/>
  <c r="BF520" i="47"/>
  <c r="BE520" i="47"/>
  <c r="BC520" i="47"/>
  <c r="AZ520" i="47"/>
  <c r="AY520" i="47"/>
  <c r="AW520" i="47"/>
  <c r="AT520" i="47"/>
  <c r="AS520" i="47"/>
  <c r="AQ520" i="47"/>
  <c r="AN520" i="47"/>
  <c r="AM520" i="47"/>
  <c r="AK520" i="47"/>
  <c r="AH520" i="47"/>
  <c r="AG520" i="47"/>
  <c r="AE520" i="47"/>
  <c r="AB520" i="47"/>
  <c r="AA520" i="47"/>
  <c r="Y520" i="47"/>
  <c r="V520" i="47"/>
  <c r="U520" i="47"/>
  <c r="S520" i="47"/>
  <c r="P520" i="47"/>
  <c r="O520" i="47"/>
  <c r="M520" i="47"/>
  <c r="I520" i="47"/>
  <c r="H520" i="47"/>
  <c r="F520" i="47"/>
  <c r="BH519" i="47"/>
  <c r="BL519" i="47" s="1"/>
  <c r="BF519" i="47"/>
  <c r="BE519" i="47"/>
  <c r="BC519" i="47"/>
  <c r="AZ519" i="47"/>
  <c r="AY519" i="47"/>
  <c r="AW519" i="47"/>
  <c r="AT519" i="47"/>
  <c r="AS519" i="47"/>
  <c r="AQ519" i="47"/>
  <c r="AN519" i="47"/>
  <c r="AM519" i="47"/>
  <c r="AK519" i="47"/>
  <c r="AH519" i="47"/>
  <c r="AG519" i="47"/>
  <c r="AE519" i="47"/>
  <c r="AB519" i="47"/>
  <c r="AA519" i="47"/>
  <c r="Y519" i="47"/>
  <c r="V519" i="47"/>
  <c r="U519" i="47"/>
  <c r="S519" i="47"/>
  <c r="P519" i="47"/>
  <c r="O519" i="47"/>
  <c r="M519" i="47"/>
  <c r="I519" i="47"/>
  <c r="H519" i="47"/>
  <c r="F519" i="47"/>
  <c r="BH518" i="47"/>
  <c r="BF518" i="47"/>
  <c r="BE518" i="47"/>
  <c r="BC518" i="47"/>
  <c r="AZ518" i="47"/>
  <c r="AY518" i="47"/>
  <c r="AW518" i="47"/>
  <c r="AT518" i="47"/>
  <c r="AS518" i="47"/>
  <c r="AQ518" i="47"/>
  <c r="AN518" i="47"/>
  <c r="AM518" i="47"/>
  <c r="AK518" i="47"/>
  <c r="AH518" i="47"/>
  <c r="AG518" i="47"/>
  <c r="AE518" i="47"/>
  <c r="AB518" i="47"/>
  <c r="AA518" i="47"/>
  <c r="Y518" i="47"/>
  <c r="V518" i="47"/>
  <c r="U518" i="47"/>
  <c r="S518" i="47"/>
  <c r="P518" i="47"/>
  <c r="O518" i="47"/>
  <c r="M518" i="47"/>
  <c r="I518" i="47"/>
  <c r="H518" i="47"/>
  <c r="F518" i="47"/>
  <c r="BH517" i="47"/>
  <c r="BF517" i="47"/>
  <c r="BE517" i="47"/>
  <c r="BC517" i="47"/>
  <c r="AZ517" i="47"/>
  <c r="AY517" i="47"/>
  <c r="AW517" i="47"/>
  <c r="AT517" i="47"/>
  <c r="AS517" i="47"/>
  <c r="AQ517" i="47"/>
  <c r="AN517" i="47"/>
  <c r="AM517" i="47"/>
  <c r="AK517" i="47"/>
  <c r="AH517" i="47"/>
  <c r="AG517" i="47"/>
  <c r="AE517" i="47"/>
  <c r="AB517" i="47"/>
  <c r="AA517" i="47"/>
  <c r="Y517" i="47"/>
  <c r="V517" i="47"/>
  <c r="U517" i="47"/>
  <c r="S517" i="47"/>
  <c r="P517" i="47"/>
  <c r="O517" i="47"/>
  <c r="M517" i="47"/>
  <c r="I517" i="47"/>
  <c r="H517" i="47"/>
  <c r="F517" i="47"/>
  <c r="BH516" i="47"/>
  <c r="BF516" i="47"/>
  <c r="BE516" i="47"/>
  <c r="BC516" i="47"/>
  <c r="AZ516" i="47"/>
  <c r="AY516" i="47"/>
  <c r="AW516" i="47"/>
  <c r="AT516" i="47"/>
  <c r="AS516" i="47"/>
  <c r="AQ516" i="47"/>
  <c r="AN516" i="47"/>
  <c r="AM516" i="47"/>
  <c r="AK516" i="47"/>
  <c r="AH516" i="47"/>
  <c r="AG516" i="47"/>
  <c r="AE516" i="47"/>
  <c r="AB516" i="47"/>
  <c r="AA516" i="47"/>
  <c r="Y516" i="47"/>
  <c r="V516" i="47"/>
  <c r="U516" i="47"/>
  <c r="S516" i="47"/>
  <c r="P516" i="47"/>
  <c r="O516" i="47"/>
  <c r="M516" i="47"/>
  <c r="I516" i="47"/>
  <c r="H516" i="47"/>
  <c r="F516" i="47"/>
  <c r="BH515" i="47"/>
  <c r="BL515" i="47" s="1"/>
  <c r="BF515" i="47"/>
  <c r="BE515" i="47"/>
  <c r="BC515" i="47"/>
  <c r="AZ515" i="47"/>
  <c r="AY515" i="47"/>
  <c r="AW515" i="47"/>
  <c r="AT515" i="47"/>
  <c r="AS515" i="47"/>
  <c r="AQ515" i="47"/>
  <c r="AN515" i="47"/>
  <c r="AM515" i="47"/>
  <c r="AK515" i="47"/>
  <c r="AH515" i="47"/>
  <c r="AG515" i="47"/>
  <c r="AE515" i="47"/>
  <c r="AB515" i="47"/>
  <c r="AA515" i="47"/>
  <c r="Y515" i="47"/>
  <c r="V515" i="47"/>
  <c r="U515" i="47"/>
  <c r="S515" i="47"/>
  <c r="P515" i="47"/>
  <c r="O515" i="47"/>
  <c r="M515" i="47"/>
  <c r="I515" i="47"/>
  <c r="H515" i="47"/>
  <c r="F515" i="47"/>
  <c r="BH514" i="47"/>
  <c r="BN514" i="47" s="1"/>
  <c r="BH513" i="47"/>
  <c r="BF513" i="47"/>
  <c r="BE513" i="47"/>
  <c r="BE508" i="47" s="1"/>
  <c r="BC513" i="47"/>
  <c r="AZ513" i="47"/>
  <c r="AY513" i="47"/>
  <c r="AY508" i="47" s="1"/>
  <c r="AW513" i="47"/>
  <c r="AT513" i="47"/>
  <c r="AS513" i="47"/>
  <c r="AS508" i="47" s="1"/>
  <c r="AQ513" i="47"/>
  <c r="AN513" i="47"/>
  <c r="AM513" i="47"/>
  <c r="AM508" i="47" s="1"/>
  <c r="AK513" i="47"/>
  <c r="AH513" i="47"/>
  <c r="AG513" i="47"/>
  <c r="AG508" i="47" s="1"/>
  <c r="AE513" i="47"/>
  <c r="AB513" i="47"/>
  <c r="AA513" i="47"/>
  <c r="AA508" i="47" s="1"/>
  <c r="Y513" i="47"/>
  <c r="V513" i="47"/>
  <c r="U513" i="47"/>
  <c r="U508" i="47" s="1"/>
  <c r="S513" i="47"/>
  <c r="P513" i="47"/>
  <c r="O513" i="47"/>
  <c r="M513" i="47"/>
  <c r="I513" i="47"/>
  <c r="H513" i="47"/>
  <c r="H508" i="47" s="1"/>
  <c r="F513" i="47"/>
  <c r="BH512" i="47"/>
  <c r="BJ512" i="47" s="1"/>
  <c r="BF512" i="47"/>
  <c r="BC512" i="47"/>
  <c r="AZ512" i="47"/>
  <c r="AW512" i="47"/>
  <c r="AT512" i="47"/>
  <c r="AQ512" i="47"/>
  <c r="AN512" i="47"/>
  <c r="AK512" i="47"/>
  <c r="AH512" i="47"/>
  <c r="AE512" i="47"/>
  <c r="AB512" i="47"/>
  <c r="Y512" i="47"/>
  <c r="V512" i="47"/>
  <c r="S512" i="47"/>
  <c r="P512" i="47"/>
  <c r="M512" i="47"/>
  <c r="D512" i="47"/>
  <c r="BH511" i="47"/>
  <c r="BF511" i="47"/>
  <c r="BC511" i="47"/>
  <c r="AZ511" i="47"/>
  <c r="AW511" i="47"/>
  <c r="AT511" i="47"/>
  <c r="AQ511" i="47"/>
  <c r="AN511" i="47"/>
  <c r="AK511" i="47"/>
  <c r="AH511" i="47"/>
  <c r="AE511" i="47"/>
  <c r="AB511" i="47"/>
  <c r="Y511" i="47"/>
  <c r="V511" i="47"/>
  <c r="S511" i="47"/>
  <c r="P511" i="47"/>
  <c r="M511" i="47"/>
  <c r="I511" i="47"/>
  <c r="F511" i="47"/>
  <c r="BH510" i="47"/>
  <c r="BJ510" i="47" s="1"/>
  <c r="BF510" i="47"/>
  <c r="BC510" i="47"/>
  <c r="AZ510" i="47"/>
  <c r="AW510" i="47"/>
  <c r="AT510" i="47"/>
  <c r="AQ510" i="47"/>
  <c r="AN510" i="47"/>
  <c r="AK510" i="47"/>
  <c r="AH510" i="47"/>
  <c r="AE510" i="47"/>
  <c r="AB510" i="47"/>
  <c r="Y510" i="47"/>
  <c r="V510" i="47"/>
  <c r="S510" i="47"/>
  <c r="P510" i="47"/>
  <c r="M510" i="47"/>
  <c r="D510" i="47"/>
  <c r="BH509" i="47"/>
  <c r="BN509" i="47" s="1"/>
  <c r="BF509" i="47"/>
  <c r="BC509" i="47"/>
  <c r="AZ509" i="47"/>
  <c r="AW509" i="47"/>
  <c r="AT509" i="47"/>
  <c r="AQ509" i="47"/>
  <c r="AN509" i="47"/>
  <c r="AK509" i="47"/>
  <c r="AH509" i="47"/>
  <c r="AE509" i="47"/>
  <c r="AB509" i="47"/>
  <c r="Y509" i="47"/>
  <c r="V509" i="47"/>
  <c r="S509" i="47"/>
  <c r="P509" i="47"/>
  <c r="M509" i="47"/>
  <c r="I509" i="47"/>
  <c r="F509" i="47"/>
  <c r="BH508" i="47"/>
  <c r="BN508" i="47" s="1"/>
  <c r="O508" i="47"/>
  <c r="BL507" i="47"/>
  <c r="BL506" i="47" s="1"/>
  <c r="BH507" i="47"/>
  <c r="BF507" i="47"/>
  <c r="BF506" i="47" s="1"/>
  <c r="BE507" i="47"/>
  <c r="BE506" i="47" s="1"/>
  <c r="BC507" i="47"/>
  <c r="BC506" i="47" s="1"/>
  <c r="AZ507" i="47"/>
  <c r="AZ506" i="47" s="1"/>
  <c r="AY507" i="47"/>
  <c r="AW507" i="47"/>
  <c r="AW506" i="47" s="1"/>
  <c r="AT507" i="47"/>
  <c r="AT506" i="47" s="1"/>
  <c r="AS507" i="47"/>
  <c r="AS506" i="47" s="1"/>
  <c r="AQ507" i="47"/>
  <c r="AQ506" i="47" s="1"/>
  <c r="AN507" i="47"/>
  <c r="AN506" i="47" s="1"/>
  <c r="AM507" i="47"/>
  <c r="AM506" i="47" s="1"/>
  <c r="AK507" i="47"/>
  <c r="AK506" i="47" s="1"/>
  <c r="AH507" i="47"/>
  <c r="AH506" i="47" s="1"/>
  <c r="AG507" i="47"/>
  <c r="AG506" i="47" s="1"/>
  <c r="AE507" i="47"/>
  <c r="AE506" i="47" s="1"/>
  <c r="AB507" i="47"/>
  <c r="AB506" i="47" s="1"/>
  <c r="AA507" i="47"/>
  <c r="AA506" i="47" s="1"/>
  <c r="Y507" i="47"/>
  <c r="Y506" i="47" s="1"/>
  <c r="V507" i="47"/>
  <c r="V506" i="47" s="1"/>
  <c r="U507" i="47"/>
  <c r="U506" i="47" s="1"/>
  <c r="S507" i="47"/>
  <c r="S506" i="47" s="1"/>
  <c r="P507" i="47"/>
  <c r="P506" i="47" s="1"/>
  <c r="O507" i="47"/>
  <c r="O506" i="47" s="1"/>
  <c r="M507" i="47"/>
  <c r="M506" i="47" s="1"/>
  <c r="I507" i="47"/>
  <c r="I506" i="47" s="1"/>
  <c r="H507" i="47"/>
  <c r="H506" i="47" s="1"/>
  <c r="F507" i="47"/>
  <c r="F506" i="47" s="1"/>
  <c r="BH506" i="47"/>
  <c r="BN506" i="47" s="1"/>
  <c r="AY506" i="47"/>
  <c r="BH505" i="47"/>
  <c r="BN505" i="47" s="1"/>
  <c r="BP505" i="47" s="1"/>
  <c r="BF505" i="47"/>
  <c r="BE505" i="47"/>
  <c r="BC505" i="47"/>
  <c r="AZ505" i="47"/>
  <c r="AY505" i="47"/>
  <c r="AW505" i="47"/>
  <c r="AT505" i="47"/>
  <c r="AS505" i="47"/>
  <c r="AQ505" i="47"/>
  <c r="AN505" i="47"/>
  <c r="AM505" i="47"/>
  <c r="AK505" i="47"/>
  <c r="AH505" i="47"/>
  <c r="AG505" i="47"/>
  <c r="AE505" i="47"/>
  <c r="AB505" i="47"/>
  <c r="AA505" i="47"/>
  <c r="Y505" i="47"/>
  <c r="V505" i="47"/>
  <c r="U505" i="47"/>
  <c r="S505" i="47"/>
  <c r="P505" i="47"/>
  <c r="O505" i="47"/>
  <c r="M505" i="47"/>
  <c r="I505" i="47"/>
  <c r="H505" i="47"/>
  <c r="F505" i="47"/>
  <c r="BH504" i="47"/>
  <c r="BM504" i="47" s="1"/>
  <c r="BF504" i="47"/>
  <c r="BE504" i="47"/>
  <c r="BC504" i="47"/>
  <c r="AZ504" i="47"/>
  <c r="AY504" i="47"/>
  <c r="AW504" i="47"/>
  <c r="AT504" i="47"/>
  <c r="AS504" i="47"/>
  <c r="AQ504" i="47"/>
  <c r="AN504" i="47"/>
  <c r="AM504" i="47"/>
  <c r="AK504" i="47"/>
  <c r="AH504" i="47"/>
  <c r="AG504" i="47"/>
  <c r="AE504" i="47"/>
  <c r="AB504" i="47"/>
  <c r="AA504" i="47"/>
  <c r="Y504" i="47"/>
  <c r="V504" i="47"/>
  <c r="U504" i="47"/>
  <c r="S504" i="47"/>
  <c r="P504" i="47"/>
  <c r="O504" i="47"/>
  <c r="M504" i="47"/>
  <c r="I504" i="47"/>
  <c r="H504" i="47"/>
  <c r="F504" i="47"/>
  <c r="BH503" i="47"/>
  <c r="BM503" i="47" s="1"/>
  <c r="BF503" i="47"/>
  <c r="BE503" i="47"/>
  <c r="BC503" i="47"/>
  <c r="AZ503" i="47"/>
  <c r="AY503" i="47"/>
  <c r="AW503" i="47"/>
  <c r="AT503" i="47"/>
  <c r="AS503" i="47"/>
  <c r="AQ503" i="47"/>
  <c r="AN503" i="47"/>
  <c r="AM503" i="47"/>
  <c r="AK503" i="47"/>
  <c r="AH503" i="47"/>
  <c r="AG503" i="47"/>
  <c r="AE503" i="47"/>
  <c r="AB503" i="47"/>
  <c r="AA503" i="47"/>
  <c r="Y503" i="47"/>
  <c r="V503" i="47"/>
  <c r="U503" i="47"/>
  <c r="S503" i="47"/>
  <c r="P503" i="47"/>
  <c r="O503" i="47"/>
  <c r="M503" i="47"/>
  <c r="I503" i="47"/>
  <c r="H503" i="47"/>
  <c r="F503" i="47"/>
  <c r="BH502" i="47"/>
  <c r="BF502" i="47"/>
  <c r="BE502" i="47"/>
  <c r="BC502" i="47"/>
  <c r="AZ502" i="47"/>
  <c r="AY502" i="47"/>
  <c r="AW502" i="47"/>
  <c r="AT502" i="47"/>
  <c r="AS502" i="47"/>
  <c r="AQ502" i="47"/>
  <c r="AN502" i="47"/>
  <c r="AM502" i="47"/>
  <c r="AK502" i="47"/>
  <c r="AH502" i="47"/>
  <c r="AG502" i="47"/>
  <c r="AE502" i="47"/>
  <c r="AB502" i="47"/>
  <c r="AA502" i="47"/>
  <c r="Y502" i="47"/>
  <c r="V502" i="47"/>
  <c r="U502" i="47"/>
  <c r="S502" i="47"/>
  <c r="P502" i="47"/>
  <c r="O502" i="47"/>
  <c r="M502" i="47"/>
  <c r="I502" i="47"/>
  <c r="H502" i="47"/>
  <c r="F502" i="47"/>
  <c r="BH501" i="47"/>
  <c r="BN501" i="47" s="1"/>
  <c r="BH500" i="47"/>
  <c r="BF500" i="47"/>
  <c r="BE500" i="47"/>
  <c r="BC500" i="47"/>
  <c r="AZ500" i="47"/>
  <c r="AY500" i="47"/>
  <c r="AY497" i="47" s="1"/>
  <c r="AW500" i="47"/>
  <c r="AT500" i="47"/>
  <c r="AS500" i="47"/>
  <c r="AS497" i="47" s="1"/>
  <c r="AQ500" i="47"/>
  <c r="AN500" i="47"/>
  <c r="AM500" i="47"/>
  <c r="AM497" i="47" s="1"/>
  <c r="AK500" i="47"/>
  <c r="AH500" i="47"/>
  <c r="AG500" i="47"/>
  <c r="AG497" i="47" s="1"/>
  <c r="AE500" i="47"/>
  <c r="AB500" i="47"/>
  <c r="AA500" i="47"/>
  <c r="AA497" i="47" s="1"/>
  <c r="Y500" i="47"/>
  <c r="V500" i="47"/>
  <c r="U500" i="47"/>
  <c r="U497" i="47" s="1"/>
  <c r="S500" i="47"/>
  <c r="P500" i="47"/>
  <c r="O500" i="47"/>
  <c r="O497" i="47" s="1"/>
  <c r="M500" i="47"/>
  <c r="I500" i="47"/>
  <c r="H500" i="47"/>
  <c r="F500" i="47"/>
  <c r="BH499" i="47"/>
  <c r="BM499" i="47" s="1"/>
  <c r="BF499" i="47"/>
  <c r="BC499" i="47"/>
  <c r="AZ499" i="47"/>
  <c r="AW499" i="47"/>
  <c r="AT499" i="47"/>
  <c r="AQ499" i="47"/>
  <c r="AN499" i="47"/>
  <c r="AK499" i="47"/>
  <c r="AH499" i="47"/>
  <c r="AE499" i="47"/>
  <c r="AB499" i="47"/>
  <c r="Y499" i="47"/>
  <c r="V499" i="47"/>
  <c r="S499" i="47"/>
  <c r="P499" i="47"/>
  <c r="M499" i="47"/>
  <c r="I499" i="47"/>
  <c r="F499" i="47"/>
  <c r="BH498" i="47"/>
  <c r="BJ498" i="47" s="1"/>
  <c r="BF498" i="47"/>
  <c r="BC498" i="47"/>
  <c r="AZ498" i="47"/>
  <c r="AW498" i="47"/>
  <c r="AT498" i="47"/>
  <c r="AQ498" i="47"/>
  <c r="AN498" i="47"/>
  <c r="AK498" i="47"/>
  <c r="AH498" i="47"/>
  <c r="AH497" i="47" s="1"/>
  <c r="AE498" i="47"/>
  <c r="AB498" i="47"/>
  <c r="Y498" i="47"/>
  <c r="V498" i="47"/>
  <c r="S498" i="47"/>
  <c r="P498" i="47"/>
  <c r="M498" i="47"/>
  <c r="I498" i="47"/>
  <c r="F498" i="47"/>
  <c r="BH497" i="47"/>
  <c r="BN497" i="47" s="1"/>
  <c r="BE497" i="47"/>
  <c r="H497" i="47"/>
  <c r="BH496" i="47"/>
  <c r="BM496" i="47" s="1"/>
  <c r="BF496" i="47"/>
  <c r="BF494" i="47" s="1"/>
  <c r="BE496" i="47"/>
  <c r="BE494" i="47" s="1"/>
  <c r="BC496" i="47"/>
  <c r="AZ496" i="47"/>
  <c r="AY496" i="47"/>
  <c r="AY494" i="47" s="1"/>
  <c r="AW496" i="47"/>
  <c r="AT496" i="47"/>
  <c r="AS496" i="47"/>
  <c r="AS494" i="47" s="1"/>
  <c r="AQ496" i="47"/>
  <c r="AN496" i="47"/>
  <c r="AM496" i="47"/>
  <c r="AM494" i="47" s="1"/>
  <c r="AK496" i="47"/>
  <c r="AH496" i="47"/>
  <c r="AG496" i="47"/>
  <c r="AG494" i="47" s="1"/>
  <c r="AE496" i="47"/>
  <c r="AB496" i="47"/>
  <c r="AA496" i="47"/>
  <c r="AA494" i="47" s="1"/>
  <c r="Y496" i="47"/>
  <c r="V496" i="47"/>
  <c r="U496" i="47"/>
  <c r="U494" i="47" s="1"/>
  <c r="S496" i="47"/>
  <c r="P496" i="47"/>
  <c r="O496" i="47"/>
  <c r="O494" i="47" s="1"/>
  <c r="M496" i="47"/>
  <c r="I496" i="47"/>
  <c r="H496" i="47"/>
  <c r="H494" i="47" s="1"/>
  <c r="F496" i="47"/>
  <c r="BH495" i="47"/>
  <c r="BM495" i="47" s="1"/>
  <c r="BM494" i="47" s="1"/>
  <c r="BF495" i="47"/>
  <c r="BC495" i="47"/>
  <c r="AZ495" i="47"/>
  <c r="AZ494" i="47" s="1"/>
  <c r="AW495" i="47"/>
  <c r="AW494" i="47" s="1"/>
  <c r="AT495" i="47"/>
  <c r="AQ495" i="47"/>
  <c r="AQ494" i="47" s="1"/>
  <c r="AN495" i="47"/>
  <c r="AK495" i="47"/>
  <c r="AH495" i="47"/>
  <c r="AH494" i="47" s="1"/>
  <c r="AE495" i="47"/>
  <c r="AB495" i="47"/>
  <c r="Y495" i="47"/>
  <c r="V495" i="47"/>
  <c r="S495" i="47"/>
  <c r="P495" i="47"/>
  <c r="M495" i="47"/>
  <c r="I495" i="47"/>
  <c r="F495" i="47"/>
  <c r="BH494" i="47"/>
  <c r="BN494" i="47" s="1"/>
  <c r="BH493" i="47"/>
  <c r="BM493" i="47" s="1"/>
  <c r="BF493" i="47"/>
  <c r="BE493" i="47"/>
  <c r="BC493" i="47"/>
  <c r="AZ493" i="47"/>
  <c r="AY493" i="47"/>
  <c r="AW493" i="47"/>
  <c r="AT493" i="47"/>
  <c r="AS493" i="47"/>
  <c r="AQ493" i="47"/>
  <c r="AN493" i="47"/>
  <c r="AM493" i="47"/>
  <c r="AK493" i="47"/>
  <c r="AH493" i="47"/>
  <c r="AG493" i="47"/>
  <c r="AE493" i="47"/>
  <c r="AB493" i="47"/>
  <c r="AA493" i="47"/>
  <c r="Y493" i="47"/>
  <c r="V493" i="47"/>
  <c r="U493" i="47"/>
  <c r="S493" i="47"/>
  <c r="P493" i="47"/>
  <c r="O493" i="47"/>
  <c r="M493" i="47"/>
  <c r="I493" i="47"/>
  <c r="H493" i="47"/>
  <c r="F493" i="47"/>
  <c r="BH492" i="47"/>
  <c r="BN492" i="47" s="1"/>
  <c r="BR492" i="47" s="1"/>
  <c r="BF492" i="47"/>
  <c r="BE492" i="47"/>
  <c r="BC492" i="47"/>
  <c r="AZ492" i="47"/>
  <c r="AY492" i="47"/>
  <c r="AW492" i="47"/>
  <c r="AT492" i="47"/>
  <c r="AS492" i="47"/>
  <c r="AQ492" i="47"/>
  <c r="AN492" i="47"/>
  <c r="AM492" i="47"/>
  <c r="AK492" i="47"/>
  <c r="AH492" i="47"/>
  <c r="AG492" i="47"/>
  <c r="AE492" i="47"/>
  <c r="AB492" i="47"/>
  <c r="AA492" i="47"/>
  <c r="Y492" i="47"/>
  <c r="V492" i="47"/>
  <c r="U492" i="47"/>
  <c r="S492" i="47"/>
  <c r="P492" i="47"/>
  <c r="O492" i="47"/>
  <c r="M492" i="47"/>
  <c r="I492" i="47"/>
  <c r="H492" i="47"/>
  <c r="F492" i="47"/>
  <c r="BH491" i="47"/>
  <c r="BF491" i="47"/>
  <c r="BE491" i="47"/>
  <c r="BC491" i="47"/>
  <c r="AZ491" i="47"/>
  <c r="AY491" i="47"/>
  <c r="AW491" i="47"/>
  <c r="AT491" i="47"/>
  <c r="AS491" i="47"/>
  <c r="AQ491" i="47"/>
  <c r="AN491" i="47"/>
  <c r="AM491" i="47"/>
  <c r="AK491" i="47"/>
  <c r="AH491" i="47"/>
  <c r="AG491" i="47"/>
  <c r="AE491" i="47"/>
  <c r="AB491" i="47"/>
  <c r="AA491" i="47"/>
  <c r="Y491" i="47"/>
  <c r="V491" i="47"/>
  <c r="U491" i="47"/>
  <c r="S491" i="47"/>
  <c r="P491" i="47"/>
  <c r="O491" i="47"/>
  <c r="M491" i="47"/>
  <c r="I491" i="47"/>
  <c r="H491" i="47"/>
  <c r="F491" i="47"/>
  <c r="BH490" i="47"/>
  <c r="BJ490" i="47" s="1"/>
  <c r="BF490" i="47"/>
  <c r="BC490" i="47"/>
  <c r="AZ490" i="47"/>
  <c r="AW490" i="47"/>
  <c r="AT490" i="47"/>
  <c r="AQ490" i="47"/>
  <c r="AN490" i="47"/>
  <c r="AK490" i="47"/>
  <c r="AH490" i="47"/>
  <c r="AE490" i="47"/>
  <c r="AB490" i="47"/>
  <c r="Y490" i="47"/>
  <c r="V490" i="47"/>
  <c r="S490" i="47"/>
  <c r="P490" i="47"/>
  <c r="M490" i="47"/>
  <c r="I490" i="47"/>
  <c r="F490" i="47"/>
  <c r="BH489" i="47"/>
  <c r="BN489" i="47" s="1"/>
  <c r="BN488" i="47"/>
  <c r="BH488" i="47"/>
  <c r="BH487" i="47"/>
  <c r="BF487" i="47"/>
  <c r="BC487" i="47"/>
  <c r="AZ487" i="47"/>
  <c r="AW487" i="47"/>
  <c r="AT487" i="47"/>
  <c r="AQ487" i="47"/>
  <c r="AN487" i="47"/>
  <c r="AK487" i="47"/>
  <c r="AH487" i="47"/>
  <c r="AE487" i="47"/>
  <c r="AB487" i="47"/>
  <c r="Y487" i="47"/>
  <c r="V487" i="47"/>
  <c r="S487" i="47"/>
  <c r="P487" i="47"/>
  <c r="M487" i="47"/>
  <c r="I487" i="47"/>
  <c r="F487" i="47"/>
  <c r="BH486" i="47"/>
  <c r="BN486" i="47" s="1"/>
  <c r="BP486" i="47" s="1"/>
  <c r="BF486" i="47"/>
  <c r="BE486" i="47"/>
  <c r="BC486" i="47"/>
  <c r="AZ486" i="47"/>
  <c r="AY486" i="47"/>
  <c r="AW486" i="47"/>
  <c r="AT486" i="47"/>
  <c r="AS486" i="47"/>
  <c r="AQ486" i="47"/>
  <c r="AN486" i="47"/>
  <c r="AM486" i="47"/>
  <c r="AK486" i="47"/>
  <c r="AH486" i="47"/>
  <c r="AG486" i="47"/>
  <c r="AE486" i="47"/>
  <c r="AB486" i="47"/>
  <c r="AA486" i="47"/>
  <c r="Y486" i="47"/>
  <c r="V486" i="47"/>
  <c r="U486" i="47"/>
  <c r="S486" i="47"/>
  <c r="P486" i="47"/>
  <c r="O486" i="47"/>
  <c r="M486" i="47"/>
  <c r="I486" i="47"/>
  <c r="H486" i="47"/>
  <c r="F486" i="47"/>
  <c r="BH485" i="47"/>
  <c r="BF485" i="47"/>
  <c r="BE485" i="47"/>
  <c r="BC485" i="47"/>
  <c r="AZ485" i="47"/>
  <c r="AY485" i="47"/>
  <c r="AW485" i="47"/>
  <c r="AT485" i="47"/>
  <c r="AS485" i="47"/>
  <c r="AQ485" i="47"/>
  <c r="AN485" i="47"/>
  <c r="AM485" i="47"/>
  <c r="AK485" i="47"/>
  <c r="AH485" i="47"/>
  <c r="AG485" i="47"/>
  <c r="AE485" i="47"/>
  <c r="AB485" i="47"/>
  <c r="AA485" i="47"/>
  <c r="Y485" i="47"/>
  <c r="V485" i="47"/>
  <c r="U485" i="47"/>
  <c r="S485" i="47"/>
  <c r="P485" i="47"/>
  <c r="O485" i="47"/>
  <c r="M485" i="47"/>
  <c r="I485" i="47"/>
  <c r="H485" i="47"/>
  <c r="F485" i="47"/>
  <c r="BH484" i="47"/>
  <c r="BJ484" i="47" s="1"/>
  <c r="BF484" i="47"/>
  <c r="BC484" i="47"/>
  <c r="AZ484" i="47"/>
  <c r="AW484" i="47"/>
  <c r="AT484" i="47"/>
  <c r="AQ484" i="47"/>
  <c r="AN484" i="47"/>
  <c r="AK484" i="47"/>
  <c r="AH484" i="47"/>
  <c r="AE484" i="47"/>
  <c r="AB484" i="47"/>
  <c r="Y484" i="47"/>
  <c r="V484" i="47"/>
  <c r="S484" i="47"/>
  <c r="P484" i="47"/>
  <c r="M484" i="47"/>
  <c r="I484" i="47"/>
  <c r="F484" i="47"/>
  <c r="BH483" i="47"/>
  <c r="BF483" i="47"/>
  <c r="BC483" i="47"/>
  <c r="AZ483" i="47"/>
  <c r="AW483" i="47"/>
  <c r="AT483" i="47"/>
  <c r="AQ483" i="47"/>
  <c r="AN483" i="47"/>
  <c r="AK483" i="47"/>
  <c r="AH483" i="47"/>
  <c r="AE483" i="47"/>
  <c r="AB483" i="47"/>
  <c r="Y483" i="47"/>
  <c r="V483" i="47"/>
  <c r="S483" i="47"/>
  <c r="P483" i="47"/>
  <c r="M483" i="47"/>
  <c r="I483" i="47"/>
  <c r="F483" i="47"/>
  <c r="BH482" i="47"/>
  <c r="BM482" i="47" s="1"/>
  <c r="BF482" i="47"/>
  <c r="BC482" i="47"/>
  <c r="AZ482" i="47"/>
  <c r="AW482" i="47"/>
  <c r="AT482" i="47"/>
  <c r="AQ482" i="47"/>
  <c r="AN482" i="47"/>
  <c r="AK482" i="47"/>
  <c r="AH482" i="47"/>
  <c r="AE482" i="47"/>
  <c r="AB482" i="47"/>
  <c r="Y482" i="47"/>
  <c r="V482" i="47"/>
  <c r="S482" i="47"/>
  <c r="P482" i="47"/>
  <c r="M482" i="47"/>
  <c r="I482" i="47"/>
  <c r="F482" i="47"/>
  <c r="BH481" i="47"/>
  <c r="BJ481" i="47" s="1"/>
  <c r="BF481" i="47"/>
  <c r="BC481" i="47"/>
  <c r="AZ481" i="47"/>
  <c r="AW481" i="47"/>
  <c r="AT481" i="47"/>
  <c r="AQ481" i="47"/>
  <c r="AN481" i="47"/>
  <c r="AK481" i="47"/>
  <c r="AH481" i="47"/>
  <c r="AE481" i="47"/>
  <c r="AB481" i="47"/>
  <c r="Y481" i="47"/>
  <c r="V481" i="47"/>
  <c r="S481" i="47"/>
  <c r="P481" i="47"/>
  <c r="M481" i="47"/>
  <c r="I481" i="47"/>
  <c r="F481" i="47"/>
  <c r="BH480" i="47"/>
  <c r="BJ480" i="47" s="1"/>
  <c r="BF480" i="47"/>
  <c r="BC480" i="47"/>
  <c r="AZ480" i="47"/>
  <c r="AW480" i="47"/>
  <c r="AT480" i="47"/>
  <c r="AQ480" i="47"/>
  <c r="AN480" i="47"/>
  <c r="AK480" i="47"/>
  <c r="AH480" i="47"/>
  <c r="AE480" i="47"/>
  <c r="AB480" i="47"/>
  <c r="Y480" i="47"/>
  <c r="V480" i="47"/>
  <c r="S480" i="47"/>
  <c r="P480" i="47"/>
  <c r="M480" i="47"/>
  <c r="I480" i="47"/>
  <c r="F480" i="47"/>
  <c r="BH479" i="47"/>
  <c r="BJ479" i="47" s="1"/>
  <c r="BF479" i="47"/>
  <c r="BC479" i="47"/>
  <c r="AZ479" i="47"/>
  <c r="AW479" i="47"/>
  <c r="AT479" i="47"/>
  <c r="AQ479" i="47"/>
  <c r="AN479" i="47"/>
  <c r="AK479" i="47"/>
  <c r="AH479" i="47"/>
  <c r="AE479" i="47"/>
  <c r="AB479" i="47"/>
  <c r="Y479" i="47"/>
  <c r="V479" i="47"/>
  <c r="S479" i="47"/>
  <c r="P479" i="47"/>
  <c r="M479" i="47"/>
  <c r="I479" i="47"/>
  <c r="F479" i="47"/>
  <c r="BH478" i="47"/>
  <c r="BF478" i="47"/>
  <c r="BC478" i="47"/>
  <c r="AZ478" i="47"/>
  <c r="AW478" i="47"/>
  <c r="AT478" i="47"/>
  <c r="AQ478" i="47"/>
  <c r="AN478" i="47"/>
  <c r="AK478" i="47"/>
  <c r="AH478" i="47"/>
  <c r="AE478" i="47"/>
  <c r="AB478" i="47"/>
  <c r="Y478" i="47"/>
  <c r="V478" i="47"/>
  <c r="S478" i="47"/>
  <c r="P478" i="47"/>
  <c r="M478" i="47"/>
  <c r="I478" i="47"/>
  <c r="F478" i="47"/>
  <c r="BH477" i="47"/>
  <c r="BN477" i="47" s="1"/>
  <c r="BF477" i="47"/>
  <c r="BC477" i="47"/>
  <c r="AZ477" i="47"/>
  <c r="AW477" i="47"/>
  <c r="AT477" i="47"/>
  <c r="AQ477" i="47"/>
  <c r="AN477" i="47"/>
  <c r="AK477" i="47"/>
  <c r="AH477" i="47"/>
  <c r="AE477" i="47"/>
  <c r="AB477" i="47"/>
  <c r="Y477" i="47"/>
  <c r="V477" i="47"/>
  <c r="S477" i="47"/>
  <c r="P477" i="47"/>
  <c r="M477" i="47"/>
  <c r="I477" i="47"/>
  <c r="F477" i="47"/>
  <c r="BH476" i="47"/>
  <c r="BN476" i="47" s="1"/>
  <c r="BH475" i="47"/>
  <c r="BN475" i="47" s="1"/>
  <c r="BF475" i="47"/>
  <c r="BE475" i="47"/>
  <c r="BC475" i="47"/>
  <c r="AZ475" i="47"/>
  <c r="AY475" i="47"/>
  <c r="AW475" i="47"/>
  <c r="AT475" i="47"/>
  <c r="AS475" i="47"/>
  <c r="AQ475" i="47"/>
  <c r="AN475" i="47"/>
  <c r="AM475" i="47"/>
  <c r="AK475" i="47"/>
  <c r="AH475" i="47"/>
  <c r="AG475" i="47"/>
  <c r="AE475" i="47"/>
  <c r="AB475" i="47"/>
  <c r="AA475" i="47"/>
  <c r="Y475" i="47"/>
  <c r="V475" i="47"/>
  <c r="U475" i="47"/>
  <c r="S475" i="47"/>
  <c r="P475" i="47"/>
  <c r="O475" i="47"/>
  <c r="M475" i="47"/>
  <c r="I475" i="47"/>
  <c r="H475" i="47"/>
  <c r="F475" i="47"/>
  <c r="BH474" i="47"/>
  <c r="BF474" i="47"/>
  <c r="BC474" i="47"/>
  <c r="AZ474" i="47"/>
  <c r="AW474" i="47"/>
  <c r="AT474" i="47"/>
  <c r="AQ474" i="47"/>
  <c r="AN474" i="47"/>
  <c r="AK474" i="47"/>
  <c r="AH474" i="47"/>
  <c r="AE474" i="47"/>
  <c r="AB474" i="47"/>
  <c r="Y474" i="47"/>
  <c r="V474" i="47"/>
  <c r="S474" i="47"/>
  <c r="P474" i="47"/>
  <c r="M474" i="47"/>
  <c r="I474" i="47"/>
  <c r="F474" i="47"/>
  <c r="BH473" i="47"/>
  <c r="BF473" i="47"/>
  <c r="BE473" i="47"/>
  <c r="BC473" i="47"/>
  <c r="AZ473" i="47"/>
  <c r="AY473" i="47"/>
  <c r="AW473" i="47"/>
  <c r="AT473" i="47"/>
  <c r="AS473" i="47"/>
  <c r="AQ473" i="47"/>
  <c r="AN473" i="47"/>
  <c r="AM473" i="47"/>
  <c r="AK473" i="47"/>
  <c r="AH473" i="47"/>
  <c r="AG473" i="47"/>
  <c r="AE473" i="47"/>
  <c r="AB473" i="47"/>
  <c r="AA473" i="47"/>
  <c r="Y473" i="47"/>
  <c r="V473" i="47"/>
  <c r="U473" i="47"/>
  <c r="S473" i="47"/>
  <c r="P473" i="47"/>
  <c r="O473" i="47"/>
  <c r="M473" i="47"/>
  <c r="I473" i="47"/>
  <c r="H473" i="47"/>
  <c r="F473" i="47"/>
  <c r="BH472" i="47"/>
  <c r="BF472" i="47"/>
  <c r="BC472" i="47"/>
  <c r="AZ472" i="47"/>
  <c r="AW472" i="47"/>
  <c r="AT472" i="47"/>
  <c r="AQ472" i="47"/>
  <c r="AN472" i="47"/>
  <c r="AK472" i="47"/>
  <c r="AH472" i="47"/>
  <c r="AE472" i="47"/>
  <c r="AB472" i="47"/>
  <c r="Y472" i="47"/>
  <c r="V472" i="47"/>
  <c r="S472" i="47"/>
  <c r="P472" i="47"/>
  <c r="M472" i="47"/>
  <c r="I472" i="47"/>
  <c r="F472" i="47"/>
  <c r="BH471" i="47"/>
  <c r="BJ471" i="47" s="1"/>
  <c r="BF471" i="47"/>
  <c r="BE471" i="47"/>
  <c r="BC471" i="47"/>
  <c r="AZ471" i="47"/>
  <c r="AY471" i="47"/>
  <c r="AW471" i="47"/>
  <c r="AT471" i="47"/>
  <c r="AS471" i="47"/>
  <c r="AQ471" i="47"/>
  <c r="AN471" i="47"/>
  <c r="AM471" i="47"/>
  <c r="AK471" i="47"/>
  <c r="AH471" i="47"/>
  <c r="AG471" i="47"/>
  <c r="AE471" i="47"/>
  <c r="AB471" i="47"/>
  <c r="AA471" i="47"/>
  <c r="Y471" i="47"/>
  <c r="V471" i="47"/>
  <c r="U471" i="47"/>
  <c r="S471" i="47"/>
  <c r="P471" i="47"/>
  <c r="O471" i="47"/>
  <c r="O469" i="47" s="1"/>
  <c r="M471" i="47"/>
  <c r="I471" i="47"/>
  <c r="H471" i="47"/>
  <c r="F471" i="47"/>
  <c r="BH470" i="47"/>
  <c r="BF470" i="47"/>
  <c r="BC470" i="47"/>
  <c r="AZ470" i="47"/>
  <c r="AW470" i="47"/>
  <c r="AT470" i="47"/>
  <c r="AQ470" i="47"/>
  <c r="AN470" i="47"/>
  <c r="AK470" i="47"/>
  <c r="AH470" i="47"/>
  <c r="AE470" i="47"/>
  <c r="AB470" i="47"/>
  <c r="Y470" i="47"/>
  <c r="V470" i="47"/>
  <c r="S470" i="47"/>
  <c r="P470" i="47"/>
  <c r="M470" i="47"/>
  <c r="I470" i="47"/>
  <c r="F470" i="47"/>
  <c r="BH469" i="47"/>
  <c r="BN469" i="47" s="1"/>
  <c r="BF468" i="47"/>
  <c r="BE468" i="47"/>
  <c r="BC468" i="47"/>
  <c r="AZ468" i="47"/>
  <c r="AY468" i="47"/>
  <c r="AW468" i="47"/>
  <c r="AT468" i="47"/>
  <c r="AS468" i="47"/>
  <c r="AQ468" i="47"/>
  <c r="AN468" i="47"/>
  <c r="AM468" i="47"/>
  <c r="AK468" i="47"/>
  <c r="AH468" i="47"/>
  <c r="AG468" i="47"/>
  <c r="AE468" i="47"/>
  <c r="W468" i="47"/>
  <c r="BH468" i="47" s="1"/>
  <c r="V468" i="47"/>
  <c r="U468" i="47"/>
  <c r="S468" i="47"/>
  <c r="P468" i="47"/>
  <c r="O468" i="47"/>
  <c r="M468" i="47"/>
  <c r="I468" i="47"/>
  <c r="H468" i="47"/>
  <c r="F468" i="47"/>
  <c r="BF467" i="47"/>
  <c r="BE467" i="47"/>
  <c r="BC467" i="47"/>
  <c r="AZ467" i="47"/>
  <c r="AY467" i="47"/>
  <c r="AW467" i="47"/>
  <c r="AT467" i="47"/>
  <c r="AS467" i="47"/>
  <c r="AQ467" i="47"/>
  <c r="AN467" i="47"/>
  <c r="AM467" i="47"/>
  <c r="AK467" i="47"/>
  <c r="AH467" i="47"/>
  <c r="AG467" i="47"/>
  <c r="AE467" i="47"/>
  <c r="W467" i="47"/>
  <c r="V467" i="47"/>
  <c r="U467" i="47"/>
  <c r="S467" i="47"/>
  <c r="P467" i="47"/>
  <c r="O467" i="47"/>
  <c r="M467" i="47"/>
  <c r="I467" i="47"/>
  <c r="H467" i="47"/>
  <c r="F467" i="47"/>
  <c r="BF466" i="47"/>
  <c r="BC466" i="47"/>
  <c r="AZ466" i="47"/>
  <c r="AW466" i="47"/>
  <c r="AT466" i="47"/>
  <c r="AQ466" i="47"/>
  <c r="AN466" i="47"/>
  <c r="AK466" i="47"/>
  <c r="AH466" i="47"/>
  <c r="AE466" i="47"/>
  <c r="W466" i="47"/>
  <c r="AB466" i="47" s="1"/>
  <c r="V466" i="47"/>
  <c r="S466" i="47"/>
  <c r="P466" i="47"/>
  <c r="M466" i="47"/>
  <c r="I466" i="47"/>
  <c r="F466" i="47"/>
  <c r="BF465" i="47"/>
  <c r="BE465" i="47"/>
  <c r="BC465" i="47"/>
  <c r="AZ465" i="47"/>
  <c r="AY465" i="47"/>
  <c r="AW465" i="47"/>
  <c r="AT465" i="47"/>
  <c r="AS465" i="47"/>
  <c r="AQ465" i="47"/>
  <c r="AN465" i="47"/>
  <c r="AM465" i="47"/>
  <c r="AK465" i="47"/>
  <c r="AH465" i="47"/>
  <c r="AG465" i="47"/>
  <c r="AE465" i="47"/>
  <c r="W465" i="47"/>
  <c r="V465" i="47"/>
  <c r="U465" i="47"/>
  <c r="S465" i="47"/>
  <c r="P465" i="47"/>
  <c r="O465" i="47"/>
  <c r="M465" i="47"/>
  <c r="I465" i="47"/>
  <c r="H465" i="47"/>
  <c r="F465" i="47"/>
  <c r="BF464" i="47"/>
  <c r="BC464" i="47"/>
  <c r="AZ464" i="47"/>
  <c r="AW464" i="47"/>
  <c r="AT464" i="47"/>
  <c r="AQ464" i="47"/>
  <c r="AN464" i="47"/>
  <c r="AK464" i="47"/>
  <c r="AK463" i="47" s="1"/>
  <c r="AH464" i="47"/>
  <c r="AE464" i="47"/>
  <c r="W464" i="47"/>
  <c r="BH464" i="47" s="1"/>
  <c r="V464" i="47"/>
  <c r="S464" i="47"/>
  <c r="P464" i="47"/>
  <c r="M464" i="47"/>
  <c r="I464" i="47"/>
  <c r="F464" i="47"/>
  <c r="BH463" i="47"/>
  <c r="BH462" i="47"/>
  <c r="BL462" i="47" s="1"/>
  <c r="BF462" i="47"/>
  <c r="BF460" i="47" s="1"/>
  <c r="BE462" i="47"/>
  <c r="BC462" i="47"/>
  <c r="AZ462" i="47"/>
  <c r="AY462" i="47"/>
  <c r="AW462" i="47"/>
  <c r="AT462" i="47"/>
  <c r="AS462" i="47"/>
  <c r="AQ462" i="47"/>
  <c r="AN462" i="47"/>
  <c r="AM462" i="47"/>
  <c r="AK462" i="47"/>
  <c r="AH462" i="47"/>
  <c r="AH460" i="47" s="1"/>
  <c r="AG462" i="47"/>
  <c r="AE462" i="47"/>
  <c r="AB462" i="47"/>
  <c r="AA462" i="47"/>
  <c r="AA460" i="47" s="1"/>
  <c r="Y462" i="47"/>
  <c r="V462" i="47"/>
  <c r="U462" i="47"/>
  <c r="S462" i="47"/>
  <c r="P462" i="47"/>
  <c r="O462" i="47"/>
  <c r="M462" i="47"/>
  <c r="I462" i="47"/>
  <c r="I460" i="47" s="1"/>
  <c r="H462" i="47"/>
  <c r="F462" i="47"/>
  <c r="BH461" i="47"/>
  <c r="BF461" i="47"/>
  <c r="BE461" i="47"/>
  <c r="BC461" i="47"/>
  <c r="AZ461" i="47"/>
  <c r="AY461" i="47"/>
  <c r="AW461" i="47"/>
  <c r="AW460" i="47" s="1"/>
  <c r="AT461" i="47"/>
  <c r="AS461" i="47"/>
  <c r="AS460" i="47" s="1"/>
  <c r="AQ461" i="47"/>
  <c r="AQ460" i="47" s="1"/>
  <c r="AN461" i="47"/>
  <c r="AM461" i="47"/>
  <c r="AK461" i="47"/>
  <c r="AH461" i="47"/>
  <c r="AG461" i="47"/>
  <c r="AE461" i="47"/>
  <c r="AB461" i="47"/>
  <c r="AA461" i="47"/>
  <c r="Y461" i="47"/>
  <c r="Y460" i="47" s="1"/>
  <c r="V461" i="47"/>
  <c r="V460" i="47" s="1"/>
  <c r="U461" i="47"/>
  <c r="U460" i="47" s="1"/>
  <c r="S461" i="47"/>
  <c r="S460" i="47" s="1"/>
  <c r="P461" i="47"/>
  <c r="O461" i="47"/>
  <c r="M461" i="47"/>
  <c r="I461" i="47"/>
  <c r="H461" i="47"/>
  <c r="F461" i="47"/>
  <c r="BH460" i="47"/>
  <c r="BN460" i="47" s="1"/>
  <c r="BH459" i="47"/>
  <c r="BJ459" i="47" s="1"/>
  <c r="BF459" i="47"/>
  <c r="BE459" i="47"/>
  <c r="BC459" i="47"/>
  <c r="AZ459" i="47"/>
  <c r="AY459" i="47"/>
  <c r="AW459" i="47"/>
  <c r="AT459" i="47"/>
  <c r="AS459" i="47"/>
  <c r="AQ459" i="47"/>
  <c r="AN459" i="47"/>
  <c r="AM459" i="47"/>
  <c r="AK459" i="47"/>
  <c r="AH459" i="47"/>
  <c r="AG459" i="47"/>
  <c r="AE459" i="47"/>
  <c r="AB459" i="47"/>
  <c r="AA459" i="47"/>
  <c r="Y459" i="47"/>
  <c r="V459" i="47"/>
  <c r="U459" i="47"/>
  <c r="S459" i="47"/>
  <c r="P459" i="47"/>
  <c r="O459" i="47"/>
  <c r="M459" i="47"/>
  <c r="I459" i="47"/>
  <c r="H459" i="47"/>
  <c r="F459" i="47"/>
  <c r="BH458" i="47"/>
  <c r="BM458" i="47" s="1"/>
  <c r="BF458" i="47"/>
  <c r="BE458" i="47"/>
  <c r="BC458" i="47"/>
  <c r="AZ458" i="47"/>
  <c r="AY458" i="47"/>
  <c r="AW458" i="47"/>
  <c r="AT458" i="47"/>
  <c r="AS458" i="47"/>
  <c r="AQ458" i="47"/>
  <c r="AN458" i="47"/>
  <c r="AM458" i="47"/>
  <c r="AK458" i="47"/>
  <c r="AH458" i="47"/>
  <c r="AG458" i="47"/>
  <c r="AE458" i="47"/>
  <c r="AB458" i="47"/>
  <c r="AA458" i="47"/>
  <c r="Y458" i="47"/>
  <c r="V458" i="47"/>
  <c r="U458" i="47"/>
  <c r="S458" i="47"/>
  <c r="P458" i="47"/>
  <c r="O458" i="47"/>
  <c r="M458" i="47"/>
  <c r="I458" i="47"/>
  <c r="H458" i="47"/>
  <c r="F458" i="47"/>
  <c r="BH457" i="47"/>
  <c r="BN457" i="47" s="1"/>
  <c r="BF457" i="47"/>
  <c r="BE457" i="47"/>
  <c r="BC457" i="47"/>
  <c r="AZ457" i="47"/>
  <c r="AY457" i="47"/>
  <c r="AW457" i="47"/>
  <c r="AT457" i="47"/>
  <c r="AS457" i="47"/>
  <c r="AQ457" i="47"/>
  <c r="AN457" i="47"/>
  <c r="AM457" i="47"/>
  <c r="AK457" i="47"/>
  <c r="AH457" i="47"/>
  <c r="AG457" i="47"/>
  <c r="AE457" i="47"/>
  <c r="AE456" i="47" s="1"/>
  <c r="AB457" i="47"/>
  <c r="AB456" i="47" s="1"/>
  <c r="AA457" i="47"/>
  <c r="Y457" i="47"/>
  <c r="V457" i="47"/>
  <c r="U457" i="47"/>
  <c r="S457" i="47"/>
  <c r="P457" i="47"/>
  <c r="O457" i="47"/>
  <c r="M457" i="47"/>
  <c r="I457" i="47"/>
  <c r="H457" i="47"/>
  <c r="F457" i="47"/>
  <c r="BH456" i="47"/>
  <c r="BN456" i="47" s="1"/>
  <c r="BN455" i="47"/>
  <c r="BM455" i="47"/>
  <c r="BH455" i="47"/>
  <c r="BF455" i="47"/>
  <c r="BE455" i="47"/>
  <c r="BC455" i="47"/>
  <c r="AZ455" i="47"/>
  <c r="AY455" i="47"/>
  <c r="AW455" i="47"/>
  <c r="AT455" i="47"/>
  <c r="AS455" i="47"/>
  <c r="AQ455" i="47"/>
  <c r="AN455" i="47"/>
  <c r="AM455" i="47"/>
  <c r="AK455" i="47"/>
  <c r="AH455" i="47"/>
  <c r="AG455" i="47"/>
  <c r="AE455" i="47"/>
  <c r="AB455" i="47"/>
  <c r="AA455" i="47"/>
  <c r="Y455" i="47"/>
  <c r="V455" i="47"/>
  <c r="U455" i="47"/>
  <c r="S455" i="47"/>
  <c r="P455" i="47"/>
  <c r="O455" i="47"/>
  <c r="M455" i="47"/>
  <c r="I455" i="47"/>
  <c r="H455" i="47"/>
  <c r="F455" i="47"/>
  <c r="BH454" i="47"/>
  <c r="BF454" i="47"/>
  <c r="BE454" i="47"/>
  <c r="BC454" i="47"/>
  <c r="AZ454" i="47"/>
  <c r="AY454" i="47"/>
  <c r="AW454" i="47"/>
  <c r="AT454" i="47"/>
  <c r="AS454" i="47"/>
  <c r="AQ454" i="47"/>
  <c r="AN454" i="47"/>
  <c r="AM454" i="47"/>
  <c r="AK454" i="47"/>
  <c r="AH454" i="47"/>
  <c r="AG454" i="47"/>
  <c r="AE454" i="47"/>
  <c r="AB454" i="47"/>
  <c r="AA454" i="47"/>
  <c r="Y454" i="47"/>
  <c r="V454" i="47"/>
  <c r="U454" i="47"/>
  <c r="S454" i="47"/>
  <c r="P454" i="47"/>
  <c r="O454" i="47"/>
  <c r="M454" i="47"/>
  <c r="I454" i="47"/>
  <c r="H454" i="47"/>
  <c r="F454" i="47"/>
  <c r="BH453" i="47"/>
  <c r="BF453" i="47"/>
  <c r="BE453" i="47"/>
  <c r="BC453" i="47"/>
  <c r="AZ453" i="47"/>
  <c r="AY453" i="47"/>
  <c r="AW453" i="47"/>
  <c r="AT453" i="47"/>
  <c r="AS453" i="47"/>
  <c r="AQ453" i="47"/>
  <c r="AN453" i="47"/>
  <c r="AM453" i="47"/>
  <c r="AK453" i="47"/>
  <c r="AH453" i="47"/>
  <c r="AG453" i="47"/>
  <c r="AE453" i="47"/>
  <c r="AB453" i="47"/>
  <c r="AA453" i="47"/>
  <c r="Y453" i="47"/>
  <c r="V453" i="47"/>
  <c r="U453" i="47"/>
  <c r="S453" i="47"/>
  <c r="P453" i="47"/>
  <c r="O453" i="47"/>
  <c r="M453" i="47"/>
  <c r="I453" i="47"/>
  <c r="H453" i="47"/>
  <c r="F453" i="47"/>
  <c r="BH452" i="47"/>
  <c r="BF452" i="47"/>
  <c r="BE452" i="47"/>
  <c r="BC452" i="47"/>
  <c r="AZ452" i="47"/>
  <c r="AY452" i="47"/>
  <c r="AW452" i="47"/>
  <c r="AT452" i="47"/>
  <c r="AS452" i="47"/>
  <c r="AQ452" i="47"/>
  <c r="AN452" i="47"/>
  <c r="AM452" i="47"/>
  <c r="AK452" i="47"/>
  <c r="AH452" i="47"/>
  <c r="AG452" i="47"/>
  <c r="AE452" i="47"/>
  <c r="AB452" i="47"/>
  <c r="AA452" i="47"/>
  <c r="Y452" i="47"/>
  <c r="V452" i="47"/>
  <c r="U452" i="47"/>
  <c r="S452" i="47"/>
  <c r="P452" i="47"/>
  <c r="O452" i="47"/>
  <c r="M452" i="47"/>
  <c r="I452" i="47"/>
  <c r="H452" i="47"/>
  <c r="F452" i="47"/>
  <c r="BH451" i="47"/>
  <c r="BF451" i="47"/>
  <c r="BE451" i="47"/>
  <c r="BC451" i="47"/>
  <c r="AZ451" i="47"/>
  <c r="AY451" i="47"/>
  <c r="AW451" i="47"/>
  <c r="AT451" i="47"/>
  <c r="AS451" i="47"/>
  <c r="AQ451" i="47"/>
  <c r="AN451" i="47"/>
  <c r="AM451" i="47"/>
  <c r="AK451" i="47"/>
  <c r="AH451" i="47"/>
  <c r="AG451" i="47"/>
  <c r="AE451" i="47"/>
  <c r="AB451" i="47"/>
  <c r="AA451" i="47"/>
  <c r="Y451" i="47"/>
  <c r="V451" i="47"/>
  <c r="U451" i="47"/>
  <c r="S451" i="47"/>
  <c r="P451" i="47"/>
  <c r="O451" i="47"/>
  <c r="M451" i="47"/>
  <c r="I451" i="47"/>
  <c r="H451" i="47"/>
  <c r="F451" i="47"/>
  <c r="BN450" i="47"/>
  <c r="BP450" i="47" s="1"/>
  <c r="BM450" i="47"/>
  <c r="BJ450" i="47"/>
  <c r="BH450" i="47"/>
  <c r="BL450" i="47" s="1"/>
  <c r="BF450" i="47"/>
  <c r="BE450" i="47"/>
  <c r="BC450" i="47"/>
  <c r="AZ450" i="47"/>
  <c r="AY450" i="47"/>
  <c r="AW450" i="47"/>
  <c r="AT450" i="47"/>
  <c r="AS450" i="47"/>
  <c r="AQ450" i="47"/>
  <c r="AN450" i="47"/>
  <c r="AM450" i="47"/>
  <c r="AK450" i="47"/>
  <c r="AH450" i="47"/>
  <c r="AG450" i="47"/>
  <c r="AE450" i="47"/>
  <c r="AB450" i="47"/>
  <c r="AA450" i="47"/>
  <c r="Y450" i="47"/>
  <c r="V450" i="47"/>
  <c r="U450" i="47"/>
  <c r="S450" i="47"/>
  <c r="P450" i="47"/>
  <c r="O450" i="47"/>
  <c r="M450" i="47"/>
  <c r="I450" i="47"/>
  <c r="H450" i="47"/>
  <c r="F450" i="47"/>
  <c r="BH449" i="47"/>
  <c r="BN449" i="47" s="1"/>
  <c r="BH448" i="47"/>
  <c r="BN448" i="47" s="1"/>
  <c r="BS448" i="47" s="1"/>
  <c r="BF448" i="47"/>
  <c r="BE448" i="47"/>
  <c r="BC448" i="47"/>
  <c r="AZ448" i="47"/>
  <c r="AY448" i="47"/>
  <c r="AW448" i="47"/>
  <c r="AT448" i="47"/>
  <c r="AS448" i="47"/>
  <c r="AQ448" i="47"/>
  <c r="AN448" i="47"/>
  <c r="AM448" i="47"/>
  <c r="AK448" i="47"/>
  <c r="AH448" i="47"/>
  <c r="AG448" i="47"/>
  <c r="AE448" i="47"/>
  <c r="AB448" i="47"/>
  <c r="AA448" i="47"/>
  <c r="Y448" i="47"/>
  <c r="V448" i="47"/>
  <c r="U448" i="47"/>
  <c r="S448" i="47"/>
  <c r="P448" i="47"/>
  <c r="O448" i="47"/>
  <c r="M448" i="47"/>
  <c r="I448" i="47"/>
  <c r="H448" i="47"/>
  <c r="F448" i="47"/>
  <c r="BH447" i="47"/>
  <c r="BM447" i="47" s="1"/>
  <c r="BF447" i="47"/>
  <c r="BE447" i="47"/>
  <c r="BC447" i="47"/>
  <c r="AZ447" i="47"/>
  <c r="AY447" i="47"/>
  <c r="AW447" i="47"/>
  <c r="AT447" i="47"/>
  <c r="AS447" i="47"/>
  <c r="AQ447" i="47"/>
  <c r="AN447" i="47"/>
  <c r="AM447" i="47"/>
  <c r="AK447" i="47"/>
  <c r="AH447" i="47"/>
  <c r="AG447" i="47"/>
  <c r="AE447" i="47"/>
  <c r="AB447" i="47"/>
  <c r="AA447" i="47"/>
  <c r="Y447" i="47"/>
  <c r="V447" i="47"/>
  <c r="U447" i="47"/>
  <c r="S447" i="47"/>
  <c r="P447" i="47"/>
  <c r="O447" i="47"/>
  <c r="M447" i="47"/>
  <c r="I447" i="47"/>
  <c r="H447" i="47"/>
  <c r="F447" i="47"/>
  <c r="BH446" i="47"/>
  <c r="BM446" i="47" s="1"/>
  <c r="BF446" i="47"/>
  <c r="BE446" i="47"/>
  <c r="BC446" i="47"/>
  <c r="AZ446" i="47"/>
  <c r="AY446" i="47"/>
  <c r="AW446" i="47"/>
  <c r="AT446" i="47"/>
  <c r="AS446" i="47"/>
  <c r="AQ446" i="47"/>
  <c r="AN446" i="47"/>
  <c r="AM446" i="47"/>
  <c r="AK446" i="47"/>
  <c r="AH446" i="47"/>
  <c r="AG446" i="47"/>
  <c r="AE446" i="47"/>
  <c r="AB446" i="47"/>
  <c r="AA446" i="47"/>
  <c r="Y446" i="47"/>
  <c r="V446" i="47"/>
  <c r="U446" i="47"/>
  <c r="S446" i="47"/>
  <c r="P446" i="47"/>
  <c r="O446" i="47"/>
  <c r="M446" i="47"/>
  <c r="I446" i="47"/>
  <c r="H446" i="47"/>
  <c r="F446" i="47"/>
  <c r="BH445" i="47"/>
  <c r="BN445" i="47" s="1"/>
  <c r="BR445" i="47" s="1"/>
  <c r="BF445" i="47"/>
  <c r="BE445" i="47"/>
  <c r="BC445" i="47"/>
  <c r="AZ445" i="47"/>
  <c r="AY445" i="47"/>
  <c r="AW445" i="47"/>
  <c r="AT445" i="47"/>
  <c r="AS445" i="47"/>
  <c r="AQ445" i="47"/>
  <c r="AN445" i="47"/>
  <c r="AM445" i="47"/>
  <c r="AK445" i="47"/>
  <c r="AH445" i="47"/>
  <c r="AG445" i="47"/>
  <c r="AE445" i="47"/>
  <c r="AB445" i="47"/>
  <c r="AA445" i="47"/>
  <c r="Y445" i="47"/>
  <c r="V445" i="47"/>
  <c r="U445" i="47"/>
  <c r="S445" i="47"/>
  <c r="P445" i="47"/>
  <c r="O445" i="47"/>
  <c r="M445" i="47"/>
  <c r="I445" i="47"/>
  <c r="H445" i="47"/>
  <c r="F445" i="47"/>
  <c r="BH444" i="47"/>
  <c r="BF444" i="47"/>
  <c r="BC444" i="47"/>
  <c r="AZ444" i="47"/>
  <c r="AW444" i="47"/>
  <c r="AT444" i="47"/>
  <c r="AQ444" i="47"/>
  <c r="AN444" i="47"/>
  <c r="AK444" i="47"/>
  <c r="AH444" i="47"/>
  <c r="AE444" i="47"/>
  <c r="AB444" i="47"/>
  <c r="Y444" i="47"/>
  <c r="V444" i="47"/>
  <c r="S444" i="47"/>
  <c r="P444" i="47"/>
  <c r="M444" i="47"/>
  <c r="D444" i="47"/>
  <c r="BH443" i="47"/>
  <c r="BN443" i="47" s="1"/>
  <c r="BP443" i="47" s="1"/>
  <c r="BF443" i="47"/>
  <c r="BC443" i="47"/>
  <c r="AZ443" i="47"/>
  <c r="AW443" i="47"/>
  <c r="AT443" i="47"/>
  <c r="AQ443" i="47"/>
  <c r="AN443" i="47"/>
  <c r="AK443" i="47"/>
  <c r="AH443" i="47"/>
  <c r="AE443" i="47"/>
  <c r="AB443" i="47"/>
  <c r="Y443" i="47"/>
  <c r="V443" i="47"/>
  <c r="S443" i="47"/>
  <c r="P443" i="47"/>
  <c r="M443" i="47"/>
  <c r="I443" i="47"/>
  <c r="F443" i="47"/>
  <c r="BH442" i="47"/>
  <c r="BN442" i="47" s="1"/>
  <c r="BF442" i="47"/>
  <c r="BE442" i="47"/>
  <c r="BC442" i="47"/>
  <c r="AZ442" i="47"/>
  <c r="AY442" i="47"/>
  <c r="AW442" i="47"/>
  <c r="AT442" i="47"/>
  <c r="AS442" i="47"/>
  <c r="AQ442" i="47"/>
  <c r="AN442" i="47"/>
  <c r="AM442" i="47"/>
  <c r="AK442" i="47"/>
  <c r="AH442" i="47"/>
  <c r="AG442" i="47"/>
  <c r="AE442" i="47"/>
  <c r="AB442" i="47"/>
  <c r="AA442" i="47"/>
  <c r="Y442" i="47"/>
  <c r="V442" i="47"/>
  <c r="U442" i="47"/>
  <c r="S442" i="47"/>
  <c r="P442" i="47"/>
  <c r="O442" i="47"/>
  <c r="M442" i="47"/>
  <c r="I442" i="47"/>
  <c r="H442" i="47"/>
  <c r="F442" i="47"/>
  <c r="BH441" i="47"/>
  <c r="BL441" i="47" s="1"/>
  <c r="BF441" i="47"/>
  <c r="BE441" i="47"/>
  <c r="BC441" i="47"/>
  <c r="AZ441" i="47"/>
  <c r="AY441" i="47"/>
  <c r="AW441" i="47"/>
  <c r="AT441" i="47"/>
  <c r="AS441" i="47"/>
  <c r="AQ441" i="47"/>
  <c r="AN441" i="47"/>
  <c r="AM441" i="47"/>
  <c r="AK441" i="47"/>
  <c r="AH441" i="47"/>
  <c r="AG441" i="47"/>
  <c r="AE441" i="47"/>
  <c r="AB441" i="47"/>
  <c r="AA441" i="47"/>
  <c r="Y441" i="47"/>
  <c r="V441" i="47"/>
  <c r="U441" i="47"/>
  <c r="S441" i="47"/>
  <c r="P441" i="47"/>
  <c r="O441" i="47"/>
  <c r="M441" i="47"/>
  <c r="I441" i="47"/>
  <c r="H441" i="47"/>
  <c r="F441" i="47"/>
  <c r="BH440" i="47"/>
  <c r="BJ440" i="47" s="1"/>
  <c r="BF440" i="47"/>
  <c r="BC440" i="47"/>
  <c r="AZ440" i="47"/>
  <c r="AW440" i="47"/>
  <c r="AT440" i="47"/>
  <c r="AQ440" i="47"/>
  <c r="AN440" i="47"/>
  <c r="AK440" i="47"/>
  <c r="AH440" i="47"/>
  <c r="AE440" i="47"/>
  <c r="AB440" i="47"/>
  <c r="Y440" i="47"/>
  <c r="V440" i="47"/>
  <c r="S440" i="47"/>
  <c r="P440" i="47"/>
  <c r="M440" i="47"/>
  <c r="D440" i="47"/>
  <c r="F440" i="47" s="1"/>
  <c r="BH439" i="47"/>
  <c r="BN439" i="47" s="1"/>
  <c r="BF439" i="47"/>
  <c r="BC439" i="47"/>
  <c r="AZ439" i="47"/>
  <c r="AW439" i="47"/>
  <c r="AT439" i="47"/>
  <c r="AQ439" i="47"/>
  <c r="AN439" i="47"/>
  <c r="AK439" i="47"/>
  <c r="AH439" i="47"/>
  <c r="AE439" i="47"/>
  <c r="AB439" i="47"/>
  <c r="Y439" i="47"/>
  <c r="V439" i="47"/>
  <c r="S439" i="47"/>
  <c r="P439" i="47"/>
  <c r="M439" i="47"/>
  <c r="I439" i="47"/>
  <c r="F439" i="47"/>
  <c r="BH438" i="47"/>
  <c r="BM438" i="47" s="1"/>
  <c r="BF438" i="47"/>
  <c r="BC438" i="47"/>
  <c r="AZ438" i="47"/>
  <c r="AW438" i="47"/>
  <c r="AT438" i="47"/>
  <c r="AQ438" i="47"/>
  <c r="AN438" i="47"/>
  <c r="AK438" i="47"/>
  <c r="AH438" i="47"/>
  <c r="AE438" i="47"/>
  <c r="AB438" i="47"/>
  <c r="Y438" i="47"/>
  <c r="V438" i="47"/>
  <c r="S438" i="47"/>
  <c r="P438" i="47"/>
  <c r="M438" i="47"/>
  <c r="D438" i="47"/>
  <c r="BH437" i="47"/>
  <c r="BF437" i="47"/>
  <c r="BC437" i="47"/>
  <c r="AZ437" i="47"/>
  <c r="AW437" i="47"/>
  <c r="AT437" i="47"/>
  <c r="AQ437" i="47"/>
  <c r="AN437" i="47"/>
  <c r="AK437" i="47"/>
  <c r="AH437" i="47"/>
  <c r="AE437" i="47"/>
  <c r="AB437" i="47"/>
  <c r="Y437" i="47"/>
  <c r="V437" i="47"/>
  <c r="S437" i="47"/>
  <c r="P437" i="47"/>
  <c r="M437" i="47"/>
  <c r="I437" i="47"/>
  <c r="F437" i="47"/>
  <c r="BH436" i="47"/>
  <c r="BN436" i="47" s="1"/>
  <c r="BN435" i="47"/>
  <c r="BR435" i="47" s="1"/>
  <c r="BR430" i="47" s="1"/>
  <c r="BH435" i="47"/>
  <c r="BM435" i="47" s="1"/>
  <c r="BF435" i="47"/>
  <c r="BE435" i="47"/>
  <c r="BE430" i="47" s="1"/>
  <c r="BC435" i="47"/>
  <c r="AZ435" i="47"/>
  <c r="AY435" i="47"/>
  <c r="AY430" i="47" s="1"/>
  <c r="AW435" i="47"/>
  <c r="AT435" i="47"/>
  <c r="AS435" i="47"/>
  <c r="AS430" i="47" s="1"/>
  <c r="AQ435" i="47"/>
  <c r="AN435" i="47"/>
  <c r="AM435" i="47"/>
  <c r="AM430" i="47" s="1"/>
  <c r="AK435" i="47"/>
  <c r="AH435" i="47"/>
  <c r="AG435" i="47"/>
  <c r="AG430" i="47" s="1"/>
  <c r="AE435" i="47"/>
  <c r="AB435" i="47"/>
  <c r="AA435" i="47"/>
  <c r="AA430" i="47" s="1"/>
  <c r="Y435" i="47"/>
  <c r="V435" i="47"/>
  <c r="U435" i="47"/>
  <c r="U430" i="47" s="1"/>
  <c r="S435" i="47"/>
  <c r="P435" i="47"/>
  <c r="O435" i="47"/>
  <c r="O430" i="47" s="1"/>
  <c r="M435" i="47"/>
  <c r="I435" i="47"/>
  <c r="H435" i="47"/>
  <c r="H430" i="47" s="1"/>
  <c r="F435" i="47"/>
  <c r="BH434" i="47"/>
  <c r="BF434" i="47"/>
  <c r="BC434" i="47"/>
  <c r="AZ434" i="47"/>
  <c r="AW434" i="47"/>
  <c r="AT434" i="47"/>
  <c r="AQ434" i="47"/>
  <c r="AN434" i="47"/>
  <c r="AK434" i="47"/>
  <c r="AH434" i="47"/>
  <c r="AE434" i="47"/>
  <c r="AB434" i="47"/>
  <c r="Y434" i="47"/>
  <c r="V434" i="47"/>
  <c r="S434" i="47"/>
  <c r="P434" i="47"/>
  <c r="M434" i="47"/>
  <c r="D434" i="47"/>
  <c r="F434" i="47" s="1"/>
  <c r="BH433" i="47"/>
  <c r="BJ433" i="47" s="1"/>
  <c r="BF433" i="47"/>
  <c r="BC433" i="47"/>
  <c r="AZ433" i="47"/>
  <c r="AW433" i="47"/>
  <c r="AT433" i="47"/>
  <c r="AQ433" i="47"/>
  <c r="AN433" i="47"/>
  <c r="AK433" i="47"/>
  <c r="AH433" i="47"/>
  <c r="AE433" i="47"/>
  <c r="AB433" i="47"/>
  <c r="Y433" i="47"/>
  <c r="V433" i="47"/>
  <c r="S433" i="47"/>
  <c r="P433" i="47"/>
  <c r="M433" i="47"/>
  <c r="I433" i="47"/>
  <c r="F433" i="47"/>
  <c r="BH432" i="47"/>
  <c r="BF432" i="47"/>
  <c r="BC432" i="47"/>
  <c r="AZ432" i="47"/>
  <c r="AW432" i="47"/>
  <c r="AT432" i="47"/>
  <c r="AQ432" i="47"/>
  <c r="AN432" i="47"/>
  <c r="AK432" i="47"/>
  <c r="AH432" i="47"/>
  <c r="AE432" i="47"/>
  <c r="AB432" i="47"/>
  <c r="Y432" i="47"/>
  <c r="V432" i="47"/>
  <c r="S432" i="47"/>
  <c r="P432" i="47"/>
  <c r="M432" i="47"/>
  <c r="D432" i="47"/>
  <c r="BN431" i="47"/>
  <c r="BP431" i="47" s="1"/>
  <c r="BM431" i="47"/>
  <c r="BH431" i="47"/>
  <c r="BJ431" i="47" s="1"/>
  <c r="BF431" i="47"/>
  <c r="BC431" i="47"/>
  <c r="AZ431" i="47"/>
  <c r="AW431" i="47"/>
  <c r="AT431" i="47"/>
  <c r="AQ431" i="47"/>
  <c r="AN431" i="47"/>
  <c r="AK431" i="47"/>
  <c r="AH431" i="47"/>
  <c r="AE431" i="47"/>
  <c r="AB431" i="47"/>
  <c r="Y431" i="47"/>
  <c r="V431" i="47"/>
  <c r="S431" i="47"/>
  <c r="P431" i="47"/>
  <c r="M431" i="47"/>
  <c r="I431" i="47"/>
  <c r="F431" i="47"/>
  <c r="BH430" i="47"/>
  <c r="BN430" i="47" s="1"/>
  <c r="BH429" i="47"/>
  <c r="BJ429" i="47" s="1"/>
  <c r="BF429" i="47"/>
  <c r="BE429" i="47"/>
  <c r="BC429" i="47"/>
  <c r="AZ429" i="47"/>
  <c r="AY429" i="47"/>
  <c r="AW429" i="47"/>
  <c r="AT429" i="47"/>
  <c r="AS429" i="47"/>
  <c r="AQ429" i="47"/>
  <c r="AN429" i="47"/>
  <c r="AM429" i="47"/>
  <c r="AK429" i="47"/>
  <c r="AH429" i="47"/>
  <c r="AG429" i="47"/>
  <c r="AE429" i="47"/>
  <c r="AB429" i="47"/>
  <c r="AA429" i="47"/>
  <c r="Y429" i="47"/>
  <c r="V429" i="47"/>
  <c r="U429" i="47"/>
  <c r="S429" i="47"/>
  <c r="P429" i="47"/>
  <c r="O429" i="47"/>
  <c r="M429" i="47"/>
  <c r="I429" i="47"/>
  <c r="H429" i="47"/>
  <c r="F429" i="47"/>
  <c r="BH428" i="47"/>
  <c r="BJ428" i="47" s="1"/>
  <c r="BF428" i="47"/>
  <c r="BF427" i="47" s="1"/>
  <c r="BE428" i="47"/>
  <c r="BC428" i="47"/>
  <c r="AZ428" i="47"/>
  <c r="AY428" i="47"/>
  <c r="AW428" i="47"/>
  <c r="AT428" i="47"/>
  <c r="AS428" i="47"/>
  <c r="AQ428" i="47"/>
  <c r="AN428" i="47"/>
  <c r="AM428" i="47"/>
  <c r="AK428" i="47"/>
  <c r="AH428" i="47"/>
  <c r="AH427" i="47" s="1"/>
  <c r="AG428" i="47"/>
  <c r="AE428" i="47"/>
  <c r="AB428" i="47"/>
  <c r="AA428" i="47"/>
  <c r="Y428" i="47"/>
  <c r="V428" i="47"/>
  <c r="U428" i="47"/>
  <c r="S428" i="47"/>
  <c r="P428" i="47"/>
  <c r="O428" i="47"/>
  <c r="M428" i="47"/>
  <c r="I428" i="47"/>
  <c r="I427" i="47" s="1"/>
  <c r="H428" i="47"/>
  <c r="F428" i="47"/>
  <c r="BH427" i="47"/>
  <c r="BN427" i="47" s="1"/>
  <c r="BH426" i="47"/>
  <c r="BJ426" i="47" s="1"/>
  <c r="BF426" i="47"/>
  <c r="BE426" i="47"/>
  <c r="BC426" i="47"/>
  <c r="AZ426" i="47"/>
  <c r="AY426" i="47"/>
  <c r="AW426" i="47"/>
  <c r="AT426" i="47"/>
  <c r="AS426" i="47"/>
  <c r="AQ426" i="47"/>
  <c r="AN426" i="47"/>
  <c r="AM426" i="47"/>
  <c r="AK426" i="47"/>
  <c r="AH426" i="47"/>
  <c r="AG426" i="47"/>
  <c r="AE426" i="47"/>
  <c r="AB426" i="47"/>
  <c r="AA426" i="47"/>
  <c r="Y426" i="47"/>
  <c r="V426" i="47"/>
  <c r="U426" i="47"/>
  <c r="S426" i="47"/>
  <c r="P426" i="47"/>
  <c r="O426" i="47"/>
  <c r="M426" i="47"/>
  <c r="I426" i="47"/>
  <c r="H426" i="47"/>
  <c r="F426" i="47"/>
  <c r="BH425" i="47"/>
  <c r="BL425" i="47" s="1"/>
  <c r="BF425" i="47"/>
  <c r="BE425" i="47"/>
  <c r="BC425" i="47"/>
  <c r="AZ425" i="47"/>
  <c r="AY425" i="47"/>
  <c r="AW425" i="47"/>
  <c r="AT425" i="47"/>
  <c r="AS425" i="47"/>
  <c r="AQ425" i="47"/>
  <c r="AN425" i="47"/>
  <c r="AM425" i="47"/>
  <c r="AK425" i="47"/>
  <c r="AH425" i="47"/>
  <c r="AG425" i="47"/>
  <c r="AE425" i="47"/>
  <c r="AB425" i="47"/>
  <c r="AA425" i="47"/>
  <c r="Y425" i="47"/>
  <c r="V425" i="47"/>
  <c r="U425" i="47"/>
  <c r="S425" i="47"/>
  <c r="P425" i="47"/>
  <c r="O425" i="47"/>
  <c r="M425" i="47"/>
  <c r="I425" i="47"/>
  <c r="H425" i="47"/>
  <c r="F425" i="47"/>
  <c r="BL424" i="47"/>
  <c r="BH424" i="47"/>
  <c r="BF424" i="47"/>
  <c r="BE424" i="47"/>
  <c r="BC424" i="47"/>
  <c r="AZ424" i="47"/>
  <c r="AY424" i="47"/>
  <c r="AW424" i="47"/>
  <c r="AT424" i="47"/>
  <c r="AS424" i="47"/>
  <c r="AQ424" i="47"/>
  <c r="AN424" i="47"/>
  <c r="AM424" i="47"/>
  <c r="AK424" i="47"/>
  <c r="AH424" i="47"/>
  <c r="AG424" i="47"/>
  <c r="AE424" i="47"/>
  <c r="AB424" i="47"/>
  <c r="AA424" i="47"/>
  <c r="Y424" i="47"/>
  <c r="V424" i="47"/>
  <c r="U424" i="47"/>
  <c r="S424" i="47"/>
  <c r="P424" i="47"/>
  <c r="O424" i="47"/>
  <c r="M424" i="47"/>
  <c r="I424" i="47"/>
  <c r="H424" i="47"/>
  <c r="F424" i="47"/>
  <c r="BH423" i="47"/>
  <c r="BF423" i="47"/>
  <c r="BE423" i="47"/>
  <c r="BC423" i="47"/>
  <c r="AZ423" i="47"/>
  <c r="AY423" i="47"/>
  <c r="AW423" i="47"/>
  <c r="AT423" i="47"/>
  <c r="AS423" i="47"/>
  <c r="AQ423" i="47"/>
  <c r="AN423" i="47"/>
  <c r="AM423" i="47"/>
  <c r="AK423" i="47"/>
  <c r="AH423" i="47"/>
  <c r="AG423" i="47"/>
  <c r="AE423" i="47"/>
  <c r="AB423" i="47"/>
  <c r="AA423" i="47"/>
  <c r="Y423" i="47"/>
  <c r="V423" i="47"/>
  <c r="U423" i="47"/>
  <c r="S423" i="47"/>
  <c r="P423" i="47"/>
  <c r="O423" i="47"/>
  <c r="M423" i="47"/>
  <c r="I423" i="47"/>
  <c r="H423" i="47"/>
  <c r="F423" i="47"/>
  <c r="BH422" i="47"/>
  <c r="BM422" i="47" s="1"/>
  <c r="BF422" i="47"/>
  <c r="BE422" i="47"/>
  <c r="BC422" i="47"/>
  <c r="AZ422" i="47"/>
  <c r="AY422" i="47"/>
  <c r="AW422" i="47"/>
  <c r="AT422" i="47"/>
  <c r="AS422" i="47"/>
  <c r="AQ422" i="47"/>
  <c r="AN422" i="47"/>
  <c r="AM422" i="47"/>
  <c r="AK422" i="47"/>
  <c r="AH422" i="47"/>
  <c r="AG422" i="47"/>
  <c r="AE422" i="47"/>
  <c r="AB422" i="47"/>
  <c r="AA422" i="47"/>
  <c r="Y422" i="47"/>
  <c r="V422" i="47"/>
  <c r="U422" i="47"/>
  <c r="S422" i="47"/>
  <c r="P422" i="47"/>
  <c r="O422" i="47"/>
  <c r="M422" i="47"/>
  <c r="I422" i="47"/>
  <c r="H422" i="47"/>
  <c r="F422" i="47"/>
  <c r="BH421" i="47"/>
  <c r="BM421" i="47" s="1"/>
  <c r="BF421" i="47"/>
  <c r="BE421" i="47"/>
  <c r="BC421" i="47"/>
  <c r="AZ421" i="47"/>
  <c r="AY421" i="47"/>
  <c r="AW421" i="47"/>
  <c r="AT421" i="47"/>
  <c r="AS421" i="47"/>
  <c r="AQ421" i="47"/>
  <c r="AN421" i="47"/>
  <c r="AM421" i="47"/>
  <c r="AK421" i="47"/>
  <c r="AH421" i="47"/>
  <c r="AG421" i="47"/>
  <c r="AE421" i="47"/>
  <c r="AB421" i="47"/>
  <c r="AA421" i="47"/>
  <c r="Y421" i="47"/>
  <c r="V421" i="47"/>
  <c r="U421" i="47"/>
  <c r="S421" i="47"/>
  <c r="P421" i="47"/>
  <c r="O421" i="47"/>
  <c r="M421" i="47"/>
  <c r="I421" i="47"/>
  <c r="H421" i="47"/>
  <c r="F421" i="47"/>
  <c r="BH420" i="47"/>
  <c r="BF420" i="47"/>
  <c r="BC420" i="47"/>
  <c r="AZ420" i="47"/>
  <c r="AW420" i="47"/>
  <c r="AT420" i="47"/>
  <c r="AQ420" i="47"/>
  <c r="AN420" i="47"/>
  <c r="AK420" i="47"/>
  <c r="AH420" i="47"/>
  <c r="AE420" i="47"/>
  <c r="AB420" i="47"/>
  <c r="Y420" i="47"/>
  <c r="V420" i="47"/>
  <c r="S420" i="47"/>
  <c r="P420" i="47"/>
  <c r="M420" i="47"/>
  <c r="I420" i="47"/>
  <c r="F420" i="47"/>
  <c r="BH419" i="47"/>
  <c r="BJ419" i="47" s="1"/>
  <c r="BF419" i="47"/>
  <c r="BE419" i="47"/>
  <c r="BC419" i="47"/>
  <c r="AZ419" i="47"/>
  <c r="AY419" i="47"/>
  <c r="AW419" i="47"/>
  <c r="AT419" i="47"/>
  <c r="AS419" i="47"/>
  <c r="AQ419" i="47"/>
  <c r="AN419" i="47"/>
  <c r="AM419" i="47"/>
  <c r="AK419" i="47"/>
  <c r="AH419" i="47"/>
  <c r="AG419" i="47"/>
  <c r="AE419" i="47"/>
  <c r="AB419" i="47"/>
  <c r="AA419" i="47"/>
  <c r="Y419" i="47"/>
  <c r="V419" i="47"/>
  <c r="U419" i="47"/>
  <c r="S419" i="47"/>
  <c r="P419" i="47"/>
  <c r="O419" i="47"/>
  <c r="M419" i="47"/>
  <c r="I419" i="47"/>
  <c r="H419" i="47"/>
  <c r="F419" i="47"/>
  <c r="BH418" i="47"/>
  <c r="BN418" i="47" s="1"/>
  <c r="BR418" i="47" s="1"/>
  <c r="BF418" i="47"/>
  <c r="BE418" i="47"/>
  <c r="BC418" i="47"/>
  <c r="AZ418" i="47"/>
  <c r="AY418" i="47"/>
  <c r="AW418" i="47"/>
  <c r="AT418" i="47"/>
  <c r="AS418" i="47"/>
  <c r="AQ418" i="47"/>
  <c r="AN418" i="47"/>
  <c r="AM418" i="47"/>
  <c r="AK418" i="47"/>
  <c r="AH418" i="47"/>
  <c r="AG418" i="47"/>
  <c r="AE418" i="47"/>
  <c r="AB418" i="47"/>
  <c r="AA418" i="47"/>
  <c r="Y418" i="47"/>
  <c r="V418" i="47"/>
  <c r="U418" i="47"/>
  <c r="S418" i="47"/>
  <c r="P418" i="47"/>
  <c r="O418" i="47"/>
  <c r="M418" i="47"/>
  <c r="I418" i="47"/>
  <c r="H418" i="47"/>
  <c r="F418" i="47"/>
  <c r="BH417" i="47"/>
  <c r="BJ417" i="47" s="1"/>
  <c r="BF417" i="47"/>
  <c r="BE417" i="47"/>
  <c r="BC417" i="47"/>
  <c r="AZ417" i="47"/>
  <c r="AY417" i="47"/>
  <c r="AW417" i="47"/>
  <c r="AT417" i="47"/>
  <c r="AS417" i="47"/>
  <c r="AQ417" i="47"/>
  <c r="AN417" i="47"/>
  <c r="AM417" i="47"/>
  <c r="AK417" i="47"/>
  <c r="AH417" i="47"/>
  <c r="AG417" i="47"/>
  <c r="AE417" i="47"/>
  <c r="AB417" i="47"/>
  <c r="AA417" i="47"/>
  <c r="Y417" i="47"/>
  <c r="V417" i="47"/>
  <c r="U417" i="47"/>
  <c r="S417" i="47"/>
  <c r="P417" i="47"/>
  <c r="O417" i="47"/>
  <c r="M417" i="47"/>
  <c r="I417" i="47"/>
  <c r="H417" i="47"/>
  <c r="F417" i="47"/>
  <c r="BH416" i="47"/>
  <c r="BF416" i="47"/>
  <c r="BE416" i="47"/>
  <c r="BC416" i="47"/>
  <c r="AZ416" i="47"/>
  <c r="AY416" i="47"/>
  <c r="AW416" i="47"/>
  <c r="AT416" i="47"/>
  <c r="AS416" i="47"/>
  <c r="AQ416" i="47"/>
  <c r="AN416" i="47"/>
  <c r="AM416" i="47"/>
  <c r="AK416" i="47"/>
  <c r="AH416" i="47"/>
  <c r="AG416" i="47"/>
  <c r="AE416" i="47"/>
  <c r="AB416" i="47"/>
  <c r="AA416" i="47"/>
  <c r="Y416" i="47"/>
  <c r="V416" i="47"/>
  <c r="U416" i="47"/>
  <c r="S416" i="47"/>
  <c r="P416" i="47"/>
  <c r="O416" i="47"/>
  <c r="M416" i="47"/>
  <c r="I416" i="47"/>
  <c r="H416" i="47"/>
  <c r="F416" i="47"/>
  <c r="BH415" i="47"/>
  <c r="BL415" i="47" s="1"/>
  <c r="BF415" i="47"/>
  <c r="BE415" i="47"/>
  <c r="BC415" i="47"/>
  <c r="AZ415" i="47"/>
  <c r="AY415" i="47"/>
  <c r="AW415" i="47"/>
  <c r="AT415" i="47"/>
  <c r="AS415" i="47"/>
  <c r="AQ415" i="47"/>
  <c r="AN415" i="47"/>
  <c r="AM415" i="47"/>
  <c r="AK415" i="47"/>
  <c r="AH415" i="47"/>
  <c r="AG415" i="47"/>
  <c r="AE415" i="47"/>
  <c r="AB415" i="47"/>
  <c r="AA415" i="47"/>
  <c r="Y415" i="47"/>
  <c r="V415" i="47"/>
  <c r="U415" i="47"/>
  <c r="S415" i="47"/>
  <c r="P415" i="47"/>
  <c r="O415" i="47"/>
  <c r="M415" i="47"/>
  <c r="I415" i="47"/>
  <c r="H415" i="47"/>
  <c r="F415" i="47"/>
  <c r="BH414" i="47"/>
  <c r="BL414" i="47" s="1"/>
  <c r="BF414" i="47"/>
  <c r="BE414" i="47"/>
  <c r="BC414" i="47"/>
  <c r="AZ414" i="47"/>
  <c r="AY414" i="47"/>
  <c r="AW414" i="47"/>
  <c r="AT414" i="47"/>
  <c r="AS414" i="47"/>
  <c r="AQ414" i="47"/>
  <c r="AN414" i="47"/>
  <c r="AM414" i="47"/>
  <c r="AK414" i="47"/>
  <c r="AH414" i="47"/>
  <c r="AG414" i="47"/>
  <c r="AE414" i="47"/>
  <c r="AB414" i="47"/>
  <c r="AA414" i="47"/>
  <c r="Y414" i="47"/>
  <c r="V414" i="47"/>
  <c r="U414" i="47"/>
  <c r="S414" i="47"/>
  <c r="P414" i="47"/>
  <c r="O414" i="47"/>
  <c r="M414" i="47"/>
  <c r="I414" i="47"/>
  <c r="H414" i="47"/>
  <c r="F414" i="47"/>
  <c r="BH413" i="47"/>
  <c r="BF413" i="47"/>
  <c r="BE413" i="47"/>
  <c r="BC413" i="47"/>
  <c r="AZ413" i="47"/>
  <c r="AY413" i="47"/>
  <c r="AW413" i="47"/>
  <c r="AT413" i="47"/>
  <c r="AS413" i="47"/>
  <c r="AQ413" i="47"/>
  <c r="AN413" i="47"/>
  <c r="AM413" i="47"/>
  <c r="AK413" i="47"/>
  <c r="AH413" i="47"/>
  <c r="AG413" i="47"/>
  <c r="AE413" i="47"/>
  <c r="AB413" i="47"/>
  <c r="AA413" i="47"/>
  <c r="Y413" i="47"/>
  <c r="V413" i="47"/>
  <c r="U413" i="47"/>
  <c r="S413" i="47"/>
  <c r="P413" i="47"/>
  <c r="O413" i="47"/>
  <c r="M413" i="47"/>
  <c r="I413" i="47"/>
  <c r="H413" i="47"/>
  <c r="F413" i="47"/>
  <c r="BH412" i="47"/>
  <c r="BM412" i="47" s="1"/>
  <c r="BF412" i="47"/>
  <c r="BC412" i="47"/>
  <c r="AZ412" i="47"/>
  <c r="AW412" i="47"/>
  <c r="AT412" i="47"/>
  <c r="AQ412" i="47"/>
  <c r="AN412" i="47"/>
  <c r="AK412" i="47"/>
  <c r="AH412" i="47"/>
  <c r="AE412" i="47"/>
  <c r="AB412" i="47"/>
  <c r="Y412" i="47"/>
  <c r="V412" i="47"/>
  <c r="S412" i="47"/>
  <c r="P412" i="47"/>
  <c r="M412" i="47"/>
  <c r="I412" i="47"/>
  <c r="F412" i="47"/>
  <c r="BH411" i="47"/>
  <c r="BN411" i="47" s="1"/>
  <c r="BF411" i="47"/>
  <c r="BE411" i="47"/>
  <c r="BC411" i="47"/>
  <c r="AZ411" i="47"/>
  <c r="AY411" i="47"/>
  <c r="AW411" i="47"/>
  <c r="AT411" i="47"/>
  <c r="AS411" i="47"/>
  <c r="AQ411" i="47"/>
  <c r="AN411" i="47"/>
  <c r="AM411" i="47"/>
  <c r="AK411" i="47"/>
  <c r="AH411" i="47"/>
  <c r="AG411" i="47"/>
  <c r="AE411" i="47"/>
  <c r="AB411" i="47"/>
  <c r="AA411" i="47"/>
  <c r="Y411" i="47"/>
  <c r="V411" i="47"/>
  <c r="U411" i="47"/>
  <c r="S411" i="47"/>
  <c r="P411" i="47"/>
  <c r="O411" i="47"/>
  <c r="M411" i="47"/>
  <c r="I411" i="47"/>
  <c r="H411" i="47"/>
  <c r="F411" i="47"/>
  <c r="BH410" i="47"/>
  <c r="BM410" i="47" s="1"/>
  <c r="BF410" i="47"/>
  <c r="BC410" i="47"/>
  <c r="AZ410" i="47"/>
  <c r="AW410" i="47"/>
  <c r="AT410" i="47"/>
  <c r="AQ410" i="47"/>
  <c r="AN410" i="47"/>
  <c r="AK410" i="47"/>
  <c r="AH410" i="47"/>
  <c r="AE410" i="47"/>
  <c r="AB410" i="47"/>
  <c r="Y410" i="47"/>
  <c r="V410" i="47"/>
  <c r="S410" i="47"/>
  <c r="P410" i="47"/>
  <c r="M410" i="47"/>
  <c r="I410" i="47"/>
  <c r="F410" i="47"/>
  <c r="BH409" i="47"/>
  <c r="BN409" i="47" s="1"/>
  <c r="BN408" i="47"/>
  <c r="BH408" i="47"/>
  <c r="BF408" i="47"/>
  <c r="BE408" i="47"/>
  <c r="BC408" i="47"/>
  <c r="AZ408" i="47"/>
  <c r="AY408" i="47"/>
  <c r="AW408" i="47"/>
  <c r="AT408" i="47"/>
  <c r="AS408" i="47"/>
  <c r="AQ408" i="47"/>
  <c r="AN408" i="47"/>
  <c r="AM408" i="47"/>
  <c r="AK408" i="47"/>
  <c r="AH408" i="47"/>
  <c r="AG408" i="47"/>
  <c r="AE408" i="47"/>
  <c r="AB408" i="47"/>
  <c r="AA408" i="47"/>
  <c r="Y408" i="47"/>
  <c r="V408" i="47"/>
  <c r="U408" i="47"/>
  <c r="S408" i="47"/>
  <c r="P408" i="47"/>
  <c r="O408" i="47"/>
  <c r="M408" i="47"/>
  <c r="I408" i="47"/>
  <c r="H408" i="47"/>
  <c r="F408" i="47"/>
  <c r="BH407" i="47"/>
  <c r="BF407" i="47"/>
  <c r="BE407" i="47"/>
  <c r="BC407" i="47"/>
  <c r="AZ407" i="47"/>
  <c r="AY407" i="47"/>
  <c r="AW407" i="47"/>
  <c r="AT407" i="47"/>
  <c r="AS407" i="47"/>
  <c r="AQ407" i="47"/>
  <c r="AN407" i="47"/>
  <c r="AM407" i="47"/>
  <c r="AK407" i="47"/>
  <c r="AH407" i="47"/>
  <c r="AG407" i="47"/>
  <c r="AE407" i="47"/>
  <c r="AB407" i="47"/>
  <c r="AA407" i="47"/>
  <c r="Y407" i="47"/>
  <c r="V407" i="47"/>
  <c r="U407" i="47"/>
  <c r="S407" i="47"/>
  <c r="P407" i="47"/>
  <c r="O407" i="47"/>
  <c r="M407" i="47"/>
  <c r="M404" i="47" s="1"/>
  <c r="I407" i="47"/>
  <c r="H407" i="47"/>
  <c r="F407" i="47"/>
  <c r="BH406" i="47"/>
  <c r="BF406" i="47"/>
  <c r="BE406" i="47"/>
  <c r="BC406" i="47"/>
  <c r="AZ406" i="47"/>
  <c r="AY406" i="47"/>
  <c r="AW406" i="47"/>
  <c r="AT406" i="47"/>
  <c r="AS406" i="47"/>
  <c r="AQ406" i="47"/>
  <c r="AN406" i="47"/>
  <c r="AM406" i="47"/>
  <c r="AK406" i="47"/>
  <c r="AH406" i="47"/>
  <c r="AG406" i="47"/>
  <c r="AE406" i="47"/>
  <c r="AB406" i="47"/>
  <c r="AA406" i="47"/>
  <c r="Y406" i="47"/>
  <c r="V406" i="47"/>
  <c r="U406" i="47"/>
  <c r="S406" i="47"/>
  <c r="P406" i="47"/>
  <c r="O406" i="47"/>
  <c r="M406" i="47"/>
  <c r="I406" i="47"/>
  <c r="H406" i="47"/>
  <c r="F406" i="47"/>
  <c r="BH405" i="47"/>
  <c r="BN405" i="47" s="1"/>
  <c r="BS405" i="47" s="1"/>
  <c r="BF405" i="47"/>
  <c r="BE405" i="47"/>
  <c r="BC405" i="47"/>
  <c r="AZ405" i="47"/>
  <c r="AY405" i="47"/>
  <c r="AW405" i="47"/>
  <c r="AT405" i="47"/>
  <c r="AS405" i="47"/>
  <c r="AQ405" i="47"/>
  <c r="AN405" i="47"/>
  <c r="AM405" i="47"/>
  <c r="AK405" i="47"/>
  <c r="AH405" i="47"/>
  <c r="AG405" i="47"/>
  <c r="AE405" i="47"/>
  <c r="AB405" i="47"/>
  <c r="AA405" i="47"/>
  <c r="Y405" i="47"/>
  <c r="V405" i="47"/>
  <c r="U405" i="47"/>
  <c r="S405" i="47"/>
  <c r="P405" i="47"/>
  <c r="O405" i="47"/>
  <c r="M405" i="47"/>
  <c r="I405" i="47"/>
  <c r="H405" i="47"/>
  <c r="F405" i="47"/>
  <c r="BH404" i="47"/>
  <c r="BN404" i="47" s="1"/>
  <c r="BH403" i="47"/>
  <c r="BL403" i="47" s="1"/>
  <c r="BF403" i="47"/>
  <c r="BE403" i="47"/>
  <c r="BC403" i="47"/>
  <c r="AZ403" i="47"/>
  <c r="AY403" i="47"/>
  <c r="AW403" i="47"/>
  <c r="AT403" i="47"/>
  <c r="AS403" i="47"/>
  <c r="AQ403" i="47"/>
  <c r="AN403" i="47"/>
  <c r="AM403" i="47"/>
  <c r="AK403" i="47"/>
  <c r="AH403" i="47"/>
  <c r="AG403" i="47"/>
  <c r="AE403" i="47"/>
  <c r="AB403" i="47"/>
  <c r="AA403" i="47"/>
  <c r="Y403" i="47"/>
  <c r="V403" i="47"/>
  <c r="U403" i="47"/>
  <c r="S403" i="47"/>
  <c r="P403" i="47"/>
  <c r="O403" i="47"/>
  <c r="M403" i="47"/>
  <c r="I403" i="47"/>
  <c r="H403" i="47"/>
  <c r="F403" i="47"/>
  <c r="BH402" i="47"/>
  <c r="BF402" i="47"/>
  <c r="BC402" i="47"/>
  <c r="AZ402" i="47"/>
  <c r="AW402" i="47"/>
  <c r="AT402" i="47"/>
  <c r="AQ402" i="47"/>
  <c r="AN402" i="47"/>
  <c r="AK402" i="47"/>
  <c r="AH402" i="47"/>
  <c r="AE402" i="47"/>
  <c r="AB402" i="47"/>
  <c r="AA402" i="47"/>
  <c r="Y402" i="47"/>
  <c r="V402" i="47"/>
  <c r="S402" i="47"/>
  <c r="P402" i="47"/>
  <c r="M402" i="47"/>
  <c r="I402" i="47"/>
  <c r="F402" i="47"/>
  <c r="BH401" i="47"/>
  <c r="BJ401" i="47" s="1"/>
  <c r="BF401" i="47"/>
  <c r="BE401" i="47"/>
  <c r="BC401" i="47"/>
  <c r="AZ401" i="47"/>
  <c r="AY401" i="47"/>
  <c r="AW401" i="47"/>
  <c r="AT401" i="47"/>
  <c r="AS401" i="47"/>
  <c r="AQ401" i="47"/>
  <c r="AN401" i="47"/>
  <c r="AM401" i="47"/>
  <c r="AK401" i="47"/>
  <c r="AH401" i="47"/>
  <c r="AG401" i="47"/>
  <c r="AE401" i="47"/>
  <c r="AB401" i="47"/>
  <c r="AA401" i="47"/>
  <c r="Y401" i="47"/>
  <c r="V401" i="47"/>
  <c r="U401" i="47"/>
  <c r="S401" i="47"/>
  <c r="P401" i="47"/>
  <c r="O401" i="47"/>
  <c r="M401" i="47"/>
  <c r="I401" i="47"/>
  <c r="H401" i="47"/>
  <c r="F401" i="47"/>
  <c r="BH400" i="47"/>
  <c r="BN400" i="47" s="1"/>
  <c r="BS400" i="47" s="1"/>
  <c r="BF400" i="47"/>
  <c r="BE400" i="47"/>
  <c r="BC400" i="47"/>
  <c r="AZ400" i="47"/>
  <c r="AY400" i="47"/>
  <c r="AW400" i="47"/>
  <c r="AT400" i="47"/>
  <c r="AS400" i="47"/>
  <c r="AQ400" i="47"/>
  <c r="AN400" i="47"/>
  <c r="AM400" i="47"/>
  <c r="AK400" i="47"/>
  <c r="AH400" i="47"/>
  <c r="AG400" i="47"/>
  <c r="AE400" i="47"/>
  <c r="AB400" i="47"/>
  <c r="AA400" i="47"/>
  <c r="Y400" i="47"/>
  <c r="V400" i="47"/>
  <c r="U400" i="47"/>
  <c r="S400" i="47"/>
  <c r="P400" i="47"/>
  <c r="O400" i="47"/>
  <c r="M400" i="47"/>
  <c r="I400" i="47"/>
  <c r="H400" i="47"/>
  <c r="F400" i="47"/>
  <c r="BH399" i="47"/>
  <c r="BJ399" i="47" s="1"/>
  <c r="BF399" i="47"/>
  <c r="BE399" i="47"/>
  <c r="BC399" i="47"/>
  <c r="AZ399" i="47"/>
  <c r="AY399" i="47"/>
  <c r="AW399" i="47"/>
  <c r="AT399" i="47"/>
  <c r="AS399" i="47"/>
  <c r="AQ399" i="47"/>
  <c r="AN399" i="47"/>
  <c r="AM399" i="47"/>
  <c r="AK399" i="47"/>
  <c r="AH399" i="47"/>
  <c r="AG399" i="47"/>
  <c r="AE399" i="47"/>
  <c r="AB399" i="47"/>
  <c r="AA399" i="47"/>
  <c r="Y399" i="47"/>
  <c r="V399" i="47"/>
  <c r="U399" i="47"/>
  <c r="S399" i="47"/>
  <c r="P399" i="47"/>
  <c r="O399" i="47"/>
  <c r="M399" i="47"/>
  <c r="I399" i="47"/>
  <c r="H399" i="47"/>
  <c r="F399" i="47"/>
  <c r="BH398" i="47"/>
  <c r="BL398" i="47" s="1"/>
  <c r="BF398" i="47"/>
  <c r="BE398" i="47"/>
  <c r="BC398" i="47"/>
  <c r="AZ398" i="47"/>
  <c r="AY398" i="47"/>
  <c r="AW398" i="47"/>
  <c r="AT398" i="47"/>
  <c r="AS398" i="47"/>
  <c r="AQ398" i="47"/>
  <c r="AN398" i="47"/>
  <c r="AM398" i="47"/>
  <c r="AK398" i="47"/>
  <c r="AH398" i="47"/>
  <c r="AG398" i="47"/>
  <c r="AE398" i="47"/>
  <c r="AB398" i="47"/>
  <c r="AA398" i="47"/>
  <c r="Y398" i="47"/>
  <c r="V398" i="47"/>
  <c r="U398" i="47"/>
  <c r="S398" i="47"/>
  <c r="P398" i="47"/>
  <c r="O398" i="47"/>
  <c r="M398" i="47"/>
  <c r="I398" i="47"/>
  <c r="H398" i="47"/>
  <c r="F398" i="47"/>
  <c r="BH397" i="47"/>
  <c r="BF397" i="47"/>
  <c r="BE397" i="47"/>
  <c r="BC397" i="47"/>
  <c r="AZ397" i="47"/>
  <c r="AY397" i="47"/>
  <c r="AW397" i="47"/>
  <c r="AT397" i="47"/>
  <c r="AS397" i="47"/>
  <c r="AQ397" i="47"/>
  <c r="AN397" i="47"/>
  <c r="AM397" i="47"/>
  <c r="AK397" i="47"/>
  <c r="AH397" i="47"/>
  <c r="AG397" i="47"/>
  <c r="AE397" i="47"/>
  <c r="AB397" i="47"/>
  <c r="AA397" i="47"/>
  <c r="Y397" i="47"/>
  <c r="V397" i="47"/>
  <c r="U397" i="47"/>
  <c r="S397" i="47"/>
  <c r="P397" i="47"/>
  <c r="O397" i="47"/>
  <c r="M397" i="47"/>
  <c r="I397" i="47"/>
  <c r="H397" i="47"/>
  <c r="F397" i="47"/>
  <c r="BH396" i="47"/>
  <c r="BF396" i="47"/>
  <c r="BE396" i="47"/>
  <c r="BC396" i="47"/>
  <c r="AZ396" i="47"/>
  <c r="AY396" i="47"/>
  <c r="AW396" i="47"/>
  <c r="AT396" i="47"/>
  <c r="AS396" i="47"/>
  <c r="AQ396" i="47"/>
  <c r="AN396" i="47"/>
  <c r="AM396" i="47"/>
  <c r="AK396" i="47"/>
  <c r="AH396" i="47"/>
  <c r="AG396" i="47"/>
  <c r="AE396" i="47"/>
  <c r="AB396" i="47"/>
  <c r="AA396" i="47"/>
  <c r="Y396" i="47"/>
  <c r="V396" i="47"/>
  <c r="U396" i="47"/>
  <c r="S396" i="47"/>
  <c r="P396" i="47"/>
  <c r="O396" i="47"/>
  <c r="M396" i="47"/>
  <c r="I396" i="47"/>
  <c r="H396" i="47"/>
  <c r="F396" i="47"/>
  <c r="BH395" i="47"/>
  <c r="BF395" i="47"/>
  <c r="BE395" i="47"/>
  <c r="BC395" i="47"/>
  <c r="AZ395" i="47"/>
  <c r="AY395" i="47"/>
  <c r="AW395" i="47"/>
  <c r="AT395" i="47"/>
  <c r="AS395" i="47"/>
  <c r="AQ395" i="47"/>
  <c r="AN395" i="47"/>
  <c r="AM395" i="47"/>
  <c r="AK395" i="47"/>
  <c r="AH395" i="47"/>
  <c r="AG395" i="47"/>
  <c r="AE395" i="47"/>
  <c r="AB395" i="47"/>
  <c r="AA395" i="47"/>
  <c r="Y395" i="47"/>
  <c r="V395" i="47"/>
  <c r="U395" i="47"/>
  <c r="S395" i="47"/>
  <c r="P395" i="47"/>
  <c r="O395" i="47"/>
  <c r="M395" i="47"/>
  <c r="I395" i="47"/>
  <c r="H395" i="47"/>
  <c r="F395" i="47"/>
  <c r="BH394" i="47"/>
  <c r="BF394" i="47"/>
  <c r="BE394" i="47"/>
  <c r="BC394" i="47"/>
  <c r="AZ394" i="47"/>
  <c r="AY394" i="47"/>
  <c r="AW394" i="47"/>
  <c r="AT394" i="47"/>
  <c r="AS394" i="47"/>
  <c r="AQ394" i="47"/>
  <c r="AN394" i="47"/>
  <c r="AM394" i="47"/>
  <c r="AK394" i="47"/>
  <c r="AH394" i="47"/>
  <c r="AG394" i="47"/>
  <c r="AE394" i="47"/>
  <c r="AB394" i="47"/>
  <c r="AA394" i="47"/>
  <c r="Y394" i="47"/>
  <c r="V394" i="47"/>
  <c r="U394" i="47"/>
  <c r="S394" i="47"/>
  <c r="P394" i="47"/>
  <c r="O394" i="47"/>
  <c r="M394" i="47"/>
  <c r="I394" i="47"/>
  <c r="H394" i="47"/>
  <c r="F394" i="47"/>
  <c r="BH393" i="47"/>
  <c r="BJ393" i="47" s="1"/>
  <c r="BF393" i="47"/>
  <c r="BE393" i="47"/>
  <c r="BC393" i="47"/>
  <c r="AZ393" i="47"/>
  <c r="AY393" i="47"/>
  <c r="AW393" i="47"/>
  <c r="AT393" i="47"/>
  <c r="AS393" i="47"/>
  <c r="AQ393" i="47"/>
  <c r="AN393" i="47"/>
  <c r="AM393" i="47"/>
  <c r="AK393" i="47"/>
  <c r="AH393" i="47"/>
  <c r="AG393" i="47"/>
  <c r="AE393" i="47"/>
  <c r="AB393" i="47"/>
  <c r="AA393" i="47"/>
  <c r="Y393" i="47"/>
  <c r="V393" i="47"/>
  <c r="U393" i="47"/>
  <c r="S393" i="47"/>
  <c r="P393" i="47"/>
  <c r="O393" i="47"/>
  <c r="M393" i="47"/>
  <c r="I393" i="47"/>
  <c r="H393" i="47"/>
  <c r="F393" i="47"/>
  <c r="BH392" i="47"/>
  <c r="BN392" i="47" s="1"/>
  <c r="BF392" i="47"/>
  <c r="BC392" i="47"/>
  <c r="AZ392" i="47"/>
  <c r="AW392" i="47"/>
  <c r="AT392" i="47"/>
  <c r="AQ392" i="47"/>
  <c r="AN392" i="47"/>
  <c r="AK392" i="47"/>
  <c r="AH392" i="47"/>
  <c r="AE392" i="47"/>
  <c r="AB392" i="47"/>
  <c r="Y392" i="47"/>
  <c r="V392" i="47"/>
  <c r="S392" i="47"/>
  <c r="P392" i="47"/>
  <c r="M392" i="47"/>
  <c r="I392" i="47"/>
  <c r="F392" i="47"/>
  <c r="BH391" i="47"/>
  <c r="BN391" i="47" s="1"/>
  <c r="BF391" i="47"/>
  <c r="BE391" i="47"/>
  <c r="BC391" i="47"/>
  <c r="AZ391" i="47"/>
  <c r="AY391" i="47"/>
  <c r="AW391" i="47"/>
  <c r="AT391" i="47"/>
  <c r="AS391" i="47"/>
  <c r="AQ391" i="47"/>
  <c r="AN391" i="47"/>
  <c r="AM391" i="47"/>
  <c r="AK391" i="47"/>
  <c r="AH391" i="47"/>
  <c r="AG391" i="47"/>
  <c r="AE391" i="47"/>
  <c r="AB391" i="47"/>
  <c r="AA391" i="47"/>
  <c r="Y391" i="47"/>
  <c r="V391" i="47"/>
  <c r="U391" i="47"/>
  <c r="S391" i="47"/>
  <c r="P391" i="47"/>
  <c r="O391" i="47"/>
  <c r="M391" i="47"/>
  <c r="I391" i="47"/>
  <c r="H391" i="47"/>
  <c r="F391" i="47"/>
  <c r="BH390" i="47"/>
  <c r="BN390" i="47" s="1"/>
  <c r="BF390" i="47"/>
  <c r="BE390" i="47"/>
  <c r="BC390" i="47"/>
  <c r="AZ390" i="47"/>
  <c r="AY390" i="47"/>
  <c r="AW390" i="47"/>
  <c r="AT390" i="47"/>
  <c r="AS390" i="47"/>
  <c r="AQ390" i="47"/>
  <c r="AN390" i="47"/>
  <c r="AM390" i="47"/>
  <c r="AK390" i="47"/>
  <c r="AH390" i="47"/>
  <c r="AG390" i="47"/>
  <c r="AE390" i="47"/>
  <c r="AB390" i="47"/>
  <c r="AA390" i="47"/>
  <c r="Y390" i="47"/>
  <c r="V390" i="47"/>
  <c r="U390" i="47"/>
  <c r="S390" i="47"/>
  <c r="P390" i="47"/>
  <c r="O390" i="47"/>
  <c r="M390" i="47"/>
  <c r="I390" i="47"/>
  <c r="H390" i="47"/>
  <c r="F390" i="47"/>
  <c r="BH389" i="47"/>
  <c r="BL389" i="47" s="1"/>
  <c r="BF389" i="47"/>
  <c r="BE389" i="47"/>
  <c r="BC389" i="47"/>
  <c r="AZ389" i="47"/>
  <c r="AY389" i="47"/>
  <c r="AW389" i="47"/>
  <c r="AT389" i="47"/>
  <c r="AS389" i="47"/>
  <c r="AQ389" i="47"/>
  <c r="AN389" i="47"/>
  <c r="AM389" i="47"/>
  <c r="AK389" i="47"/>
  <c r="AH389" i="47"/>
  <c r="AG389" i="47"/>
  <c r="AE389" i="47"/>
  <c r="AB389" i="47"/>
  <c r="AA389" i="47"/>
  <c r="Y389" i="47"/>
  <c r="V389" i="47"/>
  <c r="U389" i="47"/>
  <c r="S389" i="47"/>
  <c r="P389" i="47"/>
  <c r="O389" i="47"/>
  <c r="M389" i="47"/>
  <c r="I389" i="47"/>
  <c r="H389" i="47"/>
  <c r="F389" i="47"/>
  <c r="BH388" i="47"/>
  <c r="BN388" i="47" s="1"/>
  <c r="BR388" i="47" s="1"/>
  <c r="BF388" i="47"/>
  <c r="BE388" i="47"/>
  <c r="BC388" i="47"/>
  <c r="AZ388" i="47"/>
  <c r="AY388" i="47"/>
  <c r="AW388" i="47"/>
  <c r="AT388" i="47"/>
  <c r="AS388" i="47"/>
  <c r="AQ388" i="47"/>
  <c r="AN388" i="47"/>
  <c r="AM388" i="47"/>
  <c r="AK388" i="47"/>
  <c r="AH388" i="47"/>
  <c r="AG388" i="47"/>
  <c r="AE388" i="47"/>
  <c r="AB388" i="47"/>
  <c r="AA388" i="47"/>
  <c r="Y388" i="47"/>
  <c r="V388" i="47"/>
  <c r="U388" i="47"/>
  <c r="S388" i="47"/>
  <c r="P388" i="47"/>
  <c r="O388" i="47"/>
  <c r="M388" i="47"/>
  <c r="I388" i="47"/>
  <c r="H388" i="47"/>
  <c r="F388" i="47"/>
  <c r="BH387" i="47"/>
  <c r="BL387" i="47" s="1"/>
  <c r="BF387" i="47"/>
  <c r="BE387" i="47"/>
  <c r="BC387" i="47"/>
  <c r="AZ387" i="47"/>
  <c r="AY387" i="47"/>
  <c r="AW387" i="47"/>
  <c r="AT387" i="47"/>
  <c r="AS387" i="47"/>
  <c r="AQ387" i="47"/>
  <c r="AN387" i="47"/>
  <c r="AM387" i="47"/>
  <c r="AK387" i="47"/>
  <c r="AH387" i="47"/>
  <c r="AG387" i="47"/>
  <c r="AE387" i="47"/>
  <c r="W387" i="47"/>
  <c r="AB387" i="47" s="1"/>
  <c r="V387" i="47"/>
  <c r="U387" i="47"/>
  <c r="S387" i="47"/>
  <c r="P387" i="47"/>
  <c r="O387" i="47"/>
  <c r="M387" i="47"/>
  <c r="I387" i="47"/>
  <c r="H387" i="47"/>
  <c r="F387" i="47"/>
  <c r="BH386" i="47"/>
  <c r="BN386" i="47" s="1"/>
  <c r="BH385" i="47"/>
  <c r="BF385" i="47"/>
  <c r="BE385" i="47"/>
  <c r="BC385" i="47"/>
  <c r="AZ385" i="47"/>
  <c r="AY385" i="47"/>
  <c r="AW385" i="47"/>
  <c r="AT385" i="47"/>
  <c r="AS385" i="47"/>
  <c r="AQ385" i="47"/>
  <c r="AN385" i="47"/>
  <c r="AM385" i="47"/>
  <c r="AK385" i="47"/>
  <c r="AH385" i="47"/>
  <c r="AG385" i="47"/>
  <c r="AE385" i="47"/>
  <c r="AB385" i="47"/>
  <c r="AA385" i="47"/>
  <c r="Y385" i="47"/>
  <c r="V385" i="47"/>
  <c r="U385" i="47"/>
  <c r="S385" i="47"/>
  <c r="P385" i="47"/>
  <c r="O385" i="47"/>
  <c r="M385" i="47"/>
  <c r="I385" i="47"/>
  <c r="H385" i="47"/>
  <c r="F385" i="47"/>
  <c r="BH384" i="47"/>
  <c r="BJ384" i="47" s="1"/>
  <c r="BF384" i="47"/>
  <c r="BE384" i="47"/>
  <c r="BC384" i="47"/>
  <c r="AZ384" i="47"/>
  <c r="AY384" i="47"/>
  <c r="AW384" i="47"/>
  <c r="AT384" i="47"/>
  <c r="AS384" i="47"/>
  <c r="AQ384" i="47"/>
  <c r="AN384" i="47"/>
  <c r="AM384" i="47"/>
  <c r="AK384" i="47"/>
  <c r="AH384" i="47"/>
  <c r="AG384" i="47"/>
  <c r="AE384" i="47"/>
  <c r="AB384" i="47"/>
  <c r="AA384" i="47"/>
  <c r="Y384" i="47"/>
  <c r="V384" i="47"/>
  <c r="U384" i="47"/>
  <c r="S384" i="47"/>
  <c r="P384" i="47"/>
  <c r="O384" i="47"/>
  <c r="M384" i="47"/>
  <c r="I384" i="47"/>
  <c r="H384" i="47"/>
  <c r="F384" i="47"/>
  <c r="BN383" i="47"/>
  <c r="BS383" i="47" s="1"/>
  <c r="BM383" i="47"/>
  <c r="BH383" i="47"/>
  <c r="BL383" i="47" s="1"/>
  <c r="BF383" i="47"/>
  <c r="BE383" i="47"/>
  <c r="BC383" i="47"/>
  <c r="AZ383" i="47"/>
  <c r="AY383" i="47"/>
  <c r="AW383" i="47"/>
  <c r="AT383" i="47"/>
  <c r="AS383" i="47"/>
  <c r="AQ383" i="47"/>
  <c r="AN383" i="47"/>
  <c r="AM383" i="47"/>
  <c r="AK383" i="47"/>
  <c r="AH383" i="47"/>
  <c r="AG383" i="47"/>
  <c r="AE383" i="47"/>
  <c r="AB383" i="47"/>
  <c r="AA383" i="47"/>
  <c r="Y383" i="47"/>
  <c r="V383" i="47"/>
  <c r="U383" i="47"/>
  <c r="S383" i="47"/>
  <c r="P383" i="47"/>
  <c r="O383" i="47"/>
  <c r="M383" i="47"/>
  <c r="I383" i="47"/>
  <c r="H383" i="47"/>
  <c r="F383" i="47"/>
  <c r="BH382" i="47"/>
  <c r="BN382" i="47" s="1"/>
  <c r="BF382" i="47"/>
  <c r="BE382" i="47"/>
  <c r="BC382" i="47"/>
  <c r="AZ382" i="47"/>
  <c r="AY382" i="47"/>
  <c r="AW382" i="47"/>
  <c r="AT382" i="47"/>
  <c r="AS382" i="47"/>
  <c r="AQ382" i="47"/>
  <c r="AN382" i="47"/>
  <c r="AM382" i="47"/>
  <c r="AK382" i="47"/>
  <c r="AH382" i="47"/>
  <c r="AG382" i="47"/>
  <c r="AE382" i="47"/>
  <c r="AB382" i="47"/>
  <c r="AA382" i="47"/>
  <c r="Y382" i="47"/>
  <c r="V382" i="47"/>
  <c r="U382" i="47"/>
  <c r="S382" i="47"/>
  <c r="P382" i="47"/>
  <c r="O382" i="47"/>
  <c r="M382" i="47"/>
  <c r="I382" i="47"/>
  <c r="H382" i="47"/>
  <c r="F382" i="47"/>
  <c r="BH381" i="47"/>
  <c r="BJ381" i="47" s="1"/>
  <c r="BF381" i="47"/>
  <c r="BE381" i="47"/>
  <c r="BC381" i="47"/>
  <c r="AZ381" i="47"/>
  <c r="AY381" i="47"/>
  <c r="AW381" i="47"/>
  <c r="AT381" i="47"/>
  <c r="AS381" i="47"/>
  <c r="AQ381" i="47"/>
  <c r="AN381" i="47"/>
  <c r="AM381" i="47"/>
  <c r="AK381" i="47"/>
  <c r="AH381" i="47"/>
  <c r="AG381" i="47"/>
  <c r="AE381" i="47"/>
  <c r="AB381" i="47"/>
  <c r="AA381" i="47"/>
  <c r="Y381" i="47"/>
  <c r="V381" i="47"/>
  <c r="U381" i="47"/>
  <c r="S381" i="47"/>
  <c r="P381" i="47"/>
  <c r="P380" i="47" s="1"/>
  <c r="O381" i="47"/>
  <c r="M381" i="47"/>
  <c r="I381" i="47"/>
  <c r="H381" i="47"/>
  <c r="F381" i="47"/>
  <c r="BH380" i="47"/>
  <c r="BN380" i="47" s="1"/>
  <c r="BH379" i="47"/>
  <c r="BF379" i="47"/>
  <c r="BE379" i="47"/>
  <c r="BC379" i="47"/>
  <c r="AZ379" i="47"/>
  <c r="AY379" i="47"/>
  <c r="AW379" i="47"/>
  <c r="AT379" i="47"/>
  <c r="AS379" i="47"/>
  <c r="AQ379" i="47"/>
  <c r="AN379" i="47"/>
  <c r="AM379" i="47"/>
  <c r="AK379" i="47"/>
  <c r="AH379" i="47"/>
  <c r="AG379" i="47"/>
  <c r="AE379" i="47"/>
  <c r="AB379" i="47"/>
  <c r="AA379" i="47"/>
  <c r="Y379" i="47"/>
  <c r="V379" i="47"/>
  <c r="U379" i="47"/>
  <c r="S379" i="47"/>
  <c r="P379" i="47"/>
  <c r="O379" i="47"/>
  <c r="M379" i="47"/>
  <c r="I379" i="47"/>
  <c r="H379" i="47"/>
  <c r="F379" i="47"/>
  <c r="BH378" i="47"/>
  <c r="BN378" i="47" s="1"/>
  <c r="BF378" i="47"/>
  <c r="BE378" i="47"/>
  <c r="BC378" i="47"/>
  <c r="AZ378" i="47"/>
  <c r="AY378" i="47"/>
  <c r="AW378" i="47"/>
  <c r="AT378" i="47"/>
  <c r="AS378" i="47"/>
  <c r="AQ378" i="47"/>
  <c r="AN378" i="47"/>
  <c r="AM378" i="47"/>
  <c r="AM377" i="47" s="1"/>
  <c r="AK378" i="47"/>
  <c r="AH378" i="47"/>
  <c r="AG378" i="47"/>
  <c r="AE378" i="47"/>
  <c r="AB378" i="47"/>
  <c r="AA378" i="47"/>
  <c r="Y378" i="47"/>
  <c r="V378" i="47"/>
  <c r="U378" i="47"/>
  <c r="S378" i="47"/>
  <c r="P378" i="47"/>
  <c r="O378" i="47"/>
  <c r="M378" i="47"/>
  <c r="I378" i="47"/>
  <c r="H378" i="47"/>
  <c r="F378" i="47"/>
  <c r="BH377" i="47"/>
  <c r="BN377" i="47" s="1"/>
  <c r="BH376" i="47"/>
  <c r="BN376" i="47" s="1"/>
  <c r="BH375" i="47"/>
  <c r="BM375" i="47" s="1"/>
  <c r="BF375" i="47"/>
  <c r="BC375" i="47"/>
  <c r="AZ375" i="47"/>
  <c r="AW375" i="47"/>
  <c r="AT375" i="47"/>
  <c r="AQ375" i="47"/>
  <c r="AN375" i="47"/>
  <c r="AK375" i="47"/>
  <c r="AH375" i="47"/>
  <c r="AE375" i="47"/>
  <c r="AB375" i="47"/>
  <c r="Y375" i="47"/>
  <c r="V375" i="47"/>
  <c r="S375" i="47"/>
  <c r="P375" i="47"/>
  <c r="M375" i="47"/>
  <c r="I375" i="47"/>
  <c r="F375" i="47"/>
  <c r="BH374" i="47"/>
  <c r="BF374" i="47"/>
  <c r="BE374" i="47"/>
  <c r="AZ374" i="47"/>
  <c r="AY374" i="47"/>
  <c r="AT374" i="47"/>
  <c r="AS374" i="47"/>
  <c r="AN374" i="47"/>
  <c r="AM374" i="47"/>
  <c r="AH374" i="47"/>
  <c r="AG374" i="47"/>
  <c r="AB374" i="47"/>
  <c r="AA374" i="47"/>
  <c r="V374" i="47"/>
  <c r="U374" i="47"/>
  <c r="P374" i="47"/>
  <c r="O374" i="47"/>
  <c r="I374" i="47"/>
  <c r="H374" i="47"/>
  <c r="BH373" i="47"/>
  <c r="BF373" i="47"/>
  <c r="BE373" i="47"/>
  <c r="AZ373" i="47"/>
  <c r="AY373" i="47"/>
  <c r="AT373" i="47"/>
  <c r="AS373" i="47"/>
  <c r="AN373" i="47"/>
  <c r="AM373" i="47"/>
  <c r="AH373" i="47"/>
  <c r="AG373" i="47"/>
  <c r="AB373" i="47"/>
  <c r="AA373" i="47"/>
  <c r="V373" i="47"/>
  <c r="U373" i="47"/>
  <c r="P373" i="47"/>
  <c r="O373" i="47"/>
  <c r="I373" i="47"/>
  <c r="H373" i="47"/>
  <c r="BH372" i="47"/>
  <c r="BF372" i="47"/>
  <c r="BE372" i="47"/>
  <c r="BC372" i="47"/>
  <c r="AZ372" i="47"/>
  <c r="AY372" i="47"/>
  <c r="AW372" i="47"/>
  <c r="AT372" i="47"/>
  <c r="AS372" i="47"/>
  <c r="AQ372" i="47"/>
  <c r="AN372" i="47"/>
  <c r="AM372" i="47"/>
  <c r="AK372" i="47"/>
  <c r="AH372" i="47"/>
  <c r="AG372" i="47"/>
  <c r="AE372" i="47"/>
  <c r="AB372" i="47"/>
  <c r="AA372" i="47"/>
  <c r="Y372" i="47"/>
  <c r="V372" i="47"/>
  <c r="U372" i="47"/>
  <c r="S372" i="47"/>
  <c r="P372" i="47"/>
  <c r="O372" i="47"/>
  <c r="M372" i="47"/>
  <c r="I372" i="47"/>
  <c r="H372" i="47"/>
  <c r="F372" i="47"/>
  <c r="BH371" i="47"/>
  <c r="BL371" i="47" s="1"/>
  <c r="BF371" i="47"/>
  <c r="BE371" i="47"/>
  <c r="BC371" i="47"/>
  <c r="AZ371" i="47"/>
  <c r="AY371" i="47"/>
  <c r="AW371" i="47"/>
  <c r="AT371" i="47"/>
  <c r="AS371" i="47"/>
  <c r="AQ371" i="47"/>
  <c r="AN371" i="47"/>
  <c r="AM371" i="47"/>
  <c r="AK371" i="47"/>
  <c r="AH371" i="47"/>
  <c r="AG371" i="47"/>
  <c r="AE371" i="47"/>
  <c r="AB371" i="47"/>
  <c r="AA371" i="47"/>
  <c r="Y371" i="47"/>
  <c r="V371" i="47"/>
  <c r="U371" i="47"/>
  <c r="S371" i="47"/>
  <c r="P371" i="47"/>
  <c r="O371" i="47"/>
  <c r="M371" i="47"/>
  <c r="I371" i="47"/>
  <c r="H371" i="47"/>
  <c r="F371" i="47"/>
  <c r="BH370" i="47"/>
  <c r="BL370" i="47" s="1"/>
  <c r="BF370" i="47"/>
  <c r="BE370" i="47"/>
  <c r="BC370" i="47"/>
  <c r="AZ370" i="47"/>
  <c r="AY370" i="47"/>
  <c r="AW370" i="47"/>
  <c r="AT370" i="47"/>
  <c r="AS370" i="47"/>
  <c r="AQ370" i="47"/>
  <c r="AN370" i="47"/>
  <c r="AM370" i="47"/>
  <c r="AK370" i="47"/>
  <c r="AH370" i="47"/>
  <c r="AG370" i="47"/>
  <c r="AE370" i="47"/>
  <c r="AB370" i="47"/>
  <c r="AA370" i="47"/>
  <c r="Y370" i="47"/>
  <c r="V370" i="47"/>
  <c r="U370" i="47"/>
  <c r="S370" i="47"/>
  <c r="P370" i="47"/>
  <c r="O370" i="47"/>
  <c r="M370" i="47"/>
  <c r="I370" i="47"/>
  <c r="H370" i="47"/>
  <c r="F370" i="47"/>
  <c r="BH369" i="47"/>
  <c r="BM369" i="47" s="1"/>
  <c r="BF369" i="47"/>
  <c r="BE369" i="47"/>
  <c r="AZ369" i="47"/>
  <c r="AY369" i="47"/>
  <c r="AT369" i="47"/>
  <c r="AS369" i="47"/>
  <c r="AN369" i="47"/>
  <c r="AM369" i="47"/>
  <c r="AH369" i="47"/>
  <c r="AG369" i="47"/>
  <c r="AB369" i="47"/>
  <c r="AA369" i="47"/>
  <c r="V369" i="47"/>
  <c r="U369" i="47"/>
  <c r="P369" i="47"/>
  <c r="O369" i="47"/>
  <c r="I369" i="47"/>
  <c r="H369" i="47"/>
  <c r="BH368" i="47"/>
  <c r="BF368" i="47"/>
  <c r="BE368" i="47"/>
  <c r="AZ368" i="47"/>
  <c r="AY368" i="47"/>
  <c r="AT368" i="47"/>
  <c r="AS368" i="47"/>
  <c r="AN368" i="47"/>
  <c r="AM368" i="47"/>
  <c r="AH368" i="47"/>
  <c r="AG368" i="47"/>
  <c r="AB368" i="47"/>
  <c r="AA368" i="47"/>
  <c r="V368" i="47"/>
  <c r="U368" i="47"/>
  <c r="P368" i="47"/>
  <c r="O368" i="47"/>
  <c r="I368" i="47"/>
  <c r="H368" i="47"/>
  <c r="BH367" i="47"/>
  <c r="BL367" i="47" s="1"/>
  <c r="BF367" i="47"/>
  <c r="BE367" i="47"/>
  <c r="AZ367" i="47"/>
  <c r="AY367" i="47"/>
  <c r="AT367" i="47"/>
  <c r="AS367" i="47"/>
  <c r="AN367" i="47"/>
  <c r="AM367" i="47"/>
  <c r="AH367" i="47"/>
  <c r="AG367" i="47"/>
  <c r="AB367" i="47"/>
  <c r="AA367" i="47"/>
  <c r="V367" i="47"/>
  <c r="U367" i="47"/>
  <c r="P367" i="47"/>
  <c r="O367" i="47"/>
  <c r="I367" i="47"/>
  <c r="H367" i="47"/>
  <c r="BH366" i="47"/>
  <c r="BL366" i="47" s="1"/>
  <c r="BF366" i="47"/>
  <c r="BE366" i="47"/>
  <c r="BC366" i="47"/>
  <c r="AZ366" i="47"/>
  <c r="AY366" i="47"/>
  <c r="AW366" i="47"/>
  <c r="AT366" i="47"/>
  <c r="AS366" i="47"/>
  <c r="AQ366" i="47"/>
  <c r="AN366" i="47"/>
  <c r="AM366" i="47"/>
  <c r="AK366" i="47"/>
  <c r="AH366" i="47"/>
  <c r="AG366" i="47"/>
  <c r="AE366" i="47"/>
  <c r="AB366" i="47"/>
  <c r="AA366" i="47"/>
  <c r="Y366" i="47"/>
  <c r="V366" i="47"/>
  <c r="U366" i="47"/>
  <c r="S366" i="47"/>
  <c r="P366" i="47"/>
  <c r="O366" i="47"/>
  <c r="M366" i="47"/>
  <c r="I366" i="47"/>
  <c r="H366" i="47"/>
  <c r="F366" i="47"/>
  <c r="BS365" i="47"/>
  <c r="BH365" i="47"/>
  <c r="BN365" i="47" s="1"/>
  <c r="BR365" i="47" s="1"/>
  <c r="BF365" i="47"/>
  <c r="BE365" i="47"/>
  <c r="AZ365" i="47"/>
  <c r="AY365" i="47"/>
  <c r="AT365" i="47"/>
  <c r="AS365" i="47"/>
  <c r="AN365" i="47"/>
  <c r="AM365" i="47"/>
  <c r="AH365" i="47"/>
  <c r="AG365" i="47"/>
  <c r="AB365" i="47"/>
  <c r="AA365" i="47"/>
  <c r="V365" i="47"/>
  <c r="U365" i="47"/>
  <c r="P365" i="47"/>
  <c r="O365" i="47"/>
  <c r="I365" i="47"/>
  <c r="H365" i="47"/>
  <c r="BH364" i="47"/>
  <c r="BF364" i="47"/>
  <c r="BE364" i="47"/>
  <c r="AZ364" i="47"/>
  <c r="AY364" i="47"/>
  <c r="AT364" i="47"/>
  <c r="AS364" i="47"/>
  <c r="AN364" i="47"/>
  <c r="AM364" i="47"/>
  <c r="AH364" i="47"/>
  <c r="AG364" i="47"/>
  <c r="AB364" i="47"/>
  <c r="AA364" i="47"/>
  <c r="V364" i="47"/>
  <c r="U364" i="47"/>
  <c r="P364" i="47"/>
  <c r="O364" i="47"/>
  <c r="I364" i="47"/>
  <c r="H364" i="47"/>
  <c r="BH363" i="47"/>
  <c r="BM363" i="47" s="1"/>
  <c r="BF363" i="47"/>
  <c r="BE363" i="47"/>
  <c r="BC363" i="47"/>
  <c r="AZ363" i="47"/>
  <c r="AY363" i="47"/>
  <c r="AW363" i="47"/>
  <c r="AT363" i="47"/>
  <c r="AS363" i="47"/>
  <c r="AQ363" i="47"/>
  <c r="AN363" i="47"/>
  <c r="AM363" i="47"/>
  <c r="AK363" i="47"/>
  <c r="AH363" i="47"/>
  <c r="AG363" i="47"/>
  <c r="AE363" i="47"/>
  <c r="AB363" i="47"/>
  <c r="AA363" i="47"/>
  <c r="Y363" i="47"/>
  <c r="V363" i="47"/>
  <c r="U363" i="47"/>
  <c r="S363" i="47"/>
  <c r="P363" i="47"/>
  <c r="O363" i="47"/>
  <c r="M363" i="47"/>
  <c r="I363" i="47"/>
  <c r="H363" i="47"/>
  <c r="F363" i="47"/>
  <c r="BH362" i="47"/>
  <c r="BL362" i="47" s="1"/>
  <c r="BF362" i="47"/>
  <c r="BE362" i="47"/>
  <c r="BC362" i="47"/>
  <c r="AZ362" i="47"/>
  <c r="AY362" i="47"/>
  <c r="AW362" i="47"/>
  <c r="AT362" i="47"/>
  <c r="AS362" i="47"/>
  <c r="AQ362" i="47"/>
  <c r="AN362" i="47"/>
  <c r="AM362" i="47"/>
  <c r="AK362" i="47"/>
  <c r="AH362" i="47"/>
  <c r="AG362" i="47"/>
  <c r="AE362" i="47"/>
  <c r="AB362" i="47"/>
  <c r="AA362" i="47"/>
  <c r="Y362" i="47"/>
  <c r="V362" i="47"/>
  <c r="U362" i="47"/>
  <c r="S362" i="47"/>
  <c r="P362" i="47"/>
  <c r="O362" i="47"/>
  <c r="M362" i="47"/>
  <c r="I362" i="47"/>
  <c r="H362" i="47"/>
  <c r="F362" i="47"/>
  <c r="BH361" i="47"/>
  <c r="BN361" i="47" s="1"/>
  <c r="BS361" i="47" s="1"/>
  <c r="BF361" i="47"/>
  <c r="BE361" i="47"/>
  <c r="BC361" i="47"/>
  <c r="AZ361" i="47"/>
  <c r="AY361" i="47"/>
  <c r="AW361" i="47"/>
  <c r="AT361" i="47"/>
  <c r="AS361" i="47"/>
  <c r="AQ361" i="47"/>
  <c r="AN361" i="47"/>
  <c r="AM361" i="47"/>
  <c r="AK361" i="47"/>
  <c r="AH361" i="47"/>
  <c r="AG361" i="47"/>
  <c r="AE361" i="47"/>
  <c r="AB361" i="47"/>
  <c r="AA361" i="47"/>
  <c r="Y361" i="47"/>
  <c r="V361" i="47"/>
  <c r="U361" i="47"/>
  <c r="S361" i="47"/>
  <c r="P361" i="47"/>
  <c r="O361" i="47"/>
  <c r="M361" i="47"/>
  <c r="I361" i="47"/>
  <c r="H361" i="47"/>
  <c r="F361" i="47"/>
  <c r="BH360" i="47"/>
  <c r="BL360" i="47" s="1"/>
  <c r="BF360" i="47"/>
  <c r="BE360" i="47"/>
  <c r="BC360" i="47"/>
  <c r="AZ360" i="47"/>
  <c r="AY360" i="47"/>
  <c r="AW360" i="47"/>
  <c r="AT360" i="47"/>
  <c r="AS360" i="47"/>
  <c r="AQ360" i="47"/>
  <c r="AN360" i="47"/>
  <c r="AM360" i="47"/>
  <c r="AK360" i="47"/>
  <c r="AH360" i="47"/>
  <c r="AG360" i="47"/>
  <c r="AE360" i="47"/>
  <c r="AB360" i="47"/>
  <c r="AA360" i="47"/>
  <c r="Y360" i="47"/>
  <c r="V360" i="47"/>
  <c r="U360" i="47"/>
  <c r="S360" i="47"/>
  <c r="P360" i="47"/>
  <c r="O360" i="47"/>
  <c r="M360" i="47"/>
  <c r="I360" i="47"/>
  <c r="H360" i="47"/>
  <c r="F360" i="47"/>
  <c r="BH359" i="47"/>
  <c r="BN359" i="47" s="1"/>
  <c r="BR359" i="47" s="1"/>
  <c r="BF359" i="47"/>
  <c r="BE359" i="47"/>
  <c r="BC359" i="47"/>
  <c r="AZ359" i="47"/>
  <c r="AY359" i="47"/>
  <c r="AW359" i="47"/>
  <c r="AT359" i="47"/>
  <c r="AS359" i="47"/>
  <c r="AQ359" i="47"/>
  <c r="AN359" i="47"/>
  <c r="AM359" i="47"/>
  <c r="AK359" i="47"/>
  <c r="AH359" i="47"/>
  <c r="AG359" i="47"/>
  <c r="AE359" i="47"/>
  <c r="AB359" i="47"/>
  <c r="AA359" i="47"/>
  <c r="Y359" i="47"/>
  <c r="V359" i="47"/>
  <c r="U359" i="47"/>
  <c r="S359" i="47"/>
  <c r="P359" i="47"/>
  <c r="O359" i="47"/>
  <c r="M359" i="47"/>
  <c r="I359" i="47"/>
  <c r="H359" i="47"/>
  <c r="F359" i="47"/>
  <c r="BH358" i="47"/>
  <c r="BF358" i="47"/>
  <c r="BE358" i="47"/>
  <c r="BC358" i="47"/>
  <c r="AZ358" i="47"/>
  <c r="AY358" i="47"/>
  <c r="AW358" i="47"/>
  <c r="AT358" i="47"/>
  <c r="AS358" i="47"/>
  <c r="AQ358" i="47"/>
  <c r="AN358" i="47"/>
  <c r="AM358" i="47"/>
  <c r="AK358" i="47"/>
  <c r="AH358" i="47"/>
  <c r="AG358" i="47"/>
  <c r="AE358" i="47"/>
  <c r="AB358" i="47"/>
  <c r="AA358" i="47"/>
  <c r="Y358" i="47"/>
  <c r="V358" i="47"/>
  <c r="U358" i="47"/>
  <c r="S358" i="47"/>
  <c r="P358" i="47"/>
  <c r="O358" i="47"/>
  <c r="M358" i="47"/>
  <c r="I358" i="47"/>
  <c r="H358" i="47"/>
  <c r="F358" i="47"/>
  <c r="BH357" i="47"/>
  <c r="BF357" i="47"/>
  <c r="BE357" i="47"/>
  <c r="BC357" i="47"/>
  <c r="AZ357" i="47"/>
  <c r="AY357" i="47"/>
  <c r="AW357" i="47"/>
  <c r="AT357" i="47"/>
  <c r="AS357" i="47"/>
  <c r="AQ357" i="47"/>
  <c r="AN357" i="47"/>
  <c r="AM357" i="47"/>
  <c r="AK357" i="47"/>
  <c r="AH357" i="47"/>
  <c r="AG357" i="47"/>
  <c r="AE357" i="47"/>
  <c r="AB357" i="47"/>
  <c r="AA357" i="47"/>
  <c r="Y357" i="47"/>
  <c r="V357" i="47"/>
  <c r="U357" i="47"/>
  <c r="S357" i="47"/>
  <c r="P357" i="47"/>
  <c r="O357" i="47"/>
  <c r="M357" i="47"/>
  <c r="I357" i="47"/>
  <c r="H357" i="47"/>
  <c r="F357" i="47"/>
  <c r="BH356" i="47"/>
  <c r="BF356" i="47"/>
  <c r="BE356" i="47"/>
  <c r="BC356" i="47"/>
  <c r="AZ356" i="47"/>
  <c r="AY356" i="47"/>
  <c r="AW356" i="47"/>
  <c r="AT356" i="47"/>
  <c r="AS356" i="47"/>
  <c r="AQ356" i="47"/>
  <c r="AN356" i="47"/>
  <c r="AM356" i="47"/>
  <c r="AK356" i="47"/>
  <c r="AH356" i="47"/>
  <c r="AG356" i="47"/>
  <c r="AE356" i="47"/>
  <c r="AB356" i="47"/>
  <c r="AA356" i="47"/>
  <c r="Y356" i="47"/>
  <c r="V356" i="47"/>
  <c r="U356" i="47"/>
  <c r="S356" i="47"/>
  <c r="P356" i="47"/>
  <c r="O356" i="47"/>
  <c r="M356" i="47"/>
  <c r="I356" i="47"/>
  <c r="H356" i="47"/>
  <c r="F356" i="47"/>
  <c r="BH355" i="47"/>
  <c r="BN355" i="47" s="1"/>
  <c r="BR355" i="47" s="1"/>
  <c r="BF355" i="47"/>
  <c r="BE355" i="47"/>
  <c r="BC355" i="47"/>
  <c r="AZ355" i="47"/>
  <c r="AY355" i="47"/>
  <c r="AW355" i="47"/>
  <c r="AT355" i="47"/>
  <c r="AS355" i="47"/>
  <c r="AQ355" i="47"/>
  <c r="AN355" i="47"/>
  <c r="AM355" i="47"/>
  <c r="AK355" i="47"/>
  <c r="AH355" i="47"/>
  <c r="AG355" i="47"/>
  <c r="AE355" i="47"/>
  <c r="AB355" i="47"/>
  <c r="AA355" i="47"/>
  <c r="Y355" i="47"/>
  <c r="V355" i="47"/>
  <c r="U355" i="47"/>
  <c r="S355" i="47"/>
  <c r="P355" i="47"/>
  <c r="O355" i="47"/>
  <c r="M355" i="47"/>
  <c r="I355" i="47"/>
  <c r="H355" i="47"/>
  <c r="F355" i="47"/>
  <c r="BH354" i="47"/>
  <c r="BM354" i="47" s="1"/>
  <c r="BF354" i="47"/>
  <c r="BE354" i="47"/>
  <c r="BC354" i="47"/>
  <c r="AZ354" i="47"/>
  <c r="AY354" i="47"/>
  <c r="AW354" i="47"/>
  <c r="AT354" i="47"/>
  <c r="AS354" i="47"/>
  <c r="AQ354" i="47"/>
  <c r="AN354" i="47"/>
  <c r="AM354" i="47"/>
  <c r="AK354" i="47"/>
  <c r="AH354" i="47"/>
  <c r="AG354" i="47"/>
  <c r="AE354" i="47"/>
  <c r="AB354" i="47"/>
  <c r="AA354" i="47"/>
  <c r="Y354" i="47"/>
  <c r="V354" i="47"/>
  <c r="U354" i="47"/>
  <c r="S354" i="47"/>
  <c r="P354" i="47"/>
  <c r="O354" i="47"/>
  <c r="M354" i="47"/>
  <c r="I354" i="47"/>
  <c r="H354" i="47"/>
  <c r="F354" i="47"/>
  <c r="BL353" i="47"/>
  <c r="BJ353" i="47"/>
  <c r="BH353" i="47"/>
  <c r="BF353" i="47"/>
  <c r="BE353" i="47"/>
  <c r="BC353" i="47"/>
  <c r="AZ353" i="47"/>
  <c r="AY353" i="47"/>
  <c r="AW353" i="47"/>
  <c r="AT353" i="47"/>
  <c r="AS353" i="47"/>
  <c r="AQ353" i="47"/>
  <c r="AN353" i="47"/>
  <c r="AM353" i="47"/>
  <c r="AK353" i="47"/>
  <c r="AH353" i="47"/>
  <c r="AG353" i="47"/>
  <c r="AE353" i="47"/>
  <c r="AB353" i="47"/>
  <c r="AA353" i="47"/>
  <c r="Y353" i="47"/>
  <c r="V353" i="47"/>
  <c r="U353" i="47"/>
  <c r="S353" i="47"/>
  <c r="P353" i="47"/>
  <c r="O353" i="47"/>
  <c r="M353" i="47"/>
  <c r="I353" i="47"/>
  <c r="H353" i="47"/>
  <c r="F353" i="47"/>
  <c r="BH352" i="47"/>
  <c r="BF352" i="47"/>
  <c r="BE352" i="47"/>
  <c r="BC352" i="47"/>
  <c r="AZ352" i="47"/>
  <c r="AY352" i="47"/>
  <c r="AW352" i="47"/>
  <c r="AT352" i="47"/>
  <c r="AS352" i="47"/>
  <c r="AQ352" i="47"/>
  <c r="AN352" i="47"/>
  <c r="AM352" i="47"/>
  <c r="AK352" i="47"/>
  <c r="AH352" i="47"/>
  <c r="AG352" i="47"/>
  <c r="AE352" i="47"/>
  <c r="AB352" i="47"/>
  <c r="AA352" i="47"/>
  <c r="Y352" i="47"/>
  <c r="V352" i="47"/>
  <c r="U352" i="47"/>
  <c r="S352" i="47"/>
  <c r="P352" i="47"/>
  <c r="O352" i="47"/>
  <c r="M352" i="47"/>
  <c r="I352" i="47"/>
  <c r="H352" i="47"/>
  <c r="F352" i="47"/>
  <c r="BH351" i="47"/>
  <c r="BF351" i="47"/>
  <c r="BE351" i="47"/>
  <c r="BC351" i="47"/>
  <c r="AZ351" i="47"/>
  <c r="AY351" i="47"/>
  <c r="AW351" i="47"/>
  <c r="AT351" i="47"/>
  <c r="AS351" i="47"/>
  <c r="AQ351" i="47"/>
  <c r="AN351" i="47"/>
  <c r="AM351" i="47"/>
  <c r="AK351" i="47"/>
  <c r="AH351" i="47"/>
  <c r="AG351" i="47"/>
  <c r="AE351" i="47"/>
  <c r="AB351" i="47"/>
  <c r="AA351" i="47"/>
  <c r="Y351" i="47"/>
  <c r="V351" i="47"/>
  <c r="U351" i="47"/>
  <c r="S351" i="47"/>
  <c r="P351" i="47"/>
  <c r="O351" i="47"/>
  <c r="M351" i="47"/>
  <c r="I351" i="47"/>
  <c r="H351" i="47"/>
  <c r="F351" i="47"/>
  <c r="BH350" i="47"/>
  <c r="BM350" i="47" s="1"/>
  <c r="BF350" i="47"/>
  <c r="BE350" i="47"/>
  <c r="BC350" i="47"/>
  <c r="AZ350" i="47"/>
  <c r="AY350" i="47"/>
  <c r="AW350" i="47"/>
  <c r="AT350" i="47"/>
  <c r="AS350" i="47"/>
  <c r="AQ350" i="47"/>
  <c r="AN350" i="47"/>
  <c r="AM350" i="47"/>
  <c r="AK350" i="47"/>
  <c r="AH350" i="47"/>
  <c r="AG350" i="47"/>
  <c r="AE350" i="47"/>
  <c r="AB350" i="47"/>
  <c r="AA350" i="47"/>
  <c r="Y350" i="47"/>
  <c r="V350" i="47"/>
  <c r="U350" i="47"/>
  <c r="S350" i="47"/>
  <c r="P350" i="47"/>
  <c r="O350" i="47"/>
  <c r="M350" i="47"/>
  <c r="I350" i="47"/>
  <c r="H350" i="47"/>
  <c r="F350" i="47"/>
  <c r="BH349" i="47"/>
  <c r="BL349" i="47" s="1"/>
  <c r="BF349" i="47"/>
  <c r="BE349" i="47"/>
  <c r="BC349" i="47"/>
  <c r="AZ349" i="47"/>
  <c r="AY349" i="47"/>
  <c r="AW349" i="47"/>
  <c r="AT349" i="47"/>
  <c r="AS349" i="47"/>
  <c r="AQ349" i="47"/>
  <c r="AN349" i="47"/>
  <c r="AM349" i="47"/>
  <c r="AK349" i="47"/>
  <c r="AH349" i="47"/>
  <c r="AG349" i="47"/>
  <c r="AE349" i="47"/>
  <c r="AB349" i="47"/>
  <c r="AA349" i="47"/>
  <c r="Y349" i="47"/>
  <c r="V349" i="47"/>
  <c r="U349" i="47"/>
  <c r="S349" i="47"/>
  <c r="P349" i="47"/>
  <c r="O349" i="47"/>
  <c r="M349" i="47"/>
  <c r="I349" i="47"/>
  <c r="H349" i="47"/>
  <c r="F349" i="47"/>
  <c r="BH348" i="47"/>
  <c r="BF348" i="47"/>
  <c r="BE348" i="47"/>
  <c r="BC348" i="47"/>
  <c r="AZ348" i="47"/>
  <c r="AY348" i="47"/>
  <c r="AW348" i="47"/>
  <c r="AT348" i="47"/>
  <c r="AS348" i="47"/>
  <c r="AQ348" i="47"/>
  <c r="AN348" i="47"/>
  <c r="AM348" i="47"/>
  <c r="AK348" i="47"/>
  <c r="AH348" i="47"/>
  <c r="AG348" i="47"/>
  <c r="AE348" i="47"/>
  <c r="AB348" i="47"/>
  <c r="AA348" i="47"/>
  <c r="Y348" i="47"/>
  <c r="V348" i="47"/>
  <c r="U348" i="47"/>
  <c r="S348" i="47"/>
  <c r="P348" i="47"/>
  <c r="O348" i="47"/>
  <c r="M348" i="47"/>
  <c r="I348" i="47"/>
  <c r="H348" i="47"/>
  <c r="F348" i="47"/>
  <c r="BH347" i="47"/>
  <c r="BJ347" i="47" s="1"/>
  <c r="BF347" i="47"/>
  <c r="BE347" i="47"/>
  <c r="BC347" i="47"/>
  <c r="AZ347" i="47"/>
  <c r="AY347" i="47"/>
  <c r="AW347" i="47"/>
  <c r="AT347" i="47"/>
  <c r="AS347" i="47"/>
  <c r="AQ347" i="47"/>
  <c r="AN347" i="47"/>
  <c r="AM347" i="47"/>
  <c r="AK347" i="47"/>
  <c r="AH347" i="47"/>
  <c r="AG347" i="47"/>
  <c r="AE347" i="47"/>
  <c r="AB347" i="47"/>
  <c r="AA347" i="47"/>
  <c r="Y347" i="47"/>
  <c r="V347" i="47"/>
  <c r="U347" i="47"/>
  <c r="S347" i="47"/>
  <c r="P347" i="47"/>
  <c r="O347" i="47"/>
  <c r="M347" i="47"/>
  <c r="I347" i="47"/>
  <c r="H347" i="47"/>
  <c r="F347" i="47"/>
  <c r="BH346" i="47"/>
  <c r="BM346" i="47" s="1"/>
  <c r="BF346" i="47"/>
  <c r="BE346" i="47"/>
  <c r="BC346" i="47"/>
  <c r="AZ346" i="47"/>
  <c r="AY346" i="47"/>
  <c r="AW346" i="47"/>
  <c r="AT346" i="47"/>
  <c r="AS346" i="47"/>
  <c r="AQ346" i="47"/>
  <c r="AN346" i="47"/>
  <c r="AM346" i="47"/>
  <c r="AK346" i="47"/>
  <c r="AH346" i="47"/>
  <c r="AG346" i="47"/>
  <c r="AE346" i="47"/>
  <c r="AB346" i="47"/>
  <c r="AA346" i="47"/>
  <c r="Y346" i="47"/>
  <c r="V346" i="47"/>
  <c r="U346" i="47"/>
  <c r="S346" i="47"/>
  <c r="P346" i="47"/>
  <c r="O346" i="47"/>
  <c r="M346" i="47"/>
  <c r="I346" i="47"/>
  <c r="H346" i="47"/>
  <c r="F346" i="47"/>
  <c r="BH345" i="47"/>
  <c r="BF345" i="47"/>
  <c r="BE345" i="47"/>
  <c r="BC345" i="47"/>
  <c r="AZ345" i="47"/>
  <c r="AY345" i="47"/>
  <c r="AW345" i="47"/>
  <c r="AT345" i="47"/>
  <c r="AS345" i="47"/>
  <c r="AQ345" i="47"/>
  <c r="AN345" i="47"/>
  <c r="AM345" i="47"/>
  <c r="AK345" i="47"/>
  <c r="AH345" i="47"/>
  <c r="AG345" i="47"/>
  <c r="AE345" i="47"/>
  <c r="AB345" i="47"/>
  <c r="AA345" i="47"/>
  <c r="Y345" i="47"/>
  <c r="V345" i="47"/>
  <c r="U345" i="47"/>
  <c r="S345" i="47"/>
  <c r="P345" i="47"/>
  <c r="O345" i="47"/>
  <c r="M345" i="47"/>
  <c r="I345" i="47"/>
  <c r="H345" i="47"/>
  <c r="F345" i="47"/>
  <c r="BH344" i="47"/>
  <c r="BJ344" i="47" s="1"/>
  <c r="BF344" i="47"/>
  <c r="BE344" i="47"/>
  <c r="BC344" i="47"/>
  <c r="AZ344" i="47"/>
  <c r="AY344" i="47"/>
  <c r="AW344" i="47"/>
  <c r="AT344" i="47"/>
  <c r="AS344" i="47"/>
  <c r="AQ344" i="47"/>
  <c r="AN344" i="47"/>
  <c r="AM344" i="47"/>
  <c r="AK344" i="47"/>
  <c r="AH344" i="47"/>
  <c r="AG344" i="47"/>
  <c r="AE344" i="47"/>
  <c r="AB344" i="47"/>
  <c r="AA344" i="47"/>
  <c r="Y344" i="47"/>
  <c r="V344" i="47"/>
  <c r="U344" i="47"/>
  <c r="S344" i="47"/>
  <c r="P344" i="47"/>
  <c r="O344" i="47"/>
  <c r="M344" i="47"/>
  <c r="I344" i="47"/>
  <c r="H344" i="47"/>
  <c r="F344" i="47"/>
  <c r="BH343" i="47"/>
  <c r="BF343" i="47"/>
  <c r="BE343" i="47"/>
  <c r="BC343" i="47"/>
  <c r="AZ343" i="47"/>
  <c r="AY343" i="47"/>
  <c r="AW343" i="47"/>
  <c r="AT343" i="47"/>
  <c r="AS343" i="47"/>
  <c r="AQ343" i="47"/>
  <c r="AN343" i="47"/>
  <c r="AM343" i="47"/>
  <c r="AK343" i="47"/>
  <c r="AH343" i="47"/>
  <c r="AG343" i="47"/>
  <c r="AE343" i="47"/>
  <c r="AB343" i="47"/>
  <c r="AA343" i="47"/>
  <c r="Y343" i="47"/>
  <c r="V343" i="47"/>
  <c r="U343" i="47"/>
  <c r="S343" i="47"/>
  <c r="P343" i="47"/>
  <c r="O343" i="47"/>
  <c r="M343" i="47"/>
  <c r="I343" i="47"/>
  <c r="H343" i="47"/>
  <c r="F343" i="47"/>
  <c r="BN342" i="47"/>
  <c r="BM342" i="47"/>
  <c r="BJ342" i="47"/>
  <c r="BH342" i="47"/>
  <c r="BL342" i="47" s="1"/>
  <c r="BF342" i="47"/>
  <c r="BE342" i="47"/>
  <c r="BC342" i="47"/>
  <c r="AZ342" i="47"/>
  <c r="AY342" i="47"/>
  <c r="AW342" i="47"/>
  <c r="AT342" i="47"/>
  <c r="AS342" i="47"/>
  <c r="AQ342" i="47"/>
  <c r="AN342" i="47"/>
  <c r="AM342" i="47"/>
  <c r="AK342" i="47"/>
  <c r="AH342" i="47"/>
  <c r="AG342" i="47"/>
  <c r="AE342" i="47"/>
  <c r="AB342" i="47"/>
  <c r="AA342" i="47"/>
  <c r="Y342" i="47"/>
  <c r="V342" i="47"/>
  <c r="U342" i="47"/>
  <c r="S342" i="47"/>
  <c r="P342" i="47"/>
  <c r="O342" i="47"/>
  <c r="M342" i="47"/>
  <c r="I342" i="47"/>
  <c r="H342" i="47"/>
  <c r="F342" i="47"/>
  <c r="BH341" i="47"/>
  <c r="BN341" i="47" s="1"/>
  <c r="BH340" i="47"/>
  <c r="BL340" i="47" s="1"/>
  <c r="BF340" i="47"/>
  <c r="BE340" i="47"/>
  <c r="BC340" i="47"/>
  <c r="AZ340" i="47"/>
  <c r="AY340" i="47"/>
  <c r="AW340" i="47"/>
  <c r="AT340" i="47"/>
  <c r="AS340" i="47"/>
  <c r="AQ340" i="47"/>
  <c r="AN340" i="47"/>
  <c r="AM340" i="47"/>
  <c r="AK340" i="47"/>
  <c r="AH340" i="47"/>
  <c r="AG340" i="47"/>
  <c r="AE340" i="47"/>
  <c r="AB340" i="47"/>
  <c r="AA340" i="47"/>
  <c r="Y340" i="47"/>
  <c r="V340" i="47"/>
  <c r="U340" i="47"/>
  <c r="S340" i="47"/>
  <c r="P340" i="47"/>
  <c r="O340" i="47"/>
  <c r="M340" i="47"/>
  <c r="I340" i="47"/>
  <c r="H340" i="47"/>
  <c r="F340" i="47"/>
  <c r="BH339" i="47"/>
  <c r="BL339" i="47" s="1"/>
  <c r="BF339" i="47"/>
  <c r="BE339" i="47"/>
  <c r="BC339" i="47"/>
  <c r="AZ339" i="47"/>
  <c r="AY339" i="47"/>
  <c r="AW339" i="47"/>
  <c r="AT339" i="47"/>
  <c r="AS339" i="47"/>
  <c r="AQ339" i="47"/>
  <c r="AN339" i="47"/>
  <c r="AM339" i="47"/>
  <c r="AK339" i="47"/>
  <c r="AH339" i="47"/>
  <c r="AG339" i="47"/>
  <c r="AE339" i="47"/>
  <c r="AB339" i="47"/>
  <c r="AA339" i="47"/>
  <c r="Y339" i="47"/>
  <c r="V339" i="47"/>
  <c r="U339" i="47"/>
  <c r="S339" i="47"/>
  <c r="P339" i="47"/>
  <c r="O339" i="47"/>
  <c r="M339" i="47"/>
  <c r="I339" i="47"/>
  <c r="H339" i="47"/>
  <c r="F339" i="47"/>
  <c r="BH338" i="47"/>
  <c r="BL338" i="47" s="1"/>
  <c r="BF338" i="47"/>
  <c r="BE338" i="47"/>
  <c r="BC338" i="47"/>
  <c r="AZ338" i="47"/>
  <c r="AY338" i="47"/>
  <c r="AW338" i="47"/>
  <c r="AT338" i="47"/>
  <c r="AS338" i="47"/>
  <c r="AQ338" i="47"/>
  <c r="AN338" i="47"/>
  <c r="AM338" i="47"/>
  <c r="AK338" i="47"/>
  <c r="AH338" i="47"/>
  <c r="AG338" i="47"/>
  <c r="AE338" i="47"/>
  <c r="AB338" i="47"/>
  <c r="AA338" i="47"/>
  <c r="Y338" i="47"/>
  <c r="V338" i="47"/>
  <c r="U338" i="47"/>
  <c r="S338" i="47"/>
  <c r="P338" i="47"/>
  <c r="O338" i="47"/>
  <c r="M338" i="47"/>
  <c r="I338" i="47"/>
  <c r="H338" i="47"/>
  <c r="F338" i="47"/>
  <c r="BH337" i="47"/>
  <c r="BL337" i="47" s="1"/>
  <c r="BF337" i="47"/>
  <c r="BE337" i="47"/>
  <c r="BC337" i="47"/>
  <c r="AZ337" i="47"/>
  <c r="AY337" i="47"/>
  <c r="AW337" i="47"/>
  <c r="AT337" i="47"/>
  <c r="AS337" i="47"/>
  <c r="AQ337" i="47"/>
  <c r="AN337" i="47"/>
  <c r="AM337" i="47"/>
  <c r="AK337" i="47"/>
  <c r="AH337" i="47"/>
  <c r="AG337" i="47"/>
  <c r="AE337" i="47"/>
  <c r="AB337" i="47"/>
  <c r="AA337" i="47"/>
  <c r="Y337" i="47"/>
  <c r="V337" i="47"/>
  <c r="U337" i="47"/>
  <c r="S337" i="47"/>
  <c r="P337" i="47"/>
  <c r="O337" i="47"/>
  <c r="M337" i="47"/>
  <c r="I337" i="47"/>
  <c r="H337" i="47"/>
  <c r="F337" i="47"/>
  <c r="BH336" i="47"/>
  <c r="BF336" i="47"/>
  <c r="BE336" i="47"/>
  <c r="BC336" i="47"/>
  <c r="AZ336" i="47"/>
  <c r="AY336" i="47"/>
  <c r="AW336" i="47"/>
  <c r="AT336" i="47"/>
  <c r="AS336" i="47"/>
  <c r="AQ336" i="47"/>
  <c r="AN336" i="47"/>
  <c r="AM336" i="47"/>
  <c r="AK336" i="47"/>
  <c r="AH336" i="47"/>
  <c r="AG336" i="47"/>
  <c r="AE336" i="47"/>
  <c r="AB336" i="47"/>
  <c r="AA336" i="47"/>
  <c r="Y336" i="47"/>
  <c r="V336" i="47"/>
  <c r="U336" i="47"/>
  <c r="S336" i="47"/>
  <c r="P336" i="47"/>
  <c r="O336" i="47"/>
  <c r="M336" i="47"/>
  <c r="I336" i="47"/>
  <c r="H336" i="47"/>
  <c r="F336" i="47"/>
  <c r="BH335" i="47"/>
  <c r="BF335" i="47"/>
  <c r="BE335" i="47"/>
  <c r="BC335" i="47"/>
  <c r="AZ335" i="47"/>
  <c r="AY335" i="47"/>
  <c r="AW335" i="47"/>
  <c r="AT335" i="47"/>
  <c r="AS335" i="47"/>
  <c r="AQ335" i="47"/>
  <c r="AN335" i="47"/>
  <c r="AM335" i="47"/>
  <c r="AK335" i="47"/>
  <c r="AH335" i="47"/>
  <c r="AG335" i="47"/>
  <c r="AE335" i="47"/>
  <c r="AB335" i="47"/>
  <c r="AA335" i="47"/>
  <c r="Y335" i="47"/>
  <c r="V335" i="47"/>
  <c r="U335" i="47"/>
  <c r="S335" i="47"/>
  <c r="P335" i="47"/>
  <c r="O335" i="47"/>
  <c r="M335" i="47"/>
  <c r="I335" i="47"/>
  <c r="H335" i="47"/>
  <c r="F335" i="47"/>
  <c r="BH334" i="47"/>
  <c r="BL334" i="47" s="1"/>
  <c r="BF334" i="47"/>
  <c r="BE334" i="47"/>
  <c r="BC334" i="47"/>
  <c r="AZ334" i="47"/>
  <c r="AY334" i="47"/>
  <c r="AW334" i="47"/>
  <c r="AT334" i="47"/>
  <c r="AS334" i="47"/>
  <c r="AQ334" i="47"/>
  <c r="AN334" i="47"/>
  <c r="AM334" i="47"/>
  <c r="AK334" i="47"/>
  <c r="AH334" i="47"/>
  <c r="AG334" i="47"/>
  <c r="AE334" i="47"/>
  <c r="AB334" i="47"/>
  <c r="AA334" i="47"/>
  <c r="Y334" i="47"/>
  <c r="V334" i="47"/>
  <c r="U334" i="47"/>
  <c r="S334" i="47"/>
  <c r="P334" i="47"/>
  <c r="O334" i="47"/>
  <c r="M334" i="47"/>
  <c r="I334" i="47"/>
  <c r="H334" i="47"/>
  <c r="F334" i="47"/>
  <c r="BH333" i="47"/>
  <c r="BN333" i="47" s="1"/>
  <c r="BH332" i="47"/>
  <c r="BF332" i="47"/>
  <c r="BC332" i="47"/>
  <c r="AZ332" i="47"/>
  <c r="AW332" i="47"/>
  <c r="AT332" i="47"/>
  <c r="AQ332" i="47"/>
  <c r="AN332" i="47"/>
  <c r="AK332" i="47"/>
  <c r="AH332" i="47"/>
  <c r="AE332" i="47"/>
  <c r="AB332" i="47"/>
  <c r="Y332" i="47"/>
  <c r="V332" i="47"/>
  <c r="S332" i="47"/>
  <c r="P332" i="47"/>
  <c r="M332" i="47"/>
  <c r="I332" i="47"/>
  <c r="F332" i="47"/>
  <c r="BH331" i="47"/>
  <c r="BM331" i="47" s="1"/>
  <c r="BF331" i="47"/>
  <c r="BC331" i="47"/>
  <c r="AZ331" i="47"/>
  <c r="AW331" i="47"/>
  <c r="AT331" i="47"/>
  <c r="AQ331" i="47"/>
  <c r="AN331" i="47"/>
  <c r="AK331" i="47"/>
  <c r="AH331" i="47"/>
  <c r="AE331" i="47"/>
  <c r="AB331" i="47"/>
  <c r="Y331" i="47"/>
  <c r="V331" i="47"/>
  <c r="S331" i="47"/>
  <c r="P331" i="47"/>
  <c r="M331" i="47"/>
  <c r="I331" i="47"/>
  <c r="F331" i="47"/>
  <c r="BH330" i="47"/>
  <c r="BM330" i="47" s="1"/>
  <c r="BF330" i="47"/>
  <c r="BE330" i="47"/>
  <c r="BC330" i="47"/>
  <c r="AZ330" i="47"/>
  <c r="AY330" i="47"/>
  <c r="AW330" i="47"/>
  <c r="AT330" i="47"/>
  <c r="AS330" i="47"/>
  <c r="AQ330" i="47"/>
  <c r="AN330" i="47"/>
  <c r="AM330" i="47"/>
  <c r="AK330" i="47"/>
  <c r="AH330" i="47"/>
  <c r="AG330" i="47"/>
  <c r="AE330" i="47"/>
  <c r="AB330" i="47"/>
  <c r="AA330" i="47"/>
  <c r="Y330" i="47"/>
  <c r="V330" i="47"/>
  <c r="U330" i="47"/>
  <c r="S330" i="47"/>
  <c r="P330" i="47"/>
  <c r="O330" i="47"/>
  <c r="M330" i="47"/>
  <c r="I330" i="47"/>
  <c r="H330" i="47"/>
  <c r="F330" i="47"/>
  <c r="BN329" i="47"/>
  <c r="BL329" i="47"/>
  <c r="BH329" i="47"/>
  <c r="BF329" i="47"/>
  <c r="BE329" i="47"/>
  <c r="BC329" i="47"/>
  <c r="AZ329" i="47"/>
  <c r="AY329" i="47"/>
  <c r="AW329" i="47"/>
  <c r="AT329" i="47"/>
  <c r="AS329" i="47"/>
  <c r="AQ329" i="47"/>
  <c r="AN329" i="47"/>
  <c r="AM329" i="47"/>
  <c r="AK329" i="47"/>
  <c r="AH329" i="47"/>
  <c r="AG329" i="47"/>
  <c r="AE329" i="47"/>
  <c r="AB329" i="47"/>
  <c r="AA329" i="47"/>
  <c r="Y329" i="47"/>
  <c r="V329" i="47"/>
  <c r="U329" i="47"/>
  <c r="S329" i="47"/>
  <c r="P329" i="47"/>
  <c r="O329" i="47"/>
  <c r="M329" i="47"/>
  <c r="I329" i="47"/>
  <c r="H329" i="47"/>
  <c r="F329" i="47"/>
  <c r="BH328" i="47"/>
  <c r="BF328" i="47"/>
  <c r="BE328" i="47"/>
  <c r="BC328" i="47"/>
  <c r="AZ328" i="47"/>
  <c r="AY328" i="47"/>
  <c r="AW328" i="47"/>
  <c r="AT328" i="47"/>
  <c r="AS328" i="47"/>
  <c r="AQ328" i="47"/>
  <c r="AN328" i="47"/>
  <c r="AM328" i="47"/>
  <c r="AK328" i="47"/>
  <c r="AH328" i="47"/>
  <c r="AG328" i="47"/>
  <c r="AE328" i="47"/>
  <c r="AB328" i="47"/>
  <c r="AA328" i="47"/>
  <c r="Y328" i="47"/>
  <c r="V328" i="47"/>
  <c r="U328" i="47"/>
  <c r="S328" i="47"/>
  <c r="P328" i="47"/>
  <c r="O328" i="47"/>
  <c r="M328" i="47"/>
  <c r="I328" i="47"/>
  <c r="H328" i="47"/>
  <c r="F328" i="47"/>
  <c r="BH327" i="47"/>
  <c r="BF327" i="47"/>
  <c r="BE327" i="47"/>
  <c r="BC327" i="47"/>
  <c r="AZ327" i="47"/>
  <c r="AY327" i="47"/>
  <c r="AW327" i="47"/>
  <c r="AT327" i="47"/>
  <c r="AS327" i="47"/>
  <c r="AQ327" i="47"/>
  <c r="AN327" i="47"/>
  <c r="AM327" i="47"/>
  <c r="AK327" i="47"/>
  <c r="AH327" i="47"/>
  <c r="AG327" i="47"/>
  <c r="AE327" i="47"/>
  <c r="AB327" i="47"/>
  <c r="AA327" i="47"/>
  <c r="Y327" i="47"/>
  <c r="V327" i="47"/>
  <c r="U327" i="47"/>
  <c r="S327" i="47"/>
  <c r="P327" i="47"/>
  <c r="O327" i="47"/>
  <c r="M327" i="47"/>
  <c r="I327" i="47"/>
  <c r="H327" i="47"/>
  <c r="F327" i="47"/>
  <c r="BH326" i="47"/>
  <c r="BN326" i="47" s="1"/>
  <c r="BR326" i="47" s="1"/>
  <c r="BF326" i="47"/>
  <c r="BE326" i="47"/>
  <c r="BC326" i="47"/>
  <c r="AZ326" i="47"/>
  <c r="AY326" i="47"/>
  <c r="AW326" i="47"/>
  <c r="AT326" i="47"/>
  <c r="AS326" i="47"/>
  <c r="AQ326" i="47"/>
  <c r="AN326" i="47"/>
  <c r="AM326" i="47"/>
  <c r="AK326" i="47"/>
  <c r="AH326" i="47"/>
  <c r="AG326" i="47"/>
  <c r="AE326" i="47"/>
  <c r="AB326" i="47"/>
  <c r="AA326" i="47"/>
  <c r="Y326" i="47"/>
  <c r="V326" i="47"/>
  <c r="U326" i="47"/>
  <c r="S326" i="47"/>
  <c r="P326" i="47"/>
  <c r="O326" i="47"/>
  <c r="M326" i="47"/>
  <c r="I326" i="47"/>
  <c r="H326" i="47"/>
  <c r="F326" i="47"/>
  <c r="BH325" i="47"/>
  <c r="BN325" i="47" s="1"/>
  <c r="BF325" i="47"/>
  <c r="BE325" i="47"/>
  <c r="BC325" i="47"/>
  <c r="AZ325" i="47"/>
  <c r="AY325" i="47"/>
  <c r="AW325" i="47"/>
  <c r="AT325" i="47"/>
  <c r="AS325" i="47"/>
  <c r="AQ325" i="47"/>
  <c r="AN325" i="47"/>
  <c r="AM325" i="47"/>
  <c r="AK325" i="47"/>
  <c r="AH325" i="47"/>
  <c r="AG325" i="47"/>
  <c r="AE325" i="47"/>
  <c r="AB325" i="47"/>
  <c r="AA325" i="47"/>
  <c r="Y325" i="47"/>
  <c r="V325" i="47"/>
  <c r="U325" i="47"/>
  <c r="S325" i="47"/>
  <c r="P325" i="47"/>
  <c r="O325" i="47"/>
  <c r="M325" i="47"/>
  <c r="I325" i="47"/>
  <c r="H325" i="47"/>
  <c r="F325" i="47"/>
  <c r="BH324" i="47"/>
  <c r="BJ324" i="47" s="1"/>
  <c r="BF324" i="47"/>
  <c r="BE324" i="47"/>
  <c r="BC324" i="47"/>
  <c r="AZ324" i="47"/>
  <c r="AY324" i="47"/>
  <c r="AW324" i="47"/>
  <c r="AT324" i="47"/>
  <c r="AS324" i="47"/>
  <c r="AQ324" i="47"/>
  <c r="AN324" i="47"/>
  <c r="AM324" i="47"/>
  <c r="AK324" i="47"/>
  <c r="AH324" i="47"/>
  <c r="AG324" i="47"/>
  <c r="AE324" i="47"/>
  <c r="AB324" i="47"/>
  <c r="AA324" i="47"/>
  <c r="Y324" i="47"/>
  <c r="V324" i="47"/>
  <c r="U324" i="47"/>
  <c r="S324" i="47"/>
  <c r="P324" i="47"/>
  <c r="O324" i="47"/>
  <c r="M324" i="47"/>
  <c r="I324" i="47"/>
  <c r="H324" i="47"/>
  <c r="F324" i="47"/>
  <c r="BH323" i="47"/>
  <c r="BN323" i="47" s="1"/>
  <c r="BR323" i="47" s="1"/>
  <c r="BF323" i="47"/>
  <c r="BE323" i="47"/>
  <c r="BC323" i="47"/>
  <c r="AZ323" i="47"/>
  <c r="AY323" i="47"/>
  <c r="AW323" i="47"/>
  <c r="AT323" i="47"/>
  <c r="AS323" i="47"/>
  <c r="AQ323" i="47"/>
  <c r="AN323" i="47"/>
  <c r="AM323" i="47"/>
  <c r="AK323" i="47"/>
  <c r="AH323" i="47"/>
  <c r="AG323" i="47"/>
  <c r="AE323" i="47"/>
  <c r="AB323" i="47"/>
  <c r="AA323" i="47"/>
  <c r="Y323" i="47"/>
  <c r="V323" i="47"/>
  <c r="U323" i="47"/>
  <c r="S323" i="47"/>
  <c r="P323" i="47"/>
  <c r="O323" i="47"/>
  <c r="M323" i="47"/>
  <c r="I323" i="47"/>
  <c r="H323" i="47"/>
  <c r="F323" i="47"/>
  <c r="BH322" i="47"/>
  <c r="BF322" i="47"/>
  <c r="BE322" i="47"/>
  <c r="BC322" i="47"/>
  <c r="AZ322" i="47"/>
  <c r="AY322" i="47"/>
  <c r="AW322" i="47"/>
  <c r="AT322" i="47"/>
  <c r="AS322" i="47"/>
  <c r="AQ322" i="47"/>
  <c r="AN322" i="47"/>
  <c r="AM322" i="47"/>
  <c r="AK322" i="47"/>
  <c r="AH322" i="47"/>
  <c r="AG322" i="47"/>
  <c r="AE322" i="47"/>
  <c r="AB322" i="47"/>
  <c r="AA322" i="47"/>
  <c r="Y322" i="47"/>
  <c r="V322" i="47"/>
  <c r="U322" i="47"/>
  <c r="S322" i="47"/>
  <c r="P322" i="47"/>
  <c r="O322" i="47"/>
  <c r="M322" i="47"/>
  <c r="I322" i="47"/>
  <c r="H322" i="47"/>
  <c r="F322" i="47"/>
  <c r="BH321" i="47"/>
  <c r="BJ321" i="47" s="1"/>
  <c r="BF321" i="47"/>
  <c r="BE321" i="47"/>
  <c r="BC321" i="47"/>
  <c r="AZ321" i="47"/>
  <c r="AY321" i="47"/>
  <c r="AW321" i="47"/>
  <c r="AT321" i="47"/>
  <c r="AS321" i="47"/>
  <c r="AQ321" i="47"/>
  <c r="AN321" i="47"/>
  <c r="AM321" i="47"/>
  <c r="AK321" i="47"/>
  <c r="AH321" i="47"/>
  <c r="AG321" i="47"/>
  <c r="AE321" i="47"/>
  <c r="AB321" i="47"/>
  <c r="AA321" i="47"/>
  <c r="Y321" i="47"/>
  <c r="V321" i="47"/>
  <c r="U321" i="47"/>
  <c r="S321" i="47"/>
  <c r="P321" i="47"/>
  <c r="O321" i="47"/>
  <c r="M321" i="47"/>
  <c r="I321" i="47"/>
  <c r="H321" i="47"/>
  <c r="F321" i="47"/>
  <c r="BN320" i="47"/>
  <c r="BR320" i="47" s="1"/>
  <c r="BH320" i="47"/>
  <c r="BM320" i="47" s="1"/>
  <c r="BF320" i="47"/>
  <c r="BE320" i="47"/>
  <c r="BC320" i="47"/>
  <c r="AZ320" i="47"/>
  <c r="AY320" i="47"/>
  <c r="AW320" i="47"/>
  <c r="AT320" i="47"/>
  <c r="AS320" i="47"/>
  <c r="AQ320" i="47"/>
  <c r="AN320" i="47"/>
  <c r="AM320" i="47"/>
  <c r="AK320" i="47"/>
  <c r="AH320" i="47"/>
  <c r="AG320" i="47"/>
  <c r="AE320" i="47"/>
  <c r="AB320" i="47"/>
  <c r="AA320" i="47"/>
  <c r="Y320" i="47"/>
  <c r="V320" i="47"/>
  <c r="U320" i="47"/>
  <c r="S320" i="47"/>
  <c r="P320" i="47"/>
  <c r="O320" i="47"/>
  <c r="M320" i="47"/>
  <c r="I320" i="47"/>
  <c r="H320" i="47"/>
  <c r="F320" i="47"/>
  <c r="BH319" i="47"/>
  <c r="BM319" i="47" s="1"/>
  <c r="BF319" i="47"/>
  <c r="BE319" i="47"/>
  <c r="BC319" i="47"/>
  <c r="AZ319" i="47"/>
  <c r="AY319" i="47"/>
  <c r="AW319" i="47"/>
  <c r="AT319" i="47"/>
  <c r="AS319" i="47"/>
  <c r="AQ319" i="47"/>
  <c r="AN319" i="47"/>
  <c r="AM319" i="47"/>
  <c r="AK319" i="47"/>
  <c r="AH319" i="47"/>
  <c r="AG319" i="47"/>
  <c r="AE319" i="47"/>
  <c r="AB319" i="47"/>
  <c r="AA319" i="47"/>
  <c r="Y319" i="47"/>
  <c r="V319" i="47"/>
  <c r="U319" i="47"/>
  <c r="S319" i="47"/>
  <c r="P319" i="47"/>
  <c r="O319" i="47"/>
  <c r="M319" i="47"/>
  <c r="I319" i="47"/>
  <c r="H319" i="47"/>
  <c r="F319" i="47"/>
  <c r="BH318" i="47"/>
  <c r="BL318" i="47" s="1"/>
  <c r="BF318" i="47"/>
  <c r="BE318" i="47"/>
  <c r="BC318" i="47"/>
  <c r="AZ318" i="47"/>
  <c r="AY318" i="47"/>
  <c r="AW318" i="47"/>
  <c r="AT318" i="47"/>
  <c r="AS318" i="47"/>
  <c r="AQ318" i="47"/>
  <c r="AN318" i="47"/>
  <c r="AM318" i="47"/>
  <c r="AK318" i="47"/>
  <c r="AH318" i="47"/>
  <c r="AG318" i="47"/>
  <c r="AE318" i="47"/>
  <c r="AB318" i="47"/>
  <c r="AA318" i="47"/>
  <c r="Y318" i="47"/>
  <c r="V318" i="47"/>
  <c r="U318" i="47"/>
  <c r="S318" i="47"/>
  <c r="P318" i="47"/>
  <c r="O318" i="47"/>
  <c r="M318" i="47"/>
  <c r="I318" i="47"/>
  <c r="H318" i="47"/>
  <c r="F318" i="47"/>
  <c r="BH317" i="47"/>
  <c r="BM317" i="47" s="1"/>
  <c r="BF317" i="47"/>
  <c r="BE317" i="47"/>
  <c r="BC317" i="47"/>
  <c r="AZ317" i="47"/>
  <c r="AY317" i="47"/>
  <c r="AW317" i="47"/>
  <c r="AT317" i="47"/>
  <c r="AS317" i="47"/>
  <c r="AQ317" i="47"/>
  <c r="AN317" i="47"/>
  <c r="AM317" i="47"/>
  <c r="AK317" i="47"/>
  <c r="AH317" i="47"/>
  <c r="AG317" i="47"/>
  <c r="AE317" i="47"/>
  <c r="AB317" i="47"/>
  <c r="AA317" i="47"/>
  <c r="Y317" i="47"/>
  <c r="V317" i="47"/>
  <c r="U317" i="47"/>
  <c r="S317" i="47"/>
  <c r="P317" i="47"/>
  <c r="O317" i="47"/>
  <c r="M317" i="47"/>
  <c r="I317" i="47"/>
  <c r="H317" i="47"/>
  <c r="F317" i="47"/>
  <c r="BH316" i="47"/>
  <c r="BN316" i="47" s="1"/>
  <c r="BF316" i="47"/>
  <c r="BE316" i="47"/>
  <c r="BC316" i="47"/>
  <c r="AZ316" i="47"/>
  <c r="AY316" i="47"/>
  <c r="AW316" i="47"/>
  <c r="AT316" i="47"/>
  <c r="AS316" i="47"/>
  <c r="AQ316" i="47"/>
  <c r="AN316" i="47"/>
  <c r="AM316" i="47"/>
  <c r="AK316" i="47"/>
  <c r="AH316" i="47"/>
  <c r="AG316" i="47"/>
  <c r="AE316" i="47"/>
  <c r="AB316" i="47"/>
  <c r="AA316" i="47"/>
  <c r="Y316" i="47"/>
  <c r="V316" i="47"/>
  <c r="U316" i="47"/>
  <c r="S316" i="47"/>
  <c r="P316" i="47"/>
  <c r="O316" i="47"/>
  <c r="M316" i="47"/>
  <c r="I316" i="47"/>
  <c r="H316" i="47"/>
  <c r="F316" i="47"/>
  <c r="BH315" i="47"/>
  <c r="BM315" i="47" s="1"/>
  <c r="BF315" i="47"/>
  <c r="BE315" i="47"/>
  <c r="BC315" i="47"/>
  <c r="AZ315" i="47"/>
  <c r="AY315" i="47"/>
  <c r="AW315" i="47"/>
  <c r="AT315" i="47"/>
  <c r="AS315" i="47"/>
  <c r="AQ315" i="47"/>
  <c r="AN315" i="47"/>
  <c r="AM315" i="47"/>
  <c r="AK315" i="47"/>
  <c r="AH315" i="47"/>
  <c r="AG315" i="47"/>
  <c r="AE315" i="47"/>
  <c r="AB315" i="47"/>
  <c r="AA315" i="47"/>
  <c r="Y315" i="47"/>
  <c r="V315" i="47"/>
  <c r="U315" i="47"/>
  <c r="S315" i="47"/>
  <c r="P315" i="47"/>
  <c r="O315" i="47"/>
  <c r="M315" i="47"/>
  <c r="I315" i="47"/>
  <c r="H315" i="47"/>
  <c r="F315" i="47"/>
  <c r="BH314" i="47"/>
  <c r="BJ314" i="47" s="1"/>
  <c r="BF314" i="47"/>
  <c r="BE314" i="47"/>
  <c r="BC314" i="47"/>
  <c r="AZ314" i="47"/>
  <c r="AY314" i="47"/>
  <c r="AW314" i="47"/>
  <c r="AT314" i="47"/>
  <c r="AS314" i="47"/>
  <c r="AQ314" i="47"/>
  <c r="AN314" i="47"/>
  <c r="AM314" i="47"/>
  <c r="AK314" i="47"/>
  <c r="AH314" i="47"/>
  <c r="AG314" i="47"/>
  <c r="AE314" i="47"/>
  <c r="AB314" i="47"/>
  <c r="AA314" i="47"/>
  <c r="Y314" i="47"/>
  <c r="V314" i="47"/>
  <c r="U314" i="47"/>
  <c r="S314" i="47"/>
  <c r="P314" i="47"/>
  <c r="O314" i="47"/>
  <c r="M314" i="47"/>
  <c r="I314" i="47"/>
  <c r="H314" i="47"/>
  <c r="F314" i="47"/>
  <c r="BH313" i="47"/>
  <c r="BF313" i="47"/>
  <c r="BE313" i="47"/>
  <c r="BC313" i="47"/>
  <c r="AZ313" i="47"/>
  <c r="AY313" i="47"/>
  <c r="AW313" i="47"/>
  <c r="AT313" i="47"/>
  <c r="AS313" i="47"/>
  <c r="AQ313" i="47"/>
  <c r="AN313" i="47"/>
  <c r="AM313" i="47"/>
  <c r="AK313" i="47"/>
  <c r="AH313" i="47"/>
  <c r="AG313" i="47"/>
  <c r="AE313" i="47"/>
  <c r="AB313" i="47"/>
  <c r="AA313" i="47"/>
  <c r="Y313" i="47"/>
  <c r="V313" i="47"/>
  <c r="U313" i="47"/>
  <c r="S313" i="47"/>
  <c r="P313" i="47"/>
  <c r="O313" i="47"/>
  <c r="M313" i="47"/>
  <c r="I313" i="47"/>
  <c r="H313" i="47"/>
  <c r="F313" i="47"/>
  <c r="BH312" i="47"/>
  <c r="BM312" i="47" s="1"/>
  <c r="BF312" i="47"/>
  <c r="BE312" i="47"/>
  <c r="BC312" i="47"/>
  <c r="AZ312" i="47"/>
  <c r="AY312" i="47"/>
  <c r="AW312" i="47"/>
  <c r="AT312" i="47"/>
  <c r="AS312" i="47"/>
  <c r="AQ312" i="47"/>
  <c r="AN312" i="47"/>
  <c r="AM312" i="47"/>
  <c r="AK312" i="47"/>
  <c r="AH312" i="47"/>
  <c r="AG312" i="47"/>
  <c r="AE312" i="47"/>
  <c r="AB312" i="47"/>
  <c r="AA312" i="47"/>
  <c r="Y312" i="47"/>
  <c r="V312" i="47"/>
  <c r="U312" i="47"/>
  <c r="S312" i="47"/>
  <c r="P312" i="47"/>
  <c r="O312" i="47"/>
  <c r="M312" i="47"/>
  <c r="I312" i="47"/>
  <c r="H312" i="47"/>
  <c r="F312" i="47"/>
  <c r="BH311" i="47"/>
  <c r="BF311" i="47"/>
  <c r="BC311" i="47"/>
  <c r="AZ311" i="47"/>
  <c r="AW311" i="47"/>
  <c r="AT311" i="47"/>
  <c r="AQ311" i="47"/>
  <c r="AN311" i="47"/>
  <c r="AK311" i="47"/>
  <c r="AH311" i="47"/>
  <c r="AE311" i="47"/>
  <c r="AB311" i="47"/>
  <c r="Y311" i="47"/>
  <c r="V311" i="47"/>
  <c r="S311" i="47"/>
  <c r="P311" i="47"/>
  <c r="M311" i="47"/>
  <c r="I311" i="47"/>
  <c r="F311" i="47"/>
  <c r="BH310" i="47"/>
  <c r="BN310" i="47" s="1"/>
  <c r="BH309" i="47"/>
  <c r="BF309" i="47"/>
  <c r="BE309" i="47"/>
  <c r="BC309" i="47"/>
  <c r="AZ309" i="47"/>
  <c r="AY309" i="47"/>
  <c r="AW309" i="47"/>
  <c r="AT309" i="47"/>
  <c r="AS309" i="47"/>
  <c r="AQ309" i="47"/>
  <c r="AN309" i="47"/>
  <c r="AM309" i="47"/>
  <c r="AK309" i="47"/>
  <c r="AH309" i="47"/>
  <c r="AG309" i="47"/>
  <c r="AE309" i="47"/>
  <c r="AB309" i="47"/>
  <c r="AA309" i="47"/>
  <c r="Y309" i="47"/>
  <c r="V309" i="47"/>
  <c r="U309" i="47"/>
  <c r="S309" i="47"/>
  <c r="P309" i="47"/>
  <c r="O309" i="47"/>
  <c r="O307" i="47" s="1"/>
  <c r="M309" i="47"/>
  <c r="I309" i="47"/>
  <c r="H309" i="47"/>
  <c r="F309" i="47"/>
  <c r="BH308" i="47"/>
  <c r="BL308" i="47" s="1"/>
  <c r="BF308" i="47"/>
  <c r="BE308" i="47"/>
  <c r="BC308" i="47"/>
  <c r="AZ308" i="47"/>
  <c r="AZ307" i="47" s="1"/>
  <c r="AY308" i="47"/>
  <c r="AW308" i="47"/>
  <c r="AT308" i="47"/>
  <c r="AS308" i="47"/>
  <c r="AQ308" i="47"/>
  <c r="AN308" i="47"/>
  <c r="AM308" i="47"/>
  <c r="AK308" i="47"/>
  <c r="AH308" i="47"/>
  <c r="AG308" i="47"/>
  <c r="AG307" i="47" s="1"/>
  <c r="AE308" i="47"/>
  <c r="AB308" i="47"/>
  <c r="AB307" i="47" s="1"/>
  <c r="AA308" i="47"/>
  <c r="Y308" i="47"/>
  <c r="V308" i="47"/>
  <c r="U308" i="47"/>
  <c r="S308" i="47"/>
  <c r="P308" i="47"/>
  <c r="O308" i="47"/>
  <c r="M308" i="47"/>
  <c r="I308" i="47"/>
  <c r="I307" i="47" s="1"/>
  <c r="H308" i="47"/>
  <c r="F308" i="47"/>
  <c r="BH307" i="47"/>
  <c r="BN307" i="47" s="1"/>
  <c r="BH306" i="47"/>
  <c r="BF306" i="47"/>
  <c r="BC306" i="47"/>
  <c r="AZ306" i="47"/>
  <c r="AW306" i="47"/>
  <c r="AT306" i="47"/>
  <c r="AQ306" i="47"/>
  <c r="AN306" i="47"/>
  <c r="AK306" i="47"/>
  <c r="AH306" i="47"/>
  <c r="AE306" i="47"/>
  <c r="AB306" i="47"/>
  <c r="Y306" i="47"/>
  <c r="V306" i="47"/>
  <c r="S306" i="47"/>
  <c r="P306" i="47"/>
  <c r="M306" i="47"/>
  <c r="I306" i="47"/>
  <c r="F306" i="47"/>
  <c r="BS305" i="47"/>
  <c r="BR305" i="47"/>
  <c r="BM305" i="47"/>
  <c r="BL305" i="47"/>
  <c r="BH305" i="47"/>
  <c r="BN305" i="47" s="1"/>
  <c r="BF305" i="47"/>
  <c r="BE305" i="47"/>
  <c r="AZ305" i="47"/>
  <c r="AY305" i="47"/>
  <c r="AT305" i="47"/>
  <c r="AS305" i="47"/>
  <c r="AN305" i="47"/>
  <c r="AM305" i="47"/>
  <c r="AH305" i="47"/>
  <c r="AG305" i="47"/>
  <c r="AB305" i="47"/>
  <c r="AA305" i="47"/>
  <c r="V305" i="47"/>
  <c r="U305" i="47"/>
  <c r="P305" i="47"/>
  <c r="O305" i="47"/>
  <c r="I305" i="47"/>
  <c r="H305" i="47"/>
  <c r="BH304" i="47"/>
  <c r="BF304" i="47"/>
  <c r="BE304" i="47"/>
  <c r="BC304" i="47"/>
  <c r="AZ304" i="47"/>
  <c r="AY304" i="47"/>
  <c r="AW304" i="47"/>
  <c r="AT304" i="47"/>
  <c r="AS304" i="47"/>
  <c r="AQ304" i="47"/>
  <c r="AN304" i="47"/>
  <c r="AM304" i="47"/>
  <c r="AK304" i="47"/>
  <c r="AH304" i="47"/>
  <c r="AG304" i="47"/>
  <c r="AE304" i="47"/>
  <c r="AB304" i="47"/>
  <c r="AA304" i="47"/>
  <c r="Y304" i="47"/>
  <c r="V304" i="47"/>
  <c r="U304" i="47"/>
  <c r="S304" i="47"/>
  <c r="P304" i="47"/>
  <c r="O304" i="47"/>
  <c r="M304" i="47"/>
  <c r="I304" i="47"/>
  <c r="H304" i="47"/>
  <c r="F304" i="47"/>
  <c r="BH303" i="47"/>
  <c r="BN303" i="47" s="1"/>
  <c r="BS303" i="47" s="1"/>
  <c r="BF303" i="47"/>
  <c r="BE303" i="47"/>
  <c r="BC303" i="47"/>
  <c r="AZ303" i="47"/>
  <c r="AY303" i="47"/>
  <c r="AW303" i="47"/>
  <c r="AT303" i="47"/>
  <c r="AS303" i="47"/>
  <c r="AQ303" i="47"/>
  <c r="AN303" i="47"/>
  <c r="AM303" i="47"/>
  <c r="AK303" i="47"/>
  <c r="AH303" i="47"/>
  <c r="AG303" i="47"/>
  <c r="AE303" i="47"/>
  <c r="AB303" i="47"/>
  <c r="AA303" i="47"/>
  <c r="Y303" i="47"/>
  <c r="V303" i="47"/>
  <c r="U303" i="47"/>
  <c r="S303" i="47"/>
  <c r="P303" i="47"/>
  <c r="O303" i="47"/>
  <c r="M303" i="47"/>
  <c r="I303" i="47"/>
  <c r="H303" i="47"/>
  <c r="F303" i="47"/>
  <c r="BL302" i="47"/>
  <c r="BH302" i="47"/>
  <c r="BJ302" i="47" s="1"/>
  <c r="BF302" i="47"/>
  <c r="BE302" i="47"/>
  <c r="BC302" i="47"/>
  <c r="AZ302" i="47"/>
  <c r="AY302" i="47"/>
  <c r="AW302" i="47"/>
  <c r="AT302" i="47"/>
  <c r="AS302" i="47"/>
  <c r="AQ302" i="47"/>
  <c r="AN302" i="47"/>
  <c r="AM302" i="47"/>
  <c r="AK302" i="47"/>
  <c r="AH302" i="47"/>
  <c r="AG302" i="47"/>
  <c r="AE302" i="47"/>
  <c r="AB302" i="47"/>
  <c r="AA302" i="47"/>
  <c r="Y302" i="47"/>
  <c r="V302" i="47"/>
  <c r="U302" i="47"/>
  <c r="S302" i="47"/>
  <c r="P302" i="47"/>
  <c r="O302" i="47"/>
  <c r="M302" i="47"/>
  <c r="I302" i="47"/>
  <c r="H302" i="47"/>
  <c r="F302" i="47"/>
  <c r="BH301" i="47"/>
  <c r="BF301" i="47"/>
  <c r="BE301" i="47"/>
  <c r="AZ301" i="47"/>
  <c r="AY301" i="47"/>
  <c r="AT301" i="47"/>
  <c r="AS301" i="47"/>
  <c r="AN301" i="47"/>
  <c r="AM301" i="47"/>
  <c r="AH301" i="47"/>
  <c r="AG301" i="47"/>
  <c r="AB301" i="47"/>
  <c r="AA301" i="47"/>
  <c r="Y301" i="47"/>
  <c r="V301" i="47"/>
  <c r="U301" i="47"/>
  <c r="P301" i="47"/>
  <c r="O301" i="47"/>
  <c r="I301" i="47"/>
  <c r="H301" i="47"/>
  <c r="BH300" i="47"/>
  <c r="BL300" i="47" s="1"/>
  <c r="BF300" i="47"/>
  <c r="BE300" i="47"/>
  <c r="AZ300" i="47"/>
  <c r="AY300" i="47"/>
  <c r="AT300" i="47"/>
  <c r="AS300" i="47"/>
  <c r="AN300" i="47"/>
  <c r="AM300" i="47"/>
  <c r="AH300" i="47"/>
  <c r="AG300" i="47"/>
  <c r="AB300" i="47"/>
  <c r="AA300" i="47"/>
  <c r="Y300" i="47"/>
  <c r="V300" i="47"/>
  <c r="U300" i="47"/>
  <c r="P300" i="47"/>
  <c r="O300" i="47"/>
  <c r="I300" i="47"/>
  <c r="H300" i="47"/>
  <c r="BH299" i="47"/>
  <c r="BJ299" i="47" s="1"/>
  <c r="BF299" i="47"/>
  <c r="BE299" i="47"/>
  <c r="BC299" i="47"/>
  <c r="AZ299" i="47"/>
  <c r="AY299" i="47"/>
  <c r="AW299" i="47"/>
  <c r="AT299" i="47"/>
  <c r="AS299" i="47"/>
  <c r="AQ299" i="47"/>
  <c r="AN299" i="47"/>
  <c r="AM299" i="47"/>
  <c r="AK299" i="47"/>
  <c r="AH299" i="47"/>
  <c r="AG299" i="47"/>
  <c r="AE299" i="47"/>
  <c r="AB299" i="47"/>
  <c r="AA299" i="47"/>
  <c r="Y299" i="47"/>
  <c r="V299" i="47"/>
  <c r="U299" i="47"/>
  <c r="S299" i="47"/>
  <c r="P299" i="47"/>
  <c r="O299" i="47"/>
  <c r="M299" i="47"/>
  <c r="I299" i="47"/>
  <c r="H299" i="47"/>
  <c r="F299" i="47"/>
  <c r="BH298" i="47"/>
  <c r="BF298" i="47"/>
  <c r="BE298" i="47"/>
  <c r="BC298" i="47"/>
  <c r="AZ298" i="47"/>
  <c r="AY298" i="47"/>
  <c r="AW298" i="47"/>
  <c r="AT298" i="47"/>
  <c r="AS298" i="47"/>
  <c r="AQ298" i="47"/>
  <c r="AN298" i="47"/>
  <c r="AM298" i="47"/>
  <c r="AK298" i="47"/>
  <c r="AH298" i="47"/>
  <c r="AG298" i="47"/>
  <c r="AE298" i="47"/>
  <c r="AB298" i="47"/>
  <c r="AA298" i="47"/>
  <c r="Y298" i="47"/>
  <c r="V298" i="47"/>
  <c r="U298" i="47"/>
  <c r="S298" i="47"/>
  <c r="P298" i="47"/>
  <c r="O298" i="47"/>
  <c r="M298" i="47"/>
  <c r="I298" i="47"/>
  <c r="H298" i="47"/>
  <c r="F298" i="47"/>
  <c r="BH297" i="47"/>
  <c r="BJ297" i="47" s="1"/>
  <c r="BF297" i="47"/>
  <c r="BE297" i="47"/>
  <c r="BC297" i="47"/>
  <c r="AZ297" i="47"/>
  <c r="AY297" i="47"/>
  <c r="AW297" i="47"/>
  <c r="AT297" i="47"/>
  <c r="AS297" i="47"/>
  <c r="AQ297" i="47"/>
  <c r="AN297" i="47"/>
  <c r="AM297" i="47"/>
  <c r="AK297" i="47"/>
  <c r="AH297" i="47"/>
  <c r="AG297" i="47"/>
  <c r="AE297" i="47"/>
  <c r="AB297" i="47"/>
  <c r="AA297" i="47"/>
  <c r="Y297" i="47"/>
  <c r="V297" i="47"/>
  <c r="U297" i="47"/>
  <c r="S297" i="47"/>
  <c r="P297" i="47"/>
  <c r="O297" i="47"/>
  <c r="M297" i="47"/>
  <c r="I297" i="47"/>
  <c r="H297" i="47"/>
  <c r="F297" i="47"/>
  <c r="BH296" i="47"/>
  <c r="BF296" i="47"/>
  <c r="BE296" i="47"/>
  <c r="BC296" i="47"/>
  <c r="AZ296" i="47"/>
  <c r="AY296" i="47"/>
  <c r="AW296" i="47"/>
  <c r="AT296" i="47"/>
  <c r="AS296" i="47"/>
  <c r="AQ296" i="47"/>
  <c r="AN296" i="47"/>
  <c r="AM296" i="47"/>
  <c r="AK296" i="47"/>
  <c r="AH296" i="47"/>
  <c r="AG296" i="47"/>
  <c r="AE296" i="47"/>
  <c r="AB296" i="47"/>
  <c r="AA296" i="47"/>
  <c r="Y296" i="47"/>
  <c r="V296" i="47"/>
  <c r="U296" i="47"/>
  <c r="S296" i="47"/>
  <c r="P296" i="47"/>
  <c r="O296" i="47"/>
  <c r="M296" i="47"/>
  <c r="I296" i="47"/>
  <c r="H296" i="47"/>
  <c r="F296" i="47"/>
  <c r="BH295" i="47"/>
  <c r="BF295" i="47"/>
  <c r="BE295" i="47"/>
  <c r="BC295" i="47"/>
  <c r="AZ295" i="47"/>
  <c r="AY295" i="47"/>
  <c r="AW295" i="47"/>
  <c r="AT295" i="47"/>
  <c r="AS295" i="47"/>
  <c r="AQ295" i="47"/>
  <c r="AN295" i="47"/>
  <c r="AM295" i="47"/>
  <c r="AK295" i="47"/>
  <c r="AH295" i="47"/>
  <c r="AG295" i="47"/>
  <c r="AE295" i="47"/>
  <c r="AB295" i="47"/>
  <c r="AA295" i="47"/>
  <c r="Y295" i="47"/>
  <c r="V295" i="47"/>
  <c r="U295" i="47"/>
  <c r="S295" i="47"/>
  <c r="P295" i="47"/>
  <c r="O295" i="47"/>
  <c r="M295" i="47"/>
  <c r="I295" i="47"/>
  <c r="H295" i="47"/>
  <c r="F295" i="47"/>
  <c r="BN294" i="47"/>
  <c r="BM294" i="47"/>
  <c r="BJ294" i="47"/>
  <c r="BH294" i="47"/>
  <c r="BL294" i="47" s="1"/>
  <c r="BF294" i="47"/>
  <c r="BE294" i="47"/>
  <c r="BC294" i="47"/>
  <c r="AZ294" i="47"/>
  <c r="AY294" i="47"/>
  <c r="AW294" i="47"/>
  <c r="AT294" i="47"/>
  <c r="AS294" i="47"/>
  <c r="AQ294" i="47"/>
  <c r="AN294" i="47"/>
  <c r="AM294" i="47"/>
  <c r="AK294" i="47"/>
  <c r="AH294" i="47"/>
  <c r="AG294" i="47"/>
  <c r="AE294" i="47"/>
  <c r="AB294" i="47"/>
  <c r="AA294" i="47"/>
  <c r="Y294" i="47"/>
  <c r="V294" i="47"/>
  <c r="U294" i="47"/>
  <c r="S294" i="47"/>
  <c r="P294" i="47"/>
  <c r="O294" i="47"/>
  <c r="M294" i="47"/>
  <c r="I294" i="47"/>
  <c r="H294" i="47"/>
  <c r="F294" i="47"/>
  <c r="BH293" i="47"/>
  <c r="BL293" i="47" s="1"/>
  <c r="BF293" i="47"/>
  <c r="BE293" i="47"/>
  <c r="BC293" i="47"/>
  <c r="AZ293" i="47"/>
  <c r="AY293" i="47"/>
  <c r="AW293" i="47"/>
  <c r="AT293" i="47"/>
  <c r="AS293" i="47"/>
  <c r="AQ293" i="47"/>
  <c r="AN293" i="47"/>
  <c r="AM293" i="47"/>
  <c r="AK293" i="47"/>
  <c r="AH293" i="47"/>
  <c r="AG293" i="47"/>
  <c r="AE293" i="47"/>
  <c r="AB293" i="47"/>
  <c r="AA293" i="47"/>
  <c r="Y293" i="47"/>
  <c r="V293" i="47"/>
  <c r="U293" i="47"/>
  <c r="S293" i="47"/>
  <c r="P293" i="47"/>
  <c r="O293" i="47"/>
  <c r="M293" i="47"/>
  <c r="I293" i="47"/>
  <c r="H293" i="47"/>
  <c r="F293" i="47"/>
  <c r="BN292" i="47"/>
  <c r="BS292" i="47" s="1"/>
  <c r="BM292" i="47"/>
  <c r="BL292" i="47"/>
  <c r="BJ292" i="47"/>
  <c r="BH292" i="47"/>
  <c r="BF292" i="47"/>
  <c r="BE292" i="47"/>
  <c r="BC292" i="47"/>
  <c r="AZ292" i="47"/>
  <c r="AY292" i="47"/>
  <c r="AW292" i="47"/>
  <c r="AT292" i="47"/>
  <c r="AS292" i="47"/>
  <c r="AQ292" i="47"/>
  <c r="AN292" i="47"/>
  <c r="AM292" i="47"/>
  <c r="AK292" i="47"/>
  <c r="AH292" i="47"/>
  <c r="AG292" i="47"/>
  <c r="AE292" i="47"/>
  <c r="AB292" i="47"/>
  <c r="AA292" i="47"/>
  <c r="Y292" i="47"/>
  <c r="V292" i="47"/>
  <c r="U292" i="47"/>
  <c r="S292" i="47"/>
  <c r="P292" i="47"/>
  <c r="O292" i="47"/>
  <c r="M292" i="47"/>
  <c r="I292" i="47"/>
  <c r="H292" i="47"/>
  <c r="F292" i="47"/>
  <c r="BH291" i="47"/>
  <c r="BL291" i="47" s="1"/>
  <c r="BF291" i="47"/>
  <c r="BE291" i="47"/>
  <c r="BC291" i="47"/>
  <c r="AZ291" i="47"/>
  <c r="AY291" i="47"/>
  <c r="AW291" i="47"/>
  <c r="AT291" i="47"/>
  <c r="AS291" i="47"/>
  <c r="AQ291" i="47"/>
  <c r="AN291" i="47"/>
  <c r="AM291" i="47"/>
  <c r="AK291" i="47"/>
  <c r="AH291" i="47"/>
  <c r="AG291" i="47"/>
  <c r="AE291" i="47"/>
  <c r="AB291" i="47"/>
  <c r="AA291" i="47"/>
  <c r="Y291" i="47"/>
  <c r="V291" i="47"/>
  <c r="U291" i="47"/>
  <c r="S291" i="47"/>
  <c r="P291" i="47"/>
  <c r="O291" i="47"/>
  <c r="M291" i="47"/>
  <c r="I291" i="47"/>
  <c r="H291" i="47"/>
  <c r="F291" i="47"/>
  <c r="BH290" i="47"/>
  <c r="BF290" i="47"/>
  <c r="BE290" i="47"/>
  <c r="BC290" i="47"/>
  <c r="AZ290" i="47"/>
  <c r="AY290" i="47"/>
  <c r="AW290" i="47"/>
  <c r="AT290" i="47"/>
  <c r="AS290" i="47"/>
  <c r="AQ290" i="47"/>
  <c r="AN290" i="47"/>
  <c r="AM290" i="47"/>
  <c r="AK290" i="47"/>
  <c r="AH290" i="47"/>
  <c r="AG290" i="47"/>
  <c r="AE290" i="47"/>
  <c r="AB290" i="47"/>
  <c r="AA290" i="47"/>
  <c r="Y290" i="47"/>
  <c r="V290" i="47"/>
  <c r="U290" i="47"/>
  <c r="S290" i="47"/>
  <c r="P290" i="47"/>
  <c r="O290" i="47"/>
  <c r="M290" i="47"/>
  <c r="I290" i="47"/>
  <c r="H290" i="47"/>
  <c r="F290" i="47"/>
  <c r="BH289" i="47"/>
  <c r="BN289" i="47" s="1"/>
  <c r="BH288" i="47"/>
  <c r="BF288" i="47"/>
  <c r="BC288" i="47"/>
  <c r="AZ288" i="47"/>
  <c r="AW288" i="47"/>
  <c r="AT288" i="47"/>
  <c r="AQ288" i="47"/>
  <c r="AN288" i="47"/>
  <c r="AK288" i="47"/>
  <c r="AH288" i="47"/>
  <c r="AE288" i="47"/>
  <c r="AB288" i="47"/>
  <c r="Y288" i="47"/>
  <c r="V288" i="47"/>
  <c r="S288" i="47"/>
  <c r="P288" i="47"/>
  <c r="M288" i="47"/>
  <c r="I288" i="47"/>
  <c r="F288" i="47"/>
  <c r="BH287" i="47"/>
  <c r="BF287" i="47"/>
  <c r="BE287" i="47"/>
  <c r="AZ287" i="47"/>
  <c r="AY287" i="47"/>
  <c r="AT287" i="47"/>
  <c r="AS287" i="47"/>
  <c r="AN287" i="47"/>
  <c r="AM287" i="47"/>
  <c r="AH287" i="47"/>
  <c r="AG287" i="47"/>
  <c r="AB287" i="47"/>
  <c r="AA287" i="47"/>
  <c r="V287" i="47"/>
  <c r="U287" i="47"/>
  <c r="P287" i="47"/>
  <c r="O287" i="47"/>
  <c r="I287" i="47"/>
  <c r="H287" i="47"/>
  <c r="BN286" i="47"/>
  <c r="BH286" i="47"/>
  <c r="BM286" i="47" s="1"/>
  <c r="BF286" i="47"/>
  <c r="BE286" i="47"/>
  <c r="AZ286" i="47"/>
  <c r="AY286" i="47"/>
  <c r="AT286" i="47"/>
  <c r="AS286" i="47"/>
  <c r="AN286" i="47"/>
  <c r="AM286" i="47"/>
  <c r="AH286" i="47"/>
  <c r="AG286" i="47"/>
  <c r="AB286" i="47"/>
  <c r="AA286" i="47"/>
  <c r="V286" i="47"/>
  <c r="U286" i="47"/>
  <c r="P286" i="47"/>
  <c r="O286" i="47"/>
  <c r="I286" i="47"/>
  <c r="H286" i="47"/>
  <c r="BH285" i="47"/>
  <c r="BM285" i="47" s="1"/>
  <c r="BF285" i="47"/>
  <c r="BE285" i="47"/>
  <c r="AZ285" i="47"/>
  <c r="AY285" i="47"/>
  <c r="AT285" i="47"/>
  <c r="AS285" i="47"/>
  <c r="AN285" i="47"/>
  <c r="AM285" i="47"/>
  <c r="AH285" i="47"/>
  <c r="AG285" i="47"/>
  <c r="AB285" i="47"/>
  <c r="AA285" i="47"/>
  <c r="V285" i="47"/>
  <c r="U285" i="47"/>
  <c r="P285" i="47"/>
  <c r="O285" i="47"/>
  <c r="I285" i="47"/>
  <c r="H285" i="47"/>
  <c r="BH284" i="47"/>
  <c r="BL284" i="47" s="1"/>
  <c r="BF284" i="47"/>
  <c r="BE284" i="47"/>
  <c r="AZ284" i="47"/>
  <c r="AY284" i="47"/>
  <c r="AT284" i="47"/>
  <c r="AS284" i="47"/>
  <c r="AN284" i="47"/>
  <c r="AM284" i="47"/>
  <c r="AH284" i="47"/>
  <c r="AG284" i="47"/>
  <c r="AB284" i="47"/>
  <c r="AA284" i="47"/>
  <c r="V284" i="47"/>
  <c r="U284" i="47"/>
  <c r="P284" i="47"/>
  <c r="O284" i="47"/>
  <c r="I284" i="47"/>
  <c r="H284" i="47"/>
  <c r="BH283" i="47"/>
  <c r="BL283" i="47" s="1"/>
  <c r="BF283" i="47"/>
  <c r="BE283" i="47"/>
  <c r="BC283" i="47"/>
  <c r="AZ283" i="47"/>
  <c r="AY283" i="47"/>
  <c r="AW283" i="47"/>
  <c r="AT283" i="47"/>
  <c r="AS283" i="47"/>
  <c r="AQ283" i="47"/>
  <c r="AN283" i="47"/>
  <c r="AM283" i="47"/>
  <c r="AK283" i="47"/>
  <c r="AH283" i="47"/>
  <c r="AG283" i="47"/>
  <c r="AE283" i="47"/>
  <c r="AB283" i="47"/>
  <c r="AA283" i="47"/>
  <c r="Y283" i="47"/>
  <c r="V283" i="47"/>
  <c r="U283" i="47"/>
  <c r="S283" i="47"/>
  <c r="P283" i="47"/>
  <c r="O283" i="47"/>
  <c r="M283" i="47"/>
  <c r="I283" i="47"/>
  <c r="H283" i="47"/>
  <c r="F283" i="47"/>
  <c r="BH282" i="47"/>
  <c r="BF282" i="47"/>
  <c r="BE282" i="47"/>
  <c r="BC282" i="47"/>
  <c r="AZ282" i="47"/>
  <c r="AY282" i="47"/>
  <c r="AW282" i="47"/>
  <c r="AT282" i="47"/>
  <c r="AS282" i="47"/>
  <c r="AQ282" i="47"/>
  <c r="AN282" i="47"/>
  <c r="AM282" i="47"/>
  <c r="AK282" i="47"/>
  <c r="AH282" i="47"/>
  <c r="AG282" i="47"/>
  <c r="AE282" i="47"/>
  <c r="AB282" i="47"/>
  <c r="AA282" i="47"/>
  <c r="Y282" i="47"/>
  <c r="V282" i="47"/>
  <c r="U282" i="47"/>
  <c r="S282" i="47"/>
  <c r="P282" i="47"/>
  <c r="O282" i="47"/>
  <c r="M282" i="47"/>
  <c r="I282" i="47"/>
  <c r="H282" i="47"/>
  <c r="F282" i="47"/>
  <c r="BH281" i="47"/>
  <c r="BN281" i="47" s="1"/>
  <c r="BF281" i="47"/>
  <c r="BE281" i="47"/>
  <c r="BC281" i="47"/>
  <c r="AZ281" i="47"/>
  <c r="AY281" i="47"/>
  <c r="AW281" i="47"/>
  <c r="AT281" i="47"/>
  <c r="AS281" i="47"/>
  <c r="AQ281" i="47"/>
  <c r="AN281" i="47"/>
  <c r="AM281" i="47"/>
  <c r="AK281" i="47"/>
  <c r="AH281" i="47"/>
  <c r="AG281" i="47"/>
  <c r="AE281" i="47"/>
  <c r="AB281" i="47"/>
  <c r="AA281" i="47"/>
  <c r="Y281" i="47"/>
  <c r="V281" i="47"/>
  <c r="U281" i="47"/>
  <c r="S281" i="47"/>
  <c r="P281" i="47"/>
  <c r="O281" i="47"/>
  <c r="M281" i="47"/>
  <c r="I281" i="47"/>
  <c r="H281" i="47"/>
  <c r="F281" i="47"/>
  <c r="BH280" i="47"/>
  <c r="BJ280" i="47" s="1"/>
  <c r="BF280" i="47"/>
  <c r="BE280" i="47"/>
  <c r="BC280" i="47"/>
  <c r="AZ280" i="47"/>
  <c r="AY280" i="47"/>
  <c r="AW280" i="47"/>
  <c r="AT280" i="47"/>
  <c r="AS280" i="47"/>
  <c r="AQ280" i="47"/>
  <c r="AN280" i="47"/>
  <c r="AM280" i="47"/>
  <c r="AK280" i="47"/>
  <c r="AH280" i="47"/>
  <c r="AG280" i="47"/>
  <c r="AE280" i="47"/>
  <c r="AB280" i="47"/>
  <c r="AA280" i="47"/>
  <c r="Y280" i="47"/>
  <c r="V280" i="47"/>
  <c r="U280" i="47"/>
  <c r="S280" i="47"/>
  <c r="P280" i="47"/>
  <c r="O280" i="47"/>
  <c r="M280" i="47"/>
  <c r="I280" i="47"/>
  <c r="H280" i="47"/>
  <c r="F280" i="47"/>
  <c r="BH279" i="47"/>
  <c r="BF279" i="47"/>
  <c r="BE279" i="47"/>
  <c r="BC279" i="47"/>
  <c r="AZ279" i="47"/>
  <c r="AY279" i="47"/>
  <c r="AW279" i="47"/>
  <c r="AT279" i="47"/>
  <c r="AS279" i="47"/>
  <c r="AQ279" i="47"/>
  <c r="AN279" i="47"/>
  <c r="AM279" i="47"/>
  <c r="AK279" i="47"/>
  <c r="AH279" i="47"/>
  <c r="AG279" i="47"/>
  <c r="AE279" i="47"/>
  <c r="AB279" i="47"/>
  <c r="AA279" i="47"/>
  <c r="Y279" i="47"/>
  <c r="V279" i="47"/>
  <c r="U279" i="47"/>
  <c r="S279" i="47"/>
  <c r="P279" i="47"/>
  <c r="O279" i="47"/>
  <c r="M279" i="47"/>
  <c r="I279" i="47"/>
  <c r="H279" i="47"/>
  <c r="F279" i="47"/>
  <c r="BH278" i="47"/>
  <c r="BF278" i="47"/>
  <c r="BE278" i="47"/>
  <c r="BC278" i="47"/>
  <c r="AZ278" i="47"/>
  <c r="AY278" i="47"/>
  <c r="AW278" i="47"/>
  <c r="AT278" i="47"/>
  <c r="AS278" i="47"/>
  <c r="AQ278" i="47"/>
  <c r="AN278" i="47"/>
  <c r="AM278" i="47"/>
  <c r="AK278" i="47"/>
  <c r="AH278" i="47"/>
  <c r="AG278" i="47"/>
  <c r="AE278" i="47"/>
  <c r="AB278" i="47"/>
  <c r="AA278" i="47"/>
  <c r="Y278" i="47"/>
  <c r="V278" i="47"/>
  <c r="U278" i="47"/>
  <c r="S278" i="47"/>
  <c r="P278" i="47"/>
  <c r="O278" i="47"/>
  <c r="M278" i="47"/>
  <c r="I278" i="47"/>
  <c r="H278" i="47"/>
  <c r="F278" i="47"/>
  <c r="BH277" i="47"/>
  <c r="BF277" i="47"/>
  <c r="BE277" i="47"/>
  <c r="BC277" i="47"/>
  <c r="AZ277" i="47"/>
  <c r="AY277" i="47"/>
  <c r="AW277" i="47"/>
  <c r="AT277" i="47"/>
  <c r="AS277" i="47"/>
  <c r="AQ277" i="47"/>
  <c r="AN277" i="47"/>
  <c r="AM277" i="47"/>
  <c r="AK277" i="47"/>
  <c r="AH277" i="47"/>
  <c r="AG277" i="47"/>
  <c r="AE277" i="47"/>
  <c r="AB277" i="47"/>
  <c r="AA277" i="47"/>
  <c r="Y277" i="47"/>
  <c r="V277" i="47"/>
  <c r="U277" i="47"/>
  <c r="S277" i="47"/>
  <c r="P277" i="47"/>
  <c r="O277" i="47"/>
  <c r="M277" i="47"/>
  <c r="I277" i="47"/>
  <c r="H277" i="47"/>
  <c r="F277" i="47"/>
  <c r="BH276" i="47"/>
  <c r="BF276" i="47"/>
  <c r="BE276" i="47"/>
  <c r="BC276" i="47"/>
  <c r="AZ276" i="47"/>
  <c r="AY276" i="47"/>
  <c r="AW276" i="47"/>
  <c r="AT276" i="47"/>
  <c r="AS276" i="47"/>
  <c r="AQ276" i="47"/>
  <c r="AN276" i="47"/>
  <c r="AM276" i="47"/>
  <c r="AK276" i="47"/>
  <c r="AH276" i="47"/>
  <c r="AG276" i="47"/>
  <c r="AE276" i="47"/>
  <c r="AB276" i="47"/>
  <c r="AA276" i="47"/>
  <c r="Y276" i="47"/>
  <c r="V276" i="47"/>
  <c r="U276" i="47"/>
  <c r="S276" i="47"/>
  <c r="P276" i="47"/>
  <c r="O276" i="47"/>
  <c r="M276" i="47"/>
  <c r="I276" i="47"/>
  <c r="H276" i="47"/>
  <c r="F276" i="47"/>
  <c r="BH275" i="47"/>
  <c r="BJ275" i="47" s="1"/>
  <c r="BF275" i="47"/>
  <c r="BE275" i="47"/>
  <c r="BC275" i="47"/>
  <c r="AZ275" i="47"/>
  <c r="AY275" i="47"/>
  <c r="AW275" i="47"/>
  <c r="AT275" i="47"/>
  <c r="AS275" i="47"/>
  <c r="AQ275" i="47"/>
  <c r="AN275" i="47"/>
  <c r="AM275" i="47"/>
  <c r="AK275" i="47"/>
  <c r="AH275" i="47"/>
  <c r="AG275" i="47"/>
  <c r="AE275" i="47"/>
  <c r="AB275" i="47"/>
  <c r="AA275" i="47"/>
  <c r="Y275" i="47"/>
  <c r="V275" i="47"/>
  <c r="U275" i="47"/>
  <c r="S275" i="47"/>
  <c r="P275" i="47"/>
  <c r="O275" i="47"/>
  <c r="M275" i="47"/>
  <c r="I275" i="47"/>
  <c r="H275" i="47"/>
  <c r="F275" i="47"/>
  <c r="BH274" i="47"/>
  <c r="BM274" i="47" s="1"/>
  <c r="BF274" i="47"/>
  <c r="BE274" i="47"/>
  <c r="BC274" i="47"/>
  <c r="AZ274" i="47"/>
  <c r="AY274" i="47"/>
  <c r="AW274" i="47"/>
  <c r="AT274" i="47"/>
  <c r="AS274" i="47"/>
  <c r="AQ274" i="47"/>
  <c r="AN274" i="47"/>
  <c r="AM274" i="47"/>
  <c r="AK274" i="47"/>
  <c r="AH274" i="47"/>
  <c r="AG274" i="47"/>
  <c r="AE274" i="47"/>
  <c r="AB274" i="47"/>
  <c r="AA274" i="47"/>
  <c r="Y274" i="47"/>
  <c r="V274" i="47"/>
  <c r="U274" i="47"/>
  <c r="S274" i="47"/>
  <c r="P274" i="47"/>
  <c r="O274" i="47"/>
  <c r="M274" i="47"/>
  <c r="I274" i="47"/>
  <c r="H274" i="47"/>
  <c r="F274" i="47"/>
  <c r="BH273" i="47"/>
  <c r="BM273" i="47" s="1"/>
  <c r="BF273" i="47"/>
  <c r="BE273" i="47"/>
  <c r="BC273" i="47"/>
  <c r="AZ273" i="47"/>
  <c r="AY273" i="47"/>
  <c r="AW273" i="47"/>
  <c r="AT273" i="47"/>
  <c r="AS273" i="47"/>
  <c r="AQ273" i="47"/>
  <c r="AN273" i="47"/>
  <c r="AM273" i="47"/>
  <c r="AK273" i="47"/>
  <c r="AH273" i="47"/>
  <c r="AG273" i="47"/>
  <c r="AE273" i="47"/>
  <c r="AB273" i="47"/>
  <c r="AA273" i="47"/>
  <c r="Y273" i="47"/>
  <c r="V273" i="47"/>
  <c r="U273" i="47"/>
  <c r="S273" i="47"/>
  <c r="P273" i="47"/>
  <c r="O273" i="47"/>
  <c r="M273" i="47"/>
  <c r="I273" i="47"/>
  <c r="H273" i="47"/>
  <c r="F273" i="47"/>
  <c r="BH272" i="47"/>
  <c r="BN272" i="47" s="1"/>
  <c r="BS272" i="47" s="1"/>
  <c r="BF272" i="47"/>
  <c r="BE272" i="47"/>
  <c r="BC272" i="47"/>
  <c r="AZ272" i="47"/>
  <c r="AY272" i="47"/>
  <c r="AW272" i="47"/>
  <c r="AT272" i="47"/>
  <c r="AS272" i="47"/>
  <c r="AQ272" i="47"/>
  <c r="AN272" i="47"/>
  <c r="AM272" i="47"/>
  <c r="AK272" i="47"/>
  <c r="AH272" i="47"/>
  <c r="AG272" i="47"/>
  <c r="AE272" i="47"/>
  <c r="AB272" i="47"/>
  <c r="AA272" i="47"/>
  <c r="Y272" i="47"/>
  <c r="V272" i="47"/>
  <c r="U272" i="47"/>
  <c r="S272" i="47"/>
  <c r="P272" i="47"/>
  <c r="O272" i="47"/>
  <c r="M272" i="47"/>
  <c r="I272" i="47"/>
  <c r="H272" i="47"/>
  <c r="F272" i="47"/>
  <c r="BH271" i="47"/>
  <c r="BM271" i="47" s="1"/>
  <c r="BF271" i="47"/>
  <c r="BE271" i="47"/>
  <c r="BC271" i="47"/>
  <c r="AZ271" i="47"/>
  <c r="AY271" i="47"/>
  <c r="AW271" i="47"/>
  <c r="AT271" i="47"/>
  <c r="AS271" i="47"/>
  <c r="AQ271" i="47"/>
  <c r="AN271" i="47"/>
  <c r="AM271" i="47"/>
  <c r="AK271" i="47"/>
  <c r="AH271" i="47"/>
  <c r="AG271" i="47"/>
  <c r="AE271" i="47"/>
  <c r="AB271" i="47"/>
  <c r="AA271" i="47"/>
  <c r="Y271" i="47"/>
  <c r="V271" i="47"/>
  <c r="U271" i="47"/>
  <c r="S271" i="47"/>
  <c r="P271" i="47"/>
  <c r="O271" i="47"/>
  <c r="M271" i="47"/>
  <c r="I271" i="47"/>
  <c r="H271" i="47"/>
  <c r="F271" i="47"/>
  <c r="BH270" i="47"/>
  <c r="BL270" i="47" s="1"/>
  <c r="BF270" i="47"/>
  <c r="BE270" i="47"/>
  <c r="BC270" i="47"/>
  <c r="AZ270" i="47"/>
  <c r="AY270" i="47"/>
  <c r="AW270" i="47"/>
  <c r="AT270" i="47"/>
  <c r="AS270" i="47"/>
  <c r="AQ270" i="47"/>
  <c r="AN270" i="47"/>
  <c r="AM270" i="47"/>
  <c r="AK270" i="47"/>
  <c r="AH270" i="47"/>
  <c r="AG270" i="47"/>
  <c r="AE270" i="47"/>
  <c r="AB270" i="47"/>
  <c r="AA270" i="47"/>
  <c r="Y270" i="47"/>
  <c r="V270" i="47"/>
  <c r="U270" i="47"/>
  <c r="S270" i="47"/>
  <c r="P270" i="47"/>
  <c r="O270" i="47"/>
  <c r="M270" i="47"/>
  <c r="I270" i="47"/>
  <c r="H270" i="47"/>
  <c r="F270" i="47"/>
  <c r="BH269" i="47"/>
  <c r="BF269" i="47"/>
  <c r="BE269" i="47"/>
  <c r="BC269" i="47"/>
  <c r="AZ269" i="47"/>
  <c r="AY269" i="47"/>
  <c r="AW269" i="47"/>
  <c r="AT269" i="47"/>
  <c r="AS269" i="47"/>
  <c r="AQ269" i="47"/>
  <c r="AN269" i="47"/>
  <c r="AM269" i="47"/>
  <c r="AK269" i="47"/>
  <c r="AH269" i="47"/>
  <c r="AG269" i="47"/>
  <c r="AE269" i="47"/>
  <c r="AB269" i="47"/>
  <c r="AA269" i="47"/>
  <c r="Y269" i="47"/>
  <c r="V269" i="47"/>
  <c r="U269" i="47"/>
  <c r="S269" i="47"/>
  <c r="P269" i="47"/>
  <c r="O269" i="47"/>
  <c r="M269" i="47"/>
  <c r="I269" i="47"/>
  <c r="H269" i="47"/>
  <c r="F269" i="47"/>
  <c r="BH268" i="47"/>
  <c r="BN268" i="47" s="1"/>
  <c r="BS268" i="47" s="1"/>
  <c r="BF268" i="47"/>
  <c r="BE268" i="47"/>
  <c r="BC268" i="47"/>
  <c r="AZ268" i="47"/>
  <c r="AY268" i="47"/>
  <c r="AW268" i="47"/>
  <c r="AT268" i="47"/>
  <c r="AS268" i="47"/>
  <c r="AQ268" i="47"/>
  <c r="AN268" i="47"/>
  <c r="AM268" i="47"/>
  <c r="AK268" i="47"/>
  <c r="AH268" i="47"/>
  <c r="AG268" i="47"/>
  <c r="AE268" i="47"/>
  <c r="AB268" i="47"/>
  <c r="AA268" i="47"/>
  <c r="Y268" i="47"/>
  <c r="V268" i="47"/>
  <c r="U268" i="47"/>
  <c r="S268" i="47"/>
  <c r="P268" i="47"/>
  <c r="O268" i="47"/>
  <c r="M268" i="47"/>
  <c r="I268" i="47"/>
  <c r="H268" i="47"/>
  <c r="F268" i="47"/>
  <c r="BH267" i="47"/>
  <c r="BF267" i="47"/>
  <c r="BE267" i="47"/>
  <c r="BC267" i="47"/>
  <c r="AZ267" i="47"/>
  <c r="AY267" i="47"/>
  <c r="AW267" i="47"/>
  <c r="AT267" i="47"/>
  <c r="AS267" i="47"/>
  <c r="AQ267" i="47"/>
  <c r="AN267" i="47"/>
  <c r="AM267" i="47"/>
  <c r="AK267" i="47"/>
  <c r="AH267" i="47"/>
  <c r="AG267" i="47"/>
  <c r="AE267" i="47"/>
  <c r="AB267" i="47"/>
  <c r="AA267" i="47"/>
  <c r="Y267" i="47"/>
  <c r="V267" i="47"/>
  <c r="U267" i="47"/>
  <c r="S267" i="47"/>
  <c r="P267" i="47"/>
  <c r="O267" i="47"/>
  <c r="M267" i="47"/>
  <c r="I267" i="47"/>
  <c r="H267" i="47"/>
  <c r="F267" i="47"/>
  <c r="BH266" i="47"/>
  <c r="BL266" i="47" s="1"/>
  <c r="BF266" i="47"/>
  <c r="BE266" i="47"/>
  <c r="BC266" i="47"/>
  <c r="AZ266" i="47"/>
  <c r="AY266" i="47"/>
  <c r="AW266" i="47"/>
  <c r="AT266" i="47"/>
  <c r="AS266" i="47"/>
  <c r="AQ266" i="47"/>
  <c r="AN266" i="47"/>
  <c r="AM266" i="47"/>
  <c r="AK266" i="47"/>
  <c r="AH266" i="47"/>
  <c r="AG266" i="47"/>
  <c r="AE266" i="47"/>
  <c r="AB266" i="47"/>
  <c r="AA266" i="47"/>
  <c r="Y266" i="47"/>
  <c r="V266" i="47"/>
  <c r="U266" i="47"/>
  <c r="S266" i="47"/>
  <c r="P266" i="47"/>
  <c r="O266" i="47"/>
  <c r="M266" i="47"/>
  <c r="I266" i="47"/>
  <c r="H266" i="47"/>
  <c r="F266" i="47"/>
  <c r="BH265" i="47"/>
  <c r="BM265" i="47" s="1"/>
  <c r="BF265" i="47"/>
  <c r="BE265" i="47"/>
  <c r="BC265" i="47"/>
  <c r="AZ265" i="47"/>
  <c r="AY265" i="47"/>
  <c r="AW265" i="47"/>
  <c r="AT265" i="47"/>
  <c r="AS265" i="47"/>
  <c r="AQ265" i="47"/>
  <c r="AN265" i="47"/>
  <c r="AM265" i="47"/>
  <c r="AK265" i="47"/>
  <c r="AH265" i="47"/>
  <c r="AG265" i="47"/>
  <c r="AE265" i="47"/>
  <c r="AB265" i="47"/>
  <c r="AA265" i="47"/>
  <c r="Y265" i="47"/>
  <c r="V265" i="47"/>
  <c r="U265" i="47"/>
  <c r="S265" i="47"/>
  <c r="P265" i="47"/>
  <c r="O265" i="47"/>
  <c r="M265" i="47"/>
  <c r="I265" i="47"/>
  <c r="H265" i="47"/>
  <c r="F265" i="47"/>
  <c r="BH264" i="47"/>
  <c r="BF264" i="47"/>
  <c r="BE264" i="47"/>
  <c r="BC264" i="47"/>
  <c r="AZ264" i="47"/>
  <c r="AY264" i="47"/>
  <c r="AW264" i="47"/>
  <c r="AT264" i="47"/>
  <c r="AS264" i="47"/>
  <c r="AQ264" i="47"/>
  <c r="AN264" i="47"/>
  <c r="AM264" i="47"/>
  <c r="AK264" i="47"/>
  <c r="AH264" i="47"/>
  <c r="AG264" i="47"/>
  <c r="AE264" i="47"/>
  <c r="AB264" i="47"/>
  <c r="AA264" i="47"/>
  <c r="Y264" i="47"/>
  <c r="V264" i="47"/>
  <c r="U264" i="47"/>
  <c r="S264" i="47"/>
  <c r="P264" i="47"/>
  <c r="O264" i="47"/>
  <c r="M264" i="47"/>
  <c r="I264" i="47"/>
  <c r="H264" i="47"/>
  <c r="F264" i="47"/>
  <c r="BH263" i="47"/>
  <c r="BN263" i="47" s="1"/>
  <c r="BS263" i="47" s="1"/>
  <c r="BF263" i="47"/>
  <c r="BE263" i="47"/>
  <c r="BC263" i="47"/>
  <c r="AZ263" i="47"/>
  <c r="AY263" i="47"/>
  <c r="AW263" i="47"/>
  <c r="AT263" i="47"/>
  <c r="AS263" i="47"/>
  <c r="AQ263" i="47"/>
  <c r="AN263" i="47"/>
  <c r="AM263" i="47"/>
  <c r="AK263" i="47"/>
  <c r="AH263" i="47"/>
  <c r="AG263" i="47"/>
  <c r="AE263" i="47"/>
  <c r="AB263" i="47"/>
  <c r="AA263" i="47"/>
  <c r="Y263" i="47"/>
  <c r="V263" i="47"/>
  <c r="U263" i="47"/>
  <c r="S263" i="47"/>
  <c r="P263" i="47"/>
  <c r="O263" i="47"/>
  <c r="M263" i="47"/>
  <c r="I263" i="47"/>
  <c r="H263" i="47"/>
  <c r="F263" i="47"/>
  <c r="BH262" i="47"/>
  <c r="BN262" i="47" s="1"/>
  <c r="BF262" i="47"/>
  <c r="BE262" i="47"/>
  <c r="BC262" i="47"/>
  <c r="AZ262" i="47"/>
  <c r="AY262" i="47"/>
  <c r="AW262" i="47"/>
  <c r="AT262" i="47"/>
  <c r="AS262" i="47"/>
  <c r="AQ262" i="47"/>
  <c r="AN262" i="47"/>
  <c r="AM262" i="47"/>
  <c r="AK262" i="47"/>
  <c r="AH262" i="47"/>
  <c r="AG262" i="47"/>
  <c r="AE262" i="47"/>
  <c r="AB262" i="47"/>
  <c r="AA262" i="47"/>
  <c r="Y262" i="47"/>
  <c r="V262" i="47"/>
  <c r="U262" i="47"/>
  <c r="S262" i="47"/>
  <c r="P262" i="47"/>
  <c r="O262" i="47"/>
  <c r="M262" i="47"/>
  <c r="I262" i="47"/>
  <c r="H262" i="47"/>
  <c r="F262" i="47"/>
  <c r="BH261" i="47"/>
  <c r="BJ261" i="47" s="1"/>
  <c r="BF261" i="47"/>
  <c r="BE261" i="47"/>
  <c r="BC261" i="47"/>
  <c r="AZ261" i="47"/>
  <c r="AY261" i="47"/>
  <c r="AW261" i="47"/>
  <c r="AT261" i="47"/>
  <c r="AS261" i="47"/>
  <c r="AQ261" i="47"/>
  <c r="AN261" i="47"/>
  <c r="AM261" i="47"/>
  <c r="AK261" i="47"/>
  <c r="AH261" i="47"/>
  <c r="AG261" i="47"/>
  <c r="AE261" i="47"/>
  <c r="AB261" i="47"/>
  <c r="AA261" i="47"/>
  <c r="Y261" i="47"/>
  <c r="V261" i="47"/>
  <c r="U261" i="47"/>
  <c r="S261" i="47"/>
  <c r="P261" i="47"/>
  <c r="O261" i="47"/>
  <c r="M261" i="47"/>
  <c r="I261" i="47"/>
  <c r="H261" i="47"/>
  <c r="F261" i="47"/>
  <c r="BH260" i="47"/>
  <c r="BJ260" i="47" s="1"/>
  <c r="BF260" i="47"/>
  <c r="BE260" i="47"/>
  <c r="BC260" i="47"/>
  <c r="AZ260" i="47"/>
  <c r="AY260" i="47"/>
  <c r="AW260" i="47"/>
  <c r="AT260" i="47"/>
  <c r="AS260" i="47"/>
  <c r="AQ260" i="47"/>
  <c r="AN260" i="47"/>
  <c r="AM260" i="47"/>
  <c r="AK260" i="47"/>
  <c r="AH260" i="47"/>
  <c r="AG260" i="47"/>
  <c r="AE260" i="47"/>
  <c r="AB260" i="47"/>
  <c r="AA260" i="47"/>
  <c r="Y260" i="47"/>
  <c r="V260" i="47"/>
  <c r="U260" i="47"/>
  <c r="S260" i="47"/>
  <c r="P260" i="47"/>
  <c r="O260" i="47"/>
  <c r="M260" i="47"/>
  <c r="I260" i="47"/>
  <c r="H260" i="47"/>
  <c r="F260" i="47"/>
  <c r="BH259" i="47"/>
  <c r="BF259" i="47"/>
  <c r="BE259" i="47"/>
  <c r="BC259" i="47"/>
  <c r="AZ259" i="47"/>
  <c r="AY259" i="47"/>
  <c r="AW259" i="47"/>
  <c r="AT259" i="47"/>
  <c r="AS259" i="47"/>
  <c r="AQ259" i="47"/>
  <c r="AN259" i="47"/>
  <c r="AM259" i="47"/>
  <c r="AK259" i="47"/>
  <c r="AH259" i="47"/>
  <c r="AG259" i="47"/>
  <c r="AE259" i="47"/>
  <c r="AB259" i="47"/>
  <c r="AA259" i="47"/>
  <c r="Y259" i="47"/>
  <c r="V259" i="47"/>
  <c r="U259" i="47"/>
  <c r="S259" i="47"/>
  <c r="P259" i="47"/>
  <c r="O259" i="47"/>
  <c r="M259" i="47"/>
  <c r="I259" i="47"/>
  <c r="H259" i="47"/>
  <c r="F259" i="47"/>
  <c r="BH258" i="47"/>
  <c r="BF258" i="47"/>
  <c r="BE258" i="47"/>
  <c r="BC258" i="47"/>
  <c r="AZ258" i="47"/>
  <c r="AY258" i="47"/>
  <c r="AW258" i="47"/>
  <c r="AT258" i="47"/>
  <c r="AS258" i="47"/>
  <c r="AQ258" i="47"/>
  <c r="AN258" i="47"/>
  <c r="AM258" i="47"/>
  <c r="AK258" i="47"/>
  <c r="AH258" i="47"/>
  <c r="AG258" i="47"/>
  <c r="AE258" i="47"/>
  <c r="AB258" i="47"/>
  <c r="AA258" i="47"/>
  <c r="Y258" i="47"/>
  <c r="V258" i="47"/>
  <c r="U258" i="47"/>
  <c r="S258" i="47"/>
  <c r="P258" i="47"/>
  <c r="O258" i="47"/>
  <c r="M258" i="47"/>
  <c r="I258" i="47"/>
  <c r="H258" i="47"/>
  <c r="F258" i="47"/>
  <c r="BH257" i="47"/>
  <c r="BJ257" i="47" s="1"/>
  <c r="BF257" i="47"/>
  <c r="BE257" i="47"/>
  <c r="BC257" i="47"/>
  <c r="AZ257" i="47"/>
  <c r="AY257" i="47"/>
  <c r="AW257" i="47"/>
  <c r="AT257" i="47"/>
  <c r="AS257" i="47"/>
  <c r="AQ257" i="47"/>
  <c r="AN257" i="47"/>
  <c r="AM257" i="47"/>
  <c r="AK257" i="47"/>
  <c r="AH257" i="47"/>
  <c r="AG257" i="47"/>
  <c r="AE257" i="47"/>
  <c r="AB257" i="47"/>
  <c r="AA257" i="47"/>
  <c r="Y257" i="47"/>
  <c r="V257" i="47"/>
  <c r="U257" i="47"/>
  <c r="S257" i="47"/>
  <c r="P257" i="47"/>
  <c r="O257" i="47"/>
  <c r="M257" i="47"/>
  <c r="I257" i="47"/>
  <c r="H257" i="47"/>
  <c r="F257" i="47"/>
  <c r="BH256" i="47"/>
  <c r="BL256" i="47" s="1"/>
  <c r="BF256" i="47"/>
  <c r="BE256" i="47"/>
  <c r="BC256" i="47"/>
  <c r="AZ256" i="47"/>
  <c r="AY256" i="47"/>
  <c r="AW256" i="47"/>
  <c r="AT256" i="47"/>
  <c r="AS256" i="47"/>
  <c r="AQ256" i="47"/>
  <c r="AN256" i="47"/>
  <c r="AM256" i="47"/>
  <c r="AK256" i="47"/>
  <c r="AH256" i="47"/>
  <c r="AG256" i="47"/>
  <c r="AE256" i="47"/>
  <c r="AB256" i="47"/>
  <c r="AA256" i="47"/>
  <c r="Y256" i="47"/>
  <c r="V256" i="47"/>
  <c r="U256" i="47"/>
  <c r="S256" i="47"/>
  <c r="P256" i="47"/>
  <c r="O256" i="47"/>
  <c r="M256" i="47"/>
  <c r="I256" i="47"/>
  <c r="H256" i="47"/>
  <c r="F256" i="47"/>
  <c r="BJ255" i="47"/>
  <c r="BH255" i="47"/>
  <c r="BL255" i="47" s="1"/>
  <c r="BF255" i="47"/>
  <c r="BE255" i="47"/>
  <c r="BC255" i="47"/>
  <c r="AZ255" i="47"/>
  <c r="AY255" i="47"/>
  <c r="AW255" i="47"/>
  <c r="AT255" i="47"/>
  <c r="AS255" i="47"/>
  <c r="AQ255" i="47"/>
  <c r="AN255" i="47"/>
  <c r="AM255" i="47"/>
  <c r="AK255" i="47"/>
  <c r="AH255" i="47"/>
  <c r="AG255" i="47"/>
  <c r="AE255" i="47"/>
  <c r="AB255" i="47"/>
  <c r="AA255" i="47"/>
  <c r="Y255" i="47"/>
  <c r="V255" i="47"/>
  <c r="U255" i="47"/>
  <c r="S255" i="47"/>
  <c r="P255" i="47"/>
  <c r="O255" i="47"/>
  <c r="M255" i="47"/>
  <c r="I255" i="47"/>
  <c r="H255" i="47"/>
  <c r="F255" i="47"/>
  <c r="BH254" i="47"/>
  <c r="BF254" i="47"/>
  <c r="BE254" i="47"/>
  <c r="BC254" i="47"/>
  <c r="AZ254" i="47"/>
  <c r="AY254" i="47"/>
  <c r="AW254" i="47"/>
  <c r="AT254" i="47"/>
  <c r="AS254" i="47"/>
  <c r="AQ254" i="47"/>
  <c r="AN254" i="47"/>
  <c r="AM254" i="47"/>
  <c r="AK254" i="47"/>
  <c r="AH254" i="47"/>
  <c r="AG254" i="47"/>
  <c r="AE254" i="47"/>
  <c r="AB254" i="47"/>
  <c r="AA254" i="47"/>
  <c r="Y254" i="47"/>
  <c r="V254" i="47"/>
  <c r="U254" i="47"/>
  <c r="S254" i="47"/>
  <c r="P254" i="47"/>
  <c r="O254" i="47"/>
  <c r="M254" i="47"/>
  <c r="I254" i="47"/>
  <c r="H254" i="47"/>
  <c r="F254" i="47"/>
  <c r="BH253" i="47"/>
  <c r="BF253" i="47"/>
  <c r="BC253" i="47"/>
  <c r="AZ253" i="47"/>
  <c r="AW253" i="47"/>
  <c r="AT253" i="47"/>
  <c r="AQ253" i="47"/>
  <c r="AN253" i="47"/>
  <c r="AK253" i="47"/>
  <c r="AH253" i="47"/>
  <c r="AE253" i="47"/>
  <c r="AB253" i="47"/>
  <c r="Y253" i="47"/>
  <c r="V253" i="47"/>
  <c r="S253" i="47"/>
  <c r="P253" i="47"/>
  <c r="M253" i="47"/>
  <c r="I253" i="47"/>
  <c r="F253" i="47"/>
  <c r="BH252" i="47"/>
  <c r="BF252" i="47"/>
  <c r="BE252" i="47"/>
  <c r="BC252" i="47"/>
  <c r="AZ252" i="47"/>
  <c r="AY252" i="47"/>
  <c r="AW252" i="47"/>
  <c r="AT252" i="47"/>
  <c r="AS252" i="47"/>
  <c r="AQ252" i="47"/>
  <c r="AN252" i="47"/>
  <c r="AM252" i="47"/>
  <c r="AK252" i="47"/>
  <c r="AH252" i="47"/>
  <c r="AG252" i="47"/>
  <c r="AE252" i="47"/>
  <c r="AB252" i="47"/>
  <c r="AA252" i="47"/>
  <c r="Y252" i="47"/>
  <c r="V252" i="47"/>
  <c r="U252" i="47"/>
  <c r="S252" i="47"/>
  <c r="P252" i="47"/>
  <c r="O252" i="47"/>
  <c r="M252" i="47"/>
  <c r="I252" i="47"/>
  <c r="H252" i="47"/>
  <c r="F252" i="47"/>
  <c r="BH251" i="47"/>
  <c r="BM251" i="47" s="1"/>
  <c r="BF251" i="47"/>
  <c r="BE251" i="47"/>
  <c r="BC251" i="47"/>
  <c r="AZ251" i="47"/>
  <c r="AY251" i="47"/>
  <c r="AW251" i="47"/>
  <c r="AT251" i="47"/>
  <c r="AS251" i="47"/>
  <c r="AQ251" i="47"/>
  <c r="AN251" i="47"/>
  <c r="AM251" i="47"/>
  <c r="AK251" i="47"/>
  <c r="AH251" i="47"/>
  <c r="AG251" i="47"/>
  <c r="AE251" i="47"/>
  <c r="AB251" i="47"/>
  <c r="AA251" i="47"/>
  <c r="Y251" i="47"/>
  <c r="V251" i="47"/>
  <c r="U251" i="47"/>
  <c r="S251" i="47"/>
  <c r="P251" i="47"/>
  <c r="O251" i="47"/>
  <c r="M251" i="47"/>
  <c r="I251" i="47"/>
  <c r="H251" i="47"/>
  <c r="F251" i="47"/>
  <c r="BH250" i="47"/>
  <c r="BF250" i="47"/>
  <c r="BE250" i="47"/>
  <c r="BC250" i="47"/>
  <c r="AZ250" i="47"/>
  <c r="AY250" i="47"/>
  <c r="AW250" i="47"/>
  <c r="AT250" i="47"/>
  <c r="AS250" i="47"/>
  <c r="AQ250" i="47"/>
  <c r="AN250" i="47"/>
  <c r="AM250" i="47"/>
  <c r="AK250" i="47"/>
  <c r="AH250" i="47"/>
  <c r="AG250" i="47"/>
  <c r="AE250" i="47"/>
  <c r="AB250" i="47"/>
  <c r="AA250" i="47"/>
  <c r="Y250" i="47"/>
  <c r="V250" i="47"/>
  <c r="U250" i="47"/>
  <c r="S250" i="47"/>
  <c r="P250" i="47"/>
  <c r="O250" i="47"/>
  <c r="M250" i="47"/>
  <c r="I250" i="47"/>
  <c r="H250" i="47"/>
  <c r="F250" i="47"/>
  <c r="BH249" i="47"/>
  <c r="BM249" i="47" s="1"/>
  <c r="BF249" i="47"/>
  <c r="BE249" i="47"/>
  <c r="BC249" i="47"/>
  <c r="AZ249" i="47"/>
  <c r="AY249" i="47"/>
  <c r="AW249" i="47"/>
  <c r="AT249" i="47"/>
  <c r="AS249" i="47"/>
  <c r="AQ249" i="47"/>
  <c r="AN249" i="47"/>
  <c r="AM249" i="47"/>
  <c r="AK249" i="47"/>
  <c r="AH249" i="47"/>
  <c r="AG249" i="47"/>
  <c r="AE249" i="47"/>
  <c r="AB249" i="47"/>
  <c r="AA249" i="47"/>
  <c r="Y249" i="47"/>
  <c r="V249" i="47"/>
  <c r="U249" i="47"/>
  <c r="S249" i="47"/>
  <c r="P249" i="47"/>
  <c r="O249" i="47"/>
  <c r="M249" i="47"/>
  <c r="I249" i="47"/>
  <c r="H249" i="47"/>
  <c r="F249" i="47"/>
  <c r="BH248" i="47"/>
  <c r="BF248" i="47"/>
  <c r="BE248" i="47"/>
  <c r="BC248" i="47"/>
  <c r="AZ248" i="47"/>
  <c r="AY248" i="47"/>
  <c r="AW248" i="47"/>
  <c r="AT248" i="47"/>
  <c r="AS248" i="47"/>
  <c r="AQ248" i="47"/>
  <c r="AN248" i="47"/>
  <c r="AM248" i="47"/>
  <c r="AK248" i="47"/>
  <c r="AH248" i="47"/>
  <c r="AG248" i="47"/>
  <c r="AE248" i="47"/>
  <c r="AB248" i="47"/>
  <c r="AA248" i="47"/>
  <c r="Y248" i="47"/>
  <c r="V248" i="47"/>
  <c r="U248" i="47"/>
  <c r="S248" i="47"/>
  <c r="P248" i="47"/>
  <c r="O248" i="47"/>
  <c r="M248" i="47"/>
  <c r="I248" i="47"/>
  <c r="H248" i="47"/>
  <c r="F248" i="47"/>
  <c r="BH247" i="47"/>
  <c r="BM247" i="47" s="1"/>
  <c r="BF247" i="47"/>
  <c r="BE247" i="47"/>
  <c r="BC247" i="47"/>
  <c r="AZ247" i="47"/>
  <c r="AY247" i="47"/>
  <c r="AW247" i="47"/>
  <c r="AT247" i="47"/>
  <c r="AS247" i="47"/>
  <c r="AQ247" i="47"/>
  <c r="AN247" i="47"/>
  <c r="AM247" i="47"/>
  <c r="AK247" i="47"/>
  <c r="AH247" i="47"/>
  <c r="AG247" i="47"/>
  <c r="AE247" i="47"/>
  <c r="AB247" i="47"/>
  <c r="AA247" i="47"/>
  <c r="Y247" i="47"/>
  <c r="V247" i="47"/>
  <c r="U247" i="47"/>
  <c r="S247" i="47"/>
  <c r="P247" i="47"/>
  <c r="O247" i="47"/>
  <c r="M247" i="47"/>
  <c r="I247" i="47"/>
  <c r="H247" i="47"/>
  <c r="F247" i="47"/>
  <c r="BN246" i="47"/>
  <c r="BH246" i="47"/>
  <c r="BM246" i="47" s="1"/>
  <c r="BF246" i="47"/>
  <c r="BE246" i="47"/>
  <c r="BC246" i="47"/>
  <c r="AZ246" i="47"/>
  <c r="AY246" i="47"/>
  <c r="AW246" i="47"/>
  <c r="AT246" i="47"/>
  <c r="AS246" i="47"/>
  <c r="AQ246" i="47"/>
  <c r="AN246" i="47"/>
  <c r="AM246" i="47"/>
  <c r="AK246" i="47"/>
  <c r="AH246" i="47"/>
  <c r="AG246" i="47"/>
  <c r="AE246" i="47"/>
  <c r="AB246" i="47"/>
  <c r="AA246" i="47"/>
  <c r="Y246" i="47"/>
  <c r="V246" i="47"/>
  <c r="U246" i="47"/>
  <c r="S246" i="47"/>
  <c r="P246" i="47"/>
  <c r="O246" i="47"/>
  <c r="M246" i="47"/>
  <c r="I246" i="47"/>
  <c r="H246" i="47"/>
  <c r="F246" i="47"/>
  <c r="BH245" i="47"/>
  <c r="BN245" i="47" s="1"/>
  <c r="BF245" i="47"/>
  <c r="BE245" i="47"/>
  <c r="BC245" i="47"/>
  <c r="AZ245" i="47"/>
  <c r="AY245" i="47"/>
  <c r="AW245" i="47"/>
  <c r="AT245" i="47"/>
  <c r="AS245" i="47"/>
  <c r="AQ245" i="47"/>
  <c r="AN245" i="47"/>
  <c r="AM245" i="47"/>
  <c r="AK245" i="47"/>
  <c r="AH245" i="47"/>
  <c r="AG245" i="47"/>
  <c r="AE245" i="47"/>
  <c r="AB245" i="47"/>
  <c r="AA245" i="47"/>
  <c r="Y245" i="47"/>
  <c r="V245" i="47"/>
  <c r="U245" i="47"/>
  <c r="S245" i="47"/>
  <c r="P245" i="47"/>
  <c r="O245" i="47"/>
  <c r="M245" i="47"/>
  <c r="I245" i="47"/>
  <c r="H245" i="47"/>
  <c r="F245" i="47"/>
  <c r="BH244" i="47"/>
  <c r="BF244" i="47"/>
  <c r="BE244" i="47"/>
  <c r="BC244" i="47"/>
  <c r="AZ244" i="47"/>
  <c r="AY244" i="47"/>
  <c r="AW244" i="47"/>
  <c r="AT244" i="47"/>
  <c r="AS244" i="47"/>
  <c r="AQ244" i="47"/>
  <c r="AN244" i="47"/>
  <c r="AM244" i="47"/>
  <c r="AK244" i="47"/>
  <c r="AH244" i="47"/>
  <c r="AG244" i="47"/>
  <c r="AE244" i="47"/>
  <c r="AB244" i="47"/>
  <c r="AA244" i="47"/>
  <c r="Y244" i="47"/>
  <c r="V244" i="47"/>
  <c r="U244" i="47"/>
  <c r="S244" i="47"/>
  <c r="P244" i="47"/>
  <c r="O244" i="47"/>
  <c r="M244" i="47"/>
  <c r="I244" i="47"/>
  <c r="H244" i="47"/>
  <c r="F244" i="47"/>
  <c r="BH243" i="47"/>
  <c r="BF243" i="47"/>
  <c r="BC243" i="47"/>
  <c r="AZ243" i="47"/>
  <c r="AW243" i="47"/>
  <c r="AT243" i="47"/>
  <c r="AQ243" i="47"/>
  <c r="AN243" i="47"/>
  <c r="AK243" i="47"/>
  <c r="AH243" i="47"/>
  <c r="AE243" i="47"/>
  <c r="AB243" i="47"/>
  <c r="Y243" i="47"/>
  <c r="V243" i="47"/>
  <c r="S243" i="47"/>
  <c r="P243" i="47"/>
  <c r="M243" i="47"/>
  <c r="I243" i="47"/>
  <c r="F243" i="47"/>
  <c r="BH242" i="47"/>
  <c r="BM242" i="47" s="1"/>
  <c r="BF242" i="47"/>
  <c r="BE242" i="47"/>
  <c r="BC242" i="47"/>
  <c r="AZ242" i="47"/>
  <c r="AY242" i="47"/>
  <c r="AW242" i="47"/>
  <c r="AT242" i="47"/>
  <c r="AS242" i="47"/>
  <c r="AQ242" i="47"/>
  <c r="AN242" i="47"/>
  <c r="AM242" i="47"/>
  <c r="AK242" i="47"/>
  <c r="AH242" i="47"/>
  <c r="AG242" i="47"/>
  <c r="AE242" i="47"/>
  <c r="AB242" i="47"/>
  <c r="AA242" i="47"/>
  <c r="Y242" i="47"/>
  <c r="V242" i="47"/>
  <c r="U242" i="47"/>
  <c r="S242" i="47"/>
  <c r="P242" i="47"/>
  <c r="O242" i="47"/>
  <c r="M242" i="47"/>
  <c r="I242" i="47"/>
  <c r="H242" i="47"/>
  <c r="F242" i="47"/>
  <c r="BH241" i="47"/>
  <c r="BF241" i="47"/>
  <c r="BC241" i="47"/>
  <c r="AZ241" i="47"/>
  <c r="AW241" i="47"/>
  <c r="AT241" i="47"/>
  <c r="AQ241" i="47"/>
  <c r="AN241" i="47"/>
  <c r="AK241" i="47"/>
  <c r="AH241" i="47"/>
  <c r="AE241" i="47"/>
  <c r="AB241" i="47"/>
  <c r="Y241" i="47"/>
  <c r="V241" i="47"/>
  <c r="S241" i="47"/>
  <c r="P241" i="47"/>
  <c r="M241" i="47"/>
  <c r="I241" i="47"/>
  <c r="F241" i="47"/>
  <c r="BH240" i="47"/>
  <c r="BF240" i="47"/>
  <c r="BE240" i="47"/>
  <c r="BC240" i="47"/>
  <c r="AZ240" i="47"/>
  <c r="AY240" i="47"/>
  <c r="AW240" i="47"/>
  <c r="AT240" i="47"/>
  <c r="AS240" i="47"/>
  <c r="AQ240" i="47"/>
  <c r="AN240" i="47"/>
  <c r="AM240" i="47"/>
  <c r="AK240" i="47"/>
  <c r="AH240" i="47"/>
  <c r="AG240" i="47"/>
  <c r="AE240" i="47"/>
  <c r="AB240" i="47"/>
  <c r="AA240" i="47"/>
  <c r="Y240" i="47"/>
  <c r="V240" i="47"/>
  <c r="U240" i="47"/>
  <c r="S240" i="47"/>
  <c r="P240" i="47"/>
  <c r="O240" i="47"/>
  <c r="M240" i="47"/>
  <c r="I240" i="47"/>
  <c r="H240" i="47"/>
  <c r="F240" i="47"/>
  <c r="BH239" i="47"/>
  <c r="BF239" i="47"/>
  <c r="BE239" i="47"/>
  <c r="BC239" i="47"/>
  <c r="AZ239" i="47"/>
  <c r="AY239" i="47"/>
  <c r="AW239" i="47"/>
  <c r="AT239" i="47"/>
  <c r="AS239" i="47"/>
  <c r="AQ239" i="47"/>
  <c r="AN239" i="47"/>
  <c r="AM239" i="47"/>
  <c r="AK239" i="47"/>
  <c r="AH239" i="47"/>
  <c r="AG239" i="47"/>
  <c r="AE239" i="47"/>
  <c r="AB239" i="47"/>
  <c r="AA239" i="47"/>
  <c r="Y239" i="47"/>
  <c r="V239" i="47"/>
  <c r="U239" i="47"/>
  <c r="S239" i="47"/>
  <c r="P239" i="47"/>
  <c r="O239" i="47"/>
  <c r="M239" i="47"/>
  <c r="I239" i="47"/>
  <c r="H239" i="47"/>
  <c r="F239" i="47"/>
  <c r="BH238" i="47"/>
  <c r="BN238" i="47" s="1"/>
  <c r="BF238" i="47"/>
  <c r="BE238" i="47"/>
  <c r="BC238" i="47"/>
  <c r="AZ238" i="47"/>
  <c r="AY238" i="47"/>
  <c r="AW238" i="47"/>
  <c r="AT238" i="47"/>
  <c r="AS238" i="47"/>
  <c r="AQ238" i="47"/>
  <c r="AN238" i="47"/>
  <c r="AM238" i="47"/>
  <c r="AK238" i="47"/>
  <c r="AH238" i="47"/>
  <c r="AG238" i="47"/>
  <c r="AE238" i="47"/>
  <c r="AB238" i="47"/>
  <c r="AA238" i="47"/>
  <c r="Y238" i="47"/>
  <c r="V238" i="47"/>
  <c r="U238" i="47"/>
  <c r="S238" i="47"/>
  <c r="P238" i="47"/>
  <c r="O238" i="47"/>
  <c r="M238" i="47"/>
  <c r="I238" i="47"/>
  <c r="H238" i="47"/>
  <c r="F238" i="47"/>
  <c r="BH237" i="47"/>
  <c r="BF237" i="47"/>
  <c r="BE237" i="47"/>
  <c r="BC237" i="47"/>
  <c r="AZ237" i="47"/>
  <c r="AY237" i="47"/>
  <c r="AW237" i="47"/>
  <c r="AT237" i="47"/>
  <c r="AS237" i="47"/>
  <c r="AQ237" i="47"/>
  <c r="AN237" i="47"/>
  <c r="AM237" i="47"/>
  <c r="AK237" i="47"/>
  <c r="AH237" i="47"/>
  <c r="AG237" i="47"/>
  <c r="AE237" i="47"/>
  <c r="AB237" i="47"/>
  <c r="AA237" i="47"/>
  <c r="Y237" i="47"/>
  <c r="V237" i="47"/>
  <c r="U237" i="47"/>
  <c r="S237" i="47"/>
  <c r="P237" i="47"/>
  <c r="O237" i="47"/>
  <c r="M237" i="47"/>
  <c r="I237" i="47"/>
  <c r="H237" i="47"/>
  <c r="F237" i="47"/>
  <c r="BH236" i="47"/>
  <c r="BF236" i="47"/>
  <c r="BE236" i="47"/>
  <c r="BC236" i="47"/>
  <c r="AZ236" i="47"/>
  <c r="AY236" i="47"/>
  <c r="AW236" i="47"/>
  <c r="AT236" i="47"/>
  <c r="AS236" i="47"/>
  <c r="AQ236" i="47"/>
  <c r="AN236" i="47"/>
  <c r="AM236" i="47"/>
  <c r="AK236" i="47"/>
  <c r="AH236" i="47"/>
  <c r="AG236" i="47"/>
  <c r="AE236" i="47"/>
  <c r="AB236" i="47"/>
  <c r="AA236" i="47"/>
  <c r="Y236" i="47"/>
  <c r="V236" i="47"/>
  <c r="U236" i="47"/>
  <c r="S236" i="47"/>
  <c r="P236" i="47"/>
  <c r="O236" i="47"/>
  <c r="M236" i="47"/>
  <c r="I236" i="47"/>
  <c r="H236" i="47"/>
  <c r="F236" i="47"/>
  <c r="BH235" i="47"/>
  <c r="BJ235" i="47" s="1"/>
  <c r="BF235" i="47"/>
  <c r="BE235" i="47"/>
  <c r="BC235" i="47"/>
  <c r="AZ235" i="47"/>
  <c r="AY235" i="47"/>
  <c r="AW235" i="47"/>
  <c r="AT235" i="47"/>
  <c r="AS235" i="47"/>
  <c r="AQ235" i="47"/>
  <c r="AN235" i="47"/>
  <c r="AM235" i="47"/>
  <c r="AK235" i="47"/>
  <c r="AH235" i="47"/>
  <c r="AG235" i="47"/>
  <c r="AE235" i="47"/>
  <c r="AB235" i="47"/>
  <c r="AA235" i="47"/>
  <c r="Y235" i="47"/>
  <c r="V235" i="47"/>
  <c r="U235" i="47"/>
  <c r="S235" i="47"/>
  <c r="P235" i="47"/>
  <c r="O235" i="47"/>
  <c r="M235" i="47"/>
  <c r="I235" i="47"/>
  <c r="H235" i="47"/>
  <c r="F235" i="47"/>
  <c r="BH234" i="47"/>
  <c r="BN234" i="47" s="1"/>
  <c r="BH233" i="47"/>
  <c r="BJ233" i="47" s="1"/>
  <c r="BF233" i="47"/>
  <c r="BC233" i="47"/>
  <c r="AZ233" i="47"/>
  <c r="AW233" i="47"/>
  <c r="AT233" i="47"/>
  <c r="AQ233" i="47"/>
  <c r="AN233" i="47"/>
  <c r="AK233" i="47"/>
  <c r="AH233" i="47"/>
  <c r="AE233" i="47"/>
  <c r="AB233" i="47"/>
  <c r="Y233" i="47"/>
  <c r="V233" i="47"/>
  <c r="S233" i="47"/>
  <c r="P233" i="47"/>
  <c r="M233" i="47"/>
  <c r="I233" i="47"/>
  <c r="F233" i="47"/>
  <c r="BH232" i="47"/>
  <c r="BL232" i="47" s="1"/>
  <c r="BF232" i="47"/>
  <c r="BE232" i="47"/>
  <c r="BC232" i="47"/>
  <c r="AZ232" i="47"/>
  <c r="AY232" i="47"/>
  <c r="AW232" i="47"/>
  <c r="AT232" i="47"/>
  <c r="AS232" i="47"/>
  <c r="AQ232" i="47"/>
  <c r="AN232" i="47"/>
  <c r="AM232" i="47"/>
  <c r="AK232" i="47"/>
  <c r="AH232" i="47"/>
  <c r="AG232" i="47"/>
  <c r="AE232" i="47"/>
  <c r="AB232" i="47"/>
  <c r="AA232" i="47"/>
  <c r="Y232" i="47"/>
  <c r="V232" i="47"/>
  <c r="U232" i="47"/>
  <c r="S232" i="47"/>
  <c r="P232" i="47"/>
  <c r="O232" i="47"/>
  <c r="M232" i="47"/>
  <c r="I232" i="47"/>
  <c r="H232" i="47"/>
  <c r="F232" i="47"/>
  <c r="BH231" i="47"/>
  <c r="BM231" i="47" s="1"/>
  <c r="BF231" i="47"/>
  <c r="BE231" i="47"/>
  <c r="BC231" i="47"/>
  <c r="AZ231" i="47"/>
  <c r="AY231" i="47"/>
  <c r="AW231" i="47"/>
  <c r="AT231" i="47"/>
  <c r="AS231" i="47"/>
  <c r="AQ231" i="47"/>
  <c r="AN231" i="47"/>
  <c r="AM231" i="47"/>
  <c r="AK231" i="47"/>
  <c r="AH231" i="47"/>
  <c r="AG231" i="47"/>
  <c r="AE231" i="47"/>
  <c r="AB231" i="47"/>
  <c r="AA231" i="47"/>
  <c r="Y231" i="47"/>
  <c r="V231" i="47"/>
  <c r="U231" i="47"/>
  <c r="S231" i="47"/>
  <c r="P231" i="47"/>
  <c r="O231" i="47"/>
  <c r="M231" i="47"/>
  <c r="I231" i="47"/>
  <c r="H231" i="47"/>
  <c r="F231" i="47"/>
  <c r="BH230" i="47"/>
  <c r="BN230" i="47" s="1"/>
  <c r="BS230" i="47" s="1"/>
  <c r="BF230" i="47"/>
  <c r="BE230" i="47"/>
  <c r="BC230" i="47"/>
  <c r="AZ230" i="47"/>
  <c r="AY230" i="47"/>
  <c r="AW230" i="47"/>
  <c r="AT230" i="47"/>
  <c r="AS230" i="47"/>
  <c r="AQ230" i="47"/>
  <c r="AN230" i="47"/>
  <c r="AM230" i="47"/>
  <c r="AK230" i="47"/>
  <c r="AH230" i="47"/>
  <c r="AG230" i="47"/>
  <c r="AE230" i="47"/>
  <c r="AB230" i="47"/>
  <c r="AA230" i="47"/>
  <c r="Y230" i="47"/>
  <c r="V230" i="47"/>
  <c r="U230" i="47"/>
  <c r="S230" i="47"/>
  <c r="P230" i="47"/>
  <c r="O230" i="47"/>
  <c r="M230" i="47"/>
  <c r="I230" i="47"/>
  <c r="H230" i="47"/>
  <c r="F230" i="47"/>
  <c r="BH229" i="47"/>
  <c r="BF229" i="47"/>
  <c r="BE229" i="47"/>
  <c r="BC229" i="47"/>
  <c r="AZ229" i="47"/>
  <c r="AY229" i="47"/>
  <c r="AW229" i="47"/>
  <c r="AT229" i="47"/>
  <c r="AS229" i="47"/>
  <c r="AQ229" i="47"/>
  <c r="AN229" i="47"/>
  <c r="AM229" i="47"/>
  <c r="AK229" i="47"/>
  <c r="AH229" i="47"/>
  <c r="AG229" i="47"/>
  <c r="AE229" i="47"/>
  <c r="AB229" i="47"/>
  <c r="AA229" i="47"/>
  <c r="Y229" i="47"/>
  <c r="V229" i="47"/>
  <c r="U229" i="47"/>
  <c r="S229" i="47"/>
  <c r="P229" i="47"/>
  <c r="O229" i="47"/>
  <c r="M229" i="47"/>
  <c r="I229" i="47"/>
  <c r="H229" i="47"/>
  <c r="F229" i="47"/>
  <c r="BN228" i="47"/>
  <c r="BM228" i="47"/>
  <c r="BH228" i="47"/>
  <c r="BJ228" i="47" s="1"/>
  <c r="BF228" i="47"/>
  <c r="BE228" i="47"/>
  <c r="BC228" i="47"/>
  <c r="AZ228" i="47"/>
  <c r="AY228" i="47"/>
  <c r="AW228" i="47"/>
  <c r="AT228" i="47"/>
  <c r="AS228" i="47"/>
  <c r="AQ228" i="47"/>
  <c r="AN228" i="47"/>
  <c r="AM228" i="47"/>
  <c r="AK228" i="47"/>
  <c r="AH228" i="47"/>
  <c r="AG228" i="47"/>
  <c r="AE228" i="47"/>
  <c r="AB228" i="47"/>
  <c r="AA228" i="47"/>
  <c r="Y228" i="47"/>
  <c r="V228" i="47"/>
  <c r="U228" i="47"/>
  <c r="S228" i="47"/>
  <c r="P228" i="47"/>
  <c r="O228" i="47"/>
  <c r="M228" i="47"/>
  <c r="I228" i="47"/>
  <c r="H228" i="47"/>
  <c r="F228" i="47"/>
  <c r="BH227" i="47"/>
  <c r="BN227" i="47" s="1"/>
  <c r="BH226" i="47"/>
  <c r="BF226" i="47"/>
  <c r="BE226" i="47"/>
  <c r="BC226" i="47"/>
  <c r="AZ226" i="47"/>
  <c r="AY226" i="47"/>
  <c r="AW226" i="47"/>
  <c r="AT226" i="47"/>
  <c r="AS226" i="47"/>
  <c r="AQ226" i="47"/>
  <c r="AN226" i="47"/>
  <c r="AM226" i="47"/>
  <c r="AK226" i="47"/>
  <c r="AH226" i="47"/>
  <c r="AG226" i="47"/>
  <c r="AE226" i="47"/>
  <c r="AB226" i="47"/>
  <c r="AA226" i="47"/>
  <c r="Y226" i="47"/>
  <c r="V226" i="47"/>
  <c r="U226" i="47"/>
  <c r="S226" i="47"/>
  <c r="P226" i="47"/>
  <c r="O226" i="47"/>
  <c r="M226" i="47"/>
  <c r="I226" i="47"/>
  <c r="H226" i="47"/>
  <c r="F226" i="47"/>
  <c r="BN225" i="47"/>
  <c r="BM225" i="47"/>
  <c r="BH225" i="47"/>
  <c r="BJ225" i="47" s="1"/>
  <c r="BF225" i="47"/>
  <c r="BE225" i="47"/>
  <c r="BC225" i="47"/>
  <c r="AZ225" i="47"/>
  <c r="AY225" i="47"/>
  <c r="AW225" i="47"/>
  <c r="AT225" i="47"/>
  <c r="AS225" i="47"/>
  <c r="AQ225" i="47"/>
  <c r="AN225" i="47"/>
  <c r="AM225" i="47"/>
  <c r="AK225" i="47"/>
  <c r="AH225" i="47"/>
  <c r="AG225" i="47"/>
  <c r="AE225" i="47"/>
  <c r="AB225" i="47"/>
  <c r="AA225" i="47"/>
  <c r="Y225" i="47"/>
  <c r="V225" i="47"/>
  <c r="U225" i="47"/>
  <c r="S225" i="47"/>
  <c r="P225" i="47"/>
  <c r="O225" i="47"/>
  <c r="M225" i="47"/>
  <c r="I225" i="47"/>
  <c r="H225" i="47"/>
  <c r="F225" i="47"/>
  <c r="BH224" i="47"/>
  <c r="BN224" i="47" s="1"/>
  <c r="BF224" i="47"/>
  <c r="BE224" i="47"/>
  <c r="BC224" i="47"/>
  <c r="AZ224" i="47"/>
  <c r="AY224" i="47"/>
  <c r="AW224" i="47"/>
  <c r="AT224" i="47"/>
  <c r="AS224" i="47"/>
  <c r="AQ224" i="47"/>
  <c r="AN224" i="47"/>
  <c r="AM224" i="47"/>
  <c r="AK224" i="47"/>
  <c r="AH224" i="47"/>
  <c r="AG224" i="47"/>
  <c r="AE224" i="47"/>
  <c r="AB224" i="47"/>
  <c r="AA224" i="47"/>
  <c r="Y224" i="47"/>
  <c r="V224" i="47"/>
  <c r="U224" i="47"/>
  <c r="S224" i="47"/>
  <c r="P224" i="47"/>
  <c r="O224" i="47"/>
  <c r="M224" i="47"/>
  <c r="I224" i="47"/>
  <c r="H224" i="47"/>
  <c r="F224" i="47"/>
  <c r="BH223" i="47"/>
  <c r="BF223" i="47"/>
  <c r="BE223" i="47"/>
  <c r="BC223" i="47"/>
  <c r="AZ223" i="47"/>
  <c r="AY223" i="47"/>
  <c r="AW223" i="47"/>
  <c r="AT223" i="47"/>
  <c r="AS223" i="47"/>
  <c r="AQ223" i="47"/>
  <c r="AN223" i="47"/>
  <c r="AM223" i="47"/>
  <c r="AK223" i="47"/>
  <c r="AH223" i="47"/>
  <c r="AG223" i="47"/>
  <c r="AE223" i="47"/>
  <c r="AB223" i="47"/>
  <c r="AA223" i="47"/>
  <c r="Y223" i="47"/>
  <c r="V223" i="47"/>
  <c r="U223" i="47"/>
  <c r="S223" i="47"/>
  <c r="P223" i="47"/>
  <c r="O223" i="47"/>
  <c r="M223" i="47"/>
  <c r="I223" i="47"/>
  <c r="H223" i="47"/>
  <c r="F223" i="47"/>
  <c r="BH222" i="47"/>
  <c r="BF222" i="47"/>
  <c r="BE222" i="47"/>
  <c r="BC222" i="47"/>
  <c r="AZ222" i="47"/>
  <c r="AY222" i="47"/>
  <c r="AW222" i="47"/>
  <c r="AT222" i="47"/>
  <c r="AS222" i="47"/>
  <c r="AQ222" i="47"/>
  <c r="AN222" i="47"/>
  <c r="AM222" i="47"/>
  <c r="AK222" i="47"/>
  <c r="AH222" i="47"/>
  <c r="AG222" i="47"/>
  <c r="AE222" i="47"/>
  <c r="AB222" i="47"/>
  <c r="AA222" i="47"/>
  <c r="Y222" i="47"/>
  <c r="V222" i="47"/>
  <c r="U222" i="47"/>
  <c r="S222" i="47"/>
  <c r="P222" i="47"/>
  <c r="O222" i="47"/>
  <c r="M222" i="47"/>
  <c r="I222" i="47"/>
  <c r="H222" i="47"/>
  <c r="F222" i="47"/>
  <c r="BH221" i="47"/>
  <c r="BF221" i="47"/>
  <c r="BE221" i="47"/>
  <c r="BC221" i="47"/>
  <c r="AZ221" i="47"/>
  <c r="AY221" i="47"/>
  <c r="AW221" i="47"/>
  <c r="AT221" i="47"/>
  <c r="AS221" i="47"/>
  <c r="AQ221" i="47"/>
  <c r="AN221" i="47"/>
  <c r="AM221" i="47"/>
  <c r="AK221" i="47"/>
  <c r="AH221" i="47"/>
  <c r="AG221" i="47"/>
  <c r="AE221" i="47"/>
  <c r="AB221" i="47"/>
  <c r="AA221" i="47"/>
  <c r="Y221" i="47"/>
  <c r="V221" i="47"/>
  <c r="U221" i="47"/>
  <c r="S221" i="47"/>
  <c r="P221" i="47"/>
  <c r="O221" i="47"/>
  <c r="M221" i="47"/>
  <c r="I221" i="47"/>
  <c r="H221" i="47"/>
  <c r="F221" i="47"/>
  <c r="BN220" i="47"/>
  <c r="BP220" i="47" s="1"/>
  <c r="BM220" i="47"/>
  <c r="BJ220" i="47"/>
  <c r="BH220" i="47"/>
  <c r="BL220" i="47" s="1"/>
  <c r="BF220" i="47"/>
  <c r="BE220" i="47"/>
  <c r="BC220" i="47"/>
  <c r="AZ220" i="47"/>
  <c r="AY220" i="47"/>
  <c r="AW220" i="47"/>
  <c r="AT220" i="47"/>
  <c r="AS220" i="47"/>
  <c r="AQ220" i="47"/>
  <c r="AN220" i="47"/>
  <c r="AM220" i="47"/>
  <c r="AK220" i="47"/>
  <c r="AH220" i="47"/>
  <c r="AG220" i="47"/>
  <c r="AE220" i="47"/>
  <c r="AB220" i="47"/>
  <c r="AA220" i="47"/>
  <c r="Y220" i="47"/>
  <c r="V220" i="47"/>
  <c r="U220" i="47"/>
  <c r="S220" i="47"/>
  <c r="P220" i="47"/>
  <c r="O220" i="47"/>
  <c r="M220" i="47"/>
  <c r="I220" i="47"/>
  <c r="H220" i="47"/>
  <c r="F220" i="47"/>
  <c r="BH219" i="47"/>
  <c r="BF219" i="47"/>
  <c r="BE219" i="47"/>
  <c r="BC219" i="47"/>
  <c r="AZ219" i="47"/>
  <c r="AY219" i="47"/>
  <c r="AW219" i="47"/>
  <c r="AT219" i="47"/>
  <c r="AS219" i="47"/>
  <c r="AQ219" i="47"/>
  <c r="AN219" i="47"/>
  <c r="AM219" i="47"/>
  <c r="AK219" i="47"/>
  <c r="AH219" i="47"/>
  <c r="AG219" i="47"/>
  <c r="AE219" i="47"/>
  <c r="AB219" i="47"/>
  <c r="AA219" i="47"/>
  <c r="Y219" i="47"/>
  <c r="V219" i="47"/>
  <c r="U219" i="47"/>
  <c r="S219" i="47"/>
  <c r="P219" i="47"/>
  <c r="O219" i="47"/>
  <c r="M219" i="47"/>
  <c r="I219" i="47"/>
  <c r="H219" i="47"/>
  <c r="F219" i="47"/>
  <c r="BH218" i="47"/>
  <c r="BN218" i="47" s="1"/>
  <c r="BH217" i="47"/>
  <c r="BL217" i="47" s="1"/>
  <c r="BF217" i="47"/>
  <c r="BE217" i="47"/>
  <c r="BC217" i="47"/>
  <c r="AZ217" i="47"/>
  <c r="AY217" i="47"/>
  <c r="AW217" i="47"/>
  <c r="AT217" i="47"/>
  <c r="AS217" i="47"/>
  <c r="AQ217" i="47"/>
  <c r="AN217" i="47"/>
  <c r="AM217" i="47"/>
  <c r="AK217" i="47"/>
  <c r="AH217" i="47"/>
  <c r="AG217" i="47"/>
  <c r="AE217" i="47"/>
  <c r="AB217" i="47"/>
  <c r="AA217" i="47"/>
  <c r="Y217" i="47"/>
  <c r="V217" i="47"/>
  <c r="U217" i="47"/>
  <c r="S217" i="47"/>
  <c r="P217" i="47"/>
  <c r="O217" i="47"/>
  <c r="M217" i="47"/>
  <c r="I217" i="47"/>
  <c r="H217" i="47"/>
  <c r="F217" i="47"/>
  <c r="BH216" i="47"/>
  <c r="BN216" i="47" s="1"/>
  <c r="BH215" i="47"/>
  <c r="BL215" i="47" s="1"/>
  <c r="BF215" i="47"/>
  <c r="BE215" i="47"/>
  <c r="BC215" i="47"/>
  <c r="AZ215" i="47"/>
  <c r="AY215" i="47"/>
  <c r="AW215" i="47"/>
  <c r="AT215" i="47"/>
  <c r="AS215" i="47"/>
  <c r="AQ215" i="47"/>
  <c r="AN215" i="47"/>
  <c r="AM215" i="47"/>
  <c r="AK215" i="47"/>
  <c r="AH215" i="47"/>
  <c r="AG215" i="47"/>
  <c r="AE215" i="47"/>
  <c r="AB215" i="47"/>
  <c r="AA215" i="47"/>
  <c r="Y215" i="47"/>
  <c r="V215" i="47"/>
  <c r="U215" i="47"/>
  <c r="S215" i="47"/>
  <c r="P215" i="47"/>
  <c r="O215" i="47"/>
  <c r="M215" i="47"/>
  <c r="I215" i="47"/>
  <c r="H215" i="47"/>
  <c r="F215" i="47"/>
  <c r="BH214" i="47"/>
  <c r="BN214" i="47" s="1"/>
  <c r="BF214" i="47"/>
  <c r="BE214" i="47"/>
  <c r="BC214" i="47"/>
  <c r="AZ214" i="47"/>
  <c r="AY214" i="47"/>
  <c r="AW214" i="47"/>
  <c r="AT214" i="47"/>
  <c r="AS214" i="47"/>
  <c r="AQ214" i="47"/>
  <c r="AN214" i="47"/>
  <c r="AM214" i="47"/>
  <c r="AK214" i="47"/>
  <c r="AH214" i="47"/>
  <c r="AG214" i="47"/>
  <c r="AE214" i="47"/>
  <c r="AB214" i="47"/>
  <c r="AA214" i="47"/>
  <c r="Y214" i="47"/>
  <c r="V214" i="47"/>
  <c r="U214" i="47"/>
  <c r="S214" i="47"/>
  <c r="P214" i="47"/>
  <c r="O214" i="47"/>
  <c r="M214" i="47"/>
  <c r="I214" i="47"/>
  <c r="H214" i="47"/>
  <c r="F214" i="47"/>
  <c r="BH213" i="47"/>
  <c r="BL213" i="47" s="1"/>
  <c r="BF213" i="47"/>
  <c r="BE213" i="47"/>
  <c r="BC213" i="47"/>
  <c r="AZ213" i="47"/>
  <c r="AY213" i="47"/>
  <c r="AW213" i="47"/>
  <c r="AT213" i="47"/>
  <c r="AS213" i="47"/>
  <c r="AQ213" i="47"/>
  <c r="AN213" i="47"/>
  <c r="AM213" i="47"/>
  <c r="AK213" i="47"/>
  <c r="AH213" i="47"/>
  <c r="AG213" i="47"/>
  <c r="AE213" i="47"/>
  <c r="AB213" i="47"/>
  <c r="AA213" i="47"/>
  <c r="Y213" i="47"/>
  <c r="V213" i="47"/>
  <c r="U213" i="47"/>
  <c r="S213" i="47"/>
  <c r="P213" i="47"/>
  <c r="O213" i="47"/>
  <c r="M213" i="47"/>
  <c r="I213" i="47"/>
  <c r="H213" i="47"/>
  <c r="F213" i="47"/>
  <c r="BH212" i="47"/>
  <c r="BN212" i="47" s="1"/>
  <c r="BH211" i="47"/>
  <c r="BF211" i="47"/>
  <c r="BC211" i="47"/>
  <c r="AZ211" i="47"/>
  <c r="AW211" i="47"/>
  <c r="AT211" i="47"/>
  <c r="AQ211" i="47"/>
  <c r="AN211" i="47"/>
  <c r="AK211" i="47"/>
  <c r="AH211" i="47"/>
  <c r="AE211" i="47"/>
  <c r="AB211" i="47"/>
  <c r="AA211" i="47"/>
  <c r="Y211" i="47"/>
  <c r="V211" i="47"/>
  <c r="S211" i="47"/>
  <c r="P211" i="47"/>
  <c r="M211" i="47"/>
  <c r="I211" i="47"/>
  <c r="F211" i="47"/>
  <c r="BH210" i="47"/>
  <c r="BF210" i="47"/>
  <c r="BE210" i="47"/>
  <c r="BC210" i="47"/>
  <c r="AZ210" i="47"/>
  <c r="AY210" i="47"/>
  <c r="AW210" i="47"/>
  <c r="AT210" i="47"/>
  <c r="AS210" i="47"/>
  <c r="AQ210" i="47"/>
  <c r="AN210" i="47"/>
  <c r="AM210" i="47"/>
  <c r="AK210" i="47"/>
  <c r="AH210" i="47"/>
  <c r="AG210" i="47"/>
  <c r="AE210" i="47"/>
  <c r="AB210" i="47"/>
  <c r="AA210" i="47"/>
  <c r="Y210" i="47"/>
  <c r="V210" i="47"/>
  <c r="U210" i="47"/>
  <c r="S210" i="47"/>
  <c r="P210" i="47"/>
  <c r="O210" i="47"/>
  <c r="M210" i="47"/>
  <c r="I210" i="47"/>
  <c r="H210" i="47"/>
  <c r="F210" i="47"/>
  <c r="BH209" i="47"/>
  <c r="BM209" i="47" s="1"/>
  <c r="BF209" i="47"/>
  <c r="BE209" i="47"/>
  <c r="BC209" i="47"/>
  <c r="AZ209" i="47"/>
  <c r="AY209" i="47"/>
  <c r="AW209" i="47"/>
  <c r="AT209" i="47"/>
  <c r="AS209" i="47"/>
  <c r="AQ209" i="47"/>
  <c r="AN209" i="47"/>
  <c r="AM209" i="47"/>
  <c r="AK209" i="47"/>
  <c r="AH209" i="47"/>
  <c r="AG209" i="47"/>
  <c r="AE209" i="47"/>
  <c r="AB209" i="47"/>
  <c r="AA209" i="47"/>
  <c r="Y209" i="47"/>
  <c r="V209" i="47"/>
  <c r="U209" i="47"/>
  <c r="S209" i="47"/>
  <c r="P209" i="47"/>
  <c r="O209" i="47"/>
  <c r="M209" i="47"/>
  <c r="I209" i="47"/>
  <c r="H209" i="47"/>
  <c r="F209" i="47"/>
  <c r="BH208" i="47"/>
  <c r="BN208" i="47" s="1"/>
  <c r="BF207" i="47"/>
  <c r="BE207" i="47"/>
  <c r="BC207" i="47"/>
  <c r="AZ207" i="47"/>
  <c r="AY207" i="47"/>
  <c r="AW207" i="47"/>
  <c r="AT207" i="47"/>
  <c r="AS207" i="47"/>
  <c r="AQ207" i="47"/>
  <c r="AN207" i="47"/>
  <c r="AM207" i="47"/>
  <c r="AK207" i="47"/>
  <c r="AH207" i="47"/>
  <c r="AG207" i="47"/>
  <c r="AE207" i="47"/>
  <c r="W207" i="47"/>
  <c r="Y207" i="47" s="1"/>
  <c r="V207" i="47"/>
  <c r="U207" i="47"/>
  <c r="S207" i="47"/>
  <c r="P207" i="47"/>
  <c r="O207" i="47"/>
  <c r="M207" i="47"/>
  <c r="I207" i="47"/>
  <c r="H207" i="47"/>
  <c r="F207" i="47"/>
  <c r="BH206" i="47"/>
  <c r="BJ206" i="47" s="1"/>
  <c r="BF206" i="47"/>
  <c r="BE206" i="47"/>
  <c r="BC206" i="47"/>
  <c r="AZ206" i="47"/>
  <c r="AY206" i="47"/>
  <c r="AW206" i="47"/>
  <c r="AT206" i="47"/>
  <c r="AS206" i="47"/>
  <c r="AQ206" i="47"/>
  <c r="AN206" i="47"/>
  <c r="AM206" i="47"/>
  <c r="AK206" i="47"/>
  <c r="AH206" i="47"/>
  <c r="AG206" i="47"/>
  <c r="AE206" i="47"/>
  <c r="AB206" i="47"/>
  <c r="AA206" i="47"/>
  <c r="Y206" i="47"/>
  <c r="V206" i="47"/>
  <c r="U206" i="47"/>
  <c r="S206" i="47"/>
  <c r="P206" i="47"/>
  <c r="O206" i="47"/>
  <c r="M206" i="47"/>
  <c r="I206" i="47"/>
  <c r="H206" i="47"/>
  <c r="F206" i="47"/>
  <c r="BH205" i="47"/>
  <c r="BL205" i="47" s="1"/>
  <c r="BF205" i="47"/>
  <c r="BE205" i="47"/>
  <c r="BC205" i="47"/>
  <c r="AZ205" i="47"/>
  <c r="AY205" i="47"/>
  <c r="AW205" i="47"/>
  <c r="AT205" i="47"/>
  <c r="AS205" i="47"/>
  <c r="AQ205" i="47"/>
  <c r="AN205" i="47"/>
  <c r="AM205" i="47"/>
  <c r="AK205" i="47"/>
  <c r="AH205" i="47"/>
  <c r="AG205" i="47"/>
  <c r="AE205" i="47"/>
  <c r="AB205" i="47"/>
  <c r="AA205" i="47"/>
  <c r="Y205" i="47"/>
  <c r="V205" i="47"/>
  <c r="U205" i="47"/>
  <c r="S205" i="47"/>
  <c r="P205" i="47"/>
  <c r="O205" i="47"/>
  <c r="M205" i="47"/>
  <c r="I205" i="47"/>
  <c r="H205" i="47"/>
  <c r="F205" i="47"/>
  <c r="BH204" i="47"/>
  <c r="BF204" i="47"/>
  <c r="BE204" i="47"/>
  <c r="BC204" i="47"/>
  <c r="AZ204" i="47"/>
  <c r="AY204" i="47"/>
  <c r="AW204" i="47"/>
  <c r="AT204" i="47"/>
  <c r="AS204" i="47"/>
  <c r="AQ204" i="47"/>
  <c r="AN204" i="47"/>
  <c r="AM204" i="47"/>
  <c r="AK204" i="47"/>
  <c r="AH204" i="47"/>
  <c r="AG204" i="47"/>
  <c r="AE204" i="47"/>
  <c r="AB204" i="47"/>
  <c r="AA204" i="47"/>
  <c r="Y204" i="47"/>
  <c r="V204" i="47"/>
  <c r="U204" i="47"/>
  <c r="S204" i="47"/>
  <c r="P204" i="47"/>
  <c r="O204" i="47"/>
  <c r="M204" i="47"/>
  <c r="I204" i="47"/>
  <c r="H204" i="47"/>
  <c r="F204" i="47"/>
  <c r="BH203" i="47"/>
  <c r="BL203" i="47" s="1"/>
  <c r="BF203" i="47"/>
  <c r="BE203" i="47"/>
  <c r="BC203" i="47"/>
  <c r="AZ203" i="47"/>
  <c r="AY203" i="47"/>
  <c r="AW203" i="47"/>
  <c r="AT203" i="47"/>
  <c r="AS203" i="47"/>
  <c r="AQ203" i="47"/>
  <c r="AN203" i="47"/>
  <c r="AM203" i="47"/>
  <c r="AK203" i="47"/>
  <c r="AH203" i="47"/>
  <c r="AG203" i="47"/>
  <c r="AE203" i="47"/>
  <c r="AB203" i="47"/>
  <c r="AA203" i="47"/>
  <c r="Y203" i="47"/>
  <c r="V203" i="47"/>
  <c r="U203" i="47"/>
  <c r="S203" i="47"/>
  <c r="P203" i="47"/>
  <c r="O203" i="47"/>
  <c r="M203" i="47"/>
  <c r="I203" i="47"/>
  <c r="H203" i="47"/>
  <c r="F203" i="47"/>
  <c r="BH202" i="47"/>
  <c r="BF202" i="47"/>
  <c r="BE202" i="47"/>
  <c r="BC202" i="47"/>
  <c r="AZ202" i="47"/>
  <c r="AY202" i="47"/>
  <c r="AW202" i="47"/>
  <c r="AT202" i="47"/>
  <c r="AS202" i="47"/>
  <c r="AQ202" i="47"/>
  <c r="AN202" i="47"/>
  <c r="AM202" i="47"/>
  <c r="AK202" i="47"/>
  <c r="AH202" i="47"/>
  <c r="AG202" i="47"/>
  <c r="AE202" i="47"/>
  <c r="AB202" i="47"/>
  <c r="AA202" i="47"/>
  <c r="Y202" i="47"/>
  <c r="V202" i="47"/>
  <c r="U202" i="47"/>
  <c r="S202" i="47"/>
  <c r="P202" i="47"/>
  <c r="O202" i="47"/>
  <c r="M202" i="47"/>
  <c r="I202" i="47"/>
  <c r="H202" i="47"/>
  <c r="F202" i="47"/>
  <c r="BH201" i="47"/>
  <c r="BF201" i="47"/>
  <c r="BE201" i="47"/>
  <c r="BC201" i="47"/>
  <c r="AZ201" i="47"/>
  <c r="AY201" i="47"/>
  <c r="AW201" i="47"/>
  <c r="AT201" i="47"/>
  <c r="AS201" i="47"/>
  <c r="AQ201" i="47"/>
  <c r="AN201" i="47"/>
  <c r="AM201" i="47"/>
  <c r="AK201" i="47"/>
  <c r="AH201" i="47"/>
  <c r="AG201" i="47"/>
  <c r="AE201" i="47"/>
  <c r="AB201" i="47"/>
  <c r="AA201" i="47"/>
  <c r="Y201" i="47"/>
  <c r="V201" i="47"/>
  <c r="U201" i="47"/>
  <c r="S201" i="47"/>
  <c r="P201" i="47"/>
  <c r="O201" i="47"/>
  <c r="M201" i="47"/>
  <c r="I201" i="47"/>
  <c r="H201" i="47"/>
  <c r="F201" i="47"/>
  <c r="BH200" i="47"/>
  <c r="BN200" i="47" s="1"/>
  <c r="BR200" i="47" s="1"/>
  <c r="BF200" i="47"/>
  <c r="BE200" i="47"/>
  <c r="BC200" i="47"/>
  <c r="AZ200" i="47"/>
  <c r="AY200" i="47"/>
  <c r="AW200" i="47"/>
  <c r="AT200" i="47"/>
  <c r="AS200" i="47"/>
  <c r="AQ200" i="47"/>
  <c r="AN200" i="47"/>
  <c r="AM200" i="47"/>
  <c r="AK200" i="47"/>
  <c r="AH200" i="47"/>
  <c r="AG200" i="47"/>
  <c r="AE200" i="47"/>
  <c r="AB200" i="47"/>
  <c r="AA200" i="47"/>
  <c r="Y200" i="47"/>
  <c r="V200" i="47"/>
  <c r="U200" i="47"/>
  <c r="S200" i="47"/>
  <c r="P200" i="47"/>
  <c r="O200" i="47"/>
  <c r="M200" i="47"/>
  <c r="I200" i="47"/>
  <c r="H200" i="47"/>
  <c r="F200" i="47"/>
  <c r="BH199" i="47"/>
  <c r="BF199" i="47"/>
  <c r="BE199" i="47"/>
  <c r="BC199" i="47"/>
  <c r="AZ199" i="47"/>
  <c r="AY199" i="47"/>
  <c r="AW199" i="47"/>
  <c r="AT199" i="47"/>
  <c r="AS199" i="47"/>
  <c r="AQ199" i="47"/>
  <c r="AN199" i="47"/>
  <c r="AM199" i="47"/>
  <c r="AK199" i="47"/>
  <c r="AH199" i="47"/>
  <c r="AG199" i="47"/>
  <c r="AE199" i="47"/>
  <c r="AB199" i="47"/>
  <c r="AA199" i="47"/>
  <c r="Y199" i="47"/>
  <c r="V199" i="47"/>
  <c r="U199" i="47"/>
  <c r="S199" i="47"/>
  <c r="P199" i="47"/>
  <c r="O199" i="47"/>
  <c r="M199" i="47"/>
  <c r="I199" i="47"/>
  <c r="H199" i="47"/>
  <c r="F199" i="47"/>
  <c r="BH198" i="47"/>
  <c r="BN198" i="47" s="1"/>
  <c r="BH197" i="47"/>
  <c r="BJ197" i="47" s="1"/>
  <c r="BF197" i="47"/>
  <c r="BC197" i="47"/>
  <c r="AZ197" i="47"/>
  <c r="AW197" i="47"/>
  <c r="AT197" i="47"/>
  <c r="AQ197" i="47"/>
  <c r="AN197" i="47"/>
  <c r="AK197" i="47"/>
  <c r="AH197" i="47"/>
  <c r="AE197" i="47"/>
  <c r="AB197" i="47"/>
  <c r="Y197" i="47"/>
  <c r="V197" i="47"/>
  <c r="S197" i="47"/>
  <c r="P197" i="47"/>
  <c r="M197" i="47"/>
  <c r="I197" i="47"/>
  <c r="F197" i="47"/>
  <c r="BH196" i="47"/>
  <c r="BL196" i="47" s="1"/>
  <c r="BF196" i="47"/>
  <c r="BE196" i="47"/>
  <c r="AZ196" i="47"/>
  <c r="AY196" i="47"/>
  <c r="AT196" i="47"/>
  <c r="AS196" i="47"/>
  <c r="AN196" i="47"/>
  <c r="AM196" i="47"/>
  <c r="AH196" i="47"/>
  <c r="AG196" i="47"/>
  <c r="AB196" i="47"/>
  <c r="AA196" i="47"/>
  <c r="V196" i="47"/>
  <c r="U196" i="47"/>
  <c r="P196" i="47"/>
  <c r="O196" i="47"/>
  <c r="I196" i="47"/>
  <c r="H196" i="47"/>
  <c r="BN195" i="47"/>
  <c r="BP195" i="47" s="1"/>
  <c r="BJ195" i="47"/>
  <c r="BH195" i="47"/>
  <c r="BM195" i="47" s="1"/>
  <c r="BF195" i="47"/>
  <c r="BE195" i="47"/>
  <c r="BC195" i="47"/>
  <c r="AZ195" i="47"/>
  <c r="AY195" i="47"/>
  <c r="AW195" i="47"/>
  <c r="AT195" i="47"/>
  <c r="AS195" i="47"/>
  <c r="AQ195" i="47"/>
  <c r="AN195" i="47"/>
  <c r="AM195" i="47"/>
  <c r="AK195" i="47"/>
  <c r="AH195" i="47"/>
  <c r="AG195" i="47"/>
  <c r="AE195" i="47"/>
  <c r="AB195" i="47"/>
  <c r="AA195" i="47"/>
  <c r="Y195" i="47"/>
  <c r="V195" i="47"/>
  <c r="U195" i="47"/>
  <c r="S195" i="47"/>
  <c r="P195" i="47"/>
  <c r="O195" i="47"/>
  <c r="M195" i="47"/>
  <c r="I195" i="47"/>
  <c r="H195" i="47"/>
  <c r="F195" i="47"/>
  <c r="BH194" i="47"/>
  <c r="BF194" i="47"/>
  <c r="BE194" i="47"/>
  <c r="BC194" i="47"/>
  <c r="AZ194" i="47"/>
  <c r="AY194" i="47"/>
  <c r="AW194" i="47"/>
  <c r="AT194" i="47"/>
  <c r="AS194" i="47"/>
  <c r="AQ194" i="47"/>
  <c r="AN194" i="47"/>
  <c r="AM194" i="47"/>
  <c r="AK194" i="47"/>
  <c r="AH194" i="47"/>
  <c r="AG194" i="47"/>
  <c r="AE194" i="47"/>
  <c r="AB194" i="47"/>
  <c r="AA194" i="47"/>
  <c r="Y194" i="47"/>
  <c r="V194" i="47"/>
  <c r="U194" i="47"/>
  <c r="S194" i="47"/>
  <c r="P194" i="47"/>
  <c r="O194" i="47"/>
  <c r="M194" i="47"/>
  <c r="I194" i="47"/>
  <c r="H194" i="47"/>
  <c r="F194" i="47"/>
  <c r="BH193" i="47"/>
  <c r="BJ193" i="47" s="1"/>
  <c r="BF193" i="47"/>
  <c r="BE193" i="47"/>
  <c r="BC193" i="47"/>
  <c r="AZ193" i="47"/>
  <c r="AY193" i="47"/>
  <c r="AW193" i="47"/>
  <c r="AT193" i="47"/>
  <c r="AS193" i="47"/>
  <c r="AQ193" i="47"/>
  <c r="AN193" i="47"/>
  <c r="AM193" i="47"/>
  <c r="AK193" i="47"/>
  <c r="AH193" i="47"/>
  <c r="AG193" i="47"/>
  <c r="AE193" i="47"/>
  <c r="AB193" i="47"/>
  <c r="AA193" i="47"/>
  <c r="Y193" i="47"/>
  <c r="V193" i="47"/>
  <c r="U193" i="47"/>
  <c r="S193" i="47"/>
  <c r="P193" i="47"/>
  <c r="O193" i="47"/>
  <c r="M193" i="47"/>
  <c r="I193" i="47"/>
  <c r="H193" i="47"/>
  <c r="F193" i="47"/>
  <c r="BH192" i="47"/>
  <c r="BF192" i="47"/>
  <c r="BE192" i="47"/>
  <c r="BC192" i="47"/>
  <c r="AZ192" i="47"/>
  <c r="AY192" i="47"/>
  <c r="AW192" i="47"/>
  <c r="AT192" i="47"/>
  <c r="AS192" i="47"/>
  <c r="AQ192" i="47"/>
  <c r="AN192" i="47"/>
  <c r="AM192" i="47"/>
  <c r="AK192" i="47"/>
  <c r="AH192" i="47"/>
  <c r="AG192" i="47"/>
  <c r="AE192" i="47"/>
  <c r="AB192" i="47"/>
  <c r="AA192" i="47"/>
  <c r="Y192" i="47"/>
  <c r="V192" i="47"/>
  <c r="U192" i="47"/>
  <c r="S192" i="47"/>
  <c r="P192" i="47"/>
  <c r="O192" i="47"/>
  <c r="M192" i="47"/>
  <c r="I192" i="47"/>
  <c r="H192" i="47"/>
  <c r="F192" i="47"/>
  <c r="BH191" i="47"/>
  <c r="BJ191" i="47" s="1"/>
  <c r="BF191" i="47"/>
  <c r="BE191" i="47"/>
  <c r="BC191" i="47"/>
  <c r="AZ191" i="47"/>
  <c r="AY191" i="47"/>
  <c r="AW191" i="47"/>
  <c r="AT191" i="47"/>
  <c r="AS191" i="47"/>
  <c r="AQ191" i="47"/>
  <c r="AN191" i="47"/>
  <c r="AM191" i="47"/>
  <c r="AK191" i="47"/>
  <c r="AH191" i="47"/>
  <c r="AG191" i="47"/>
  <c r="AE191" i="47"/>
  <c r="AB191" i="47"/>
  <c r="AA191" i="47"/>
  <c r="Y191" i="47"/>
  <c r="V191" i="47"/>
  <c r="U191" i="47"/>
  <c r="S191" i="47"/>
  <c r="P191" i="47"/>
  <c r="O191" i="47"/>
  <c r="M191" i="47"/>
  <c r="I191" i="47"/>
  <c r="H191" i="47"/>
  <c r="F191" i="47"/>
  <c r="BH190" i="47"/>
  <c r="BF190" i="47"/>
  <c r="BE190" i="47"/>
  <c r="BC190" i="47"/>
  <c r="AZ190" i="47"/>
  <c r="AY190" i="47"/>
  <c r="AW190" i="47"/>
  <c r="AT190" i="47"/>
  <c r="AS190" i="47"/>
  <c r="AQ190" i="47"/>
  <c r="AN190" i="47"/>
  <c r="AM190" i="47"/>
  <c r="AK190" i="47"/>
  <c r="AH190" i="47"/>
  <c r="AG190" i="47"/>
  <c r="AE190" i="47"/>
  <c r="AB190" i="47"/>
  <c r="AA190" i="47"/>
  <c r="Y190" i="47"/>
  <c r="V190" i="47"/>
  <c r="U190" i="47"/>
  <c r="S190" i="47"/>
  <c r="P190" i="47"/>
  <c r="O190" i="47"/>
  <c r="M190" i="47"/>
  <c r="I190" i="47"/>
  <c r="H190" i="47"/>
  <c r="F190" i="47"/>
  <c r="BH189" i="47"/>
  <c r="BM189" i="47" s="1"/>
  <c r="BF189" i="47"/>
  <c r="BE189" i="47"/>
  <c r="BC189" i="47"/>
  <c r="AZ189" i="47"/>
  <c r="AY189" i="47"/>
  <c r="AW189" i="47"/>
  <c r="AT189" i="47"/>
  <c r="AS189" i="47"/>
  <c r="AQ189" i="47"/>
  <c r="AN189" i="47"/>
  <c r="AM189" i="47"/>
  <c r="AK189" i="47"/>
  <c r="AH189" i="47"/>
  <c r="AG189" i="47"/>
  <c r="AE189" i="47"/>
  <c r="AB189" i="47"/>
  <c r="AA189" i="47"/>
  <c r="Y189" i="47"/>
  <c r="V189" i="47"/>
  <c r="U189" i="47"/>
  <c r="S189" i="47"/>
  <c r="P189" i="47"/>
  <c r="O189" i="47"/>
  <c r="M189" i="47"/>
  <c r="I189" i="47"/>
  <c r="H189" i="47"/>
  <c r="F189" i="47"/>
  <c r="BH188" i="47"/>
  <c r="BF188" i="47"/>
  <c r="BE188" i="47"/>
  <c r="BC188" i="47"/>
  <c r="AZ188" i="47"/>
  <c r="AY188" i="47"/>
  <c r="AW188" i="47"/>
  <c r="AT188" i="47"/>
  <c r="AS188" i="47"/>
  <c r="AQ188" i="47"/>
  <c r="AN188" i="47"/>
  <c r="AM188" i="47"/>
  <c r="AK188" i="47"/>
  <c r="AH188" i="47"/>
  <c r="AG188" i="47"/>
  <c r="AE188" i="47"/>
  <c r="AB188" i="47"/>
  <c r="AA188" i="47"/>
  <c r="Y188" i="47"/>
  <c r="V188" i="47"/>
  <c r="U188" i="47"/>
  <c r="S188" i="47"/>
  <c r="P188" i="47"/>
  <c r="O188" i="47"/>
  <c r="M188" i="47"/>
  <c r="I188" i="47"/>
  <c r="H188" i="47"/>
  <c r="F188" i="47"/>
  <c r="BH187" i="47"/>
  <c r="BJ187" i="47" s="1"/>
  <c r="BF187" i="47"/>
  <c r="BE187" i="47"/>
  <c r="BC187" i="47"/>
  <c r="AZ187" i="47"/>
  <c r="AY187" i="47"/>
  <c r="AW187" i="47"/>
  <c r="AT187" i="47"/>
  <c r="AS187" i="47"/>
  <c r="AQ187" i="47"/>
  <c r="AN187" i="47"/>
  <c r="AM187" i="47"/>
  <c r="AK187" i="47"/>
  <c r="AH187" i="47"/>
  <c r="AG187" i="47"/>
  <c r="AE187" i="47"/>
  <c r="AB187" i="47"/>
  <c r="AA187" i="47"/>
  <c r="Y187" i="47"/>
  <c r="V187" i="47"/>
  <c r="U187" i="47"/>
  <c r="S187" i="47"/>
  <c r="P187" i="47"/>
  <c r="O187" i="47"/>
  <c r="M187" i="47"/>
  <c r="I187" i="47"/>
  <c r="H187" i="47"/>
  <c r="F187" i="47"/>
  <c r="BH186" i="47"/>
  <c r="BF186" i="47"/>
  <c r="BE186" i="47"/>
  <c r="BC186" i="47"/>
  <c r="AZ186" i="47"/>
  <c r="AY186" i="47"/>
  <c r="AW186" i="47"/>
  <c r="AT186" i="47"/>
  <c r="AS186" i="47"/>
  <c r="AQ186" i="47"/>
  <c r="AN186" i="47"/>
  <c r="AM186" i="47"/>
  <c r="AK186" i="47"/>
  <c r="AH186" i="47"/>
  <c r="AG186" i="47"/>
  <c r="AE186" i="47"/>
  <c r="AB186" i="47"/>
  <c r="AA186" i="47"/>
  <c r="Y186" i="47"/>
  <c r="V186" i="47"/>
  <c r="U186" i="47"/>
  <c r="S186" i="47"/>
  <c r="P186" i="47"/>
  <c r="O186" i="47"/>
  <c r="M186" i="47"/>
  <c r="I186" i="47"/>
  <c r="H186" i="47"/>
  <c r="F186" i="47"/>
  <c r="BN185" i="47"/>
  <c r="BH185" i="47"/>
  <c r="BL185" i="47" s="1"/>
  <c r="BF185" i="47"/>
  <c r="BE185" i="47"/>
  <c r="BC185" i="47"/>
  <c r="AZ185" i="47"/>
  <c r="AY185" i="47"/>
  <c r="AW185" i="47"/>
  <c r="AT185" i="47"/>
  <c r="AS185" i="47"/>
  <c r="AQ185" i="47"/>
  <c r="AN185" i="47"/>
  <c r="AM185" i="47"/>
  <c r="AK185" i="47"/>
  <c r="AH185" i="47"/>
  <c r="AG185" i="47"/>
  <c r="AE185" i="47"/>
  <c r="AB185" i="47"/>
  <c r="AA185" i="47"/>
  <c r="Y185" i="47"/>
  <c r="V185" i="47"/>
  <c r="U185" i="47"/>
  <c r="S185" i="47"/>
  <c r="P185" i="47"/>
  <c r="O185" i="47"/>
  <c r="M185" i="47"/>
  <c r="I185" i="47"/>
  <c r="H185" i="47"/>
  <c r="F185" i="47"/>
  <c r="BH184" i="47"/>
  <c r="BF184" i="47"/>
  <c r="BE184" i="47"/>
  <c r="BC184" i="47"/>
  <c r="AZ184" i="47"/>
  <c r="AY184" i="47"/>
  <c r="AW184" i="47"/>
  <c r="AT184" i="47"/>
  <c r="AS184" i="47"/>
  <c r="AQ184" i="47"/>
  <c r="AN184" i="47"/>
  <c r="AM184" i="47"/>
  <c r="AK184" i="47"/>
  <c r="AH184" i="47"/>
  <c r="AG184" i="47"/>
  <c r="AE184" i="47"/>
  <c r="AB184" i="47"/>
  <c r="AA184" i="47"/>
  <c r="Y184" i="47"/>
  <c r="V184" i="47"/>
  <c r="U184" i="47"/>
  <c r="S184" i="47"/>
  <c r="P184" i="47"/>
  <c r="O184" i="47"/>
  <c r="M184" i="47"/>
  <c r="I184" i="47"/>
  <c r="H184" i="47"/>
  <c r="F184" i="47"/>
  <c r="BH183" i="47"/>
  <c r="BJ183" i="47" s="1"/>
  <c r="BF183" i="47"/>
  <c r="BE183" i="47"/>
  <c r="BC183" i="47"/>
  <c r="AZ183" i="47"/>
  <c r="AY183" i="47"/>
  <c r="AW183" i="47"/>
  <c r="AT183" i="47"/>
  <c r="AS183" i="47"/>
  <c r="AQ183" i="47"/>
  <c r="AN183" i="47"/>
  <c r="AM183" i="47"/>
  <c r="AK183" i="47"/>
  <c r="AH183" i="47"/>
  <c r="AG183" i="47"/>
  <c r="AE183" i="47"/>
  <c r="AB183" i="47"/>
  <c r="AA183" i="47"/>
  <c r="Y183" i="47"/>
  <c r="V183" i="47"/>
  <c r="U183" i="47"/>
  <c r="S183" i="47"/>
  <c r="P183" i="47"/>
  <c r="O183" i="47"/>
  <c r="M183" i="47"/>
  <c r="I183" i="47"/>
  <c r="H183" i="47"/>
  <c r="F183" i="47"/>
  <c r="BH182" i="47"/>
  <c r="BN182" i="47" s="1"/>
  <c r="BH181" i="47"/>
  <c r="BN181" i="47" s="1"/>
  <c r="BH180" i="47"/>
  <c r="BF180" i="47"/>
  <c r="BC180" i="47"/>
  <c r="AZ180" i="47"/>
  <c r="AW180" i="47"/>
  <c r="AT180" i="47"/>
  <c r="AQ180" i="47"/>
  <c r="AN180" i="47"/>
  <c r="AK180" i="47"/>
  <c r="AH180" i="47"/>
  <c r="AE180" i="47"/>
  <c r="AB180" i="47"/>
  <c r="Y180" i="47"/>
  <c r="V180" i="47"/>
  <c r="S180" i="47"/>
  <c r="P180" i="47"/>
  <c r="M180" i="47"/>
  <c r="I180" i="47"/>
  <c r="F180" i="47"/>
  <c r="BH179" i="47"/>
  <c r="BL179" i="47" s="1"/>
  <c r="BF179" i="47"/>
  <c r="BE179" i="47"/>
  <c r="AZ179" i="47"/>
  <c r="AY179" i="47"/>
  <c r="AT179" i="47"/>
  <c r="AS179" i="47"/>
  <c r="AN179" i="47"/>
  <c r="AM179" i="47"/>
  <c r="AH179" i="47"/>
  <c r="AG179" i="47"/>
  <c r="AB179" i="47"/>
  <c r="AA179" i="47"/>
  <c r="Y179" i="47"/>
  <c r="V179" i="47"/>
  <c r="U179" i="47"/>
  <c r="P179" i="47"/>
  <c r="O179" i="47"/>
  <c r="I179" i="47"/>
  <c r="H179" i="47"/>
  <c r="BH178" i="47"/>
  <c r="BJ178" i="47" s="1"/>
  <c r="BF178" i="47"/>
  <c r="BE178" i="47"/>
  <c r="BC178" i="47"/>
  <c r="AZ178" i="47"/>
  <c r="AY178" i="47"/>
  <c r="AW178" i="47"/>
  <c r="AT178" i="47"/>
  <c r="AS178" i="47"/>
  <c r="AQ178" i="47"/>
  <c r="AN178" i="47"/>
  <c r="AM178" i="47"/>
  <c r="AK178" i="47"/>
  <c r="AH178" i="47"/>
  <c r="AG178" i="47"/>
  <c r="AE178" i="47"/>
  <c r="AB178" i="47"/>
  <c r="AA178" i="47"/>
  <c r="Y178" i="47"/>
  <c r="V178" i="47"/>
  <c r="U178" i="47"/>
  <c r="S178" i="47"/>
  <c r="P178" i="47"/>
  <c r="O178" i="47"/>
  <c r="M178" i="47"/>
  <c r="I178" i="47"/>
  <c r="H178" i="47"/>
  <c r="F178" i="47"/>
  <c r="BH177" i="47"/>
  <c r="BM177" i="47" s="1"/>
  <c r="BF177" i="47"/>
  <c r="BE177" i="47"/>
  <c r="BC177" i="47"/>
  <c r="AZ177" i="47"/>
  <c r="AY177" i="47"/>
  <c r="AW177" i="47"/>
  <c r="AT177" i="47"/>
  <c r="AS177" i="47"/>
  <c r="AQ177" i="47"/>
  <c r="AN177" i="47"/>
  <c r="AM177" i="47"/>
  <c r="AK177" i="47"/>
  <c r="AH177" i="47"/>
  <c r="AG177" i="47"/>
  <c r="AE177" i="47"/>
  <c r="AB177" i="47"/>
  <c r="AA177" i="47"/>
  <c r="Y177" i="47"/>
  <c r="V177" i="47"/>
  <c r="U177" i="47"/>
  <c r="S177" i="47"/>
  <c r="P177" i="47"/>
  <c r="O177" i="47"/>
  <c r="M177" i="47"/>
  <c r="I177" i="47"/>
  <c r="H177" i="47"/>
  <c r="F177" i="47"/>
  <c r="BH176" i="47"/>
  <c r="BF176" i="47"/>
  <c r="BE176" i="47"/>
  <c r="BC176" i="47"/>
  <c r="AZ176" i="47"/>
  <c r="AY176" i="47"/>
  <c r="AW176" i="47"/>
  <c r="AT176" i="47"/>
  <c r="AS176" i="47"/>
  <c r="AQ176" i="47"/>
  <c r="AN176" i="47"/>
  <c r="AM176" i="47"/>
  <c r="AK176" i="47"/>
  <c r="AH176" i="47"/>
  <c r="AG176" i="47"/>
  <c r="AE176" i="47"/>
  <c r="AB176" i="47"/>
  <c r="AA176" i="47"/>
  <c r="Y176" i="47"/>
  <c r="V176" i="47"/>
  <c r="U176" i="47"/>
  <c r="S176" i="47"/>
  <c r="P176" i="47"/>
  <c r="O176" i="47"/>
  <c r="M176" i="47"/>
  <c r="I176" i="47"/>
  <c r="H176" i="47"/>
  <c r="F176" i="47"/>
  <c r="BH175" i="47"/>
  <c r="BF175" i="47"/>
  <c r="BE175" i="47"/>
  <c r="BC175" i="47"/>
  <c r="AZ175" i="47"/>
  <c r="AY175" i="47"/>
  <c r="AW175" i="47"/>
  <c r="AT175" i="47"/>
  <c r="AS175" i="47"/>
  <c r="AQ175" i="47"/>
  <c r="AN175" i="47"/>
  <c r="AM175" i="47"/>
  <c r="AK175" i="47"/>
  <c r="AH175" i="47"/>
  <c r="AG175" i="47"/>
  <c r="AE175" i="47"/>
  <c r="AB175" i="47"/>
  <c r="AA175" i="47"/>
  <c r="Y175" i="47"/>
  <c r="V175" i="47"/>
  <c r="U175" i="47"/>
  <c r="S175" i="47"/>
  <c r="P175" i="47"/>
  <c r="O175" i="47"/>
  <c r="M175" i="47"/>
  <c r="I175" i="47"/>
  <c r="H175" i="47"/>
  <c r="F175" i="47"/>
  <c r="BH174" i="47"/>
  <c r="BF174" i="47"/>
  <c r="BE174" i="47"/>
  <c r="BC174" i="47"/>
  <c r="AZ174" i="47"/>
  <c r="AY174" i="47"/>
  <c r="AW174" i="47"/>
  <c r="AT174" i="47"/>
  <c r="AS174" i="47"/>
  <c r="AQ174" i="47"/>
  <c r="AN174" i="47"/>
  <c r="AM174" i="47"/>
  <c r="AK174" i="47"/>
  <c r="AH174" i="47"/>
  <c r="AG174" i="47"/>
  <c r="AE174" i="47"/>
  <c r="AB174" i="47"/>
  <c r="AA174" i="47"/>
  <c r="Y174" i="47"/>
  <c r="V174" i="47"/>
  <c r="U174" i="47"/>
  <c r="S174" i="47"/>
  <c r="P174" i="47"/>
  <c r="O174" i="47"/>
  <c r="M174" i="47"/>
  <c r="I174" i="47"/>
  <c r="H174" i="47"/>
  <c r="F174" i="47"/>
  <c r="BH173" i="47"/>
  <c r="BJ173" i="47" s="1"/>
  <c r="BF173" i="47"/>
  <c r="BE173" i="47"/>
  <c r="BC173" i="47"/>
  <c r="AZ173" i="47"/>
  <c r="AY173" i="47"/>
  <c r="AW173" i="47"/>
  <c r="AT173" i="47"/>
  <c r="AS173" i="47"/>
  <c r="AQ173" i="47"/>
  <c r="AN173" i="47"/>
  <c r="AM173" i="47"/>
  <c r="AK173" i="47"/>
  <c r="AH173" i="47"/>
  <c r="AG173" i="47"/>
  <c r="AE173" i="47"/>
  <c r="AB173" i="47"/>
  <c r="AA173" i="47"/>
  <c r="Y173" i="47"/>
  <c r="V173" i="47"/>
  <c r="U173" i="47"/>
  <c r="S173" i="47"/>
  <c r="P173" i="47"/>
  <c r="O173" i="47"/>
  <c r="M173" i="47"/>
  <c r="I173" i="47"/>
  <c r="H173" i="47"/>
  <c r="F173" i="47"/>
  <c r="BH172" i="47"/>
  <c r="BF172" i="47"/>
  <c r="BE172" i="47"/>
  <c r="BC172" i="47"/>
  <c r="AZ172" i="47"/>
  <c r="AY172" i="47"/>
  <c r="AW172" i="47"/>
  <c r="AT172" i="47"/>
  <c r="AS172" i="47"/>
  <c r="AQ172" i="47"/>
  <c r="AN172" i="47"/>
  <c r="AM172" i="47"/>
  <c r="AK172" i="47"/>
  <c r="AH172" i="47"/>
  <c r="AG172" i="47"/>
  <c r="AE172" i="47"/>
  <c r="AB172" i="47"/>
  <c r="AA172" i="47"/>
  <c r="Y172" i="47"/>
  <c r="V172" i="47"/>
  <c r="U172" i="47"/>
  <c r="S172" i="47"/>
  <c r="P172" i="47"/>
  <c r="O172" i="47"/>
  <c r="M172" i="47"/>
  <c r="I172" i="47"/>
  <c r="H172" i="47"/>
  <c r="F172" i="47"/>
  <c r="BH171" i="47"/>
  <c r="BF171" i="47"/>
  <c r="BE171" i="47"/>
  <c r="BC171" i="47"/>
  <c r="AZ171" i="47"/>
  <c r="AY171" i="47"/>
  <c r="AW171" i="47"/>
  <c r="AT171" i="47"/>
  <c r="AS171" i="47"/>
  <c r="AQ171" i="47"/>
  <c r="AN171" i="47"/>
  <c r="AM171" i="47"/>
  <c r="AK171" i="47"/>
  <c r="AH171" i="47"/>
  <c r="AG171" i="47"/>
  <c r="AE171" i="47"/>
  <c r="AB171" i="47"/>
  <c r="AA171" i="47"/>
  <c r="Y171" i="47"/>
  <c r="V171" i="47"/>
  <c r="U171" i="47"/>
  <c r="S171" i="47"/>
  <c r="P171" i="47"/>
  <c r="O171" i="47"/>
  <c r="M171" i="47"/>
  <c r="I171" i="47"/>
  <c r="H171" i="47"/>
  <c r="F171" i="47"/>
  <c r="BH170" i="47"/>
  <c r="BF170" i="47"/>
  <c r="BE170" i="47"/>
  <c r="BC170" i="47"/>
  <c r="AZ170" i="47"/>
  <c r="AY170" i="47"/>
  <c r="AW170" i="47"/>
  <c r="AT170" i="47"/>
  <c r="AS170" i="47"/>
  <c r="AQ170" i="47"/>
  <c r="AN170" i="47"/>
  <c r="AM170" i="47"/>
  <c r="AK170" i="47"/>
  <c r="AH170" i="47"/>
  <c r="AG170" i="47"/>
  <c r="AE170" i="47"/>
  <c r="AB170" i="47"/>
  <c r="AA170" i="47"/>
  <c r="Y170" i="47"/>
  <c r="V170" i="47"/>
  <c r="U170" i="47"/>
  <c r="S170" i="47"/>
  <c r="P170" i="47"/>
  <c r="O170" i="47"/>
  <c r="M170" i="47"/>
  <c r="I170" i="47"/>
  <c r="H170" i="47"/>
  <c r="F170" i="47"/>
  <c r="BH169" i="47"/>
  <c r="BF169" i="47"/>
  <c r="BE169" i="47"/>
  <c r="BC169" i="47"/>
  <c r="AZ169" i="47"/>
  <c r="AY169" i="47"/>
  <c r="AW169" i="47"/>
  <c r="AT169" i="47"/>
  <c r="AS169" i="47"/>
  <c r="AQ169" i="47"/>
  <c r="AN169" i="47"/>
  <c r="AM169" i="47"/>
  <c r="AK169" i="47"/>
  <c r="AH169" i="47"/>
  <c r="AG169" i="47"/>
  <c r="AE169" i="47"/>
  <c r="AB169" i="47"/>
  <c r="AA169" i="47"/>
  <c r="Y169" i="47"/>
  <c r="V169" i="47"/>
  <c r="U169" i="47"/>
  <c r="S169" i="47"/>
  <c r="P169" i="47"/>
  <c r="O169" i="47"/>
  <c r="M169" i="47"/>
  <c r="I169" i="47"/>
  <c r="H169" i="47"/>
  <c r="F169" i="47"/>
  <c r="BN168" i="47"/>
  <c r="BP168" i="47" s="1"/>
  <c r="BH168" i="47"/>
  <c r="BL168" i="47" s="1"/>
  <c r="BF168" i="47"/>
  <c r="BE168" i="47"/>
  <c r="BC168" i="47"/>
  <c r="AZ168" i="47"/>
  <c r="AY168" i="47"/>
  <c r="AW168" i="47"/>
  <c r="AT168" i="47"/>
  <c r="AS168" i="47"/>
  <c r="AQ168" i="47"/>
  <c r="AN168" i="47"/>
  <c r="AM168" i="47"/>
  <c r="AK168" i="47"/>
  <c r="AH168" i="47"/>
  <c r="AG168" i="47"/>
  <c r="AE168" i="47"/>
  <c r="AB168" i="47"/>
  <c r="AA168" i="47"/>
  <c r="Y168" i="47"/>
  <c r="V168" i="47"/>
  <c r="U168" i="47"/>
  <c r="S168" i="47"/>
  <c r="P168" i="47"/>
  <c r="O168" i="47"/>
  <c r="M168" i="47"/>
  <c r="I168" i="47"/>
  <c r="H168" i="47"/>
  <c r="F168" i="47"/>
  <c r="BN167" i="47"/>
  <c r="BP167" i="47" s="1"/>
  <c r="BM167" i="47"/>
  <c r="BH167" i="47"/>
  <c r="BL167" i="47" s="1"/>
  <c r="BF167" i="47"/>
  <c r="BE167" i="47"/>
  <c r="BC167" i="47"/>
  <c r="AZ167" i="47"/>
  <c r="AY167" i="47"/>
  <c r="AW167" i="47"/>
  <c r="AT167" i="47"/>
  <c r="AS167" i="47"/>
  <c r="AQ167" i="47"/>
  <c r="AN167" i="47"/>
  <c r="AM167" i="47"/>
  <c r="AK167" i="47"/>
  <c r="AH167" i="47"/>
  <c r="AG167" i="47"/>
  <c r="AE167" i="47"/>
  <c r="AB167" i="47"/>
  <c r="AA167" i="47"/>
  <c r="Y167" i="47"/>
  <c r="V167" i="47"/>
  <c r="U167" i="47"/>
  <c r="S167" i="47"/>
  <c r="P167" i="47"/>
  <c r="O167" i="47"/>
  <c r="M167" i="47"/>
  <c r="I167" i="47"/>
  <c r="H167" i="47"/>
  <c r="F167" i="47"/>
  <c r="BH166" i="47"/>
  <c r="BM166" i="47" s="1"/>
  <c r="BF166" i="47"/>
  <c r="BE166" i="47"/>
  <c r="BC166" i="47"/>
  <c r="AZ166" i="47"/>
  <c r="AY166" i="47"/>
  <c r="AW166" i="47"/>
  <c r="AT166" i="47"/>
  <c r="AS166" i="47"/>
  <c r="AQ166" i="47"/>
  <c r="AN166" i="47"/>
  <c r="AM166" i="47"/>
  <c r="AK166" i="47"/>
  <c r="AH166" i="47"/>
  <c r="AG166" i="47"/>
  <c r="AE166" i="47"/>
  <c r="AB166" i="47"/>
  <c r="AA166" i="47"/>
  <c r="Y166" i="47"/>
  <c r="V166" i="47"/>
  <c r="U166" i="47"/>
  <c r="S166" i="47"/>
  <c r="P166" i="47"/>
  <c r="O166" i="47"/>
  <c r="M166" i="47"/>
  <c r="I166" i="47"/>
  <c r="H166" i="47"/>
  <c r="F166" i="47"/>
  <c r="BN165" i="47"/>
  <c r="BL165" i="47"/>
  <c r="BH165" i="47"/>
  <c r="BM165" i="47" s="1"/>
  <c r="BF165" i="47"/>
  <c r="BE165" i="47"/>
  <c r="BC165" i="47"/>
  <c r="AZ165" i="47"/>
  <c r="AY165" i="47"/>
  <c r="AW165" i="47"/>
  <c r="AT165" i="47"/>
  <c r="AS165" i="47"/>
  <c r="AQ165" i="47"/>
  <c r="AN165" i="47"/>
  <c r="AM165" i="47"/>
  <c r="AK165" i="47"/>
  <c r="AH165" i="47"/>
  <c r="AG165" i="47"/>
  <c r="AE165" i="47"/>
  <c r="AB165" i="47"/>
  <c r="AA165" i="47"/>
  <c r="Y165" i="47"/>
  <c r="V165" i="47"/>
  <c r="U165" i="47"/>
  <c r="S165" i="47"/>
  <c r="P165" i="47"/>
  <c r="O165" i="47"/>
  <c r="M165" i="47"/>
  <c r="I165" i="47"/>
  <c r="H165" i="47"/>
  <c r="F165" i="47"/>
  <c r="BH164" i="47"/>
  <c r="BF164" i="47"/>
  <c r="BE164" i="47"/>
  <c r="BC164" i="47"/>
  <c r="AZ164" i="47"/>
  <c r="AY164" i="47"/>
  <c r="AW164" i="47"/>
  <c r="AT164" i="47"/>
  <c r="AS164" i="47"/>
  <c r="AQ164" i="47"/>
  <c r="AN164" i="47"/>
  <c r="AM164" i="47"/>
  <c r="AK164" i="47"/>
  <c r="AH164" i="47"/>
  <c r="AG164" i="47"/>
  <c r="AE164" i="47"/>
  <c r="AB164" i="47"/>
  <c r="AA164" i="47"/>
  <c r="Y164" i="47"/>
  <c r="V164" i="47"/>
  <c r="U164" i="47"/>
  <c r="S164" i="47"/>
  <c r="P164" i="47"/>
  <c r="O164" i="47"/>
  <c r="M164" i="47"/>
  <c r="I164" i="47"/>
  <c r="H164" i="47"/>
  <c r="F164" i="47"/>
  <c r="BH163" i="47"/>
  <c r="BF163" i="47"/>
  <c r="BE163" i="47"/>
  <c r="BC163" i="47"/>
  <c r="AZ163" i="47"/>
  <c r="AY163" i="47"/>
  <c r="AW163" i="47"/>
  <c r="AT163" i="47"/>
  <c r="AS163" i="47"/>
  <c r="AQ163" i="47"/>
  <c r="AN163" i="47"/>
  <c r="AM163" i="47"/>
  <c r="AK163" i="47"/>
  <c r="AH163" i="47"/>
  <c r="AG163" i="47"/>
  <c r="AE163" i="47"/>
  <c r="AB163" i="47"/>
  <c r="AA163" i="47"/>
  <c r="Y163" i="47"/>
  <c r="V163" i="47"/>
  <c r="U163" i="47"/>
  <c r="S163" i="47"/>
  <c r="P163" i="47"/>
  <c r="O163" i="47"/>
  <c r="M163" i="47"/>
  <c r="I163" i="47"/>
  <c r="H163" i="47"/>
  <c r="F163" i="47"/>
  <c r="BH162" i="47"/>
  <c r="BF162" i="47"/>
  <c r="BE162" i="47"/>
  <c r="BC162" i="47"/>
  <c r="AZ162" i="47"/>
  <c r="AY162" i="47"/>
  <c r="AW162" i="47"/>
  <c r="AT162" i="47"/>
  <c r="AS162" i="47"/>
  <c r="AQ162" i="47"/>
  <c r="AN162" i="47"/>
  <c r="AM162" i="47"/>
  <c r="AK162" i="47"/>
  <c r="AH162" i="47"/>
  <c r="AG162" i="47"/>
  <c r="AE162" i="47"/>
  <c r="AB162" i="47"/>
  <c r="AA162" i="47"/>
  <c r="Y162" i="47"/>
  <c r="V162" i="47"/>
  <c r="U162" i="47"/>
  <c r="S162" i="47"/>
  <c r="P162" i="47"/>
  <c r="O162" i="47"/>
  <c r="M162" i="47"/>
  <c r="I162" i="47"/>
  <c r="H162" i="47"/>
  <c r="F162" i="47"/>
  <c r="BH161" i="47"/>
  <c r="BM161" i="47" s="1"/>
  <c r="BF161" i="47"/>
  <c r="BE161" i="47"/>
  <c r="BC161" i="47"/>
  <c r="AZ161" i="47"/>
  <c r="AY161" i="47"/>
  <c r="AW161" i="47"/>
  <c r="AT161" i="47"/>
  <c r="AS161" i="47"/>
  <c r="AQ161" i="47"/>
  <c r="AN161" i="47"/>
  <c r="AM161" i="47"/>
  <c r="AK161" i="47"/>
  <c r="AH161" i="47"/>
  <c r="AG161" i="47"/>
  <c r="AE161" i="47"/>
  <c r="AB161" i="47"/>
  <c r="AA161" i="47"/>
  <c r="Y161" i="47"/>
  <c r="V161" i="47"/>
  <c r="U161" i="47"/>
  <c r="S161" i="47"/>
  <c r="P161" i="47"/>
  <c r="O161" i="47"/>
  <c r="M161" i="47"/>
  <c r="I161" i="47"/>
  <c r="H161" i="47"/>
  <c r="F161" i="47"/>
  <c r="BH160" i="47"/>
  <c r="BF160" i="47"/>
  <c r="BE160" i="47"/>
  <c r="BC160" i="47"/>
  <c r="AZ160" i="47"/>
  <c r="AY160" i="47"/>
  <c r="AW160" i="47"/>
  <c r="AT160" i="47"/>
  <c r="AS160" i="47"/>
  <c r="AQ160" i="47"/>
  <c r="AN160" i="47"/>
  <c r="AM160" i="47"/>
  <c r="AK160" i="47"/>
  <c r="AH160" i="47"/>
  <c r="AG160" i="47"/>
  <c r="AE160" i="47"/>
  <c r="AB160" i="47"/>
  <c r="AA160" i="47"/>
  <c r="Y160" i="47"/>
  <c r="V160" i="47"/>
  <c r="U160" i="47"/>
  <c r="S160" i="47"/>
  <c r="P160" i="47"/>
  <c r="O160" i="47"/>
  <c r="M160" i="47"/>
  <c r="I160" i="47"/>
  <c r="H160" i="47"/>
  <c r="F160" i="47"/>
  <c r="BH159" i="47"/>
  <c r="BN159" i="47" s="1"/>
  <c r="BS159" i="47" s="1"/>
  <c r="BF159" i="47"/>
  <c r="BE159" i="47"/>
  <c r="BC159" i="47"/>
  <c r="AZ159" i="47"/>
  <c r="AY159" i="47"/>
  <c r="AW159" i="47"/>
  <c r="AT159" i="47"/>
  <c r="AS159" i="47"/>
  <c r="AQ159" i="47"/>
  <c r="AN159" i="47"/>
  <c r="AM159" i="47"/>
  <c r="AK159" i="47"/>
  <c r="AH159" i="47"/>
  <c r="AG159" i="47"/>
  <c r="AE159" i="47"/>
  <c r="AB159" i="47"/>
  <c r="AA159" i="47"/>
  <c r="Y159" i="47"/>
  <c r="V159" i="47"/>
  <c r="U159" i="47"/>
  <c r="S159" i="47"/>
  <c r="P159" i="47"/>
  <c r="O159" i="47"/>
  <c r="M159" i="47"/>
  <c r="I159" i="47"/>
  <c r="H159" i="47"/>
  <c r="F159" i="47"/>
  <c r="BH158" i="47"/>
  <c r="BM158" i="47" s="1"/>
  <c r="BF158" i="47"/>
  <c r="BE158" i="47"/>
  <c r="BC158" i="47"/>
  <c r="AZ158" i="47"/>
  <c r="AY158" i="47"/>
  <c r="AW158" i="47"/>
  <c r="AT158" i="47"/>
  <c r="AS158" i="47"/>
  <c r="AQ158" i="47"/>
  <c r="AN158" i="47"/>
  <c r="AM158" i="47"/>
  <c r="AK158" i="47"/>
  <c r="AH158" i="47"/>
  <c r="AG158" i="47"/>
  <c r="AE158" i="47"/>
  <c r="AB158" i="47"/>
  <c r="AA158" i="47"/>
  <c r="Y158" i="47"/>
  <c r="V158" i="47"/>
  <c r="U158" i="47"/>
  <c r="S158" i="47"/>
  <c r="P158" i="47"/>
  <c r="O158" i="47"/>
  <c r="M158" i="47"/>
  <c r="I158" i="47"/>
  <c r="H158" i="47"/>
  <c r="F158" i="47"/>
  <c r="BH157" i="47"/>
  <c r="BF157" i="47"/>
  <c r="BE157" i="47"/>
  <c r="BC157" i="47"/>
  <c r="AZ157" i="47"/>
  <c r="AY157" i="47"/>
  <c r="AW157" i="47"/>
  <c r="AT157" i="47"/>
  <c r="AS157" i="47"/>
  <c r="AQ157" i="47"/>
  <c r="AN157" i="47"/>
  <c r="AM157" i="47"/>
  <c r="AK157" i="47"/>
  <c r="AH157" i="47"/>
  <c r="AG157" i="47"/>
  <c r="AE157" i="47"/>
  <c r="AB157" i="47"/>
  <c r="AA157" i="47"/>
  <c r="Y157" i="47"/>
  <c r="V157" i="47"/>
  <c r="U157" i="47"/>
  <c r="S157" i="47"/>
  <c r="P157" i="47"/>
  <c r="O157" i="47"/>
  <c r="M157" i="47"/>
  <c r="I157" i="47"/>
  <c r="H157" i="47"/>
  <c r="F157" i="47"/>
  <c r="BH156" i="47"/>
  <c r="BF156" i="47"/>
  <c r="BE156" i="47"/>
  <c r="BC156" i="47"/>
  <c r="AZ156" i="47"/>
  <c r="AY156" i="47"/>
  <c r="AW156" i="47"/>
  <c r="AT156" i="47"/>
  <c r="AS156" i="47"/>
  <c r="AQ156" i="47"/>
  <c r="AN156" i="47"/>
  <c r="AM156" i="47"/>
  <c r="AK156" i="47"/>
  <c r="AH156" i="47"/>
  <c r="AG156" i="47"/>
  <c r="AE156" i="47"/>
  <c r="AB156" i="47"/>
  <c r="AA156" i="47"/>
  <c r="Y156" i="47"/>
  <c r="V156" i="47"/>
  <c r="U156" i="47"/>
  <c r="S156" i="47"/>
  <c r="P156" i="47"/>
  <c r="O156" i="47"/>
  <c r="M156" i="47"/>
  <c r="I156" i="47"/>
  <c r="H156" i="47"/>
  <c r="F156" i="47"/>
  <c r="BH155" i="47"/>
  <c r="BJ155" i="47" s="1"/>
  <c r="BF155" i="47"/>
  <c r="BE155" i="47"/>
  <c r="BC155" i="47"/>
  <c r="AZ155" i="47"/>
  <c r="AY155" i="47"/>
  <c r="AW155" i="47"/>
  <c r="AT155" i="47"/>
  <c r="AS155" i="47"/>
  <c r="AQ155" i="47"/>
  <c r="AN155" i="47"/>
  <c r="AM155" i="47"/>
  <c r="AK155" i="47"/>
  <c r="AH155" i="47"/>
  <c r="AG155" i="47"/>
  <c r="AE155" i="47"/>
  <c r="AB155" i="47"/>
  <c r="AA155" i="47"/>
  <c r="Y155" i="47"/>
  <c r="V155" i="47"/>
  <c r="U155" i="47"/>
  <c r="S155" i="47"/>
  <c r="P155" i="47"/>
  <c r="O155" i="47"/>
  <c r="M155" i="47"/>
  <c r="I155" i="47"/>
  <c r="H155" i="47"/>
  <c r="F155" i="47"/>
  <c r="BH154" i="47"/>
  <c r="BN154" i="47" s="1"/>
  <c r="BF154" i="47"/>
  <c r="BE154" i="47"/>
  <c r="BC154" i="47"/>
  <c r="AZ154" i="47"/>
  <c r="AY154" i="47"/>
  <c r="AW154" i="47"/>
  <c r="AT154" i="47"/>
  <c r="AS154" i="47"/>
  <c r="AQ154" i="47"/>
  <c r="AN154" i="47"/>
  <c r="AM154" i="47"/>
  <c r="AK154" i="47"/>
  <c r="AH154" i="47"/>
  <c r="AG154" i="47"/>
  <c r="AE154" i="47"/>
  <c r="AB154" i="47"/>
  <c r="AA154" i="47"/>
  <c r="Y154" i="47"/>
  <c r="V154" i="47"/>
  <c r="U154" i="47"/>
  <c r="S154" i="47"/>
  <c r="P154" i="47"/>
  <c r="O154" i="47"/>
  <c r="M154" i="47"/>
  <c r="I154" i="47"/>
  <c r="H154" i="47"/>
  <c r="F154" i="47"/>
  <c r="BH153" i="47"/>
  <c r="BF153" i="47"/>
  <c r="BE153" i="47"/>
  <c r="BC153" i="47"/>
  <c r="AZ153" i="47"/>
  <c r="AY153" i="47"/>
  <c r="AW153" i="47"/>
  <c r="AT153" i="47"/>
  <c r="AS153" i="47"/>
  <c r="AQ153" i="47"/>
  <c r="AN153" i="47"/>
  <c r="AM153" i="47"/>
  <c r="AK153" i="47"/>
  <c r="AH153" i="47"/>
  <c r="AG153" i="47"/>
  <c r="AE153" i="47"/>
  <c r="AB153" i="47"/>
  <c r="AA153" i="47"/>
  <c r="Y153" i="47"/>
  <c r="V153" i="47"/>
  <c r="U153" i="47"/>
  <c r="S153" i="47"/>
  <c r="P153" i="47"/>
  <c r="O153" i="47"/>
  <c r="M153" i="47"/>
  <c r="I153" i="47"/>
  <c r="H153" i="47"/>
  <c r="F153" i="47"/>
  <c r="BH152" i="47"/>
  <c r="BJ152" i="47" s="1"/>
  <c r="BF152" i="47"/>
  <c r="BE152" i="47"/>
  <c r="BC152" i="47"/>
  <c r="AZ152" i="47"/>
  <c r="AY152" i="47"/>
  <c r="AW152" i="47"/>
  <c r="AT152" i="47"/>
  <c r="AS152" i="47"/>
  <c r="AQ152" i="47"/>
  <c r="AN152" i="47"/>
  <c r="AM152" i="47"/>
  <c r="AK152" i="47"/>
  <c r="AH152" i="47"/>
  <c r="AG152" i="47"/>
  <c r="AE152" i="47"/>
  <c r="AB152" i="47"/>
  <c r="AA152" i="47"/>
  <c r="Y152" i="47"/>
  <c r="V152" i="47"/>
  <c r="U152" i="47"/>
  <c r="S152" i="47"/>
  <c r="P152" i="47"/>
  <c r="O152" i="47"/>
  <c r="M152" i="47"/>
  <c r="I152" i="47"/>
  <c r="H152" i="47"/>
  <c r="F152" i="47"/>
  <c r="BH151" i="47"/>
  <c r="BN151" i="47" s="1"/>
  <c r="BF151" i="47"/>
  <c r="BE151" i="47"/>
  <c r="BC151" i="47"/>
  <c r="AZ151" i="47"/>
  <c r="AY151" i="47"/>
  <c r="AW151" i="47"/>
  <c r="AT151" i="47"/>
  <c r="AS151" i="47"/>
  <c r="AQ151" i="47"/>
  <c r="AN151" i="47"/>
  <c r="AM151" i="47"/>
  <c r="AK151" i="47"/>
  <c r="AH151" i="47"/>
  <c r="AG151" i="47"/>
  <c r="AE151" i="47"/>
  <c r="AB151" i="47"/>
  <c r="AA151" i="47"/>
  <c r="Y151" i="47"/>
  <c r="V151" i="47"/>
  <c r="U151" i="47"/>
  <c r="S151" i="47"/>
  <c r="P151" i="47"/>
  <c r="O151" i="47"/>
  <c r="M151" i="47"/>
  <c r="I151" i="47"/>
  <c r="H151" i="47"/>
  <c r="F151" i="47"/>
  <c r="BH150" i="47"/>
  <c r="BF150" i="47"/>
  <c r="BE150" i="47"/>
  <c r="BC150" i="47"/>
  <c r="AZ150" i="47"/>
  <c r="AY150" i="47"/>
  <c r="AW150" i="47"/>
  <c r="AT150" i="47"/>
  <c r="AS150" i="47"/>
  <c r="AQ150" i="47"/>
  <c r="AN150" i="47"/>
  <c r="AM150" i="47"/>
  <c r="AK150" i="47"/>
  <c r="AH150" i="47"/>
  <c r="AG150" i="47"/>
  <c r="AE150" i="47"/>
  <c r="AB150" i="47"/>
  <c r="AA150" i="47"/>
  <c r="Y150" i="47"/>
  <c r="V150" i="47"/>
  <c r="U150" i="47"/>
  <c r="S150" i="47"/>
  <c r="P150" i="47"/>
  <c r="O150" i="47"/>
  <c r="M150" i="47"/>
  <c r="I150" i="47"/>
  <c r="H150" i="47"/>
  <c r="F150" i="47"/>
  <c r="BH149" i="47"/>
  <c r="BJ149" i="47" s="1"/>
  <c r="BF149" i="47"/>
  <c r="BE149" i="47"/>
  <c r="BC149" i="47"/>
  <c r="AZ149" i="47"/>
  <c r="AY149" i="47"/>
  <c r="AW149" i="47"/>
  <c r="AT149" i="47"/>
  <c r="AS149" i="47"/>
  <c r="AQ149" i="47"/>
  <c r="AN149" i="47"/>
  <c r="AM149" i="47"/>
  <c r="AK149" i="47"/>
  <c r="AH149" i="47"/>
  <c r="AG149" i="47"/>
  <c r="AE149" i="47"/>
  <c r="AB149" i="47"/>
  <c r="AA149" i="47"/>
  <c r="Y149" i="47"/>
  <c r="V149" i="47"/>
  <c r="U149" i="47"/>
  <c r="S149" i="47"/>
  <c r="P149" i="47"/>
  <c r="O149" i="47"/>
  <c r="M149" i="47"/>
  <c r="I149" i="47"/>
  <c r="H149" i="47"/>
  <c r="F149" i="47"/>
  <c r="BH148" i="47"/>
  <c r="BL148" i="47" s="1"/>
  <c r="BF148" i="47"/>
  <c r="BE148" i="47"/>
  <c r="BC148" i="47"/>
  <c r="AZ148" i="47"/>
  <c r="AY148" i="47"/>
  <c r="AW148" i="47"/>
  <c r="AT148" i="47"/>
  <c r="AS148" i="47"/>
  <c r="AQ148" i="47"/>
  <c r="AN148" i="47"/>
  <c r="AM148" i="47"/>
  <c r="AK148" i="47"/>
  <c r="AH148" i="47"/>
  <c r="AG148" i="47"/>
  <c r="AE148" i="47"/>
  <c r="AB148" i="47"/>
  <c r="AA148" i="47"/>
  <c r="Y148" i="47"/>
  <c r="V148" i="47"/>
  <c r="U148" i="47"/>
  <c r="S148" i="47"/>
  <c r="P148" i="47"/>
  <c r="O148" i="47"/>
  <c r="M148" i="47"/>
  <c r="I148" i="47"/>
  <c r="H148" i="47"/>
  <c r="F148" i="47"/>
  <c r="BH147" i="47"/>
  <c r="BJ147" i="47" s="1"/>
  <c r="BF147" i="47"/>
  <c r="BE147" i="47"/>
  <c r="BC147" i="47"/>
  <c r="AZ147" i="47"/>
  <c r="AY147" i="47"/>
  <c r="AW147" i="47"/>
  <c r="AT147" i="47"/>
  <c r="AS147" i="47"/>
  <c r="AQ147" i="47"/>
  <c r="AN147" i="47"/>
  <c r="AM147" i="47"/>
  <c r="AK147" i="47"/>
  <c r="AH147" i="47"/>
  <c r="AG147" i="47"/>
  <c r="AE147" i="47"/>
  <c r="AB147" i="47"/>
  <c r="AA147" i="47"/>
  <c r="Y147" i="47"/>
  <c r="V147" i="47"/>
  <c r="U147" i="47"/>
  <c r="S147" i="47"/>
  <c r="P147" i="47"/>
  <c r="O147" i="47"/>
  <c r="M147" i="47"/>
  <c r="I147" i="47"/>
  <c r="H147" i="47"/>
  <c r="F147" i="47"/>
  <c r="BH146" i="47"/>
  <c r="BF146" i="47"/>
  <c r="BE146" i="47"/>
  <c r="BC146" i="47"/>
  <c r="AZ146" i="47"/>
  <c r="AY146" i="47"/>
  <c r="AW146" i="47"/>
  <c r="AT146" i="47"/>
  <c r="AS146" i="47"/>
  <c r="AQ146" i="47"/>
  <c r="AN146" i="47"/>
  <c r="AM146" i="47"/>
  <c r="AK146" i="47"/>
  <c r="AH146" i="47"/>
  <c r="AG146" i="47"/>
  <c r="AE146" i="47"/>
  <c r="AB146" i="47"/>
  <c r="AA146" i="47"/>
  <c r="Y146" i="47"/>
  <c r="V146" i="47"/>
  <c r="U146" i="47"/>
  <c r="S146" i="47"/>
  <c r="P146" i="47"/>
  <c r="O146" i="47"/>
  <c r="M146" i="47"/>
  <c r="I146" i="47"/>
  <c r="H146" i="47"/>
  <c r="F146" i="47"/>
  <c r="BH145" i="47"/>
  <c r="BM145" i="47" s="1"/>
  <c r="BF145" i="47"/>
  <c r="BE145" i="47"/>
  <c r="BC145" i="47"/>
  <c r="AZ145" i="47"/>
  <c r="AY145" i="47"/>
  <c r="AW145" i="47"/>
  <c r="AT145" i="47"/>
  <c r="AS145" i="47"/>
  <c r="AQ145" i="47"/>
  <c r="AN145" i="47"/>
  <c r="AM145" i="47"/>
  <c r="AK145" i="47"/>
  <c r="AH145" i="47"/>
  <c r="AG145" i="47"/>
  <c r="AE145" i="47"/>
  <c r="AB145" i="47"/>
  <c r="AA145" i="47"/>
  <c r="Y145" i="47"/>
  <c r="V145" i="47"/>
  <c r="U145" i="47"/>
  <c r="S145" i="47"/>
  <c r="P145" i="47"/>
  <c r="O145" i="47"/>
  <c r="M145" i="47"/>
  <c r="I145" i="47"/>
  <c r="H145" i="47"/>
  <c r="F145" i="47"/>
  <c r="BH144" i="47"/>
  <c r="BF144" i="47"/>
  <c r="BE144" i="47"/>
  <c r="BC144" i="47"/>
  <c r="AZ144" i="47"/>
  <c r="AY144" i="47"/>
  <c r="AW144" i="47"/>
  <c r="AT144" i="47"/>
  <c r="AS144" i="47"/>
  <c r="AQ144" i="47"/>
  <c r="AN144" i="47"/>
  <c r="AM144" i="47"/>
  <c r="AK144" i="47"/>
  <c r="AH144" i="47"/>
  <c r="AG144" i="47"/>
  <c r="AE144" i="47"/>
  <c r="AB144" i="47"/>
  <c r="AA144" i="47"/>
  <c r="Y144" i="47"/>
  <c r="V144" i="47"/>
  <c r="U144" i="47"/>
  <c r="S144" i="47"/>
  <c r="P144" i="47"/>
  <c r="O144" i="47"/>
  <c r="M144" i="47"/>
  <c r="I144" i="47"/>
  <c r="H144" i="47"/>
  <c r="F144" i="47"/>
  <c r="BH143" i="47"/>
  <c r="BM143" i="47" s="1"/>
  <c r="BF143" i="47"/>
  <c r="BE143" i="47"/>
  <c r="BC143" i="47"/>
  <c r="AZ143" i="47"/>
  <c r="AY143" i="47"/>
  <c r="AW143" i="47"/>
  <c r="AT143" i="47"/>
  <c r="AS143" i="47"/>
  <c r="AQ143" i="47"/>
  <c r="AN143" i="47"/>
  <c r="AM143" i="47"/>
  <c r="AK143" i="47"/>
  <c r="AH143" i="47"/>
  <c r="AG143" i="47"/>
  <c r="AE143" i="47"/>
  <c r="AB143" i="47"/>
  <c r="AA143" i="47"/>
  <c r="Y143" i="47"/>
  <c r="V143" i="47"/>
  <c r="U143" i="47"/>
  <c r="S143" i="47"/>
  <c r="P143" i="47"/>
  <c r="O143" i="47"/>
  <c r="M143" i="47"/>
  <c r="I143" i="47"/>
  <c r="H143" i="47"/>
  <c r="F143" i="47"/>
  <c r="BH142" i="47"/>
  <c r="BJ142" i="47" s="1"/>
  <c r="BF142" i="47"/>
  <c r="BE142" i="47"/>
  <c r="BC142" i="47"/>
  <c r="AZ142" i="47"/>
  <c r="AY142" i="47"/>
  <c r="AW142" i="47"/>
  <c r="AT142" i="47"/>
  <c r="AS142" i="47"/>
  <c r="AQ142" i="47"/>
  <c r="AN142" i="47"/>
  <c r="AM142" i="47"/>
  <c r="AK142" i="47"/>
  <c r="AH142" i="47"/>
  <c r="AG142" i="47"/>
  <c r="AE142" i="47"/>
  <c r="AB142" i="47"/>
  <c r="AA142" i="47"/>
  <c r="Y142" i="47"/>
  <c r="V142" i="47"/>
  <c r="U142" i="47"/>
  <c r="S142" i="47"/>
  <c r="P142" i="47"/>
  <c r="O142" i="47"/>
  <c r="M142" i="47"/>
  <c r="I142" i="47"/>
  <c r="H142" i="47"/>
  <c r="F142" i="47"/>
  <c r="BH141" i="47"/>
  <c r="BF141" i="47"/>
  <c r="BE141" i="47"/>
  <c r="BC141" i="47"/>
  <c r="AZ141" i="47"/>
  <c r="AY141" i="47"/>
  <c r="AW141" i="47"/>
  <c r="AT141" i="47"/>
  <c r="AS141" i="47"/>
  <c r="AQ141" i="47"/>
  <c r="AN141" i="47"/>
  <c r="AM141" i="47"/>
  <c r="AK141" i="47"/>
  <c r="AH141" i="47"/>
  <c r="AG141" i="47"/>
  <c r="AE141" i="47"/>
  <c r="AB141" i="47"/>
  <c r="AA141" i="47"/>
  <c r="Y141" i="47"/>
  <c r="V141" i="47"/>
  <c r="U141" i="47"/>
  <c r="S141" i="47"/>
  <c r="P141" i="47"/>
  <c r="O141" i="47"/>
  <c r="M141" i="47"/>
  <c r="I141" i="47"/>
  <c r="H141" i="47"/>
  <c r="F141" i="47"/>
  <c r="BH140" i="47"/>
  <c r="BJ140" i="47" s="1"/>
  <c r="BF140" i="47"/>
  <c r="BE140" i="47"/>
  <c r="BC140" i="47"/>
  <c r="AZ140" i="47"/>
  <c r="AY140" i="47"/>
  <c r="AW140" i="47"/>
  <c r="AT140" i="47"/>
  <c r="AS140" i="47"/>
  <c r="AQ140" i="47"/>
  <c r="AN140" i="47"/>
  <c r="AM140" i="47"/>
  <c r="AK140" i="47"/>
  <c r="AH140" i="47"/>
  <c r="AG140" i="47"/>
  <c r="AE140" i="47"/>
  <c r="AB140" i="47"/>
  <c r="AA140" i="47"/>
  <c r="Y140" i="47"/>
  <c r="V140" i="47"/>
  <c r="U140" i="47"/>
  <c r="S140" i="47"/>
  <c r="P140" i="47"/>
  <c r="O140" i="47"/>
  <c r="M140" i="47"/>
  <c r="I140" i="47"/>
  <c r="H140" i="47"/>
  <c r="F140" i="47"/>
  <c r="BH139" i="47"/>
  <c r="BL139" i="47" s="1"/>
  <c r="BF139" i="47"/>
  <c r="BE139" i="47"/>
  <c r="BC139" i="47"/>
  <c r="AZ139" i="47"/>
  <c r="AY139" i="47"/>
  <c r="AW139" i="47"/>
  <c r="AT139" i="47"/>
  <c r="AS139" i="47"/>
  <c r="AQ139" i="47"/>
  <c r="AN139" i="47"/>
  <c r="AM139" i="47"/>
  <c r="AK139" i="47"/>
  <c r="AH139" i="47"/>
  <c r="AG139" i="47"/>
  <c r="AE139" i="47"/>
  <c r="AB139" i="47"/>
  <c r="AA139" i="47"/>
  <c r="Y139" i="47"/>
  <c r="V139" i="47"/>
  <c r="U139" i="47"/>
  <c r="S139" i="47"/>
  <c r="P139" i="47"/>
  <c r="O139" i="47"/>
  <c r="M139" i="47"/>
  <c r="I139" i="47"/>
  <c r="H139" i="47"/>
  <c r="F139" i="47"/>
  <c r="BH138" i="47"/>
  <c r="BF138" i="47"/>
  <c r="BE138" i="47"/>
  <c r="BC138" i="47"/>
  <c r="AZ138" i="47"/>
  <c r="AY138" i="47"/>
  <c r="AW138" i="47"/>
  <c r="AT138" i="47"/>
  <c r="AS138" i="47"/>
  <c r="AQ138" i="47"/>
  <c r="AN138" i="47"/>
  <c r="AM138" i="47"/>
  <c r="AK138" i="47"/>
  <c r="AH138" i="47"/>
  <c r="AG138" i="47"/>
  <c r="AE138" i="47"/>
  <c r="AB138" i="47"/>
  <c r="AA138" i="47"/>
  <c r="Y138" i="47"/>
  <c r="V138" i="47"/>
  <c r="U138" i="47"/>
  <c r="S138" i="47"/>
  <c r="P138" i="47"/>
  <c r="O138" i="47"/>
  <c r="M138" i="47"/>
  <c r="I138" i="47"/>
  <c r="H138" i="47"/>
  <c r="F138" i="47"/>
  <c r="BH137" i="47"/>
  <c r="BF137" i="47"/>
  <c r="BE137" i="47"/>
  <c r="BC137" i="47"/>
  <c r="AZ137" i="47"/>
  <c r="AY137" i="47"/>
  <c r="AW137" i="47"/>
  <c r="AT137" i="47"/>
  <c r="AS137" i="47"/>
  <c r="AQ137" i="47"/>
  <c r="AN137" i="47"/>
  <c r="AM137" i="47"/>
  <c r="AK137" i="47"/>
  <c r="AH137" i="47"/>
  <c r="AG137" i="47"/>
  <c r="AE137" i="47"/>
  <c r="AB137" i="47"/>
  <c r="AA137" i="47"/>
  <c r="Y137" i="47"/>
  <c r="V137" i="47"/>
  <c r="U137" i="47"/>
  <c r="S137" i="47"/>
  <c r="P137" i="47"/>
  <c r="O137" i="47"/>
  <c r="M137" i="47"/>
  <c r="I137" i="47"/>
  <c r="H137" i="47"/>
  <c r="F137" i="47"/>
  <c r="BH136" i="47"/>
  <c r="BJ136" i="47" s="1"/>
  <c r="BF136" i="47"/>
  <c r="BE136" i="47"/>
  <c r="BC136" i="47"/>
  <c r="AZ136" i="47"/>
  <c r="AY136" i="47"/>
  <c r="AW136" i="47"/>
  <c r="AT136" i="47"/>
  <c r="AS136" i="47"/>
  <c r="AQ136" i="47"/>
  <c r="AN136" i="47"/>
  <c r="AM136" i="47"/>
  <c r="AK136" i="47"/>
  <c r="AH136" i="47"/>
  <c r="AG136" i="47"/>
  <c r="AE136" i="47"/>
  <c r="AB136" i="47"/>
  <c r="AA136" i="47"/>
  <c r="Y136" i="47"/>
  <c r="V136" i="47"/>
  <c r="U136" i="47"/>
  <c r="S136" i="47"/>
  <c r="P136" i="47"/>
  <c r="O136" i="47"/>
  <c r="M136" i="47"/>
  <c r="I136" i="47"/>
  <c r="H136" i="47"/>
  <c r="F136" i="47"/>
  <c r="BH135" i="47"/>
  <c r="BF135" i="47"/>
  <c r="BE135" i="47"/>
  <c r="BC135" i="47"/>
  <c r="AZ135" i="47"/>
  <c r="AY135" i="47"/>
  <c r="AW135" i="47"/>
  <c r="AT135" i="47"/>
  <c r="AS135" i="47"/>
  <c r="AQ135" i="47"/>
  <c r="AN135" i="47"/>
  <c r="AM135" i="47"/>
  <c r="AK135" i="47"/>
  <c r="AH135" i="47"/>
  <c r="AG135" i="47"/>
  <c r="AE135" i="47"/>
  <c r="AB135" i="47"/>
  <c r="AA135" i="47"/>
  <c r="Y135" i="47"/>
  <c r="V135" i="47"/>
  <c r="U135" i="47"/>
  <c r="S135" i="47"/>
  <c r="P135" i="47"/>
  <c r="O135" i="47"/>
  <c r="M135" i="47"/>
  <c r="I135" i="47"/>
  <c r="H135" i="47"/>
  <c r="F135" i="47"/>
  <c r="BH134" i="47"/>
  <c r="BN134" i="47" s="1"/>
  <c r="BF134" i="47"/>
  <c r="BE134" i="47"/>
  <c r="BC134" i="47"/>
  <c r="AZ134" i="47"/>
  <c r="AY134" i="47"/>
  <c r="AW134" i="47"/>
  <c r="AT134" i="47"/>
  <c r="AS134" i="47"/>
  <c r="AQ134" i="47"/>
  <c r="AN134" i="47"/>
  <c r="AM134" i="47"/>
  <c r="AK134" i="47"/>
  <c r="AH134" i="47"/>
  <c r="AG134" i="47"/>
  <c r="AE134" i="47"/>
  <c r="AB134" i="47"/>
  <c r="AA134" i="47"/>
  <c r="Y134" i="47"/>
  <c r="V134" i="47"/>
  <c r="U134" i="47"/>
  <c r="S134" i="47"/>
  <c r="P134" i="47"/>
  <c r="O134" i="47"/>
  <c r="M134" i="47"/>
  <c r="I134" i="47"/>
  <c r="H134" i="47"/>
  <c r="F134" i="47"/>
  <c r="BN133" i="47"/>
  <c r="BH133" i="47"/>
  <c r="BM133" i="47" s="1"/>
  <c r="BF133" i="47"/>
  <c r="BE133" i="47"/>
  <c r="BC133" i="47"/>
  <c r="AZ133" i="47"/>
  <c r="AY133" i="47"/>
  <c r="AW133" i="47"/>
  <c r="AT133" i="47"/>
  <c r="AS133" i="47"/>
  <c r="AQ133" i="47"/>
  <c r="AN133" i="47"/>
  <c r="AM133" i="47"/>
  <c r="AK133" i="47"/>
  <c r="AH133" i="47"/>
  <c r="AG133" i="47"/>
  <c r="AE133" i="47"/>
  <c r="AB133" i="47"/>
  <c r="AA133" i="47"/>
  <c r="Y133" i="47"/>
  <c r="V133" i="47"/>
  <c r="U133" i="47"/>
  <c r="S133" i="47"/>
  <c r="P133" i="47"/>
  <c r="O133" i="47"/>
  <c r="M133" i="47"/>
  <c r="I133" i="47"/>
  <c r="H133" i="47"/>
  <c r="F133" i="47"/>
  <c r="BH132" i="47"/>
  <c r="BL132" i="47" s="1"/>
  <c r="BF132" i="47"/>
  <c r="BE132" i="47"/>
  <c r="BC132" i="47"/>
  <c r="AZ132" i="47"/>
  <c r="AY132" i="47"/>
  <c r="AW132" i="47"/>
  <c r="AT132" i="47"/>
  <c r="AS132" i="47"/>
  <c r="AQ132" i="47"/>
  <c r="AN132" i="47"/>
  <c r="AM132" i="47"/>
  <c r="AK132" i="47"/>
  <c r="AH132" i="47"/>
  <c r="AG132" i="47"/>
  <c r="AE132" i="47"/>
  <c r="AB132" i="47"/>
  <c r="AA132" i="47"/>
  <c r="Y132" i="47"/>
  <c r="V132" i="47"/>
  <c r="U132" i="47"/>
  <c r="S132" i="47"/>
  <c r="P132" i="47"/>
  <c r="O132" i="47"/>
  <c r="M132" i="47"/>
  <c r="I132" i="47"/>
  <c r="H132" i="47"/>
  <c r="F132" i="47"/>
  <c r="BM131" i="47"/>
  <c r="BL131" i="47"/>
  <c r="BH131" i="47"/>
  <c r="BN131" i="47" s="1"/>
  <c r="BF131" i="47"/>
  <c r="BE131" i="47"/>
  <c r="BC131" i="47"/>
  <c r="AZ131" i="47"/>
  <c r="AY131" i="47"/>
  <c r="AW131" i="47"/>
  <c r="AT131" i="47"/>
  <c r="AS131" i="47"/>
  <c r="AQ131" i="47"/>
  <c r="AN131" i="47"/>
  <c r="AM131" i="47"/>
  <c r="AK131" i="47"/>
  <c r="AH131" i="47"/>
  <c r="AG131" i="47"/>
  <c r="AE131" i="47"/>
  <c r="AB131" i="47"/>
  <c r="AA131" i="47"/>
  <c r="Y131" i="47"/>
  <c r="V131" i="47"/>
  <c r="U131" i="47"/>
  <c r="S131" i="47"/>
  <c r="P131" i="47"/>
  <c r="O131" i="47"/>
  <c r="M131" i="47"/>
  <c r="I131" i="47"/>
  <c r="H131" i="47"/>
  <c r="F131" i="47"/>
  <c r="BH130" i="47"/>
  <c r="BM130" i="47" s="1"/>
  <c r="BF130" i="47"/>
  <c r="BE130" i="47"/>
  <c r="BC130" i="47"/>
  <c r="AZ130" i="47"/>
  <c r="AY130" i="47"/>
  <c r="AW130" i="47"/>
  <c r="AT130" i="47"/>
  <c r="AS130" i="47"/>
  <c r="AQ130" i="47"/>
  <c r="AN130" i="47"/>
  <c r="AM130" i="47"/>
  <c r="AK130" i="47"/>
  <c r="AH130" i="47"/>
  <c r="AG130" i="47"/>
  <c r="AE130" i="47"/>
  <c r="AB130" i="47"/>
  <c r="AA130" i="47"/>
  <c r="Y130" i="47"/>
  <c r="V130" i="47"/>
  <c r="U130" i="47"/>
  <c r="S130" i="47"/>
  <c r="P130" i="47"/>
  <c r="O130" i="47"/>
  <c r="M130" i="47"/>
  <c r="I130" i="47"/>
  <c r="H130" i="47"/>
  <c r="F130" i="47"/>
  <c r="BH129" i="47"/>
  <c r="BL129" i="47" s="1"/>
  <c r="BF129" i="47"/>
  <c r="BE129" i="47"/>
  <c r="BC129" i="47"/>
  <c r="AZ129" i="47"/>
  <c r="AY129" i="47"/>
  <c r="AW129" i="47"/>
  <c r="AT129" i="47"/>
  <c r="AS129" i="47"/>
  <c r="AQ129" i="47"/>
  <c r="AN129" i="47"/>
  <c r="AM129" i="47"/>
  <c r="AK129" i="47"/>
  <c r="AH129" i="47"/>
  <c r="AG129" i="47"/>
  <c r="AE129" i="47"/>
  <c r="AB129" i="47"/>
  <c r="AA129" i="47"/>
  <c r="Y129" i="47"/>
  <c r="V129" i="47"/>
  <c r="U129" i="47"/>
  <c r="S129" i="47"/>
  <c r="P129" i="47"/>
  <c r="O129" i="47"/>
  <c r="M129" i="47"/>
  <c r="I129" i="47"/>
  <c r="H129" i="47"/>
  <c r="F129" i="47"/>
  <c r="BH128" i="47"/>
  <c r="BF128" i="47"/>
  <c r="BE128" i="47"/>
  <c r="BC128" i="47"/>
  <c r="AZ128" i="47"/>
  <c r="AY128" i="47"/>
  <c r="AW128" i="47"/>
  <c r="AT128" i="47"/>
  <c r="AS128" i="47"/>
  <c r="AQ128" i="47"/>
  <c r="AN128" i="47"/>
  <c r="AM128" i="47"/>
  <c r="AK128" i="47"/>
  <c r="AH128" i="47"/>
  <c r="AG128" i="47"/>
  <c r="AE128" i="47"/>
  <c r="AB128" i="47"/>
  <c r="AA128" i="47"/>
  <c r="Y128" i="47"/>
  <c r="V128" i="47"/>
  <c r="U128" i="47"/>
  <c r="S128" i="47"/>
  <c r="P128" i="47"/>
  <c r="O128" i="47"/>
  <c r="M128" i="47"/>
  <c r="I128" i="47"/>
  <c r="H128" i="47"/>
  <c r="F128" i="47"/>
  <c r="BH127" i="47"/>
  <c r="BF127" i="47"/>
  <c r="BE127" i="47"/>
  <c r="BC127" i="47"/>
  <c r="AZ127" i="47"/>
  <c r="AY127" i="47"/>
  <c r="AW127" i="47"/>
  <c r="AT127" i="47"/>
  <c r="AS127" i="47"/>
  <c r="AQ127" i="47"/>
  <c r="AN127" i="47"/>
  <c r="AM127" i="47"/>
  <c r="AK127" i="47"/>
  <c r="AH127" i="47"/>
  <c r="AG127" i="47"/>
  <c r="AE127" i="47"/>
  <c r="AB127" i="47"/>
  <c r="AA127" i="47"/>
  <c r="Y127" i="47"/>
  <c r="V127" i="47"/>
  <c r="U127" i="47"/>
  <c r="S127" i="47"/>
  <c r="P127" i="47"/>
  <c r="O127" i="47"/>
  <c r="M127" i="47"/>
  <c r="I127" i="47"/>
  <c r="H127" i="47"/>
  <c r="F127" i="47"/>
  <c r="BH126" i="47"/>
  <c r="BN126" i="47" s="1"/>
  <c r="BF126" i="47"/>
  <c r="BE126" i="47"/>
  <c r="BC126" i="47"/>
  <c r="AZ126" i="47"/>
  <c r="AY126" i="47"/>
  <c r="AW126" i="47"/>
  <c r="AT126" i="47"/>
  <c r="AS126" i="47"/>
  <c r="AQ126" i="47"/>
  <c r="AN126" i="47"/>
  <c r="AM126" i="47"/>
  <c r="AK126" i="47"/>
  <c r="AH126" i="47"/>
  <c r="AG126" i="47"/>
  <c r="AE126" i="47"/>
  <c r="AB126" i="47"/>
  <c r="AA126" i="47"/>
  <c r="Y126" i="47"/>
  <c r="V126" i="47"/>
  <c r="U126" i="47"/>
  <c r="S126" i="47"/>
  <c r="P126" i="47"/>
  <c r="O126" i="47"/>
  <c r="M126" i="47"/>
  <c r="I126" i="47"/>
  <c r="H126" i="47"/>
  <c r="F126" i="47"/>
  <c r="BH125" i="47"/>
  <c r="BL125" i="47" s="1"/>
  <c r="BF125" i="47"/>
  <c r="BE125" i="47"/>
  <c r="BC125" i="47"/>
  <c r="AZ125" i="47"/>
  <c r="AY125" i="47"/>
  <c r="AW125" i="47"/>
  <c r="AT125" i="47"/>
  <c r="AS125" i="47"/>
  <c r="AQ125" i="47"/>
  <c r="AN125" i="47"/>
  <c r="AM125" i="47"/>
  <c r="AK125" i="47"/>
  <c r="AH125" i="47"/>
  <c r="AG125" i="47"/>
  <c r="AE125" i="47"/>
  <c r="AB125" i="47"/>
  <c r="AA125" i="47"/>
  <c r="Y125" i="47"/>
  <c r="V125" i="47"/>
  <c r="U125" i="47"/>
  <c r="S125" i="47"/>
  <c r="P125" i="47"/>
  <c r="O125" i="47"/>
  <c r="M125" i="47"/>
  <c r="I125" i="47"/>
  <c r="H125" i="47"/>
  <c r="F125" i="47"/>
  <c r="BH124" i="47"/>
  <c r="BJ124" i="47" s="1"/>
  <c r="BF124" i="47"/>
  <c r="BE124" i="47"/>
  <c r="BC124" i="47"/>
  <c r="AZ124" i="47"/>
  <c r="AY124" i="47"/>
  <c r="AW124" i="47"/>
  <c r="AT124" i="47"/>
  <c r="AS124" i="47"/>
  <c r="AQ124" i="47"/>
  <c r="AN124" i="47"/>
  <c r="AM124" i="47"/>
  <c r="AK124" i="47"/>
  <c r="AH124" i="47"/>
  <c r="AG124" i="47"/>
  <c r="AE124" i="47"/>
  <c r="AB124" i="47"/>
  <c r="AA124" i="47"/>
  <c r="Y124" i="47"/>
  <c r="V124" i="47"/>
  <c r="U124" i="47"/>
  <c r="S124" i="47"/>
  <c r="P124" i="47"/>
  <c r="O124" i="47"/>
  <c r="M124" i="47"/>
  <c r="I124" i="47"/>
  <c r="H124" i="47"/>
  <c r="F124" i="47"/>
  <c r="BH123" i="47"/>
  <c r="BF123" i="47"/>
  <c r="BE123" i="47"/>
  <c r="BC123" i="47"/>
  <c r="AZ123" i="47"/>
  <c r="AY123" i="47"/>
  <c r="AW123" i="47"/>
  <c r="AT123" i="47"/>
  <c r="AS123" i="47"/>
  <c r="AQ123" i="47"/>
  <c r="AN123" i="47"/>
  <c r="AM123" i="47"/>
  <c r="AK123" i="47"/>
  <c r="AH123" i="47"/>
  <c r="AG123" i="47"/>
  <c r="AE123" i="47"/>
  <c r="AB123" i="47"/>
  <c r="AA123" i="47"/>
  <c r="Y123" i="47"/>
  <c r="V123" i="47"/>
  <c r="U123" i="47"/>
  <c r="S123" i="47"/>
  <c r="P123" i="47"/>
  <c r="O123" i="47"/>
  <c r="M123" i="47"/>
  <c r="I123" i="47"/>
  <c r="H123" i="47"/>
  <c r="F123" i="47"/>
  <c r="BH122" i="47"/>
  <c r="BN122" i="47" s="1"/>
  <c r="BF122" i="47"/>
  <c r="BE122" i="47"/>
  <c r="BC122" i="47"/>
  <c r="AZ122" i="47"/>
  <c r="AY122" i="47"/>
  <c r="AW122" i="47"/>
  <c r="AT122" i="47"/>
  <c r="AS122" i="47"/>
  <c r="AQ122" i="47"/>
  <c r="AN122" i="47"/>
  <c r="AM122" i="47"/>
  <c r="AK122" i="47"/>
  <c r="AH122" i="47"/>
  <c r="AG122" i="47"/>
  <c r="AE122" i="47"/>
  <c r="AB122" i="47"/>
  <c r="AA122" i="47"/>
  <c r="Y122" i="47"/>
  <c r="V122" i="47"/>
  <c r="U122" i="47"/>
  <c r="S122" i="47"/>
  <c r="P122" i="47"/>
  <c r="O122" i="47"/>
  <c r="M122" i="47"/>
  <c r="I122" i="47"/>
  <c r="H122" i="47"/>
  <c r="F122" i="47"/>
  <c r="BH121" i="47"/>
  <c r="BF121" i="47"/>
  <c r="BE121" i="47"/>
  <c r="BC121" i="47"/>
  <c r="AZ121" i="47"/>
  <c r="AY121" i="47"/>
  <c r="AW121" i="47"/>
  <c r="AT121" i="47"/>
  <c r="AS121" i="47"/>
  <c r="AQ121" i="47"/>
  <c r="AN121" i="47"/>
  <c r="AM121" i="47"/>
  <c r="AK121" i="47"/>
  <c r="AH121" i="47"/>
  <c r="AG121" i="47"/>
  <c r="AE121" i="47"/>
  <c r="AB121" i="47"/>
  <c r="AA121" i="47"/>
  <c r="Y121" i="47"/>
  <c r="V121" i="47"/>
  <c r="U121" i="47"/>
  <c r="S121" i="47"/>
  <c r="P121" i="47"/>
  <c r="O121" i="47"/>
  <c r="M121" i="47"/>
  <c r="I121" i="47"/>
  <c r="H121" i="47"/>
  <c r="F121" i="47"/>
  <c r="BH120" i="47"/>
  <c r="BF120" i="47"/>
  <c r="BE120" i="47"/>
  <c r="BC120" i="47"/>
  <c r="AZ120" i="47"/>
  <c r="AY120" i="47"/>
  <c r="AW120" i="47"/>
  <c r="AT120" i="47"/>
  <c r="AS120" i="47"/>
  <c r="AQ120" i="47"/>
  <c r="AN120" i="47"/>
  <c r="AM120" i="47"/>
  <c r="AK120" i="47"/>
  <c r="AH120" i="47"/>
  <c r="AG120" i="47"/>
  <c r="AE120" i="47"/>
  <c r="AB120" i="47"/>
  <c r="AA120" i="47"/>
  <c r="Y120" i="47"/>
  <c r="V120" i="47"/>
  <c r="U120" i="47"/>
  <c r="S120" i="47"/>
  <c r="P120" i="47"/>
  <c r="O120" i="47"/>
  <c r="M120" i="47"/>
  <c r="I120" i="47"/>
  <c r="H120" i="47"/>
  <c r="F120" i="47"/>
  <c r="BH119" i="47"/>
  <c r="BF119" i="47"/>
  <c r="BE119" i="47"/>
  <c r="BC119" i="47"/>
  <c r="AZ119" i="47"/>
  <c r="AY119" i="47"/>
  <c r="AW119" i="47"/>
  <c r="AT119" i="47"/>
  <c r="AS119" i="47"/>
  <c r="AQ119" i="47"/>
  <c r="AN119" i="47"/>
  <c r="AM119" i="47"/>
  <c r="AK119" i="47"/>
  <c r="AH119" i="47"/>
  <c r="AG119" i="47"/>
  <c r="AE119" i="47"/>
  <c r="AB119" i="47"/>
  <c r="AA119" i="47"/>
  <c r="Y119" i="47"/>
  <c r="V119" i="47"/>
  <c r="U119" i="47"/>
  <c r="S119" i="47"/>
  <c r="P119" i="47"/>
  <c r="O119" i="47"/>
  <c r="M119" i="47"/>
  <c r="I119" i="47"/>
  <c r="H119" i="47"/>
  <c r="F119" i="47"/>
  <c r="BH118" i="47"/>
  <c r="BF118" i="47"/>
  <c r="BE118" i="47"/>
  <c r="BC118" i="47"/>
  <c r="AZ118" i="47"/>
  <c r="AY118" i="47"/>
  <c r="AW118" i="47"/>
  <c r="AT118" i="47"/>
  <c r="AS118" i="47"/>
  <c r="AQ118" i="47"/>
  <c r="AN118" i="47"/>
  <c r="AM118" i="47"/>
  <c r="AK118" i="47"/>
  <c r="AH118" i="47"/>
  <c r="AG118" i="47"/>
  <c r="AE118" i="47"/>
  <c r="AB118" i="47"/>
  <c r="AA118" i="47"/>
  <c r="Y118" i="47"/>
  <c r="V118" i="47"/>
  <c r="U118" i="47"/>
  <c r="S118" i="47"/>
  <c r="P118" i="47"/>
  <c r="O118" i="47"/>
  <c r="M118" i="47"/>
  <c r="I118" i="47"/>
  <c r="H118" i="47"/>
  <c r="F118" i="47"/>
  <c r="BH117" i="47"/>
  <c r="BM117" i="47" s="1"/>
  <c r="BF117" i="47"/>
  <c r="BE117" i="47"/>
  <c r="BC117" i="47"/>
  <c r="AZ117" i="47"/>
  <c r="AY117" i="47"/>
  <c r="AW117" i="47"/>
  <c r="AT117" i="47"/>
  <c r="AS117" i="47"/>
  <c r="AQ117" i="47"/>
  <c r="AN117" i="47"/>
  <c r="AM117" i="47"/>
  <c r="AK117" i="47"/>
  <c r="AH117" i="47"/>
  <c r="AG117" i="47"/>
  <c r="AE117" i="47"/>
  <c r="AB117" i="47"/>
  <c r="AA117" i="47"/>
  <c r="Y117" i="47"/>
  <c r="V117" i="47"/>
  <c r="U117" i="47"/>
  <c r="S117" i="47"/>
  <c r="P117" i="47"/>
  <c r="O117" i="47"/>
  <c r="M117" i="47"/>
  <c r="I117" i="47"/>
  <c r="H117" i="47"/>
  <c r="F117" i="47"/>
  <c r="BH116" i="47"/>
  <c r="BF116" i="47"/>
  <c r="BE116" i="47"/>
  <c r="BC116" i="47"/>
  <c r="AZ116" i="47"/>
  <c r="AY116" i="47"/>
  <c r="AW116" i="47"/>
  <c r="AT116" i="47"/>
  <c r="AS116" i="47"/>
  <c r="AQ116" i="47"/>
  <c r="AN116" i="47"/>
  <c r="AM116" i="47"/>
  <c r="AK116" i="47"/>
  <c r="AH116" i="47"/>
  <c r="AG116" i="47"/>
  <c r="AE116" i="47"/>
  <c r="AB116" i="47"/>
  <c r="AA116" i="47"/>
  <c r="Y116" i="47"/>
  <c r="V116" i="47"/>
  <c r="U116" i="47"/>
  <c r="S116" i="47"/>
  <c r="P116" i="47"/>
  <c r="O116" i="47"/>
  <c r="M116" i="47"/>
  <c r="I116" i="47"/>
  <c r="H116" i="47"/>
  <c r="F116" i="47"/>
  <c r="BH115" i="47"/>
  <c r="BF115" i="47"/>
  <c r="BC115" i="47"/>
  <c r="AZ115" i="47"/>
  <c r="AW115" i="47"/>
  <c r="AT115" i="47"/>
  <c r="AQ115" i="47"/>
  <c r="AN115" i="47"/>
  <c r="AK115" i="47"/>
  <c r="AH115" i="47"/>
  <c r="AE115" i="47"/>
  <c r="AB115" i="47"/>
  <c r="Y115" i="47"/>
  <c r="V115" i="47"/>
  <c r="S115" i="47"/>
  <c r="P115" i="47"/>
  <c r="M115" i="47"/>
  <c r="I115" i="47"/>
  <c r="F115" i="47"/>
  <c r="BH114" i="47"/>
  <c r="BN114" i="47" s="1"/>
  <c r="BH113" i="47"/>
  <c r="BL113" i="47" s="1"/>
  <c r="BF113" i="47"/>
  <c r="BE113" i="47"/>
  <c r="BC113" i="47"/>
  <c r="AZ113" i="47"/>
  <c r="AY113" i="47"/>
  <c r="AW113" i="47"/>
  <c r="AT113" i="47"/>
  <c r="AS113" i="47"/>
  <c r="AQ113" i="47"/>
  <c r="AN113" i="47"/>
  <c r="AM113" i="47"/>
  <c r="AK113" i="47"/>
  <c r="AH113" i="47"/>
  <c r="AG113" i="47"/>
  <c r="AE113" i="47"/>
  <c r="AB113" i="47"/>
  <c r="AA113" i="47"/>
  <c r="Y113" i="47"/>
  <c r="V113" i="47"/>
  <c r="U113" i="47"/>
  <c r="S113" i="47"/>
  <c r="P113" i="47"/>
  <c r="O113" i="47"/>
  <c r="M113" i="47"/>
  <c r="I113" i="47"/>
  <c r="H113" i="47"/>
  <c r="F113" i="47"/>
  <c r="BH112" i="47"/>
  <c r="BM112" i="47" s="1"/>
  <c r="BF112" i="47"/>
  <c r="BE112" i="47"/>
  <c r="BC112" i="47"/>
  <c r="AZ112" i="47"/>
  <c r="AY112" i="47"/>
  <c r="AW112" i="47"/>
  <c r="AT112" i="47"/>
  <c r="AS112" i="47"/>
  <c r="AQ112" i="47"/>
  <c r="AN112" i="47"/>
  <c r="AM112" i="47"/>
  <c r="AK112" i="47"/>
  <c r="AH112" i="47"/>
  <c r="AG112" i="47"/>
  <c r="AE112" i="47"/>
  <c r="AB112" i="47"/>
  <c r="AA112" i="47"/>
  <c r="Y112" i="47"/>
  <c r="V112" i="47"/>
  <c r="U112" i="47"/>
  <c r="S112" i="47"/>
  <c r="P112" i="47"/>
  <c r="O112" i="47"/>
  <c r="M112" i="47"/>
  <c r="I112" i="47"/>
  <c r="H112" i="47"/>
  <c r="F112" i="47"/>
  <c r="BH111" i="47"/>
  <c r="BL111" i="47" s="1"/>
  <c r="BF111" i="47"/>
  <c r="BE111" i="47"/>
  <c r="BC111" i="47"/>
  <c r="AZ111" i="47"/>
  <c r="AY111" i="47"/>
  <c r="AW111" i="47"/>
  <c r="AT111" i="47"/>
  <c r="AS111" i="47"/>
  <c r="AQ111" i="47"/>
  <c r="AN111" i="47"/>
  <c r="AM111" i="47"/>
  <c r="AK111" i="47"/>
  <c r="AH111" i="47"/>
  <c r="AG111" i="47"/>
  <c r="AE111" i="47"/>
  <c r="AB111" i="47"/>
  <c r="AA111" i="47"/>
  <c r="Y111" i="47"/>
  <c r="V111" i="47"/>
  <c r="U111" i="47"/>
  <c r="S111" i="47"/>
  <c r="P111" i="47"/>
  <c r="O111" i="47"/>
  <c r="M111" i="47"/>
  <c r="I111" i="47"/>
  <c r="H111" i="47"/>
  <c r="F111" i="47"/>
  <c r="BH110" i="47"/>
  <c r="BF110" i="47"/>
  <c r="BE110" i="47"/>
  <c r="BC110" i="47"/>
  <c r="AZ110" i="47"/>
  <c r="AY110" i="47"/>
  <c r="AW110" i="47"/>
  <c r="AT110" i="47"/>
  <c r="AS110" i="47"/>
  <c r="AQ110" i="47"/>
  <c r="AN110" i="47"/>
  <c r="AM110" i="47"/>
  <c r="AK110" i="47"/>
  <c r="AH110" i="47"/>
  <c r="AG110" i="47"/>
  <c r="AE110" i="47"/>
  <c r="AB110" i="47"/>
  <c r="AA110" i="47"/>
  <c r="Y110" i="47"/>
  <c r="V110" i="47"/>
  <c r="U110" i="47"/>
  <c r="S110" i="47"/>
  <c r="P110" i="47"/>
  <c r="O110" i="47"/>
  <c r="M110" i="47"/>
  <c r="I110" i="47"/>
  <c r="H110" i="47"/>
  <c r="F110" i="47"/>
  <c r="BH109" i="47"/>
  <c r="BN109" i="47" s="1"/>
  <c r="BH108" i="47"/>
  <c r="BJ108" i="47" s="1"/>
  <c r="BF108" i="47"/>
  <c r="BE108" i="47"/>
  <c r="BC108" i="47"/>
  <c r="AZ108" i="47"/>
  <c r="AY108" i="47"/>
  <c r="AW108" i="47"/>
  <c r="AT108" i="47"/>
  <c r="AS108" i="47"/>
  <c r="AQ108" i="47"/>
  <c r="AN108" i="47"/>
  <c r="AM108" i="47"/>
  <c r="AK108" i="47"/>
  <c r="AH108" i="47"/>
  <c r="AG108" i="47"/>
  <c r="AE108" i="47"/>
  <c r="AB108" i="47"/>
  <c r="AA108" i="47"/>
  <c r="Y108" i="47"/>
  <c r="V108" i="47"/>
  <c r="U108" i="47"/>
  <c r="S108" i="47"/>
  <c r="P108" i="47"/>
  <c r="O108" i="47"/>
  <c r="M108" i="47"/>
  <c r="I108" i="47"/>
  <c r="H108" i="47"/>
  <c r="F108" i="47"/>
  <c r="BH107" i="47"/>
  <c r="BN107" i="47" s="1"/>
  <c r="BH106" i="47"/>
  <c r="BF106" i="47"/>
  <c r="BE106" i="47"/>
  <c r="BC106" i="47"/>
  <c r="AZ106" i="47"/>
  <c r="AY106" i="47"/>
  <c r="AW106" i="47"/>
  <c r="AT106" i="47"/>
  <c r="AS106" i="47"/>
  <c r="AQ106" i="47"/>
  <c r="AN106" i="47"/>
  <c r="AM106" i="47"/>
  <c r="AK106" i="47"/>
  <c r="AH106" i="47"/>
  <c r="AG106" i="47"/>
  <c r="AE106" i="47"/>
  <c r="AB106" i="47"/>
  <c r="AA106" i="47"/>
  <c r="Y106" i="47"/>
  <c r="V106" i="47"/>
  <c r="U106" i="47"/>
  <c r="S106" i="47"/>
  <c r="P106" i="47"/>
  <c r="O106" i="47"/>
  <c r="M106" i="47"/>
  <c r="I106" i="47"/>
  <c r="H106" i="47"/>
  <c r="F106" i="47"/>
  <c r="BH105" i="47"/>
  <c r="BF105" i="47"/>
  <c r="BE105" i="47"/>
  <c r="BC105" i="47"/>
  <c r="AZ105" i="47"/>
  <c r="AY105" i="47"/>
  <c r="AW105" i="47"/>
  <c r="AT105" i="47"/>
  <c r="AS105" i="47"/>
  <c r="AQ105" i="47"/>
  <c r="AN105" i="47"/>
  <c r="AM105" i="47"/>
  <c r="AK105" i="47"/>
  <c r="AH105" i="47"/>
  <c r="AG105" i="47"/>
  <c r="AE105" i="47"/>
  <c r="AB105" i="47"/>
  <c r="AA105" i="47"/>
  <c r="Y105" i="47"/>
  <c r="V105" i="47"/>
  <c r="U105" i="47"/>
  <c r="S105" i="47"/>
  <c r="P105" i="47"/>
  <c r="O105" i="47"/>
  <c r="M105" i="47"/>
  <c r="I105" i="47"/>
  <c r="H105" i="47"/>
  <c r="F105" i="47"/>
  <c r="BH104" i="47"/>
  <c r="BN104" i="47" s="1"/>
  <c r="BH103" i="47"/>
  <c r="BN103" i="47" s="1"/>
  <c r="BH102" i="47"/>
  <c r="BN102" i="47" s="1"/>
  <c r="BF102" i="47"/>
  <c r="BE102" i="47"/>
  <c r="BC102" i="47"/>
  <c r="AZ102" i="47"/>
  <c r="AY102" i="47"/>
  <c r="AW102" i="47"/>
  <c r="AT102" i="47"/>
  <c r="AS102" i="47"/>
  <c r="AQ102" i="47"/>
  <c r="AN102" i="47"/>
  <c r="AM102" i="47"/>
  <c r="AK102" i="47"/>
  <c r="AH102" i="47"/>
  <c r="AG102" i="47"/>
  <c r="AE102" i="47"/>
  <c r="AB102" i="47"/>
  <c r="AA102" i="47"/>
  <c r="Y102" i="47"/>
  <c r="V102" i="47"/>
  <c r="U102" i="47"/>
  <c r="S102" i="47"/>
  <c r="P102" i="47"/>
  <c r="O102" i="47"/>
  <c r="M102" i="47"/>
  <c r="I102" i="47"/>
  <c r="H102" i="47"/>
  <c r="F102" i="47"/>
  <c r="BH101" i="47"/>
  <c r="BJ101" i="47" s="1"/>
  <c r="BF101" i="47"/>
  <c r="BC101" i="47"/>
  <c r="AZ101" i="47"/>
  <c r="AW101" i="47"/>
  <c r="AT101" i="47"/>
  <c r="AQ101" i="47"/>
  <c r="AN101" i="47"/>
  <c r="AK101" i="47"/>
  <c r="AH101" i="47"/>
  <c r="AE101" i="47"/>
  <c r="AB101" i="47"/>
  <c r="Y101" i="47"/>
  <c r="V101" i="47"/>
  <c r="S101" i="47"/>
  <c r="P101" i="47"/>
  <c r="M101" i="47"/>
  <c r="I101" i="47"/>
  <c r="F101" i="47"/>
  <c r="BH100" i="47"/>
  <c r="BN100" i="47" s="1"/>
  <c r="BH99" i="47"/>
  <c r="BN99" i="47" s="1"/>
  <c r="BF99" i="47"/>
  <c r="BE99" i="47"/>
  <c r="BC99" i="47"/>
  <c r="AZ99" i="47"/>
  <c r="AY99" i="47"/>
  <c r="AW99" i="47"/>
  <c r="AT99" i="47"/>
  <c r="AS99" i="47"/>
  <c r="AQ99" i="47"/>
  <c r="AN99" i="47"/>
  <c r="AM99" i="47"/>
  <c r="AK99" i="47"/>
  <c r="AH99" i="47"/>
  <c r="AG99" i="47"/>
  <c r="AE99" i="47"/>
  <c r="AB99" i="47"/>
  <c r="AA99" i="47"/>
  <c r="Y99" i="47"/>
  <c r="V99" i="47"/>
  <c r="U99" i="47"/>
  <c r="S99" i="47"/>
  <c r="P99" i="47"/>
  <c r="O99" i="47"/>
  <c r="M99" i="47"/>
  <c r="I99" i="47"/>
  <c r="H99" i="47"/>
  <c r="F99" i="47"/>
  <c r="BH98" i="47"/>
  <c r="BN98" i="47" s="1"/>
  <c r="BH97" i="47"/>
  <c r="BL97" i="47" s="1"/>
  <c r="BF97" i="47"/>
  <c r="BE97" i="47"/>
  <c r="BC97" i="47"/>
  <c r="AZ97" i="47"/>
  <c r="AY97" i="47"/>
  <c r="AW97" i="47"/>
  <c r="AT97" i="47"/>
  <c r="AS97" i="47"/>
  <c r="AQ97" i="47"/>
  <c r="AN97" i="47"/>
  <c r="AM97" i="47"/>
  <c r="AK97" i="47"/>
  <c r="AH97" i="47"/>
  <c r="AG97" i="47"/>
  <c r="AE97" i="47"/>
  <c r="AB97" i="47"/>
  <c r="AA97" i="47"/>
  <c r="Y97" i="47"/>
  <c r="V97" i="47"/>
  <c r="U97" i="47"/>
  <c r="S97" i="47"/>
  <c r="P97" i="47"/>
  <c r="O97" i="47"/>
  <c r="M97" i="47"/>
  <c r="I97" i="47"/>
  <c r="H97" i="47"/>
  <c r="F97" i="47"/>
  <c r="BF96" i="47"/>
  <c r="BE96" i="47"/>
  <c r="BC96" i="47"/>
  <c r="AZ96" i="47"/>
  <c r="AY96" i="47"/>
  <c r="AW96" i="47"/>
  <c r="AT96" i="47"/>
  <c r="AS96" i="47"/>
  <c r="AQ96" i="47"/>
  <c r="AN96" i="47"/>
  <c r="AM96" i="47"/>
  <c r="AK96" i="47"/>
  <c r="AH96" i="47"/>
  <c r="AG96" i="47"/>
  <c r="AE96" i="47"/>
  <c r="W96" i="47"/>
  <c r="V96" i="47"/>
  <c r="U96" i="47"/>
  <c r="S96" i="47"/>
  <c r="P96" i="47"/>
  <c r="O96" i="47"/>
  <c r="M96" i="47"/>
  <c r="I96" i="47"/>
  <c r="H96" i="47"/>
  <c r="F96" i="47"/>
  <c r="BH95" i="47"/>
  <c r="BN95" i="47" s="1"/>
  <c r="BH94" i="47"/>
  <c r="BN94" i="47" s="1"/>
  <c r="BH93" i="47"/>
  <c r="BN93" i="47" s="1"/>
  <c r="BS93" i="47" s="1"/>
  <c r="BF93" i="47"/>
  <c r="BE93" i="47"/>
  <c r="BC93" i="47"/>
  <c r="AZ93" i="47"/>
  <c r="AY93" i="47"/>
  <c r="AW93" i="47"/>
  <c r="AT93" i="47"/>
  <c r="AS93" i="47"/>
  <c r="AQ93" i="47"/>
  <c r="AN93" i="47"/>
  <c r="AM93" i="47"/>
  <c r="AK93" i="47"/>
  <c r="AH93" i="47"/>
  <c r="AG93" i="47"/>
  <c r="AE93" i="47"/>
  <c r="AB93" i="47"/>
  <c r="AA93" i="47"/>
  <c r="Y93" i="47"/>
  <c r="V93" i="47"/>
  <c r="U93" i="47"/>
  <c r="S93" i="47"/>
  <c r="P93" i="47"/>
  <c r="O93" i="47"/>
  <c r="M93" i="47"/>
  <c r="I93" i="47"/>
  <c r="H93" i="47"/>
  <c r="F93" i="47"/>
  <c r="BH92" i="47"/>
  <c r="BF92" i="47"/>
  <c r="BE92" i="47"/>
  <c r="BC92" i="47"/>
  <c r="AZ92" i="47"/>
  <c r="AY92" i="47"/>
  <c r="AW92" i="47"/>
  <c r="AT92" i="47"/>
  <c r="AS92" i="47"/>
  <c r="AQ92" i="47"/>
  <c r="AN92" i="47"/>
  <c r="AM92" i="47"/>
  <c r="AK92" i="47"/>
  <c r="AH92" i="47"/>
  <c r="AG92" i="47"/>
  <c r="AE92" i="47"/>
  <c r="AB92" i="47"/>
  <c r="AA92" i="47"/>
  <c r="Y92" i="47"/>
  <c r="V92" i="47"/>
  <c r="U92" i="47"/>
  <c r="S92" i="47"/>
  <c r="P92" i="47"/>
  <c r="O92" i="47"/>
  <c r="M92" i="47"/>
  <c r="I92" i="47"/>
  <c r="H92" i="47"/>
  <c r="F92" i="47"/>
  <c r="BH91" i="47"/>
  <c r="BN91" i="47" s="1"/>
  <c r="BF91" i="47"/>
  <c r="BE91" i="47"/>
  <c r="BC91" i="47"/>
  <c r="AZ91" i="47"/>
  <c r="AY91" i="47"/>
  <c r="AW91" i="47"/>
  <c r="AT91" i="47"/>
  <c r="AS91" i="47"/>
  <c r="AQ91" i="47"/>
  <c r="AN91" i="47"/>
  <c r="AM91" i="47"/>
  <c r="AK91" i="47"/>
  <c r="AH91" i="47"/>
  <c r="AG91" i="47"/>
  <c r="AE91" i="47"/>
  <c r="AB91" i="47"/>
  <c r="AA91" i="47"/>
  <c r="Y91" i="47"/>
  <c r="V91" i="47"/>
  <c r="U91" i="47"/>
  <c r="S91" i="47"/>
  <c r="P91" i="47"/>
  <c r="O91" i="47"/>
  <c r="M91" i="47"/>
  <c r="I91" i="47"/>
  <c r="H91" i="47"/>
  <c r="F91" i="47"/>
  <c r="BH90" i="47"/>
  <c r="BM90" i="47" s="1"/>
  <c r="BF90" i="47"/>
  <c r="BE90" i="47"/>
  <c r="BC90" i="47"/>
  <c r="AZ90" i="47"/>
  <c r="AY90" i="47"/>
  <c r="AW90" i="47"/>
  <c r="AT90" i="47"/>
  <c r="AS90" i="47"/>
  <c r="AQ90" i="47"/>
  <c r="AN90" i="47"/>
  <c r="AM90" i="47"/>
  <c r="AK90" i="47"/>
  <c r="AH90" i="47"/>
  <c r="AG90" i="47"/>
  <c r="AE90" i="47"/>
  <c r="AB90" i="47"/>
  <c r="AA90" i="47"/>
  <c r="Y90" i="47"/>
  <c r="V90" i="47"/>
  <c r="U90" i="47"/>
  <c r="S90" i="47"/>
  <c r="P90" i="47"/>
  <c r="O90" i="47"/>
  <c r="M90" i="47"/>
  <c r="I90" i="47"/>
  <c r="H90" i="47"/>
  <c r="F90" i="47"/>
  <c r="BH89" i="47"/>
  <c r="BF89" i="47"/>
  <c r="BE89" i="47"/>
  <c r="BC89" i="47"/>
  <c r="AZ89" i="47"/>
  <c r="AY89" i="47"/>
  <c r="AW89" i="47"/>
  <c r="AT89" i="47"/>
  <c r="AS89" i="47"/>
  <c r="AQ89" i="47"/>
  <c r="AN89" i="47"/>
  <c r="AM89" i="47"/>
  <c r="AK89" i="47"/>
  <c r="AH89" i="47"/>
  <c r="AG89" i="47"/>
  <c r="AE89" i="47"/>
  <c r="AB89" i="47"/>
  <c r="AA89" i="47"/>
  <c r="Y89" i="47"/>
  <c r="V89" i="47"/>
  <c r="U89" i="47"/>
  <c r="S89" i="47"/>
  <c r="P89" i="47"/>
  <c r="O89" i="47"/>
  <c r="M89" i="47"/>
  <c r="I89" i="47"/>
  <c r="H89" i="47"/>
  <c r="F89" i="47"/>
  <c r="BN88" i="47"/>
  <c r="BP88" i="47" s="1"/>
  <c r="BH88" i="47"/>
  <c r="BJ88" i="47" s="1"/>
  <c r="BF88" i="47"/>
  <c r="BE88" i="47"/>
  <c r="BC88" i="47"/>
  <c r="AZ88" i="47"/>
  <c r="AY88" i="47"/>
  <c r="AW88" i="47"/>
  <c r="AT88" i="47"/>
  <c r="AS88" i="47"/>
  <c r="AQ88" i="47"/>
  <c r="AN88" i="47"/>
  <c r="AM88" i="47"/>
  <c r="AK88" i="47"/>
  <c r="AH88" i="47"/>
  <c r="AG88" i="47"/>
  <c r="AE88" i="47"/>
  <c r="AB88" i="47"/>
  <c r="AA88" i="47"/>
  <c r="Y88" i="47"/>
  <c r="V88" i="47"/>
  <c r="U88" i="47"/>
  <c r="S88" i="47"/>
  <c r="P88" i="47"/>
  <c r="O88" i="47"/>
  <c r="M88" i="47"/>
  <c r="I88" i="47"/>
  <c r="H88" i="47"/>
  <c r="F88" i="47"/>
  <c r="BH87" i="47"/>
  <c r="BN87" i="47" s="1"/>
  <c r="BF87" i="47"/>
  <c r="BE87" i="47"/>
  <c r="BC87" i="47"/>
  <c r="AZ87" i="47"/>
  <c r="AY87" i="47"/>
  <c r="AW87" i="47"/>
  <c r="AT87" i="47"/>
  <c r="AS87" i="47"/>
  <c r="AQ87" i="47"/>
  <c r="AN87" i="47"/>
  <c r="AM87" i="47"/>
  <c r="AK87" i="47"/>
  <c r="AH87" i="47"/>
  <c r="AG87" i="47"/>
  <c r="AE87" i="47"/>
  <c r="AB87" i="47"/>
  <c r="AA87" i="47"/>
  <c r="Y87" i="47"/>
  <c r="V87" i="47"/>
  <c r="U87" i="47"/>
  <c r="S87" i="47"/>
  <c r="P87" i="47"/>
  <c r="O87" i="47"/>
  <c r="M87" i="47"/>
  <c r="I87" i="47"/>
  <c r="H87" i="47"/>
  <c r="F87" i="47"/>
  <c r="BH86" i="47"/>
  <c r="BL86" i="47" s="1"/>
  <c r="BF86" i="47"/>
  <c r="BE86" i="47"/>
  <c r="BC86" i="47"/>
  <c r="AZ86" i="47"/>
  <c r="AY86" i="47"/>
  <c r="AW86" i="47"/>
  <c r="AT86" i="47"/>
  <c r="AS86" i="47"/>
  <c r="AQ86" i="47"/>
  <c r="AN86" i="47"/>
  <c r="AM86" i="47"/>
  <c r="AK86" i="47"/>
  <c r="AH86" i="47"/>
  <c r="AG86" i="47"/>
  <c r="AE86" i="47"/>
  <c r="AB86" i="47"/>
  <c r="AA86" i="47"/>
  <c r="Y86" i="47"/>
  <c r="V86" i="47"/>
  <c r="U86" i="47"/>
  <c r="S86" i="47"/>
  <c r="P86" i="47"/>
  <c r="O86" i="47"/>
  <c r="M86" i="47"/>
  <c r="I86" i="47"/>
  <c r="H86" i="47"/>
  <c r="F86" i="47"/>
  <c r="BH85" i="47"/>
  <c r="BN85" i="47" s="1"/>
  <c r="BP85" i="47" s="1"/>
  <c r="BF85" i="47"/>
  <c r="BC85" i="47"/>
  <c r="AZ85" i="47"/>
  <c r="AW85" i="47"/>
  <c r="AT85" i="47"/>
  <c r="AQ85" i="47"/>
  <c r="AN85" i="47"/>
  <c r="AK85" i="47"/>
  <c r="AH85" i="47"/>
  <c r="AE85" i="47"/>
  <c r="AB85" i="47"/>
  <c r="Y85" i="47"/>
  <c r="V85" i="47"/>
  <c r="S85" i="47"/>
  <c r="P85" i="47"/>
  <c r="M85" i="47"/>
  <c r="I85" i="47"/>
  <c r="F85" i="47"/>
  <c r="BH84" i="47"/>
  <c r="BF84" i="47"/>
  <c r="BE84" i="47"/>
  <c r="BC84" i="47"/>
  <c r="AZ84" i="47"/>
  <c r="AY84" i="47"/>
  <c r="AW84" i="47"/>
  <c r="AT84" i="47"/>
  <c r="AS84" i="47"/>
  <c r="AQ84" i="47"/>
  <c r="AN84" i="47"/>
  <c r="AM84" i="47"/>
  <c r="AK84" i="47"/>
  <c r="AH84" i="47"/>
  <c r="AG84" i="47"/>
  <c r="AE84" i="47"/>
  <c r="AB84" i="47"/>
  <c r="AA84" i="47"/>
  <c r="Y84" i="47"/>
  <c r="V84" i="47"/>
  <c r="U84" i="47"/>
  <c r="S84" i="47"/>
  <c r="P84" i="47"/>
  <c r="O84" i="47"/>
  <c r="M84" i="47"/>
  <c r="I84" i="47"/>
  <c r="H84" i="47"/>
  <c r="F84" i="47"/>
  <c r="BH83" i="47"/>
  <c r="BM83" i="47" s="1"/>
  <c r="BF83" i="47"/>
  <c r="BE83" i="47"/>
  <c r="BC83" i="47"/>
  <c r="AZ83" i="47"/>
  <c r="AY83" i="47"/>
  <c r="AW83" i="47"/>
  <c r="AT83" i="47"/>
  <c r="AS83" i="47"/>
  <c r="AQ83" i="47"/>
  <c r="AN83" i="47"/>
  <c r="AM83" i="47"/>
  <c r="AK83" i="47"/>
  <c r="AH83" i="47"/>
  <c r="AG83" i="47"/>
  <c r="AE83" i="47"/>
  <c r="AB83" i="47"/>
  <c r="AA83" i="47"/>
  <c r="Y83" i="47"/>
  <c r="V83" i="47"/>
  <c r="U83" i="47"/>
  <c r="S83" i="47"/>
  <c r="P83" i="47"/>
  <c r="O83" i="47"/>
  <c r="M83" i="47"/>
  <c r="I83" i="47"/>
  <c r="H83" i="47"/>
  <c r="F83" i="47"/>
  <c r="BH82" i="47"/>
  <c r="BF82" i="47"/>
  <c r="BE82" i="47"/>
  <c r="BC82" i="47"/>
  <c r="AZ82" i="47"/>
  <c r="AY82" i="47"/>
  <c r="AW82" i="47"/>
  <c r="AT82" i="47"/>
  <c r="AS82" i="47"/>
  <c r="AQ82" i="47"/>
  <c r="AN82" i="47"/>
  <c r="AM82" i="47"/>
  <c r="AK82" i="47"/>
  <c r="AH82" i="47"/>
  <c r="AG82" i="47"/>
  <c r="AE82" i="47"/>
  <c r="AB82" i="47"/>
  <c r="AA82" i="47"/>
  <c r="Y82" i="47"/>
  <c r="V82" i="47"/>
  <c r="U82" i="47"/>
  <c r="S82" i="47"/>
  <c r="P82" i="47"/>
  <c r="O82" i="47"/>
  <c r="M82" i="47"/>
  <c r="I82" i="47"/>
  <c r="H82" i="47"/>
  <c r="F82" i="47"/>
  <c r="BH81" i="47"/>
  <c r="BN81" i="47" s="1"/>
  <c r="BS81" i="47" s="1"/>
  <c r="BF81" i="47"/>
  <c r="BE81" i="47"/>
  <c r="BC81" i="47"/>
  <c r="AZ81" i="47"/>
  <c r="AY81" i="47"/>
  <c r="AW81" i="47"/>
  <c r="AT81" i="47"/>
  <c r="AS81" i="47"/>
  <c r="AQ81" i="47"/>
  <c r="AN81" i="47"/>
  <c r="AM81" i="47"/>
  <c r="AK81" i="47"/>
  <c r="AH81" i="47"/>
  <c r="AG81" i="47"/>
  <c r="AE81" i="47"/>
  <c r="AB81" i="47"/>
  <c r="AA81" i="47"/>
  <c r="Y81" i="47"/>
  <c r="V81" i="47"/>
  <c r="U81" i="47"/>
  <c r="S81" i="47"/>
  <c r="P81" i="47"/>
  <c r="O81" i="47"/>
  <c r="M81" i="47"/>
  <c r="I81" i="47"/>
  <c r="H81" i="47"/>
  <c r="F81" i="47"/>
  <c r="BH80" i="47"/>
  <c r="BN80" i="47" s="1"/>
  <c r="BS80" i="47" s="1"/>
  <c r="BF80" i="47"/>
  <c r="BE80" i="47"/>
  <c r="BC80" i="47"/>
  <c r="AZ80" i="47"/>
  <c r="AY80" i="47"/>
  <c r="AW80" i="47"/>
  <c r="AT80" i="47"/>
  <c r="AS80" i="47"/>
  <c r="AQ80" i="47"/>
  <c r="AN80" i="47"/>
  <c r="AM80" i="47"/>
  <c r="AK80" i="47"/>
  <c r="AH80" i="47"/>
  <c r="AG80" i="47"/>
  <c r="AE80" i="47"/>
  <c r="AB80" i="47"/>
  <c r="AA80" i="47"/>
  <c r="Y80" i="47"/>
  <c r="V80" i="47"/>
  <c r="U80" i="47"/>
  <c r="S80" i="47"/>
  <c r="P80" i="47"/>
  <c r="O80" i="47"/>
  <c r="M80" i="47"/>
  <c r="I80" i="47"/>
  <c r="H80" i="47"/>
  <c r="F80" i="47"/>
  <c r="BH79" i="47"/>
  <c r="BN79" i="47" s="1"/>
  <c r="BF79" i="47"/>
  <c r="BE79" i="47"/>
  <c r="BC79" i="47"/>
  <c r="AZ79" i="47"/>
  <c r="AY79" i="47"/>
  <c r="AW79" i="47"/>
  <c r="AT79" i="47"/>
  <c r="AS79" i="47"/>
  <c r="AQ79" i="47"/>
  <c r="AN79" i="47"/>
  <c r="AM79" i="47"/>
  <c r="AK79" i="47"/>
  <c r="AH79" i="47"/>
  <c r="AG79" i="47"/>
  <c r="AE79" i="47"/>
  <c r="AB79" i="47"/>
  <c r="AA79" i="47"/>
  <c r="Y79" i="47"/>
  <c r="V79" i="47"/>
  <c r="U79" i="47"/>
  <c r="S79" i="47"/>
  <c r="P79" i="47"/>
  <c r="O79" i="47"/>
  <c r="M79" i="47"/>
  <c r="I79" i="47"/>
  <c r="H79" i="47"/>
  <c r="F79" i="47"/>
  <c r="BH78" i="47"/>
  <c r="BH77" i="47"/>
  <c r="BN77" i="47" s="1"/>
  <c r="BR77" i="47" s="1"/>
  <c r="BF77" i="47"/>
  <c r="BE77" i="47"/>
  <c r="BC77" i="47"/>
  <c r="AZ77" i="47"/>
  <c r="AY77" i="47"/>
  <c r="AW77" i="47"/>
  <c r="AT77" i="47"/>
  <c r="AS77" i="47"/>
  <c r="AQ77" i="47"/>
  <c r="AN77" i="47"/>
  <c r="AM77" i="47"/>
  <c r="AK77" i="47"/>
  <c r="AH77" i="47"/>
  <c r="AG77" i="47"/>
  <c r="AE77" i="47"/>
  <c r="AB77" i="47"/>
  <c r="AA77" i="47"/>
  <c r="Y77" i="47"/>
  <c r="V77" i="47"/>
  <c r="U77" i="47"/>
  <c r="S77" i="47"/>
  <c r="P77" i="47"/>
  <c r="O77" i="47"/>
  <c r="M77" i="47"/>
  <c r="I77" i="47"/>
  <c r="H77" i="47"/>
  <c r="F77" i="47"/>
  <c r="BH76" i="47"/>
  <c r="BF76" i="47"/>
  <c r="BE76" i="47"/>
  <c r="BC76" i="47"/>
  <c r="AZ76" i="47"/>
  <c r="AY76" i="47"/>
  <c r="AW76" i="47"/>
  <c r="AT76" i="47"/>
  <c r="AS76" i="47"/>
  <c r="AQ76" i="47"/>
  <c r="AN76" i="47"/>
  <c r="AM76" i="47"/>
  <c r="AK76" i="47"/>
  <c r="AH76" i="47"/>
  <c r="AG76" i="47"/>
  <c r="AE76" i="47"/>
  <c r="AB76" i="47"/>
  <c r="AA76" i="47"/>
  <c r="Y76" i="47"/>
  <c r="V76" i="47"/>
  <c r="U76" i="47"/>
  <c r="S76" i="47"/>
  <c r="P76" i="47"/>
  <c r="O76" i="47"/>
  <c r="M76" i="47"/>
  <c r="I76" i="47"/>
  <c r="H76" i="47"/>
  <c r="F76" i="47"/>
  <c r="BH75" i="47"/>
  <c r="BM75" i="47" s="1"/>
  <c r="BF75" i="47"/>
  <c r="BE75" i="47"/>
  <c r="BC75" i="47"/>
  <c r="AZ75" i="47"/>
  <c r="AY75" i="47"/>
  <c r="AW75" i="47"/>
  <c r="AT75" i="47"/>
  <c r="AS75" i="47"/>
  <c r="AQ75" i="47"/>
  <c r="AN75" i="47"/>
  <c r="AM75" i="47"/>
  <c r="AK75" i="47"/>
  <c r="AH75" i="47"/>
  <c r="AG75" i="47"/>
  <c r="AE75" i="47"/>
  <c r="AB75" i="47"/>
  <c r="AA75" i="47"/>
  <c r="Y75" i="47"/>
  <c r="V75" i="47"/>
  <c r="U75" i="47"/>
  <c r="S75" i="47"/>
  <c r="P75" i="47"/>
  <c r="O75" i="47"/>
  <c r="M75" i="47"/>
  <c r="I75" i="47"/>
  <c r="H75" i="47"/>
  <c r="F75" i="47"/>
  <c r="BH74" i="47"/>
  <c r="BF74" i="47"/>
  <c r="BE74" i="47"/>
  <c r="BC74" i="47"/>
  <c r="AZ74" i="47"/>
  <c r="AY74" i="47"/>
  <c r="AW74" i="47"/>
  <c r="AT74" i="47"/>
  <c r="AS74" i="47"/>
  <c r="AQ74" i="47"/>
  <c r="AN74" i="47"/>
  <c r="AM74" i="47"/>
  <c r="AK74" i="47"/>
  <c r="AH74" i="47"/>
  <c r="AG74" i="47"/>
  <c r="AE74" i="47"/>
  <c r="AB74" i="47"/>
  <c r="AA74" i="47"/>
  <c r="Y74" i="47"/>
  <c r="V74" i="47"/>
  <c r="U74" i="47"/>
  <c r="S74" i="47"/>
  <c r="P74" i="47"/>
  <c r="O74" i="47"/>
  <c r="M74" i="47"/>
  <c r="I74" i="47"/>
  <c r="H74" i="47"/>
  <c r="F74" i="47"/>
  <c r="BN73" i="47"/>
  <c r="BH73" i="47"/>
  <c r="BH72" i="47"/>
  <c r="BF72" i="47"/>
  <c r="BE72" i="47"/>
  <c r="BC72" i="47"/>
  <c r="AZ72" i="47"/>
  <c r="AY72" i="47"/>
  <c r="AW72" i="47"/>
  <c r="AT72" i="47"/>
  <c r="AS72" i="47"/>
  <c r="AQ72" i="47"/>
  <c r="AN72" i="47"/>
  <c r="AM72" i="47"/>
  <c r="AK72" i="47"/>
  <c r="AH72" i="47"/>
  <c r="AG72" i="47"/>
  <c r="AE72" i="47"/>
  <c r="AB72" i="47"/>
  <c r="AA72" i="47"/>
  <c r="Y72" i="47"/>
  <c r="V72" i="47"/>
  <c r="U72" i="47"/>
  <c r="S72" i="47"/>
  <c r="P72" i="47"/>
  <c r="O72" i="47"/>
  <c r="M72" i="47"/>
  <c r="I72" i="47"/>
  <c r="H72" i="47"/>
  <c r="F72" i="47"/>
  <c r="BH71" i="47"/>
  <c r="BF71" i="47"/>
  <c r="BE71" i="47"/>
  <c r="BC71" i="47"/>
  <c r="AZ71" i="47"/>
  <c r="AY71" i="47"/>
  <c r="AW71" i="47"/>
  <c r="AT71" i="47"/>
  <c r="AS71" i="47"/>
  <c r="AQ71" i="47"/>
  <c r="AN71" i="47"/>
  <c r="AM71" i="47"/>
  <c r="AK71" i="47"/>
  <c r="AH71" i="47"/>
  <c r="AG71" i="47"/>
  <c r="AE71" i="47"/>
  <c r="AB71" i="47"/>
  <c r="AA71" i="47"/>
  <c r="Y71" i="47"/>
  <c r="V71" i="47"/>
  <c r="U71" i="47"/>
  <c r="S71" i="47"/>
  <c r="P71" i="47"/>
  <c r="O71" i="47"/>
  <c r="M71" i="47"/>
  <c r="I71" i="47"/>
  <c r="H71" i="47"/>
  <c r="F71" i="47"/>
  <c r="BH70" i="47"/>
  <c r="BF70" i="47"/>
  <c r="BE70" i="47"/>
  <c r="BC70" i="47"/>
  <c r="AZ70" i="47"/>
  <c r="AY70" i="47"/>
  <c r="AW70" i="47"/>
  <c r="AT70" i="47"/>
  <c r="AS70" i="47"/>
  <c r="AQ70" i="47"/>
  <c r="AN70" i="47"/>
  <c r="AM70" i="47"/>
  <c r="AK70" i="47"/>
  <c r="AH70" i="47"/>
  <c r="AG70" i="47"/>
  <c r="AE70" i="47"/>
  <c r="AB70" i="47"/>
  <c r="AA70" i="47"/>
  <c r="Y70" i="47"/>
  <c r="V70" i="47"/>
  <c r="U70" i="47"/>
  <c r="S70" i="47"/>
  <c r="P70" i="47"/>
  <c r="O70" i="47"/>
  <c r="M70" i="47"/>
  <c r="I70" i="47"/>
  <c r="H70" i="47"/>
  <c r="F70" i="47"/>
  <c r="BH69" i="47"/>
  <c r="BL69" i="47" s="1"/>
  <c r="BF69" i="47"/>
  <c r="BE69" i="47"/>
  <c r="BC69" i="47"/>
  <c r="AZ69" i="47"/>
  <c r="AY69" i="47"/>
  <c r="AW69" i="47"/>
  <c r="AT69" i="47"/>
  <c r="AS69" i="47"/>
  <c r="AQ69" i="47"/>
  <c r="AN69" i="47"/>
  <c r="AM69" i="47"/>
  <c r="AK69" i="47"/>
  <c r="AH69" i="47"/>
  <c r="AG69" i="47"/>
  <c r="AE69" i="47"/>
  <c r="AB69" i="47"/>
  <c r="AA69" i="47"/>
  <c r="Y69" i="47"/>
  <c r="V69" i="47"/>
  <c r="U69" i="47"/>
  <c r="S69" i="47"/>
  <c r="P69" i="47"/>
  <c r="O69" i="47"/>
  <c r="M69" i="47"/>
  <c r="I69" i="47"/>
  <c r="H69" i="47"/>
  <c r="F69" i="47"/>
  <c r="BH68" i="47"/>
  <c r="BL68" i="47" s="1"/>
  <c r="BF68" i="47"/>
  <c r="BE68" i="47"/>
  <c r="BC68" i="47"/>
  <c r="AZ68" i="47"/>
  <c r="AY68" i="47"/>
  <c r="AW68" i="47"/>
  <c r="AT68" i="47"/>
  <c r="AS68" i="47"/>
  <c r="AQ68" i="47"/>
  <c r="AN68" i="47"/>
  <c r="AM68" i="47"/>
  <c r="AK68" i="47"/>
  <c r="AH68" i="47"/>
  <c r="AG68" i="47"/>
  <c r="AE68" i="47"/>
  <c r="AB68" i="47"/>
  <c r="AA68" i="47"/>
  <c r="Y68" i="47"/>
  <c r="V68" i="47"/>
  <c r="U68" i="47"/>
  <c r="S68" i="47"/>
  <c r="P68" i="47"/>
  <c r="O68" i="47"/>
  <c r="M68" i="47"/>
  <c r="I68" i="47"/>
  <c r="H68" i="47"/>
  <c r="F68" i="47"/>
  <c r="BN67" i="47"/>
  <c r="BP67" i="47" s="1"/>
  <c r="BM67" i="47"/>
  <c r="BH67" i="47"/>
  <c r="BL67" i="47" s="1"/>
  <c r="BF67" i="47"/>
  <c r="BE67" i="47"/>
  <c r="BC67" i="47"/>
  <c r="AZ67" i="47"/>
  <c r="AY67" i="47"/>
  <c r="AW67" i="47"/>
  <c r="AT67" i="47"/>
  <c r="AS67" i="47"/>
  <c r="AQ67" i="47"/>
  <c r="AN67" i="47"/>
  <c r="AM67" i="47"/>
  <c r="AK67" i="47"/>
  <c r="AH67" i="47"/>
  <c r="AG67" i="47"/>
  <c r="AE67" i="47"/>
  <c r="AB67" i="47"/>
  <c r="AA67" i="47"/>
  <c r="Y67" i="47"/>
  <c r="V67" i="47"/>
  <c r="U67" i="47"/>
  <c r="S67" i="47"/>
  <c r="P67" i="47"/>
  <c r="O67" i="47"/>
  <c r="M67" i="47"/>
  <c r="I67" i="47"/>
  <c r="H67" i="47"/>
  <c r="F67" i="47"/>
  <c r="BN66" i="47"/>
  <c r="BP66" i="47" s="1"/>
  <c r="BM66" i="47"/>
  <c r="BL66" i="47"/>
  <c r="BJ66" i="47"/>
  <c r="BH66" i="47"/>
  <c r="BF66" i="47"/>
  <c r="BE66" i="47"/>
  <c r="BC66" i="47"/>
  <c r="AZ66" i="47"/>
  <c r="AY66" i="47"/>
  <c r="AW66" i="47"/>
  <c r="AT66" i="47"/>
  <c r="AS66" i="47"/>
  <c r="AQ66" i="47"/>
  <c r="AN66" i="47"/>
  <c r="AM66" i="47"/>
  <c r="AK66" i="47"/>
  <c r="AH66" i="47"/>
  <c r="AG66" i="47"/>
  <c r="AE66" i="47"/>
  <c r="AB66" i="47"/>
  <c r="AA66" i="47"/>
  <c r="Y66" i="47"/>
  <c r="V66" i="47"/>
  <c r="U66" i="47"/>
  <c r="S66" i="47"/>
  <c r="P66" i="47"/>
  <c r="O66" i="47"/>
  <c r="M66" i="47"/>
  <c r="I66" i="47"/>
  <c r="H66" i="47"/>
  <c r="F66" i="47"/>
  <c r="BH65" i="47"/>
  <c r="BL65" i="47" s="1"/>
  <c r="BF65" i="47"/>
  <c r="BE65" i="47"/>
  <c r="BC65" i="47"/>
  <c r="AZ65" i="47"/>
  <c r="AY65" i="47"/>
  <c r="AW65" i="47"/>
  <c r="AT65" i="47"/>
  <c r="AS65" i="47"/>
  <c r="AQ65" i="47"/>
  <c r="AN65" i="47"/>
  <c r="AM65" i="47"/>
  <c r="AK65" i="47"/>
  <c r="AH65" i="47"/>
  <c r="AG65" i="47"/>
  <c r="AE65" i="47"/>
  <c r="AB65" i="47"/>
  <c r="AA65" i="47"/>
  <c r="Y65" i="47"/>
  <c r="V65" i="47"/>
  <c r="U65" i="47"/>
  <c r="S65" i="47"/>
  <c r="P65" i="47"/>
  <c r="O65" i="47"/>
  <c r="M65" i="47"/>
  <c r="I65" i="47"/>
  <c r="H65" i="47"/>
  <c r="F65" i="47"/>
  <c r="BH64" i="47"/>
  <c r="BF64" i="47"/>
  <c r="BE64" i="47"/>
  <c r="BC64" i="47"/>
  <c r="AZ64" i="47"/>
  <c r="AY64" i="47"/>
  <c r="AW64" i="47"/>
  <c r="AT64" i="47"/>
  <c r="AS64" i="47"/>
  <c r="AQ64" i="47"/>
  <c r="AN64" i="47"/>
  <c r="AM64" i="47"/>
  <c r="AK64" i="47"/>
  <c r="AH64" i="47"/>
  <c r="AG64" i="47"/>
  <c r="AE64" i="47"/>
  <c r="AB64" i="47"/>
  <c r="AA64" i="47"/>
  <c r="Y64" i="47"/>
  <c r="V64" i="47"/>
  <c r="U64" i="47"/>
  <c r="S64" i="47"/>
  <c r="P64" i="47"/>
  <c r="O64" i="47"/>
  <c r="M64" i="47"/>
  <c r="I64" i="47"/>
  <c r="H64" i="47"/>
  <c r="F64" i="47"/>
  <c r="BH63" i="47"/>
  <c r="BL63" i="47" s="1"/>
  <c r="BF63" i="47"/>
  <c r="BE63" i="47"/>
  <c r="BC63" i="47"/>
  <c r="AZ63" i="47"/>
  <c r="AY63" i="47"/>
  <c r="AW63" i="47"/>
  <c r="AT63" i="47"/>
  <c r="AS63" i="47"/>
  <c r="AQ63" i="47"/>
  <c r="AN63" i="47"/>
  <c r="AM63" i="47"/>
  <c r="AK63" i="47"/>
  <c r="AH63" i="47"/>
  <c r="AG63" i="47"/>
  <c r="AE63" i="47"/>
  <c r="AB63" i="47"/>
  <c r="AA63" i="47"/>
  <c r="Y63" i="47"/>
  <c r="V63" i="47"/>
  <c r="U63" i="47"/>
  <c r="S63" i="47"/>
  <c r="P63" i="47"/>
  <c r="O63" i="47"/>
  <c r="M63" i="47"/>
  <c r="I63" i="47"/>
  <c r="H63" i="47"/>
  <c r="F63" i="47"/>
  <c r="BH62" i="47"/>
  <c r="BL62" i="47" s="1"/>
  <c r="BF62" i="47"/>
  <c r="BE62" i="47"/>
  <c r="BC62" i="47"/>
  <c r="AZ62" i="47"/>
  <c r="AY62" i="47"/>
  <c r="AW62" i="47"/>
  <c r="AT62" i="47"/>
  <c r="AS62" i="47"/>
  <c r="AQ62" i="47"/>
  <c r="AN62" i="47"/>
  <c r="AM62" i="47"/>
  <c r="AK62" i="47"/>
  <c r="AH62" i="47"/>
  <c r="AG62" i="47"/>
  <c r="AE62" i="47"/>
  <c r="AB62" i="47"/>
  <c r="AA62" i="47"/>
  <c r="Y62" i="47"/>
  <c r="V62" i="47"/>
  <c r="U62" i="47"/>
  <c r="S62" i="47"/>
  <c r="P62" i="47"/>
  <c r="O62" i="47"/>
  <c r="M62" i="47"/>
  <c r="I62" i="47"/>
  <c r="H62" i="47"/>
  <c r="F62" i="47"/>
  <c r="BH61" i="47"/>
  <c r="BF61" i="47"/>
  <c r="BE61" i="47"/>
  <c r="BC61" i="47"/>
  <c r="AZ61" i="47"/>
  <c r="AY61" i="47"/>
  <c r="AW61" i="47"/>
  <c r="AT61" i="47"/>
  <c r="AS61" i="47"/>
  <c r="AQ61" i="47"/>
  <c r="AN61" i="47"/>
  <c r="AM61" i="47"/>
  <c r="AK61" i="47"/>
  <c r="AH61" i="47"/>
  <c r="AG61" i="47"/>
  <c r="AE61" i="47"/>
  <c r="AB61" i="47"/>
  <c r="AA61" i="47"/>
  <c r="Y61" i="47"/>
  <c r="V61" i="47"/>
  <c r="U61" i="47"/>
  <c r="S61" i="47"/>
  <c r="P61" i="47"/>
  <c r="O61" i="47"/>
  <c r="M61" i="47"/>
  <c r="I61" i="47"/>
  <c r="H61" i="47"/>
  <c r="F61" i="47"/>
  <c r="BH60" i="47"/>
  <c r="BF60" i="47"/>
  <c r="BE60" i="47"/>
  <c r="BC60" i="47"/>
  <c r="AZ60" i="47"/>
  <c r="AY60" i="47"/>
  <c r="AW60" i="47"/>
  <c r="AT60" i="47"/>
  <c r="AS60" i="47"/>
  <c r="AQ60" i="47"/>
  <c r="AN60" i="47"/>
  <c r="AM60" i="47"/>
  <c r="AK60" i="47"/>
  <c r="AH60" i="47"/>
  <c r="AG60" i="47"/>
  <c r="AE60" i="47"/>
  <c r="AB60" i="47"/>
  <c r="AA60" i="47"/>
  <c r="Y60" i="47"/>
  <c r="V60" i="47"/>
  <c r="U60" i="47"/>
  <c r="S60" i="47"/>
  <c r="P60" i="47"/>
  <c r="O60" i="47"/>
  <c r="M60" i="47"/>
  <c r="I60" i="47"/>
  <c r="H60" i="47"/>
  <c r="F60" i="47"/>
  <c r="BH59" i="47"/>
  <c r="BF59" i="47"/>
  <c r="BE59" i="47"/>
  <c r="BC59" i="47"/>
  <c r="AZ59" i="47"/>
  <c r="AY59" i="47"/>
  <c r="AW59" i="47"/>
  <c r="AT59" i="47"/>
  <c r="AS59" i="47"/>
  <c r="AQ59" i="47"/>
  <c r="AN59" i="47"/>
  <c r="AM59" i="47"/>
  <c r="AK59" i="47"/>
  <c r="AH59" i="47"/>
  <c r="AG59" i="47"/>
  <c r="AE59" i="47"/>
  <c r="AB59" i="47"/>
  <c r="AA59" i="47"/>
  <c r="Y59" i="47"/>
  <c r="V59" i="47"/>
  <c r="U59" i="47"/>
  <c r="S59" i="47"/>
  <c r="P59" i="47"/>
  <c r="O59" i="47"/>
  <c r="M59" i="47"/>
  <c r="I59" i="47"/>
  <c r="H59" i="47"/>
  <c r="F59" i="47"/>
  <c r="BH58" i="47"/>
  <c r="BM58" i="47" s="1"/>
  <c r="BF58" i="47"/>
  <c r="BE58" i="47"/>
  <c r="BC58" i="47"/>
  <c r="AZ58" i="47"/>
  <c r="AY58" i="47"/>
  <c r="AW58" i="47"/>
  <c r="AT58" i="47"/>
  <c r="AS58" i="47"/>
  <c r="AQ58" i="47"/>
  <c r="AN58" i="47"/>
  <c r="AM58" i="47"/>
  <c r="AK58" i="47"/>
  <c r="AH58" i="47"/>
  <c r="AG58" i="47"/>
  <c r="AE58" i="47"/>
  <c r="AB58" i="47"/>
  <c r="AA58" i="47"/>
  <c r="Y58" i="47"/>
  <c r="V58" i="47"/>
  <c r="U58" i="47"/>
  <c r="S58" i="47"/>
  <c r="P58" i="47"/>
  <c r="O58" i="47"/>
  <c r="M58" i="47"/>
  <c r="I58" i="47"/>
  <c r="H58" i="47"/>
  <c r="F58" i="47"/>
  <c r="BH57" i="47"/>
  <c r="BF57" i="47"/>
  <c r="BE57" i="47"/>
  <c r="BC57" i="47"/>
  <c r="AZ57" i="47"/>
  <c r="AY57" i="47"/>
  <c r="AW57" i="47"/>
  <c r="AT57" i="47"/>
  <c r="AS57" i="47"/>
  <c r="AQ57" i="47"/>
  <c r="AN57" i="47"/>
  <c r="AM57" i="47"/>
  <c r="AK57" i="47"/>
  <c r="AH57" i="47"/>
  <c r="AG57" i="47"/>
  <c r="AE57" i="47"/>
  <c r="AB57" i="47"/>
  <c r="AA57" i="47"/>
  <c r="Y57" i="47"/>
  <c r="V57" i="47"/>
  <c r="U57" i="47"/>
  <c r="S57" i="47"/>
  <c r="P57" i="47"/>
  <c r="O57" i="47"/>
  <c r="M57" i="47"/>
  <c r="I57" i="47"/>
  <c r="H57" i="47"/>
  <c r="F57" i="47"/>
  <c r="BH56" i="47"/>
  <c r="BJ56" i="47" s="1"/>
  <c r="BF56" i="47"/>
  <c r="BE56" i="47"/>
  <c r="BC56" i="47"/>
  <c r="AZ56" i="47"/>
  <c r="AY56" i="47"/>
  <c r="AW56" i="47"/>
  <c r="AT56" i="47"/>
  <c r="AS56" i="47"/>
  <c r="AQ56" i="47"/>
  <c r="AN56" i="47"/>
  <c r="AM56" i="47"/>
  <c r="AK56" i="47"/>
  <c r="AH56" i="47"/>
  <c r="AG56" i="47"/>
  <c r="AE56" i="47"/>
  <c r="AB56" i="47"/>
  <c r="AA56" i="47"/>
  <c r="Y56" i="47"/>
  <c r="V56" i="47"/>
  <c r="U56" i="47"/>
  <c r="S56" i="47"/>
  <c r="P56" i="47"/>
  <c r="O56" i="47"/>
  <c r="M56" i="47"/>
  <c r="I56" i="47"/>
  <c r="H56" i="47"/>
  <c r="F56" i="47"/>
  <c r="BH55" i="47"/>
  <c r="BJ55" i="47" s="1"/>
  <c r="BF55" i="47"/>
  <c r="BE55" i="47"/>
  <c r="BC55" i="47"/>
  <c r="AZ55" i="47"/>
  <c r="AY55" i="47"/>
  <c r="AW55" i="47"/>
  <c r="AT55" i="47"/>
  <c r="AS55" i="47"/>
  <c r="AQ55" i="47"/>
  <c r="AN55" i="47"/>
  <c r="AM55" i="47"/>
  <c r="AK55" i="47"/>
  <c r="AH55" i="47"/>
  <c r="AG55" i="47"/>
  <c r="AE55" i="47"/>
  <c r="AB55" i="47"/>
  <c r="AA55" i="47"/>
  <c r="Y55" i="47"/>
  <c r="V55" i="47"/>
  <c r="U55" i="47"/>
  <c r="S55" i="47"/>
  <c r="P55" i="47"/>
  <c r="O55" i="47"/>
  <c r="M55" i="47"/>
  <c r="I55" i="47"/>
  <c r="H55" i="47"/>
  <c r="F55" i="47"/>
  <c r="BH54" i="47"/>
  <c r="BN54" i="47" s="1"/>
  <c r="BF54" i="47"/>
  <c r="BE54" i="47"/>
  <c r="BC54" i="47"/>
  <c r="AZ54" i="47"/>
  <c r="AY54" i="47"/>
  <c r="AW54" i="47"/>
  <c r="AT54" i="47"/>
  <c r="AS54" i="47"/>
  <c r="AQ54" i="47"/>
  <c r="AN54" i="47"/>
  <c r="AM54" i="47"/>
  <c r="AK54" i="47"/>
  <c r="AH54" i="47"/>
  <c r="AG54" i="47"/>
  <c r="AE54" i="47"/>
  <c r="AB54" i="47"/>
  <c r="AA54" i="47"/>
  <c r="Y54" i="47"/>
  <c r="V54" i="47"/>
  <c r="U54" i="47"/>
  <c r="S54" i="47"/>
  <c r="P54" i="47"/>
  <c r="O54" i="47"/>
  <c r="M54" i="47"/>
  <c r="I54" i="47"/>
  <c r="H54" i="47"/>
  <c r="F54" i="47"/>
  <c r="BH53" i="47"/>
  <c r="BN53" i="47" s="1"/>
  <c r="BF53" i="47"/>
  <c r="BE53" i="47"/>
  <c r="BC53" i="47"/>
  <c r="AZ53" i="47"/>
  <c r="AY53" i="47"/>
  <c r="AW53" i="47"/>
  <c r="AT53" i="47"/>
  <c r="AS53" i="47"/>
  <c r="AQ53" i="47"/>
  <c r="AN53" i="47"/>
  <c r="AM53" i="47"/>
  <c r="AK53" i="47"/>
  <c r="AH53" i="47"/>
  <c r="AG53" i="47"/>
  <c r="AE53" i="47"/>
  <c r="AB53" i="47"/>
  <c r="AA53" i="47"/>
  <c r="Y53" i="47"/>
  <c r="V53" i="47"/>
  <c r="U53" i="47"/>
  <c r="S53" i="47"/>
  <c r="P53" i="47"/>
  <c r="O53" i="47"/>
  <c r="M53" i="47"/>
  <c r="I53" i="47"/>
  <c r="H53" i="47"/>
  <c r="F53" i="47"/>
  <c r="BH52" i="47"/>
  <c r="BJ52" i="47" s="1"/>
  <c r="BF52" i="47"/>
  <c r="BE52" i="47"/>
  <c r="BC52" i="47"/>
  <c r="AZ52" i="47"/>
  <c r="AY52" i="47"/>
  <c r="AW52" i="47"/>
  <c r="AT52" i="47"/>
  <c r="AS52" i="47"/>
  <c r="AQ52" i="47"/>
  <c r="AN52" i="47"/>
  <c r="AM52" i="47"/>
  <c r="AK52" i="47"/>
  <c r="AH52" i="47"/>
  <c r="AG52" i="47"/>
  <c r="AE52" i="47"/>
  <c r="AB52" i="47"/>
  <c r="AA52" i="47"/>
  <c r="Y52" i="47"/>
  <c r="V52" i="47"/>
  <c r="U52" i="47"/>
  <c r="S52" i="47"/>
  <c r="P52" i="47"/>
  <c r="O52" i="47"/>
  <c r="M52" i="47"/>
  <c r="I52" i="47"/>
  <c r="H52" i="47"/>
  <c r="F52" i="47"/>
  <c r="BH51" i="47"/>
  <c r="BF51" i="47"/>
  <c r="BE51" i="47"/>
  <c r="BC51" i="47"/>
  <c r="AZ51" i="47"/>
  <c r="AY51" i="47"/>
  <c r="AW51" i="47"/>
  <c r="AT51" i="47"/>
  <c r="AS51" i="47"/>
  <c r="AQ51" i="47"/>
  <c r="AN51" i="47"/>
  <c r="AM51" i="47"/>
  <c r="AK51" i="47"/>
  <c r="AH51" i="47"/>
  <c r="AG51" i="47"/>
  <c r="AE51" i="47"/>
  <c r="AB51" i="47"/>
  <c r="AA51" i="47"/>
  <c r="Y51" i="47"/>
  <c r="V51" i="47"/>
  <c r="U51" i="47"/>
  <c r="S51" i="47"/>
  <c r="P51" i="47"/>
  <c r="O51" i="47"/>
  <c r="M51" i="47"/>
  <c r="I51" i="47"/>
  <c r="H51" i="47"/>
  <c r="F51" i="47"/>
  <c r="BH50" i="47"/>
  <c r="BN50" i="47" s="1"/>
  <c r="BH49" i="47"/>
  <c r="BF49" i="47"/>
  <c r="BE49" i="47"/>
  <c r="BC49" i="47"/>
  <c r="AZ49" i="47"/>
  <c r="AY49" i="47"/>
  <c r="AW49" i="47"/>
  <c r="AT49" i="47"/>
  <c r="AS49" i="47"/>
  <c r="AQ49" i="47"/>
  <c r="AN49" i="47"/>
  <c r="AM49" i="47"/>
  <c r="AK49" i="47"/>
  <c r="AH49" i="47"/>
  <c r="AG49" i="47"/>
  <c r="AE49" i="47"/>
  <c r="AB49" i="47"/>
  <c r="AA49" i="47"/>
  <c r="Y49" i="47"/>
  <c r="V49" i="47"/>
  <c r="U49" i="47"/>
  <c r="S49" i="47"/>
  <c r="P49" i="47"/>
  <c r="O49" i="47"/>
  <c r="M49" i="47"/>
  <c r="I49" i="47"/>
  <c r="H49" i="47"/>
  <c r="F49" i="47"/>
  <c r="BH48" i="47"/>
  <c r="BF48" i="47"/>
  <c r="BE48" i="47"/>
  <c r="BC48" i="47"/>
  <c r="AZ48" i="47"/>
  <c r="AY48" i="47"/>
  <c r="AW48" i="47"/>
  <c r="AT48" i="47"/>
  <c r="AS48" i="47"/>
  <c r="AQ48" i="47"/>
  <c r="AN48" i="47"/>
  <c r="AM48" i="47"/>
  <c r="AK48" i="47"/>
  <c r="AH48" i="47"/>
  <c r="AG48" i="47"/>
  <c r="AE48" i="47"/>
  <c r="AB48" i="47"/>
  <c r="AA48" i="47"/>
  <c r="Y48" i="47"/>
  <c r="V48" i="47"/>
  <c r="U48" i="47"/>
  <c r="S48" i="47"/>
  <c r="P48" i="47"/>
  <c r="O48" i="47"/>
  <c r="M48" i="47"/>
  <c r="I48" i="47"/>
  <c r="H48" i="47"/>
  <c r="F48" i="47"/>
  <c r="BH47" i="47"/>
  <c r="BF47" i="47"/>
  <c r="BE47" i="47"/>
  <c r="BC47" i="47"/>
  <c r="AZ47" i="47"/>
  <c r="AY47" i="47"/>
  <c r="AW47" i="47"/>
  <c r="AT47" i="47"/>
  <c r="AS47" i="47"/>
  <c r="AQ47" i="47"/>
  <c r="AN47" i="47"/>
  <c r="AM47" i="47"/>
  <c r="AK47" i="47"/>
  <c r="AH47" i="47"/>
  <c r="AG47" i="47"/>
  <c r="AE47" i="47"/>
  <c r="AB47" i="47"/>
  <c r="AA47" i="47"/>
  <c r="Y47" i="47"/>
  <c r="V47" i="47"/>
  <c r="U47" i="47"/>
  <c r="S47" i="47"/>
  <c r="P47" i="47"/>
  <c r="O47" i="47"/>
  <c r="M47" i="47"/>
  <c r="I47" i="47"/>
  <c r="H47" i="47"/>
  <c r="F47" i="47"/>
  <c r="BH46" i="47"/>
  <c r="BM46" i="47" s="1"/>
  <c r="BF46" i="47"/>
  <c r="BE46" i="47"/>
  <c r="BC46" i="47"/>
  <c r="AZ46" i="47"/>
  <c r="AY46" i="47"/>
  <c r="AW46" i="47"/>
  <c r="AT46" i="47"/>
  <c r="AS46" i="47"/>
  <c r="AQ46" i="47"/>
  <c r="AN46" i="47"/>
  <c r="AM46" i="47"/>
  <c r="AK46" i="47"/>
  <c r="AH46" i="47"/>
  <c r="AG46" i="47"/>
  <c r="AE46" i="47"/>
  <c r="AB46" i="47"/>
  <c r="AA46" i="47"/>
  <c r="Y46" i="47"/>
  <c r="V46" i="47"/>
  <c r="U46" i="47"/>
  <c r="S46" i="47"/>
  <c r="P46" i="47"/>
  <c r="O46" i="47"/>
  <c r="M46" i="47"/>
  <c r="I46" i="47"/>
  <c r="H46" i="47"/>
  <c r="F46" i="47"/>
  <c r="BH45" i="47"/>
  <c r="BF45" i="47"/>
  <c r="BE45" i="47"/>
  <c r="BC45" i="47"/>
  <c r="AZ45" i="47"/>
  <c r="AY45" i="47"/>
  <c r="AW45" i="47"/>
  <c r="AT45" i="47"/>
  <c r="AS45" i="47"/>
  <c r="AQ45" i="47"/>
  <c r="AN45" i="47"/>
  <c r="AM45" i="47"/>
  <c r="AK45" i="47"/>
  <c r="AH45" i="47"/>
  <c r="AG45" i="47"/>
  <c r="AE45" i="47"/>
  <c r="AB45" i="47"/>
  <c r="AA45" i="47"/>
  <c r="Y45" i="47"/>
  <c r="V45" i="47"/>
  <c r="U45" i="47"/>
  <c r="S45" i="47"/>
  <c r="P45" i="47"/>
  <c r="O45" i="47"/>
  <c r="M45" i="47"/>
  <c r="I45" i="47"/>
  <c r="H45" i="47"/>
  <c r="F45" i="47"/>
  <c r="BH44" i="47"/>
  <c r="BM44" i="47" s="1"/>
  <c r="BF44" i="47"/>
  <c r="BC44" i="47"/>
  <c r="AZ44" i="47"/>
  <c r="AW44" i="47"/>
  <c r="AT44" i="47"/>
  <c r="AQ44" i="47"/>
  <c r="AN44" i="47"/>
  <c r="AK44" i="47"/>
  <c r="AH44" i="47"/>
  <c r="AE44" i="47"/>
  <c r="AB44" i="47"/>
  <c r="Y44" i="47"/>
  <c r="V44" i="47"/>
  <c r="S44" i="47"/>
  <c r="P44" i="47"/>
  <c r="M44" i="47"/>
  <c r="I44" i="47"/>
  <c r="F44" i="47"/>
  <c r="BH43" i="47"/>
  <c r="BN43" i="47" s="1"/>
  <c r="BF43" i="47"/>
  <c r="BE43" i="47"/>
  <c r="BC43" i="47"/>
  <c r="AZ43" i="47"/>
  <c r="AY43" i="47"/>
  <c r="AW43" i="47"/>
  <c r="AT43" i="47"/>
  <c r="AS43" i="47"/>
  <c r="AQ43" i="47"/>
  <c r="AN43" i="47"/>
  <c r="AM43" i="47"/>
  <c r="AK43" i="47"/>
  <c r="AH43" i="47"/>
  <c r="AG43" i="47"/>
  <c r="AE43" i="47"/>
  <c r="AB43" i="47"/>
  <c r="AA43" i="47"/>
  <c r="Y43" i="47"/>
  <c r="V43" i="47"/>
  <c r="U43" i="47"/>
  <c r="S43" i="47"/>
  <c r="P43" i="47"/>
  <c r="O43" i="47"/>
  <c r="M43" i="47"/>
  <c r="I43" i="47"/>
  <c r="H43" i="47"/>
  <c r="F43" i="47"/>
  <c r="BH42" i="47"/>
  <c r="BF42" i="47"/>
  <c r="BC42" i="47"/>
  <c r="AZ42" i="47"/>
  <c r="AW42" i="47"/>
  <c r="AT42" i="47"/>
  <c r="AQ42" i="47"/>
  <c r="AN42" i="47"/>
  <c r="AK42" i="47"/>
  <c r="AH42" i="47"/>
  <c r="AE42" i="47"/>
  <c r="AB42" i="47"/>
  <c r="Y42" i="47"/>
  <c r="V42" i="47"/>
  <c r="S42" i="47"/>
  <c r="P42" i="47"/>
  <c r="M42" i="47"/>
  <c r="I42" i="47"/>
  <c r="F42" i="47"/>
  <c r="BH41" i="47"/>
  <c r="BN41" i="47" s="1"/>
  <c r="BH40" i="47"/>
  <c r="BL40" i="47" s="1"/>
  <c r="BF40" i="47"/>
  <c r="BE40" i="47"/>
  <c r="BC40" i="47"/>
  <c r="AZ40" i="47"/>
  <c r="AY40" i="47"/>
  <c r="AW40" i="47"/>
  <c r="AT40" i="47"/>
  <c r="AS40" i="47"/>
  <c r="AQ40" i="47"/>
  <c r="AN40" i="47"/>
  <c r="AM40" i="47"/>
  <c r="AK40" i="47"/>
  <c r="AH40" i="47"/>
  <c r="AG40" i="47"/>
  <c r="AE40" i="47"/>
  <c r="AB40" i="47"/>
  <c r="AA40" i="47"/>
  <c r="Y40" i="47"/>
  <c r="V40" i="47"/>
  <c r="U40" i="47"/>
  <c r="S40" i="47"/>
  <c r="P40" i="47"/>
  <c r="O40" i="47"/>
  <c r="M40" i="47"/>
  <c r="I40" i="47"/>
  <c r="H40" i="47"/>
  <c r="F40" i="47"/>
  <c r="BM39" i="47"/>
  <c r="BH39" i="47"/>
  <c r="BF39" i="47"/>
  <c r="BE39" i="47"/>
  <c r="BC39" i="47"/>
  <c r="AZ39" i="47"/>
  <c r="AY39" i="47"/>
  <c r="AW39" i="47"/>
  <c r="AT39" i="47"/>
  <c r="AS39" i="47"/>
  <c r="AQ39" i="47"/>
  <c r="AN39" i="47"/>
  <c r="AM39" i="47"/>
  <c r="AK39" i="47"/>
  <c r="AH39" i="47"/>
  <c r="AG39" i="47"/>
  <c r="AE39" i="47"/>
  <c r="AB39" i="47"/>
  <c r="AA39" i="47"/>
  <c r="Y39" i="47"/>
  <c r="V39" i="47"/>
  <c r="U39" i="47"/>
  <c r="S39" i="47"/>
  <c r="P39" i="47"/>
  <c r="O39" i="47"/>
  <c r="M39" i="47"/>
  <c r="I39" i="47"/>
  <c r="H39" i="47"/>
  <c r="F39" i="47"/>
  <c r="BH38" i="47"/>
  <c r="BN38" i="47" s="1"/>
  <c r="BH37" i="47"/>
  <c r="BM37" i="47" s="1"/>
  <c r="BF37" i="47"/>
  <c r="BE37" i="47"/>
  <c r="BC37" i="47"/>
  <c r="AZ37" i="47"/>
  <c r="AY37" i="47"/>
  <c r="AW37" i="47"/>
  <c r="AT37" i="47"/>
  <c r="AS37" i="47"/>
  <c r="AQ37" i="47"/>
  <c r="AN37" i="47"/>
  <c r="AM37" i="47"/>
  <c r="AK37" i="47"/>
  <c r="AH37" i="47"/>
  <c r="AG37" i="47"/>
  <c r="AE37" i="47"/>
  <c r="AB37" i="47"/>
  <c r="AA37" i="47"/>
  <c r="Y37" i="47"/>
  <c r="V37" i="47"/>
  <c r="U37" i="47"/>
  <c r="S37" i="47"/>
  <c r="P37" i="47"/>
  <c r="O37" i="47"/>
  <c r="M37" i="47"/>
  <c r="I37" i="47"/>
  <c r="H37" i="47"/>
  <c r="F37" i="47"/>
  <c r="BH36" i="47"/>
  <c r="BJ36" i="47" s="1"/>
  <c r="BF36" i="47"/>
  <c r="BE36" i="47"/>
  <c r="BC36" i="47"/>
  <c r="AZ36" i="47"/>
  <c r="AY36" i="47"/>
  <c r="AW36" i="47"/>
  <c r="AT36" i="47"/>
  <c r="AS36" i="47"/>
  <c r="AQ36" i="47"/>
  <c r="AN36" i="47"/>
  <c r="AM36" i="47"/>
  <c r="AK36" i="47"/>
  <c r="AH36" i="47"/>
  <c r="AG36" i="47"/>
  <c r="AE36" i="47"/>
  <c r="AB36" i="47"/>
  <c r="AA36" i="47"/>
  <c r="Y36" i="47"/>
  <c r="V36" i="47"/>
  <c r="U36" i="47"/>
  <c r="S36" i="47"/>
  <c r="P36" i="47"/>
  <c r="O36" i="47"/>
  <c r="M36" i="47"/>
  <c r="I36" i="47"/>
  <c r="H36" i="47"/>
  <c r="F36" i="47"/>
  <c r="BH35" i="47"/>
  <c r="BJ35" i="47" s="1"/>
  <c r="BF35" i="47"/>
  <c r="BC35" i="47"/>
  <c r="AZ35" i="47"/>
  <c r="AW35" i="47"/>
  <c r="AT35" i="47"/>
  <c r="AQ35" i="47"/>
  <c r="AN35" i="47"/>
  <c r="AK35" i="47"/>
  <c r="AH35" i="47"/>
  <c r="AE35" i="47"/>
  <c r="AB35" i="47"/>
  <c r="Y35" i="47"/>
  <c r="V35" i="47"/>
  <c r="S35" i="47"/>
  <c r="P35" i="47"/>
  <c r="M35" i="47"/>
  <c r="I35" i="47"/>
  <c r="F35" i="47"/>
  <c r="BH34" i="47"/>
  <c r="BJ34" i="47" s="1"/>
  <c r="BF34" i="47"/>
  <c r="BC34" i="47"/>
  <c r="AZ34" i="47"/>
  <c r="AW34" i="47"/>
  <c r="AT34" i="47"/>
  <c r="AQ34" i="47"/>
  <c r="AN34" i="47"/>
  <c r="AK34" i="47"/>
  <c r="AH34" i="47"/>
  <c r="AE34" i="47"/>
  <c r="AB34" i="47"/>
  <c r="Y34" i="47"/>
  <c r="V34" i="47"/>
  <c r="S34" i="47"/>
  <c r="P34" i="47"/>
  <c r="M34" i="47"/>
  <c r="I34" i="47"/>
  <c r="F34" i="47"/>
  <c r="BH33" i="47"/>
  <c r="BN33" i="47" s="1"/>
  <c r="Z23" i="47"/>
  <c r="T23" i="47"/>
  <c r="N23" i="47"/>
  <c r="BS477" i="47" l="1"/>
  <c r="BP477" i="47"/>
  <c r="BJ388" i="47"/>
  <c r="BP435" i="47"/>
  <c r="BJ448" i="47"/>
  <c r="BL634" i="47"/>
  <c r="BN779" i="47"/>
  <c r="BP779" i="47" s="1"/>
  <c r="BN46" i="47"/>
  <c r="BM86" i="47"/>
  <c r="BN143" i="47"/>
  <c r="BM403" i="47"/>
  <c r="BJ570" i="47"/>
  <c r="AW753" i="47"/>
  <c r="I811" i="47"/>
  <c r="BL206" i="47"/>
  <c r="BM324" i="47"/>
  <c r="BN346" i="47"/>
  <c r="BM448" i="47"/>
  <c r="BM480" i="47"/>
  <c r="BM206" i="47"/>
  <c r="M307" i="47"/>
  <c r="AK307" i="47"/>
  <c r="BP448" i="47"/>
  <c r="BC476" i="47"/>
  <c r="BL523" i="47"/>
  <c r="BN596" i="47"/>
  <c r="BR596" i="47" s="1"/>
  <c r="U714" i="47"/>
  <c r="BM722" i="47"/>
  <c r="BN206" i="47"/>
  <c r="AB207" i="47"/>
  <c r="AB198" i="47" s="1"/>
  <c r="BP268" i="47"/>
  <c r="M377" i="47"/>
  <c r="AK377" i="47"/>
  <c r="H404" i="47"/>
  <c r="AG404" i="47"/>
  <c r="BE404" i="47"/>
  <c r="BJ425" i="47"/>
  <c r="BM428" i="47"/>
  <c r="BR448" i="47"/>
  <c r="AN449" i="47"/>
  <c r="BJ475" i="47"/>
  <c r="BL521" i="47"/>
  <c r="BM523" i="47"/>
  <c r="BJ541" i="47"/>
  <c r="BJ564" i="47"/>
  <c r="BN671" i="47"/>
  <c r="BL700" i="47"/>
  <c r="BN722" i="47"/>
  <c r="BP722" i="47" s="1"/>
  <c r="F769" i="47"/>
  <c r="H771" i="47"/>
  <c r="BN809" i="47"/>
  <c r="BJ143" i="47"/>
  <c r="BN601" i="47"/>
  <c r="BR601" i="47" s="1"/>
  <c r="BN232" i="47"/>
  <c r="BR232" i="47" s="1"/>
  <c r="BL388" i="47"/>
  <c r="BL422" i="47"/>
  <c r="BM443" i="47"/>
  <c r="BL448" i="47"/>
  <c r="BL584" i="47"/>
  <c r="BN646" i="47"/>
  <c r="BP646" i="47" s="1"/>
  <c r="I813" i="47"/>
  <c r="BM388" i="47"/>
  <c r="BJ523" i="47"/>
  <c r="BN570" i="47"/>
  <c r="BN575" i="47"/>
  <c r="BN584" i="47"/>
  <c r="BP584" i="47" s="1"/>
  <c r="BM152" i="47"/>
  <c r="AT404" i="47"/>
  <c r="BL428" i="47"/>
  <c r="Y466" i="47"/>
  <c r="BJ521" i="47"/>
  <c r="AS714" i="47"/>
  <c r="BM809" i="47"/>
  <c r="BL56" i="47"/>
  <c r="AQ94" i="47"/>
  <c r="BJ125" i="47"/>
  <c r="BL286" i="47"/>
  <c r="BN317" i="47"/>
  <c r="BP317" i="47" s="1"/>
  <c r="BL365" i="47"/>
  <c r="BN428" i="47"/>
  <c r="BP428" i="47" s="1"/>
  <c r="AA449" i="47"/>
  <c r="AY449" i="47"/>
  <c r="I449" i="47"/>
  <c r="BL471" i="47"/>
  <c r="BL469" i="47" s="1"/>
  <c r="BM475" i="47"/>
  <c r="BM512" i="47"/>
  <c r="BM521" i="47"/>
  <c r="BM541" i="47"/>
  <c r="BM564" i="47"/>
  <c r="BJ680" i="47"/>
  <c r="BM700" i="47"/>
  <c r="BL720" i="47"/>
  <c r="I771" i="47"/>
  <c r="BL52" i="47"/>
  <c r="I440" i="47"/>
  <c r="BJ443" i="47"/>
  <c r="BM684" i="47"/>
  <c r="BM697" i="47"/>
  <c r="BN209" i="47"/>
  <c r="BR209" i="47" s="1"/>
  <c r="BS435" i="47"/>
  <c r="BL187" i="47"/>
  <c r="BN422" i="47"/>
  <c r="BP422" i="47" s="1"/>
  <c r="BJ131" i="47"/>
  <c r="BL228" i="47"/>
  <c r="BJ246" i="47"/>
  <c r="AH307" i="47"/>
  <c r="BF307" i="47"/>
  <c r="BL320" i="47"/>
  <c r="BM365" i="47"/>
  <c r="AA377" i="47"/>
  <c r="AY377" i="47"/>
  <c r="BJ383" i="47"/>
  <c r="BM440" i="47"/>
  <c r="BN479" i="47"/>
  <c r="P489" i="47"/>
  <c r="AN489" i="47"/>
  <c r="BL680" i="47"/>
  <c r="BN720" i="47"/>
  <c r="BP720" i="47" s="1"/>
  <c r="BJ757" i="47"/>
  <c r="BL200" i="47"/>
  <c r="AB469" i="47"/>
  <c r="AK333" i="47"/>
  <c r="BN440" i="47"/>
  <c r="BJ85" i="47"/>
  <c r="BJ159" i="47"/>
  <c r="BL183" i="47"/>
  <c r="BN312" i="47"/>
  <c r="BS312" i="47" s="1"/>
  <c r="BL323" i="47"/>
  <c r="BJ411" i="47"/>
  <c r="BJ435" i="47"/>
  <c r="BN490" i="47"/>
  <c r="BM563" i="47"/>
  <c r="BM821" i="47"/>
  <c r="BJ167" i="47"/>
  <c r="BR220" i="47"/>
  <c r="BM233" i="47"/>
  <c r="BL281" i="47"/>
  <c r="BN285" i="47"/>
  <c r="AN307" i="47"/>
  <c r="BM323" i="47"/>
  <c r="BL359" i="47"/>
  <c r="H377" i="47"/>
  <c r="AG377" i="47"/>
  <c r="BE377" i="47"/>
  <c r="BJ427" i="47"/>
  <c r="BL435" i="47"/>
  <c r="BL430" i="47" s="1"/>
  <c r="F460" i="47"/>
  <c r="AE460" i="47"/>
  <c r="BC460" i="47"/>
  <c r="AB497" i="47"/>
  <c r="BN620" i="47"/>
  <c r="BR620" i="47" s="1"/>
  <c r="H784" i="47"/>
  <c r="AB818" i="47"/>
  <c r="BN821" i="47"/>
  <c r="BR821" i="47" s="1"/>
  <c r="AE822" i="47"/>
  <c r="BJ165" i="47"/>
  <c r="BS220" i="47"/>
  <c r="BN233" i="47"/>
  <c r="BP233" i="47" s="1"/>
  <c r="BM281" i="47"/>
  <c r="AA307" i="47"/>
  <c r="AN460" i="47"/>
  <c r="BC469" i="47"/>
  <c r="AN494" i="47"/>
  <c r="BJ496" i="47"/>
  <c r="AQ497" i="47"/>
  <c r="BM547" i="47"/>
  <c r="BM554" i="47"/>
  <c r="AK794" i="47"/>
  <c r="AT818" i="47"/>
  <c r="P822" i="47"/>
  <c r="AZ822" i="47"/>
  <c r="AK32" i="47"/>
  <c r="BN83" i="47"/>
  <c r="BP83" i="47" s="1"/>
  <c r="BM224" i="47"/>
  <c r="BN267" i="47"/>
  <c r="BS267" i="47" s="1"/>
  <c r="BM267" i="47"/>
  <c r="BJ267" i="47"/>
  <c r="AB501" i="47"/>
  <c r="AZ501" i="47"/>
  <c r="BM519" i="47"/>
  <c r="BL743" i="47"/>
  <c r="BN743" i="47"/>
  <c r="BP743" i="47" s="1"/>
  <c r="BM743" i="47"/>
  <c r="BL767" i="47"/>
  <c r="BL787" i="47"/>
  <c r="BN787" i="47"/>
  <c r="BP787" i="47" s="1"/>
  <c r="BM787" i="47"/>
  <c r="BN49" i="47"/>
  <c r="BS49" i="47" s="1"/>
  <c r="BJ49" i="47"/>
  <c r="BM603" i="47"/>
  <c r="BN603" i="47"/>
  <c r="BL603" i="47"/>
  <c r="BJ603" i="47"/>
  <c r="BN539" i="47"/>
  <c r="BL539" i="47"/>
  <c r="BJ116" i="47"/>
  <c r="BN116" i="47"/>
  <c r="BM116" i="47"/>
  <c r="BL116" i="47"/>
  <c r="BJ539" i="47"/>
  <c r="BN598" i="47"/>
  <c r="BM598" i="47"/>
  <c r="BJ775" i="47"/>
  <c r="BM775" i="47"/>
  <c r="BJ42" i="47"/>
  <c r="BN42" i="47"/>
  <c r="BM42" i="47"/>
  <c r="BN211" i="47"/>
  <c r="BM211" i="47"/>
  <c r="BJ211" i="47"/>
  <c r="BJ229" i="47"/>
  <c r="BN229" i="47"/>
  <c r="BR229" i="47" s="1"/>
  <c r="BL229" i="47"/>
  <c r="BM291" i="47"/>
  <c r="AY289" i="47"/>
  <c r="BM539" i="47"/>
  <c r="BL598" i="47"/>
  <c r="BM661" i="47"/>
  <c r="BS66" i="47"/>
  <c r="BM77" i="47"/>
  <c r="BL83" i="47"/>
  <c r="BL141" i="47"/>
  <c r="BJ141" i="47"/>
  <c r="BM229" i="47"/>
  <c r="BN261" i="47"/>
  <c r="BN291" i="47"/>
  <c r="BS291" i="47" s="1"/>
  <c r="BL344" i="47"/>
  <c r="BN371" i="47"/>
  <c r="BM371" i="47"/>
  <c r="BJ519" i="47"/>
  <c r="BN661" i="47"/>
  <c r="BN65" i="47"/>
  <c r="BJ75" i="47"/>
  <c r="BJ133" i="47"/>
  <c r="BL267" i="47"/>
  <c r="BN367" i="47"/>
  <c r="BR367" i="47" s="1"/>
  <c r="BN519" i="47"/>
  <c r="BN526" i="47"/>
  <c r="BR526" i="47" s="1"/>
  <c r="BL526" i="47"/>
  <c r="BS697" i="47"/>
  <c r="BR697" i="47"/>
  <c r="F768" i="47"/>
  <c r="BN768" i="47"/>
  <c r="I768" i="47"/>
  <c r="BJ63" i="47"/>
  <c r="BN63" i="47"/>
  <c r="BN75" i="47"/>
  <c r="BP75" i="47" s="1"/>
  <c r="BL133" i="47"/>
  <c r="BJ144" i="47"/>
  <c r="BM144" i="47"/>
  <c r="Y380" i="47"/>
  <c r="AW380" i="47"/>
  <c r="BJ391" i="47"/>
  <c r="BJ491" i="47"/>
  <c r="BN491" i="47"/>
  <c r="BM491" i="47"/>
  <c r="BL491" i="47"/>
  <c r="BM690" i="47"/>
  <c r="BL690" i="47"/>
  <c r="BN690" i="47"/>
  <c r="BS690" i="47" s="1"/>
  <c r="BJ690" i="47"/>
  <c r="AS815" i="47"/>
  <c r="BN826" i="47"/>
  <c r="BR826" i="47" s="1"/>
  <c r="BM826" i="47"/>
  <c r="BL826" i="47"/>
  <c r="BJ826" i="47"/>
  <c r="BM63" i="47"/>
  <c r="BL199" i="47"/>
  <c r="BN199" i="47"/>
  <c r="BP199" i="47" s="1"/>
  <c r="BM199" i="47"/>
  <c r="BF310" i="47"/>
  <c r="BS475" i="47"/>
  <c r="BR475" i="47"/>
  <c r="BH752" i="47"/>
  <c r="BL752" i="47" s="1"/>
  <c r="AB752" i="47"/>
  <c r="BP131" i="47"/>
  <c r="BS131" i="47"/>
  <c r="BJ121" i="47"/>
  <c r="BN121" i="47"/>
  <c r="BM121" i="47"/>
  <c r="BN254" i="47"/>
  <c r="BM254" i="47"/>
  <c r="BL254" i="47"/>
  <c r="BJ254" i="47"/>
  <c r="BJ566" i="47"/>
  <c r="BN566" i="47"/>
  <c r="BP566" i="47" s="1"/>
  <c r="BM566" i="47"/>
  <c r="BM677" i="47"/>
  <c r="BJ677" i="47"/>
  <c r="BJ685" i="47"/>
  <c r="BN685" i="47"/>
  <c r="BM685" i="47"/>
  <c r="BL685" i="47"/>
  <c r="BJ387" i="47"/>
  <c r="BM387" i="47"/>
  <c r="I762" i="47"/>
  <c r="H762" i="47"/>
  <c r="F762" i="47"/>
  <c r="BL121" i="47"/>
  <c r="BM471" i="47"/>
  <c r="BL475" i="47"/>
  <c r="AA752" i="47"/>
  <c r="BJ805" i="47"/>
  <c r="BN805" i="47"/>
  <c r="BM805" i="47"/>
  <c r="P494" i="47"/>
  <c r="BJ529" i="47"/>
  <c r="BM529" i="47"/>
  <c r="BJ652" i="47"/>
  <c r="BN652" i="47"/>
  <c r="BR652" i="47" s="1"/>
  <c r="BN716" i="47"/>
  <c r="BS716" i="47" s="1"/>
  <c r="BL716" i="47"/>
  <c r="BL176" i="47"/>
  <c r="BN176" i="47"/>
  <c r="BJ192" i="47"/>
  <c r="BN192" i="47"/>
  <c r="BM192" i="47"/>
  <c r="BL250" i="47"/>
  <c r="BN250" i="47"/>
  <c r="BP250" i="47" s="1"/>
  <c r="AT289" i="47"/>
  <c r="BN296" i="47"/>
  <c r="BL296" i="47"/>
  <c r="BL347" i="47"/>
  <c r="I404" i="47"/>
  <c r="AH404" i="47"/>
  <c r="BF404" i="47"/>
  <c r="F449" i="47"/>
  <c r="BL459" i="47"/>
  <c r="O463" i="47"/>
  <c r="U469" i="47"/>
  <c r="AS469" i="47"/>
  <c r="BL529" i="47"/>
  <c r="BN615" i="47"/>
  <c r="BL615" i="47"/>
  <c r="BR636" i="47"/>
  <c r="BL652" i="47"/>
  <c r="BM672" i="47"/>
  <c r="BL672" i="47"/>
  <c r="BJ672" i="47"/>
  <c r="Y747" i="47"/>
  <c r="BN84" i="47"/>
  <c r="BL84" i="47"/>
  <c r="BJ84" i="47"/>
  <c r="BM176" i="47"/>
  <c r="BJ250" i="47"/>
  <c r="BJ272" i="47"/>
  <c r="BM296" i="47"/>
  <c r="BM347" i="47"/>
  <c r="BJ349" i="47"/>
  <c r="BM362" i="47"/>
  <c r="BL417" i="47"/>
  <c r="BM426" i="47"/>
  <c r="AT469" i="47"/>
  <c r="H501" i="47"/>
  <c r="AG501" i="47"/>
  <c r="BE501" i="47"/>
  <c r="BN529" i="47"/>
  <c r="BS529" i="47" s="1"/>
  <c r="BP532" i="47"/>
  <c r="BS532" i="47"/>
  <c r="BR532" i="47"/>
  <c r="BM607" i="47"/>
  <c r="BJ615" i="47"/>
  <c r="BJ625" i="47"/>
  <c r="BS636" i="47"/>
  <c r="BJ641" i="47"/>
  <c r="BM652" i="47"/>
  <c r="BN672" i="47"/>
  <c r="BS672" i="47" s="1"/>
  <c r="BN738" i="47"/>
  <c r="BS738" i="47" s="1"/>
  <c r="AA747" i="47"/>
  <c r="BJ760" i="47"/>
  <c r="BL760" i="47"/>
  <c r="BC815" i="47"/>
  <c r="BJ40" i="47"/>
  <c r="BL47" i="47"/>
  <c r="BN47" i="47"/>
  <c r="BS47" i="47" s="1"/>
  <c r="BJ111" i="47"/>
  <c r="BM127" i="47"/>
  <c r="BN127" i="47"/>
  <c r="BP127" i="47" s="1"/>
  <c r="BJ161" i="47"/>
  <c r="BL230" i="47"/>
  <c r="BN235" i="47"/>
  <c r="BS235" i="47" s="1"/>
  <c r="BN248" i="47"/>
  <c r="BP248" i="47" s="1"/>
  <c r="BM248" i="47"/>
  <c r="BM250" i="47"/>
  <c r="BJ270" i="47"/>
  <c r="BL272" i="47"/>
  <c r="BJ290" i="47"/>
  <c r="BN290" i="47"/>
  <c r="BS290" i="47" s="1"/>
  <c r="BL290" i="47"/>
  <c r="AN289" i="47"/>
  <c r="BE333" i="47"/>
  <c r="AM333" i="47"/>
  <c r="BJ340" i="47"/>
  <c r="BN347" i="47"/>
  <c r="BJ405" i="47"/>
  <c r="BM417" i="47"/>
  <c r="AW489" i="47"/>
  <c r="Y494" i="47"/>
  <c r="BM510" i="47"/>
  <c r="BN515" i="47"/>
  <c r="BN555" i="47"/>
  <c r="BM615" i="47"/>
  <c r="BL625" i="47"/>
  <c r="BM641" i="47"/>
  <c r="BN698" i="47"/>
  <c r="BS698" i="47" s="1"/>
  <c r="AT709" i="47"/>
  <c r="AB747" i="47"/>
  <c r="BM760" i="47"/>
  <c r="BM781" i="47"/>
  <c r="BN790" i="47"/>
  <c r="BM790" i="47"/>
  <c r="BM47" i="47"/>
  <c r="BR159" i="47"/>
  <c r="BP159" i="47"/>
  <c r="BL161" i="47"/>
  <c r="BJ200" i="47"/>
  <c r="BL248" i="47"/>
  <c r="BJ268" i="47"/>
  <c r="BM270" i="47"/>
  <c r="BM272" i="47"/>
  <c r="BM290" i="47"/>
  <c r="AS307" i="47"/>
  <c r="AS333" i="47"/>
  <c r="BR405" i="47"/>
  <c r="BN412" i="47"/>
  <c r="BN417" i="47"/>
  <c r="BP417" i="47" s="1"/>
  <c r="AW430" i="47"/>
  <c r="BN447" i="47"/>
  <c r="BP447" i="47" s="1"/>
  <c r="U463" i="47"/>
  <c r="BH466" i="47"/>
  <c r="BJ466" i="47" s="1"/>
  <c r="BE463" i="47"/>
  <c r="AA468" i="47"/>
  <c r="BN474" i="47"/>
  <c r="BP474" i="47" s="1"/>
  <c r="BM474" i="47"/>
  <c r="BJ474" i="47"/>
  <c r="BM490" i="47"/>
  <c r="BN565" i="47"/>
  <c r="BM625" i="47"/>
  <c r="BN641" i="47"/>
  <c r="BR641" i="47" s="1"/>
  <c r="BL697" i="47"/>
  <c r="BM708" i="47"/>
  <c r="BJ708" i="47"/>
  <c r="BN781" i="47"/>
  <c r="BR781" i="47" s="1"/>
  <c r="BP809" i="47"/>
  <c r="BL174" i="47"/>
  <c r="BJ174" i="47"/>
  <c r="AQ404" i="47"/>
  <c r="AE449" i="47"/>
  <c r="F714" i="47"/>
  <c r="BN97" i="47"/>
  <c r="BR97" i="47" s="1"/>
  <c r="BM97" i="47"/>
  <c r="V94" i="47"/>
  <c r="BJ145" i="47"/>
  <c r="BN193" i="47"/>
  <c r="BR193" i="47" s="1"/>
  <c r="BM200" i="47"/>
  <c r="BR268" i="47"/>
  <c r="BR272" i="47"/>
  <c r="BJ283" i="47"/>
  <c r="BL315" i="47"/>
  <c r="BJ346" i="47"/>
  <c r="BL355" i="47"/>
  <c r="Y377" i="47"/>
  <c r="AA387" i="47"/>
  <c r="BJ403" i="47"/>
  <c r="BN403" i="47"/>
  <c r="BJ549" i="47"/>
  <c r="BL600" i="47"/>
  <c r="BL621" i="47"/>
  <c r="BN621" i="47"/>
  <c r="BS621" i="47" s="1"/>
  <c r="BR625" i="47"/>
  <c r="BJ671" i="47"/>
  <c r="BJ696" i="47"/>
  <c r="F736" i="47"/>
  <c r="I736" i="47"/>
  <c r="BJ62" i="47"/>
  <c r="BN62" i="47"/>
  <c r="BS62" i="47" s="1"/>
  <c r="BM62" i="47"/>
  <c r="AS94" i="47"/>
  <c r="BN161" i="47"/>
  <c r="BR161" i="47" s="1"/>
  <c r="BM214" i="47"/>
  <c r="BL214" i="47"/>
  <c r="BJ214" i="47"/>
  <c r="BN270" i="47"/>
  <c r="BS270" i="47" s="1"/>
  <c r="BP272" i="47"/>
  <c r="AQ430" i="47"/>
  <c r="S476" i="47"/>
  <c r="BP625" i="47"/>
  <c r="BJ681" i="47"/>
  <c r="BN681" i="47"/>
  <c r="BL681" i="47"/>
  <c r="BJ120" i="47"/>
  <c r="BN120" i="47"/>
  <c r="BP120" i="47" s="1"/>
  <c r="BM120" i="47"/>
  <c r="BL120" i="47"/>
  <c r="BM185" i="47"/>
  <c r="BL239" i="47"/>
  <c r="BM239" i="47"/>
  <c r="BJ278" i="47"/>
  <c r="BL278" i="47"/>
  <c r="BM297" i="47"/>
  <c r="BJ323" i="47"/>
  <c r="BL346" i="47"/>
  <c r="AH456" i="47"/>
  <c r="P463" i="47"/>
  <c r="AW476" i="47"/>
  <c r="BE489" i="47"/>
  <c r="AK494" i="47"/>
  <c r="BM509" i="47"/>
  <c r="BJ509" i="47"/>
  <c r="BJ516" i="47"/>
  <c r="BN516" i="47"/>
  <c r="BM516" i="47"/>
  <c r="BN600" i="47"/>
  <c r="BR600" i="47" s="1"/>
  <c r="BJ621" i="47"/>
  <c r="BL671" i="47"/>
  <c r="BL696" i="47"/>
  <c r="AM709" i="47"/>
  <c r="AH714" i="47"/>
  <c r="BM813" i="47"/>
  <c r="BJ813" i="47"/>
  <c r="BJ825" i="47"/>
  <c r="BN825" i="47"/>
  <c r="BR825" i="47" s="1"/>
  <c r="BM659" i="47"/>
  <c r="BM666" i="47"/>
  <c r="BM696" i="47"/>
  <c r="AT94" i="47"/>
  <c r="P94" i="47"/>
  <c r="AB109" i="47"/>
  <c r="AZ109" i="47"/>
  <c r="AH109" i="47"/>
  <c r="AY234" i="47"/>
  <c r="AE380" i="47"/>
  <c r="Y427" i="47"/>
  <c r="AW427" i="47"/>
  <c r="U489" i="47"/>
  <c r="AS489" i="47"/>
  <c r="I497" i="47"/>
  <c r="AT497" i="47"/>
  <c r="AM501" i="47"/>
  <c r="AS501" i="47"/>
  <c r="AB508" i="47"/>
  <c r="I514" i="47"/>
  <c r="BF714" i="47"/>
  <c r="BE815" i="47"/>
  <c r="AW436" i="47"/>
  <c r="V456" i="47"/>
  <c r="AT456" i="47"/>
  <c r="AY460" i="47"/>
  <c r="AB494" i="47"/>
  <c r="AG709" i="47"/>
  <c r="BE709" i="47"/>
  <c r="AT714" i="47"/>
  <c r="AK714" i="47"/>
  <c r="AS753" i="47"/>
  <c r="BC818" i="47"/>
  <c r="AA109" i="47"/>
  <c r="BN130" i="47"/>
  <c r="BS130" i="47" s="1"/>
  <c r="BM217" i="47"/>
  <c r="BM257" i="47"/>
  <c r="BN265" i="47"/>
  <c r="BR265" i="47" s="1"/>
  <c r="BL285" i="47"/>
  <c r="P307" i="47"/>
  <c r="H307" i="47"/>
  <c r="BE307" i="47"/>
  <c r="S377" i="47"/>
  <c r="AQ377" i="47"/>
  <c r="BP400" i="47"/>
  <c r="AY404" i="47"/>
  <c r="BR422" i="47"/>
  <c r="AH430" i="47"/>
  <c r="M460" i="47"/>
  <c r="AK460" i="47"/>
  <c r="AN463" i="47"/>
  <c r="BN484" i="47"/>
  <c r="BS484" i="47" s="1"/>
  <c r="BM545" i="47"/>
  <c r="BL575" i="47"/>
  <c r="BM594" i="47"/>
  <c r="BJ601" i="47"/>
  <c r="BL620" i="47"/>
  <c r="BN693" i="47"/>
  <c r="BL695" i="47"/>
  <c r="AA709" i="47"/>
  <c r="AY709" i="47"/>
  <c r="AQ709" i="47"/>
  <c r="BJ722" i="47"/>
  <c r="AG734" i="47"/>
  <c r="BM744" i="47"/>
  <c r="BL782" i="47"/>
  <c r="BJ809" i="47"/>
  <c r="BN813" i="47"/>
  <c r="BS813" i="47" s="1"/>
  <c r="Y822" i="47"/>
  <c r="BL225" i="47"/>
  <c r="BM232" i="47"/>
  <c r="BN257" i="47"/>
  <c r="BP257" i="47" s="1"/>
  <c r="U377" i="47"/>
  <c r="AS377" i="47"/>
  <c r="I377" i="47"/>
  <c r="AH377" i="47"/>
  <c r="V380" i="47"/>
  <c r="BR400" i="47"/>
  <c r="BS431" i="47"/>
  <c r="U449" i="47"/>
  <c r="AS449" i="47"/>
  <c r="H456" i="47"/>
  <c r="BE456" i="47"/>
  <c r="H463" i="47"/>
  <c r="I469" i="47"/>
  <c r="BN545" i="47"/>
  <c r="BS545" i="47" s="1"/>
  <c r="BM575" i="47"/>
  <c r="BN594" i="47"/>
  <c r="BR594" i="47" s="1"/>
  <c r="BM601" i="47"/>
  <c r="BN611" i="47"/>
  <c r="BM646" i="47"/>
  <c r="BM695" i="47"/>
  <c r="BN705" i="47"/>
  <c r="BN744" i="47"/>
  <c r="Y818" i="47"/>
  <c r="Y815" i="47" s="1"/>
  <c r="O815" i="47"/>
  <c r="AM815" i="47"/>
  <c r="AB822" i="47"/>
  <c r="AB815" i="47" s="1"/>
  <c r="AT822" i="47"/>
  <c r="AT815" i="47" s="1"/>
  <c r="BP316" i="47"/>
  <c r="BS316" i="47"/>
  <c r="BR316" i="47"/>
  <c r="AM32" i="47"/>
  <c r="AN94" i="47"/>
  <c r="BJ150" i="47"/>
  <c r="BN150" i="47"/>
  <c r="BS150" i="47" s="1"/>
  <c r="BM150" i="47"/>
  <c r="BL150" i="47"/>
  <c r="BN306" i="47"/>
  <c r="BJ306" i="47"/>
  <c r="AS341" i="47"/>
  <c r="BP391" i="47"/>
  <c r="BS391" i="47"/>
  <c r="BR391" i="47"/>
  <c r="BN437" i="47"/>
  <c r="BJ437" i="47"/>
  <c r="BM437" i="47"/>
  <c r="AZ476" i="47"/>
  <c r="BR539" i="47"/>
  <c r="BP539" i="47"/>
  <c r="BM678" i="47"/>
  <c r="BN678" i="47"/>
  <c r="BN691" i="47"/>
  <c r="BP691" i="47" s="1"/>
  <c r="BM691" i="47"/>
  <c r="BJ691" i="47"/>
  <c r="BM742" i="47"/>
  <c r="BN742" i="47"/>
  <c r="BM762" i="47"/>
  <c r="BJ762" i="47"/>
  <c r="AT32" i="47"/>
  <c r="BP65" i="47"/>
  <c r="BJ86" i="47"/>
  <c r="BN86" i="47"/>
  <c r="O94" i="47"/>
  <c r="BJ97" i="47"/>
  <c r="AY94" i="47"/>
  <c r="BJ132" i="47"/>
  <c r="BM132" i="47"/>
  <c r="BN132" i="47"/>
  <c r="BP261" i="47"/>
  <c r="BN301" i="47"/>
  <c r="BL301" i="47"/>
  <c r="BM301" i="47"/>
  <c r="BM306" i="47"/>
  <c r="BL401" i="47"/>
  <c r="BN401" i="47"/>
  <c r="BM401" i="47"/>
  <c r="AB409" i="47"/>
  <c r="BS539" i="47"/>
  <c r="BJ547" i="47"/>
  <c r="S571" i="47"/>
  <c r="BL678" i="47"/>
  <c r="BJ689" i="47"/>
  <c r="BL691" i="47"/>
  <c r="BR716" i="47"/>
  <c r="O32" i="47"/>
  <c r="BL55" i="47"/>
  <c r="BR67" i="47"/>
  <c r="BM87" i="47"/>
  <c r="BL92" i="47"/>
  <c r="BN92" i="47"/>
  <c r="BM92" i="47"/>
  <c r="BL173" i="47"/>
  <c r="BP230" i="47"/>
  <c r="BP232" i="47"/>
  <c r="BL269" i="47"/>
  <c r="BM269" i="47"/>
  <c r="BP290" i="47"/>
  <c r="BM314" i="47"/>
  <c r="BP361" i="47"/>
  <c r="BJ363" i="47"/>
  <c r="BS392" i="47"/>
  <c r="BP392" i="47"/>
  <c r="M436" i="47"/>
  <c r="BR442" i="47"/>
  <c r="BS442" i="47"/>
  <c r="AN476" i="47"/>
  <c r="AK508" i="47"/>
  <c r="BJ518" i="47"/>
  <c r="BN518" i="47"/>
  <c r="BP518" i="47" s="1"/>
  <c r="BL518" i="47"/>
  <c r="BJ524" i="47"/>
  <c r="BN524" i="47"/>
  <c r="BM524" i="47"/>
  <c r="BL524" i="47"/>
  <c r="AB748" i="47"/>
  <c r="BH748" i="47"/>
  <c r="AA748" i="47"/>
  <c r="Y748" i="47"/>
  <c r="S815" i="47"/>
  <c r="BJ46" i="47"/>
  <c r="BP47" i="47"/>
  <c r="BM55" i="47"/>
  <c r="BS67" i="47"/>
  <c r="BJ92" i="47"/>
  <c r="AK109" i="47"/>
  <c r="BM173" i="47"/>
  <c r="BJ209" i="47"/>
  <c r="BR230" i="47"/>
  <c r="BS232" i="47"/>
  <c r="BM284" i="47"/>
  <c r="BR290" i="47"/>
  <c r="AA289" i="47"/>
  <c r="BN314" i="47"/>
  <c r="BR361" i="47"/>
  <c r="AZ386" i="47"/>
  <c r="BM416" i="47"/>
  <c r="BN416" i="47"/>
  <c r="BL416" i="47"/>
  <c r="BJ416" i="47"/>
  <c r="BM442" i="47"/>
  <c r="BJ504" i="47"/>
  <c r="BM518" i="47"/>
  <c r="BM606" i="47"/>
  <c r="BN606" i="47"/>
  <c r="BL606" i="47"/>
  <c r="BJ606" i="47"/>
  <c r="P32" i="47"/>
  <c r="BL46" i="47"/>
  <c r="BR47" i="47"/>
  <c r="BN55" i="47"/>
  <c r="BP55" i="47" s="1"/>
  <c r="BL57" i="47"/>
  <c r="BN57" i="47"/>
  <c r="BM57" i="47"/>
  <c r="BJ57" i="47"/>
  <c r="BJ65" i="47"/>
  <c r="BM70" i="47"/>
  <c r="BN70" i="47"/>
  <c r="BL70" i="47"/>
  <c r="M94" i="47"/>
  <c r="AM109" i="47"/>
  <c r="BS122" i="47"/>
  <c r="BR122" i="47"/>
  <c r="BP122" i="47"/>
  <c r="BN173" i="47"/>
  <c r="BP173" i="47" s="1"/>
  <c r="BN189" i="47"/>
  <c r="BP189" i="47" s="1"/>
  <c r="BL209" i="47"/>
  <c r="BL221" i="47"/>
  <c r="BJ221" i="47"/>
  <c r="BN221" i="47"/>
  <c r="BP221" i="47" s="1"/>
  <c r="BM221" i="47"/>
  <c r="BN256" i="47"/>
  <c r="BM256" i="47"/>
  <c r="BM258" i="47"/>
  <c r="BN258" i="47"/>
  <c r="BN284" i="47"/>
  <c r="BS284" i="47" s="1"/>
  <c r="BR346" i="47"/>
  <c r="BS346" i="47"/>
  <c r="BP346" i="47"/>
  <c r="BJ395" i="47"/>
  <c r="BL395" i="47"/>
  <c r="BM395" i="47"/>
  <c r="BN395" i="47"/>
  <c r="V469" i="47"/>
  <c r="I501" i="47"/>
  <c r="AH501" i="47"/>
  <c r="BF501" i="47"/>
  <c r="BL504" i="47"/>
  <c r="F512" i="47"/>
  <c r="BN512" i="47"/>
  <c r="I512" i="47"/>
  <c r="BJ573" i="47"/>
  <c r="BN573" i="47"/>
  <c r="BL573" i="47"/>
  <c r="BN711" i="47"/>
  <c r="BM711" i="47"/>
  <c r="BJ711" i="47"/>
  <c r="BL711" i="47"/>
  <c r="BR728" i="47"/>
  <c r="BP728" i="47"/>
  <c r="BS728" i="47"/>
  <c r="AB788" i="47"/>
  <c r="BH788" i="47"/>
  <c r="Y788" i="47"/>
  <c r="BR808" i="47"/>
  <c r="BS808" i="47"/>
  <c r="BP808" i="47"/>
  <c r="BN45" i="47"/>
  <c r="BP45" i="47" s="1"/>
  <c r="BM45" i="47"/>
  <c r="BM298" i="47"/>
  <c r="BL298" i="47"/>
  <c r="BM345" i="47"/>
  <c r="BL345" i="47"/>
  <c r="BJ345" i="47"/>
  <c r="BN345" i="47"/>
  <c r="BR345" i="47" s="1"/>
  <c r="BM358" i="47"/>
  <c r="BL358" i="47"/>
  <c r="BN358" i="47"/>
  <c r="BR358" i="47" s="1"/>
  <c r="BM396" i="47"/>
  <c r="BN396" i="47"/>
  <c r="BS396" i="47" s="1"/>
  <c r="BL396" i="47"/>
  <c r="BJ647" i="47"/>
  <c r="BM647" i="47"/>
  <c r="BR671" i="47"/>
  <c r="BS671" i="47"/>
  <c r="BP671" i="47"/>
  <c r="BR707" i="47"/>
  <c r="BS707" i="47"/>
  <c r="BM712" i="47"/>
  <c r="BL712" i="47"/>
  <c r="BJ712" i="47"/>
  <c r="BN712" i="47"/>
  <c r="AB32" i="47"/>
  <c r="BJ45" i="47"/>
  <c r="BJ58" i="47"/>
  <c r="BN71" i="47"/>
  <c r="BM71" i="47"/>
  <c r="AN114" i="47"/>
  <c r="BM153" i="47"/>
  <c r="BL153" i="47"/>
  <c r="BN153" i="47"/>
  <c r="BR153" i="47" s="1"/>
  <c r="BL172" i="47"/>
  <c r="BJ172" i="47"/>
  <c r="BN172" i="47"/>
  <c r="BM172" i="47"/>
  <c r="BS238" i="47"/>
  <c r="BP238" i="47"/>
  <c r="BR238" i="47"/>
  <c r="BN264" i="47"/>
  <c r="BR264" i="47" s="1"/>
  <c r="BJ264" i="47"/>
  <c r="BL264" i="47"/>
  <c r="BM264" i="47"/>
  <c r="BR270" i="47"/>
  <c r="BN274" i="47"/>
  <c r="BM279" i="47"/>
  <c r="BN279" i="47"/>
  <c r="BR279" i="47" s="1"/>
  <c r="BJ298" i="47"/>
  <c r="BJ304" i="47"/>
  <c r="BN304" i="47"/>
  <c r="BR317" i="47"/>
  <c r="BJ322" i="47"/>
  <c r="BM322" i="47"/>
  <c r="BN322" i="47"/>
  <c r="BS322" i="47" s="1"/>
  <c r="BJ331" i="47"/>
  <c r="BM335" i="47"/>
  <c r="BL335" i="47"/>
  <c r="BJ343" i="47"/>
  <c r="BM343" i="47"/>
  <c r="BN343" i="47"/>
  <c r="BJ358" i="47"/>
  <c r="BS382" i="47"/>
  <c r="BR382" i="47"/>
  <c r="BP382" i="47"/>
  <c r="BJ396" i="47"/>
  <c r="BP491" i="47"/>
  <c r="BS491" i="47"/>
  <c r="BR547" i="47"/>
  <c r="BS547" i="47"/>
  <c r="BP547" i="47"/>
  <c r="H815" i="47"/>
  <c r="H831" i="47"/>
  <c r="AG815" i="47"/>
  <c r="AG831" i="47"/>
  <c r="BC32" i="47"/>
  <c r="BL45" i="47"/>
  <c r="BN58" i="47"/>
  <c r="BL71" i="47"/>
  <c r="BR83" i="47"/>
  <c r="AQ114" i="47"/>
  <c r="BM119" i="47"/>
  <c r="BJ119" i="47"/>
  <c r="BN119" i="47"/>
  <c r="BL119" i="47"/>
  <c r="BS151" i="47"/>
  <c r="BP151" i="47"/>
  <c r="BN156" i="47"/>
  <c r="BR156" i="47" s="1"/>
  <c r="BJ156" i="47"/>
  <c r="BM156" i="47"/>
  <c r="BL156" i="47"/>
  <c r="BR167" i="47"/>
  <c r="BR199" i="47"/>
  <c r="BJ203" i="47"/>
  <c r="BJ238" i="47"/>
  <c r="BL240" i="47"/>
  <c r="BN240" i="47"/>
  <c r="BM240" i="47"/>
  <c r="BP270" i="47"/>
  <c r="BJ279" i="47"/>
  <c r="BP292" i="47"/>
  <c r="BN298" i="47"/>
  <c r="BL304" i="47"/>
  <c r="BL322" i="47"/>
  <c r="BN331" i="47"/>
  <c r="Y333" i="47"/>
  <c r="BL343" i="47"/>
  <c r="BL454" i="47"/>
  <c r="BJ454" i="47"/>
  <c r="BM454" i="47"/>
  <c r="BR491" i="47"/>
  <c r="BJ823" i="47"/>
  <c r="BN823" i="47"/>
  <c r="BM823" i="47"/>
  <c r="H32" i="47"/>
  <c r="AG32" i="47"/>
  <c r="BE32" i="47"/>
  <c r="BL82" i="47"/>
  <c r="BJ82" i="47"/>
  <c r="BS83" i="47"/>
  <c r="AZ94" i="47"/>
  <c r="AS114" i="47"/>
  <c r="BM126" i="47"/>
  <c r="BL140" i="47"/>
  <c r="BM151" i="47"/>
  <c r="BS167" i="47"/>
  <c r="BM188" i="47"/>
  <c r="BJ188" i="47"/>
  <c r="BN188" i="47"/>
  <c r="BP188" i="47" s="1"/>
  <c r="BL188" i="47"/>
  <c r="BS199" i="47"/>
  <c r="BL238" i="47"/>
  <c r="BJ240" i="47"/>
  <c r="BL279" i="47"/>
  <c r="BP291" i="47"/>
  <c r="BR292" i="47"/>
  <c r="BM304" i="47"/>
  <c r="AB310" i="47"/>
  <c r="AG333" i="47"/>
  <c r="BM352" i="47"/>
  <c r="BL352" i="47"/>
  <c r="BN356" i="47"/>
  <c r="BR356" i="47" s="1"/>
  <c r="BL356" i="47"/>
  <c r="BM356" i="47"/>
  <c r="BL394" i="47"/>
  <c r="BN394" i="47"/>
  <c r="BS394" i="47" s="1"/>
  <c r="BM394" i="47"/>
  <c r="BN454" i="47"/>
  <c r="BN613" i="47"/>
  <c r="BL613" i="47"/>
  <c r="BM631" i="47"/>
  <c r="BL631" i="47"/>
  <c r="BN637" i="47"/>
  <c r="BM637" i="47"/>
  <c r="BJ637" i="47"/>
  <c r="BL637" i="47"/>
  <c r="BS821" i="47"/>
  <c r="BP821" i="47"/>
  <c r="BJ827" i="47"/>
  <c r="BN827" i="47"/>
  <c r="BL827" i="47"/>
  <c r="BJ61" i="47"/>
  <c r="BN61" i="47"/>
  <c r="BM61" i="47"/>
  <c r="BL61" i="47"/>
  <c r="BJ80" i="47"/>
  <c r="BL80" i="47"/>
  <c r="BM82" i="47"/>
  <c r="F109" i="47"/>
  <c r="AE109" i="47"/>
  <c r="BC109" i="47"/>
  <c r="BJ112" i="47"/>
  <c r="BN112" i="47"/>
  <c r="BP112" i="47" s="1"/>
  <c r="BR121" i="47"/>
  <c r="BS121" i="47"/>
  <c r="BM140" i="47"/>
  <c r="BR151" i="47"/>
  <c r="BJ201" i="47"/>
  <c r="BN201" i="47"/>
  <c r="BM201" i="47"/>
  <c r="AG212" i="47"/>
  <c r="BJ223" i="47"/>
  <c r="BL223" i="47"/>
  <c r="BM238" i="47"/>
  <c r="BL247" i="47"/>
  <c r="BJ309" i="47"/>
  <c r="BN309" i="47"/>
  <c r="BS309" i="47" s="1"/>
  <c r="BM309" i="47"/>
  <c r="AS310" i="47"/>
  <c r="BJ352" i="47"/>
  <c r="BJ356" i="47"/>
  <c r="BM366" i="47"/>
  <c r="BN366" i="47"/>
  <c r="BN385" i="47"/>
  <c r="BL385" i="47"/>
  <c r="BM385" i="47"/>
  <c r="BJ394" i="47"/>
  <c r="BL531" i="47"/>
  <c r="BM531" i="47"/>
  <c r="BN531" i="47"/>
  <c r="BR531" i="47" s="1"/>
  <c r="BN670" i="47"/>
  <c r="BJ670" i="47"/>
  <c r="BM670" i="47"/>
  <c r="BR674" i="47"/>
  <c r="BS674" i="47"/>
  <c r="BP674" i="47"/>
  <c r="BM827" i="47"/>
  <c r="F32" i="47"/>
  <c r="BN36" i="47"/>
  <c r="BM36" i="47"/>
  <c r="BM80" i="47"/>
  <c r="BN82" i="47"/>
  <c r="H109" i="47"/>
  <c r="AG109" i="47"/>
  <c r="BE109" i="47"/>
  <c r="BL112" i="47"/>
  <c r="AE114" i="47"/>
  <c r="BC114" i="47"/>
  <c r="BN140" i="47"/>
  <c r="BS140" i="47" s="1"/>
  <c r="BP154" i="47"/>
  <c r="BS154" i="47"/>
  <c r="BR154" i="47"/>
  <c r="BL186" i="47"/>
  <c r="BN186" i="47"/>
  <c r="BS186" i="47" s="1"/>
  <c r="AW198" i="47"/>
  <c r="BL201" i="47"/>
  <c r="Y212" i="47"/>
  <c r="AY212" i="47"/>
  <c r="BS233" i="47"/>
  <c r="BL309" i="47"/>
  <c r="BL307" i="47" s="1"/>
  <c r="BL314" i="47"/>
  <c r="BL330" i="47"/>
  <c r="BN352" i="47"/>
  <c r="BL354" i="47"/>
  <c r="BJ366" i="47"/>
  <c r="BJ531" i="47"/>
  <c r="BN783" i="47"/>
  <c r="BR783" i="47" s="1"/>
  <c r="BL783" i="47"/>
  <c r="BM783" i="47"/>
  <c r="AZ815" i="47"/>
  <c r="I32" i="47"/>
  <c r="BM65" i="47"/>
  <c r="BR66" i="47"/>
  <c r="BJ70" i="47"/>
  <c r="AM94" i="47"/>
  <c r="BL130" i="47"/>
  <c r="BN145" i="47"/>
  <c r="BP145" i="47" s="1"/>
  <c r="BL145" i="47"/>
  <c r="BJ160" i="47"/>
  <c r="BL160" i="47"/>
  <c r="BN160" i="47"/>
  <c r="BP160" i="47" s="1"/>
  <c r="BM160" i="47"/>
  <c r="BL192" i="47"/>
  <c r="BP206" i="47"/>
  <c r="AA207" i="47"/>
  <c r="AA198" i="47" s="1"/>
  <c r="BE212" i="47"/>
  <c r="BJ243" i="47"/>
  <c r="BN243" i="47"/>
  <c r="BS243" i="47" s="1"/>
  <c r="BM243" i="47"/>
  <c r="BJ256" i="47"/>
  <c r="BR263" i="47"/>
  <c r="BM283" i="47"/>
  <c r="BN283" i="47"/>
  <c r="BL348" i="47"/>
  <c r="BM348" i="47"/>
  <c r="BJ348" i="47"/>
  <c r="BN348" i="47"/>
  <c r="BS348" i="47" s="1"/>
  <c r="AB380" i="47"/>
  <c r="BN414" i="47"/>
  <c r="BM414" i="47"/>
  <c r="BJ414" i="47"/>
  <c r="AN430" i="47"/>
  <c r="BP440" i="47"/>
  <c r="BS440" i="47"/>
  <c r="M501" i="47"/>
  <c r="AK501" i="47"/>
  <c r="BN504" i="47"/>
  <c r="BR504" i="47" s="1"/>
  <c r="BN549" i="47"/>
  <c r="BM549" i="47"/>
  <c r="BN550" i="47"/>
  <c r="BP550" i="47" s="1"/>
  <c r="BJ550" i="47"/>
  <c r="BS555" i="47"/>
  <c r="BR555" i="47"/>
  <c r="BP555" i="47"/>
  <c r="BN568" i="47"/>
  <c r="BS568" i="47" s="1"/>
  <c r="BM568" i="47"/>
  <c r="BJ568" i="47"/>
  <c r="BM573" i="47"/>
  <c r="BJ595" i="47"/>
  <c r="BN595" i="47"/>
  <c r="BL595" i="47"/>
  <c r="BM595" i="47"/>
  <c r="BS708" i="47"/>
  <c r="BP708" i="47"/>
  <c r="AN32" i="47"/>
  <c r="BJ79" i="47"/>
  <c r="AG94" i="47"/>
  <c r="BE94" i="47"/>
  <c r="BJ117" i="47"/>
  <c r="BM122" i="47"/>
  <c r="BJ134" i="47"/>
  <c r="BM134" i="47"/>
  <c r="BJ139" i="47"/>
  <c r="BJ148" i="47"/>
  <c r="BL249" i="47"/>
  <c r="BL262" i="47"/>
  <c r="BJ266" i="47"/>
  <c r="BL287" i="47"/>
  <c r="BN287" i="47"/>
  <c r="BR287" i="47" s="1"/>
  <c r="AK289" i="47"/>
  <c r="BM300" i="47"/>
  <c r="BJ303" i="47"/>
  <c r="AM307" i="47"/>
  <c r="BJ308" i="47"/>
  <c r="BE310" i="47"/>
  <c r="BM318" i="47"/>
  <c r="BP320" i="47"/>
  <c r="BJ326" i="47"/>
  <c r="BN375" i="47"/>
  <c r="BJ375" i="47"/>
  <c r="F377" i="47"/>
  <c r="AE377" i="47"/>
  <c r="BC377" i="47"/>
  <c r="BJ382" i="47"/>
  <c r="BM408" i="47"/>
  <c r="BL408" i="47"/>
  <c r="BJ408" i="47"/>
  <c r="AE409" i="47"/>
  <c r="BM425" i="47"/>
  <c r="BN425" i="47"/>
  <c r="V430" i="47"/>
  <c r="I438" i="47"/>
  <c r="F438" i="47"/>
  <c r="BN438" i="47"/>
  <c r="BM439" i="47"/>
  <c r="BJ439" i="47"/>
  <c r="AB476" i="47"/>
  <c r="BN487" i="47"/>
  <c r="BP487" i="47" s="1"/>
  <c r="BM487" i="47"/>
  <c r="BJ487" i="47"/>
  <c r="H514" i="47"/>
  <c r="BM525" i="47"/>
  <c r="BL525" i="47"/>
  <c r="BJ525" i="47"/>
  <c r="BS619" i="47"/>
  <c r="BR619" i="47"/>
  <c r="BN638" i="47"/>
  <c r="BL638" i="47"/>
  <c r="BM638" i="47"/>
  <c r="BJ638" i="47"/>
  <c r="BS685" i="47"/>
  <c r="BP685" i="47"/>
  <c r="BR685" i="47"/>
  <c r="BR720" i="47"/>
  <c r="BS744" i="47"/>
  <c r="BR744" i="47"/>
  <c r="F758" i="47"/>
  <c r="I758" i="47"/>
  <c r="Y796" i="47"/>
  <c r="AB796" i="47"/>
  <c r="AA796" i="47"/>
  <c r="BH796" i="47"/>
  <c r="U32" i="47"/>
  <c r="AS32" i="47"/>
  <c r="BL79" i="47"/>
  <c r="F94" i="47"/>
  <c r="AH94" i="47"/>
  <c r="BF94" i="47"/>
  <c r="V109" i="47"/>
  <c r="AT109" i="47"/>
  <c r="BL134" i="47"/>
  <c r="BM139" i="47"/>
  <c r="BL144" i="47"/>
  <c r="BJ230" i="47"/>
  <c r="BJ239" i="47"/>
  <c r="BM287" i="47"/>
  <c r="BL297" i="47"/>
  <c r="BN300" i="47"/>
  <c r="BL303" i="47"/>
  <c r="BM308" i="47"/>
  <c r="AY307" i="47"/>
  <c r="BS320" i="47"/>
  <c r="BL324" i="47"/>
  <c r="BL326" i="47"/>
  <c r="BM334" i="47"/>
  <c r="BJ334" i="47"/>
  <c r="BN334" i="47"/>
  <c r="BN339" i="47"/>
  <c r="BM339" i="47"/>
  <c r="BJ339" i="47"/>
  <c r="BM370" i="47"/>
  <c r="BJ370" i="47"/>
  <c r="BE386" i="47"/>
  <c r="AG409" i="47"/>
  <c r="BS412" i="47"/>
  <c r="BP412" i="47"/>
  <c r="BM429" i="47"/>
  <c r="BM427" i="47" s="1"/>
  <c r="BL429" i="47"/>
  <c r="BL427" i="47" s="1"/>
  <c r="BP439" i="47"/>
  <c r="BS439" i="47"/>
  <c r="AH463" i="47"/>
  <c r="M463" i="47"/>
  <c r="M494" i="47"/>
  <c r="U501" i="47"/>
  <c r="BS525" i="47"/>
  <c r="BR525" i="47"/>
  <c r="BP525" i="47"/>
  <c r="BR529" i="47"/>
  <c r="BL552" i="47"/>
  <c r="BM552" i="47"/>
  <c r="BM612" i="47"/>
  <c r="BN612" i="47"/>
  <c r="BJ612" i="47"/>
  <c r="BN618" i="47"/>
  <c r="BS618" i="47" s="1"/>
  <c r="BL618" i="47"/>
  <c r="BJ618" i="47"/>
  <c r="BR646" i="47"/>
  <c r="BN651" i="47"/>
  <c r="BM651" i="47"/>
  <c r="BL651" i="47"/>
  <c r="BP653" i="47"/>
  <c r="BS653" i="47"/>
  <c r="BR653" i="47"/>
  <c r="AB709" i="47"/>
  <c r="BS722" i="47"/>
  <c r="BR722" i="47"/>
  <c r="I755" i="47"/>
  <c r="F755" i="47"/>
  <c r="BM79" i="47"/>
  <c r="BN139" i="47"/>
  <c r="BS139" i="47" s="1"/>
  <c r="BJ162" i="47"/>
  <c r="BN162" i="47"/>
  <c r="BN204" i="47"/>
  <c r="BJ204" i="47"/>
  <c r="BC234" i="47"/>
  <c r="BJ282" i="47"/>
  <c r="BL282" i="47"/>
  <c r="BM303" i="47"/>
  <c r="BN308" i="47"/>
  <c r="BS308" i="47" s="1"/>
  <c r="BM313" i="47"/>
  <c r="BN313" i="47"/>
  <c r="BP313" i="47" s="1"/>
  <c r="BM326" i="47"/>
  <c r="AH341" i="47"/>
  <c r="BF341" i="47"/>
  <c r="BN364" i="47"/>
  <c r="BL364" i="47"/>
  <c r="V377" i="47"/>
  <c r="AT377" i="47"/>
  <c r="U404" i="47"/>
  <c r="BN434" i="47"/>
  <c r="BJ434" i="47"/>
  <c r="AE436" i="47"/>
  <c r="BL453" i="47"/>
  <c r="BM453" i="47"/>
  <c r="BF469" i="47"/>
  <c r="H469" i="47"/>
  <c r="AG469" i="47"/>
  <c r="BE469" i="47"/>
  <c r="F476" i="47"/>
  <c r="BS490" i="47"/>
  <c r="BP490" i="47"/>
  <c r="BM500" i="47"/>
  <c r="BN500" i="47"/>
  <c r="BP500" i="47" s="1"/>
  <c r="BJ500" i="47"/>
  <c r="BM528" i="47"/>
  <c r="BL528" i="47"/>
  <c r="BP575" i="47"/>
  <c r="BS575" i="47"/>
  <c r="BJ656" i="47"/>
  <c r="BM656" i="47"/>
  <c r="BS699" i="47"/>
  <c r="BR699" i="47"/>
  <c r="BP699" i="47"/>
  <c r="M32" i="47"/>
  <c r="AW32" i="47"/>
  <c r="BM35" i="47"/>
  <c r="BM56" i="47"/>
  <c r="BJ67" i="47"/>
  <c r="BL75" i="47"/>
  <c r="BJ77" i="47"/>
  <c r="BM84" i="47"/>
  <c r="BM85" i="47"/>
  <c r="BR88" i="47"/>
  <c r="BM111" i="47"/>
  <c r="BJ127" i="47"/>
  <c r="BM141" i="47"/>
  <c r="BL143" i="47"/>
  <c r="BN144" i="47"/>
  <c r="BS144" i="47" s="1"/>
  <c r="BL159" i="47"/>
  <c r="BL162" i="47"/>
  <c r="BJ168" i="47"/>
  <c r="BM174" i="47"/>
  <c r="BM183" i="47"/>
  <c r="BL193" i="47"/>
  <c r="BL195" i="47"/>
  <c r="AM198" i="47"/>
  <c r="BJ199" i="47"/>
  <c r="BL204" i="47"/>
  <c r="BN217" i="47"/>
  <c r="BP217" i="47" s="1"/>
  <c r="BM230" i="47"/>
  <c r="BL235" i="47"/>
  <c r="Y234" i="47"/>
  <c r="AN234" i="47"/>
  <c r="BN239" i="47"/>
  <c r="BN242" i="47"/>
  <c r="BS242" i="47" s="1"/>
  <c r="BL246" i="47"/>
  <c r="BM255" i="47"/>
  <c r="BL261" i="47"/>
  <c r="BL268" i="47"/>
  <c r="BN276" i="47"/>
  <c r="BM276" i="47"/>
  <c r="BJ276" i="47"/>
  <c r="BM282" i="47"/>
  <c r="BJ291" i="47"/>
  <c r="BN297" i="47"/>
  <c r="BR303" i="47"/>
  <c r="U307" i="47"/>
  <c r="BJ317" i="47"/>
  <c r="BN324" i="47"/>
  <c r="BS324" i="47" s="1"/>
  <c r="AB333" i="47"/>
  <c r="AZ333" i="47"/>
  <c r="BM337" i="47"/>
  <c r="BN337" i="47"/>
  <c r="BP337" i="47" s="1"/>
  <c r="AK341" i="47"/>
  <c r="BM361" i="47"/>
  <c r="BL361" i="47"/>
  <c r="BM364" i="47"/>
  <c r="BN370" i="47"/>
  <c r="BM378" i="47"/>
  <c r="BL378" i="47"/>
  <c r="U380" i="47"/>
  <c r="BN387" i="47"/>
  <c r="BS387" i="47" s="1"/>
  <c r="AB386" i="47"/>
  <c r="BL421" i="47"/>
  <c r="BN429" i="47"/>
  <c r="BM434" i="47"/>
  <c r="BJ453" i="47"/>
  <c r="AS463" i="47"/>
  <c r="AY463" i="47"/>
  <c r="AH476" i="47"/>
  <c r="F494" i="47"/>
  <c r="BL500" i="47"/>
  <c r="BL497" i="47" s="1"/>
  <c r="BL517" i="47"/>
  <c r="BN517" i="47"/>
  <c r="BP517" i="47" s="1"/>
  <c r="BM517" i="47"/>
  <c r="BJ517" i="47"/>
  <c r="BJ528" i="47"/>
  <c r="AG571" i="47"/>
  <c r="BR575" i="47"/>
  <c r="BP607" i="47"/>
  <c r="BR607" i="47"/>
  <c r="BN717" i="47"/>
  <c r="BM717" i="47"/>
  <c r="BM750" i="47"/>
  <c r="BN750" i="47"/>
  <c r="BL750" i="47"/>
  <c r="BJ750" i="47"/>
  <c r="BN798" i="47"/>
  <c r="BM798" i="47"/>
  <c r="BJ798" i="47"/>
  <c r="BN803" i="47"/>
  <c r="I803" i="47"/>
  <c r="AE94" i="47"/>
  <c r="BC94" i="47"/>
  <c r="AW94" i="47"/>
  <c r="P109" i="47"/>
  <c r="AN109" i="47"/>
  <c r="BL117" i="47"/>
  <c r="BN117" i="47"/>
  <c r="BJ122" i="47"/>
  <c r="BL122" i="47"/>
  <c r="AE198" i="47"/>
  <c r="BC198" i="47"/>
  <c r="BF212" i="47"/>
  <c r="BJ262" i="47"/>
  <c r="BM262" i="47"/>
  <c r="BP326" i="47"/>
  <c r="BS326" i="47"/>
  <c r="BM382" i="47"/>
  <c r="BL382" i="47"/>
  <c r="BS388" i="47"/>
  <c r="BP388" i="47"/>
  <c r="AM404" i="47"/>
  <c r="V409" i="47"/>
  <c r="AT489" i="47"/>
  <c r="AE494" i="47"/>
  <c r="P501" i="47"/>
  <c r="AN501" i="47"/>
  <c r="AZ514" i="47"/>
  <c r="BN561" i="47"/>
  <c r="BR561" i="47" s="1"/>
  <c r="BL561" i="47"/>
  <c r="BJ561" i="47"/>
  <c r="AW571" i="47"/>
  <c r="BN593" i="47"/>
  <c r="BR593" i="47" s="1"/>
  <c r="BM593" i="47"/>
  <c r="BJ593" i="47"/>
  <c r="BN662" i="47"/>
  <c r="BP662" i="47" s="1"/>
  <c r="BM662" i="47"/>
  <c r="AN719" i="47"/>
  <c r="BM808" i="47"/>
  <c r="BL808" i="47"/>
  <c r="BJ808" i="47"/>
  <c r="BN35" i="47"/>
  <c r="V32" i="47"/>
  <c r="BJ47" i="47"/>
  <c r="BN56" i="47"/>
  <c r="BL77" i="47"/>
  <c r="BJ83" i="47"/>
  <c r="BS85" i="47"/>
  <c r="BS88" i="47"/>
  <c r="BM99" i="47"/>
  <c r="AY109" i="47"/>
  <c r="BN111" i="47"/>
  <c r="BS111" i="47" s="1"/>
  <c r="BL127" i="47"/>
  <c r="BR131" i="47"/>
  <c r="BN141" i="47"/>
  <c r="BP141" i="47" s="1"/>
  <c r="BM159" i="47"/>
  <c r="BM162" i="47"/>
  <c r="BM168" i="47"/>
  <c r="BN174" i="47"/>
  <c r="BN183" i="47"/>
  <c r="BJ185" i="47"/>
  <c r="BM193" i="47"/>
  <c r="BP200" i="47"/>
  <c r="BS200" i="47"/>
  <c r="BM204" i="47"/>
  <c r="BL224" i="47"/>
  <c r="BJ232" i="47"/>
  <c r="BM235" i="47"/>
  <c r="BJ248" i="47"/>
  <c r="BN255" i="47"/>
  <c r="BL257" i="47"/>
  <c r="BM261" i="47"/>
  <c r="BM268" i="47"/>
  <c r="BL276" i="47"/>
  <c r="BN282" i="47"/>
  <c r="BJ296" i="47"/>
  <c r="AS289" i="47"/>
  <c r="BN311" i="47"/>
  <c r="BM311" i="47"/>
  <c r="BJ311" i="47"/>
  <c r="BL317" i="47"/>
  <c r="BL319" i="47"/>
  <c r="BN319" i="47"/>
  <c r="BP319" i="47" s="1"/>
  <c r="BJ319" i="47"/>
  <c r="BJ337" i="47"/>
  <c r="BM349" i="47"/>
  <c r="BN349" i="47"/>
  <c r="BJ359" i="47"/>
  <c r="BM359" i="47"/>
  <c r="BJ361" i="47"/>
  <c r="BM367" i="47"/>
  <c r="O377" i="47"/>
  <c r="BJ378" i="47"/>
  <c r="AS386" i="47"/>
  <c r="F409" i="47"/>
  <c r="BL447" i="47"/>
  <c r="AY436" i="47"/>
  <c r="BN453" i="47"/>
  <c r="Y456" i="47"/>
  <c r="AW456" i="47"/>
  <c r="BJ458" i="47"/>
  <c r="AQ463" i="47"/>
  <c r="V463" i="47"/>
  <c r="BL473" i="47"/>
  <c r="BN473" i="47"/>
  <c r="BM473" i="47"/>
  <c r="M476" i="47"/>
  <c r="BM479" i="47"/>
  <c r="BM486" i="47"/>
  <c r="BL486" i="47"/>
  <c r="BJ486" i="47"/>
  <c r="AN497" i="47"/>
  <c r="AN514" i="47"/>
  <c r="BN528" i="47"/>
  <c r="BR528" i="47" s="1"/>
  <c r="BS566" i="47"/>
  <c r="BL578" i="47"/>
  <c r="BJ578" i="47"/>
  <c r="BS607" i="47"/>
  <c r="AS709" i="47"/>
  <c r="BJ717" i="47"/>
  <c r="BM768" i="47"/>
  <c r="BJ768" i="47"/>
  <c r="F803" i="47"/>
  <c r="BJ812" i="47"/>
  <c r="BN812" i="47"/>
  <c r="BR812" i="47" s="1"/>
  <c r="BM812" i="47"/>
  <c r="BL812" i="47"/>
  <c r="U386" i="47"/>
  <c r="F404" i="47"/>
  <c r="BN426" i="47"/>
  <c r="BL426" i="47"/>
  <c r="AA465" i="47"/>
  <c r="AB465" i="47"/>
  <c r="AQ489" i="47"/>
  <c r="BN522" i="47"/>
  <c r="BL522" i="47"/>
  <c r="AM571" i="47"/>
  <c r="BM591" i="47"/>
  <c r="BN591" i="47"/>
  <c r="BS591" i="47" s="1"/>
  <c r="BJ591" i="47"/>
  <c r="BL591" i="47"/>
  <c r="BM614" i="47"/>
  <c r="BL614" i="47"/>
  <c r="V714" i="47"/>
  <c r="BM728" i="47"/>
  <c r="BL728" i="47"/>
  <c r="BJ728" i="47"/>
  <c r="AQ753" i="47"/>
  <c r="BN764" i="47"/>
  <c r="BS764" i="47" s="1"/>
  <c r="BM764" i="47"/>
  <c r="BJ764" i="47"/>
  <c r="BS418" i="47"/>
  <c r="BP418" i="47"/>
  <c r="P436" i="47"/>
  <c r="M469" i="47"/>
  <c r="BJ478" i="47"/>
  <c r="BN478" i="47"/>
  <c r="AK497" i="47"/>
  <c r="M497" i="47"/>
  <c r="AW497" i="47"/>
  <c r="BP596" i="47"/>
  <c r="BS596" i="47"/>
  <c r="BM645" i="47"/>
  <c r="BL645" i="47"/>
  <c r="BM650" i="47"/>
  <c r="BL650" i="47"/>
  <c r="BJ650" i="47"/>
  <c r="BS645" i="47"/>
  <c r="BR645" i="47"/>
  <c r="BS650" i="47"/>
  <c r="BP650" i="47"/>
  <c r="BM654" i="47"/>
  <c r="BN654" i="47"/>
  <c r="BL654" i="47"/>
  <c r="BM699" i="47"/>
  <c r="BL699" i="47"/>
  <c r="AK719" i="47"/>
  <c r="BM724" i="47"/>
  <c r="BL724" i="47"/>
  <c r="AS734" i="47"/>
  <c r="BE734" i="47"/>
  <c r="BJ769" i="47"/>
  <c r="BN769" i="47"/>
  <c r="BM807" i="47"/>
  <c r="BL807" i="47"/>
  <c r="BJ807" i="47"/>
  <c r="I109" i="47"/>
  <c r="BC212" i="47"/>
  <c r="BM329" i="47"/>
  <c r="BJ329" i="47"/>
  <c r="AB377" i="47"/>
  <c r="AZ377" i="47"/>
  <c r="BF380" i="47"/>
  <c r="BL390" i="47"/>
  <c r="BM390" i="47"/>
  <c r="BJ390" i="47"/>
  <c r="I432" i="47"/>
  <c r="F432" i="47"/>
  <c r="F430" i="47" s="1"/>
  <c r="BN441" i="47"/>
  <c r="BM441" i="47"/>
  <c r="BJ441" i="47"/>
  <c r="BJ444" i="47"/>
  <c r="BM444" i="47"/>
  <c r="O456" i="47"/>
  <c r="S501" i="47"/>
  <c r="BM626" i="47"/>
  <c r="BN626" i="47"/>
  <c r="BS626" i="47" s="1"/>
  <c r="BL626" i="47"/>
  <c r="BM629" i="47"/>
  <c r="BN629" i="47"/>
  <c r="BL629" i="47"/>
  <c r="BR650" i="47"/>
  <c r="BJ654" i="47"/>
  <c r="BN684" i="47"/>
  <c r="BL684" i="47"/>
  <c r="BP696" i="47"/>
  <c r="BJ699" i="47"/>
  <c r="BC714" i="47"/>
  <c r="AM719" i="47"/>
  <c r="BJ720" i="47"/>
  <c r="BN724" i="47"/>
  <c r="BP724" i="47" s="1"/>
  <c r="BN737" i="47"/>
  <c r="BM769" i="47"/>
  <c r="AZ773" i="47"/>
  <c r="AE773" i="47"/>
  <c r="AA801" i="47"/>
  <c r="AB801" i="47"/>
  <c r="BN807" i="47"/>
  <c r="BS807" i="47" s="1"/>
  <c r="AQ333" i="47"/>
  <c r="P377" i="47"/>
  <c r="AN377" i="47"/>
  <c r="AA380" i="47"/>
  <c r="AY380" i="47"/>
  <c r="AN380" i="47"/>
  <c r="AS380" i="47"/>
  <c r="AB404" i="47"/>
  <c r="AZ404" i="47"/>
  <c r="M430" i="47"/>
  <c r="H436" i="47"/>
  <c r="AG436" i="47"/>
  <c r="BE436" i="47"/>
  <c r="AM449" i="47"/>
  <c r="BN462" i="47"/>
  <c r="BM462" i="47"/>
  <c r="I476" i="47"/>
  <c r="AT476" i="47"/>
  <c r="AA489" i="47"/>
  <c r="AY489" i="47"/>
  <c r="V489" i="47"/>
  <c r="BN503" i="47"/>
  <c r="BL503" i="47"/>
  <c r="BC508" i="47"/>
  <c r="AW514" i="47"/>
  <c r="AA538" i="47"/>
  <c r="AA571" i="47"/>
  <c r="BS598" i="47"/>
  <c r="BP598" i="47"/>
  <c r="BM683" i="47"/>
  <c r="BL683" i="47"/>
  <c r="BJ683" i="47"/>
  <c r="BS700" i="47"/>
  <c r="BR700" i="47"/>
  <c r="BN702" i="47"/>
  <c r="BM702" i="47"/>
  <c r="BJ702" i="47"/>
  <c r="AK709" i="47"/>
  <c r="BM710" i="47"/>
  <c r="BN710" i="47"/>
  <c r="BL710" i="47"/>
  <c r="BJ710" i="47"/>
  <c r="S714" i="47"/>
  <c r="AH114" i="47"/>
  <c r="BF114" i="47"/>
  <c r="BE114" i="47"/>
  <c r="AZ234" i="47"/>
  <c r="AW289" i="47"/>
  <c r="AQ307" i="47"/>
  <c r="AQ310" i="47"/>
  <c r="AZ310" i="47"/>
  <c r="AT341" i="47"/>
  <c r="Y387" i="47"/>
  <c r="Y386" i="47" s="1"/>
  <c r="BM411" i="47"/>
  <c r="BL411" i="47"/>
  <c r="AH409" i="47"/>
  <c r="H427" i="47"/>
  <c r="AG427" i="47"/>
  <c r="BE427" i="47"/>
  <c r="AK449" i="47"/>
  <c r="U456" i="47"/>
  <c r="AS456" i="47"/>
  <c r="O460" i="47"/>
  <c r="AM460" i="47"/>
  <c r="BJ462" i="47"/>
  <c r="AK489" i="47"/>
  <c r="S497" i="47"/>
  <c r="V501" i="47"/>
  <c r="AT501" i="47"/>
  <c r="BJ503" i="47"/>
  <c r="AH508" i="47"/>
  <c r="O514" i="47"/>
  <c r="BM515" i="47"/>
  <c r="AG514" i="47"/>
  <c r="BE514" i="47"/>
  <c r="AW538" i="47"/>
  <c r="BJ598" i="47"/>
  <c r="BJ600" i="47"/>
  <c r="BN683" i="47"/>
  <c r="BS687" i="47"/>
  <c r="BP687" i="47"/>
  <c r="BJ700" i="47"/>
  <c r="BL702" i="47"/>
  <c r="BJ716" i="47"/>
  <c r="BM716" i="47"/>
  <c r="BL721" i="47"/>
  <c r="BN721" i="47"/>
  <c r="BM721" i="47"/>
  <c r="BJ721" i="47"/>
  <c r="AS794" i="47"/>
  <c r="AT310" i="47"/>
  <c r="AW377" i="47"/>
  <c r="AW404" i="47"/>
  <c r="O427" i="47"/>
  <c r="AM427" i="47"/>
  <c r="AA436" i="47"/>
  <c r="AB436" i="47"/>
  <c r="S449" i="47"/>
  <c r="AQ449" i="47"/>
  <c r="AA456" i="47"/>
  <c r="AY456" i="47"/>
  <c r="AB460" i="47"/>
  <c r="AZ460" i="47"/>
  <c r="I463" i="47"/>
  <c r="P497" i="47"/>
  <c r="AZ497" i="47"/>
  <c r="AT538" i="47"/>
  <c r="BR598" i="47"/>
  <c r="BJ617" i="47"/>
  <c r="BN617" i="47"/>
  <c r="BL617" i="47"/>
  <c r="BN668" i="47"/>
  <c r="BS668" i="47" s="1"/>
  <c r="BM668" i="47"/>
  <c r="BJ668" i="47"/>
  <c r="BM675" i="47"/>
  <c r="BL675" i="47"/>
  <c r="BJ675" i="47"/>
  <c r="BN675" i="47"/>
  <c r="BP700" i="47"/>
  <c r="BJ804" i="47"/>
  <c r="BN804" i="47"/>
  <c r="M822" i="47"/>
  <c r="M815" i="47" s="1"/>
  <c r="AW822" i="47"/>
  <c r="AW815" i="47" s="1"/>
  <c r="BS565" i="47"/>
  <c r="BP565" i="47"/>
  <c r="BM627" i="47"/>
  <c r="BN627" i="47"/>
  <c r="BM635" i="47"/>
  <c r="BL635" i="47"/>
  <c r="BJ635" i="47"/>
  <c r="BJ673" i="47"/>
  <c r="BN673" i="47"/>
  <c r="BS673" i="47" s="1"/>
  <c r="BL673" i="47"/>
  <c r="BM673" i="47"/>
  <c r="BM707" i="47"/>
  <c r="BL707" i="47"/>
  <c r="BM804" i="47"/>
  <c r="H810" i="47"/>
  <c r="I810" i="47"/>
  <c r="BL821" i="47"/>
  <c r="AE341" i="47"/>
  <c r="AG341" i="47"/>
  <c r="O386" i="47"/>
  <c r="AM386" i="47"/>
  <c r="V386" i="47"/>
  <c r="AA386" i="47"/>
  <c r="M427" i="47"/>
  <c r="AK427" i="47"/>
  <c r="V427" i="47"/>
  <c r="AT427" i="47"/>
  <c r="AZ430" i="47"/>
  <c r="O436" i="47"/>
  <c r="AM436" i="47"/>
  <c r="AZ456" i="47"/>
  <c r="S456" i="47"/>
  <c r="AQ456" i="47"/>
  <c r="BC456" i="47"/>
  <c r="AW463" i="47"/>
  <c r="AK469" i="47"/>
  <c r="AE489" i="47"/>
  <c r="AG489" i="47"/>
  <c r="I494" i="47"/>
  <c r="AT494" i="47"/>
  <c r="Y501" i="47"/>
  <c r="AW501" i="47"/>
  <c r="V571" i="47"/>
  <c r="AT571" i="47"/>
  <c r="AH709" i="47"/>
  <c r="Y714" i="47"/>
  <c r="P714" i="47"/>
  <c r="AN714" i="47"/>
  <c r="AW734" i="47"/>
  <c r="AT753" i="47"/>
  <c r="P427" i="47"/>
  <c r="AN427" i="47"/>
  <c r="AA427" i="47"/>
  <c r="P430" i="47"/>
  <c r="U436" i="47"/>
  <c r="AS436" i="47"/>
  <c r="AT460" i="47"/>
  <c r="BF463" i="47"/>
  <c r="AM469" i="47"/>
  <c r="AW469" i="47"/>
  <c r="AE508" i="47"/>
  <c r="AK514" i="47"/>
  <c r="AY773" i="47"/>
  <c r="AM794" i="47"/>
  <c r="AQ818" i="47"/>
  <c r="V818" i="47"/>
  <c r="V815" i="47" s="1"/>
  <c r="BF818" i="47"/>
  <c r="BF815" i="47" s="1"/>
  <c r="AK822" i="47"/>
  <c r="V404" i="47"/>
  <c r="Y404" i="47"/>
  <c r="S427" i="47"/>
  <c r="AQ427" i="47"/>
  <c r="AB427" i="47"/>
  <c r="AZ427" i="47"/>
  <c r="BC430" i="47"/>
  <c r="I434" i="47"/>
  <c r="BF430" i="47"/>
  <c r="BC449" i="47"/>
  <c r="H460" i="47"/>
  <c r="AG460" i="47"/>
  <c r="BE460" i="47"/>
  <c r="AH469" i="47"/>
  <c r="BM481" i="47"/>
  <c r="M489" i="47"/>
  <c r="S494" i="47"/>
  <c r="V508" i="47"/>
  <c r="BL532" i="47"/>
  <c r="BL536" i="47"/>
  <c r="BL543" i="47"/>
  <c r="BJ545" i="47"/>
  <c r="BJ594" i="47"/>
  <c r="BJ646" i="47"/>
  <c r="BJ669" i="47"/>
  <c r="BM669" i="47"/>
  <c r="BN706" i="47"/>
  <c r="BR706" i="47" s="1"/>
  <c r="BM706" i="47"/>
  <c r="BL706" i="47"/>
  <c r="AE714" i="47"/>
  <c r="AQ734" i="47"/>
  <c r="BR743" i="47"/>
  <c r="BJ779" i="47"/>
  <c r="BJ781" i="47"/>
  <c r="BJ787" i="47"/>
  <c r="AY794" i="47"/>
  <c r="BL811" i="47"/>
  <c r="BL825" i="47"/>
  <c r="U427" i="47"/>
  <c r="AS427" i="47"/>
  <c r="F427" i="47"/>
  <c r="AE427" i="47"/>
  <c r="BC427" i="47"/>
  <c r="M456" i="47"/>
  <c r="AK456" i="47"/>
  <c r="AM456" i="47"/>
  <c r="AG463" i="47"/>
  <c r="AM463" i="47"/>
  <c r="S469" i="47"/>
  <c r="AQ469" i="47"/>
  <c r="BS474" i="47"/>
  <c r="Y476" i="47"/>
  <c r="BN481" i="47"/>
  <c r="BM484" i="47"/>
  <c r="Y497" i="47"/>
  <c r="BL516" i="47"/>
  <c r="BN536" i="47"/>
  <c r="BR536" i="47" s="1"/>
  <c r="BJ563" i="47"/>
  <c r="BN579" i="47"/>
  <c r="BM579" i="47"/>
  <c r="BJ579" i="47"/>
  <c r="BL597" i="47"/>
  <c r="BN669" i="47"/>
  <c r="BP669" i="47" s="1"/>
  <c r="BP681" i="47"/>
  <c r="H714" i="47"/>
  <c r="AG714" i="47"/>
  <c r="BJ727" i="47"/>
  <c r="BN727" i="47"/>
  <c r="BR727" i="47" s="1"/>
  <c r="BL727" i="47"/>
  <c r="BF734" i="47"/>
  <c r="BS743" i="47"/>
  <c r="BL779" i="47"/>
  <c r="AG773" i="47"/>
  <c r="BL790" i="47"/>
  <c r="BJ790" i="47"/>
  <c r="BN791" i="47"/>
  <c r="BM791" i="47"/>
  <c r="BJ791" i="47"/>
  <c r="BN811" i="47"/>
  <c r="BR811" i="47" s="1"/>
  <c r="AH822" i="47"/>
  <c r="BM825" i="47"/>
  <c r="BC497" i="47"/>
  <c r="AZ508" i="47"/>
  <c r="AE538" i="47"/>
  <c r="BF571" i="47"/>
  <c r="AY588" i="47"/>
  <c r="U686" i="47"/>
  <c r="AZ714" i="47"/>
  <c r="AN818" i="47"/>
  <c r="AN815" i="47" s="1"/>
  <c r="U571" i="47"/>
  <c r="AS571" i="47"/>
  <c r="AG719" i="47"/>
  <c r="BE719" i="47"/>
  <c r="BJ659" i="47"/>
  <c r="BL698" i="47"/>
  <c r="AZ686" i="47"/>
  <c r="AN709" i="47"/>
  <c r="AA714" i="47"/>
  <c r="AY714" i="47"/>
  <c r="AW719" i="47"/>
  <c r="AH719" i="47"/>
  <c r="BM749" i="47"/>
  <c r="Y797" i="47"/>
  <c r="BH797" i="47"/>
  <c r="AN794" i="47"/>
  <c r="AQ794" i="47"/>
  <c r="BM810" i="47"/>
  <c r="BJ820" i="47"/>
  <c r="BJ818" i="47" s="1"/>
  <c r="BM584" i="47"/>
  <c r="BL611" i="47"/>
  <c r="M714" i="47"/>
  <c r="BJ738" i="47"/>
  <c r="BJ743" i="47"/>
  <c r="BN749" i="47"/>
  <c r="AZ753" i="47"/>
  <c r="BR54" i="47"/>
  <c r="BP54" i="47"/>
  <c r="BS54" i="47"/>
  <c r="AH32" i="47"/>
  <c r="BF32" i="47"/>
  <c r="BP49" i="47"/>
  <c r="BN59" i="47"/>
  <c r="BL59" i="47"/>
  <c r="BJ59" i="47"/>
  <c r="BS79" i="47"/>
  <c r="BR79" i="47"/>
  <c r="BP79" i="47"/>
  <c r="U94" i="47"/>
  <c r="AM114" i="47"/>
  <c r="BJ128" i="47"/>
  <c r="BM128" i="47"/>
  <c r="BL128" i="47"/>
  <c r="BJ184" i="47"/>
  <c r="BN184" i="47"/>
  <c r="BM184" i="47"/>
  <c r="AS212" i="47"/>
  <c r="BP214" i="47"/>
  <c r="BS214" i="47"/>
  <c r="BR214" i="47"/>
  <c r="BN222" i="47"/>
  <c r="BM222" i="47"/>
  <c r="BL222" i="47"/>
  <c r="BJ222" i="47"/>
  <c r="BS224" i="47"/>
  <c r="BR224" i="47"/>
  <c r="BP224" i="47"/>
  <c r="BJ231" i="47"/>
  <c r="BN231" i="47"/>
  <c r="BL336" i="47"/>
  <c r="BL333" i="47" s="1"/>
  <c r="BN336" i="47"/>
  <c r="BM336" i="47"/>
  <c r="BN407" i="47"/>
  <c r="BM407" i="47"/>
  <c r="BL407" i="47"/>
  <c r="BS479" i="47"/>
  <c r="BP479" i="47"/>
  <c r="BN37" i="47"/>
  <c r="BL37" i="47"/>
  <c r="BJ37" i="47"/>
  <c r="BN40" i="47"/>
  <c r="BM40" i="47"/>
  <c r="BM59" i="47"/>
  <c r="BN74" i="47"/>
  <c r="BM74" i="47"/>
  <c r="BL74" i="47"/>
  <c r="BJ74" i="47"/>
  <c r="BM81" i="47"/>
  <c r="BL81" i="47"/>
  <c r="BJ81" i="47"/>
  <c r="BL87" i="47"/>
  <c r="BJ87" i="47"/>
  <c r="BM102" i="47"/>
  <c r="BL102" i="47"/>
  <c r="BJ102" i="47"/>
  <c r="BP121" i="47"/>
  <c r="BN128" i="47"/>
  <c r="BS145" i="47"/>
  <c r="BR145" i="47"/>
  <c r="BN149" i="47"/>
  <c r="BM149" i="47"/>
  <c r="BL149" i="47"/>
  <c r="BJ163" i="47"/>
  <c r="BN163" i="47"/>
  <c r="BM163" i="47"/>
  <c r="BL163" i="47"/>
  <c r="BN178" i="47"/>
  <c r="BM178" i="47"/>
  <c r="BL178" i="47"/>
  <c r="BL184" i="47"/>
  <c r="BM186" i="47"/>
  <c r="BJ186" i="47"/>
  <c r="BN191" i="47"/>
  <c r="BM191" i="47"/>
  <c r="BL191" i="47"/>
  <c r="BN210" i="47"/>
  <c r="BM210" i="47"/>
  <c r="BL210" i="47"/>
  <c r="BJ210" i="47"/>
  <c r="AB212" i="47"/>
  <c r="BJ224" i="47"/>
  <c r="BL231" i="47"/>
  <c r="BP263" i="47"/>
  <c r="BS285" i="47"/>
  <c r="BR285" i="47"/>
  <c r="AA310" i="47"/>
  <c r="AY310" i="47"/>
  <c r="BP334" i="47"/>
  <c r="BJ336" i="47"/>
  <c r="Y341" i="47"/>
  <c r="BJ407" i="47"/>
  <c r="BS42" i="47"/>
  <c r="BP42" i="47"/>
  <c r="AB96" i="47"/>
  <c r="AB94" i="47" s="1"/>
  <c r="AA96" i="47"/>
  <c r="AA94" i="47" s="1"/>
  <c r="Y96" i="47"/>
  <c r="Y94" i="47" s="1"/>
  <c r="BS102" i="47"/>
  <c r="BR102" i="47"/>
  <c r="BP102" i="47"/>
  <c r="BN106" i="47"/>
  <c r="BM106" i="47"/>
  <c r="BS165" i="47"/>
  <c r="BR165" i="47"/>
  <c r="BP165" i="47"/>
  <c r="BS228" i="47"/>
  <c r="BR228" i="47"/>
  <c r="BP228" i="47"/>
  <c r="BM237" i="47"/>
  <c r="BN237" i="47"/>
  <c r="BN244" i="47"/>
  <c r="BM244" i="47"/>
  <c r="BL244" i="47"/>
  <c r="BJ244" i="47"/>
  <c r="BS274" i="47"/>
  <c r="BR274" i="47"/>
  <c r="BP274" i="47"/>
  <c r="BS279" i="47"/>
  <c r="BP279" i="47"/>
  <c r="BS319" i="47"/>
  <c r="BM402" i="47"/>
  <c r="BN402" i="47"/>
  <c r="BJ402" i="47"/>
  <c r="BS614" i="47"/>
  <c r="BP614" i="47"/>
  <c r="BR614" i="47"/>
  <c r="BJ54" i="47"/>
  <c r="BJ69" i="47"/>
  <c r="BP81" i="47"/>
  <c r="BS87" i="47"/>
  <c r="BR87" i="47"/>
  <c r="BS92" i="47"/>
  <c r="BR92" i="47"/>
  <c r="BJ106" i="47"/>
  <c r="BN123" i="47"/>
  <c r="BM123" i="47"/>
  <c r="BL123" i="47"/>
  <c r="BJ123" i="47"/>
  <c r="BR160" i="47"/>
  <c r="BN170" i="47"/>
  <c r="BM170" i="47"/>
  <c r="BL170" i="47"/>
  <c r="BJ170" i="47"/>
  <c r="BJ175" i="47"/>
  <c r="BN175" i="47"/>
  <c r="BM197" i="47"/>
  <c r="BJ226" i="47"/>
  <c r="BN226" i="47"/>
  <c r="BM226" i="47"/>
  <c r="BJ237" i="47"/>
  <c r="BN241" i="47"/>
  <c r="BM241" i="47"/>
  <c r="AN341" i="47"/>
  <c r="BL351" i="47"/>
  <c r="BN351" i="47"/>
  <c r="BM351" i="47"/>
  <c r="BJ351" i="47"/>
  <c r="BN374" i="47"/>
  <c r="BM374" i="47"/>
  <c r="P386" i="47"/>
  <c r="AN386" i="47"/>
  <c r="BS390" i="47"/>
  <c r="BR390" i="47"/>
  <c r="BP390" i="47"/>
  <c r="BR634" i="47"/>
  <c r="BS634" i="47"/>
  <c r="BP634" i="47"/>
  <c r="BR45" i="47"/>
  <c r="BN48" i="47"/>
  <c r="BL48" i="47"/>
  <c r="BJ48" i="47"/>
  <c r="BL54" i="47"/>
  <c r="BR61" i="47"/>
  <c r="BS61" i="47"/>
  <c r="BP61" i="47"/>
  <c r="BM69" i="47"/>
  <c r="BM72" i="47"/>
  <c r="BL72" i="47"/>
  <c r="BJ72" i="47"/>
  <c r="BR81" i="47"/>
  <c r="BP87" i="47"/>
  <c r="BR91" i="47"/>
  <c r="BP91" i="47"/>
  <c r="BS91" i="47"/>
  <c r="BP92" i="47"/>
  <c r="BL106" i="47"/>
  <c r="BJ113" i="47"/>
  <c r="BP130" i="47"/>
  <c r="BS134" i="47"/>
  <c r="BR134" i="47"/>
  <c r="BP134" i="47"/>
  <c r="BN138" i="47"/>
  <c r="BM138" i="47"/>
  <c r="BL138" i="47"/>
  <c r="BJ138" i="47"/>
  <c r="BP144" i="47"/>
  <c r="BJ158" i="47"/>
  <c r="BL175" i="47"/>
  <c r="BP186" i="47"/>
  <c r="BN197" i="47"/>
  <c r="BL226" i="47"/>
  <c r="AQ234" i="47"/>
  <c r="AW234" i="47"/>
  <c r="BL237" i="47"/>
  <c r="BJ241" i="47"/>
  <c r="BM288" i="47"/>
  <c r="BJ288" i="47"/>
  <c r="BP297" i="47"/>
  <c r="BR297" i="47"/>
  <c r="BS297" i="47"/>
  <c r="AQ341" i="47"/>
  <c r="BL374" i="47"/>
  <c r="S386" i="47"/>
  <c r="AQ386" i="47"/>
  <c r="BN704" i="47"/>
  <c r="BL704" i="47"/>
  <c r="BM704" i="47"/>
  <c r="BJ704" i="47"/>
  <c r="AZ32" i="47"/>
  <c r="BM48" i="47"/>
  <c r="BM51" i="47"/>
  <c r="BL51" i="47"/>
  <c r="BM54" i="47"/>
  <c r="BN60" i="47"/>
  <c r="BM60" i="47"/>
  <c r="BM64" i="47"/>
  <c r="BL64" i="47"/>
  <c r="BJ64" i="47"/>
  <c r="BN69" i="47"/>
  <c r="BN72" i="47"/>
  <c r="BM76" i="47"/>
  <c r="BL76" i="47"/>
  <c r="BN89" i="47"/>
  <c r="BM89" i="47"/>
  <c r="BL89" i="47"/>
  <c r="BJ89" i="47"/>
  <c r="BJ91" i="47"/>
  <c r="M109" i="47"/>
  <c r="BN110" i="47"/>
  <c r="BM110" i="47"/>
  <c r="BM113" i="47"/>
  <c r="BR144" i="47"/>
  <c r="BL158" i="47"/>
  <c r="BS172" i="47"/>
  <c r="BR172" i="47"/>
  <c r="BP172" i="47"/>
  <c r="BM175" i="47"/>
  <c r="BR186" i="47"/>
  <c r="BM196" i="47"/>
  <c r="AN212" i="47"/>
  <c r="AE212" i="47"/>
  <c r="BJ215" i="47"/>
  <c r="AS234" i="47"/>
  <c r="BP235" i="47"/>
  <c r="BS283" i="47"/>
  <c r="BR283" i="47"/>
  <c r="BP283" i="47"/>
  <c r="BN288" i="47"/>
  <c r="AM289" i="47"/>
  <c r="BP342" i="47"/>
  <c r="BR342" i="47"/>
  <c r="BS342" i="47"/>
  <c r="BR366" i="47"/>
  <c r="BS366" i="47"/>
  <c r="BP366" i="47"/>
  <c r="BS53" i="47"/>
  <c r="BP53" i="47"/>
  <c r="BJ60" i="47"/>
  <c r="BJ76" i="47"/>
  <c r="BS116" i="47"/>
  <c r="BR116" i="47"/>
  <c r="BN196" i="47"/>
  <c r="BM215" i="47"/>
  <c r="BJ43" i="47"/>
  <c r="BN44" i="47"/>
  <c r="BN51" i="47"/>
  <c r="BJ53" i="47"/>
  <c r="BL60" i="47"/>
  <c r="BN76" i="47"/>
  <c r="BM91" i="47"/>
  <c r="H94" i="47"/>
  <c r="BL110" i="47"/>
  <c r="AW114" i="47"/>
  <c r="BP116" i="47"/>
  <c r="BM118" i="47"/>
  <c r="BN118" i="47"/>
  <c r="BL118" i="47"/>
  <c r="BM129" i="47"/>
  <c r="BL164" i="47"/>
  <c r="BN164" i="47"/>
  <c r="BM164" i="47"/>
  <c r="BJ164" i="47"/>
  <c r="BN171" i="47"/>
  <c r="BM171" i="47"/>
  <c r="AN198" i="47"/>
  <c r="BJ205" i="47"/>
  <c r="AH212" i="47"/>
  <c r="BN215" i="47"/>
  <c r="BS245" i="47"/>
  <c r="BR245" i="47"/>
  <c r="BP245" i="47"/>
  <c r="BL273" i="47"/>
  <c r="AQ289" i="47"/>
  <c r="BS515" i="47"/>
  <c r="BR515" i="47"/>
  <c r="AA514" i="47"/>
  <c r="AY514" i="47"/>
  <c r="BR43" i="47"/>
  <c r="BP43" i="47"/>
  <c r="AK94" i="47"/>
  <c r="AT114" i="47"/>
  <c r="BJ129" i="47"/>
  <c r="BR235" i="47"/>
  <c r="BS256" i="47"/>
  <c r="BR256" i="47"/>
  <c r="BM275" i="47"/>
  <c r="BN275" i="47"/>
  <c r="BN39" i="47"/>
  <c r="BL39" i="47"/>
  <c r="BJ39" i="47"/>
  <c r="BL43" i="47"/>
  <c r="BL53" i="47"/>
  <c r="BJ68" i="47"/>
  <c r="BN68" i="47"/>
  <c r="BM68" i="47"/>
  <c r="BP80" i="47"/>
  <c r="BM93" i="47"/>
  <c r="BL93" i="47"/>
  <c r="BJ93" i="47"/>
  <c r="BN101" i="47"/>
  <c r="BM101" i="47"/>
  <c r="AZ114" i="47"/>
  <c r="BJ118" i="47"/>
  <c r="BN124" i="47"/>
  <c r="BM124" i="47"/>
  <c r="BL124" i="47"/>
  <c r="BS127" i="47"/>
  <c r="BR127" i="47"/>
  <c r="BN129" i="47"/>
  <c r="BM142" i="47"/>
  <c r="BN142" i="47"/>
  <c r="BL142" i="47"/>
  <c r="BN155" i="47"/>
  <c r="BM155" i="47"/>
  <c r="BL155" i="47"/>
  <c r="BJ171" i="47"/>
  <c r="BS195" i="47"/>
  <c r="BR195" i="47"/>
  <c r="AQ198" i="47"/>
  <c r="AS198" i="47"/>
  <c r="BM205" i="47"/>
  <c r="AW212" i="47"/>
  <c r="AA234" i="47"/>
  <c r="BJ245" i="47"/>
  <c r="BN266" i="47"/>
  <c r="BM266" i="47"/>
  <c r="BJ269" i="47"/>
  <c r="BN269" i="47"/>
  <c r="BL275" i="47"/>
  <c r="BN373" i="47"/>
  <c r="BL373" i="47"/>
  <c r="BM373" i="47"/>
  <c r="O380" i="47"/>
  <c r="AM380" i="47"/>
  <c r="BN433" i="47"/>
  <c r="BM433" i="47"/>
  <c r="S514" i="47"/>
  <c r="AQ514" i="47"/>
  <c r="BP515" i="47"/>
  <c r="BR523" i="47"/>
  <c r="BS523" i="47"/>
  <c r="BP523" i="47"/>
  <c r="BL91" i="47"/>
  <c r="O109" i="47"/>
  <c r="BN113" i="47"/>
  <c r="AT234" i="47"/>
  <c r="BP254" i="47"/>
  <c r="BS254" i="47"/>
  <c r="BR254" i="47"/>
  <c r="BJ273" i="47"/>
  <c r="BN273" i="47"/>
  <c r="BN280" i="47"/>
  <c r="BM280" i="47"/>
  <c r="BL280" i="47"/>
  <c r="BS325" i="47"/>
  <c r="BR325" i="47"/>
  <c r="BP325" i="47"/>
  <c r="Y32" i="47"/>
  <c r="BM43" i="47"/>
  <c r="BM53" i="47"/>
  <c r="BR80" i="47"/>
  <c r="BS99" i="47"/>
  <c r="BR99" i="47"/>
  <c r="BP99" i="47"/>
  <c r="BS126" i="47"/>
  <c r="BR126" i="47"/>
  <c r="BP126" i="47"/>
  <c r="BR133" i="47"/>
  <c r="BS133" i="47"/>
  <c r="BP133" i="47"/>
  <c r="BN137" i="47"/>
  <c r="BM137" i="47"/>
  <c r="BJ157" i="47"/>
  <c r="BN157" i="47"/>
  <c r="BM157" i="47"/>
  <c r="BS162" i="47"/>
  <c r="BR162" i="47"/>
  <c r="BP162" i="47"/>
  <c r="BN169" i="47"/>
  <c r="BM169" i="47"/>
  <c r="BL169" i="47"/>
  <c r="BJ169" i="47"/>
  <c r="BL171" i="47"/>
  <c r="BL194" i="47"/>
  <c r="BN194" i="47"/>
  <c r="BN205" i="47"/>
  <c r="AT212" i="47"/>
  <c r="BS229" i="47"/>
  <c r="AB234" i="47"/>
  <c r="BL245" i="47"/>
  <c r="BJ327" i="47"/>
  <c r="BL327" i="47"/>
  <c r="BN327" i="47"/>
  <c r="BR329" i="47"/>
  <c r="BS329" i="47"/>
  <c r="BP329" i="47"/>
  <c r="BC386" i="47"/>
  <c r="BS45" i="47"/>
  <c r="BJ51" i="47"/>
  <c r="BH96" i="47"/>
  <c r="AG114" i="47"/>
  <c r="BN158" i="47"/>
  <c r="BP519" i="47"/>
  <c r="BR519" i="47"/>
  <c r="BS519" i="47"/>
  <c r="BM34" i="47"/>
  <c r="BS43" i="47"/>
  <c r="BM49" i="47"/>
  <c r="BL49" i="47"/>
  <c r="BR53" i="47"/>
  <c r="BP57" i="47"/>
  <c r="BP93" i="47"/>
  <c r="BJ99" i="47"/>
  <c r="BN105" i="47"/>
  <c r="BM105" i="47"/>
  <c r="BL105" i="47"/>
  <c r="BJ105" i="47"/>
  <c r="BN108" i="47"/>
  <c r="BM108" i="47"/>
  <c r="BL108" i="47"/>
  <c r="BF109" i="47"/>
  <c r="BJ126" i="47"/>
  <c r="BJ137" i="47"/>
  <c r="BR150" i="47"/>
  <c r="BL152" i="47"/>
  <c r="BN152" i="47"/>
  <c r="BL157" i="47"/>
  <c r="BS192" i="47"/>
  <c r="BR192" i="47"/>
  <c r="BP192" i="47"/>
  <c r="BJ194" i="47"/>
  <c r="AT198" i="47"/>
  <c r="AH198" i="47"/>
  <c r="AA212" i="47"/>
  <c r="BP242" i="47"/>
  <c r="BP243" i="47"/>
  <c r="BM245" i="47"/>
  <c r="BJ247" i="47"/>
  <c r="BN247" i="47"/>
  <c r="BP256" i="47"/>
  <c r="BN260" i="47"/>
  <c r="BM260" i="47"/>
  <c r="BL260" i="47"/>
  <c r="BP322" i="47"/>
  <c r="BM327" i="47"/>
  <c r="BJ354" i="47"/>
  <c r="BN354" i="47"/>
  <c r="BS359" i="47"/>
  <c r="BP359" i="47"/>
  <c r="BJ415" i="47"/>
  <c r="BM415" i="47"/>
  <c r="BN415" i="47"/>
  <c r="BJ485" i="47"/>
  <c r="BN485" i="47"/>
  <c r="BM485" i="47"/>
  <c r="BL485" i="47"/>
  <c r="BJ44" i="47"/>
  <c r="BN64" i="47"/>
  <c r="BJ110" i="47"/>
  <c r="BM384" i="47"/>
  <c r="BL384" i="47"/>
  <c r="BN384" i="47"/>
  <c r="AE32" i="47"/>
  <c r="BN34" i="47"/>
  <c r="AA32" i="47"/>
  <c r="AY32" i="47"/>
  <c r="BN52" i="47"/>
  <c r="BM52" i="47"/>
  <c r="BS77" i="47"/>
  <c r="BP77" i="47"/>
  <c r="BN90" i="47"/>
  <c r="BL90" i="47"/>
  <c r="BJ90" i="47"/>
  <c r="BR93" i="47"/>
  <c r="S94" i="47"/>
  <c r="BP97" i="47"/>
  <c r="BL99" i="47"/>
  <c r="Y114" i="47"/>
  <c r="BN115" i="47"/>
  <c r="BM115" i="47"/>
  <c r="BJ115" i="47"/>
  <c r="BL126" i="47"/>
  <c r="BL137" i="47"/>
  <c r="BN147" i="47"/>
  <c r="BM147" i="47"/>
  <c r="BL147" i="47"/>
  <c r="BM194" i="47"/>
  <c r="Y198" i="47"/>
  <c r="AK198" i="47"/>
  <c r="BL202" i="47"/>
  <c r="BN202" i="47"/>
  <c r="BM202" i="47"/>
  <c r="BJ202" i="47"/>
  <c r="BN219" i="47"/>
  <c r="BL219" i="47"/>
  <c r="BM219" i="47"/>
  <c r="BJ219" i="47"/>
  <c r="BS225" i="47"/>
  <c r="BR225" i="47"/>
  <c r="BP225" i="47"/>
  <c r="BR242" i="47"/>
  <c r="BM263" i="47"/>
  <c r="BL263" i="47"/>
  <c r="BJ263" i="47"/>
  <c r="BS286" i="47"/>
  <c r="BR286" i="47"/>
  <c r="BM302" i="47"/>
  <c r="BN302" i="47"/>
  <c r="AB467" i="47"/>
  <c r="Y467" i="47"/>
  <c r="BH467" i="47"/>
  <c r="AA467" i="47"/>
  <c r="AA463" i="47" s="1"/>
  <c r="BC333" i="47"/>
  <c r="AB341" i="47"/>
  <c r="BJ397" i="47"/>
  <c r="BN397" i="47"/>
  <c r="BM397" i="47"/>
  <c r="BL397" i="47"/>
  <c r="AQ32" i="47"/>
  <c r="I94" i="47"/>
  <c r="S109" i="47"/>
  <c r="AQ109" i="47"/>
  <c r="AB114" i="47"/>
  <c r="BN136" i="47"/>
  <c r="BM136" i="47"/>
  <c r="BL136" i="47"/>
  <c r="BJ180" i="47"/>
  <c r="BN180" i="47"/>
  <c r="BM180" i="47"/>
  <c r="AY198" i="47"/>
  <c r="AZ212" i="47"/>
  <c r="BN223" i="47"/>
  <c r="BM223" i="47"/>
  <c r="BN259" i="47"/>
  <c r="BM259" i="47"/>
  <c r="BL259" i="47"/>
  <c r="BJ259" i="47"/>
  <c r="BL274" i="47"/>
  <c r="BJ274" i="47"/>
  <c r="Y289" i="47"/>
  <c r="BS294" i="47"/>
  <c r="BR294" i="47"/>
  <c r="BP294" i="47"/>
  <c r="AW310" i="47"/>
  <c r="AM310" i="47"/>
  <c r="BJ312" i="47"/>
  <c r="BJ315" i="47"/>
  <c r="BN315" i="47"/>
  <c r="AA333" i="47"/>
  <c r="AY333" i="47"/>
  <c r="AW341" i="47"/>
  <c r="BM344" i="47"/>
  <c r="BN344" i="47"/>
  <c r="BM355" i="47"/>
  <c r="BJ355" i="47"/>
  <c r="AS404" i="47"/>
  <c r="BJ461" i="47"/>
  <c r="BJ460" i="47" s="1"/>
  <c r="BN461" i="47"/>
  <c r="BM461" i="47"/>
  <c r="BL461" i="47"/>
  <c r="BL460" i="47" s="1"/>
  <c r="BP603" i="47"/>
  <c r="BS603" i="47"/>
  <c r="BR603" i="47"/>
  <c r="BS659" i="47"/>
  <c r="BP659" i="47"/>
  <c r="BR659" i="47"/>
  <c r="AK310" i="47"/>
  <c r="AW333" i="47"/>
  <c r="BN338" i="47"/>
  <c r="BJ338" i="47"/>
  <c r="BM338" i="47"/>
  <c r="AZ341" i="47"/>
  <c r="BJ664" i="47"/>
  <c r="BN664" i="47"/>
  <c r="BM664" i="47"/>
  <c r="U109" i="47"/>
  <c r="AS109" i="47"/>
  <c r="BN125" i="47"/>
  <c r="BM125" i="47"/>
  <c r="BR139" i="47"/>
  <c r="BN146" i="47"/>
  <c r="BM146" i="47"/>
  <c r="BL146" i="47"/>
  <c r="BJ146" i="47"/>
  <c r="BJ151" i="47"/>
  <c r="BL151" i="47"/>
  <c r="AZ198" i="47"/>
  <c r="BF198" i="47"/>
  <c r="BR221" i="47"/>
  <c r="BS221" i="47"/>
  <c r="BM253" i="47"/>
  <c r="BN253" i="47"/>
  <c r="BJ253" i="47"/>
  <c r="BP265" i="47"/>
  <c r="BS265" i="47"/>
  <c r="AN310" i="47"/>
  <c r="BL312" i="47"/>
  <c r="BM332" i="47"/>
  <c r="BN332" i="47"/>
  <c r="BJ332" i="47"/>
  <c r="AA341" i="47"/>
  <c r="AY341" i="47"/>
  <c r="BE341" i="47"/>
  <c r="AM341" i="47"/>
  <c r="BS358" i="47"/>
  <c r="BL363" i="47"/>
  <c r="BN363" i="47"/>
  <c r="BR450" i="47"/>
  <c r="BS450" i="47"/>
  <c r="Y514" i="47"/>
  <c r="BN537" i="47"/>
  <c r="BM537" i="47"/>
  <c r="BJ537" i="47"/>
  <c r="AB289" i="47"/>
  <c r="AG289" i="47"/>
  <c r="BF289" i="47"/>
  <c r="BL328" i="47"/>
  <c r="BN328" i="47"/>
  <c r="BM328" i="47"/>
  <c r="BJ328" i="47"/>
  <c r="BP370" i="47"/>
  <c r="BS370" i="47"/>
  <c r="AE386" i="47"/>
  <c r="Y430" i="47"/>
  <c r="BL36" i="47"/>
  <c r="BL58" i="47"/>
  <c r="Y109" i="47"/>
  <c r="AW109" i="47"/>
  <c r="BN148" i="47"/>
  <c r="BM148" i="47"/>
  <c r="BR168" i="47"/>
  <c r="BS168" i="47"/>
  <c r="BS185" i="47"/>
  <c r="BR185" i="47"/>
  <c r="BP185" i="47"/>
  <c r="BN187" i="47"/>
  <c r="BM187" i="47"/>
  <c r="BP209" i="47"/>
  <c r="BS209" i="47"/>
  <c r="AE234" i="47"/>
  <c r="BL236" i="47"/>
  <c r="BN236" i="47"/>
  <c r="BM236" i="47"/>
  <c r="BJ236" i="47"/>
  <c r="BJ249" i="47"/>
  <c r="BN249" i="47"/>
  <c r="BS282" i="47"/>
  <c r="BR282" i="47"/>
  <c r="BP282" i="47"/>
  <c r="AE289" i="47"/>
  <c r="BC289" i="47"/>
  <c r="S307" i="47"/>
  <c r="BP323" i="47"/>
  <c r="BC341" i="47"/>
  <c r="BP355" i="47"/>
  <c r="BR370" i="47"/>
  <c r="AZ380" i="47"/>
  <c r="BP383" i="47"/>
  <c r="H386" i="47"/>
  <c r="Y409" i="47"/>
  <c r="AQ436" i="47"/>
  <c r="BM585" i="47"/>
  <c r="BJ585" i="47"/>
  <c r="BL585" i="47"/>
  <c r="BN585" i="47"/>
  <c r="AZ289" i="47"/>
  <c r="AH289" i="47"/>
  <c r="BJ293" i="47"/>
  <c r="BN293" i="47"/>
  <c r="BM293" i="47"/>
  <c r="BR348" i="47"/>
  <c r="BP348" i="47"/>
  <c r="F386" i="47"/>
  <c r="BN432" i="47"/>
  <c r="BJ432" i="47"/>
  <c r="BM432" i="47"/>
  <c r="AN436" i="47"/>
  <c r="BC436" i="47"/>
  <c r="BS544" i="47"/>
  <c r="BP544" i="47"/>
  <c r="BR544" i="47"/>
  <c r="BN587" i="47"/>
  <c r="BJ587" i="47"/>
  <c r="BM587" i="47"/>
  <c r="S32" i="47"/>
  <c r="BN166" i="47"/>
  <c r="BL166" i="47"/>
  <c r="BN190" i="47"/>
  <c r="BM190" i="47"/>
  <c r="BL190" i="47"/>
  <c r="BS193" i="47"/>
  <c r="AK212" i="47"/>
  <c r="BN213" i="47"/>
  <c r="BM213" i="47"/>
  <c r="AG234" i="47"/>
  <c r="BE234" i="47"/>
  <c r="AM234" i="47"/>
  <c r="BN252" i="47"/>
  <c r="BM252" i="47"/>
  <c r="BL252" i="47"/>
  <c r="BS262" i="47"/>
  <c r="BR262" i="47"/>
  <c r="BP262" i="47"/>
  <c r="BS281" i="47"/>
  <c r="BR281" i="47"/>
  <c r="BP281" i="47"/>
  <c r="BS287" i="47"/>
  <c r="BM295" i="47"/>
  <c r="BN295" i="47"/>
  <c r="BL295" i="47"/>
  <c r="AG310" i="47"/>
  <c r="BS323" i="47"/>
  <c r="BS355" i="47"/>
  <c r="BN379" i="47"/>
  <c r="BM379" i="47"/>
  <c r="BM377" i="47" s="1"/>
  <c r="BL379" i="47"/>
  <c r="BL377" i="47" s="1"/>
  <c r="BJ379" i="47"/>
  <c r="F380" i="47"/>
  <c r="BC380" i="47"/>
  <c r="S380" i="47"/>
  <c r="AQ380" i="47"/>
  <c r="BR383" i="47"/>
  <c r="BS416" i="47"/>
  <c r="BR416" i="47"/>
  <c r="BJ530" i="47"/>
  <c r="BL530" i="47"/>
  <c r="BN530" i="47"/>
  <c r="BM530" i="47"/>
  <c r="BM534" i="47"/>
  <c r="BJ534" i="47"/>
  <c r="BL534" i="47"/>
  <c r="BN534" i="47"/>
  <c r="BE289" i="47"/>
  <c r="BJ71" i="47"/>
  <c r="BM88" i="47"/>
  <c r="BL88" i="47"/>
  <c r="AK114" i="47"/>
  <c r="BP117" i="47"/>
  <c r="AA114" i="47"/>
  <c r="AY114" i="47"/>
  <c r="BJ130" i="47"/>
  <c r="BR132" i="47"/>
  <c r="BN135" i="47"/>
  <c r="BM135" i="47"/>
  <c r="BL135" i="47"/>
  <c r="BJ135" i="47"/>
  <c r="BP161" i="47"/>
  <c r="BJ166" i="47"/>
  <c r="BJ190" i="47"/>
  <c r="BM203" i="47"/>
  <c r="BN203" i="47"/>
  <c r="AM212" i="47"/>
  <c r="BJ213" i="47"/>
  <c r="BJ217" i="47"/>
  <c r="AH234" i="47"/>
  <c r="BF234" i="47"/>
  <c r="BS246" i="47"/>
  <c r="BR246" i="47"/>
  <c r="BP246" i="47"/>
  <c r="BJ252" i="47"/>
  <c r="BP255" i="47"/>
  <c r="BJ281" i="47"/>
  <c r="BJ295" i="47"/>
  <c r="BM325" i="47"/>
  <c r="BL325" i="47"/>
  <c r="BJ325" i="47"/>
  <c r="M386" i="47"/>
  <c r="BN393" i="47"/>
  <c r="BM393" i="47"/>
  <c r="BL393" i="47"/>
  <c r="BR408" i="47"/>
  <c r="BS408" i="47"/>
  <c r="BP408" i="47"/>
  <c r="BN413" i="47"/>
  <c r="BM413" i="47"/>
  <c r="BJ413" i="47"/>
  <c r="BL413" i="47"/>
  <c r="BP416" i="47"/>
  <c r="AZ436" i="47"/>
  <c r="AQ212" i="47"/>
  <c r="BM277" i="47"/>
  <c r="BL277" i="47"/>
  <c r="BJ277" i="47"/>
  <c r="V307" i="47"/>
  <c r="AT307" i="47"/>
  <c r="AH310" i="47"/>
  <c r="BN357" i="47"/>
  <c r="BM357" i="47"/>
  <c r="BL372" i="47"/>
  <c r="BN372" i="47"/>
  <c r="BM372" i="47"/>
  <c r="AT386" i="47"/>
  <c r="U514" i="47"/>
  <c r="AS514" i="47"/>
  <c r="BJ154" i="47"/>
  <c r="BJ177" i="47"/>
  <c r="BM179" i="47"/>
  <c r="BJ189" i="47"/>
  <c r="AG198" i="47"/>
  <c r="BE198" i="47"/>
  <c r="BH207" i="47"/>
  <c r="AK234" i="47"/>
  <c r="BJ242" i="47"/>
  <c r="BJ251" i="47"/>
  <c r="BJ258" i="47"/>
  <c r="BJ265" i="47"/>
  <c r="BJ271" i="47"/>
  <c r="BN277" i="47"/>
  <c r="BN299" i="47"/>
  <c r="BM299" i="47"/>
  <c r="BL299" i="47"/>
  <c r="Y307" i="47"/>
  <c r="AW307" i="47"/>
  <c r="BJ313" i="47"/>
  <c r="BN318" i="47"/>
  <c r="BJ318" i="47"/>
  <c r="BN321" i="47"/>
  <c r="BL321" i="47"/>
  <c r="BM321" i="47"/>
  <c r="AH333" i="47"/>
  <c r="BF333" i="47"/>
  <c r="BJ357" i="47"/>
  <c r="BJ360" i="47"/>
  <c r="BJ372" i="47"/>
  <c r="H380" i="47"/>
  <c r="AG380" i="47"/>
  <c r="BE380" i="47"/>
  <c r="AW386" i="47"/>
  <c r="BP396" i="47"/>
  <c r="BJ398" i="47"/>
  <c r="BJ400" i="47"/>
  <c r="AA404" i="47"/>
  <c r="AK404" i="47"/>
  <c r="BN406" i="47"/>
  <c r="BJ406" i="47"/>
  <c r="BM406" i="47"/>
  <c r="BL406" i="47"/>
  <c r="BC409" i="47"/>
  <c r="AE430" i="47"/>
  <c r="BM466" i="47"/>
  <c r="BL154" i="47"/>
  <c r="BL177" i="47"/>
  <c r="BN179" i="47"/>
  <c r="BL189" i="47"/>
  <c r="BL242" i="47"/>
  <c r="BL251" i="47"/>
  <c r="BL258" i="47"/>
  <c r="BL265" i="47"/>
  <c r="BL271" i="47"/>
  <c r="BL313" i="47"/>
  <c r="BL357" i="47"/>
  <c r="BM360" i="47"/>
  <c r="BL369" i="47"/>
  <c r="BN369" i="47"/>
  <c r="AK386" i="47"/>
  <c r="BJ389" i="47"/>
  <c r="BN389" i="47"/>
  <c r="BM389" i="47"/>
  <c r="AG386" i="47"/>
  <c r="BR396" i="47"/>
  <c r="BM398" i="47"/>
  <c r="BL400" i="47"/>
  <c r="H409" i="47"/>
  <c r="BE409" i="47"/>
  <c r="AN409" i="47"/>
  <c r="BJ424" i="47"/>
  <c r="BN424" i="47"/>
  <c r="BM424" i="47"/>
  <c r="BN452" i="47"/>
  <c r="BM452" i="47"/>
  <c r="BL452" i="47"/>
  <c r="BJ452" i="47"/>
  <c r="AZ463" i="47"/>
  <c r="S508" i="47"/>
  <c r="BM557" i="47"/>
  <c r="BN557" i="47"/>
  <c r="BJ557" i="47"/>
  <c r="BJ153" i="47"/>
  <c r="BM154" i="47"/>
  <c r="BJ176" i="47"/>
  <c r="BN177" i="47"/>
  <c r="BN251" i="47"/>
  <c r="BN271" i="47"/>
  <c r="BN340" i="47"/>
  <c r="BM340" i="47"/>
  <c r="BN350" i="47"/>
  <c r="BJ350" i="47"/>
  <c r="BL350" i="47"/>
  <c r="BN353" i="47"/>
  <c r="BM353" i="47"/>
  <c r="BN360" i="47"/>
  <c r="AH386" i="47"/>
  <c r="BF386" i="47"/>
  <c r="BN398" i="47"/>
  <c r="BM400" i="47"/>
  <c r="AK409" i="47"/>
  <c r="BF409" i="47"/>
  <c r="BJ420" i="47"/>
  <c r="BN420" i="47"/>
  <c r="BM420" i="47"/>
  <c r="AK430" i="47"/>
  <c r="BN444" i="47"/>
  <c r="I444" i="47"/>
  <c r="F444" i="47"/>
  <c r="BS445" i="47"/>
  <c r="BP445" i="47"/>
  <c r="BS455" i="47"/>
  <c r="BR455" i="47"/>
  <c r="BP455" i="47"/>
  <c r="BJ464" i="47"/>
  <c r="BN464" i="47"/>
  <c r="BM464" i="47"/>
  <c r="BF489" i="47"/>
  <c r="BN510" i="47"/>
  <c r="F510" i="47"/>
  <c r="I510" i="47"/>
  <c r="I508" i="47" s="1"/>
  <c r="BF514" i="47"/>
  <c r="BL557" i="47"/>
  <c r="BS622" i="47"/>
  <c r="BP622" i="47"/>
  <c r="BR622" i="47"/>
  <c r="BN278" i="47"/>
  <c r="BM278" i="47"/>
  <c r="BP303" i="47"/>
  <c r="BC310" i="47"/>
  <c r="AT333" i="47"/>
  <c r="BP345" i="47"/>
  <c r="BS345" i="47"/>
  <c r="BS356" i="47"/>
  <c r="BP378" i="47"/>
  <c r="BS378" i="47"/>
  <c r="BR378" i="47"/>
  <c r="BM399" i="47"/>
  <c r="BN399" i="47"/>
  <c r="BL399" i="47"/>
  <c r="M409" i="47"/>
  <c r="BS411" i="47"/>
  <c r="BR411" i="47"/>
  <c r="BP411" i="47"/>
  <c r="AN469" i="47"/>
  <c r="AH489" i="47"/>
  <c r="Y571" i="47"/>
  <c r="F307" i="47"/>
  <c r="AE307" i="47"/>
  <c r="BC307" i="47"/>
  <c r="Y310" i="47"/>
  <c r="BN330" i="47"/>
  <c r="BJ330" i="47"/>
  <c r="BN362" i="47"/>
  <c r="BJ362" i="47"/>
  <c r="O404" i="47"/>
  <c r="AY427" i="47"/>
  <c r="AH436" i="47"/>
  <c r="AB449" i="47"/>
  <c r="AZ449" i="47"/>
  <c r="M449" i="47"/>
  <c r="BN451" i="47"/>
  <c r="BJ451" i="47"/>
  <c r="BM451" i="47"/>
  <c r="BL451" i="47"/>
  <c r="AG456" i="47"/>
  <c r="AB464" i="47"/>
  <c r="Y464" i="47"/>
  <c r="AK476" i="47"/>
  <c r="AB489" i="47"/>
  <c r="AZ489" i="47"/>
  <c r="BM726" i="47"/>
  <c r="BN726" i="47"/>
  <c r="BL726" i="47"/>
  <c r="AN753" i="47"/>
  <c r="BL316" i="47"/>
  <c r="BJ316" i="47"/>
  <c r="AE333" i="47"/>
  <c r="BL368" i="47"/>
  <c r="BM368" i="47"/>
  <c r="BF377" i="47"/>
  <c r="I380" i="47"/>
  <c r="AH380" i="47"/>
  <c r="AE404" i="47"/>
  <c r="BC404" i="47"/>
  <c r="AW409" i="47"/>
  <c r="AE476" i="47"/>
  <c r="BM502" i="47"/>
  <c r="BN502" i="47"/>
  <c r="BL502" i="47"/>
  <c r="BJ502" i="47"/>
  <c r="AQ508" i="47"/>
  <c r="BN648" i="47"/>
  <c r="BJ648" i="47"/>
  <c r="BM648" i="47"/>
  <c r="BL648" i="47"/>
  <c r="BR724" i="47"/>
  <c r="BN731" i="47"/>
  <c r="BJ731" i="47"/>
  <c r="BM731" i="47"/>
  <c r="BN776" i="47"/>
  <c r="BJ776" i="47"/>
  <c r="BM776" i="47"/>
  <c r="AE310" i="47"/>
  <c r="BM316" i="47"/>
  <c r="BJ320" i="47"/>
  <c r="BN335" i="47"/>
  <c r="BJ335" i="47"/>
  <c r="BN368" i="47"/>
  <c r="BJ371" i="47"/>
  <c r="M380" i="47"/>
  <c r="AK380" i="47"/>
  <c r="BN381" i="47"/>
  <c r="BM381" i="47"/>
  <c r="BL381" i="47"/>
  <c r="I386" i="47"/>
  <c r="S404" i="47"/>
  <c r="BN410" i="47"/>
  <c r="BJ410" i="47"/>
  <c r="AZ409" i="47"/>
  <c r="BM419" i="47"/>
  <c r="BN419" i="47"/>
  <c r="BL419" i="47"/>
  <c r="BN421" i="47"/>
  <c r="BJ421" i="47"/>
  <c r="BP442" i="47"/>
  <c r="BS443" i="47"/>
  <c r="BR486" i="47"/>
  <c r="BS486" i="47"/>
  <c r="BS487" i="47"/>
  <c r="P514" i="47"/>
  <c r="AH514" i="47"/>
  <c r="BN630" i="47"/>
  <c r="BL630" i="47"/>
  <c r="BM630" i="47"/>
  <c r="BS632" i="47"/>
  <c r="BR632" i="47"/>
  <c r="BP632" i="47"/>
  <c r="BP737" i="47"/>
  <c r="BS737" i="47"/>
  <c r="AB430" i="47"/>
  <c r="AT436" i="47"/>
  <c r="V436" i="47"/>
  <c r="O449" i="47"/>
  <c r="BN513" i="47"/>
  <c r="BL513" i="47"/>
  <c r="BL508" i="47" s="1"/>
  <c r="BM513" i="47"/>
  <c r="BJ513" i="47"/>
  <c r="BC538" i="47"/>
  <c r="BS613" i="47"/>
  <c r="BP613" i="47"/>
  <c r="BR613" i="47"/>
  <c r="I686" i="47"/>
  <c r="AH686" i="47"/>
  <c r="BF686" i="47"/>
  <c r="M686" i="47"/>
  <c r="AK686" i="47"/>
  <c r="BN688" i="47"/>
  <c r="BM688" i="47"/>
  <c r="BJ688" i="47"/>
  <c r="BL688" i="47"/>
  <c r="AN333" i="47"/>
  <c r="S409" i="47"/>
  <c r="U409" i="47"/>
  <c r="AS409" i="47"/>
  <c r="BN423" i="47"/>
  <c r="BM423" i="47"/>
  <c r="BL423" i="47"/>
  <c r="BJ423" i="47"/>
  <c r="AT430" i="47"/>
  <c r="P469" i="47"/>
  <c r="AZ469" i="47"/>
  <c r="P476" i="47"/>
  <c r="BJ482" i="47"/>
  <c r="BN482" i="47"/>
  <c r="F489" i="47"/>
  <c r="H489" i="47"/>
  <c r="AT508" i="47"/>
  <c r="BN511" i="47"/>
  <c r="BJ511" i="47"/>
  <c r="BJ508" i="47" s="1"/>
  <c r="BM511" i="47"/>
  <c r="BM508" i="47" s="1"/>
  <c r="BM520" i="47"/>
  <c r="BL520" i="47"/>
  <c r="BN520" i="47"/>
  <c r="BP552" i="47"/>
  <c r="BR552" i="47"/>
  <c r="BS554" i="47"/>
  <c r="BP554" i="47"/>
  <c r="AT588" i="47"/>
  <c r="AZ588" i="47"/>
  <c r="BM597" i="47"/>
  <c r="BN597" i="47"/>
  <c r="AT409" i="47"/>
  <c r="BF436" i="47"/>
  <c r="Y436" i="47"/>
  <c r="H449" i="47"/>
  <c r="AG449" i="47"/>
  <c r="BE449" i="47"/>
  <c r="BM457" i="47"/>
  <c r="BJ457" i="47"/>
  <c r="BL457" i="47"/>
  <c r="BS478" i="47"/>
  <c r="BP478" i="47"/>
  <c r="BN498" i="47"/>
  <c r="BM498" i="47"/>
  <c r="M508" i="47"/>
  <c r="BM535" i="47"/>
  <c r="BN535" i="47"/>
  <c r="BL535" i="47"/>
  <c r="BE588" i="47"/>
  <c r="BM616" i="47"/>
  <c r="BN616" i="47"/>
  <c r="BL616" i="47"/>
  <c r="BM736" i="47"/>
  <c r="BJ736" i="47"/>
  <c r="BN772" i="47"/>
  <c r="I772" i="47"/>
  <c r="F772" i="47"/>
  <c r="H772" i="47"/>
  <c r="BL446" i="47"/>
  <c r="BN446" i="47"/>
  <c r="BF449" i="47"/>
  <c r="BS457" i="47"/>
  <c r="BR457" i="47"/>
  <c r="BP457" i="47"/>
  <c r="V476" i="47"/>
  <c r="BF476" i="47"/>
  <c r="AQ476" i="47"/>
  <c r="AH538" i="47"/>
  <c r="AG538" i="47"/>
  <c r="BP560" i="47"/>
  <c r="BS560" i="47"/>
  <c r="BN567" i="47"/>
  <c r="BJ567" i="47"/>
  <c r="BM567" i="47"/>
  <c r="BR591" i="47"/>
  <c r="BN755" i="47"/>
  <c r="BM755" i="47"/>
  <c r="BJ755" i="47"/>
  <c r="BN758" i="47"/>
  <c r="BM758" i="47"/>
  <c r="BJ758" i="47"/>
  <c r="O409" i="47"/>
  <c r="S430" i="47"/>
  <c r="AK436" i="47"/>
  <c r="BJ446" i="47"/>
  <c r="BS453" i="47"/>
  <c r="BR453" i="47"/>
  <c r="BP453" i="47"/>
  <c r="F456" i="47"/>
  <c r="BM468" i="47"/>
  <c r="BL468" i="47"/>
  <c r="BN468" i="47"/>
  <c r="BJ468" i="47"/>
  <c r="BN472" i="47"/>
  <c r="BM472" i="47"/>
  <c r="BJ472" i="47"/>
  <c r="BJ477" i="47"/>
  <c r="BM477" i="47"/>
  <c r="BN496" i="47"/>
  <c r="BL496" i="47"/>
  <c r="BL494" i="47" s="1"/>
  <c r="F501" i="47"/>
  <c r="AE501" i="47"/>
  <c r="BC501" i="47"/>
  <c r="BN533" i="47"/>
  <c r="BM533" i="47"/>
  <c r="BJ533" i="47"/>
  <c r="BL533" i="47"/>
  <c r="BJ562" i="47"/>
  <c r="BN562" i="47"/>
  <c r="BM562" i="47"/>
  <c r="BP591" i="47"/>
  <c r="BR660" i="47"/>
  <c r="BP660" i="47"/>
  <c r="BS660" i="47"/>
  <c r="AW686" i="47"/>
  <c r="BS705" i="47"/>
  <c r="BR705" i="47"/>
  <c r="BP705" i="47"/>
  <c r="BN816" i="47"/>
  <c r="BJ816" i="47"/>
  <c r="BM816" i="47"/>
  <c r="BS505" i="47"/>
  <c r="BR505" i="47"/>
  <c r="BM507" i="47"/>
  <c r="BM506" i="47" s="1"/>
  <c r="BJ507" i="47"/>
  <c r="BJ506" i="47" s="1"/>
  <c r="BN507" i="47"/>
  <c r="V514" i="47"/>
  <c r="BJ553" i="47"/>
  <c r="BN553" i="47"/>
  <c r="BM553" i="47"/>
  <c r="AB686" i="47"/>
  <c r="BN780" i="47"/>
  <c r="BM780" i="47"/>
  <c r="BL780" i="47"/>
  <c r="BN789" i="47"/>
  <c r="BM789" i="47"/>
  <c r="BJ789" i="47"/>
  <c r="BL789" i="47"/>
  <c r="BM391" i="47"/>
  <c r="BL391" i="47"/>
  <c r="BJ392" i="47"/>
  <c r="BM392" i="47"/>
  <c r="BM405" i="47"/>
  <c r="BL405" i="47"/>
  <c r="AQ409" i="47"/>
  <c r="AH449" i="47"/>
  <c r="BH465" i="47"/>
  <c r="F469" i="47"/>
  <c r="I489" i="47"/>
  <c r="BM492" i="47"/>
  <c r="BM489" i="47" s="1"/>
  <c r="BJ492" i="47"/>
  <c r="BL492" i="47"/>
  <c r="BF497" i="47"/>
  <c r="O501" i="47"/>
  <c r="BR503" i="47"/>
  <c r="AW508" i="47"/>
  <c r="H571" i="47"/>
  <c r="BE571" i="47"/>
  <c r="AS588" i="47"/>
  <c r="BN590" i="47"/>
  <c r="BM590" i="47"/>
  <c r="BL590" i="47"/>
  <c r="BJ590" i="47"/>
  <c r="BN610" i="47"/>
  <c r="BM610" i="47"/>
  <c r="BJ610" i="47"/>
  <c r="BS662" i="47"/>
  <c r="BR662" i="47"/>
  <c r="AY386" i="47"/>
  <c r="I409" i="47"/>
  <c r="AM409" i="47"/>
  <c r="S436" i="47"/>
  <c r="P460" i="47"/>
  <c r="BS492" i="47"/>
  <c r="BP492" i="47"/>
  <c r="BC494" i="47"/>
  <c r="BN499" i="47"/>
  <c r="BJ499" i="47"/>
  <c r="BJ497" i="47" s="1"/>
  <c r="P508" i="47"/>
  <c r="AM538" i="47"/>
  <c r="AK538" i="47"/>
  <c r="BJ546" i="47"/>
  <c r="BM546" i="47"/>
  <c r="BM559" i="47"/>
  <c r="BJ559" i="47"/>
  <c r="BN559" i="47"/>
  <c r="AB571" i="47"/>
  <c r="AZ571" i="47"/>
  <c r="BN582" i="47"/>
  <c r="BM582" i="47"/>
  <c r="BL582" i="47"/>
  <c r="AM588" i="47"/>
  <c r="BJ592" i="47"/>
  <c r="BN592" i="47"/>
  <c r="BR606" i="47"/>
  <c r="BP606" i="47"/>
  <c r="BS606" i="47"/>
  <c r="BL608" i="47"/>
  <c r="BJ608" i="47"/>
  <c r="BM624" i="47"/>
  <c r="BN624" i="47"/>
  <c r="BJ624" i="47"/>
  <c r="BF588" i="47"/>
  <c r="AK588" i="47"/>
  <c r="BN676" i="47"/>
  <c r="BM676" i="47"/>
  <c r="BJ676" i="47"/>
  <c r="BL676" i="47"/>
  <c r="BR698" i="47"/>
  <c r="BJ412" i="47"/>
  <c r="BL418" i="47"/>
  <c r="BM418" i="47"/>
  <c r="BJ445" i="47"/>
  <c r="BM445" i="47"/>
  <c r="BJ505" i="47"/>
  <c r="BL505" i="47"/>
  <c r="BN527" i="47"/>
  <c r="BL527" i="47"/>
  <c r="BM540" i="47"/>
  <c r="BS541" i="47"/>
  <c r="Y538" i="47"/>
  <c r="BL546" i="47"/>
  <c r="F571" i="47"/>
  <c r="AE571" i="47"/>
  <c r="BC571" i="47"/>
  <c r="AA588" i="47"/>
  <c r="AE588" i="47"/>
  <c r="V686" i="47"/>
  <c r="AT686" i="47"/>
  <c r="Y686" i="47"/>
  <c r="BM715" i="47"/>
  <c r="BL715" i="47"/>
  <c r="BL714" i="47" s="1"/>
  <c r="BJ715" i="47"/>
  <c r="BN715" i="47"/>
  <c r="BN723" i="47"/>
  <c r="BL723" i="47"/>
  <c r="BM723" i="47"/>
  <c r="BN725" i="47"/>
  <c r="BL725" i="47"/>
  <c r="BJ725" i="47"/>
  <c r="AT380" i="47"/>
  <c r="BJ385" i="47"/>
  <c r="BP405" i="47"/>
  <c r="P409" i="47"/>
  <c r="BJ418" i="47"/>
  <c r="BJ422" i="47"/>
  <c r="BJ438" i="47"/>
  <c r="BL445" i="47"/>
  <c r="P449" i="47"/>
  <c r="Y449" i="47"/>
  <c r="AW449" i="47"/>
  <c r="I456" i="47"/>
  <c r="BF456" i="47"/>
  <c r="S463" i="47"/>
  <c r="BN471" i="47"/>
  <c r="BN480" i="47"/>
  <c r="S489" i="47"/>
  <c r="BC489" i="47"/>
  <c r="BN495" i="47"/>
  <c r="BJ495" i="47"/>
  <c r="BM505" i="47"/>
  <c r="BF508" i="47"/>
  <c r="BJ527" i="47"/>
  <c r="AQ538" i="47"/>
  <c r="BN540" i="47"/>
  <c r="BS543" i="47"/>
  <c r="BP543" i="47"/>
  <c r="BN546" i="47"/>
  <c r="BN569" i="47"/>
  <c r="BJ569" i="47"/>
  <c r="BM569" i="47"/>
  <c r="BM592" i="47"/>
  <c r="BS601" i="47"/>
  <c r="BP601" i="47"/>
  <c r="BN608" i="47"/>
  <c r="AB588" i="47"/>
  <c r="AQ588" i="47"/>
  <c r="BR693" i="47"/>
  <c r="BP693" i="47"/>
  <c r="BS693" i="47"/>
  <c r="BS695" i="47"/>
  <c r="BR695" i="47"/>
  <c r="BR696" i="47"/>
  <c r="Y719" i="47"/>
  <c r="AB719" i="47"/>
  <c r="AZ719" i="47"/>
  <c r="BF719" i="47"/>
  <c r="BJ723" i="47"/>
  <c r="BM725" i="47"/>
  <c r="BN730" i="47"/>
  <c r="BL730" i="47"/>
  <c r="BN766" i="47"/>
  <c r="I766" i="47"/>
  <c r="H766" i="47"/>
  <c r="AH773" i="47"/>
  <c r="BN819" i="47"/>
  <c r="BM819" i="47"/>
  <c r="BM818" i="47" s="1"/>
  <c r="V449" i="47"/>
  <c r="AT449" i="47"/>
  <c r="P456" i="47"/>
  <c r="AN456" i="47"/>
  <c r="Y469" i="47"/>
  <c r="BJ470" i="47"/>
  <c r="BN470" i="47"/>
  <c r="BJ483" i="47"/>
  <c r="BM483" i="47"/>
  <c r="BN493" i="47"/>
  <c r="BL493" i="47"/>
  <c r="AE497" i="47"/>
  <c r="BP522" i="47"/>
  <c r="BS522" i="47"/>
  <c r="BR522" i="47"/>
  <c r="AN538" i="47"/>
  <c r="BN556" i="47"/>
  <c r="BL556" i="47"/>
  <c r="BM556" i="47"/>
  <c r="BJ556" i="47"/>
  <c r="BM583" i="47"/>
  <c r="BL583" i="47"/>
  <c r="BN583" i="47"/>
  <c r="AG588" i="47"/>
  <c r="BN644" i="47"/>
  <c r="BJ644" i="47"/>
  <c r="BL644" i="47"/>
  <c r="F686" i="47"/>
  <c r="AE686" i="47"/>
  <c r="BC773" i="47"/>
  <c r="AZ794" i="47"/>
  <c r="BJ442" i="47"/>
  <c r="BL442" i="47"/>
  <c r="BJ447" i="47"/>
  <c r="BM459" i="47"/>
  <c r="BN459" i="47"/>
  <c r="AE463" i="47"/>
  <c r="Y465" i="47"/>
  <c r="BM470" i="47"/>
  <c r="BJ473" i="47"/>
  <c r="BP475" i="47"/>
  <c r="BM478" i="47"/>
  <c r="BN483" i="47"/>
  <c r="Y489" i="47"/>
  <c r="BJ493" i="47"/>
  <c r="F497" i="47"/>
  <c r="BP509" i="47"/>
  <c r="BS509" i="47"/>
  <c r="AM514" i="47"/>
  <c r="BJ515" i="47"/>
  <c r="BJ522" i="47"/>
  <c r="AY538" i="47"/>
  <c r="BM581" i="47"/>
  <c r="BN581" i="47"/>
  <c r="BJ581" i="47"/>
  <c r="BJ583" i="47"/>
  <c r="BP600" i="47"/>
  <c r="BM609" i="47"/>
  <c r="BJ609" i="47"/>
  <c r="BL609" i="47"/>
  <c r="BN609" i="47"/>
  <c r="BP611" i="47"/>
  <c r="BR611" i="47"/>
  <c r="BS611" i="47"/>
  <c r="BJ639" i="47"/>
  <c r="BM639" i="47"/>
  <c r="BN639" i="47"/>
  <c r="BL639" i="47"/>
  <c r="BM644" i="47"/>
  <c r="AA686" i="47"/>
  <c r="H686" i="47"/>
  <c r="BE686" i="47"/>
  <c r="BN694" i="47"/>
  <c r="BM694" i="47"/>
  <c r="BL694" i="47"/>
  <c r="AE709" i="47"/>
  <c r="BC709" i="47"/>
  <c r="BF709" i="47"/>
  <c r="BN713" i="47"/>
  <c r="BM713" i="47"/>
  <c r="BJ713" i="47"/>
  <c r="BJ709" i="47" s="1"/>
  <c r="BR742" i="47"/>
  <c r="BS742" i="47"/>
  <c r="BN785" i="47"/>
  <c r="BM785" i="47"/>
  <c r="BJ785" i="47"/>
  <c r="BC463" i="47"/>
  <c r="O489" i="47"/>
  <c r="AM489" i="47"/>
  <c r="AQ501" i="47"/>
  <c r="BM532" i="47"/>
  <c r="BJ532" i="47"/>
  <c r="F514" i="47"/>
  <c r="O571" i="47"/>
  <c r="BJ607" i="47"/>
  <c r="BL607" i="47"/>
  <c r="BN658" i="47"/>
  <c r="BJ658" i="47"/>
  <c r="BC686" i="47"/>
  <c r="BP690" i="47"/>
  <c r="BN692" i="47"/>
  <c r="BL692" i="47"/>
  <c r="BJ692" i="47"/>
  <c r="AW714" i="47"/>
  <c r="BS727" i="47"/>
  <c r="BP727" i="47"/>
  <c r="I820" i="47"/>
  <c r="I818" i="47" s="1"/>
  <c r="F820" i="47"/>
  <c r="F818" i="47" s="1"/>
  <c r="BN820" i="47"/>
  <c r="BP526" i="47"/>
  <c r="BS526" i="47"/>
  <c r="AT514" i="47"/>
  <c r="BM548" i="47"/>
  <c r="BL548" i="47"/>
  <c r="BJ548" i="47"/>
  <c r="BM586" i="47"/>
  <c r="BN586" i="47"/>
  <c r="BL586" i="47"/>
  <c r="BM589" i="47"/>
  <c r="BJ589" i="47"/>
  <c r="BL589" i="47"/>
  <c r="BM599" i="47"/>
  <c r="BJ599" i="47"/>
  <c r="BN599" i="47"/>
  <c r="BL623" i="47"/>
  <c r="BM623" i="47"/>
  <c r="BN623" i="47"/>
  <c r="BN633" i="47"/>
  <c r="BL633" i="47"/>
  <c r="BJ649" i="47"/>
  <c r="BL649" i="47"/>
  <c r="AH588" i="47"/>
  <c r="O686" i="47"/>
  <c r="AM686" i="47"/>
  <c r="P686" i="47"/>
  <c r="AN686" i="47"/>
  <c r="AG686" i="47"/>
  <c r="AK734" i="47"/>
  <c r="BL741" i="47"/>
  <c r="BN741" i="47"/>
  <c r="AE753" i="47"/>
  <c r="AM753" i="47"/>
  <c r="BM766" i="47"/>
  <c r="BL766" i="47"/>
  <c r="BJ766" i="47"/>
  <c r="BM784" i="47"/>
  <c r="BN784" i="47"/>
  <c r="BN788" i="47"/>
  <c r="BM788" i="47"/>
  <c r="BJ788" i="47"/>
  <c r="M514" i="47"/>
  <c r="BF538" i="47"/>
  <c r="BE538" i="47"/>
  <c r="BM542" i="47"/>
  <c r="BM544" i="47"/>
  <c r="BJ544" i="47"/>
  <c r="BN548" i="47"/>
  <c r="BJ552" i="47"/>
  <c r="BN558" i="47"/>
  <c r="BJ558" i="47"/>
  <c r="BM558" i="47"/>
  <c r="BL558" i="47"/>
  <c r="BS570" i="47"/>
  <c r="BP570" i="47"/>
  <c r="BJ586" i="47"/>
  <c r="BN589" i="47"/>
  <c r="BL599" i="47"/>
  <c r="BP621" i="47"/>
  <c r="BJ623" i="47"/>
  <c r="BS628" i="47"/>
  <c r="BM633" i="47"/>
  <c r="BM649" i="47"/>
  <c r="BM658" i="47"/>
  <c r="BN679" i="47"/>
  <c r="BL679" i="47"/>
  <c r="BM682" i="47"/>
  <c r="BL682" i="47"/>
  <c r="BJ682" i="47"/>
  <c r="AB714" i="47"/>
  <c r="AH734" i="47"/>
  <c r="AM734" i="47"/>
  <c r="BJ741" i="47"/>
  <c r="BL762" i="47"/>
  <c r="BL784" i="47"/>
  <c r="BN793" i="47"/>
  <c r="BL793" i="47"/>
  <c r="BN796" i="47"/>
  <c r="BM796" i="47"/>
  <c r="BL796" i="47"/>
  <c r="BJ796" i="47"/>
  <c r="P404" i="47"/>
  <c r="AN404" i="47"/>
  <c r="BJ455" i="47"/>
  <c r="BL455" i="47"/>
  <c r="AT463" i="47"/>
  <c r="AE469" i="47"/>
  <c r="AA469" i="47"/>
  <c r="AY469" i="47"/>
  <c r="AN508" i="47"/>
  <c r="BN542" i="47"/>
  <c r="BL544" i="47"/>
  <c r="BM565" i="47"/>
  <c r="M571" i="47"/>
  <c r="BL577" i="47"/>
  <c r="BN577" i="47"/>
  <c r="BJ577" i="47"/>
  <c r="BR584" i="47"/>
  <c r="AN588" i="47"/>
  <c r="BR621" i="47"/>
  <c r="BM642" i="47"/>
  <c r="BL642" i="47"/>
  <c r="BN642" i="47"/>
  <c r="BN649" i="47"/>
  <c r="BM660" i="47"/>
  <c r="BJ660" i="47"/>
  <c r="BL660" i="47"/>
  <c r="BN663" i="47"/>
  <c r="BM663" i="47"/>
  <c r="BJ663" i="47"/>
  <c r="BM674" i="47"/>
  <c r="BL674" i="47"/>
  <c r="BJ674" i="47"/>
  <c r="BJ679" i="47"/>
  <c r="BN682" i="47"/>
  <c r="BM705" i="47"/>
  <c r="BJ705" i="47"/>
  <c r="BJ729" i="47"/>
  <c r="BM729" i="47"/>
  <c r="BN729" i="47"/>
  <c r="BL729" i="47"/>
  <c r="BJ737" i="47"/>
  <c r="I739" i="47"/>
  <c r="F739" i="47"/>
  <c r="BN739" i="47"/>
  <c r="BM741" i="47"/>
  <c r="AW773" i="47"/>
  <c r="BJ793" i="47"/>
  <c r="U815" i="47"/>
  <c r="AB514" i="47"/>
  <c r="AS538" i="47"/>
  <c r="BM543" i="47"/>
  <c r="BJ543" i="47"/>
  <c r="BN551" i="47"/>
  <c r="BL551" i="47"/>
  <c r="BJ551" i="47"/>
  <c r="BJ554" i="47"/>
  <c r="BL554" i="47"/>
  <c r="BM560" i="47"/>
  <c r="BJ560" i="47"/>
  <c r="BS563" i="47"/>
  <c r="BP563" i="47"/>
  <c r="BS564" i="47"/>
  <c r="BP564" i="47"/>
  <c r="AY571" i="47"/>
  <c r="BJ622" i="47"/>
  <c r="BM622" i="47"/>
  <c r="BL622" i="47"/>
  <c r="BJ634" i="47"/>
  <c r="BM634" i="47"/>
  <c r="BS635" i="47"/>
  <c r="BP635" i="47"/>
  <c r="I775" i="47"/>
  <c r="BN775" i="47"/>
  <c r="F775" i="47"/>
  <c r="BC794" i="47"/>
  <c r="BN824" i="47"/>
  <c r="BM824" i="47"/>
  <c r="BJ824" i="47"/>
  <c r="AE818" i="47"/>
  <c r="AE815" i="47" s="1"/>
  <c r="AK571" i="47"/>
  <c r="BJ576" i="47"/>
  <c r="BL576" i="47"/>
  <c r="BM576" i="47"/>
  <c r="BN602" i="47"/>
  <c r="BL602" i="47"/>
  <c r="BN605" i="47"/>
  <c r="BL605" i="47"/>
  <c r="BR612" i="47"/>
  <c r="BP612" i="47"/>
  <c r="BM632" i="47"/>
  <c r="BJ632" i="47"/>
  <c r="BM657" i="47"/>
  <c r="BN657" i="47"/>
  <c r="BJ657" i="47"/>
  <c r="BL657" i="47"/>
  <c r="BJ662" i="47"/>
  <c r="BN667" i="47"/>
  <c r="BJ667" i="47"/>
  <c r="AY686" i="47"/>
  <c r="BJ693" i="47"/>
  <c r="AQ719" i="47"/>
  <c r="AT719" i="47"/>
  <c r="BL742" i="47"/>
  <c r="BE773" i="47"/>
  <c r="AH818" i="47"/>
  <c r="AH815" i="47" s="1"/>
  <c r="AA815" i="47"/>
  <c r="AY815" i="47"/>
  <c r="F463" i="47"/>
  <c r="V494" i="47"/>
  <c r="V497" i="47"/>
  <c r="Y508" i="47"/>
  <c r="BS521" i="47"/>
  <c r="BP521" i="47"/>
  <c r="BM526" i="47"/>
  <c r="BJ526" i="47"/>
  <c r="BC514" i="47"/>
  <c r="I571" i="47"/>
  <c r="AH571" i="47"/>
  <c r="BN576" i="47"/>
  <c r="BJ602" i="47"/>
  <c r="BJ605" i="47"/>
  <c r="BJ611" i="47"/>
  <c r="BS612" i="47"/>
  <c r="BJ614" i="47"/>
  <c r="BL632" i="47"/>
  <c r="BN640" i="47"/>
  <c r="BL640" i="47"/>
  <c r="BL643" i="47"/>
  <c r="BN643" i="47"/>
  <c r="BL662" i="47"/>
  <c r="BM667" i="47"/>
  <c r="BN677" i="47"/>
  <c r="BL677" i="47"/>
  <c r="BL693" i="47"/>
  <c r="AS719" i="47"/>
  <c r="BS769" i="47"/>
  <c r="BP769" i="47"/>
  <c r="BN777" i="47"/>
  <c r="BJ777" i="47"/>
  <c r="AS773" i="47"/>
  <c r="AS733" i="47" s="1"/>
  <c r="BN817" i="47"/>
  <c r="BJ817" i="47"/>
  <c r="AK818" i="47"/>
  <c r="AK815" i="47" s="1"/>
  <c r="BS790" i="47"/>
  <c r="BR790" i="47"/>
  <c r="BP790" i="47"/>
  <c r="AA409" i="47"/>
  <c r="AY409" i="47"/>
  <c r="BN458" i="47"/>
  <c r="BL458" i="47"/>
  <c r="AB468" i="47"/>
  <c r="Y468" i="47"/>
  <c r="AA501" i="47"/>
  <c r="AY501" i="47"/>
  <c r="BR521" i="47"/>
  <c r="AE514" i="47"/>
  <c r="AB538" i="47"/>
  <c r="AQ571" i="47"/>
  <c r="BN604" i="47"/>
  <c r="BM604" i="47"/>
  <c r="BJ604" i="47"/>
  <c r="BM613" i="47"/>
  <c r="BJ613" i="47"/>
  <c r="BN631" i="47"/>
  <c r="BJ631" i="47"/>
  <c r="BN665" i="47"/>
  <c r="BL665" i="47"/>
  <c r="BS666" i="47"/>
  <c r="BP666" i="47"/>
  <c r="BC588" i="47"/>
  <c r="Y709" i="47"/>
  <c r="AW709" i="47"/>
  <c r="AN734" i="47"/>
  <c r="BN770" i="47"/>
  <c r="BM770" i="47"/>
  <c r="BL770" i="47"/>
  <c r="BF773" i="47"/>
  <c r="P815" i="47"/>
  <c r="AZ538" i="47"/>
  <c r="BM555" i="47"/>
  <c r="BJ555" i="47"/>
  <c r="BS561" i="47"/>
  <c r="BL596" i="47"/>
  <c r="BM596" i="47"/>
  <c r="BN647" i="47"/>
  <c r="BL647" i="47"/>
  <c r="BM701" i="47"/>
  <c r="BL701" i="47"/>
  <c r="BJ701" i="47"/>
  <c r="BN701" i="47"/>
  <c r="AA719" i="47"/>
  <c r="AY719" i="47"/>
  <c r="BM747" i="47"/>
  <c r="BL747" i="47"/>
  <c r="BJ747" i="47"/>
  <c r="BN747" i="47"/>
  <c r="BS791" i="47"/>
  <c r="BP791" i="47"/>
  <c r="BN799" i="47"/>
  <c r="BM799" i="47"/>
  <c r="BL799" i="47"/>
  <c r="BJ799" i="47"/>
  <c r="AB794" i="47"/>
  <c r="P571" i="47"/>
  <c r="AN571" i="47"/>
  <c r="BM628" i="47"/>
  <c r="BL628" i="47"/>
  <c r="BN655" i="47"/>
  <c r="BM655" i="47"/>
  <c r="BJ655" i="47"/>
  <c r="BP661" i="47"/>
  <c r="BS661" i="47"/>
  <c r="BS678" i="47"/>
  <c r="BR678" i="47"/>
  <c r="BP678" i="47"/>
  <c r="BC753" i="47"/>
  <c r="BS757" i="47"/>
  <c r="BP757" i="47"/>
  <c r="AM773" i="47"/>
  <c r="BN792" i="47"/>
  <c r="BM792" i="47"/>
  <c r="BJ792" i="47"/>
  <c r="BP813" i="47"/>
  <c r="AT734" i="47"/>
  <c r="BJ739" i="47"/>
  <c r="BM739" i="47"/>
  <c r="BH751" i="47"/>
  <c r="AA751" i="47"/>
  <c r="BF753" i="47"/>
  <c r="BN762" i="47"/>
  <c r="BS768" i="47"/>
  <c r="BP768" i="47"/>
  <c r="BN800" i="47"/>
  <c r="BM800" i="47"/>
  <c r="BL800" i="47"/>
  <c r="BM578" i="47"/>
  <c r="BN578" i="47"/>
  <c r="BM636" i="47"/>
  <c r="BJ636" i="47"/>
  <c r="BS680" i="47"/>
  <c r="BP680" i="47"/>
  <c r="AS686" i="47"/>
  <c r="BN703" i="47"/>
  <c r="BM703" i="47"/>
  <c r="BJ703" i="47"/>
  <c r="Y751" i="47"/>
  <c r="Y753" i="47"/>
  <c r="BN756" i="47"/>
  <c r="BJ756" i="47"/>
  <c r="BN763" i="47"/>
  <c r="BM763" i="47"/>
  <c r="BS787" i="47"/>
  <c r="Y801" i="47"/>
  <c r="BH801" i="47"/>
  <c r="AE794" i="47"/>
  <c r="BS805" i="47"/>
  <c r="BP805" i="47"/>
  <c r="AG794" i="47"/>
  <c r="BE794" i="47"/>
  <c r="BE733" i="47" s="1"/>
  <c r="BF794" i="47"/>
  <c r="AW588" i="47"/>
  <c r="BN689" i="47"/>
  <c r="BL689" i="47"/>
  <c r="AE719" i="47"/>
  <c r="BC719" i="47"/>
  <c r="AB753" i="47"/>
  <c r="AA753" i="47"/>
  <c r="AY753" i="47"/>
  <c r="AT773" i="47"/>
  <c r="BJ803" i="47"/>
  <c r="BM803" i="47"/>
  <c r="AH794" i="47"/>
  <c r="BS811" i="47"/>
  <c r="BM653" i="47"/>
  <c r="BL653" i="47"/>
  <c r="BJ653" i="47"/>
  <c r="AH753" i="47"/>
  <c r="BM772" i="47"/>
  <c r="BL772" i="47"/>
  <c r="BJ772" i="47"/>
  <c r="Y800" i="47"/>
  <c r="Y794" i="47" s="1"/>
  <c r="AA800" i="47"/>
  <c r="AA794" i="47" s="1"/>
  <c r="S686" i="47"/>
  <c r="AQ686" i="47"/>
  <c r="AZ734" i="47"/>
  <c r="AE734" i="47"/>
  <c r="I742" i="47"/>
  <c r="H742" i="47"/>
  <c r="AK753" i="47"/>
  <c r="BN760" i="47"/>
  <c r="I760" i="47"/>
  <c r="F760" i="47"/>
  <c r="AG753" i="47"/>
  <c r="BE753" i="47"/>
  <c r="AB792" i="47"/>
  <c r="AA792" i="47"/>
  <c r="Y792" i="47"/>
  <c r="AT794" i="47"/>
  <c r="AQ815" i="47"/>
  <c r="BN656" i="47"/>
  <c r="BL656" i="47"/>
  <c r="Y588" i="47"/>
  <c r="BJ678" i="47"/>
  <c r="BJ706" i="47"/>
  <c r="BJ724" i="47"/>
  <c r="BC734" i="47"/>
  <c r="AY734" i="47"/>
  <c r="H760" i="47"/>
  <c r="BN767" i="47"/>
  <c r="BM767" i="47"/>
  <c r="AQ773" i="47"/>
  <c r="AW794" i="47"/>
  <c r="BN736" i="47"/>
  <c r="BN771" i="47"/>
  <c r="BN782" i="47"/>
  <c r="AB787" i="47"/>
  <c r="AA787" i="47"/>
  <c r="Y787" i="47"/>
  <c r="BN810" i="47"/>
  <c r="BN761" i="47"/>
  <c r="BM761" i="47"/>
  <c r="I785" i="47"/>
  <c r="F785" i="47"/>
  <c r="AB790" i="47"/>
  <c r="AA790" i="47"/>
  <c r="Y790" i="47"/>
  <c r="AB793" i="47"/>
  <c r="AA793" i="47"/>
  <c r="Y793" i="47"/>
  <c r="I824" i="47"/>
  <c r="I822" i="47" s="1"/>
  <c r="F824" i="47"/>
  <c r="F822" i="47" s="1"/>
  <c r="BN745" i="47"/>
  <c r="BM745" i="47"/>
  <c r="AK773" i="47"/>
  <c r="BJ745" i="47"/>
  <c r="BM771" i="47"/>
  <c r="BL771" i="47"/>
  <c r="AN773" i="47"/>
  <c r="H782" i="47"/>
  <c r="BR779" i="47" l="1"/>
  <c r="BP706" i="47"/>
  <c r="BJ822" i="47"/>
  <c r="BS669" i="47"/>
  <c r="BL289" i="47"/>
  <c r="BS620" i="47"/>
  <c r="BS779" i="47"/>
  <c r="BS706" i="47"/>
  <c r="BP561" i="47"/>
  <c r="BM822" i="47"/>
  <c r="BS584" i="47"/>
  <c r="BS600" i="47"/>
  <c r="BS724" i="47"/>
  <c r="F508" i="47"/>
  <c r="BS97" i="47"/>
  <c r="BP150" i="47"/>
  <c r="BP140" i="47"/>
  <c r="BR319" i="47"/>
  <c r="BS646" i="47"/>
  <c r="BP825" i="47"/>
  <c r="BS317" i="47"/>
  <c r="AB734" i="47"/>
  <c r="BM709" i="47"/>
  <c r="BJ494" i="47"/>
  <c r="BP568" i="47"/>
  <c r="F436" i="47"/>
  <c r="BR173" i="47"/>
  <c r="BP229" i="47"/>
  <c r="BR143" i="47"/>
  <c r="BS143" i="47"/>
  <c r="I436" i="47"/>
  <c r="BP193" i="47"/>
  <c r="BS173" i="47"/>
  <c r="BR322" i="47"/>
  <c r="BR120" i="47"/>
  <c r="BS825" i="47"/>
  <c r="Y734" i="47"/>
  <c r="BS593" i="47"/>
  <c r="BP652" i="47"/>
  <c r="BP672" i="47"/>
  <c r="BP641" i="47"/>
  <c r="BR626" i="47"/>
  <c r="BN466" i="47"/>
  <c r="BS156" i="47"/>
  <c r="BS257" i="47"/>
  <c r="BR140" i="47"/>
  <c r="BP618" i="47"/>
  <c r="BP594" i="47"/>
  <c r="BS720" i="47"/>
  <c r="BR206" i="47"/>
  <c r="BS206" i="47"/>
  <c r="BR46" i="47"/>
  <c r="BS46" i="47"/>
  <c r="BP156" i="47"/>
  <c r="BS367" i="47"/>
  <c r="BJ752" i="47"/>
  <c r="BS652" i="47"/>
  <c r="BR672" i="47"/>
  <c r="BS641" i="47"/>
  <c r="BR75" i="47"/>
  <c r="BP267" i="47"/>
  <c r="BM212" i="47"/>
  <c r="BR324" i="47"/>
  <c r="BR257" i="47"/>
  <c r="BS153" i="47"/>
  <c r="BR130" i="47"/>
  <c r="BR618" i="47"/>
  <c r="BS594" i="47"/>
  <c r="BP783" i="47"/>
  <c r="BR267" i="47"/>
  <c r="BP312" i="47"/>
  <c r="BP153" i="47"/>
  <c r="BS120" i="47"/>
  <c r="BP143" i="47"/>
  <c r="BS809" i="47"/>
  <c r="BR809" i="47"/>
  <c r="BR428" i="47"/>
  <c r="BR690" i="47"/>
  <c r="BS428" i="47"/>
  <c r="BR49" i="47"/>
  <c r="BP46" i="47"/>
  <c r="BP738" i="47"/>
  <c r="BM380" i="47"/>
  <c r="BS217" i="47"/>
  <c r="BR62" i="47"/>
  <c r="AY733" i="47"/>
  <c r="BS783" i="47"/>
  <c r="BR447" i="47"/>
  <c r="BR394" i="47"/>
  <c r="BR312" i="47"/>
  <c r="BP358" i="47"/>
  <c r="BP62" i="47"/>
  <c r="BS75" i="47"/>
  <c r="BS422" i="47"/>
  <c r="BR787" i="47"/>
  <c r="BS447" i="47"/>
  <c r="BP394" i="47"/>
  <c r="BP308" i="47"/>
  <c r="BP307" i="47" s="1"/>
  <c r="BP324" i="47"/>
  <c r="BR291" i="47"/>
  <c r="BP781" i="47"/>
  <c r="BP593" i="47"/>
  <c r="BP545" i="47"/>
  <c r="BR176" i="47"/>
  <c r="BS176" i="47"/>
  <c r="BP176" i="47"/>
  <c r="BS781" i="47"/>
  <c r="BJ377" i="47"/>
  <c r="BM460" i="47"/>
  <c r="BS371" i="47"/>
  <c r="BR371" i="47"/>
  <c r="BP371" i="47"/>
  <c r="BP139" i="47"/>
  <c r="BP716" i="47"/>
  <c r="BP347" i="47"/>
  <c r="BS347" i="47"/>
  <c r="BR347" i="47"/>
  <c r="BN752" i="47"/>
  <c r="BM752" i="47"/>
  <c r="BP826" i="47"/>
  <c r="BS189" i="47"/>
  <c r="BL341" i="47"/>
  <c r="AA734" i="47"/>
  <c r="BR681" i="47"/>
  <c r="BS681" i="47"/>
  <c r="BR403" i="47"/>
  <c r="BS403" i="47"/>
  <c r="BP403" i="47"/>
  <c r="BS615" i="47"/>
  <c r="BR615" i="47"/>
  <c r="BP615" i="47"/>
  <c r="BS296" i="47"/>
  <c r="BR296" i="47"/>
  <c r="BP296" i="47"/>
  <c r="BS826" i="47"/>
  <c r="BP356" i="47"/>
  <c r="BP309" i="47"/>
  <c r="BR189" i="47"/>
  <c r="BS307" i="47"/>
  <c r="AG376" i="47"/>
  <c r="BM436" i="47"/>
  <c r="BR516" i="47"/>
  <c r="BP516" i="47"/>
  <c r="BS516" i="47"/>
  <c r="BR261" i="47"/>
  <c r="BS261" i="47"/>
  <c r="BS337" i="47"/>
  <c r="BJ538" i="47"/>
  <c r="BL514" i="47"/>
  <c r="BJ380" i="47"/>
  <c r="BS161" i="47"/>
  <c r="BR250" i="47"/>
  <c r="BS250" i="47"/>
  <c r="AY376" i="47"/>
  <c r="BR337" i="47"/>
  <c r="BM307" i="47"/>
  <c r="BR417" i="47"/>
  <c r="BS417" i="47"/>
  <c r="BR691" i="47"/>
  <c r="BM469" i="47"/>
  <c r="BJ489" i="47"/>
  <c r="BP484" i="47"/>
  <c r="BR309" i="47"/>
  <c r="I430" i="47"/>
  <c r="BR248" i="47"/>
  <c r="BR545" i="47"/>
  <c r="BP84" i="47"/>
  <c r="BR84" i="47"/>
  <c r="BS84" i="47"/>
  <c r="BP63" i="47"/>
  <c r="BR63" i="47"/>
  <c r="BS63" i="47"/>
  <c r="AZ733" i="47"/>
  <c r="BS691" i="47"/>
  <c r="BP668" i="47"/>
  <c r="BL773" i="47"/>
  <c r="BJ404" i="47"/>
  <c r="BS248" i="47"/>
  <c r="BP529" i="47"/>
  <c r="BS65" i="47"/>
  <c r="BR65" i="47"/>
  <c r="BS211" i="47"/>
  <c r="BP211" i="47"/>
  <c r="BS504" i="47"/>
  <c r="BR308" i="47"/>
  <c r="BM753" i="47"/>
  <c r="BJ571" i="47"/>
  <c r="BS536" i="47"/>
  <c r="AK376" i="47"/>
  <c r="BM310" i="47"/>
  <c r="BJ430" i="47"/>
  <c r="BR721" i="47"/>
  <c r="BS721" i="47"/>
  <c r="BP721" i="47"/>
  <c r="BR462" i="47"/>
  <c r="BS462" i="47"/>
  <c r="BP462" i="47"/>
  <c r="BP798" i="47"/>
  <c r="BS798" i="47"/>
  <c r="BS313" i="47"/>
  <c r="BR313" i="47"/>
  <c r="BS651" i="47"/>
  <c r="BR651" i="47"/>
  <c r="BP264" i="47"/>
  <c r="BS264" i="47"/>
  <c r="BS512" i="47"/>
  <c r="BP512" i="47"/>
  <c r="BP638" i="47"/>
  <c r="BS638" i="47"/>
  <c r="BR638" i="47"/>
  <c r="AQ733" i="47"/>
  <c r="BJ753" i="47"/>
  <c r="BL386" i="47"/>
  <c r="BR579" i="47"/>
  <c r="BS579" i="47"/>
  <c r="BP579" i="47"/>
  <c r="BR617" i="47"/>
  <c r="BS617" i="47"/>
  <c r="BP617" i="47"/>
  <c r="BS141" i="47"/>
  <c r="BR141" i="47"/>
  <c r="BS117" i="47"/>
  <c r="BR117" i="47"/>
  <c r="BS276" i="47"/>
  <c r="BR276" i="47"/>
  <c r="BP276" i="47"/>
  <c r="BR595" i="47"/>
  <c r="BS595" i="47"/>
  <c r="BP595" i="47"/>
  <c r="BP549" i="47"/>
  <c r="BS549" i="47"/>
  <c r="BR549" i="47"/>
  <c r="BJ307" i="47"/>
  <c r="BP637" i="47"/>
  <c r="BS637" i="47"/>
  <c r="BR637" i="47"/>
  <c r="BR240" i="47"/>
  <c r="BS240" i="47"/>
  <c r="BP240" i="47"/>
  <c r="BP304" i="47"/>
  <c r="BS304" i="47"/>
  <c r="BR304" i="47"/>
  <c r="BS71" i="47"/>
  <c r="BR71" i="47"/>
  <c r="BP71" i="47"/>
  <c r="BR57" i="47"/>
  <c r="BS57" i="47"/>
  <c r="BS86" i="47"/>
  <c r="BR86" i="47"/>
  <c r="BP86" i="47"/>
  <c r="BS804" i="47"/>
  <c r="BP804" i="47"/>
  <c r="BR517" i="47"/>
  <c r="BP812" i="47"/>
  <c r="F815" i="47"/>
  <c r="BS517" i="47"/>
  <c r="BP504" i="47"/>
  <c r="BJ386" i="47"/>
  <c r="BP387" i="47"/>
  <c r="BJ797" i="47"/>
  <c r="BM797" i="47"/>
  <c r="BN797" i="47"/>
  <c r="BP702" i="47"/>
  <c r="BR702" i="47"/>
  <c r="BS702" i="47"/>
  <c r="BR827" i="47"/>
  <c r="BR815" i="47" s="1"/>
  <c r="BP827" i="47"/>
  <c r="BS827" i="47"/>
  <c r="BS331" i="47"/>
  <c r="BP331" i="47"/>
  <c r="BS301" i="47"/>
  <c r="BR301" i="47"/>
  <c r="BP311" i="47"/>
  <c r="BS311" i="47"/>
  <c r="BS35" i="47"/>
  <c r="BP35" i="47"/>
  <c r="BS119" i="47"/>
  <c r="BR119" i="47"/>
  <c r="BP119" i="47"/>
  <c r="BS306" i="47"/>
  <c r="BP306" i="47"/>
  <c r="BR343" i="47"/>
  <c r="BS343" i="47"/>
  <c r="BP343" i="47"/>
  <c r="BS258" i="47"/>
  <c r="BR258" i="47"/>
  <c r="BP258" i="47"/>
  <c r="Y733" i="47"/>
  <c r="BJ588" i="47"/>
  <c r="BS812" i="47"/>
  <c r="AA376" i="47"/>
  <c r="BJ436" i="47"/>
  <c r="BM497" i="47"/>
  <c r="BJ310" i="47"/>
  <c r="AM376" i="47"/>
  <c r="BR387" i="47"/>
  <c r="BR675" i="47"/>
  <c r="BP675" i="47"/>
  <c r="BS675" i="47"/>
  <c r="BS503" i="47"/>
  <c r="BP503" i="47"/>
  <c r="BS684" i="47"/>
  <c r="BR684" i="47"/>
  <c r="BP684" i="47"/>
  <c r="BP349" i="47"/>
  <c r="BS349" i="47"/>
  <c r="BR349" i="47"/>
  <c r="BS438" i="47"/>
  <c r="BP438" i="47"/>
  <c r="BP385" i="47"/>
  <c r="BS385" i="47"/>
  <c r="BR385" i="47"/>
  <c r="Y773" i="47"/>
  <c r="AE733" i="47"/>
  <c r="BP764" i="47"/>
  <c r="AE376" i="47"/>
  <c r="BR673" i="47"/>
  <c r="BM571" i="47"/>
  <c r="AQ376" i="47"/>
  <c r="AS376" i="47"/>
  <c r="AS828" i="47" s="1"/>
  <c r="BS160" i="47"/>
  <c r="BR55" i="47"/>
  <c r="BJ32" i="47"/>
  <c r="BP749" i="47"/>
  <c r="BS749" i="47"/>
  <c r="BP717" i="47"/>
  <c r="BS717" i="47"/>
  <c r="BR300" i="47"/>
  <c r="BS300" i="47"/>
  <c r="BP454" i="47"/>
  <c r="BR454" i="47"/>
  <c r="BS454" i="47"/>
  <c r="BS449" i="47" s="1"/>
  <c r="BP712" i="47"/>
  <c r="BS712" i="47"/>
  <c r="BR712" i="47"/>
  <c r="BM386" i="47"/>
  <c r="BR764" i="47"/>
  <c r="AN733" i="47"/>
  <c r="BP673" i="47"/>
  <c r="BJ714" i="47"/>
  <c r="BP528" i="47"/>
  <c r="BS500" i="47"/>
  <c r="BS188" i="47"/>
  <c r="BS55" i="47"/>
  <c r="BS481" i="47"/>
  <c r="BP481" i="47"/>
  <c r="BP823" i="47"/>
  <c r="BS823" i="47"/>
  <c r="BR711" i="47"/>
  <c r="BP711" i="47"/>
  <c r="BS711" i="47"/>
  <c r="BR395" i="47"/>
  <c r="BS395" i="47"/>
  <c r="BP395" i="47"/>
  <c r="BS524" i="47"/>
  <c r="BP524" i="47"/>
  <c r="BR524" i="47"/>
  <c r="BP132" i="47"/>
  <c r="BS132" i="47"/>
  <c r="BP807" i="47"/>
  <c r="AK733" i="47"/>
  <c r="BS528" i="47"/>
  <c r="AZ376" i="47"/>
  <c r="BR500" i="47"/>
  <c r="BR497" i="47" s="1"/>
  <c r="BR112" i="47"/>
  <c r="BR217" i="47"/>
  <c r="BR284" i="47"/>
  <c r="BP111" i="47"/>
  <c r="BS627" i="47"/>
  <c r="BR627" i="47"/>
  <c r="BP683" i="47"/>
  <c r="BR683" i="47"/>
  <c r="BS683" i="47"/>
  <c r="BS183" i="47"/>
  <c r="BR183" i="47"/>
  <c r="BP183" i="47"/>
  <c r="BS364" i="47"/>
  <c r="BR364" i="47"/>
  <c r="BS204" i="47"/>
  <c r="BR204" i="47"/>
  <c r="BP204" i="47"/>
  <c r="BP339" i="47"/>
  <c r="BR339" i="47"/>
  <c r="BS339" i="47"/>
  <c r="BS375" i="47"/>
  <c r="BP375" i="47"/>
  <c r="BS82" i="47"/>
  <c r="BR82" i="47"/>
  <c r="BP82" i="47"/>
  <c r="BR298" i="47"/>
  <c r="BS298" i="47"/>
  <c r="BP298" i="47"/>
  <c r="BP58" i="47"/>
  <c r="BS58" i="47"/>
  <c r="BR58" i="47"/>
  <c r="BS70" i="47"/>
  <c r="BR70" i="47"/>
  <c r="BP70" i="47"/>
  <c r="BS437" i="47"/>
  <c r="BP437" i="47"/>
  <c r="BS654" i="47"/>
  <c r="BP654" i="47"/>
  <c r="BR654" i="47"/>
  <c r="BS750" i="47"/>
  <c r="BR750" i="47"/>
  <c r="BP750" i="47"/>
  <c r="BR807" i="47"/>
  <c r="BM714" i="47"/>
  <c r="BJ333" i="47"/>
  <c r="BL501" i="47"/>
  <c r="BJ341" i="47"/>
  <c r="BR188" i="47"/>
  <c r="BS112" i="47"/>
  <c r="BR111" i="47"/>
  <c r="BR629" i="47"/>
  <c r="BS629" i="47"/>
  <c r="BR426" i="47"/>
  <c r="BS426" i="47"/>
  <c r="BP426" i="47"/>
  <c r="BS174" i="47"/>
  <c r="BR174" i="47"/>
  <c r="BP174" i="47"/>
  <c r="BP803" i="47"/>
  <c r="BS803" i="47"/>
  <c r="BP239" i="47"/>
  <c r="BR239" i="47"/>
  <c r="BS239" i="47"/>
  <c r="BR334" i="47"/>
  <c r="BS334" i="47"/>
  <c r="BS425" i="47"/>
  <c r="BR425" i="47"/>
  <c r="BP425" i="47"/>
  <c r="BS201" i="47"/>
  <c r="BR201" i="47"/>
  <c r="BP201" i="47"/>
  <c r="BP573" i="47"/>
  <c r="BS573" i="47"/>
  <c r="BR573" i="47"/>
  <c r="BM409" i="47"/>
  <c r="BF733" i="47"/>
  <c r="BF828" i="47" s="1"/>
  <c r="BM404" i="47"/>
  <c r="BJ456" i="47"/>
  <c r="BM588" i="47"/>
  <c r="BJ686" i="47"/>
  <c r="AW376" i="47"/>
  <c r="AW828" i="47" s="1"/>
  <c r="BM341" i="47"/>
  <c r="BL212" i="47"/>
  <c r="BL815" i="47"/>
  <c r="BL709" i="47"/>
  <c r="BR255" i="47"/>
  <c r="BS255" i="47"/>
  <c r="BS414" i="47"/>
  <c r="BR414" i="47"/>
  <c r="BP414" i="47"/>
  <c r="BS670" i="47"/>
  <c r="BP670" i="47"/>
  <c r="BS314" i="47"/>
  <c r="BR314" i="47"/>
  <c r="BP314" i="47"/>
  <c r="BS518" i="47"/>
  <c r="BR518" i="47"/>
  <c r="BC376" i="47"/>
  <c r="BS434" i="47"/>
  <c r="BP434" i="47"/>
  <c r="BJ748" i="47"/>
  <c r="BM748" i="47"/>
  <c r="BN748" i="47"/>
  <c r="AG733" i="47"/>
  <c r="BL571" i="47"/>
  <c r="AW733" i="47"/>
  <c r="BL436" i="47"/>
  <c r="AT376" i="47"/>
  <c r="BE376" i="47"/>
  <c r="BE828" i="47" s="1"/>
  <c r="BM430" i="47"/>
  <c r="BJ289" i="47"/>
  <c r="BL109" i="47"/>
  <c r="BP710" i="47"/>
  <c r="BR710" i="47"/>
  <c r="BS710" i="47"/>
  <c r="BP441" i="47"/>
  <c r="BR441" i="47"/>
  <c r="BS441" i="47"/>
  <c r="BR473" i="47"/>
  <c r="BP473" i="47"/>
  <c r="BS473" i="47"/>
  <c r="BS56" i="47"/>
  <c r="BR56" i="47"/>
  <c r="BP56" i="47"/>
  <c r="BR429" i="47"/>
  <c r="BR427" i="47" s="1"/>
  <c r="BP429" i="47"/>
  <c r="BP427" i="47" s="1"/>
  <c r="BS429" i="47"/>
  <c r="BS427" i="47" s="1"/>
  <c r="BR352" i="47"/>
  <c r="BS352" i="47"/>
  <c r="BP352" i="47"/>
  <c r="BS36" i="47"/>
  <c r="BR36" i="47"/>
  <c r="BP36" i="47"/>
  <c r="BP531" i="47"/>
  <c r="BS531" i="47"/>
  <c r="BP401" i="47"/>
  <c r="BS401" i="47"/>
  <c r="BR401" i="47"/>
  <c r="BS782" i="47"/>
  <c r="BR782" i="47"/>
  <c r="BS777" i="47"/>
  <c r="BP777" i="47"/>
  <c r="BS643" i="47"/>
  <c r="BR643" i="47"/>
  <c r="BS741" i="47"/>
  <c r="BR741" i="47"/>
  <c r="BP741" i="47"/>
  <c r="BP586" i="47"/>
  <c r="BS586" i="47"/>
  <c r="BR586" i="47"/>
  <c r="BP713" i="47"/>
  <c r="BS713" i="47"/>
  <c r="BS715" i="47"/>
  <c r="BS714" i="47" s="1"/>
  <c r="BR715" i="47"/>
  <c r="BR714" i="47" s="1"/>
  <c r="BP715" i="47"/>
  <c r="BR616" i="47"/>
  <c r="BS616" i="47"/>
  <c r="BR368" i="47"/>
  <c r="BS368" i="47"/>
  <c r="BS731" i="47"/>
  <c r="BP731" i="47"/>
  <c r="BS451" i="47"/>
  <c r="BP451" i="47"/>
  <c r="BR451" i="47"/>
  <c r="BS510" i="47"/>
  <c r="BP510" i="47"/>
  <c r="BS398" i="47"/>
  <c r="BR398" i="47"/>
  <c r="BP398" i="47"/>
  <c r="BS251" i="47"/>
  <c r="BR251" i="47"/>
  <c r="BP251" i="47"/>
  <c r="BR393" i="47"/>
  <c r="BS393" i="47"/>
  <c r="BP393" i="47"/>
  <c r="BP537" i="47"/>
  <c r="BS537" i="47"/>
  <c r="BS253" i="47"/>
  <c r="BP253" i="47"/>
  <c r="BS146" i="47"/>
  <c r="BR146" i="47"/>
  <c r="BP146" i="47"/>
  <c r="BP147" i="47"/>
  <c r="BS147" i="47"/>
  <c r="BR147" i="47"/>
  <c r="BS68" i="47"/>
  <c r="BR68" i="47"/>
  <c r="BP68" i="47"/>
  <c r="BS110" i="47"/>
  <c r="BR110" i="47"/>
  <c r="BP110" i="47"/>
  <c r="BR704" i="47"/>
  <c r="BP704" i="47"/>
  <c r="BS704" i="47"/>
  <c r="BP351" i="47"/>
  <c r="BR351" i="47"/>
  <c r="BS351" i="47"/>
  <c r="BR106" i="47"/>
  <c r="BP106" i="47"/>
  <c r="BS106" i="47"/>
  <c r="BS191" i="47"/>
  <c r="BR191" i="47"/>
  <c r="BP191" i="47"/>
  <c r="BP37" i="47"/>
  <c r="BS37" i="47"/>
  <c r="BR37" i="47"/>
  <c r="BR771" i="47"/>
  <c r="BP771" i="47"/>
  <c r="BS771" i="47"/>
  <c r="BR799" i="47"/>
  <c r="BS799" i="47"/>
  <c r="BP799" i="47"/>
  <c r="AM733" i="47"/>
  <c r="AM828" i="47" s="1"/>
  <c r="BS633" i="47"/>
  <c r="BR633" i="47"/>
  <c r="I815" i="47"/>
  <c r="BS639" i="47"/>
  <c r="BP639" i="47"/>
  <c r="BR639" i="47"/>
  <c r="BR493" i="47"/>
  <c r="BR489" i="47" s="1"/>
  <c r="BS493" i="47"/>
  <c r="BS489" i="47" s="1"/>
  <c r="BP493" i="47"/>
  <c r="BP489" i="47" s="1"/>
  <c r="BS480" i="47"/>
  <c r="BP480" i="47"/>
  <c r="BM456" i="47"/>
  <c r="BM686" i="47"/>
  <c r="BJ501" i="47"/>
  <c r="BF376" i="47"/>
  <c r="BR177" i="47"/>
  <c r="BP177" i="47"/>
  <c r="BS177" i="47"/>
  <c r="BR452" i="47"/>
  <c r="BP452" i="47"/>
  <c r="BS452" i="47"/>
  <c r="BR389" i="47"/>
  <c r="BP389" i="47"/>
  <c r="BS389" i="47"/>
  <c r="BL207" i="47"/>
  <c r="BL198" i="47" s="1"/>
  <c r="BJ207" i="47"/>
  <c r="BJ198" i="47" s="1"/>
  <c r="BN207" i="47"/>
  <c r="BM207" i="47"/>
  <c r="BM198" i="47" s="1"/>
  <c r="BS190" i="47"/>
  <c r="BP190" i="47"/>
  <c r="BR190" i="47"/>
  <c r="BS180" i="47"/>
  <c r="BP180" i="47"/>
  <c r="BR397" i="47"/>
  <c r="BP397" i="47"/>
  <c r="BS397" i="47"/>
  <c r="BP219" i="47"/>
  <c r="BS219" i="47"/>
  <c r="BR219" i="47"/>
  <c r="BN96" i="47"/>
  <c r="BL96" i="47"/>
  <c r="BL94" i="47" s="1"/>
  <c r="BJ96" i="47"/>
  <c r="BJ94" i="47" s="1"/>
  <c r="BM96" i="47"/>
  <c r="BM94" i="47" s="1"/>
  <c r="BS169" i="47"/>
  <c r="BR169" i="47"/>
  <c r="BP169" i="47"/>
  <c r="BS113" i="47"/>
  <c r="BR113" i="47"/>
  <c r="BP113" i="47"/>
  <c r="BR266" i="47"/>
  <c r="BS266" i="47"/>
  <c r="BP266" i="47"/>
  <c r="BS164" i="47"/>
  <c r="BR164" i="47"/>
  <c r="BP164" i="47"/>
  <c r="BR123" i="47"/>
  <c r="BP123" i="47"/>
  <c r="BS123" i="47"/>
  <c r="BS149" i="47"/>
  <c r="BR149" i="47"/>
  <c r="BP149" i="47"/>
  <c r="BR231" i="47"/>
  <c r="BP231" i="47"/>
  <c r="BS231" i="47"/>
  <c r="BP745" i="47"/>
  <c r="BR745" i="47"/>
  <c r="BS745" i="47"/>
  <c r="BN801" i="47"/>
  <c r="BM801" i="47"/>
  <c r="BM794" i="47" s="1"/>
  <c r="BL801" i="47"/>
  <c r="BL794" i="47" s="1"/>
  <c r="BJ801" i="47"/>
  <c r="AT733" i="47"/>
  <c r="AT828" i="47" s="1"/>
  <c r="BS640" i="47"/>
  <c r="BR640" i="47"/>
  <c r="BS657" i="47"/>
  <c r="BR657" i="47"/>
  <c r="BP657" i="47"/>
  <c r="BS682" i="47"/>
  <c r="BR682" i="47"/>
  <c r="BP682" i="47"/>
  <c r="BS642" i="47"/>
  <c r="BP642" i="47"/>
  <c r="BR642" i="47"/>
  <c r="BL538" i="47"/>
  <c r="AH733" i="47"/>
  <c r="BR558" i="47"/>
  <c r="BP558" i="47"/>
  <c r="BS558" i="47"/>
  <c r="BS658" i="47"/>
  <c r="BR658" i="47"/>
  <c r="BP658" i="47"/>
  <c r="BS483" i="47"/>
  <c r="BP483" i="47"/>
  <c r="BS624" i="47"/>
  <c r="BP624" i="47"/>
  <c r="BR624" i="47"/>
  <c r="BS582" i="47"/>
  <c r="BP582" i="47"/>
  <c r="BR582" i="47"/>
  <c r="BJ465" i="47"/>
  <c r="BM465" i="47"/>
  <c r="BN465" i="47"/>
  <c r="BL465" i="47"/>
  <c r="BS789" i="47"/>
  <c r="BR789" i="47"/>
  <c r="BP789" i="47"/>
  <c r="BP507" i="47"/>
  <c r="BP506" i="47" s="1"/>
  <c r="BR507" i="47"/>
  <c r="BR506" i="47" s="1"/>
  <c r="BS507" i="47"/>
  <c r="BS506" i="47" s="1"/>
  <c r="BP446" i="47"/>
  <c r="BS446" i="47"/>
  <c r="BR446" i="47"/>
  <c r="BS410" i="47"/>
  <c r="BP410" i="47"/>
  <c r="BS502" i="47"/>
  <c r="BR502" i="47"/>
  <c r="BR501" i="47" s="1"/>
  <c r="BP502" i="47"/>
  <c r="BR278" i="47"/>
  <c r="BP278" i="47"/>
  <c r="BS278" i="47"/>
  <c r="BP444" i="47"/>
  <c r="BS444" i="47"/>
  <c r="BS360" i="47"/>
  <c r="BP360" i="47"/>
  <c r="BR360" i="47"/>
  <c r="BS424" i="47"/>
  <c r="BR424" i="47"/>
  <c r="BP424" i="47"/>
  <c r="BR179" i="47"/>
  <c r="BS179" i="47"/>
  <c r="BR406" i="47"/>
  <c r="BS406" i="47"/>
  <c r="BP406" i="47"/>
  <c r="BL409" i="47"/>
  <c r="BR379" i="47"/>
  <c r="BR377" i="47" s="1"/>
  <c r="BS379" i="47"/>
  <c r="BS377" i="47" s="1"/>
  <c r="BP379" i="47"/>
  <c r="BP377" i="47" s="1"/>
  <c r="BM289" i="47"/>
  <c r="BP332" i="47"/>
  <c r="BS332" i="47"/>
  <c r="BS461" i="47"/>
  <c r="BP461" i="47"/>
  <c r="BP460" i="47" s="1"/>
  <c r="BR461" i="47"/>
  <c r="BS315" i="47"/>
  <c r="BR315" i="47"/>
  <c r="BP315" i="47"/>
  <c r="BJ114" i="47"/>
  <c r="BS288" i="47"/>
  <c r="BP288" i="47"/>
  <c r="BP60" i="47"/>
  <c r="BS60" i="47"/>
  <c r="BR60" i="47"/>
  <c r="BP175" i="47"/>
  <c r="BS175" i="47"/>
  <c r="BR175" i="47"/>
  <c r="BS237" i="47"/>
  <c r="BR237" i="47"/>
  <c r="BP237" i="47"/>
  <c r="BR184" i="47"/>
  <c r="BP184" i="47"/>
  <c r="BS184" i="47"/>
  <c r="BS59" i="47"/>
  <c r="BR59" i="47"/>
  <c r="BP59" i="47"/>
  <c r="BR761" i="47"/>
  <c r="BS761" i="47"/>
  <c r="BR656" i="47"/>
  <c r="BP656" i="47"/>
  <c r="BS656" i="47"/>
  <c r="BR689" i="47"/>
  <c r="BP689" i="47"/>
  <c r="BS689" i="47"/>
  <c r="BP703" i="47"/>
  <c r="BR703" i="47"/>
  <c r="BS703" i="47"/>
  <c r="BP655" i="47"/>
  <c r="BS655" i="47"/>
  <c r="BR655" i="47"/>
  <c r="BP747" i="47"/>
  <c r="BR747" i="47"/>
  <c r="BS747" i="47"/>
  <c r="BR647" i="47"/>
  <c r="BS647" i="47"/>
  <c r="BP647" i="47"/>
  <c r="BR631" i="47"/>
  <c r="BS631" i="47"/>
  <c r="BP631" i="47"/>
  <c r="BS817" i="47"/>
  <c r="BP817" i="47"/>
  <c r="BS739" i="47"/>
  <c r="BP739" i="47"/>
  <c r="BP542" i="47"/>
  <c r="BS542" i="47"/>
  <c r="BS788" i="47"/>
  <c r="BP788" i="47"/>
  <c r="BR581" i="47"/>
  <c r="BS581" i="47"/>
  <c r="BP581" i="47"/>
  <c r="BP608" i="47"/>
  <c r="BS608" i="47"/>
  <c r="BR608" i="47"/>
  <c r="BS499" i="47"/>
  <c r="BP499" i="47"/>
  <c r="BS533" i="47"/>
  <c r="BR533" i="47"/>
  <c r="BP533" i="47"/>
  <c r="BR468" i="47"/>
  <c r="BS468" i="47"/>
  <c r="BP468" i="47"/>
  <c r="BR535" i="47"/>
  <c r="BP535" i="47"/>
  <c r="BS535" i="47"/>
  <c r="BR513" i="47"/>
  <c r="BR508" i="47" s="1"/>
  <c r="BP513" i="47"/>
  <c r="BS513" i="47"/>
  <c r="BM501" i="47"/>
  <c r="BS464" i="47"/>
  <c r="BP464" i="47"/>
  <c r="BR369" i="47"/>
  <c r="BS369" i="47"/>
  <c r="BP293" i="47"/>
  <c r="BS293" i="47"/>
  <c r="BR293" i="47"/>
  <c r="BR249" i="47"/>
  <c r="BS249" i="47"/>
  <c r="BP249" i="47"/>
  <c r="BR328" i="47"/>
  <c r="BP328" i="47"/>
  <c r="BS328" i="47"/>
  <c r="BS338" i="47"/>
  <c r="BR338" i="47"/>
  <c r="BP338" i="47"/>
  <c r="BP202" i="47"/>
  <c r="BS202" i="47"/>
  <c r="BR202" i="47"/>
  <c r="BM114" i="47"/>
  <c r="BS415" i="47"/>
  <c r="BR415" i="47"/>
  <c r="BP415" i="47"/>
  <c r="BP260" i="47"/>
  <c r="BS260" i="47"/>
  <c r="BR260" i="47"/>
  <c r="BS128" i="47"/>
  <c r="BR128" i="47"/>
  <c r="BP128" i="47"/>
  <c r="BR800" i="47"/>
  <c r="BP800" i="47"/>
  <c r="BS800" i="47"/>
  <c r="BR649" i="47"/>
  <c r="BS649" i="47"/>
  <c r="BP649" i="47"/>
  <c r="BP471" i="47"/>
  <c r="BR471" i="47"/>
  <c r="BS471" i="47"/>
  <c r="BP688" i="47"/>
  <c r="BS688" i="47"/>
  <c r="BR688" i="47"/>
  <c r="BR530" i="47"/>
  <c r="BS530" i="47"/>
  <c r="BP530" i="47"/>
  <c r="BR148" i="47"/>
  <c r="BP148" i="47"/>
  <c r="BS148" i="47"/>
  <c r="BR762" i="47"/>
  <c r="BP762" i="47"/>
  <c r="BS762" i="47"/>
  <c r="BR770" i="47"/>
  <c r="BS770" i="47"/>
  <c r="BP770" i="47"/>
  <c r="BP548" i="47"/>
  <c r="BS548" i="47"/>
  <c r="BR548" i="47"/>
  <c r="BR784" i="47"/>
  <c r="BS784" i="47"/>
  <c r="BP599" i="47"/>
  <c r="BR599" i="47"/>
  <c r="BS599" i="47"/>
  <c r="BS556" i="47"/>
  <c r="BP556" i="47"/>
  <c r="BR556" i="47"/>
  <c r="BS470" i="47"/>
  <c r="BP470" i="47"/>
  <c r="BS758" i="47"/>
  <c r="BP758" i="47"/>
  <c r="BR423" i="47"/>
  <c r="BP423" i="47"/>
  <c r="BS423" i="47"/>
  <c r="BS353" i="47"/>
  <c r="BR353" i="47"/>
  <c r="BP353" i="47"/>
  <c r="BS299" i="47"/>
  <c r="BP299" i="47"/>
  <c r="BR299" i="47"/>
  <c r="BS357" i="47"/>
  <c r="BP357" i="47"/>
  <c r="BR357" i="47"/>
  <c r="BS166" i="47"/>
  <c r="BR166" i="47"/>
  <c r="BP166" i="47"/>
  <c r="BP363" i="47"/>
  <c r="BS363" i="47"/>
  <c r="BR363" i="47"/>
  <c r="BR125" i="47"/>
  <c r="BP125" i="47"/>
  <c r="BS125" i="47"/>
  <c r="BP136" i="47"/>
  <c r="BS136" i="47"/>
  <c r="BR136" i="47"/>
  <c r="BS115" i="47"/>
  <c r="BP115" i="47"/>
  <c r="BJ109" i="47"/>
  <c r="BS373" i="47"/>
  <c r="BR373" i="47"/>
  <c r="BS142" i="47"/>
  <c r="BR142" i="47"/>
  <c r="BP142" i="47"/>
  <c r="BR215" i="47"/>
  <c r="BS215" i="47"/>
  <c r="BP215" i="47"/>
  <c r="BS51" i="47"/>
  <c r="BR51" i="47"/>
  <c r="BP51" i="47"/>
  <c r="BS74" i="47"/>
  <c r="BR74" i="47"/>
  <c r="BP74" i="47"/>
  <c r="BP407" i="47"/>
  <c r="BS407" i="47"/>
  <c r="BR407" i="47"/>
  <c r="BR335" i="47"/>
  <c r="BP335" i="47"/>
  <c r="BS335" i="47"/>
  <c r="BS187" i="47"/>
  <c r="BR187" i="47"/>
  <c r="BP187" i="47"/>
  <c r="BR767" i="47"/>
  <c r="BP767" i="47"/>
  <c r="BS767" i="47"/>
  <c r="BR760" i="47"/>
  <c r="BP760" i="47"/>
  <c r="BS760" i="47"/>
  <c r="BS785" i="47"/>
  <c r="BP785" i="47"/>
  <c r="BJ469" i="47"/>
  <c r="BP766" i="47"/>
  <c r="BR766" i="47"/>
  <c r="BS766" i="47"/>
  <c r="BM538" i="47"/>
  <c r="BP559" i="47"/>
  <c r="BS559" i="47"/>
  <c r="BL404" i="47"/>
  <c r="BS780" i="47"/>
  <c r="BR780" i="47"/>
  <c r="BP780" i="47"/>
  <c r="BL380" i="47"/>
  <c r="BM773" i="47"/>
  <c r="Y463" i="47"/>
  <c r="Y376" i="47" s="1"/>
  <c r="Y828" i="47" s="1"/>
  <c r="BP557" i="47"/>
  <c r="BS557" i="47"/>
  <c r="BR557" i="47"/>
  <c r="BP277" i="47"/>
  <c r="BS277" i="47"/>
  <c r="BR277" i="47"/>
  <c r="BR413" i="47"/>
  <c r="BP413" i="47"/>
  <c r="BS413" i="47"/>
  <c r="BJ212" i="47"/>
  <c r="BJ234" i="47"/>
  <c r="BL310" i="47"/>
  <c r="BS259" i="47"/>
  <c r="BP259" i="47"/>
  <c r="BR259" i="47"/>
  <c r="BS52" i="47"/>
  <c r="BR52" i="47"/>
  <c r="BP52" i="47"/>
  <c r="BS64" i="47"/>
  <c r="BR64" i="47"/>
  <c r="BP64" i="47"/>
  <c r="BS247" i="47"/>
  <c r="BR247" i="47"/>
  <c r="BP247" i="47"/>
  <c r="BP205" i="47"/>
  <c r="BS205" i="47"/>
  <c r="BR205" i="47"/>
  <c r="BS157" i="47"/>
  <c r="BR157" i="47"/>
  <c r="BP157" i="47"/>
  <c r="BS280" i="47"/>
  <c r="BP280" i="47"/>
  <c r="BR280" i="47"/>
  <c r="BS101" i="47"/>
  <c r="BP101" i="47"/>
  <c r="BS39" i="47"/>
  <c r="BR39" i="47"/>
  <c r="BP39" i="47"/>
  <c r="BL114" i="47"/>
  <c r="BS44" i="47"/>
  <c r="BP44" i="47"/>
  <c r="BP89" i="47"/>
  <c r="BR89" i="47"/>
  <c r="BS89" i="47"/>
  <c r="BS138" i="47"/>
  <c r="BR138" i="47"/>
  <c r="BP138" i="47"/>
  <c r="BR178" i="47"/>
  <c r="BP178" i="47"/>
  <c r="BS178" i="47"/>
  <c r="BP819" i="47"/>
  <c r="BS819" i="47"/>
  <c r="BS472" i="47"/>
  <c r="BP472" i="47"/>
  <c r="BP511" i="47"/>
  <c r="BS511" i="47"/>
  <c r="BP90" i="47"/>
  <c r="BS90" i="47"/>
  <c r="BR90" i="47"/>
  <c r="BR76" i="47"/>
  <c r="BS76" i="47"/>
  <c r="BP76" i="47"/>
  <c r="BR244" i="47"/>
  <c r="BP244" i="47"/>
  <c r="BS244" i="47"/>
  <c r="BS810" i="47"/>
  <c r="BR810" i="47"/>
  <c r="BR677" i="47"/>
  <c r="BP677" i="47"/>
  <c r="BS677" i="47"/>
  <c r="BR551" i="47"/>
  <c r="BP551" i="47"/>
  <c r="BS551" i="47"/>
  <c r="BR796" i="47"/>
  <c r="BP796" i="47"/>
  <c r="BS796" i="47"/>
  <c r="BS589" i="47"/>
  <c r="BP589" i="47"/>
  <c r="BR589" i="47"/>
  <c r="BS694" i="47"/>
  <c r="BR694" i="47"/>
  <c r="BP694" i="47"/>
  <c r="BP609" i="47"/>
  <c r="BR609" i="47"/>
  <c r="BS609" i="47"/>
  <c r="BS725" i="47"/>
  <c r="BR725" i="47"/>
  <c r="BP725" i="47"/>
  <c r="BS610" i="47"/>
  <c r="BP610" i="47"/>
  <c r="BR610" i="47"/>
  <c r="BS482" i="47"/>
  <c r="BP482" i="47"/>
  <c r="BJ773" i="47"/>
  <c r="BS648" i="47"/>
  <c r="BR648" i="47"/>
  <c r="BP648" i="47"/>
  <c r="AB463" i="47"/>
  <c r="AB376" i="47" s="1"/>
  <c r="BP420" i="47"/>
  <c r="BS420" i="47"/>
  <c r="BP466" i="47"/>
  <c r="BS466" i="47"/>
  <c r="BS135" i="47"/>
  <c r="BR135" i="47"/>
  <c r="BP135" i="47"/>
  <c r="BS213" i="47"/>
  <c r="BR213" i="47"/>
  <c r="BP213" i="47"/>
  <c r="BS432" i="47"/>
  <c r="BP432" i="47"/>
  <c r="BM234" i="47"/>
  <c r="BP108" i="47"/>
  <c r="BS108" i="47"/>
  <c r="BR108" i="47"/>
  <c r="BM32" i="47"/>
  <c r="BS194" i="47"/>
  <c r="BP194" i="47"/>
  <c r="BR194" i="47"/>
  <c r="BR273" i="47"/>
  <c r="BS273" i="47"/>
  <c r="BP273" i="47"/>
  <c r="BS118" i="47"/>
  <c r="BR118" i="47"/>
  <c r="BP118" i="47"/>
  <c r="BS197" i="47"/>
  <c r="BP197" i="47"/>
  <c r="BR48" i="47"/>
  <c r="BP48" i="47"/>
  <c r="BS48" i="47"/>
  <c r="BP241" i="47"/>
  <c r="BS241" i="47"/>
  <c r="BS736" i="47"/>
  <c r="BP736" i="47"/>
  <c r="BR540" i="47"/>
  <c r="BS540" i="47"/>
  <c r="BS567" i="47"/>
  <c r="BP567" i="47"/>
  <c r="BP124" i="47"/>
  <c r="BS124" i="47"/>
  <c r="BR124" i="47"/>
  <c r="BR763" i="47"/>
  <c r="BS763" i="47"/>
  <c r="BS458" i="47"/>
  <c r="BR458" i="47"/>
  <c r="BP458" i="47"/>
  <c r="BS824" i="47"/>
  <c r="BP824" i="47"/>
  <c r="BL588" i="47"/>
  <c r="BS730" i="47"/>
  <c r="BR730" i="47"/>
  <c r="BM719" i="47"/>
  <c r="BM815" i="47"/>
  <c r="BS755" i="47"/>
  <c r="BP755" i="47"/>
  <c r="BR772" i="47"/>
  <c r="BP772" i="47"/>
  <c r="BS772" i="47"/>
  <c r="BS498" i="47"/>
  <c r="BP498" i="47"/>
  <c r="BP630" i="47"/>
  <c r="BS630" i="47"/>
  <c r="BR630" i="47"/>
  <c r="BR381" i="47"/>
  <c r="BP381" i="47"/>
  <c r="BS381" i="47"/>
  <c r="BS776" i="47"/>
  <c r="BP776" i="47"/>
  <c r="BP362" i="47"/>
  <c r="BS362" i="47"/>
  <c r="BR362" i="47"/>
  <c r="AN376" i="47"/>
  <c r="BS350" i="47"/>
  <c r="BP350" i="47"/>
  <c r="BR350" i="47"/>
  <c r="BS203" i="47"/>
  <c r="BR203" i="47"/>
  <c r="BP203" i="47"/>
  <c r="BS585" i="47"/>
  <c r="BP585" i="47"/>
  <c r="BR585" i="47"/>
  <c r="BP236" i="47"/>
  <c r="BS236" i="47"/>
  <c r="BR236" i="47"/>
  <c r="BL32" i="47"/>
  <c r="BR223" i="47"/>
  <c r="BP223" i="47"/>
  <c r="BS223" i="47"/>
  <c r="BN467" i="47"/>
  <c r="BM467" i="47"/>
  <c r="BM463" i="47" s="1"/>
  <c r="BL467" i="47"/>
  <c r="BJ467" i="47"/>
  <c r="BS327" i="47"/>
  <c r="BR327" i="47"/>
  <c r="BP327" i="47"/>
  <c r="BS129" i="47"/>
  <c r="BR129" i="47"/>
  <c r="BP129" i="47"/>
  <c r="BS275" i="47"/>
  <c r="BR275" i="47"/>
  <c r="BP275" i="47"/>
  <c r="AZ828" i="47"/>
  <c r="BR170" i="47"/>
  <c r="BP170" i="47"/>
  <c r="BS170" i="47"/>
  <c r="BM333" i="47"/>
  <c r="BS602" i="47"/>
  <c r="BP602" i="47"/>
  <c r="BR602" i="47"/>
  <c r="BJ409" i="47"/>
  <c r="BS399" i="47"/>
  <c r="BR399" i="47"/>
  <c r="BP399" i="47"/>
  <c r="BP155" i="47"/>
  <c r="BR155" i="47"/>
  <c r="BS155" i="47"/>
  <c r="BR604" i="47"/>
  <c r="BS604" i="47"/>
  <c r="BP604" i="47"/>
  <c r="BS793" i="47"/>
  <c r="BR793" i="47"/>
  <c r="BP793" i="47"/>
  <c r="BS692" i="47"/>
  <c r="BP692" i="47"/>
  <c r="BR692" i="47"/>
  <c r="BS644" i="47"/>
  <c r="BR644" i="47"/>
  <c r="BP644" i="47"/>
  <c r="BL719" i="47"/>
  <c r="BL489" i="47"/>
  <c r="BR553" i="47"/>
  <c r="BS553" i="47"/>
  <c r="BP553" i="47"/>
  <c r="BJ815" i="47"/>
  <c r="BR496" i="47"/>
  <c r="BR494" i="47" s="1"/>
  <c r="BP496" i="47"/>
  <c r="BS496" i="47"/>
  <c r="BS520" i="47"/>
  <c r="BP520" i="47"/>
  <c r="BR520" i="47"/>
  <c r="BS421" i="47"/>
  <c r="BP421" i="47"/>
  <c r="BR421" i="47"/>
  <c r="BS726" i="47"/>
  <c r="BR726" i="47"/>
  <c r="BL449" i="47"/>
  <c r="BS321" i="47"/>
  <c r="BR321" i="47"/>
  <c r="BP321" i="47"/>
  <c r="BP534" i="47"/>
  <c r="BR534" i="47"/>
  <c r="BS534" i="47"/>
  <c r="BS587" i="47"/>
  <c r="BP587" i="47"/>
  <c r="BL234" i="47"/>
  <c r="BS664" i="47"/>
  <c r="BP664" i="47"/>
  <c r="BS344" i="47"/>
  <c r="BR344" i="47"/>
  <c r="BP344" i="47"/>
  <c r="BS34" i="47"/>
  <c r="BP34" i="47"/>
  <c r="BP354" i="47"/>
  <c r="BS354" i="47"/>
  <c r="BR354" i="47"/>
  <c r="BR152" i="47"/>
  <c r="BP152" i="47"/>
  <c r="BS152" i="47"/>
  <c r="BS196" i="47"/>
  <c r="BR196" i="47"/>
  <c r="BP72" i="47"/>
  <c r="BR72" i="47"/>
  <c r="BS72" i="47"/>
  <c r="BR374" i="47"/>
  <c r="BS374" i="47"/>
  <c r="BS402" i="47"/>
  <c r="BP402" i="47"/>
  <c r="BR210" i="47"/>
  <c r="BS210" i="47"/>
  <c r="BP210" i="47"/>
  <c r="BP163" i="47"/>
  <c r="BS163" i="47"/>
  <c r="BR163" i="47"/>
  <c r="BP40" i="47"/>
  <c r="BS40" i="47"/>
  <c r="BR40" i="47"/>
  <c r="BP336" i="47"/>
  <c r="BR336" i="47"/>
  <c r="BS336" i="47"/>
  <c r="BS222" i="47"/>
  <c r="BR222" i="47"/>
  <c r="BP222" i="47"/>
  <c r="BS665" i="47"/>
  <c r="BR665" i="47"/>
  <c r="BP372" i="47"/>
  <c r="BR372" i="47"/>
  <c r="BS372" i="47"/>
  <c r="BR252" i="47"/>
  <c r="BP252" i="47"/>
  <c r="BS252" i="47"/>
  <c r="AA773" i="47"/>
  <c r="BC733" i="47"/>
  <c r="BS756" i="47"/>
  <c r="BP756" i="47"/>
  <c r="BR578" i="47"/>
  <c r="BS578" i="47"/>
  <c r="BP578" i="47"/>
  <c r="BL751" i="47"/>
  <c r="BL734" i="47" s="1"/>
  <c r="BJ751" i="47"/>
  <c r="BM751" i="47"/>
  <c r="BM734" i="47" s="1"/>
  <c r="BM733" i="47" s="1"/>
  <c r="BN751" i="47"/>
  <c r="BS792" i="47"/>
  <c r="BR792" i="47"/>
  <c r="BP792" i="47"/>
  <c r="BS701" i="47"/>
  <c r="BR701" i="47"/>
  <c r="BP701" i="47"/>
  <c r="BS576" i="47"/>
  <c r="BP576" i="47"/>
  <c r="BR576" i="47"/>
  <c r="BS605" i="47"/>
  <c r="BP605" i="47"/>
  <c r="BR605" i="47"/>
  <c r="BS729" i="47"/>
  <c r="BR729" i="47"/>
  <c r="BP729" i="47"/>
  <c r="BS663" i="47"/>
  <c r="BP663" i="47"/>
  <c r="BP459" i="47"/>
  <c r="BR459" i="47"/>
  <c r="BS459" i="47"/>
  <c r="BJ719" i="47"/>
  <c r="BS569" i="47"/>
  <c r="BP569" i="47"/>
  <c r="BS495" i="47"/>
  <c r="BP495" i="47"/>
  <c r="BR723" i="47"/>
  <c r="BP723" i="47"/>
  <c r="BS723" i="47"/>
  <c r="BR527" i="47"/>
  <c r="BS527" i="47"/>
  <c r="BP527" i="47"/>
  <c r="BS592" i="47"/>
  <c r="BR592" i="47"/>
  <c r="BP592" i="47"/>
  <c r="BS816" i="47"/>
  <c r="BP816" i="47"/>
  <c r="BM476" i="47"/>
  <c r="BM449" i="47"/>
  <c r="BP330" i="47"/>
  <c r="BS330" i="47"/>
  <c r="BR330" i="47"/>
  <c r="BR340" i="47"/>
  <c r="BS340" i="47"/>
  <c r="BP340" i="47"/>
  <c r="BJ514" i="47"/>
  <c r="AQ828" i="47"/>
  <c r="BP485" i="47"/>
  <c r="BS485" i="47"/>
  <c r="BR485" i="47"/>
  <c r="BR137" i="47"/>
  <c r="BP137" i="47"/>
  <c r="BS137" i="47"/>
  <c r="BP269" i="47"/>
  <c r="BS269" i="47"/>
  <c r="BR269" i="47"/>
  <c r="BS171" i="47"/>
  <c r="BR171" i="47"/>
  <c r="BP171" i="47"/>
  <c r="BR69" i="47"/>
  <c r="BP69" i="47"/>
  <c r="BS69" i="47"/>
  <c r="BS226" i="47"/>
  <c r="BR226" i="47"/>
  <c r="BP226" i="47"/>
  <c r="BS623" i="47"/>
  <c r="BP623" i="47"/>
  <c r="BR623" i="47"/>
  <c r="AB773" i="47"/>
  <c r="AB733" i="47" s="1"/>
  <c r="BS667" i="47"/>
  <c r="BP667" i="47"/>
  <c r="BS775" i="47"/>
  <c r="BP775" i="47"/>
  <c r="BS577" i="47"/>
  <c r="BR577" i="47"/>
  <c r="BP577" i="47"/>
  <c r="BL753" i="47"/>
  <c r="BS679" i="47"/>
  <c r="BR679" i="47"/>
  <c r="BP679" i="47"/>
  <c r="BS820" i="47"/>
  <c r="BP820" i="47"/>
  <c r="BP583" i="47"/>
  <c r="BS583" i="47"/>
  <c r="BR583" i="47"/>
  <c r="BR546" i="47"/>
  <c r="BS546" i="47"/>
  <c r="BP546" i="47"/>
  <c r="BP676" i="47"/>
  <c r="BS676" i="47"/>
  <c r="BR676" i="47"/>
  <c r="BS590" i="47"/>
  <c r="BR590" i="47"/>
  <c r="BP590" i="47"/>
  <c r="BS562" i="47"/>
  <c r="BP562" i="47"/>
  <c r="BR562" i="47"/>
  <c r="BJ476" i="47"/>
  <c r="BL456" i="47"/>
  <c r="BS597" i="47"/>
  <c r="BP597" i="47"/>
  <c r="BR597" i="47"/>
  <c r="BL686" i="47"/>
  <c r="BP419" i="47"/>
  <c r="BS419" i="47"/>
  <c r="BR419" i="47"/>
  <c r="AH376" i="47"/>
  <c r="BJ449" i="47"/>
  <c r="BS271" i="47"/>
  <c r="BP271" i="47"/>
  <c r="BR271" i="47"/>
  <c r="BS318" i="47"/>
  <c r="BR318" i="47"/>
  <c r="BP318" i="47"/>
  <c r="BS295" i="47"/>
  <c r="BR295" i="47"/>
  <c r="BP295" i="47"/>
  <c r="BM514" i="47"/>
  <c r="BR302" i="47"/>
  <c r="BS302" i="47"/>
  <c r="BP302" i="47"/>
  <c r="BS384" i="47"/>
  <c r="BR384" i="47"/>
  <c r="BP384" i="47"/>
  <c r="BP105" i="47"/>
  <c r="BS105" i="47"/>
  <c r="BR105" i="47"/>
  <c r="BS158" i="47"/>
  <c r="BR158" i="47"/>
  <c r="BP158" i="47"/>
  <c r="BS433" i="47"/>
  <c r="BP433" i="47"/>
  <c r="BM109" i="47"/>
  <c r="AY828" i="47" l="1"/>
  <c r="AH828" i="47"/>
  <c r="BJ734" i="47"/>
  <c r="BJ733" i="47" s="1"/>
  <c r="BR307" i="47"/>
  <c r="AE828" i="47"/>
  <c r="BJ794" i="47"/>
  <c r="BR449" i="47"/>
  <c r="AG828" i="47"/>
  <c r="BP476" i="47"/>
  <c r="BL733" i="47"/>
  <c r="BS460" i="47"/>
  <c r="AK828" i="47"/>
  <c r="BS752" i="47"/>
  <c r="BR752" i="47"/>
  <c r="BP752" i="47"/>
  <c r="BR514" i="47"/>
  <c r="BS822" i="47"/>
  <c r="BR436" i="47"/>
  <c r="BP588" i="47"/>
  <c r="BP456" i="47"/>
  <c r="AA733" i="47"/>
  <c r="AA828" i="47" s="1"/>
  <c r="BR469" i="47"/>
  <c r="BS436" i="47"/>
  <c r="BP714" i="47"/>
  <c r="BP494" i="47"/>
  <c r="BS588" i="47"/>
  <c r="BP341" i="47"/>
  <c r="BM376" i="47"/>
  <c r="BM828" i="47" s="1"/>
  <c r="BS380" i="47"/>
  <c r="BR310" i="47"/>
  <c r="BP404" i="47"/>
  <c r="BP436" i="47"/>
  <c r="BP508" i="47"/>
  <c r="BP310" i="47"/>
  <c r="BS341" i="47"/>
  <c r="BR460" i="47"/>
  <c r="BR404" i="47"/>
  <c r="BP386" i="47"/>
  <c r="BS709" i="47"/>
  <c r="BS310" i="47"/>
  <c r="BR773" i="47"/>
  <c r="BS476" i="47"/>
  <c r="BP709" i="47"/>
  <c r="BP797" i="47"/>
  <c r="BS797" i="47"/>
  <c r="BP501" i="47"/>
  <c r="BS386" i="47"/>
  <c r="BP333" i="47"/>
  <c r="BR289" i="47"/>
  <c r="BR386" i="47"/>
  <c r="BS508" i="47"/>
  <c r="BC828" i="47"/>
  <c r="BR234" i="47"/>
  <c r="AN828" i="47"/>
  <c r="BP822" i="47"/>
  <c r="BR333" i="47"/>
  <c r="BP469" i="47"/>
  <c r="BS501" i="47"/>
  <c r="BR341" i="47"/>
  <c r="BR409" i="47"/>
  <c r="BS469" i="47"/>
  <c r="BR686" i="47"/>
  <c r="BR114" i="47"/>
  <c r="BP234" i="47"/>
  <c r="BR32" i="47"/>
  <c r="BR709" i="47"/>
  <c r="BS748" i="47"/>
  <c r="BP748" i="47"/>
  <c r="BS494" i="47"/>
  <c r="BR456" i="47"/>
  <c r="BR753" i="47"/>
  <c r="BJ463" i="47"/>
  <c r="BJ376" i="47" s="1"/>
  <c r="BS456" i="47"/>
  <c r="BS430" i="47"/>
  <c r="BS818" i="47"/>
  <c r="BS815" i="47" s="1"/>
  <c r="BS794" i="47"/>
  <c r="AB828" i="47"/>
  <c r="BR380" i="47"/>
  <c r="BS751" i="47"/>
  <c r="BR751" i="47"/>
  <c r="BP751" i="47"/>
  <c r="BP212" i="47"/>
  <c r="BP818" i="47"/>
  <c r="BS404" i="47"/>
  <c r="BR207" i="47"/>
  <c r="BS207" i="47"/>
  <c r="BS198" i="47" s="1"/>
  <c r="BP207" i="47"/>
  <c r="BP198" i="47" s="1"/>
  <c r="BP449" i="47"/>
  <c r="BR212" i="47"/>
  <c r="BS212" i="47"/>
  <c r="BS289" i="47"/>
  <c r="BR571" i="47"/>
  <c r="BP32" i="47"/>
  <c r="BP497" i="47"/>
  <c r="BS686" i="47"/>
  <c r="BP289" i="47"/>
  <c r="BP571" i="47"/>
  <c r="BS32" i="47"/>
  <c r="BS234" i="47"/>
  <c r="BS497" i="47"/>
  <c r="BP686" i="47"/>
  <c r="BP109" i="47"/>
  <c r="BS571" i="47"/>
  <c r="BR801" i="47"/>
  <c r="BR794" i="47" s="1"/>
  <c r="BS801" i="47"/>
  <c r="BP801" i="47"/>
  <c r="BR109" i="47"/>
  <c r="BR198" i="47"/>
  <c r="BS538" i="47"/>
  <c r="BL463" i="47"/>
  <c r="BL376" i="47" s="1"/>
  <c r="BL828" i="47" s="1"/>
  <c r="BS109" i="47"/>
  <c r="BP753" i="47"/>
  <c r="BP114" i="47"/>
  <c r="BP409" i="47"/>
  <c r="BS465" i="47"/>
  <c r="BR465" i="47"/>
  <c r="BP465" i="47"/>
  <c r="BS719" i="47"/>
  <c r="BP773" i="47"/>
  <c r="BR538" i="47"/>
  <c r="BR588" i="47"/>
  <c r="BP719" i="47"/>
  <c r="BS753" i="47"/>
  <c r="BS773" i="47"/>
  <c r="BS114" i="47"/>
  <c r="BS409" i="47"/>
  <c r="BR719" i="47"/>
  <c r="BS333" i="47"/>
  <c r="BP538" i="47"/>
  <c r="BS514" i="47"/>
  <c r="BR467" i="47"/>
  <c r="BP467" i="47"/>
  <c r="BP463" i="47" s="1"/>
  <c r="BS467" i="47"/>
  <c r="BP380" i="47"/>
  <c r="BP430" i="47"/>
  <c r="BS96" i="47"/>
  <c r="BS94" i="47" s="1"/>
  <c r="BR96" i="47"/>
  <c r="BR94" i="47" s="1"/>
  <c r="BP96" i="47"/>
  <c r="BP94" i="47" s="1"/>
  <c r="BP514" i="47"/>
  <c r="BP794" i="47" l="1"/>
  <c r="BS734" i="47"/>
  <c r="BS733" i="47" s="1"/>
  <c r="BS463" i="47"/>
  <c r="BR734" i="47"/>
  <c r="BP734" i="47"/>
  <c r="BP733" i="47" s="1"/>
  <c r="BP828" i="47" s="1"/>
  <c r="BP815" i="47"/>
  <c r="BP376" i="47"/>
  <c r="BJ828" i="47"/>
  <c r="BS376" i="47"/>
  <c r="BS828" i="47" s="1"/>
  <c r="BR733" i="47"/>
  <c r="BR463" i="47"/>
  <c r="BR376" i="47" s="1"/>
  <c r="BR828" i="47" l="1"/>
  <c r="H41" i="46" l="1"/>
  <c r="G41" i="46" s="1"/>
  <c r="F41" i="46" s="1"/>
  <c r="H38" i="46"/>
  <c r="G38" i="46"/>
  <c r="F38" i="46" s="1"/>
  <c r="H37" i="46"/>
  <c r="G37" i="46" s="1"/>
  <c r="F37" i="46" s="1"/>
  <c r="O33" i="46"/>
  <c r="L83" i="46" l="1"/>
  <c r="L85" i="46" s="1"/>
  <c r="G36" i="46"/>
  <c r="F36" i="46" s="1"/>
  <c r="F35" i="46" s="1"/>
  <c r="K83" i="46"/>
  <c r="H35" i="46" l="1"/>
  <c r="H42" i="46" s="1"/>
  <c r="H43" i="46" s="1"/>
  <c r="H44" i="46" s="1"/>
  <c r="H81" i="46" s="1"/>
  <c r="H82" i="46" s="1"/>
  <c r="H83" i="46" s="1"/>
  <c r="G35" i="46"/>
  <c r="F473" i="45"/>
  <c r="AB577" i="45" l="1"/>
  <c r="AB578" i="45" s="1"/>
  <c r="Z577" i="45"/>
  <c r="Z578" i="45" s="1"/>
  <c r="AE576" i="45"/>
  <c r="AG576" i="45" s="1"/>
  <c r="AJ576" i="45" s="1"/>
  <c r="AA576" i="45"/>
  <c r="AD576" i="45" s="1"/>
  <c r="U576" i="45"/>
  <c r="X576" i="45" s="1"/>
  <c r="R576" i="45"/>
  <c r="L576" i="45"/>
  <c r="O576" i="45" s="1"/>
  <c r="F576" i="45"/>
  <c r="I576" i="45" s="1"/>
  <c r="AE575" i="45"/>
  <c r="AG575" i="45" s="1"/>
  <c r="AJ575" i="45" s="1"/>
  <c r="AA575" i="45"/>
  <c r="AD575" i="45" s="1"/>
  <c r="U575" i="45"/>
  <c r="X575" i="45" s="1"/>
  <c r="R575" i="45"/>
  <c r="L575" i="45"/>
  <c r="O575" i="45" s="1"/>
  <c r="F575" i="45"/>
  <c r="I575" i="45" s="1"/>
  <c r="AE574" i="45"/>
  <c r="AG574" i="45" s="1"/>
  <c r="AJ574" i="45" s="1"/>
  <c r="AA574" i="45"/>
  <c r="AD574" i="45" s="1"/>
  <c r="U574" i="45"/>
  <c r="X574" i="45" s="1"/>
  <c r="R574" i="45"/>
  <c r="L574" i="45"/>
  <c r="O574" i="45" s="1"/>
  <c r="F574" i="45"/>
  <c r="I574" i="45" s="1"/>
  <c r="AE573" i="45"/>
  <c r="AG573" i="45" s="1"/>
  <c r="AJ573" i="45" s="1"/>
  <c r="AA573" i="45"/>
  <c r="AD573" i="45" s="1"/>
  <c r="U573" i="45"/>
  <c r="X573" i="45" s="1"/>
  <c r="R573" i="45"/>
  <c r="L573" i="45"/>
  <c r="O573" i="45" s="1"/>
  <c r="F573" i="45"/>
  <c r="I573" i="45" s="1"/>
  <c r="AE572" i="45"/>
  <c r="AC572" i="45"/>
  <c r="AA572" i="45"/>
  <c r="W572" i="45"/>
  <c r="U572" i="45"/>
  <c r="R572" i="45"/>
  <c r="N572" i="45"/>
  <c r="L572" i="45"/>
  <c r="H572" i="45"/>
  <c r="F572" i="45"/>
  <c r="AE571" i="45"/>
  <c r="AI571" i="45" s="1"/>
  <c r="AC571" i="45"/>
  <c r="AA571" i="45"/>
  <c r="W571" i="45"/>
  <c r="U571" i="45"/>
  <c r="R571" i="45"/>
  <c r="N571" i="45"/>
  <c r="L571" i="45"/>
  <c r="O571" i="45" s="1"/>
  <c r="H571" i="45"/>
  <c r="F571" i="45"/>
  <c r="AE570" i="45"/>
  <c r="AG570" i="45" s="1"/>
  <c r="AC570" i="45"/>
  <c r="AA570" i="45"/>
  <c r="W570" i="45"/>
  <c r="U570" i="45"/>
  <c r="R570" i="45"/>
  <c r="N570" i="45"/>
  <c r="L570" i="45"/>
  <c r="H570" i="45"/>
  <c r="F570" i="45"/>
  <c r="AE569" i="45"/>
  <c r="AG569" i="45" s="1"/>
  <c r="AJ569" i="45" s="1"/>
  <c r="AA569" i="45"/>
  <c r="AD569" i="45" s="1"/>
  <c r="U569" i="45"/>
  <c r="X569" i="45" s="1"/>
  <c r="R569" i="45"/>
  <c r="L569" i="45"/>
  <c r="O569" i="45" s="1"/>
  <c r="F569" i="45"/>
  <c r="I569" i="45" s="1"/>
  <c r="AE568" i="45"/>
  <c r="AC568" i="45"/>
  <c r="AA568" i="45"/>
  <c r="W568" i="45"/>
  <c r="U568" i="45"/>
  <c r="R568" i="45"/>
  <c r="N568" i="45"/>
  <c r="L568" i="45"/>
  <c r="H568" i="45"/>
  <c r="F568" i="45"/>
  <c r="AE567" i="45"/>
  <c r="AC567" i="45"/>
  <c r="AA567" i="45"/>
  <c r="W567" i="45"/>
  <c r="U567" i="45"/>
  <c r="X567" i="45" s="1"/>
  <c r="R567" i="45"/>
  <c r="N567" i="45"/>
  <c r="L567" i="45"/>
  <c r="H567" i="45"/>
  <c r="F567" i="45"/>
  <c r="AE566" i="45"/>
  <c r="AI566" i="45" s="1"/>
  <c r="AC566" i="45"/>
  <c r="AA566" i="45"/>
  <c r="W566" i="45"/>
  <c r="U566" i="45"/>
  <c r="R566" i="45"/>
  <c r="N566" i="45"/>
  <c r="L566" i="45"/>
  <c r="H566" i="45"/>
  <c r="F566" i="45"/>
  <c r="AE565" i="45"/>
  <c r="AG565" i="45" s="1"/>
  <c r="AJ565" i="45" s="1"/>
  <c r="AC565" i="45"/>
  <c r="AA565" i="45"/>
  <c r="W565" i="45"/>
  <c r="U565" i="45"/>
  <c r="R565" i="45"/>
  <c r="N565" i="45"/>
  <c r="L565" i="45"/>
  <c r="O565" i="45" s="1"/>
  <c r="F565" i="45"/>
  <c r="I565" i="45" s="1"/>
  <c r="AE564" i="45"/>
  <c r="AC564" i="45"/>
  <c r="AA564" i="45"/>
  <c r="W564" i="45"/>
  <c r="U564" i="45"/>
  <c r="R564" i="45"/>
  <c r="N564" i="45"/>
  <c r="L564" i="45"/>
  <c r="H564" i="45"/>
  <c r="F564" i="45"/>
  <c r="AE563" i="45"/>
  <c r="AC563" i="45"/>
  <c r="AA563" i="45"/>
  <c r="W563" i="45"/>
  <c r="U563" i="45"/>
  <c r="R563" i="45"/>
  <c r="N563" i="45"/>
  <c r="L563" i="45"/>
  <c r="H563" i="45"/>
  <c r="F563" i="45"/>
  <c r="AE562" i="45"/>
  <c r="R562" i="45"/>
  <c r="AE561" i="45"/>
  <c r="R561" i="45"/>
  <c r="AE560" i="45"/>
  <c r="AI560" i="45" s="1"/>
  <c r="AC560" i="45"/>
  <c r="AA560" i="45"/>
  <c r="W560" i="45"/>
  <c r="U560" i="45"/>
  <c r="R560" i="45"/>
  <c r="Q560" i="45"/>
  <c r="P560" i="45"/>
  <c r="N560" i="45"/>
  <c r="L560" i="45"/>
  <c r="O560" i="45" s="1"/>
  <c r="H560" i="45"/>
  <c r="F560" i="45"/>
  <c r="AE559" i="45"/>
  <c r="AG559" i="45" s="1"/>
  <c r="AJ559" i="45" s="1"/>
  <c r="AA559" i="45"/>
  <c r="AD559" i="45" s="1"/>
  <c r="U559" i="45"/>
  <c r="X559" i="45" s="1"/>
  <c r="R559" i="45"/>
  <c r="Q559" i="45"/>
  <c r="P559" i="45"/>
  <c r="L559" i="45"/>
  <c r="O559" i="45" s="1"/>
  <c r="F559" i="45"/>
  <c r="I559" i="45" s="1"/>
  <c r="AE558" i="45"/>
  <c r="AG558" i="45" s="1"/>
  <c r="AJ558" i="45" s="1"/>
  <c r="AA558" i="45"/>
  <c r="AD558" i="45" s="1"/>
  <c r="U558" i="45"/>
  <c r="X558" i="45" s="1"/>
  <c r="R558" i="45"/>
  <c r="Q558" i="45"/>
  <c r="P558" i="45"/>
  <c r="L558" i="45"/>
  <c r="O558" i="45" s="1"/>
  <c r="F558" i="45"/>
  <c r="I558" i="45" s="1"/>
  <c r="AE557" i="45"/>
  <c r="AC557" i="45"/>
  <c r="AA557" i="45"/>
  <c r="W557" i="45"/>
  <c r="U557" i="45"/>
  <c r="R557" i="45"/>
  <c r="Q557" i="45"/>
  <c r="P557" i="45"/>
  <c r="N557" i="45"/>
  <c r="L557" i="45"/>
  <c r="H557" i="45"/>
  <c r="F557" i="45"/>
  <c r="I557" i="45" s="1"/>
  <c r="AE556" i="45"/>
  <c r="R556" i="45"/>
  <c r="Q556" i="45"/>
  <c r="P556" i="45"/>
  <c r="AE555" i="45"/>
  <c r="AC555" i="45"/>
  <c r="AA555" i="45"/>
  <c r="AD555" i="45" s="1"/>
  <c r="W555" i="45"/>
  <c r="U555" i="45"/>
  <c r="X555" i="45" s="1"/>
  <c r="R555" i="45"/>
  <c r="Q555" i="45"/>
  <c r="P555" i="45"/>
  <c r="N555" i="45"/>
  <c r="L555" i="45"/>
  <c r="O555" i="45" s="1"/>
  <c r="H555" i="45"/>
  <c r="F555" i="45"/>
  <c r="AE554" i="45"/>
  <c r="AI554" i="45" s="1"/>
  <c r="AC554" i="45"/>
  <c r="AA554" i="45"/>
  <c r="W554" i="45"/>
  <c r="U554" i="45"/>
  <c r="X554" i="45" s="1"/>
  <c r="R554" i="45"/>
  <c r="Q554" i="45"/>
  <c r="P554" i="45"/>
  <c r="N554" i="45"/>
  <c r="L554" i="45"/>
  <c r="H554" i="45"/>
  <c r="F554" i="45"/>
  <c r="AE553" i="45"/>
  <c r="AI553" i="45" s="1"/>
  <c r="AC553" i="45"/>
  <c r="AA553" i="45"/>
  <c r="W553" i="45"/>
  <c r="U553" i="45"/>
  <c r="R553" i="45"/>
  <c r="Q553" i="45"/>
  <c r="P553" i="45"/>
  <c r="N553" i="45"/>
  <c r="L553" i="45"/>
  <c r="H553" i="45"/>
  <c r="F553" i="45"/>
  <c r="AE552" i="45"/>
  <c r="R552" i="45"/>
  <c r="Q552" i="45"/>
  <c r="P552" i="45"/>
  <c r="AA551" i="45"/>
  <c r="AD551" i="45" s="1"/>
  <c r="U551" i="45"/>
  <c r="X551" i="45" s="1"/>
  <c r="Q551" i="45"/>
  <c r="P551" i="45"/>
  <c r="L551" i="45"/>
  <c r="O551" i="45" s="1"/>
  <c r="D551" i="45"/>
  <c r="AE550" i="45"/>
  <c r="AG550" i="45" s="1"/>
  <c r="AJ550" i="45" s="1"/>
  <c r="AA550" i="45"/>
  <c r="AD550" i="45" s="1"/>
  <c r="U550" i="45"/>
  <c r="X550" i="45" s="1"/>
  <c r="R550" i="45"/>
  <c r="Q550" i="45"/>
  <c r="P550" i="45"/>
  <c r="L550" i="45"/>
  <c r="O550" i="45" s="1"/>
  <c r="F550" i="45"/>
  <c r="I550" i="45" s="1"/>
  <c r="AE549" i="45"/>
  <c r="AG549" i="45" s="1"/>
  <c r="AA549" i="45"/>
  <c r="U549" i="45"/>
  <c r="R549" i="45"/>
  <c r="Q549" i="45"/>
  <c r="P549" i="45"/>
  <c r="L549" i="45"/>
  <c r="F549" i="45"/>
  <c r="I549" i="45" s="1"/>
  <c r="AE548" i="45"/>
  <c r="R548" i="45"/>
  <c r="Q548" i="45"/>
  <c r="P548" i="45"/>
  <c r="AE547" i="45"/>
  <c r="R547" i="45"/>
  <c r="Q547" i="45"/>
  <c r="P547" i="45"/>
  <c r="AE546" i="45"/>
  <c r="AC546" i="45"/>
  <c r="AA546" i="45"/>
  <c r="AD546" i="45" s="1"/>
  <c r="W546" i="45"/>
  <c r="U546" i="45"/>
  <c r="R546" i="45"/>
  <c r="Q546" i="45"/>
  <c r="P546" i="45"/>
  <c r="N546" i="45"/>
  <c r="L546" i="45"/>
  <c r="H546" i="45"/>
  <c r="F546" i="45"/>
  <c r="AE545" i="45"/>
  <c r="AG545" i="45" s="1"/>
  <c r="AJ545" i="45" s="1"/>
  <c r="AA545" i="45"/>
  <c r="AD545" i="45" s="1"/>
  <c r="U545" i="45"/>
  <c r="X545" i="45" s="1"/>
  <c r="R545" i="45"/>
  <c r="Q545" i="45"/>
  <c r="P545" i="45"/>
  <c r="L545" i="45"/>
  <c r="O545" i="45" s="1"/>
  <c r="F545" i="45"/>
  <c r="I545" i="45" s="1"/>
  <c r="AE544" i="45"/>
  <c r="AG544" i="45" s="1"/>
  <c r="AJ544" i="45" s="1"/>
  <c r="AA544" i="45"/>
  <c r="AD544" i="45" s="1"/>
  <c r="U544" i="45"/>
  <c r="X544" i="45" s="1"/>
  <c r="R544" i="45"/>
  <c r="Q544" i="45"/>
  <c r="P544" i="45"/>
  <c r="L544" i="45"/>
  <c r="O544" i="45" s="1"/>
  <c r="F544" i="45"/>
  <c r="I544" i="45" s="1"/>
  <c r="AE543" i="45"/>
  <c r="AC543" i="45"/>
  <c r="AA543" i="45"/>
  <c r="W543" i="45"/>
  <c r="U543" i="45"/>
  <c r="X543" i="45" s="1"/>
  <c r="R543" i="45"/>
  <c r="Q543" i="45"/>
  <c r="P543" i="45"/>
  <c r="N543" i="45"/>
  <c r="L543" i="45"/>
  <c r="H543" i="45"/>
  <c r="F543" i="45"/>
  <c r="AE542" i="45"/>
  <c r="R542" i="45"/>
  <c r="Q542" i="45"/>
  <c r="P542" i="45"/>
  <c r="AE541" i="45"/>
  <c r="AC541" i="45"/>
  <c r="AA541" i="45"/>
  <c r="AD541" i="45" s="1"/>
  <c r="W541" i="45"/>
  <c r="U541" i="45"/>
  <c r="R541" i="45"/>
  <c r="Q541" i="45"/>
  <c r="P541" i="45"/>
  <c r="N541" i="45"/>
  <c r="L541" i="45"/>
  <c r="H541" i="45"/>
  <c r="F541" i="45"/>
  <c r="AE540" i="45"/>
  <c r="AC540" i="45"/>
  <c r="AA540" i="45"/>
  <c r="AD540" i="45" s="1"/>
  <c r="W540" i="45"/>
  <c r="U540" i="45"/>
  <c r="R540" i="45"/>
  <c r="Q540" i="45"/>
  <c r="P540" i="45"/>
  <c r="N540" i="45"/>
  <c r="L540" i="45"/>
  <c r="H540" i="45"/>
  <c r="F540" i="45"/>
  <c r="AE539" i="45"/>
  <c r="AC539" i="45"/>
  <c r="AA539" i="45"/>
  <c r="W539" i="45"/>
  <c r="U539" i="45"/>
  <c r="R539" i="45"/>
  <c r="Q539" i="45"/>
  <c r="P539" i="45"/>
  <c r="N539" i="45"/>
  <c r="L539" i="45"/>
  <c r="H539" i="45"/>
  <c r="F539" i="45"/>
  <c r="AE538" i="45"/>
  <c r="R538" i="45"/>
  <c r="Q538" i="45"/>
  <c r="P538" i="45"/>
  <c r="AA537" i="45"/>
  <c r="AD537" i="45" s="1"/>
  <c r="U537" i="45"/>
  <c r="X537" i="45" s="1"/>
  <c r="Q537" i="45"/>
  <c r="P537" i="45"/>
  <c r="L537" i="45"/>
  <c r="O537" i="45" s="1"/>
  <c r="D537" i="45"/>
  <c r="AE537" i="45" s="1"/>
  <c r="AG537" i="45" s="1"/>
  <c r="AJ537" i="45" s="1"/>
  <c r="AE536" i="45"/>
  <c r="AG536" i="45" s="1"/>
  <c r="AJ536" i="45" s="1"/>
  <c r="AD536" i="45"/>
  <c r="AA536" i="45"/>
  <c r="U536" i="45"/>
  <c r="X536" i="45" s="1"/>
  <c r="R536" i="45"/>
  <c r="Q536" i="45"/>
  <c r="P536" i="45"/>
  <c r="L536" i="45"/>
  <c r="O536" i="45" s="1"/>
  <c r="F536" i="45"/>
  <c r="AE535" i="45"/>
  <c r="AG535" i="45" s="1"/>
  <c r="AA535" i="45"/>
  <c r="AD535" i="45" s="1"/>
  <c r="U535" i="45"/>
  <c r="X535" i="45" s="1"/>
  <c r="R535" i="45"/>
  <c r="Q535" i="45"/>
  <c r="P535" i="45"/>
  <c r="L535" i="45"/>
  <c r="F535" i="45"/>
  <c r="I535" i="45" s="1"/>
  <c r="AE534" i="45"/>
  <c r="R534" i="45"/>
  <c r="Q534" i="45"/>
  <c r="P534" i="45"/>
  <c r="AE533" i="45"/>
  <c r="R533" i="45"/>
  <c r="Q533" i="45"/>
  <c r="P533" i="45"/>
  <c r="AE532" i="45"/>
  <c r="AC532" i="45"/>
  <c r="AA532" i="45"/>
  <c r="W532" i="45"/>
  <c r="U532" i="45"/>
  <c r="X532" i="45" s="1"/>
  <c r="R532" i="45"/>
  <c r="Q532" i="45"/>
  <c r="P532" i="45"/>
  <c r="N532" i="45"/>
  <c r="L532" i="45"/>
  <c r="H532" i="45"/>
  <c r="F532" i="45"/>
  <c r="AE531" i="45"/>
  <c r="AC531" i="45"/>
  <c r="AA531" i="45"/>
  <c r="W531" i="45"/>
  <c r="U531" i="45"/>
  <c r="R531" i="45"/>
  <c r="Q531" i="45"/>
  <c r="P531" i="45"/>
  <c r="N531" i="45"/>
  <c r="L531" i="45"/>
  <c r="O531" i="45" s="1"/>
  <c r="H531" i="45"/>
  <c r="F531" i="45"/>
  <c r="AI530" i="45"/>
  <c r="AG530" i="45"/>
  <c r="AJ530" i="45" s="1"/>
  <c r="AE530" i="45"/>
  <c r="AC530" i="45"/>
  <c r="AA530" i="45"/>
  <c r="AD530" i="45" s="1"/>
  <c r="W530" i="45"/>
  <c r="U530" i="45"/>
  <c r="R530" i="45"/>
  <c r="Q530" i="45"/>
  <c r="P530" i="45"/>
  <c r="N530" i="45"/>
  <c r="L530" i="45"/>
  <c r="H530" i="45"/>
  <c r="F530" i="45"/>
  <c r="I530" i="45" s="1"/>
  <c r="AE529" i="45"/>
  <c r="AI529" i="45" s="1"/>
  <c r="AC529" i="45"/>
  <c r="AA529" i="45"/>
  <c r="AD529" i="45" s="1"/>
  <c r="W529" i="45"/>
  <c r="U529" i="45"/>
  <c r="R529" i="45"/>
  <c r="Q529" i="45"/>
  <c r="P529" i="45"/>
  <c r="N529" i="45"/>
  <c r="L529" i="45"/>
  <c r="H529" i="45"/>
  <c r="F529" i="45"/>
  <c r="I529" i="45" s="1"/>
  <c r="AE528" i="45"/>
  <c r="R528" i="45"/>
  <c r="Q528" i="45"/>
  <c r="P528" i="45"/>
  <c r="AE527" i="45"/>
  <c r="AC527" i="45"/>
  <c r="AA527" i="45"/>
  <c r="W527" i="45"/>
  <c r="U527" i="45"/>
  <c r="X527" i="45" s="1"/>
  <c r="R527" i="45"/>
  <c r="Q527" i="45"/>
  <c r="P527" i="45"/>
  <c r="N527" i="45"/>
  <c r="L527" i="45"/>
  <c r="H527" i="45"/>
  <c r="F527" i="45"/>
  <c r="AE526" i="45"/>
  <c r="AC526" i="45"/>
  <c r="AA526" i="45"/>
  <c r="W526" i="45"/>
  <c r="U526" i="45"/>
  <c r="R526" i="45"/>
  <c r="Q526" i="45"/>
  <c r="P526" i="45"/>
  <c r="N526" i="45"/>
  <c r="L526" i="45"/>
  <c r="H526" i="45"/>
  <c r="F526" i="45"/>
  <c r="AE525" i="45"/>
  <c r="AI525" i="45" s="1"/>
  <c r="AC525" i="45"/>
  <c r="AA525" i="45"/>
  <c r="AD525" i="45" s="1"/>
  <c r="W525" i="45"/>
  <c r="U525" i="45"/>
  <c r="R525" i="45"/>
  <c r="Q525" i="45"/>
  <c r="P525" i="45"/>
  <c r="N525" i="45"/>
  <c r="L525" i="45"/>
  <c r="H525" i="45"/>
  <c r="F525" i="45"/>
  <c r="AE524" i="45"/>
  <c r="R524" i="45"/>
  <c r="Q524" i="45"/>
  <c r="P524" i="45"/>
  <c r="AA523" i="45"/>
  <c r="AD523" i="45" s="1"/>
  <c r="U523" i="45"/>
  <c r="X523" i="45" s="1"/>
  <c r="Q523" i="45"/>
  <c r="P523" i="45"/>
  <c r="L523" i="45"/>
  <c r="O523" i="45" s="1"/>
  <c r="D523" i="45"/>
  <c r="AE522" i="45"/>
  <c r="AG522" i="45" s="1"/>
  <c r="AJ522" i="45" s="1"/>
  <c r="AA522" i="45"/>
  <c r="AD522" i="45" s="1"/>
  <c r="U522" i="45"/>
  <c r="R522" i="45"/>
  <c r="Q522" i="45"/>
  <c r="P522" i="45"/>
  <c r="L522" i="45"/>
  <c r="F522" i="45"/>
  <c r="I522" i="45" s="1"/>
  <c r="AA521" i="45"/>
  <c r="AD521" i="45" s="1"/>
  <c r="U521" i="45"/>
  <c r="X521" i="45" s="1"/>
  <c r="Q521" i="45"/>
  <c r="P521" i="45"/>
  <c r="L521" i="45"/>
  <c r="O521" i="45" s="1"/>
  <c r="D521" i="45"/>
  <c r="AE521" i="45" s="1"/>
  <c r="AG521" i="45" s="1"/>
  <c r="AJ521" i="45" s="1"/>
  <c r="AE520" i="45"/>
  <c r="R520" i="45"/>
  <c r="Q520" i="45"/>
  <c r="P520" i="45"/>
  <c r="AE519" i="45"/>
  <c r="R519" i="45"/>
  <c r="Q519" i="45"/>
  <c r="P519" i="45"/>
  <c r="AE518" i="45"/>
  <c r="AG518" i="45" s="1"/>
  <c r="AC518" i="45"/>
  <c r="AA518" i="45"/>
  <c r="W518" i="45"/>
  <c r="U518" i="45"/>
  <c r="R518" i="45"/>
  <c r="Q518" i="45"/>
  <c r="P518" i="45"/>
  <c r="N518" i="45"/>
  <c r="L518" i="45"/>
  <c r="H518" i="45"/>
  <c r="F518" i="45"/>
  <c r="AE517" i="45"/>
  <c r="AG517" i="45" s="1"/>
  <c r="AJ517" i="45" s="1"/>
  <c r="AA517" i="45"/>
  <c r="AD517" i="45" s="1"/>
  <c r="U517" i="45"/>
  <c r="X517" i="45" s="1"/>
  <c r="R517" i="45"/>
  <c r="Q517" i="45"/>
  <c r="P517" i="45"/>
  <c r="L517" i="45"/>
  <c r="F517" i="45"/>
  <c r="I517" i="45" s="1"/>
  <c r="AE516" i="45"/>
  <c r="AG516" i="45" s="1"/>
  <c r="AJ516" i="45" s="1"/>
  <c r="AA516" i="45"/>
  <c r="AD516" i="45" s="1"/>
  <c r="U516" i="45"/>
  <c r="X516" i="45" s="1"/>
  <c r="R516" i="45"/>
  <c r="Q516" i="45"/>
  <c r="P516" i="45"/>
  <c r="L516" i="45"/>
  <c r="O516" i="45" s="1"/>
  <c r="F516" i="45"/>
  <c r="I516" i="45" s="1"/>
  <c r="AE515" i="45"/>
  <c r="AI515" i="45" s="1"/>
  <c r="AC515" i="45"/>
  <c r="AA515" i="45"/>
  <c r="W515" i="45"/>
  <c r="U515" i="45"/>
  <c r="R515" i="45"/>
  <c r="Q515" i="45"/>
  <c r="P515" i="45"/>
  <c r="N515" i="45"/>
  <c r="L515" i="45"/>
  <c r="H515" i="45"/>
  <c r="F515" i="45"/>
  <c r="AE514" i="45"/>
  <c r="R514" i="45"/>
  <c r="Q514" i="45"/>
  <c r="P514" i="45"/>
  <c r="AI513" i="45"/>
  <c r="AE513" i="45"/>
  <c r="AG513" i="45" s="1"/>
  <c r="AC513" i="45"/>
  <c r="AD513" i="45" s="1"/>
  <c r="AA513" i="45"/>
  <c r="W513" i="45"/>
  <c r="U513" i="45"/>
  <c r="X513" i="45" s="1"/>
  <c r="R513" i="45"/>
  <c r="Q513" i="45"/>
  <c r="P513" i="45"/>
  <c r="N513" i="45"/>
  <c r="L513" i="45"/>
  <c r="H513" i="45"/>
  <c r="F513" i="45"/>
  <c r="AE512" i="45"/>
  <c r="AC512" i="45"/>
  <c r="AA512" i="45"/>
  <c r="W512" i="45"/>
  <c r="U512" i="45"/>
  <c r="X512" i="45" s="1"/>
  <c r="R512" i="45"/>
  <c r="Q512" i="45"/>
  <c r="P512" i="45"/>
  <c r="N512" i="45"/>
  <c r="L512" i="45"/>
  <c r="H512" i="45"/>
  <c r="F512" i="45"/>
  <c r="AE511" i="45"/>
  <c r="AC511" i="45"/>
  <c r="AA511" i="45"/>
  <c r="W511" i="45"/>
  <c r="U511" i="45"/>
  <c r="X511" i="45" s="1"/>
  <c r="R511" i="45"/>
  <c r="Q511" i="45"/>
  <c r="P511" i="45"/>
  <c r="N511" i="45"/>
  <c r="L511" i="45"/>
  <c r="O511" i="45" s="1"/>
  <c r="H511" i="45"/>
  <c r="F511" i="45"/>
  <c r="AE510" i="45"/>
  <c r="R510" i="45"/>
  <c r="Q510" i="45"/>
  <c r="P510" i="45"/>
  <c r="AA509" i="45"/>
  <c r="AD509" i="45" s="1"/>
  <c r="U509" i="45"/>
  <c r="X509" i="45" s="1"/>
  <c r="Q509" i="45"/>
  <c r="P509" i="45"/>
  <c r="L509" i="45"/>
  <c r="O509" i="45" s="1"/>
  <c r="D509" i="45"/>
  <c r="AE508" i="45"/>
  <c r="AG508" i="45" s="1"/>
  <c r="AJ508" i="45" s="1"/>
  <c r="AA508" i="45"/>
  <c r="U508" i="45"/>
  <c r="X508" i="45" s="1"/>
  <c r="R508" i="45"/>
  <c r="Q508" i="45"/>
  <c r="P508" i="45"/>
  <c r="L508" i="45"/>
  <c r="O508" i="45" s="1"/>
  <c r="F508" i="45"/>
  <c r="I508" i="45" s="1"/>
  <c r="AE507" i="45"/>
  <c r="AG507" i="45" s="1"/>
  <c r="AJ507" i="45" s="1"/>
  <c r="AA507" i="45"/>
  <c r="AD507" i="45" s="1"/>
  <c r="U507" i="45"/>
  <c r="X507" i="45" s="1"/>
  <c r="Q507" i="45"/>
  <c r="P507" i="45"/>
  <c r="L507" i="45"/>
  <c r="O507" i="45" s="1"/>
  <c r="D507" i="45"/>
  <c r="AE506" i="45"/>
  <c r="R506" i="45"/>
  <c r="Q506" i="45"/>
  <c r="P506" i="45"/>
  <c r="AE505" i="45"/>
  <c r="R505" i="45"/>
  <c r="Q505" i="45"/>
  <c r="P505" i="45"/>
  <c r="AE504" i="45"/>
  <c r="AE503" i="45"/>
  <c r="AE502" i="45"/>
  <c r="AG502" i="45" s="1"/>
  <c r="AJ502" i="45" s="1"/>
  <c r="AA502" i="45"/>
  <c r="AD502" i="45" s="1"/>
  <c r="U502" i="45"/>
  <c r="X502" i="45" s="1"/>
  <c r="R502" i="45"/>
  <c r="Q502" i="45"/>
  <c r="P502" i="45"/>
  <c r="L502" i="45"/>
  <c r="O502" i="45" s="1"/>
  <c r="F502" i="45"/>
  <c r="I502" i="45" s="1"/>
  <c r="AE501" i="45"/>
  <c r="AI501" i="45" s="1"/>
  <c r="AJ501" i="45" s="1"/>
  <c r="AC501" i="45"/>
  <c r="AD501" i="45" s="1"/>
  <c r="W501" i="45"/>
  <c r="X501" i="45" s="1"/>
  <c r="R501" i="45"/>
  <c r="Q501" i="45"/>
  <c r="P501" i="45"/>
  <c r="N501" i="45"/>
  <c r="O501" i="45" s="1"/>
  <c r="H501" i="45"/>
  <c r="I501" i="45" s="1"/>
  <c r="AE500" i="45"/>
  <c r="AG500" i="45" s="1"/>
  <c r="AC500" i="45"/>
  <c r="AA500" i="45"/>
  <c r="W500" i="45"/>
  <c r="U500" i="45"/>
  <c r="R500" i="45"/>
  <c r="Q500" i="45"/>
  <c r="P500" i="45"/>
  <c r="N500" i="45"/>
  <c r="L500" i="45"/>
  <c r="H500" i="45"/>
  <c r="F500" i="45"/>
  <c r="AE499" i="45"/>
  <c r="AC499" i="45"/>
  <c r="AA499" i="45"/>
  <c r="W499" i="45"/>
  <c r="U499" i="45"/>
  <c r="R499" i="45"/>
  <c r="Q499" i="45"/>
  <c r="P499" i="45"/>
  <c r="N499" i="45"/>
  <c r="L499" i="45"/>
  <c r="H499" i="45"/>
  <c r="F499" i="45"/>
  <c r="AE498" i="45"/>
  <c r="AG498" i="45" s="1"/>
  <c r="AC498" i="45"/>
  <c r="AA498" i="45"/>
  <c r="W498" i="45"/>
  <c r="U498" i="45"/>
  <c r="X498" i="45" s="1"/>
  <c r="R498" i="45"/>
  <c r="Q498" i="45"/>
  <c r="P498" i="45"/>
  <c r="N498" i="45"/>
  <c r="L498" i="45"/>
  <c r="H498" i="45"/>
  <c r="F498" i="45"/>
  <c r="AI497" i="45"/>
  <c r="AJ497" i="45" s="1"/>
  <c r="AE497" i="45"/>
  <c r="AG497" i="45" s="1"/>
  <c r="AC497" i="45"/>
  <c r="AA497" i="45"/>
  <c r="W497" i="45"/>
  <c r="U497" i="45"/>
  <c r="R497" i="45"/>
  <c r="Q497" i="45"/>
  <c r="P497" i="45"/>
  <c r="N497" i="45"/>
  <c r="L497" i="45"/>
  <c r="H497" i="45"/>
  <c r="F497" i="45"/>
  <c r="AE496" i="45"/>
  <c r="AC496" i="45"/>
  <c r="AA496" i="45"/>
  <c r="W496" i="45"/>
  <c r="U496" i="45"/>
  <c r="R496" i="45"/>
  <c r="Q496" i="45"/>
  <c r="P496" i="45"/>
  <c r="N496" i="45"/>
  <c r="L496" i="45"/>
  <c r="H496" i="45"/>
  <c r="F496" i="45"/>
  <c r="AE495" i="45"/>
  <c r="AC495" i="45"/>
  <c r="AA495" i="45"/>
  <c r="W495" i="45"/>
  <c r="U495" i="45"/>
  <c r="R495" i="45"/>
  <c r="Q495" i="45"/>
  <c r="P495" i="45"/>
  <c r="N495" i="45"/>
  <c r="L495" i="45"/>
  <c r="H495" i="45"/>
  <c r="F495" i="45"/>
  <c r="AE494" i="45"/>
  <c r="AC494" i="45"/>
  <c r="AA494" i="45"/>
  <c r="W494" i="45"/>
  <c r="X494" i="45" s="1"/>
  <c r="U494" i="45"/>
  <c r="R494" i="45"/>
  <c r="Q494" i="45"/>
  <c r="P494" i="45"/>
  <c r="N494" i="45"/>
  <c r="L494" i="45"/>
  <c r="H494" i="45"/>
  <c r="F494" i="45"/>
  <c r="AE493" i="45"/>
  <c r="AC493" i="45"/>
  <c r="AA493" i="45"/>
  <c r="W493" i="45"/>
  <c r="U493" i="45"/>
  <c r="R493" i="45"/>
  <c r="Q493" i="45"/>
  <c r="P493" i="45"/>
  <c r="N493" i="45"/>
  <c r="L493" i="45"/>
  <c r="H493" i="45"/>
  <c r="F493" i="45"/>
  <c r="AE492" i="45"/>
  <c r="AC492" i="45"/>
  <c r="AA492" i="45"/>
  <c r="W492" i="45"/>
  <c r="U492" i="45"/>
  <c r="R492" i="45"/>
  <c r="Q492" i="45"/>
  <c r="P492" i="45"/>
  <c r="N492" i="45"/>
  <c r="L492" i="45"/>
  <c r="H492" i="45"/>
  <c r="F492" i="45"/>
  <c r="AE491" i="45"/>
  <c r="R491" i="45"/>
  <c r="Q491" i="45"/>
  <c r="P491" i="45"/>
  <c r="AE490" i="45"/>
  <c r="R490" i="45"/>
  <c r="Q490" i="45"/>
  <c r="P490" i="45"/>
  <c r="AE489" i="45"/>
  <c r="AG489" i="45" s="1"/>
  <c r="AA489" i="45"/>
  <c r="AD489" i="45" s="1"/>
  <c r="U489" i="45"/>
  <c r="X489" i="45" s="1"/>
  <c r="R489" i="45"/>
  <c r="Q489" i="45"/>
  <c r="P489" i="45"/>
  <c r="L489" i="45"/>
  <c r="O489" i="45" s="1"/>
  <c r="F489" i="45"/>
  <c r="I489" i="45" s="1"/>
  <c r="AE488" i="45"/>
  <c r="AC488" i="45"/>
  <c r="AA488" i="45"/>
  <c r="W488" i="45"/>
  <c r="U488" i="45"/>
  <c r="R488" i="45"/>
  <c r="Q488" i="45"/>
  <c r="P488" i="45"/>
  <c r="N488" i="45"/>
  <c r="L488" i="45"/>
  <c r="H488" i="45"/>
  <c r="F488" i="45"/>
  <c r="AE487" i="45"/>
  <c r="AC487" i="45"/>
  <c r="AA487" i="45"/>
  <c r="W487" i="45"/>
  <c r="U487" i="45"/>
  <c r="R487" i="45"/>
  <c r="Q487" i="45"/>
  <c r="P487" i="45"/>
  <c r="N487" i="45"/>
  <c r="N486" i="45" s="1"/>
  <c r="L487" i="45"/>
  <c r="H487" i="45"/>
  <c r="F487" i="45"/>
  <c r="AE486" i="45"/>
  <c r="R486" i="45"/>
  <c r="Q486" i="45"/>
  <c r="P486" i="45"/>
  <c r="AE485" i="45"/>
  <c r="AG485" i="45" s="1"/>
  <c r="AJ485" i="45" s="1"/>
  <c r="AA485" i="45"/>
  <c r="AD485" i="45" s="1"/>
  <c r="U485" i="45"/>
  <c r="X485" i="45" s="1"/>
  <c r="R485" i="45"/>
  <c r="Q485" i="45"/>
  <c r="P485" i="45"/>
  <c r="L485" i="45"/>
  <c r="O485" i="45" s="1"/>
  <c r="F485" i="45"/>
  <c r="I485" i="45" s="1"/>
  <c r="AE484" i="45"/>
  <c r="AC484" i="45"/>
  <c r="AC481" i="45" s="1"/>
  <c r="AA484" i="45"/>
  <c r="W484" i="45"/>
  <c r="U484" i="45"/>
  <c r="R484" i="45"/>
  <c r="Q484" i="45"/>
  <c r="P484" i="45"/>
  <c r="N484" i="45"/>
  <c r="L484" i="45"/>
  <c r="H484" i="45"/>
  <c r="F484" i="45"/>
  <c r="AE483" i="45"/>
  <c r="AC483" i="45"/>
  <c r="AA483" i="45"/>
  <c r="AD483" i="45" s="1"/>
  <c r="W483" i="45"/>
  <c r="U483" i="45"/>
  <c r="R483" i="45"/>
  <c r="Q483" i="45"/>
  <c r="P483" i="45"/>
  <c r="N483" i="45"/>
  <c r="L483" i="45"/>
  <c r="H483" i="45"/>
  <c r="F483" i="45"/>
  <c r="AE482" i="45"/>
  <c r="AC482" i="45"/>
  <c r="AA482" i="45"/>
  <c r="W482" i="45"/>
  <c r="U482" i="45"/>
  <c r="R482" i="45"/>
  <c r="Q482" i="45"/>
  <c r="P482" i="45"/>
  <c r="N482" i="45"/>
  <c r="L482" i="45"/>
  <c r="H482" i="45"/>
  <c r="F482" i="45"/>
  <c r="AE481" i="45"/>
  <c r="R481" i="45"/>
  <c r="Q481" i="45"/>
  <c r="P481" i="45"/>
  <c r="AE480" i="45"/>
  <c r="AG480" i="45" s="1"/>
  <c r="AJ480" i="45" s="1"/>
  <c r="AA480" i="45"/>
  <c r="AD480" i="45" s="1"/>
  <c r="U480" i="45"/>
  <c r="X480" i="45" s="1"/>
  <c r="R480" i="45"/>
  <c r="Q480" i="45"/>
  <c r="P480" i="45"/>
  <c r="L480" i="45"/>
  <c r="O480" i="45" s="1"/>
  <c r="F480" i="45"/>
  <c r="I480" i="45" s="1"/>
  <c r="AE479" i="45"/>
  <c r="AI479" i="45" s="1"/>
  <c r="AJ479" i="45" s="1"/>
  <c r="AC479" i="45"/>
  <c r="AD479" i="45" s="1"/>
  <c r="W479" i="45"/>
  <c r="X479" i="45" s="1"/>
  <c r="R479" i="45"/>
  <c r="Q479" i="45"/>
  <c r="P479" i="45"/>
  <c r="N479" i="45"/>
  <c r="O479" i="45" s="1"/>
  <c r="H479" i="45"/>
  <c r="I479" i="45" s="1"/>
  <c r="AE478" i="45"/>
  <c r="AC478" i="45"/>
  <c r="AA478" i="45"/>
  <c r="W478" i="45"/>
  <c r="U478" i="45"/>
  <c r="R478" i="45"/>
  <c r="Q478" i="45"/>
  <c r="P478" i="45"/>
  <c r="N478" i="45"/>
  <c r="L478" i="45"/>
  <c r="H478" i="45"/>
  <c r="F478" i="45"/>
  <c r="AE477" i="45"/>
  <c r="AC477" i="45"/>
  <c r="AA477" i="45"/>
  <c r="W477" i="45"/>
  <c r="U477" i="45"/>
  <c r="R477" i="45"/>
  <c r="Q477" i="45"/>
  <c r="P477" i="45"/>
  <c r="N477" i="45"/>
  <c r="L477" i="45"/>
  <c r="H477" i="45"/>
  <c r="F477" i="45"/>
  <c r="AE476" i="45"/>
  <c r="AI476" i="45" s="1"/>
  <c r="AC476" i="45"/>
  <c r="AA476" i="45"/>
  <c r="W476" i="45"/>
  <c r="U476" i="45"/>
  <c r="R476" i="45"/>
  <c r="Q476" i="45"/>
  <c r="P476" i="45"/>
  <c r="N476" i="45"/>
  <c r="L476" i="45"/>
  <c r="H476" i="45"/>
  <c r="F476" i="45"/>
  <c r="AE475" i="45"/>
  <c r="AC475" i="45"/>
  <c r="AA475" i="45"/>
  <c r="W475" i="45"/>
  <c r="U475" i="45"/>
  <c r="R475" i="45"/>
  <c r="Q475" i="45"/>
  <c r="P475" i="45"/>
  <c r="N475" i="45"/>
  <c r="L475" i="45"/>
  <c r="H475" i="45"/>
  <c r="F475" i="45"/>
  <c r="AE474" i="45"/>
  <c r="AI474" i="45" s="1"/>
  <c r="AC474" i="45"/>
  <c r="AA474" i="45"/>
  <c r="W474" i="45"/>
  <c r="U474" i="45"/>
  <c r="R474" i="45"/>
  <c r="Q474" i="45"/>
  <c r="P474" i="45"/>
  <c r="N474" i="45"/>
  <c r="L474" i="45"/>
  <c r="H474" i="45"/>
  <c r="F474" i="45"/>
  <c r="AE473" i="45"/>
  <c r="AC473" i="45"/>
  <c r="AA473" i="45"/>
  <c r="W473" i="45"/>
  <c r="U473" i="45"/>
  <c r="R473" i="45"/>
  <c r="Q473" i="45"/>
  <c r="P473" i="45"/>
  <c r="N473" i="45"/>
  <c r="L473" i="45"/>
  <c r="H473" i="45"/>
  <c r="AE472" i="45"/>
  <c r="AC472" i="45"/>
  <c r="AA472" i="45"/>
  <c r="W472" i="45"/>
  <c r="U472" i="45"/>
  <c r="R472" i="45"/>
  <c r="Q472" i="45"/>
  <c r="P472" i="45"/>
  <c r="N472" i="45"/>
  <c r="L472" i="45"/>
  <c r="H472" i="45"/>
  <c r="F472" i="45"/>
  <c r="AE471" i="45"/>
  <c r="AG471" i="45" s="1"/>
  <c r="AC471" i="45"/>
  <c r="AA471" i="45"/>
  <c r="W471" i="45"/>
  <c r="U471" i="45"/>
  <c r="R471" i="45"/>
  <c r="Q471" i="45"/>
  <c r="P471" i="45"/>
  <c r="N471" i="45"/>
  <c r="L471" i="45"/>
  <c r="H471" i="45"/>
  <c r="F471" i="45"/>
  <c r="AE470" i="45"/>
  <c r="AC470" i="45"/>
  <c r="AA470" i="45"/>
  <c r="W470" i="45"/>
  <c r="U470" i="45"/>
  <c r="R470" i="45"/>
  <c r="Q470" i="45"/>
  <c r="P470" i="45"/>
  <c r="N470" i="45"/>
  <c r="L470" i="45"/>
  <c r="H470" i="45"/>
  <c r="F470" i="45"/>
  <c r="AE469" i="45"/>
  <c r="AC469" i="45"/>
  <c r="AA469" i="45"/>
  <c r="W469" i="45"/>
  <c r="U469" i="45"/>
  <c r="R469" i="45"/>
  <c r="Q469" i="45"/>
  <c r="P469" i="45"/>
  <c r="N469" i="45"/>
  <c r="L469" i="45"/>
  <c r="H469" i="45"/>
  <c r="F469" i="45"/>
  <c r="AE468" i="45"/>
  <c r="AC468" i="45"/>
  <c r="AA468" i="45"/>
  <c r="W468" i="45"/>
  <c r="U468" i="45"/>
  <c r="R468" i="45"/>
  <c r="Q468" i="45"/>
  <c r="P468" i="45"/>
  <c r="N468" i="45"/>
  <c r="L468" i="45"/>
  <c r="H468" i="45"/>
  <c r="F468" i="45"/>
  <c r="AE467" i="45"/>
  <c r="AI467" i="45" s="1"/>
  <c r="AC467" i="45"/>
  <c r="AA467" i="45"/>
  <c r="W467" i="45"/>
  <c r="U467" i="45"/>
  <c r="R467" i="45"/>
  <c r="Q467" i="45"/>
  <c r="P467" i="45"/>
  <c r="N467" i="45"/>
  <c r="L467" i="45"/>
  <c r="O467" i="45" s="1"/>
  <c r="H467" i="45"/>
  <c r="F467" i="45"/>
  <c r="AE466" i="45"/>
  <c r="AC466" i="45"/>
  <c r="AA466" i="45"/>
  <c r="W466" i="45"/>
  <c r="U466" i="45"/>
  <c r="R466" i="45"/>
  <c r="Q466" i="45"/>
  <c r="P466" i="45"/>
  <c r="N466" i="45"/>
  <c r="L466" i="45"/>
  <c r="H466" i="45"/>
  <c r="F466" i="45"/>
  <c r="AE465" i="45"/>
  <c r="AC465" i="45"/>
  <c r="AD465" i="45" s="1"/>
  <c r="AA465" i="45"/>
  <c r="W465" i="45"/>
  <c r="U465" i="45"/>
  <c r="R465" i="45"/>
  <c r="Q465" i="45"/>
  <c r="P465" i="45"/>
  <c r="N465" i="45"/>
  <c r="L465" i="45"/>
  <c r="H465" i="45"/>
  <c r="F465" i="45"/>
  <c r="AE464" i="45"/>
  <c r="AC464" i="45"/>
  <c r="AA464" i="45"/>
  <c r="W464" i="45"/>
  <c r="U464" i="45"/>
  <c r="R464" i="45"/>
  <c r="Q464" i="45"/>
  <c r="P464" i="45"/>
  <c r="N464" i="45"/>
  <c r="L464" i="45"/>
  <c r="H464" i="45"/>
  <c r="F464" i="45"/>
  <c r="AE463" i="45"/>
  <c r="AG463" i="45" s="1"/>
  <c r="AC463" i="45"/>
  <c r="AA463" i="45"/>
  <c r="W463" i="45"/>
  <c r="U463" i="45"/>
  <c r="R463" i="45"/>
  <c r="Q463" i="45"/>
  <c r="P463" i="45"/>
  <c r="N463" i="45"/>
  <c r="L463" i="45"/>
  <c r="H463" i="45"/>
  <c r="F463" i="45"/>
  <c r="AE462" i="45"/>
  <c r="R462" i="45"/>
  <c r="Q462" i="45"/>
  <c r="P462" i="45"/>
  <c r="AE461" i="45"/>
  <c r="AG461" i="45" s="1"/>
  <c r="AJ461" i="45" s="1"/>
  <c r="AA461" i="45"/>
  <c r="AD461" i="45" s="1"/>
  <c r="U461" i="45"/>
  <c r="X461" i="45" s="1"/>
  <c r="R461" i="45"/>
  <c r="Q461" i="45"/>
  <c r="P461" i="45"/>
  <c r="L461" i="45"/>
  <c r="O461" i="45" s="1"/>
  <c r="F461" i="45"/>
  <c r="I461" i="45" s="1"/>
  <c r="AE460" i="45"/>
  <c r="AI460" i="45" s="1"/>
  <c r="AJ460" i="45" s="1"/>
  <c r="AC460" i="45"/>
  <c r="AD460" i="45" s="1"/>
  <c r="X460" i="45"/>
  <c r="W460" i="45"/>
  <c r="R460" i="45"/>
  <c r="Q460" i="45"/>
  <c r="P460" i="45"/>
  <c r="N460" i="45"/>
  <c r="O460" i="45" s="1"/>
  <c r="H460" i="45"/>
  <c r="I460" i="45" s="1"/>
  <c r="AE459" i="45"/>
  <c r="AG459" i="45" s="1"/>
  <c r="AJ459" i="45" s="1"/>
  <c r="AA459" i="45"/>
  <c r="AD459" i="45" s="1"/>
  <c r="U459" i="45"/>
  <c r="X459" i="45" s="1"/>
  <c r="R459" i="45"/>
  <c r="Q459" i="45"/>
  <c r="P459" i="45"/>
  <c r="L459" i="45"/>
  <c r="O459" i="45" s="1"/>
  <c r="F459" i="45"/>
  <c r="I459" i="45" s="1"/>
  <c r="AE458" i="45"/>
  <c r="AG458" i="45" s="1"/>
  <c r="AJ458" i="45" s="1"/>
  <c r="AA458" i="45"/>
  <c r="AD458" i="45" s="1"/>
  <c r="U458" i="45"/>
  <c r="X458" i="45" s="1"/>
  <c r="R458" i="45"/>
  <c r="Q458" i="45"/>
  <c r="P458" i="45"/>
  <c r="L458" i="45"/>
  <c r="O458" i="45" s="1"/>
  <c r="F458" i="45"/>
  <c r="I458" i="45" s="1"/>
  <c r="AE457" i="45"/>
  <c r="AC457" i="45"/>
  <c r="AA457" i="45"/>
  <c r="W457" i="45"/>
  <c r="U457" i="45"/>
  <c r="R457" i="45"/>
  <c r="Q457" i="45"/>
  <c r="P457" i="45"/>
  <c r="N457" i="45"/>
  <c r="L457" i="45"/>
  <c r="H457" i="45"/>
  <c r="F457" i="45"/>
  <c r="AE456" i="45"/>
  <c r="AG456" i="45" s="1"/>
  <c r="AJ456" i="45" s="1"/>
  <c r="AD456" i="45"/>
  <c r="AA456" i="45"/>
  <c r="U456" i="45"/>
  <c r="X456" i="45" s="1"/>
  <c r="R456" i="45"/>
  <c r="Q456" i="45"/>
  <c r="P456" i="45"/>
  <c r="L456" i="45"/>
  <c r="O456" i="45" s="1"/>
  <c r="F456" i="45"/>
  <c r="I456" i="45" s="1"/>
  <c r="AE455" i="45"/>
  <c r="AI455" i="45" s="1"/>
  <c r="AC455" i="45"/>
  <c r="AA455" i="45"/>
  <c r="W455" i="45"/>
  <c r="U455" i="45"/>
  <c r="R455" i="45"/>
  <c r="Q455" i="45"/>
  <c r="P455" i="45"/>
  <c r="N455" i="45"/>
  <c r="L455" i="45"/>
  <c r="H455" i="45"/>
  <c r="F455" i="45"/>
  <c r="AE454" i="45"/>
  <c r="AG454" i="45" s="1"/>
  <c r="AC454" i="45"/>
  <c r="AD454" i="45" s="1"/>
  <c r="AA454" i="45"/>
  <c r="W454" i="45"/>
  <c r="U454" i="45"/>
  <c r="R454" i="45"/>
  <c r="Q454" i="45"/>
  <c r="P454" i="45"/>
  <c r="N454" i="45"/>
  <c r="O454" i="45" s="1"/>
  <c r="L454" i="45"/>
  <c r="H454" i="45"/>
  <c r="F454" i="45"/>
  <c r="AE453" i="45"/>
  <c r="AC453" i="45"/>
  <c r="AD453" i="45" s="1"/>
  <c r="AA453" i="45"/>
  <c r="W453" i="45"/>
  <c r="X453" i="45" s="1"/>
  <c r="U453" i="45"/>
  <c r="R453" i="45"/>
  <c r="Q453" i="45"/>
  <c r="P453" i="45"/>
  <c r="N453" i="45"/>
  <c r="L453" i="45"/>
  <c r="H453" i="45"/>
  <c r="F453" i="45"/>
  <c r="AE452" i="45"/>
  <c r="AC452" i="45"/>
  <c r="AA452" i="45"/>
  <c r="W452" i="45"/>
  <c r="X452" i="45" s="1"/>
  <c r="U452" i="45"/>
  <c r="R452" i="45"/>
  <c r="Q452" i="45"/>
  <c r="P452" i="45"/>
  <c r="N452" i="45"/>
  <c r="O452" i="45" s="1"/>
  <c r="L452" i="45"/>
  <c r="H452" i="45"/>
  <c r="F452" i="45"/>
  <c r="AE451" i="45"/>
  <c r="AI451" i="45" s="1"/>
  <c r="AC451" i="45"/>
  <c r="AA451" i="45"/>
  <c r="W451" i="45"/>
  <c r="U451" i="45"/>
  <c r="R451" i="45"/>
  <c r="Q451" i="45"/>
  <c r="P451" i="45"/>
  <c r="N451" i="45"/>
  <c r="L451" i="45"/>
  <c r="H451" i="45"/>
  <c r="F451" i="45"/>
  <c r="AE450" i="45"/>
  <c r="AG450" i="45" s="1"/>
  <c r="AC450" i="45"/>
  <c r="AA450" i="45"/>
  <c r="W450" i="45"/>
  <c r="U450" i="45"/>
  <c r="R450" i="45"/>
  <c r="Q450" i="45"/>
  <c r="P450" i="45"/>
  <c r="N450" i="45"/>
  <c r="L450" i="45"/>
  <c r="H450" i="45"/>
  <c r="F450" i="45"/>
  <c r="AE449" i="45"/>
  <c r="AC449" i="45"/>
  <c r="AA449" i="45"/>
  <c r="W449" i="45"/>
  <c r="U449" i="45"/>
  <c r="R449" i="45"/>
  <c r="Q449" i="45"/>
  <c r="P449" i="45"/>
  <c r="N449" i="45"/>
  <c r="L449" i="45"/>
  <c r="H449" i="45"/>
  <c r="F449" i="45"/>
  <c r="AE448" i="45"/>
  <c r="AI448" i="45" s="1"/>
  <c r="AC448" i="45"/>
  <c r="AA448" i="45"/>
  <c r="W448" i="45"/>
  <c r="U448" i="45"/>
  <c r="R448" i="45"/>
  <c r="Q448" i="45"/>
  <c r="P448" i="45"/>
  <c r="N448" i="45"/>
  <c r="L448" i="45"/>
  <c r="H448" i="45"/>
  <c r="F448" i="45"/>
  <c r="AE447" i="45"/>
  <c r="AG447" i="45" s="1"/>
  <c r="AC447" i="45"/>
  <c r="AA447" i="45"/>
  <c r="W447" i="45"/>
  <c r="U447" i="45"/>
  <c r="R447" i="45"/>
  <c r="Q447" i="45"/>
  <c r="P447" i="45"/>
  <c r="N447" i="45"/>
  <c r="L447" i="45"/>
  <c r="H447" i="45"/>
  <c r="F447" i="45"/>
  <c r="AE446" i="45"/>
  <c r="AC446" i="45"/>
  <c r="AA446" i="45"/>
  <c r="W446" i="45"/>
  <c r="U446" i="45"/>
  <c r="R446" i="45"/>
  <c r="Q446" i="45"/>
  <c r="P446" i="45"/>
  <c r="N446" i="45"/>
  <c r="L446" i="45"/>
  <c r="H446" i="45"/>
  <c r="F446" i="45"/>
  <c r="I446" i="45" s="1"/>
  <c r="AE445" i="45"/>
  <c r="AC445" i="45"/>
  <c r="AA445" i="45"/>
  <c r="W445" i="45"/>
  <c r="U445" i="45"/>
  <c r="R445" i="45"/>
  <c r="Q445" i="45"/>
  <c r="P445" i="45"/>
  <c r="N445" i="45"/>
  <c r="O445" i="45" s="1"/>
  <c r="L445" i="45"/>
  <c r="H445" i="45"/>
  <c r="F445" i="45"/>
  <c r="AE444" i="45"/>
  <c r="AC444" i="45"/>
  <c r="AD444" i="45" s="1"/>
  <c r="AA444" i="45"/>
  <c r="W444" i="45"/>
  <c r="X444" i="45" s="1"/>
  <c r="U444" i="45"/>
  <c r="R444" i="45"/>
  <c r="Q444" i="45"/>
  <c r="P444" i="45"/>
  <c r="N444" i="45"/>
  <c r="O444" i="45" s="1"/>
  <c r="L444" i="45"/>
  <c r="H444" i="45"/>
  <c r="F444" i="45"/>
  <c r="AE443" i="45"/>
  <c r="AC443" i="45"/>
  <c r="AA443" i="45"/>
  <c r="W443" i="45"/>
  <c r="U443" i="45"/>
  <c r="R443" i="45"/>
  <c r="Q443" i="45"/>
  <c r="P443" i="45"/>
  <c r="N443" i="45"/>
  <c r="O443" i="45" s="1"/>
  <c r="L443" i="45"/>
  <c r="H443" i="45"/>
  <c r="F443" i="45"/>
  <c r="AE442" i="45"/>
  <c r="AI442" i="45" s="1"/>
  <c r="AC442" i="45"/>
  <c r="AD442" i="45" s="1"/>
  <c r="AA442" i="45"/>
  <c r="W442" i="45"/>
  <c r="U442" i="45"/>
  <c r="R442" i="45"/>
  <c r="Q442" i="45"/>
  <c r="P442" i="45"/>
  <c r="N442" i="45"/>
  <c r="L442" i="45"/>
  <c r="H442" i="45"/>
  <c r="I442" i="45" s="1"/>
  <c r="F442" i="45"/>
  <c r="AI441" i="45"/>
  <c r="AE441" i="45"/>
  <c r="AG441" i="45" s="1"/>
  <c r="AC441" i="45"/>
  <c r="AA441" i="45"/>
  <c r="W441" i="45"/>
  <c r="U441" i="45"/>
  <c r="R441" i="45"/>
  <c r="Q441" i="45"/>
  <c r="P441" i="45"/>
  <c r="N441" i="45"/>
  <c r="L441" i="45"/>
  <c r="H441" i="45"/>
  <c r="F441" i="45"/>
  <c r="AE440" i="45"/>
  <c r="AI440" i="45" s="1"/>
  <c r="AC440" i="45"/>
  <c r="AD440" i="45" s="1"/>
  <c r="AA440" i="45"/>
  <c r="W440" i="45"/>
  <c r="U440" i="45"/>
  <c r="R440" i="45"/>
  <c r="Q440" i="45"/>
  <c r="P440" i="45"/>
  <c r="N440" i="45"/>
  <c r="L440" i="45"/>
  <c r="H440" i="45"/>
  <c r="F440" i="45"/>
  <c r="AE439" i="45"/>
  <c r="AC439" i="45"/>
  <c r="AA439" i="45"/>
  <c r="W439" i="45"/>
  <c r="U439" i="45"/>
  <c r="R439" i="45"/>
  <c r="Q439" i="45"/>
  <c r="P439" i="45"/>
  <c r="N439" i="45"/>
  <c r="L439" i="45"/>
  <c r="H439" i="45"/>
  <c r="F439" i="45"/>
  <c r="AE438" i="45"/>
  <c r="AI438" i="45" s="1"/>
  <c r="AC438" i="45"/>
  <c r="AA438" i="45"/>
  <c r="W438" i="45"/>
  <c r="U438" i="45"/>
  <c r="R438" i="45"/>
  <c r="Q438" i="45"/>
  <c r="P438" i="45"/>
  <c r="N438" i="45"/>
  <c r="L438" i="45"/>
  <c r="H438" i="45"/>
  <c r="F438" i="45"/>
  <c r="AE437" i="45"/>
  <c r="AC437" i="45"/>
  <c r="AA437" i="45"/>
  <c r="W437" i="45"/>
  <c r="U437" i="45"/>
  <c r="R437" i="45"/>
  <c r="Q437" i="45"/>
  <c r="P437" i="45"/>
  <c r="N437" i="45"/>
  <c r="L437" i="45"/>
  <c r="H437" i="45"/>
  <c r="F437" i="45"/>
  <c r="AE436" i="45"/>
  <c r="AC436" i="45"/>
  <c r="AA436" i="45"/>
  <c r="W436" i="45"/>
  <c r="U436" i="45"/>
  <c r="R436" i="45"/>
  <c r="Q436" i="45"/>
  <c r="P436" i="45"/>
  <c r="N436" i="45"/>
  <c r="L436" i="45"/>
  <c r="H436" i="45"/>
  <c r="F436" i="45"/>
  <c r="AE435" i="45"/>
  <c r="AI435" i="45" s="1"/>
  <c r="AC435" i="45"/>
  <c r="AA435" i="45"/>
  <c r="W435" i="45"/>
  <c r="U435" i="45"/>
  <c r="R435" i="45"/>
  <c r="Q435" i="45"/>
  <c r="P435" i="45"/>
  <c r="N435" i="45"/>
  <c r="L435" i="45"/>
  <c r="H435" i="45"/>
  <c r="F435" i="45"/>
  <c r="AE434" i="45"/>
  <c r="AC434" i="45"/>
  <c r="AA434" i="45"/>
  <c r="W434" i="45"/>
  <c r="U434" i="45"/>
  <c r="R434" i="45"/>
  <c r="Q434" i="45"/>
  <c r="P434" i="45"/>
  <c r="N434" i="45"/>
  <c r="L434" i="45"/>
  <c r="O434" i="45" s="1"/>
  <c r="H434" i="45"/>
  <c r="F434" i="45"/>
  <c r="AE433" i="45"/>
  <c r="AG433" i="45" s="1"/>
  <c r="AC433" i="45"/>
  <c r="AA433" i="45"/>
  <c r="W433" i="45"/>
  <c r="U433" i="45"/>
  <c r="R433" i="45"/>
  <c r="Q433" i="45"/>
  <c r="P433" i="45"/>
  <c r="N433" i="45"/>
  <c r="L433" i="45"/>
  <c r="H433" i="45"/>
  <c r="F433" i="45"/>
  <c r="AE432" i="45"/>
  <c r="AI432" i="45" s="1"/>
  <c r="AC432" i="45"/>
  <c r="AA432" i="45"/>
  <c r="W432" i="45"/>
  <c r="X432" i="45" s="1"/>
  <c r="U432" i="45"/>
  <c r="R432" i="45"/>
  <c r="Q432" i="45"/>
  <c r="P432" i="45"/>
  <c r="N432" i="45"/>
  <c r="L432" i="45"/>
  <c r="H432" i="45"/>
  <c r="F432" i="45"/>
  <c r="AE431" i="45"/>
  <c r="AC431" i="45"/>
  <c r="AA431" i="45"/>
  <c r="W431" i="45"/>
  <c r="U431" i="45"/>
  <c r="R431" i="45"/>
  <c r="Q431" i="45"/>
  <c r="P431" i="45"/>
  <c r="N431" i="45"/>
  <c r="L431" i="45"/>
  <c r="H431" i="45"/>
  <c r="F431" i="45"/>
  <c r="I431" i="45" s="1"/>
  <c r="AE430" i="45"/>
  <c r="AG430" i="45" s="1"/>
  <c r="AC430" i="45"/>
  <c r="AD430" i="45" s="1"/>
  <c r="AA430" i="45"/>
  <c r="W430" i="45"/>
  <c r="U430" i="45"/>
  <c r="R430" i="45"/>
  <c r="Q430" i="45"/>
  <c r="P430" i="45"/>
  <c r="N430" i="45"/>
  <c r="L430" i="45"/>
  <c r="H430" i="45"/>
  <c r="F430" i="45"/>
  <c r="I430" i="45" s="1"/>
  <c r="AE429" i="45"/>
  <c r="AC429" i="45"/>
  <c r="AA429" i="45"/>
  <c r="AD429" i="45" s="1"/>
  <c r="W429" i="45"/>
  <c r="U429" i="45"/>
  <c r="X429" i="45" s="1"/>
  <c r="R429" i="45"/>
  <c r="Q429" i="45"/>
  <c r="P429" i="45"/>
  <c r="N429" i="45"/>
  <c r="L429" i="45"/>
  <c r="H429" i="45"/>
  <c r="F429" i="45"/>
  <c r="AI428" i="45"/>
  <c r="AE428" i="45"/>
  <c r="AG428" i="45" s="1"/>
  <c r="AC428" i="45"/>
  <c r="AA428" i="45"/>
  <c r="W428" i="45"/>
  <c r="U428" i="45"/>
  <c r="R428" i="45"/>
  <c r="Q428" i="45"/>
  <c r="P428" i="45"/>
  <c r="N428" i="45"/>
  <c r="L428" i="45"/>
  <c r="I428" i="45"/>
  <c r="H428" i="45"/>
  <c r="F428" i="45"/>
  <c r="AE427" i="45"/>
  <c r="AC427" i="45"/>
  <c r="AA427" i="45"/>
  <c r="AD427" i="45" s="1"/>
  <c r="W427" i="45"/>
  <c r="U427" i="45"/>
  <c r="R427" i="45"/>
  <c r="Q427" i="45"/>
  <c r="P427" i="45"/>
  <c r="N427" i="45"/>
  <c r="L427" i="45"/>
  <c r="H427" i="45"/>
  <c r="F427" i="45"/>
  <c r="AE426" i="45"/>
  <c r="AC426" i="45"/>
  <c r="AA426" i="45"/>
  <c r="W426" i="45"/>
  <c r="U426" i="45"/>
  <c r="R426" i="45"/>
  <c r="Q426" i="45"/>
  <c r="P426" i="45"/>
  <c r="N426" i="45"/>
  <c r="L426" i="45"/>
  <c r="H426" i="45"/>
  <c r="I426" i="45" s="1"/>
  <c r="F426" i="45"/>
  <c r="AE425" i="45"/>
  <c r="AI425" i="45" s="1"/>
  <c r="AC425" i="45"/>
  <c r="AA425" i="45"/>
  <c r="W425" i="45"/>
  <c r="U425" i="45"/>
  <c r="R425" i="45"/>
  <c r="Q425" i="45"/>
  <c r="P425" i="45"/>
  <c r="N425" i="45"/>
  <c r="O425" i="45" s="1"/>
  <c r="L425" i="45"/>
  <c r="H425" i="45"/>
  <c r="F425" i="45"/>
  <c r="AE424" i="45"/>
  <c r="AC424" i="45"/>
  <c r="AA424" i="45"/>
  <c r="W424" i="45"/>
  <c r="U424" i="45"/>
  <c r="R424" i="45"/>
  <c r="Q424" i="45"/>
  <c r="P424" i="45"/>
  <c r="N424" i="45"/>
  <c r="L424" i="45"/>
  <c r="H424" i="45"/>
  <c r="F424" i="45"/>
  <c r="AE423" i="45"/>
  <c r="AE422" i="45"/>
  <c r="AG422" i="45" s="1"/>
  <c r="AJ422" i="45" s="1"/>
  <c r="AA422" i="45"/>
  <c r="AD422" i="45" s="1"/>
  <c r="U422" i="45"/>
  <c r="X422" i="45" s="1"/>
  <c r="R422" i="45"/>
  <c r="Q422" i="45"/>
  <c r="P422" i="45"/>
  <c r="L422" i="45"/>
  <c r="O422" i="45" s="1"/>
  <c r="I422" i="45"/>
  <c r="F422" i="45"/>
  <c r="AE421" i="45"/>
  <c r="AG421" i="45" s="1"/>
  <c r="AC421" i="45"/>
  <c r="AA421" i="45"/>
  <c r="W421" i="45"/>
  <c r="U421" i="45"/>
  <c r="R421" i="45"/>
  <c r="Q421" i="45"/>
  <c r="P421" i="45"/>
  <c r="N421" i="45"/>
  <c r="L421" i="45"/>
  <c r="H421" i="45"/>
  <c r="F421" i="45"/>
  <c r="AE420" i="45"/>
  <c r="AG420" i="45" s="1"/>
  <c r="AC420" i="45"/>
  <c r="AA420" i="45"/>
  <c r="W420" i="45"/>
  <c r="U420" i="45"/>
  <c r="R420" i="45"/>
  <c r="Q420" i="45"/>
  <c r="P420" i="45"/>
  <c r="N420" i="45"/>
  <c r="L420" i="45"/>
  <c r="H420" i="45"/>
  <c r="F420" i="45"/>
  <c r="AE419" i="45"/>
  <c r="AC419" i="45"/>
  <c r="AA419" i="45"/>
  <c r="W419" i="45"/>
  <c r="U419" i="45"/>
  <c r="R419" i="45"/>
  <c r="Q419" i="45"/>
  <c r="P419" i="45"/>
  <c r="N419" i="45"/>
  <c r="L419" i="45"/>
  <c r="H419" i="45"/>
  <c r="F419" i="45"/>
  <c r="AE418" i="45"/>
  <c r="AI418" i="45" s="1"/>
  <c r="AC418" i="45"/>
  <c r="AA418" i="45"/>
  <c r="W418" i="45"/>
  <c r="U418" i="45"/>
  <c r="R418" i="45"/>
  <c r="Q418" i="45"/>
  <c r="P418" i="45"/>
  <c r="N418" i="45"/>
  <c r="L418" i="45"/>
  <c r="H418" i="45"/>
  <c r="F418" i="45"/>
  <c r="AE417" i="45"/>
  <c r="AC417" i="45"/>
  <c r="AA417" i="45"/>
  <c r="W417" i="45"/>
  <c r="U417" i="45"/>
  <c r="R417" i="45"/>
  <c r="Q417" i="45"/>
  <c r="P417" i="45"/>
  <c r="N417" i="45"/>
  <c r="O417" i="45" s="1"/>
  <c r="L417" i="45"/>
  <c r="H417" i="45"/>
  <c r="F417" i="45"/>
  <c r="AE416" i="45"/>
  <c r="AG416" i="45" s="1"/>
  <c r="AC416" i="45"/>
  <c r="AA416" i="45"/>
  <c r="W416" i="45"/>
  <c r="U416" i="45"/>
  <c r="R416" i="45"/>
  <c r="Q416" i="45"/>
  <c r="P416" i="45"/>
  <c r="N416" i="45"/>
  <c r="L416" i="45"/>
  <c r="H416" i="45"/>
  <c r="F416" i="45"/>
  <c r="AE415" i="45"/>
  <c r="AC415" i="45"/>
  <c r="AA415" i="45"/>
  <c r="AD415" i="45" s="1"/>
  <c r="W415" i="45"/>
  <c r="U415" i="45"/>
  <c r="R415" i="45"/>
  <c r="Q415" i="45"/>
  <c r="P415" i="45"/>
  <c r="N415" i="45"/>
  <c r="O415" i="45" s="1"/>
  <c r="L415" i="45"/>
  <c r="H415" i="45"/>
  <c r="F415" i="45"/>
  <c r="AE414" i="45"/>
  <c r="AG414" i="45" s="1"/>
  <c r="AC414" i="45"/>
  <c r="AA414" i="45"/>
  <c r="AD414" i="45" s="1"/>
  <c r="W414" i="45"/>
  <c r="U414" i="45"/>
  <c r="R414" i="45"/>
  <c r="Q414" i="45"/>
  <c r="P414" i="45"/>
  <c r="N414" i="45"/>
  <c r="L414" i="45"/>
  <c r="O414" i="45" s="1"/>
  <c r="H414" i="45"/>
  <c r="F414" i="45"/>
  <c r="AE413" i="45"/>
  <c r="AI413" i="45" s="1"/>
  <c r="AC413" i="45"/>
  <c r="AD413" i="45" s="1"/>
  <c r="AA413" i="45"/>
  <c r="W413" i="45"/>
  <c r="U413" i="45"/>
  <c r="R413" i="45"/>
  <c r="Q413" i="45"/>
  <c r="P413" i="45"/>
  <c r="N413" i="45"/>
  <c r="L413" i="45"/>
  <c r="H413" i="45"/>
  <c r="F413" i="45"/>
  <c r="AE412" i="45"/>
  <c r="AC412" i="45"/>
  <c r="AA412" i="45"/>
  <c r="W412" i="45"/>
  <c r="U412" i="45"/>
  <c r="R412" i="45"/>
  <c r="Q412" i="45"/>
  <c r="P412" i="45"/>
  <c r="N412" i="45"/>
  <c r="L412" i="45"/>
  <c r="H412" i="45"/>
  <c r="F412" i="45"/>
  <c r="AE411" i="45"/>
  <c r="AC411" i="45"/>
  <c r="AA411" i="45"/>
  <c r="W411" i="45"/>
  <c r="U411" i="45"/>
  <c r="R411" i="45"/>
  <c r="Q411" i="45"/>
  <c r="P411" i="45"/>
  <c r="N411" i="45"/>
  <c r="L411" i="45"/>
  <c r="H411" i="45"/>
  <c r="F411" i="45"/>
  <c r="AE410" i="45"/>
  <c r="R410" i="45"/>
  <c r="Q410" i="45"/>
  <c r="P410" i="45"/>
  <c r="AE409" i="45"/>
  <c r="AG409" i="45" s="1"/>
  <c r="AJ409" i="45" s="1"/>
  <c r="AA409" i="45"/>
  <c r="AD409" i="45" s="1"/>
  <c r="U409" i="45"/>
  <c r="X409" i="45" s="1"/>
  <c r="R409" i="45"/>
  <c r="Q409" i="45"/>
  <c r="P409" i="45"/>
  <c r="L409" i="45"/>
  <c r="O409" i="45" s="1"/>
  <c r="F409" i="45"/>
  <c r="I409" i="45" s="1"/>
  <c r="AE408" i="45"/>
  <c r="AG408" i="45" s="1"/>
  <c r="AJ408" i="45" s="1"/>
  <c r="AA408" i="45"/>
  <c r="AD408" i="45" s="1"/>
  <c r="U408" i="45"/>
  <c r="X408" i="45" s="1"/>
  <c r="R408" i="45"/>
  <c r="Q408" i="45"/>
  <c r="P408" i="45"/>
  <c r="L408" i="45"/>
  <c r="O408" i="45" s="1"/>
  <c r="I408" i="45"/>
  <c r="F408" i="45"/>
  <c r="AE407" i="45"/>
  <c r="AG407" i="45" s="1"/>
  <c r="AJ407" i="45" s="1"/>
  <c r="AA407" i="45"/>
  <c r="AD407" i="45" s="1"/>
  <c r="U407" i="45"/>
  <c r="X407" i="45" s="1"/>
  <c r="R407" i="45"/>
  <c r="Q407" i="45"/>
  <c r="P407" i="45"/>
  <c r="L407" i="45"/>
  <c r="O407" i="45" s="1"/>
  <c r="F407" i="45"/>
  <c r="I407" i="45" s="1"/>
  <c r="AE406" i="45"/>
  <c r="AG406" i="45" s="1"/>
  <c r="AJ406" i="45" s="1"/>
  <c r="AA406" i="45"/>
  <c r="AD406" i="45" s="1"/>
  <c r="U406" i="45"/>
  <c r="X406" i="45" s="1"/>
  <c r="R406" i="45"/>
  <c r="Q406" i="45"/>
  <c r="P406" i="45"/>
  <c r="O406" i="45"/>
  <c r="L406" i="45"/>
  <c r="F406" i="45"/>
  <c r="I406" i="45" s="1"/>
  <c r="AE405" i="45"/>
  <c r="AG405" i="45" s="1"/>
  <c r="AJ405" i="45" s="1"/>
  <c r="AA405" i="45"/>
  <c r="AD405" i="45" s="1"/>
  <c r="U405" i="45"/>
  <c r="X405" i="45" s="1"/>
  <c r="R405" i="45"/>
  <c r="Q405" i="45"/>
  <c r="P405" i="45"/>
  <c r="L405" i="45"/>
  <c r="O405" i="45" s="1"/>
  <c r="F405" i="45"/>
  <c r="I405" i="45" s="1"/>
  <c r="AE404" i="45"/>
  <c r="AG404" i="45" s="1"/>
  <c r="AJ404" i="45" s="1"/>
  <c r="AA404" i="45"/>
  <c r="AD404" i="45" s="1"/>
  <c r="U404" i="45"/>
  <c r="X404" i="45" s="1"/>
  <c r="R404" i="45"/>
  <c r="Q404" i="45"/>
  <c r="P404" i="45"/>
  <c r="L404" i="45"/>
  <c r="O404" i="45" s="1"/>
  <c r="F404" i="45"/>
  <c r="I404" i="45" s="1"/>
  <c r="AE403" i="45"/>
  <c r="AG403" i="45" s="1"/>
  <c r="AJ403" i="45" s="1"/>
  <c r="AA403" i="45"/>
  <c r="AD403" i="45" s="1"/>
  <c r="U403" i="45"/>
  <c r="X403" i="45" s="1"/>
  <c r="R403" i="45"/>
  <c r="Q403" i="45"/>
  <c r="P403" i="45"/>
  <c r="L403" i="45"/>
  <c r="O403" i="45" s="1"/>
  <c r="F403" i="45"/>
  <c r="I403" i="45" s="1"/>
  <c r="AE402" i="45"/>
  <c r="AG402" i="45" s="1"/>
  <c r="AJ402" i="45" s="1"/>
  <c r="AA402" i="45"/>
  <c r="AD402" i="45" s="1"/>
  <c r="X402" i="45"/>
  <c r="U402" i="45"/>
  <c r="R402" i="45"/>
  <c r="Q402" i="45"/>
  <c r="P402" i="45"/>
  <c r="L402" i="45"/>
  <c r="O402" i="45" s="1"/>
  <c r="F402" i="45"/>
  <c r="I402" i="45" s="1"/>
  <c r="AE401" i="45"/>
  <c r="AI401" i="45" s="1"/>
  <c r="AC401" i="45"/>
  <c r="AA401" i="45"/>
  <c r="W401" i="45"/>
  <c r="U401" i="45"/>
  <c r="R401" i="45"/>
  <c r="Q401" i="45"/>
  <c r="P401" i="45"/>
  <c r="N401" i="45"/>
  <c r="L401" i="45"/>
  <c r="H401" i="45"/>
  <c r="F401" i="45"/>
  <c r="AE400" i="45"/>
  <c r="AI400" i="45" s="1"/>
  <c r="AC400" i="45"/>
  <c r="AA400" i="45"/>
  <c r="W400" i="45"/>
  <c r="U400" i="45"/>
  <c r="R400" i="45"/>
  <c r="Q400" i="45"/>
  <c r="P400" i="45"/>
  <c r="N400" i="45"/>
  <c r="L400" i="45"/>
  <c r="H400" i="45"/>
  <c r="F400" i="45"/>
  <c r="AE399" i="45"/>
  <c r="AG399" i="45" s="1"/>
  <c r="AJ399" i="45" s="1"/>
  <c r="AA399" i="45"/>
  <c r="AD399" i="45" s="1"/>
  <c r="U399" i="45"/>
  <c r="X399" i="45" s="1"/>
  <c r="R399" i="45"/>
  <c r="Q399" i="45"/>
  <c r="P399" i="45"/>
  <c r="L399" i="45"/>
  <c r="O399" i="45" s="1"/>
  <c r="F399" i="45"/>
  <c r="I399" i="45" s="1"/>
  <c r="AE398" i="45"/>
  <c r="AG398" i="45" s="1"/>
  <c r="AJ398" i="45" s="1"/>
  <c r="AA398" i="45"/>
  <c r="AD398" i="45" s="1"/>
  <c r="U398" i="45"/>
  <c r="X398" i="45" s="1"/>
  <c r="R398" i="45"/>
  <c r="Q398" i="45"/>
  <c r="P398" i="45"/>
  <c r="L398" i="45"/>
  <c r="O398" i="45" s="1"/>
  <c r="F398" i="45"/>
  <c r="I398" i="45" s="1"/>
  <c r="AE397" i="45"/>
  <c r="AI397" i="45" s="1"/>
  <c r="AC397" i="45"/>
  <c r="AA397" i="45"/>
  <c r="AD397" i="45" s="1"/>
  <c r="W397" i="45"/>
  <c r="U397" i="45"/>
  <c r="R397" i="45"/>
  <c r="Q397" i="45"/>
  <c r="P397" i="45"/>
  <c r="N397" i="45"/>
  <c r="L397" i="45"/>
  <c r="H397" i="45"/>
  <c r="F397" i="45"/>
  <c r="AG396" i="45"/>
  <c r="AE396" i="45"/>
  <c r="AI396" i="45" s="1"/>
  <c r="AC396" i="45"/>
  <c r="AA396" i="45"/>
  <c r="W396" i="45"/>
  <c r="U396" i="45"/>
  <c r="R396" i="45"/>
  <c r="Q396" i="45"/>
  <c r="P396" i="45"/>
  <c r="N396" i="45"/>
  <c r="L396" i="45"/>
  <c r="H396" i="45"/>
  <c r="F396" i="45"/>
  <c r="AE395" i="45"/>
  <c r="AC395" i="45"/>
  <c r="AA395" i="45"/>
  <c r="AD395" i="45" s="1"/>
  <c r="W395" i="45"/>
  <c r="U395" i="45"/>
  <c r="R395" i="45"/>
  <c r="Q395" i="45"/>
  <c r="P395" i="45"/>
  <c r="N395" i="45"/>
  <c r="L395" i="45"/>
  <c r="H395" i="45"/>
  <c r="F395" i="45"/>
  <c r="I395" i="45" s="1"/>
  <c r="AE394" i="45"/>
  <c r="AC394" i="45"/>
  <c r="AA394" i="45"/>
  <c r="W394" i="45"/>
  <c r="U394" i="45"/>
  <c r="R394" i="45"/>
  <c r="Q394" i="45"/>
  <c r="P394" i="45"/>
  <c r="N394" i="45"/>
  <c r="L394" i="45"/>
  <c r="H394" i="45"/>
  <c r="F394" i="45"/>
  <c r="AE393" i="45"/>
  <c r="AG393" i="45" s="1"/>
  <c r="AC393" i="45"/>
  <c r="AA393" i="45"/>
  <c r="W393" i="45"/>
  <c r="U393" i="45"/>
  <c r="R393" i="45"/>
  <c r="Q393" i="45"/>
  <c r="P393" i="45"/>
  <c r="N393" i="45"/>
  <c r="O393" i="45" s="1"/>
  <c r="L393" i="45"/>
  <c r="H393" i="45"/>
  <c r="F393" i="45"/>
  <c r="AE392" i="45"/>
  <c r="AI392" i="45" s="1"/>
  <c r="AC392" i="45"/>
  <c r="AA392" i="45"/>
  <c r="W392" i="45"/>
  <c r="U392" i="45"/>
  <c r="R392" i="45"/>
  <c r="Q392" i="45"/>
  <c r="P392" i="45"/>
  <c r="N392" i="45"/>
  <c r="L392" i="45"/>
  <c r="H392" i="45"/>
  <c r="F392" i="45"/>
  <c r="AE391" i="45"/>
  <c r="AC391" i="45"/>
  <c r="AA391" i="45"/>
  <c r="W391" i="45"/>
  <c r="U391" i="45"/>
  <c r="R391" i="45"/>
  <c r="Q391" i="45"/>
  <c r="P391" i="45"/>
  <c r="N391" i="45"/>
  <c r="L391" i="45"/>
  <c r="H391" i="45"/>
  <c r="F391" i="45"/>
  <c r="AE390" i="45"/>
  <c r="AI390" i="45" s="1"/>
  <c r="AC390" i="45"/>
  <c r="AA390" i="45"/>
  <c r="W390" i="45"/>
  <c r="U390" i="45"/>
  <c r="R390" i="45"/>
  <c r="Q390" i="45"/>
  <c r="P390" i="45"/>
  <c r="N390" i="45"/>
  <c r="L390" i="45"/>
  <c r="H390" i="45"/>
  <c r="F390" i="45"/>
  <c r="AE389" i="45"/>
  <c r="AG389" i="45" s="1"/>
  <c r="AC389" i="45"/>
  <c r="AA389" i="45"/>
  <c r="W389" i="45"/>
  <c r="U389" i="45"/>
  <c r="R389" i="45"/>
  <c r="Q389" i="45"/>
  <c r="P389" i="45"/>
  <c r="N389" i="45"/>
  <c r="L389" i="45"/>
  <c r="H389" i="45"/>
  <c r="F389" i="45"/>
  <c r="AE388" i="45"/>
  <c r="AC388" i="45"/>
  <c r="AA388" i="45"/>
  <c r="W388" i="45"/>
  <c r="X388" i="45" s="1"/>
  <c r="U388" i="45"/>
  <c r="R388" i="45"/>
  <c r="Q388" i="45"/>
  <c r="P388" i="45"/>
  <c r="N388" i="45"/>
  <c r="L388" i="45"/>
  <c r="H388" i="45"/>
  <c r="F388" i="45"/>
  <c r="AE387" i="45"/>
  <c r="AG387" i="45" s="1"/>
  <c r="AC387" i="45"/>
  <c r="AA387" i="45"/>
  <c r="W387" i="45"/>
  <c r="U387" i="45"/>
  <c r="R387" i="45"/>
  <c r="Q387" i="45"/>
  <c r="P387" i="45"/>
  <c r="N387" i="45"/>
  <c r="L387" i="45"/>
  <c r="H387" i="45"/>
  <c r="F387" i="45"/>
  <c r="AE386" i="45"/>
  <c r="AI386" i="45" s="1"/>
  <c r="AC386" i="45"/>
  <c r="AA386" i="45"/>
  <c r="W386" i="45"/>
  <c r="U386" i="45"/>
  <c r="R386" i="45"/>
  <c r="Q386" i="45"/>
  <c r="P386" i="45"/>
  <c r="N386" i="45"/>
  <c r="L386" i="45"/>
  <c r="H386" i="45"/>
  <c r="F386" i="45"/>
  <c r="AE385" i="45"/>
  <c r="AI385" i="45" s="1"/>
  <c r="AC385" i="45"/>
  <c r="AA385" i="45"/>
  <c r="W385" i="45"/>
  <c r="U385" i="45"/>
  <c r="R385" i="45"/>
  <c r="Q385" i="45"/>
  <c r="P385" i="45"/>
  <c r="N385" i="45"/>
  <c r="O385" i="45" s="1"/>
  <c r="L385" i="45"/>
  <c r="H385" i="45"/>
  <c r="F385" i="45"/>
  <c r="AE384" i="45"/>
  <c r="AC384" i="45"/>
  <c r="AA384" i="45"/>
  <c r="AD384" i="45" s="1"/>
  <c r="W384" i="45"/>
  <c r="X384" i="45" s="1"/>
  <c r="U384" i="45"/>
  <c r="R384" i="45"/>
  <c r="Q384" i="45"/>
  <c r="P384" i="45"/>
  <c r="N384" i="45"/>
  <c r="L384" i="45"/>
  <c r="H384" i="45"/>
  <c r="F384" i="45"/>
  <c r="AE383" i="45"/>
  <c r="AG383" i="45" s="1"/>
  <c r="AJ383" i="45" s="1"/>
  <c r="AA383" i="45"/>
  <c r="AD383" i="45" s="1"/>
  <c r="U383" i="45"/>
  <c r="X383" i="45" s="1"/>
  <c r="R383" i="45"/>
  <c r="Q383" i="45"/>
  <c r="P383" i="45"/>
  <c r="L383" i="45"/>
  <c r="O383" i="45" s="1"/>
  <c r="F383" i="45"/>
  <c r="I383" i="45" s="1"/>
  <c r="AE382" i="45"/>
  <c r="AG382" i="45" s="1"/>
  <c r="AJ382" i="45" s="1"/>
  <c r="AA382" i="45"/>
  <c r="AD382" i="45" s="1"/>
  <c r="U382" i="45"/>
  <c r="X382" i="45" s="1"/>
  <c r="R382" i="45"/>
  <c r="Q382" i="45"/>
  <c r="P382" i="45"/>
  <c r="L382" i="45"/>
  <c r="O382" i="45" s="1"/>
  <c r="F382" i="45"/>
  <c r="I382" i="45" s="1"/>
  <c r="AE381" i="45"/>
  <c r="AC381" i="45"/>
  <c r="AA381" i="45"/>
  <c r="W381" i="45"/>
  <c r="U381" i="45"/>
  <c r="R381" i="45"/>
  <c r="Q381" i="45"/>
  <c r="P381" i="45"/>
  <c r="N381" i="45"/>
  <c r="L381" i="45"/>
  <c r="H381" i="45"/>
  <c r="F381" i="45"/>
  <c r="AE380" i="45"/>
  <c r="AI380" i="45" s="1"/>
  <c r="AJ380" i="45" s="1"/>
  <c r="AC380" i="45"/>
  <c r="AD380" i="45" s="1"/>
  <c r="W380" i="45"/>
  <c r="X380" i="45" s="1"/>
  <c r="R380" i="45"/>
  <c r="Q380" i="45"/>
  <c r="P380" i="45"/>
  <c r="N380" i="45"/>
  <c r="O380" i="45" s="1"/>
  <c r="H380" i="45"/>
  <c r="I380" i="45" s="1"/>
  <c r="AE379" i="45"/>
  <c r="R379" i="45"/>
  <c r="Q379" i="45"/>
  <c r="P379" i="45"/>
  <c r="AE378" i="45"/>
  <c r="R378" i="45"/>
  <c r="Q378" i="45"/>
  <c r="P378" i="45"/>
  <c r="AE377" i="45"/>
  <c r="R377" i="45"/>
  <c r="Q377" i="45"/>
  <c r="P377" i="45"/>
  <c r="AE376" i="45"/>
  <c r="AI376" i="45" s="1"/>
  <c r="AC376" i="45"/>
  <c r="AA376" i="45"/>
  <c r="W376" i="45"/>
  <c r="U376" i="45"/>
  <c r="R376" i="45"/>
  <c r="Q376" i="45"/>
  <c r="P376" i="45"/>
  <c r="N376" i="45"/>
  <c r="L376" i="45"/>
  <c r="H376" i="45"/>
  <c r="F376" i="45"/>
  <c r="AE375" i="45"/>
  <c r="AE374" i="45"/>
  <c r="AG374" i="45" s="1"/>
  <c r="AJ374" i="45" s="1"/>
  <c r="AA374" i="45"/>
  <c r="AD374" i="45" s="1"/>
  <c r="U374" i="45"/>
  <c r="X374" i="45" s="1"/>
  <c r="R374" i="45"/>
  <c r="Q374" i="45"/>
  <c r="P374" i="45"/>
  <c r="L374" i="45"/>
  <c r="O374" i="45" s="1"/>
  <c r="F374" i="45"/>
  <c r="I374" i="45" s="1"/>
  <c r="AE373" i="45"/>
  <c r="AI373" i="45" s="1"/>
  <c r="AJ373" i="45" s="1"/>
  <c r="AC373" i="45"/>
  <c r="AD373" i="45" s="1"/>
  <c r="W373" i="45"/>
  <c r="X373" i="45" s="1"/>
  <c r="R373" i="45"/>
  <c r="Q373" i="45"/>
  <c r="P373" i="45"/>
  <c r="N373" i="45"/>
  <c r="O373" i="45" s="1"/>
  <c r="H373" i="45"/>
  <c r="I373" i="45" s="1"/>
  <c r="AE372" i="45"/>
  <c r="AC372" i="45"/>
  <c r="AA372" i="45"/>
  <c r="W372" i="45"/>
  <c r="U372" i="45"/>
  <c r="R372" i="45"/>
  <c r="Q372" i="45"/>
  <c r="P372" i="45"/>
  <c r="N372" i="45"/>
  <c r="L372" i="45"/>
  <c r="H372" i="45"/>
  <c r="I372" i="45" s="1"/>
  <c r="F372" i="45"/>
  <c r="AE371" i="45"/>
  <c r="AC371" i="45"/>
  <c r="AD371" i="45" s="1"/>
  <c r="AA371" i="45"/>
  <c r="W371" i="45"/>
  <c r="U371" i="45"/>
  <c r="R371" i="45"/>
  <c r="Q371" i="45"/>
  <c r="P371" i="45"/>
  <c r="N371" i="45"/>
  <c r="L371" i="45"/>
  <c r="H371" i="45"/>
  <c r="F371" i="45"/>
  <c r="AE370" i="45"/>
  <c r="AC370" i="45"/>
  <c r="AA370" i="45"/>
  <c r="W370" i="45"/>
  <c r="U370" i="45"/>
  <c r="R370" i="45"/>
  <c r="Q370" i="45"/>
  <c r="P370" i="45"/>
  <c r="N370" i="45"/>
  <c r="L370" i="45"/>
  <c r="H370" i="45"/>
  <c r="F370" i="45"/>
  <c r="AE369" i="45"/>
  <c r="AI369" i="45" s="1"/>
  <c r="AC369" i="45"/>
  <c r="AA369" i="45"/>
  <c r="W369" i="45"/>
  <c r="X369" i="45" s="1"/>
  <c r="U369" i="45"/>
  <c r="R369" i="45"/>
  <c r="Q369" i="45"/>
  <c r="P369" i="45"/>
  <c r="N369" i="45"/>
  <c r="L369" i="45"/>
  <c r="H369" i="45"/>
  <c r="F369" i="45"/>
  <c r="AE368" i="45"/>
  <c r="AG368" i="45" s="1"/>
  <c r="AC368" i="45"/>
  <c r="AA368" i="45"/>
  <c r="W368" i="45"/>
  <c r="U368" i="45"/>
  <c r="R368" i="45"/>
  <c r="Q368" i="45"/>
  <c r="P368" i="45"/>
  <c r="N368" i="45"/>
  <c r="L368" i="45"/>
  <c r="H368" i="45"/>
  <c r="F368" i="45"/>
  <c r="AE367" i="45"/>
  <c r="AC367" i="45"/>
  <c r="AA367" i="45"/>
  <c r="W367" i="45"/>
  <c r="X367" i="45" s="1"/>
  <c r="U367" i="45"/>
  <c r="R367" i="45"/>
  <c r="Q367" i="45"/>
  <c r="P367" i="45"/>
  <c r="N367" i="45"/>
  <c r="L367" i="45"/>
  <c r="H367" i="45"/>
  <c r="F367" i="45"/>
  <c r="AE366" i="45"/>
  <c r="AI366" i="45" s="1"/>
  <c r="AC366" i="45"/>
  <c r="AA366" i="45"/>
  <c r="W366" i="45"/>
  <c r="U366" i="45"/>
  <c r="R366" i="45"/>
  <c r="Q366" i="45"/>
  <c r="P366" i="45"/>
  <c r="N366" i="45"/>
  <c r="L366" i="45"/>
  <c r="H366" i="45"/>
  <c r="F366" i="45"/>
  <c r="AE365" i="45"/>
  <c r="AC365" i="45"/>
  <c r="AA365" i="45"/>
  <c r="AD365" i="45" s="1"/>
  <c r="W365" i="45"/>
  <c r="U365" i="45"/>
  <c r="R365" i="45"/>
  <c r="Q365" i="45"/>
  <c r="P365" i="45"/>
  <c r="N365" i="45"/>
  <c r="L365" i="45"/>
  <c r="H365" i="45"/>
  <c r="I365" i="45" s="1"/>
  <c r="F365" i="45"/>
  <c r="AE364" i="45"/>
  <c r="AI364" i="45" s="1"/>
  <c r="AC364" i="45"/>
  <c r="AA364" i="45"/>
  <c r="W364" i="45"/>
  <c r="U364" i="45"/>
  <c r="R364" i="45"/>
  <c r="Q364" i="45"/>
  <c r="P364" i="45"/>
  <c r="N364" i="45"/>
  <c r="L364" i="45"/>
  <c r="H364" i="45"/>
  <c r="F364" i="45"/>
  <c r="AE363" i="45"/>
  <c r="AI363" i="45" s="1"/>
  <c r="AC363" i="45"/>
  <c r="AA363" i="45"/>
  <c r="W363" i="45"/>
  <c r="U363" i="45"/>
  <c r="R363" i="45"/>
  <c r="Q363" i="45"/>
  <c r="P363" i="45"/>
  <c r="N363" i="45"/>
  <c r="L363" i="45"/>
  <c r="H363" i="45"/>
  <c r="F363" i="45"/>
  <c r="AE362" i="45"/>
  <c r="AI362" i="45" s="1"/>
  <c r="AC362" i="45"/>
  <c r="AA362" i="45"/>
  <c r="W362" i="45"/>
  <c r="U362" i="45"/>
  <c r="R362" i="45"/>
  <c r="Q362" i="45"/>
  <c r="P362" i="45"/>
  <c r="N362" i="45"/>
  <c r="L362" i="45"/>
  <c r="H362" i="45"/>
  <c r="F362" i="45"/>
  <c r="AG361" i="45"/>
  <c r="AJ361" i="45" s="1"/>
  <c r="AE361" i="45"/>
  <c r="AI361" i="45" s="1"/>
  <c r="AC361" i="45"/>
  <c r="AA361" i="45"/>
  <c r="AD361" i="45" s="1"/>
  <c r="W361" i="45"/>
  <c r="U361" i="45"/>
  <c r="R361" i="45"/>
  <c r="Q361" i="45"/>
  <c r="P361" i="45"/>
  <c r="N361" i="45"/>
  <c r="L361" i="45"/>
  <c r="H361" i="45"/>
  <c r="F361" i="45"/>
  <c r="AE360" i="45"/>
  <c r="AC360" i="45"/>
  <c r="AA360" i="45"/>
  <c r="W360" i="45"/>
  <c r="U360" i="45"/>
  <c r="R360" i="45"/>
  <c r="Q360" i="45"/>
  <c r="P360" i="45"/>
  <c r="N360" i="45"/>
  <c r="L360" i="45"/>
  <c r="H360" i="45"/>
  <c r="F360" i="45"/>
  <c r="AE359" i="45"/>
  <c r="AC359" i="45"/>
  <c r="AA359" i="45"/>
  <c r="W359" i="45"/>
  <c r="U359" i="45"/>
  <c r="R359" i="45"/>
  <c r="Q359" i="45"/>
  <c r="P359" i="45"/>
  <c r="N359" i="45"/>
  <c r="L359" i="45"/>
  <c r="H359" i="45"/>
  <c r="F359" i="45"/>
  <c r="AE358" i="45"/>
  <c r="R358" i="45"/>
  <c r="Q358" i="45"/>
  <c r="P358" i="45"/>
  <c r="AE357" i="45"/>
  <c r="AC357" i="45"/>
  <c r="AA357" i="45"/>
  <c r="W357" i="45"/>
  <c r="U357" i="45"/>
  <c r="R357" i="45"/>
  <c r="Q357" i="45"/>
  <c r="P357" i="45"/>
  <c r="N357" i="45"/>
  <c r="L357" i="45"/>
  <c r="H357" i="45"/>
  <c r="F357" i="45"/>
  <c r="AE356" i="45"/>
  <c r="AC356" i="45"/>
  <c r="AA356" i="45"/>
  <c r="W356" i="45"/>
  <c r="U356" i="45"/>
  <c r="X356" i="45" s="1"/>
  <c r="R356" i="45"/>
  <c r="Q356" i="45"/>
  <c r="P356" i="45"/>
  <c r="N356" i="45"/>
  <c r="L356" i="45"/>
  <c r="H356" i="45"/>
  <c r="F356" i="45"/>
  <c r="AE355" i="45"/>
  <c r="AG355" i="45" s="1"/>
  <c r="AJ355" i="45" s="1"/>
  <c r="AA355" i="45"/>
  <c r="AD355" i="45" s="1"/>
  <c r="U355" i="45"/>
  <c r="X355" i="45" s="1"/>
  <c r="R355" i="45"/>
  <c r="Q355" i="45"/>
  <c r="P355" i="45"/>
  <c r="L355" i="45"/>
  <c r="O355" i="45" s="1"/>
  <c r="F355" i="45"/>
  <c r="I355" i="45" s="1"/>
  <c r="AE354" i="45"/>
  <c r="AI354" i="45" s="1"/>
  <c r="AC354" i="45"/>
  <c r="AA354" i="45"/>
  <c r="W354" i="45"/>
  <c r="U354" i="45"/>
  <c r="R354" i="45"/>
  <c r="Q354" i="45"/>
  <c r="P354" i="45"/>
  <c r="N354" i="45"/>
  <c r="L354" i="45"/>
  <c r="H354" i="45"/>
  <c r="F354" i="45"/>
  <c r="AE353" i="45"/>
  <c r="AG353" i="45" s="1"/>
  <c r="AA353" i="45"/>
  <c r="U353" i="45"/>
  <c r="X353" i="45" s="1"/>
  <c r="R353" i="45"/>
  <c r="Q353" i="45"/>
  <c r="P353" i="45"/>
  <c r="L353" i="45"/>
  <c r="O353" i="45" s="1"/>
  <c r="F353" i="45"/>
  <c r="AE352" i="45"/>
  <c r="R352" i="45"/>
  <c r="Q352" i="45"/>
  <c r="P352" i="45"/>
  <c r="AE351" i="45"/>
  <c r="AI351" i="45" s="1"/>
  <c r="AC351" i="45"/>
  <c r="AA351" i="45"/>
  <c r="W351" i="45"/>
  <c r="U351" i="45"/>
  <c r="R351" i="45"/>
  <c r="Q351" i="45"/>
  <c r="P351" i="45"/>
  <c r="N351" i="45"/>
  <c r="L351" i="45"/>
  <c r="H351" i="45"/>
  <c r="F351" i="45"/>
  <c r="AE350" i="45"/>
  <c r="AC350" i="45"/>
  <c r="AA350" i="45"/>
  <c r="W350" i="45"/>
  <c r="W349" i="45" s="1"/>
  <c r="U350" i="45"/>
  <c r="R350" i="45"/>
  <c r="Q350" i="45"/>
  <c r="P350" i="45"/>
  <c r="N350" i="45"/>
  <c r="L350" i="45"/>
  <c r="H350" i="45"/>
  <c r="F350" i="45"/>
  <c r="AE349" i="45"/>
  <c r="R349" i="45"/>
  <c r="Q349" i="45"/>
  <c r="P349" i="45"/>
  <c r="AE348" i="45"/>
  <c r="AG348" i="45" s="1"/>
  <c r="AC348" i="45"/>
  <c r="AA348" i="45"/>
  <c r="W348" i="45"/>
  <c r="U348" i="45"/>
  <c r="R348" i="45"/>
  <c r="Q348" i="45"/>
  <c r="P348" i="45"/>
  <c r="N348" i="45"/>
  <c r="L348" i="45"/>
  <c r="H348" i="45"/>
  <c r="F348" i="45"/>
  <c r="AE347" i="45"/>
  <c r="AI347" i="45" s="1"/>
  <c r="AC347" i="45"/>
  <c r="AA347" i="45"/>
  <c r="W347" i="45"/>
  <c r="X347" i="45" s="1"/>
  <c r="U347" i="45"/>
  <c r="R347" i="45"/>
  <c r="Q347" i="45"/>
  <c r="P347" i="45"/>
  <c r="N347" i="45"/>
  <c r="L347" i="45"/>
  <c r="H347" i="45"/>
  <c r="F347" i="45"/>
  <c r="AE346" i="45"/>
  <c r="AG346" i="45" s="1"/>
  <c r="AC346" i="45"/>
  <c r="AA346" i="45"/>
  <c r="W346" i="45"/>
  <c r="X346" i="45" s="1"/>
  <c r="U346" i="45"/>
  <c r="R346" i="45"/>
  <c r="Q346" i="45"/>
  <c r="P346" i="45"/>
  <c r="N346" i="45"/>
  <c r="N345" i="45" s="1"/>
  <c r="L346" i="45"/>
  <c r="H346" i="45"/>
  <c r="F346" i="45"/>
  <c r="AE345" i="45"/>
  <c r="U345" i="45"/>
  <c r="R345" i="45"/>
  <c r="Q345" i="45"/>
  <c r="P345" i="45"/>
  <c r="AE344" i="45"/>
  <c r="AC344" i="45"/>
  <c r="AA344" i="45"/>
  <c r="W344" i="45"/>
  <c r="U344" i="45"/>
  <c r="R344" i="45"/>
  <c r="Q344" i="45"/>
  <c r="P344" i="45"/>
  <c r="N344" i="45"/>
  <c r="L344" i="45"/>
  <c r="H344" i="45"/>
  <c r="F344" i="45"/>
  <c r="AE343" i="45"/>
  <c r="AG343" i="45" s="1"/>
  <c r="AC343" i="45"/>
  <c r="AA343" i="45"/>
  <c r="W343" i="45"/>
  <c r="U343" i="45"/>
  <c r="R343" i="45"/>
  <c r="Q343" i="45"/>
  <c r="P343" i="45"/>
  <c r="N343" i="45"/>
  <c r="L343" i="45"/>
  <c r="H343" i="45"/>
  <c r="F343" i="45"/>
  <c r="AE342" i="45"/>
  <c r="AC342" i="45"/>
  <c r="AA342" i="45"/>
  <c r="W342" i="45"/>
  <c r="U342" i="45"/>
  <c r="R342" i="45"/>
  <c r="Q342" i="45"/>
  <c r="P342" i="45"/>
  <c r="N342" i="45"/>
  <c r="L342" i="45"/>
  <c r="H342" i="45"/>
  <c r="F342" i="45"/>
  <c r="AE341" i="45"/>
  <c r="AG341" i="45" s="1"/>
  <c r="AC341" i="45"/>
  <c r="AA341" i="45"/>
  <c r="W341" i="45"/>
  <c r="U341" i="45"/>
  <c r="R341" i="45"/>
  <c r="Q341" i="45"/>
  <c r="P341" i="45"/>
  <c r="N341" i="45"/>
  <c r="L341" i="45"/>
  <c r="H341" i="45"/>
  <c r="F341" i="45"/>
  <c r="AE340" i="45"/>
  <c r="AG340" i="45" s="1"/>
  <c r="AC340" i="45"/>
  <c r="AA340" i="45"/>
  <c r="AD340" i="45" s="1"/>
  <c r="W340" i="45"/>
  <c r="U340" i="45"/>
  <c r="R340" i="45"/>
  <c r="Q340" i="45"/>
  <c r="P340" i="45"/>
  <c r="N340" i="45"/>
  <c r="L340" i="45"/>
  <c r="H340" i="45"/>
  <c r="I340" i="45" s="1"/>
  <c r="F340" i="45"/>
  <c r="AE339" i="45"/>
  <c r="AC339" i="45"/>
  <c r="AA339" i="45"/>
  <c r="AA338" i="45" s="1"/>
  <c r="W339" i="45"/>
  <c r="U339" i="45"/>
  <c r="R339" i="45"/>
  <c r="Q339" i="45"/>
  <c r="P339" i="45"/>
  <c r="N339" i="45"/>
  <c r="L339" i="45"/>
  <c r="H339" i="45"/>
  <c r="F339" i="45"/>
  <c r="AE338" i="45"/>
  <c r="R338" i="45"/>
  <c r="Q338" i="45"/>
  <c r="P338" i="45"/>
  <c r="AE337" i="45"/>
  <c r="AG337" i="45" s="1"/>
  <c r="AC337" i="45"/>
  <c r="AA337" i="45"/>
  <c r="W337" i="45"/>
  <c r="U337" i="45"/>
  <c r="R337" i="45"/>
  <c r="Q337" i="45"/>
  <c r="P337" i="45"/>
  <c r="N337" i="45"/>
  <c r="O337" i="45" s="1"/>
  <c r="L337" i="45"/>
  <c r="H337" i="45"/>
  <c r="F337" i="45"/>
  <c r="AE336" i="45"/>
  <c r="AG336" i="45" s="1"/>
  <c r="AC336" i="45"/>
  <c r="AA336" i="45"/>
  <c r="AD336" i="45" s="1"/>
  <c r="W336" i="45"/>
  <c r="U336" i="45"/>
  <c r="R336" i="45"/>
  <c r="Q336" i="45"/>
  <c r="P336" i="45"/>
  <c r="N336" i="45"/>
  <c r="L336" i="45"/>
  <c r="H336" i="45"/>
  <c r="F336" i="45"/>
  <c r="AE335" i="45"/>
  <c r="AC335" i="45"/>
  <c r="AA335" i="45"/>
  <c r="W335" i="45"/>
  <c r="U335" i="45"/>
  <c r="R335" i="45"/>
  <c r="Q335" i="45"/>
  <c r="P335" i="45"/>
  <c r="N335" i="45"/>
  <c r="L335" i="45"/>
  <c r="H335" i="45"/>
  <c r="F335" i="45"/>
  <c r="AE334" i="45"/>
  <c r="AC334" i="45"/>
  <c r="AA334" i="45"/>
  <c r="W334" i="45"/>
  <c r="U334" i="45"/>
  <c r="R334" i="45"/>
  <c r="Q334" i="45"/>
  <c r="P334" i="45"/>
  <c r="N334" i="45"/>
  <c r="L334" i="45"/>
  <c r="O334" i="45" s="1"/>
  <c r="H334" i="45"/>
  <c r="F334" i="45"/>
  <c r="AE333" i="45"/>
  <c r="AG333" i="45" s="1"/>
  <c r="AC333" i="45"/>
  <c r="AA333" i="45"/>
  <c r="W333" i="45"/>
  <c r="U333" i="45"/>
  <c r="R333" i="45"/>
  <c r="Q333" i="45"/>
  <c r="P333" i="45"/>
  <c r="N333" i="45"/>
  <c r="L333" i="45"/>
  <c r="H333" i="45"/>
  <c r="F333" i="45"/>
  <c r="AE332" i="45"/>
  <c r="AC332" i="45"/>
  <c r="AA332" i="45"/>
  <c r="W332" i="45"/>
  <c r="X332" i="45" s="1"/>
  <c r="U332" i="45"/>
  <c r="R332" i="45"/>
  <c r="Q332" i="45"/>
  <c r="P332" i="45"/>
  <c r="N332" i="45"/>
  <c r="O332" i="45" s="1"/>
  <c r="L332" i="45"/>
  <c r="H332" i="45"/>
  <c r="F332" i="45"/>
  <c r="AE331" i="45"/>
  <c r="AI331" i="45" s="1"/>
  <c r="AC331" i="45"/>
  <c r="AA331" i="45"/>
  <c r="W331" i="45"/>
  <c r="X331" i="45" s="1"/>
  <c r="U331" i="45"/>
  <c r="R331" i="45"/>
  <c r="Q331" i="45"/>
  <c r="P331" i="45"/>
  <c r="N331" i="45"/>
  <c r="O331" i="45" s="1"/>
  <c r="L331" i="45"/>
  <c r="H331" i="45"/>
  <c r="F331" i="45"/>
  <c r="AE330" i="45"/>
  <c r="AI330" i="45" s="1"/>
  <c r="AC330" i="45"/>
  <c r="AA330" i="45"/>
  <c r="W330" i="45"/>
  <c r="U330" i="45"/>
  <c r="R330" i="45"/>
  <c r="Q330" i="45"/>
  <c r="P330" i="45"/>
  <c r="N330" i="45"/>
  <c r="L330" i="45"/>
  <c r="H330" i="45"/>
  <c r="F330" i="45"/>
  <c r="AE329" i="45"/>
  <c r="AC329" i="45"/>
  <c r="AA329" i="45"/>
  <c r="W329" i="45"/>
  <c r="U329" i="45"/>
  <c r="R329" i="45"/>
  <c r="Q329" i="45"/>
  <c r="P329" i="45"/>
  <c r="N329" i="45"/>
  <c r="L329" i="45"/>
  <c r="H329" i="45"/>
  <c r="F329" i="45"/>
  <c r="AE328" i="45"/>
  <c r="AC328" i="45"/>
  <c r="AA328" i="45"/>
  <c r="W328" i="45"/>
  <c r="U328" i="45"/>
  <c r="R328" i="45"/>
  <c r="Q328" i="45"/>
  <c r="P328" i="45"/>
  <c r="N328" i="45"/>
  <c r="L328" i="45"/>
  <c r="H328" i="45"/>
  <c r="F328" i="45"/>
  <c r="AE327" i="45"/>
  <c r="R327" i="45"/>
  <c r="Q327" i="45"/>
  <c r="P327" i="45"/>
  <c r="AE326" i="45"/>
  <c r="AG326" i="45" s="1"/>
  <c r="AC326" i="45"/>
  <c r="AA326" i="45"/>
  <c r="W326" i="45"/>
  <c r="U326" i="45"/>
  <c r="R326" i="45"/>
  <c r="Q326" i="45"/>
  <c r="P326" i="45"/>
  <c r="N326" i="45"/>
  <c r="L326" i="45"/>
  <c r="H326" i="45"/>
  <c r="F326" i="45"/>
  <c r="AE325" i="45"/>
  <c r="AG325" i="45" s="1"/>
  <c r="AC325" i="45"/>
  <c r="AA325" i="45"/>
  <c r="W325" i="45"/>
  <c r="U325" i="45"/>
  <c r="R325" i="45"/>
  <c r="Q325" i="45"/>
  <c r="P325" i="45"/>
  <c r="N325" i="45"/>
  <c r="L325" i="45"/>
  <c r="O325" i="45" s="1"/>
  <c r="H325" i="45"/>
  <c r="F325" i="45"/>
  <c r="AE324" i="45"/>
  <c r="AC324" i="45"/>
  <c r="AA324" i="45"/>
  <c r="W324" i="45"/>
  <c r="U324" i="45"/>
  <c r="R324" i="45"/>
  <c r="Q324" i="45"/>
  <c r="P324" i="45"/>
  <c r="N324" i="45"/>
  <c r="L324" i="45"/>
  <c r="H324" i="45"/>
  <c r="F324" i="45"/>
  <c r="AE323" i="45"/>
  <c r="AG323" i="45" s="1"/>
  <c r="AC323" i="45"/>
  <c r="AA323" i="45"/>
  <c r="W323" i="45"/>
  <c r="U323" i="45"/>
  <c r="R323" i="45"/>
  <c r="Q323" i="45"/>
  <c r="P323" i="45"/>
  <c r="N323" i="45"/>
  <c r="N322" i="45" s="1"/>
  <c r="L323" i="45"/>
  <c r="H323" i="45"/>
  <c r="F323" i="45"/>
  <c r="AE322" i="45"/>
  <c r="R322" i="45"/>
  <c r="Q322" i="45"/>
  <c r="P322" i="45"/>
  <c r="AE321" i="45"/>
  <c r="AC321" i="45"/>
  <c r="AA321" i="45"/>
  <c r="AD321" i="45" s="1"/>
  <c r="W321" i="45"/>
  <c r="U321" i="45"/>
  <c r="R321" i="45"/>
  <c r="Q321" i="45"/>
  <c r="P321" i="45"/>
  <c r="N321" i="45"/>
  <c r="L321" i="45"/>
  <c r="H321" i="45"/>
  <c r="F321" i="45"/>
  <c r="I321" i="45" s="1"/>
  <c r="AE320" i="45"/>
  <c r="AG320" i="45" s="1"/>
  <c r="AC320" i="45"/>
  <c r="AA320" i="45"/>
  <c r="W320" i="45"/>
  <c r="U320" i="45"/>
  <c r="X320" i="45" s="1"/>
  <c r="R320" i="45"/>
  <c r="Q320" i="45"/>
  <c r="P320" i="45"/>
  <c r="N320" i="45"/>
  <c r="L320" i="45"/>
  <c r="H320" i="45"/>
  <c r="F320" i="45"/>
  <c r="AE319" i="45"/>
  <c r="AI319" i="45" s="1"/>
  <c r="AC319" i="45"/>
  <c r="AA319" i="45"/>
  <c r="W319" i="45"/>
  <c r="U319" i="45"/>
  <c r="R319" i="45"/>
  <c r="Q319" i="45"/>
  <c r="P319" i="45"/>
  <c r="N319" i="45"/>
  <c r="L319" i="45"/>
  <c r="H319" i="45"/>
  <c r="F319" i="45"/>
  <c r="AE318" i="45"/>
  <c r="AC318" i="45"/>
  <c r="AA318" i="45"/>
  <c r="W318" i="45"/>
  <c r="U318" i="45"/>
  <c r="R318" i="45"/>
  <c r="Q318" i="45"/>
  <c r="P318" i="45"/>
  <c r="N318" i="45"/>
  <c r="L318" i="45"/>
  <c r="H318" i="45"/>
  <c r="F318" i="45"/>
  <c r="AE317" i="45"/>
  <c r="AC317" i="45"/>
  <c r="AA317" i="45"/>
  <c r="W317" i="45"/>
  <c r="U317" i="45"/>
  <c r="R317" i="45"/>
  <c r="Q317" i="45"/>
  <c r="P317" i="45"/>
  <c r="N317" i="45"/>
  <c r="L317" i="45"/>
  <c r="H317" i="45"/>
  <c r="F317" i="45"/>
  <c r="AE316" i="45"/>
  <c r="AI316" i="45" s="1"/>
  <c r="AC316" i="45"/>
  <c r="AA316" i="45"/>
  <c r="W316" i="45"/>
  <c r="X316" i="45" s="1"/>
  <c r="U316" i="45"/>
  <c r="R316" i="45"/>
  <c r="Q316" i="45"/>
  <c r="P316" i="45"/>
  <c r="N316" i="45"/>
  <c r="N315" i="45" s="1"/>
  <c r="L316" i="45"/>
  <c r="H316" i="45"/>
  <c r="F316" i="45"/>
  <c r="AE315" i="45"/>
  <c r="R315" i="45"/>
  <c r="Q315" i="45"/>
  <c r="P315" i="45"/>
  <c r="AE314" i="45"/>
  <c r="AC314" i="45"/>
  <c r="AA314" i="45"/>
  <c r="W314" i="45"/>
  <c r="U314" i="45"/>
  <c r="R314" i="45"/>
  <c r="Q314" i="45"/>
  <c r="P314" i="45"/>
  <c r="N314" i="45"/>
  <c r="L314" i="45"/>
  <c r="H314" i="45"/>
  <c r="F314" i="45"/>
  <c r="AE313" i="45"/>
  <c r="AC313" i="45"/>
  <c r="AA313" i="45"/>
  <c r="W313" i="45"/>
  <c r="U313" i="45"/>
  <c r="R313" i="45"/>
  <c r="Q313" i="45"/>
  <c r="P313" i="45"/>
  <c r="N313" i="45"/>
  <c r="L313" i="45"/>
  <c r="H313" i="45"/>
  <c r="F313" i="45"/>
  <c r="I313" i="45" s="1"/>
  <c r="AE312" i="45"/>
  <c r="AC312" i="45"/>
  <c r="AA312" i="45"/>
  <c r="W312" i="45"/>
  <c r="U312" i="45"/>
  <c r="R312" i="45"/>
  <c r="Q312" i="45"/>
  <c r="P312" i="45"/>
  <c r="N312" i="45"/>
  <c r="L312" i="45"/>
  <c r="H312" i="45"/>
  <c r="F312" i="45"/>
  <c r="AE311" i="45"/>
  <c r="AI311" i="45" s="1"/>
  <c r="AC311" i="45"/>
  <c r="AA311" i="45"/>
  <c r="W311" i="45"/>
  <c r="U311" i="45"/>
  <c r="R311" i="45"/>
  <c r="Q311" i="45"/>
  <c r="P311" i="45"/>
  <c r="N311" i="45"/>
  <c r="L311" i="45"/>
  <c r="H311" i="45"/>
  <c r="F311" i="45"/>
  <c r="AE310" i="45"/>
  <c r="AI310" i="45" s="1"/>
  <c r="AC310" i="45"/>
  <c r="AA310" i="45"/>
  <c r="W310" i="45"/>
  <c r="U310" i="45"/>
  <c r="R310" i="45"/>
  <c r="Q310" i="45"/>
  <c r="P310" i="45"/>
  <c r="N310" i="45"/>
  <c r="L310" i="45"/>
  <c r="H310" i="45"/>
  <c r="F310" i="45"/>
  <c r="AE309" i="45"/>
  <c r="AC309" i="45"/>
  <c r="AA309" i="45"/>
  <c r="W309" i="45"/>
  <c r="U309" i="45"/>
  <c r="R309" i="45"/>
  <c r="Q309" i="45"/>
  <c r="P309" i="45"/>
  <c r="N309" i="45"/>
  <c r="L309" i="45"/>
  <c r="H309" i="45"/>
  <c r="F309" i="45"/>
  <c r="Q308" i="45"/>
  <c r="P308" i="45"/>
  <c r="D308" i="45"/>
  <c r="AE307" i="45"/>
  <c r="R307" i="45"/>
  <c r="Q307" i="45"/>
  <c r="P307" i="45"/>
  <c r="AE306" i="45"/>
  <c r="AI306" i="45" s="1"/>
  <c r="AC306" i="45"/>
  <c r="AA306" i="45"/>
  <c r="AA305" i="45" s="1"/>
  <c r="W306" i="45"/>
  <c r="W305" i="45" s="1"/>
  <c r="U306" i="45"/>
  <c r="U305" i="45" s="1"/>
  <c r="R306" i="45"/>
  <c r="Q306" i="45"/>
  <c r="P306" i="45"/>
  <c r="N306" i="45"/>
  <c r="N305" i="45" s="1"/>
  <c r="L306" i="45"/>
  <c r="L305" i="45" s="1"/>
  <c r="H306" i="45"/>
  <c r="H305" i="45" s="1"/>
  <c r="F306" i="45"/>
  <c r="F305" i="45" s="1"/>
  <c r="AE305" i="45"/>
  <c r="R305" i="45"/>
  <c r="Q305" i="45"/>
  <c r="P305" i="45"/>
  <c r="AE304" i="45"/>
  <c r="AI304" i="45" s="1"/>
  <c r="AC304" i="45"/>
  <c r="AA304" i="45"/>
  <c r="W304" i="45"/>
  <c r="U304" i="45"/>
  <c r="R304" i="45"/>
  <c r="Q304" i="45"/>
  <c r="P304" i="45"/>
  <c r="N304" i="45"/>
  <c r="L304" i="45"/>
  <c r="H304" i="45"/>
  <c r="F304" i="45"/>
  <c r="AE303" i="45"/>
  <c r="AI303" i="45" s="1"/>
  <c r="AC303" i="45"/>
  <c r="AA303" i="45"/>
  <c r="W303" i="45"/>
  <c r="U303" i="45"/>
  <c r="R303" i="45"/>
  <c r="Q303" i="45"/>
  <c r="P303" i="45"/>
  <c r="N303" i="45"/>
  <c r="L303" i="45"/>
  <c r="H303" i="45"/>
  <c r="F303" i="45"/>
  <c r="AE302" i="45"/>
  <c r="AC302" i="45"/>
  <c r="AA302" i="45"/>
  <c r="W302" i="45"/>
  <c r="U302" i="45"/>
  <c r="R302" i="45"/>
  <c r="Q302" i="45"/>
  <c r="P302" i="45"/>
  <c r="N302" i="45"/>
  <c r="L302" i="45"/>
  <c r="H302" i="45"/>
  <c r="F302" i="45"/>
  <c r="AE301" i="45"/>
  <c r="AI301" i="45" s="1"/>
  <c r="AC301" i="45"/>
  <c r="AA301" i="45"/>
  <c r="W301" i="45"/>
  <c r="U301" i="45"/>
  <c r="R301" i="45"/>
  <c r="Q301" i="45"/>
  <c r="P301" i="45"/>
  <c r="N301" i="45"/>
  <c r="L301" i="45"/>
  <c r="H301" i="45"/>
  <c r="F301" i="45"/>
  <c r="AE300" i="45"/>
  <c r="AI300" i="45" s="1"/>
  <c r="AC300" i="45"/>
  <c r="AA300" i="45"/>
  <c r="W300" i="45"/>
  <c r="U300" i="45"/>
  <c r="R300" i="45"/>
  <c r="Q300" i="45"/>
  <c r="P300" i="45"/>
  <c r="N300" i="45"/>
  <c r="L300" i="45"/>
  <c r="H300" i="45"/>
  <c r="F300" i="45"/>
  <c r="AE299" i="45"/>
  <c r="R299" i="45"/>
  <c r="Q299" i="45"/>
  <c r="P299" i="45"/>
  <c r="AE298" i="45"/>
  <c r="AG298" i="45" s="1"/>
  <c r="AC298" i="45"/>
  <c r="AA298" i="45"/>
  <c r="W298" i="45"/>
  <c r="U298" i="45"/>
  <c r="R298" i="45"/>
  <c r="Q298" i="45"/>
  <c r="P298" i="45"/>
  <c r="N298" i="45"/>
  <c r="L298" i="45"/>
  <c r="H298" i="45"/>
  <c r="F298" i="45"/>
  <c r="AE297" i="45"/>
  <c r="AI297" i="45" s="1"/>
  <c r="AC297" i="45"/>
  <c r="AA297" i="45"/>
  <c r="W297" i="45"/>
  <c r="U297" i="45"/>
  <c r="R297" i="45"/>
  <c r="Q297" i="45"/>
  <c r="P297" i="45"/>
  <c r="N297" i="45"/>
  <c r="L297" i="45"/>
  <c r="H297" i="45"/>
  <c r="F297" i="45"/>
  <c r="AE296" i="45"/>
  <c r="AI296" i="45" s="1"/>
  <c r="AC296" i="45"/>
  <c r="AA296" i="45"/>
  <c r="W296" i="45"/>
  <c r="U296" i="45"/>
  <c r="R296" i="45"/>
  <c r="Q296" i="45"/>
  <c r="P296" i="45"/>
  <c r="N296" i="45"/>
  <c r="L296" i="45"/>
  <c r="H296" i="45"/>
  <c r="F296" i="45"/>
  <c r="AE295" i="45"/>
  <c r="AC295" i="45"/>
  <c r="AA295" i="45"/>
  <c r="W295" i="45"/>
  <c r="U295" i="45"/>
  <c r="R295" i="45"/>
  <c r="Q295" i="45"/>
  <c r="P295" i="45"/>
  <c r="N295" i="45"/>
  <c r="O295" i="45" s="1"/>
  <c r="L295" i="45"/>
  <c r="H295" i="45"/>
  <c r="F295" i="45"/>
  <c r="AE294" i="45"/>
  <c r="AI294" i="45" s="1"/>
  <c r="AC294" i="45"/>
  <c r="AA294" i="45"/>
  <c r="W294" i="45"/>
  <c r="U294" i="45"/>
  <c r="R294" i="45"/>
  <c r="Q294" i="45"/>
  <c r="P294" i="45"/>
  <c r="O294" i="45"/>
  <c r="N294" i="45"/>
  <c r="L294" i="45"/>
  <c r="H294" i="45"/>
  <c r="F294" i="45"/>
  <c r="AE293" i="45"/>
  <c r="R293" i="45"/>
  <c r="Q293" i="45"/>
  <c r="P293" i="45"/>
  <c r="AE292" i="45"/>
  <c r="AC292" i="45"/>
  <c r="AA292" i="45"/>
  <c r="W292" i="45"/>
  <c r="U292" i="45"/>
  <c r="R292" i="45"/>
  <c r="Q292" i="45"/>
  <c r="P292" i="45"/>
  <c r="N292" i="45"/>
  <c r="L292" i="45"/>
  <c r="H292" i="45"/>
  <c r="F292" i="45"/>
  <c r="AE291" i="45"/>
  <c r="AI291" i="45" s="1"/>
  <c r="AC291" i="45"/>
  <c r="AA291" i="45"/>
  <c r="W291" i="45"/>
  <c r="U291" i="45"/>
  <c r="R291" i="45"/>
  <c r="Q291" i="45"/>
  <c r="P291" i="45"/>
  <c r="N291" i="45"/>
  <c r="L291" i="45"/>
  <c r="H291" i="45"/>
  <c r="F291" i="45"/>
  <c r="AE290" i="45"/>
  <c r="R290" i="45"/>
  <c r="Q290" i="45"/>
  <c r="P290" i="45"/>
  <c r="AE289" i="45"/>
  <c r="AE288" i="45"/>
  <c r="AG288" i="45" s="1"/>
  <c r="AJ288" i="45" s="1"/>
  <c r="AA288" i="45"/>
  <c r="AD288" i="45" s="1"/>
  <c r="X288" i="45"/>
  <c r="U288" i="45"/>
  <c r="R288" i="45"/>
  <c r="Q288" i="45"/>
  <c r="P288" i="45"/>
  <c r="L288" i="45"/>
  <c r="O288" i="45" s="1"/>
  <c r="F288" i="45"/>
  <c r="I288" i="45" s="1"/>
  <c r="AE287" i="45"/>
  <c r="AG287" i="45" s="1"/>
  <c r="AC287" i="45"/>
  <c r="AD287" i="45" s="1"/>
  <c r="AA287" i="45"/>
  <c r="W287" i="45"/>
  <c r="U287" i="45"/>
  <c r="R287" i="45"/>
  <c r="Q287" i="45"/>
  <c r="P287" i="45"/>
  <c r="N287" i="45"/>
  <c r="L287" i="45"/>
  <c r="H287" i="45"/>
  <c r="F287" i="45"/>
  <c r="AE286" i="45"/>
  <c r="AC286" i="45"/>
  <c r="AA286" i="45"/>
  <c r="W286" i="45"/>
  <c r="U286" i="45"/>
  <c r="R286" i="45"/>
  <c r="Q286" i="45"/>
  <c r="P286" i="45"/>
  <c r="N286" i="45"/>
  <c r="L286" i="45"/>
  <c r="H286" i="45"/>
  <c r="F286" i="45"/>
  <c r="AE285" i="45"/>
  <c r="AG285" i="45" s="1"/>
  <c r="AC285" i="45"/>
  <c r="AA285" i="45"/>
  <c r="W285" i="45"/>
  <c r="X285" i="45" s="1"/>
  <c r="U285" i="45"/>
  <c r="R285" i="45"/>
  <c r="Q285" i="45"/>
  <c r="P285" i="45"/>
  <c r="N285" i="45"/>
  <c r="L285" i="45"/>
  <c r="H285" i="45"/>
  <c r="F285" i="45"/>
  <c r="I285" i="45" s="1"/>
  <c r="AE284" i="45"/>
  <c r="AC284" i="45"/>
  <c r="AA284" i="45"/>
  <c r="W284" i="45"/>
  <c r="U284" i="45"/>
  <c r="R284" i="45"/>
  <c r="Q284" i="45"/>
  <c r="P284" i="45"/>
  <c r="N284" i="45"/>
  <c r="O284" i="45" s="1"/>
  <c r="L284" i="45"/>
  <c r="H284" i="45"/>
  <c r="F284" i="45"/>
  <c r="AE283" i="45"/>
  <c r="AC283" i="45"/>
  <c r="AA283" i="45"/>
  <c r="W283" i="45"/>
  <c r="X283" i="45" s="1"/>
  <c r="U283" i="45"/>
  <c r="R283" i="45"/>
  <c r="Q283" i="45"/>
  <c r="P283" i="45"/>
  <c r="N283" i="45"/>
  <c r="L283" i="45"/>
  <c r="H283" i="45"/>
  <c r="F283" i="45"/>
  <c r="AE282" i="45"/>
  <c r="AI282" i="45" s="1"/>
  <c r="AC282" i="45"/>
  <c r="AA282" i="45"/>
  <c r="W282" i="45"/>
  <c r="U282" i="45"/>
  <c r="R282" i="45"/>
  <c r="Q282" i="45"/>
  <c r="P282" i="45"/>
  <c r="N282" i="45"/>
  <c r="L282" i="45"/>
  <c r="H282" i="45"/>
  <c r="F282" i="45"/>
  <c r="AE281" i="45"/>
  <c r="AI281" i="45" s="1"/>
  <c r="AC281" i="45"/>
  <c r="AA281" i="45"/>
  <c r="W281" i="45"/>
  <c r="U281" i="45"/>
  <c r="R281" i="45"/>
  <c r="Q281" i="45"/>
  <c r="P281" i="45"/>
  <c r="N281" i="45"/>
  <c r="L281" i="45"/>
  <c r="H281" i="45"/>
  <c r="F281" i="45"/>
  <c r="AE280" i="45"/>
  <c r="AI280" i="45" s="1"/>
  <c r="AC280" i="45"/>
  <c r="AA280" i="45"/>
  <c r="W280" i="45"/>
  <c r="U280" i="45"/>
  <c r="R280" i="45"/>
  <c r="Q280" i="45"/>
  <c r="P280" i="45"/>
  <c r="N280" i="45"/>
  <c r="L280" i="45"/>
  <c r="H280" i="45"/>
  <c r="F280" i="45"/>
  <c r="AE279" i="45"/>
  <c r="AG279" i="45" s="1"/>
  <c r="AC279" i="45"/>
  <c r="AA279" i="45"/>
  <c r="W279" i="45"/>
  <c r="U279" i="45"/>
  <c r="R279" i="45"/>
  <c r="Q279" i="45"/>
  <c r="P279" i="45"/>
  <c r="N279" i="45"/>
  <c r="L279" i="45"/>
  <c r="H279" i="45"/>
  <c r="F279" i="45"/>
  <c r="AE278" i="45"/>
  <c r="AC278" i="45"/>
  <c r="AA278" i="45"/>
  <c r="W278" i="45"/>
  <c r="U278" i="45"/>
  <c r="R278" i="45"/>
  <c r="Q278" i="45"/>
  <c r="P278" i="45"/>
  <c r="N278" i="45"/>
  <c r="L278" i="45"/>
  <c r="H278" i="45"/>
  <c r="F278" i="45"/>
  <c r="I278" i="45" s="1"/>
  <c r="AE277" i="45"/>
  <c r="AI277" i="45" s="1"/>
  <c r="AC277" i="45"/>
  <c r="AA277" i="45"/>
  <c r="W277" i="45"/>
  <c r="U277" i="45"/>
  <c r="R277" i="45"/>
  <c r="Q277" i="45"/>
  <c r="P277" i="45"/>
  <c r="N277" i="45"/>
  <c r="L277" i="45"/>
  <c r="H277" i="45"/>
  <c r="F277" i="45"/>
  <c r="AE276" i="45"/>
  <c r="R276" i="45"/>
  <c r="Q276" i="45"/>
  <c r="P276" i="45"/>
  <c r="AE275" i="45"/>
  <c r="AG275" i="45" s="1"/>
  <c r="AC275" i="45"/>
  <c r="AA275" i="45"/>
  <c r="W275" i="45"/>
  <c r="U275" i="45"/>
  <c r="R275" i="45"/>
  <c r="Q275" i="45"/>
  <c r="P275" i="45"/>
  <c r="N275" i="45"/>
  <c r="O275" i="45" s="1"/>
  <c r="L275" i="45"/>
  <c r="H275" i="45"/>
  <c r="F275" i="45"/>
  <c r="I275" i="45" s="1"/>
  <c r="AE274" i="45"/>
  <c r="AG274" i="45" s="1"/>
  <c r="AC274" i="45"/>
  <c r="AA274" i="45"/>
  <c r="W274" i="45"/>
  <c r="U274" i="45"/>
  <c r="R274" i="45"/>
  <c r="Q274" i="45"/>
  <c r="P274" i="45"/>
  <c r="N274" i="45"/>
  <c r="L274" i="45"/>
  <c r="H274" i="45"/>
  <c r="F274" i="45"/>
  <c r="I274" i="45" s="1"/>
  <c r="AE273" i="45"/>
  <c r="AI273" i="45" s="1"/>
  <c r="AC273" i="45"/>
  <c r="AA273" i="45"/>
  <c r="W273" i="45"/>
  <c r="U273" i="45"/>
  <c r="X273" i="45" s="1"/>
  <c r="R273" i="45"/>
  <c r="Q273" i="45"/>
  <c r="P273" i="45"/>
  <c r="N273" i="45"/>
  <c r="L273" i="45"/>
  <c r="H273" i="45"/>
  <c r="F273" i="45"/>
  <c r="I273" i="45" s="1"/>
  <c r="AE272" i="45"/>
  <c r="AI272" i="45" s="1"/>
  <c r="AC272" i="45"/>
  <c r="AA272" i="45"/>
  <c r="W272" i="45"/>
  <c r="U272" i="45"/>
  <c r="R272" i="45"/>
  <c r="Q272" i="45"/>
  <c r="P272" i="45"/>
  <c r="N272" i="45"/>
  <c r="L272" i="45"/>
  <c r="H272" i="45"/>
  <c r="F272" i="45"/>
  <c r="AE271" i="45"/>
  <c r="AC271" i="45"/>
  <c r="AA271" i="45"/>
  <c r="W271" i="45"/>
  <c r="U271" i="45"/>
  <c r="R271" i="45"/>
  <c r="Q271" i="45"/>
  <c r="P271" i="45"/>
  <c r="N271" i="45"/>
  <c r="L271" i="45"/>
  <c r="H271" i="45"/>
  <c r="F271" i="45"/>
  <c r="AE270" i="45"/>
  <c r="AC270" i="45"/>
  <c r="AA270" i="45"/>
  <c r="W270" i="45"/>
  <c r="U270" i="45"/>
  <c r="R270" i="45"/>
  <c r="Q270" i="45"/>
  <c r="P270" i="45"/>
  <c r="N270" i="45"/>
  <c r="L270" i="45"/>
  <c r="H270" i="45"/>
  <c r="F270" i="45"/>
  <c r="AE269" i="45"/>
  <c r="AE268" i="45"/>
  <c r="AG268" i="45" s="1"/>
  <c r="AJ268" i="45" s="1"/>
  <c r="AA268" i="45"/>
  <c r="AD268" i="45" s="1"/>
  <c r="U268" i="45"/>
  <c r="X268" i="45" s="1"/>
  <c r="R268" i="45"/>
  <c r="Q268" i="45"/>
  <c r="P268" i="45"/>
  <c r="L268" i="45"/>
  <c r="O268" i="45" s="1"/>
  <c r="F268" i="45"/>
  <c r="I268" i="45" s="1"/>
  <c r="AE267" i="45"/>
  <c r="AC267" i="45"/>
  <c r="AA267" i="45"/>
  <c r="W267" i="45"/>
  <c r="U267" i="45"/>
  <c r="R267" i="45"/>
  <c r="Q267" i="45"/>
  <c r="P267" i="45"/>
  <c r="N267" i="45"/>
  <c r="L267" i="45"/>
  <c r="H267" i="45"/>
  <c r="F267" i="45"/>
  <c r="I267" i="45" s="1"/>
  <c r="AE266" i="45"/>
  <c r="AC266" i="45"/>
  <c r="AA266" i="45"/>
  <c r="W266" i="45"/>
  <c r="X266" i="45" s="1"/>
  <c r="U266" i="45"/>
  <c r="R266" i="45"/>
  <c r="Q266" i="45"/>
  <c r="P266" i="45"/>
  <c r="N266" i="45"/>
  <c r="L266" i="45"/>
  <c r="H266" i="45"/>
  <c r="F266" i="45"/>
  <c r="AE265" i="45"/>
  <c r="AI265" i="45" s="1"/>
  <c r="R265" i="45"/>
  <c r="Q265" i="45"/>
  <c r="P265" i="45"/>
  <c r="H265" i="45"/>
  <c r="F265" i="45"/>
  <c r="I265" i="45" s="1"/>
  <c r="AI264" i="45"/>
  <c r="AG264" i="45"/>
  <c r="AE264" i="45"/>
  <c r="AC264" i="45"/>
  <c r="AA264" i="45"/>
  <c r="AD264" i="45" s="1"/>
  <c r="W264" i="45"/>
  <c r="U264" i="45"/>
  <c r="R264" i="45"/>
  <c r="Q264" i="45"/>
  <c r="P264" i="45"/>
  <c r="N264" i="45"/>
  <c r="L264" i="45"/>
  <c r="H264" i="45"/>
  <c r="F264" i="45"/>
  <c r="AE263" i="45"/>
  <c r="AI263" i="45" s="1"/>
  <c r="AC263" i="45"/>
  <c r="AA263" i="45"/>
  <c r="W263" i="45"/>
  <c r="U263" i="45"/>
  <c r="R263" i="45"/>
  <c r="Q263" i="45"/>
  <c r="P263" i="45"/>
  <c r="N263" i="45"/>
  <c r="L263" i="45"/>
  <c r="H263" i="45"/>
  <c r="F263" i="45"/>
  <c r="AE262" i="45"/>
  <c r="AI262" i="45" s="1"/>
  <c r="AC262" i="45"/>
  <c r="AA262" i="45"/>
  <c r="W262" i="45"/>
  <c r="U262" i="45"/>
  <c r="R262" i="45"/>
  <c r="Q262" i="45"/>
  <c r="P262" i="45"/>
  <c r="N262" i="45"/>
  <c r="L262" i="45"/>
  <c r="H262" i="45"/>
  <c r="F262" i="45"/>
  <c r="AE261" i="45"/>
  <c r="R261" i="45"/>
  <c r="Q261" i="45"/>
  <c r="P261" i="45"/>
  <c r="AE260" i="45"/>
  <c r="AI260" i="45" s="1"/>
  <c r="AC260" i="45"/>
  <c r="AA260" i="45"/>
  <c r="W260" i="45"/>
  <c r="U260" i="45"/>
  <c r="R260" i="45"/>
  <c r="Q260" i="45"/>
  <c r="P260" i="45"/>
  <c r="N260" i="45"/>
  <c r="L260" i="45"/>
  <c r="O260" i="45" s="1"/>
  <c r="H260" i="45"/>
  <c r="F260" i="45"/>
  <c r="AE259" i="45"/>
  <c r="AG259" i="45" s="1"/>
  <c r="AC259" i="45"/>
  <c r="AA259" i="45"/>
  <c r="W259" i="45"/>
  <c r="U259" i="45"/>
  <c r="U258" i="45" s="1"/>
  <c r="R259" i="45"/>
  <c r="Q259" i="45"/>
  <c r="P259" i="45"/>
  <c r="N259" i="45"/>
  <c r="L259" i="45"/>
  <c r="H259" i="45"/>
  <c r="F259" i="45"/>
  <c r="F258" i="45" s="1"/>
  <c r="AE258" i="45"/>
  <c r="R258" i="45"/>
  <c r="Q258" i="45"/>
  <c r="P258" i="45"/>
  <c r="AE257" i="45"/>
  <c r="AG257" i="45" s="1"/>
  <c r="AJ257" i="45" s="1"/>
  <c r="AA257" i="45"/>
  <c r="AD257" i="45" s="1"/>
  <c r="U257" i="45"/>
  <c r="X257" i="45" s="1"/>
  <c r="R257" i="45"/>
  <c r="Q257" i="45"/>
  <c r="P257" i="45"/>
  <c r="L257" i="45"/>
  <c r="O257" i="45" s="1"/>
  <c r="F257" i="45"/>
  <c r="I257" i="45" s="1"/>
  <c r="AI256" i="45"/>
  <c r="AJ256" i="45" s="1"/>
  <c r="AE256" i="45"/>
  <c r="AG256" i="45" s="1"/>
  <c r="AC256" i="45"/>
  <c r="AA256" i="45"/>
  <c r="AD256" i="45" s="1"/>
  <c r="W256" i="45"/>
  <c r="U256" i="45"/>
  <c r="R256" i="45"/>
  <c r="Q256" i="45"/>
  <c r="P256" i="45"/>
  <c r="N256" i="45"/>
  <c r="L256" i="45"/>
  <c r="O256" i="45" s="1"/>
  <c r="H256" i="45"/>
  <c r="F256" i="45"/>
  <c r="AE255" i="45"/>
  <c r="AG255" i="45" s="1"/>
  <c r="AC255" i="45"/>
  <c r="AA255" i="45"/>
  <c r="W255" i="45"/>
  <c r="U255" i="45"/>
  <c r="R255" i="45"/>
  <c r="Q255" i="45"/>
  <c r="P255" i="45"/>
  <c r="N255" i="45"/>
  <c r="L255" i="45"/>
  <c r="H255" i="45"/>
  <c r="F255" i="45"/>
  <c r="AE254" i="45"/>
  <c r="AG254" i="45" s="1"/>
  <c r="AC254" i="45"/>
  <c r="AA254" i="45"/>
  <c r="W254" i="45"/>
  <c r="U254" i="45"/>
  <c r="R254" i="45"/>
  <c r="Q254" i="45"/>
  <c r="P254" i="45"/>
  <c r="N254" i="45"/>
  <c r="L254" i="45"/>
  <c r="O254" i="45" s="1"/>
  <c r="H254" i="45"/>
  <c r="F254" i="45"/>
  <c r="I254" i="45" s="1"/>
  <c r="AE253" i="45"/>
  <c r="AG253" i="45" s="1"/>
  <c r="AC253" i="45"/>
  <c r="AA253" i="45"/>
  <c r="W253" i="45"/>
  <c r="U253" i="45"/>
  <c r="R253" i="45"/>
  <c r="Q253" i="45"/>
  <c r="P253" i="45"/>
  <c r="N253" i="45"/>
  <c r="L253" i="45"/>
  <c r="H253" i="45"/>
  <c r="F253" i="45"/>
  <c r="AE252" i="45"/>
  <c r="AG252" i="45" s="1"/>
  <c r="AC252" i="45"/>
  <c r="AA252" i="45"/>
  <c r="W252" i="45"/>
  <c r="U252" i="45"/>
  <c r="X252" i="45" s="1"/>
  <c r="R252" i="45"/>
  <c r="Q252" i="45"/>
  <c r="P252" i="45"/>
  <c r="N252" i="45"/>
  <c r="L252" i="45"/>
  <c r="H252" i="45"/>
  <c r="F252" i="45"/>
  <c r="AE251" i="45"/>
  <c r="AI251" i="45" s="1"/>
  <c r="AC251" i="45"/>
  <c r="AA251" i="45"/>
  <c r="W251" i="45"/>
  <c r="U251" i="45"/>
  <c r="R251" i="45"/>
  <c r="Q251" i="45"/>
  <c r="P251" i="45"/>
  <c r="N251" i="45"/>
  <c r="L251" i="45"/>
  <c r="H251" i="45"/>
  <c r="F251" i="45"/>
  <c r="AE250" i="45"/>
  <c r="AC250" i="45"/>
  <c r="AA250" i="45"/>
  <c r="W250" i="45"/>
  <c r="U250" i="45"/>
  <c r="R250" i="45"/>
  <c r="Q250" i="45"/>
  <c r="P250" i="45"/>
  <c r="N250" i="45"/>
  <c r="L250" i="45"/>
  <c r="H250" i="45"/>
  <c r="F250" i="45"/>
  <c r="AE249" i="45"/>
  <c r="AC249" i="45"/>
  <c r="AA249" i="45"/>
  <c r="W249" i="45"/>
  <c r="U249" i="45"/>
  <c r="R249" i="45"/>
  <c r="Q249" i="45"/>
  <c r="P249" i="45"/>
  <c r="N249" i="45"/>
  <c r="L249" i="45"/>
  <c r="H249" i="45"/>
  <c r="F249" i="45"/>
  <c r="AE248" i="45"/>
  <c r="AG248" i="45" s="1"/>
  <c r="AC248" i="45"/>
  <c r="AA248" i="45"/>
  <c r="W248" i="45"/>
  <c r="U248" i="45"/>
  <c r="R248" i="45"/>
  <c r="Q248" i="45"/>
  <c r="P248" i="45"/>
  <c r="N248" i="45"/>
  <c r="L248" i="45"/>
  <c r="H248" i="45"/>
  <c r="F248" i="45"/>
  <c r="AE247" i="45"/>
  <c r="AI247" i="45" s="1"/>
  <c r="AC247" i="45"/>
  <c r="AA247" i="45"/>
  <c r="W247" i="45"/>
  <c r="U247" i="45"/>
  <c r="R247" i="45"/>
  <c r="Q247" i="45"/>
  <c r="P247" i="45"/>
  <c r="N247" i="45"/>
  <c r="L247" i="45"/>
  <c r="H247" i="45"/>
  <c r="F247" i="45"/>
  <c r="AE246" i="45"/>
  <c r="AI246" i="45" s="1"/>
  <c r="AC246" i="45"/>
  <c r="AA246" i="45"/>
  <c r="W246" i="45"/>
  <c r="U246" i="45"/>
  <c r="R246" i="45"/>
  <c r="Q246" i="45"/>
  <c r="P246" i="45"/>
  <c r="N246" i="45"/>
  <c r="L246" i="45"/>
  <c r="H246" i="45"/>
  <c r="F246" i="45"/>
  <c r="AE245" i="45"/>
  <c r="AC245" i="45"/>
  <c r="AA245" i="45"/>
  <c r="W245" i="45"/>
  <c r="U245" i="45"/>
  <c r="R245" i="45"/>
  <c r="Q245" i="45"/>
  <c r="P245" i="45"/>
  <c r="N245" i="45"/>
  <c r="L245" i="45"/>
  <c r="H245" i="45"/>
  <c r="F245" i="45"/>
  <c r="AE244" i="45"/>
  <c r="AC244" i="45"/>
  <c r="AA244" i="45"/>
  <c r="W244" i="45"/>
  <c r="W243" i="45" s="1"/>
  <c r="U244" i="45"/>
  <c r="R244" i="45"/>
  <c r="Q244" i="45"/>
  <c r="P244" i="45"/>
  <c r="N244" i="45"/>
  <c r="L244" i="45"/>
  <c r="H244" i="45"/>
  <c r="F244" i="45"/>
  <c r="AE243" i="45"/>
  <c r="R243" i="45"/>
  <c r="Q243" i="45"/>
  <c r="P243" i="45"/>
  <c r="AE242" i="45"/>
  <c r="AG242" i="45" s="1"/>
  <c r="AC242" i="45"/>
  <c r="AA242" i="45"/>
  <c r="W242" i="45"/>
  <c r="U242" i="45"/>
  <c r="R242" i="45"/>
  <c r="Q242" i="45"/>
  <c r="P242" i="45"/>
  <c r="N242" i="45"/>
  <c r="L242" i="45"/>
  <c r="H242" i="45"/>
  <c r="F242" i="45"/>
  <c r="AE241" i="45"/>
  <c r="AI241" i="45" s="1"/>
  <c r="AC241" i="45"/>
  <c r="AA241" i="45"/>
  <c r="W241" i="45"/>
  <c r="U241" i="45"/>
  <c r="R241" i="45"/>
  <c r="Q241" i="45"/>
  <c r="P241" i="45"/>
  <c r="N241" i="45"/>
  <c r="L241" i="45"/>
  <c r="H241" i="45"/>
  <c r="F241" i="45"/>
  <c r="AE240" i="45"/>
  <c r="AG240" i="45" s="1"/>
  <c r="AC240" i="45"/>
  <c r="AA240" i="45"/>
  <c r="W240" i="45"/>
  <c r="U240" i="45"/>
  <c r="R240" i="45"/>
  <c r="Q240" i="45"/>
  <c r="P240" i="45"/>
  <c r="N240" i="45"/>
  <c r="L240" i="45"/>
  <c r="H240" i="45"/>
  <c r="F240" i="45"/>
  <c r="AE239" i="45"/>
  <c r="AI239" i="45" s="1"/>
  <c r="AC239" i="45"/>
  <c r="AA239" i="45"/>
  <c r="W239" i="45"/>
  <c r="U239" i="45"/>
  <c r="X239" i="45" s="1"/>
  <c r="R239" i="45"/>
  <c r="Q239" i="45"/>
  <c r="P239" i="45"/>
  <c r="N239" i="45"/>
  <c r="L239" i="45"/>
  <c r="H239" i="45"/>
  <c r="F239" i="45"/>
  <c r="AE238" i="45"/>
  <c r="AC238" i="45"/>
  <c r="AA238" i="45"/>
  <c r="W238" i="45"/>
  <c r="U238" i="45"/>
  <c r="R238" i="45"/>
  <c r="Q238" i="45"/>
  <c r="P238" i="45"/>
  <c r="N238" i="45"/>
  <c r="L238" i="45"/>
  <c r="H238" i="45"/>
  <c r="F238" i="45"/>
  <c r="AE237" i="45"/>
  <c r="AI237" i="45" s="1"/>
  <c r="AC237" i="45"/>
  <c r="AA237" i="45"/>
  <c r="W237" i="45"/>
  <c r="U237" i="45"/>
  <c r="R237" i="45"/>
  <c r="Q237" i="45"/>
  <c r="P237" i="45"/>
  <c r="N237" i="45"/>
  <c r="L237" i="45"/>
  <c r="H237" i="45"/>
  <c r="F237" i="45"/>
  <c r="AE236" i="45"/>
  <c r="AC236" i="45"/>
  <c r="AA236" i="45"/>
  <c r="W236" i="45"/>
  <c r="U236" i="45"/>
  <c r="R236" i="45"/>
  <c r="Q236" i="45"/>
  <c r="P236" i="45"/>
  <c r="N236" i="45"/>
  <c r="L236" i="45"/>
  <c r="H236" i="45"/>
  <c r="F236" i="45"/>
  <c r="AG235" i="45"/>
  <c r="AJ235" i="45" s="1"/>
  <c r="AE235" i="45"/>
  <c r="AI235" i="45" s="1"/>
  <c r="AC235" i="45"/>
  <c r="AA235" i="45"/>
  <c r="W235" i="45"/>
  <c r="U235" i="45"/>
  <c r="R235" i="45"/>
  <c r="Q235" i="45"/>
  <c r="P235" i="45"/>
  <c r="N235" i="45"/>
  <c r="L235" i="45"/>
  <c r="H235" i="45"/>
  <c r="F235" i="45"/>
  <c r="I235" i="45" s="1"/>
  <c r="AE234" i="45"/>
  <c r="AI234" i="45" s="1"/>
  <c r="AC234" i="45"/>
  <c r="AA234" i="45"/>
  <c r="W234" i="45"/>
  <c r="U234" i="45"/>
  <c r="R234" i="45"/>
  <c r="Q234" i="45"/>
  <c r="P234" i="45"/>
  <c r="N234" i="45"/>
  <c r="L234" i="45"/>
  <c r="H234" i="45"/>
  <c r="F234" i="45"/>
  <c r="AE233" i="45"/>
  <c r="AC233" i="45"/>
  <c r="AA233" i="45"/>
  <c r="W233" i="45"/>
  <c r="U233" i="45"/>
  <c r="R233" i="45"/>
  <c r="Q233" i="45"/>
  <c r="P233" i="45"/>
  <c r="N233" i="45"/>
  <c r="L233" i="45"/>
  <c r="H233" i="45"/>
  <c r="F233" i="45"/>
  <c r="AE232" i="45"/>
  <c r="AG232" i="45" s="1"/>
  <c r="AC232" i="45"/>
  <c r="AA232" i="45"/>
  <c r="W232" i="45"/>
  <c r="U232" i="45"/>
  <c r="R232" i="45"/>
  <c r="Q232" i="45"/>
  <c r="P232" i="45"/>
  <c r="N232" i="45"/>
  <c r="L232" i="45"/>
  <c r="H232" i="45"/>
  <c r="F232" i="45"/>
  <c r="I232" i="45" s="1"/>
  <c r="AE231" i="45"/>
  <c r="AC231" i="45"/>
  <c r="AA231" i="45"/>
  <c r="W231" i="45"/>
  <c r="U231" i="45"/>
  <c r="R231" i="45"/>
  <c r="Q231" i="45"/>
  <c r="P231" i="45"/>
  <c r="N231" i="45"/>
  <c r="L231" i="45"/>
  <c r="H231" i="45"/>
  <c r="F231" i="45"/>
  <c r="AE230" i="45"/>
  <c r="AC230" i="45"/>
  <c r="AA230" i="45"/>
  <c r="W230" i="45"/>
  <c r="U230" i="45"/>
  <c r="R230" i="45"/>
  <c r="Q230" i="45"/>
  <c r="P230" i="45"/>
  <c r="N230" i="45"/>
  <c r="L230" i="45"/>
  <c r="H230" i="45"/>
  <c r="F230" i="45"/>
  <c r="I230" i="45" s="1"/>
  <c r="AE229" i="45"/>
  <c r="AG229" i="45" s="1"/>
  <c r="AC229" i="45"/>
  <c r="AA229" i="45"/>
  <c r="W229" i="45"/>
  <c r="U229" i="45"/>
  <c r="R229" i="45"/>
  <c r="Q229" i="45"/>
  <c r="P229" i="45"/>
  <c r="N229" i="45"/>
  <c r="L229" i="45"/>
  <c r="H229" i="45"/>
  <c r="F229" i="45"/>
  <c r="I229" i="45" s="1"/>
  <c r="AE228" i="45"/>
  <c r="AG228" i="45" s="1"/>
  <c r="AC228" i="45"/>
  <c r="AA228" i="45"/>
  <c r="W228" i="45"/>
  <c r="U228" i="45"/>
  <c r="R228" i="45"/>
  <c r="Q228" i="45"/>
  <c r="P228" i="45"/>
  <c r="N228" i="45"/>
  <c r="L228" i="45"/>
  <c r="H228" i="45"/>
  <c r="F228" i="45"/>
  <c r="I228" i="45" s="1"/>
  <c r="AE227" i="45"/>
  <c r="AC227" i="45"/>
  <c r="AA227" i="45"/>
  <c r="W227" i="45"/>
  <c r="U227" i="45"/>
  <c r="R227" i="45"/>
  <c r="Q227" i="45"/>
  <c r="P227" i="45"/>
  <c r="N227" i="45"/>
  <c r="L227" i="45"/>
  <c r="H227" i="45"/>
  <c r="F227" i="45"/>
  <c r="AE226" i="45"/>
  <c r="AC226" i="45"/>
  <c r="AA226" i="45"/>
  <c r="W226" i="45"/>
  <c r="U226" i="45"/>
  <c r="R226" i="45"/>
  <c r="Q226" i="45"/>
  <c r="P226" i="45"/>
  <c r="N226" i="45"/>
  <c r="L226" i="45"/>
  <c r="H226" i="45"/>
  <c r="F226" i="45"/>
  <c r="AE225" i="45"/>
  <c r="AI225" i="45" s="1"/>
  <c r="AC225" i="45"/>
  <c r="AA225" i="45"/>
  <c r="W225" i="45"/>
  <c r="U225" i="45"/>
  <c r="R225" i="45"/>
  <c r="Q225" i="45"/>
  <c r="P225" i="45"/>
  <c r="N225" i="45"/>
  <c r="L225" i="45"/>
  <c r="H225" i="45"/>
  <c r="F225" i="45"/>
  <c r="AE224" i="45"/>
  <c r="AC224" i="45"/>
  <c r="AA224" i="45"/>
  <c r="W224" i="45"/>
  <c r="U224" i="45"/>
  <c r="R224" i="45"/>
  <c r="Q224" i="45"/>
  <c r="P224" i="45"/>
  <c r="O224" i="45"/>
  <c r="N224" i="45"/>
  <c r="L224" i="45"/>
  <c r="H224" i="45"/>
  <c r="F224" i="45"/>
  <c r="AE223" i="45"/>
  <c r="AC223" i="45"/>
  <c r="AA223" i="45"/>
  <c r="W223" i="45"/>
  <c r="U223" i="45"/>
  <c r="R223" i="45"/>
  <c r="Q223" i="45"/>
  <c r="P223" i="45"/>
  <c r="N223" i="45"/>
  <c r="L223" i="45"/>
  <c r="H223" i="45"/>
  <c r="F223" i="45"/>
  <c r="AE222" i="45"/>
  <c r="AI222" i="45" s="1"/>
  <c r="AC222" i="45"/>
  <c r="AA222" i="45"/>
  <c r="W222" i="45"/>
  <c r="U222" i="45"/>
  <c r="R222" i="45"/>
  <c r="Q222" i="45"/>
  <c r="P222" i="45"/>
  <c r="N222" i="45"/>
  <c r="L222" i="45"/>
  <c r="H222" i="45"/>
  <c r="F222" i="45"/>
  <c r="AE221" i="45"/>
  <c r="AG221" i="45" s="1"/>
  <c r="AC221" i="45"/>
  <c r="AA221" i="45"/>
  <c r="W221" i="45"/>
  <c r="U221" i="45"/>
  <c r="X221" i="45" s="1"/>
  <c r="R221" i="45"/>
  <c r="Q221" i="45"/>
  <c r="P221" i="45"/>
  <c r="N221" i="45"/>
  <c r="L221" i="45"/>
  <c r="H221" i="45"/>
  <c r="F221" i="45"/>
  <c r="AE220" i="45"/>
  <c r="AC220" i="45"/>
  <c r="AA220" i="45"/>
  <c r="W220" i="45"/>
  <c r="U220" i="45"/>
  <c r="X220" i="45" s="1"/>
  <c r="R220" i="45"/>
  <c r="Q220" i="45"/>
  <c r="P220" i="45"/>
  <c r="N220" i="45"/>
  <c r="L220" i="45"/>
  <c r="H220" i="45"/>
  <c r="F220" i="45"/>
  <c r="AE219" i="45"/>
  <c r="AG219" i="45" s="1"/>
  <c r="AC219" i="45"/>
  <c r="AA219" i="45"/>
  <c r="W219" i="45"/>
  <c r="U219" i="45"/>
  <c r="X219" i="45" s="1"/>
  <c r="R219" i="45"/>
  <c r="Q219" i="45"/>
  <c r="P219" i="45"/>
  <c r="N219" i="45"/>
  <c r="L219" i="45"/>
  <c r="H219" i="45"/>
  <c r="F219" i="45"/>
  <c r="AE218" i="45"/>
  <c r="AI218" i="45" s="1"/>
  <c r="AC218" i="45"/>
  <c r="AA218" i="45"/>
  <c r="AD218" i="45" s="1"/>
  <c r="W218" i="45"/>
  <c r="U218" i="45"/>
  <c r="R218" i="45"/>
  <c r="Q218" i="45"/>
  <c r="P218" i="45"/>
  <c r="N218" i="45"/>
  <c r="L218" i="45"/>
  <c r="O218" i="45" s="1"/>
  <c r="H218" i="45"/>
  <c r="F218" i="45"/>
  <c r="AE217" i="45"/>
  <c r="AC217" i="45"/>
  <c r="AA217" i="45"/>
  <c r="AD217" i="45" s="1"/>
  <c r="W217" i="45"/>
  <c r="U217" i="45"/>
  <c r="R217" i="45"/>
  <c r="Q217" i="45"/>
  <c r="P217" i="45"/>
  <c r="N217" i="45"/>
  <c r="L217" i="45"/>
  <c r="O217" i="45" s="1"/>
  <c r="H217" i="45"/>
  <c r="F217" i="45"/>
  <c r="AE216" i="45"/>
  <c r="AI216" i="45" s="1"/>
  <c r="AC216" i="45"/>
  <c r="AA216" i="45"/>
  <c r="W216" i="45"/>
  <c r="U216" i="45"/>
  <c r="R216" i="45"/>
  <c r="Q216" i="45"/>
  <c r="P216" i="45"/>
  <c r="N216" i="45"/>
  <c r="L216" i="45"/>
  <c r="H216" i="45"/>
  <c r="F216" i="45"/>
  <c r="AE215" i="45"/>
  <c r="AG215" i="45" s="1"/>
  <c r="AC215" i="45"/>
  <c r="AA215" i="45"/>
  <c r="W215" i="45"/>
  <c r="U215" i="45"/>
  <c r="X215" i="45" s="1"/>
  <c r="R215" i="45"/>
  <c r="Q215" i="45"/>
  <c r="P215" i="45"/>
  <c r="N215" i="45"/>
  <c r="L215" i="45"/>
  <c r="H215" i="45"/>
  <c r="F215" i="45"/>
  <c r="AE214" i="45"/>
  <c r="AI214" i="45" s="1"/>
  <c r="AC214" i="45"/>
  <c r="AA214" i="45"/>
  <c r="W214" i="45"/>
  <c r="U214" i="45"/>
  <c r="X214" i="45" s="1"/>
  <c r="R214" i="45"/>
  <c r="Q214" i="45"/>
  <c r="P214" i="45"/>
  <c r="N214" i="45"/>
  <c r="L214" i="45"/>
  <c r="H214" i="45"/>
  <c r="F214" i="45"/>
  <c r="AE213" i="45"/>
  <c r="AI213" i="45" s="1"/>
  <c r="AC213" i="45"/>
  <c r="AA213" i="45"/>
  <c r="W213" i="45"/>
  <c r="U213" i="45"/>
  <c r="X213" i="45" s="1"/>
  <c r="R213" i="45"/>
  <c r="Q213" i="45"/>
  <c r="P213" i="45"/>
  <c r="N213" i="45"/>
  <c r="L213" i="45"/>
  <c r="H213" i="45"/>
  <c r="F213" i="45"/>
  <c r="AE212" i="45"/>
  <c r="AG212" i="45" s="1"/>
  <c r="AC212" i="45"/>
  <c r="AA212" i="45"/>
  <c r="W212" i="45"/>
  <c r="U212" i="45"/>
  <c r="R212" i="45"/>
  <c r="Q212" i="45"/>
  <c r="P212" i="45"/>
  <c r="N212" i="45"/>
  <c r="L212" i="45"/>
  <c r="H212" i="45"/>
  <c r="F212" i="45"/>
  <c r="AE211" i="45"/>
  <c r="AG211" i="45" s="1"/>
  <c r="AJ211" i="45" s="1"/>
  <c r="AA211" i="45"/>
  <c r="AD211" i="45" s="1"/>
  <c r="U211" i="45"/>
  <c r="X211" i="45" s="1"/>
  <c r="R211" i="45"/>
  <c r="Q211" i="45"/>
  <c r="P211" i="45"/>
  <c r="L211" i="45"/>
  <c r="O211" i="45" s="1"/>
  <c r="F211" i="45"/>
  <c r="I211" i="45" s="1"/>
  <c r="AE210" i="45"/>
  <c r="AC210" i="45"/>
  <c r="AA210" i="45"/>
  <c r="W210" i="45"/>
  <c r="U210" i="45"/>
  <c r="R210" i="45"/>
  <c r="Q210" i="45"/>
  <c r="P210" i="45"/>
  <c r="N210" i="45"/>
  <c r="L210" i="45"/>
  <c r="H210" i="45"/>
  <c r="F210" i="45"/>
  <c r="AE209" i="45"/>
  <c r="AG209" i="45" s="1"/>
  <c r="AC209" i="45"/>
  <c r="AA209" i="45"/>
  <c r="W209" i="45"/>
  <c r="U209" i="45"/>
  <c r="R209" i="45"/>
  <c r="Q209" i="45"/>
  <c r="P209" i="45"/>
  <c r="N209" i="45"/>
  <c r="L209" i="45"/>
  <c r="H209" i="45"/>
  <c r="F209" i="45"/>
  <c r="AE208" i="45"/>
  <c r="AG208" i="45" s="1"/>
  <c r="AC208" i="45"/>
  <c r="AA208" i="45"/>
  <c r="W208" i="45"/>
  <c r="U208" i="45"/>
  <c r="R208" i="45"/>
  <c r="Q208" i="45"/>
  <c r="P208" i="45"/>
  <c r="N208" i="45"/>
  <c r="L208" i="45"/>
  <c r="H208" i="45"/>
  <c r="F208" i="45"/>
  <c r="AE207" i="45"/>
  <c r="AC207" i="45"/>
  <c r="AA207" i="45"/>
  <c r="AD207" i="45" s="1"/>
  <c r="W207" i="45"/>
  <c r="U207" i="45"/>
  <c r="R207" i="45"/>
  <c r="Q207" i="45"/>
  <c r="P207" i="45"/>
  <c r="N207" i="45"/>
  <c r="L207" i="45"/>
  <c r="H207" i="45"/>
  <c r="F207" i="45"/>
  <c r="AE206" i="45"/>
  <c r="AG206" i="45" s="1"/>
  <c r="AC206" i="45"/>
  <c r="AA206" i="45"/>
  <c r="W206" i="45"/>
  <c r="U206" i="45"/>
  <c r="R206" i="45"/>
  <c r="Q206" i="45"/>
  <c r="P206" i="45"/>
  <c r="N206" i="45"/>
  <c r="L206" i="45"/>
  <c r="H206" i="45"/>
  <c r="F206" i="45"/>
  <c r="AE205" i="45"/>
  <c r="AC205" i="45"/>
  <c r="AA205" i="45"/>
  <c r="AD205" i="45" s="1"/>
  <c r="W205" i="45"/>
  <c r="U205" i="45"/>
  <c r="R205" i="45"/>
  <c r="Q205" i="45"/>
  <c r="P205" i="45"/>
  <c r="N205" i="45"/>
  <c r="L205" i="45"/>
  <c r="H205" i="45"/>
  <c r="F205" i="45"/>
  <c r="AE204" i="45"/>
  <c r="AI204" i="45" s="1"/>
  <c r="AC204" i="45"/>
  <c r="AA204" i="45"/>
  <c r="AD204" i="45" s="1"/>
  <c r="W204" i="45"/>
  <c r="U204" i="45"/>
  <c r="R204" i="45"/>
  <c r="Q204" i="45"/>
  <c r="P204" i="45"/>
  <c r="N204" i="45"/>
  <c r="L204" i="45"/>
  <c r="H204" i="45"/>
  <c r="F204" i="45"/>
  <c r="AE203" i="45"/>
  <c r="AG203" i="45" s="1"/>
  <c r="AJ203" i="45" s="1"/>
  <c r="AA203" i="45"/>
  <c r="AD203" i="45" s="1"/>
  <c r="U203" i="45"/>
  <c r="X203" i="45" s="1"/>
  <c r="R203" i="45"/>
  <c r="Q203" i="45"/>
  <c r="P203" i="45"/>
  <c r="L203" i="45"/>
  <c r="O203" i="45" s="1"/>
  <c r="F203" i="45"/>
  <c r="I203" i="45" s="1"/>
  <c r="AE202" i="45"/>
  <c r="AI202" i="45" s="1"/>
  <c r="AC202" i="45"/>
  <c r="AA202" i="45"/>
  <c r="W202" i="45"/>
  <c r="U202" i="45"/>
  <c r="R202" i="45"/>
  <c r="Q202" i="45"/>
  <c r="P202" i="45"/>
  <c r="N202" i="45"/>
  <c r="L202" i="45"/>
  <c r="H202" i="45"/>
  <c r="F202" i="45"/>
  <c r="AE201" i="45"/>
  <c r="AG201" i="45" s="1"/>
  <c r="AJ201" i="45" s="1"/>
  <c r="AA201" i="45"/>
  <c r="AD201" i="45" s="1"/>
  <c r="U201" i="45"/>
  <c r="X201" i="45" s="1"/>
  <c r="R201" i="45"/>
  <c r="Q201" i="45"/>
  <c r="P201" i="45"/>
  <c r="L201" i="45"/>
  <c r="O201" i="45" s="1"/>
  <c r="F201" i="45"/>
  <c r="I201" i="45" s="1"/>
  <c r="AE200" i="45"/>
  <c r="AC200" i="45"/>
  <c r="AA200" i="45"/>
  <c r="W200" i="45"/>
  <c r="U200" i="45"/>
  <c r="R200" i="45"/>
  <c r="Q200" i="45"/>
  <c r="P200" i="45"/>
  <c r="N200" i="45"/>
  <c r="L200" i="45"/>
  <c r="H200" i="45"/>
  <c r="F200" i="45"/>
  <c r="AE199" i="45"/>
  <c r="AG199" i="45" s="1"/>
  <c r="AJ199" i="45" s="1"/>
  <c r="AA199" i="45"/>
  <c r="AD199" i="45" s="1"/>
  <c r="U199" i="45"/>
  <c r="X199" i="45" s="1"/>
  <c r="R199" i="45"/>
  <c r="Q199" i="45"/>
  <c r="P199" i="45"/>
  <c r="L199" i="45"/>
  <c r="O199" i="45" s="1"/>
  <c r="F199" i="45"/>
  <c r="I199" i="45" s="1"/>
  <c r="AE198" i="45"/>
  <c r="AI198" i="45" s="1"/>
  <c r="AC198" i="45"/>
  <c r="AA198" i="45"/>
  <c r="W198" i="45"/>
  <c r="U198" i="45"/>
  <c r="R198" i="45"/>
  <c r="Q198" i="45"/>
  <c r="P198" i="45"/>
  <c r="N198" i="45"/>
  <c r="L198" i="45"/>
  <c r="O198" i="45" s="1"/>
  <c r="H198" i="45"/>
  <c r="F198" i="45"/>
  <c r="AE197" i="45"/>
  <c r="AG197" i="45" s="1"/>
  <c r="AJ197" i="45" s="1"/>
  <c r="AA197" i="45"/>
  <c r="AD197" i="45" s="1"/>
  <c r="U197" i="45"/>
  <c r="X197" i="45" s="1"/>
  <c r="R197" i="45"/>
  <c r="Q197" i="45"/>
  <c r="P197" i="45"/>
  <c r="L197" i="45"/>
  <c r="O197" i="45" s="1"/>
  <c r="F197" i="45"/>
  <c r="I197" i="45" s="1"/>
  <c r="AE196" i="45"/>
  <c r="AG196" i="45" s="1"/>
  <c r="AJ196" i="45" s="1"/>
  <c r="AA196" i="45"/>
  <c r="AD196" i="45" s="1"/>
  <c r="U196" i="45"/>
  <c r="X196" i="45" s="1"/>
  <c r="R196" i="45"/>
  <c r="Q196" i="45"/>
  <c r="P196" i="45"/>
  <c r="L196" i="45"/>
  <c r="O196" i="45" s="1"/>
  <c r="F196" i="45"/>
  <c r="I196" i="45" s="1"/>
  <c r="AE195" i="45"/>
  <c r="AG195" i="45" s="1"/>
  <c r="AJ195" i="45" s="1"/>
  <c r="AA195" i="45"/>
  <c r="AD195" i="45" s="1"/>
  <c r="U195" i="45"/>
  <c r="X195" i="45" s="1"/>
  <c r="R195" i="45"/>
  <c r="Q195" i="45"/>
  <c r="P195" i="45"/>
  <c r="L195" i="45"/>
  <c r="O195" i="45" s="1"/>
  <c r="F195" i="45"/>
  <c r="I195" i="45" s="1"/>
  <c r="AE194" i="45"/>
  <c r="AI194" i="45" s="1"/>
  <c r="AC194" i="45"/>
  <c r="AA194" i="45"/>
  <c r="W194" i="45"/>
  <c r="U194" i="45"/>
  <c r="R194" i="45"/>
  <c r="Q194" i="45"/>
  <c r="P194" i="45"/>
  <c r="N194" i="45"/>
  <c r="L194" i="45"/>
  <c r="H194" i="45"/>
  <c r="F194" i="45"/>
  <c r="AI193" i="45"/>
  <c r="AE193" i="45"/>
  <c r="AG193" i="45" s="1"/>
  <c r="AC193" i="45"/>
  <c r="AA193" i="45"/>
  <c r="W193" i="45"/>
  <c r="U193" i="45"/>
  <c r="R193" i="45"/>
  <c r="Q193" i="45"/>
  <c r="P193" i="45"/>
  <c r="N193" i="45"/>
  <c r="L193" i="45"/>
  <c r="O193" i="45" s="1"/>
  <c r="H193" i="45"/>
  <c r="F193" i="45"/>
  <c r="AE192" i="45"/>
  <c r="AG192" i="45" s="1"/>
  <c r="AC192" i="45"/>
  <c r="AA192" i="45"/>
  <c r="W192" i="45"/>
  <c r="U192" i="45"/>
  <c r="R192" i="45"/>
  <c r="Q192" i="45"/>
  <c r="P192" i="45"/>
  <c r="N192" i="45"/>
  <c r="L192" i="45"/>
  <c r="O192" i="45" s="1"/>
  <c r="H192" i="45"/>
  <c r="F192" i="45"/>
  <c r="I192" i="45" s="1"/>
  <c r="AE191" i="45"/>
  <c r="AG191" i="45" s="1"/>
  <c r="AJ191" i="45" s="1"/>
  <c r="AA191" i="45"/>
  <c r="AD191" i="45" s="1"/>
  <c r="U191" i="45"/>
  <c r="X191" i="45" s="1"/>
  <c r="R191" i="45"/>
  <c r="Q191" i="45"/>
  <c r="P191" i="45"/>
  <c r="O191" i="45"/>
  <c r="L191" i="45"/>
  <c r="F191" i="45"/>
  <c r="I191" i="45" s="1"/>
  <c r="AG190" i="45"/>
  <c r="AE190" i="45"/>
  <c r="AI190" i="45" s="1"/>
  <c r="AC190" i="45"/>
  <c r="AA190" i="45"/>
  <c r="W190" i="45"/>
  <c r="U190" i="45"/>
  <c r="R190" i="45"/>
  <c r="Q190" i="45"/>
  <c r="P190" i="45"/>
  <c r="N190" i="45"/>
  <c r="L190" i="45"/>
  <c r="H190" i="45"/>
  <c r="F190" i="45"/>
  <c r="AE189" i="45"/>
  <c r="AI189" i="45" s="1"/>
  <c r="AC189" i="45"/>
  <c r="AA189" i="45"/>
  <c r="W189" i="45"/>
  <c r="U189" i="45"/>
  <c r="R189" i="45"/>
  <c r="Q189" i="45"/>
  <c r="P189" i="45"/>
  <c r="N189" i="45"/>
  <c r="L189" i="45"/>
  <c r="H189" i="45"/>
  <c r="F189" i="45"/>
  <c r="AE188" i="45"/>
  <c r="AC188" i="45"/>
  <c r="AA188" i="45"/>
  <c r="W188" i="45"/>
  <c r="U188" i="45"/>
  <c r="R188" i="45"/>
  <c r="Q188" i="45"/>
  <c r="P188" i="45"/>
  <c r="N188" i="45"/>
  <c r="L188" i="45"/>
  <c r="H188" i="45"/>
  <c r="F188" i="45"/>
  <c r="AE187" i="45"/>
  <c r="AG187" i="45" s="1"/>
  <c r="AJ187" i="45" s="1"/>
  <c r="AA187" i="45"/>
  <c r="AD187" i="45" s="1"/>
  <c r="U187" i="45"/>
  <c r="X187" i="45" s="1"/>
  <c r="R187" i="45"/>
  <c r="Q187" i="45"/>
  <c r="P187" i="45"/>
  <c r="L187" i="45"/>
  <c r="O187" i="45" s="1"/>
  <c r="F187" i="45"/>
  <c r="I187" i="45" s="1"/>
  <c r="AE186" i="45"/>
  <c r="AG186" i="45" s="1"/>
  <c r="AJ186" i="45" s="1"/>
  <c r="AA186" i="45"/>
  <c r="AD186" i="45" s="1"/>
  <c r="U186" i="45"/>
  <c r="X186" i="45" s="1"/>
  <c r="R186" i="45"/>
  <c r="Q186" i="45"/>
  <c r="P186" i="45"/>
  <c r="L186" i="45"/>
  <c r="O186" i="45" s="1"/>
  <c r="F186" i="45"/>
  <c r="I186" i="45" s="1"/>
  <c r="AE185" i="45"/>
  <c r="AI185" i="45" s="1"/>
  <c r="AC185" i="45"/>
  <c r="AA185" i="45"/>
  <c r="W185" i="45"/>
  <c r="U185" i="45"/>
  <c r="R185" i="45"/>
  <c r="Q185" i="45"/>
  <c r="P185" i="45"/>
  <c r="N185" i="45"/>
  <c r="L185" i="45"/>
  <c r="H185" i="45"/>
  <c r="F185" i="45"/>
  <c r="AE184" i="45"/>
  <c r="R184" i="45"/>
  <c r="Q184" i="45"/>
  <c r="P184" i="45"/>
  <c r="AE183" i="45"/>
  <c r="AG183" i="45" s="1"/>
  <c r="AJ183" i="45" s="1"/>
  <c r="AA183" i="45"/>
  <c r="AD183" i="45" s="1"/>
  <c r="U183" i="45"/>
  <c r="X183" i="45" s="1"/>
  <c r="R183" i="45"/>
  <c r="Q183" i="45"/>
  <c r="P183" i="45"/>
  <c r="L183" i="45"/>
  <c r="O183" i="45" s="1"/>
  <c r="I183" i="45"/>
  <c r="F183" i="45"/>
  <c r="AE182" i="45"/>
  <c r="AC182" i="45"/>
  <c r="AA182" i="45"/>
  <c r="W182" i="45"/>
  <c r="U182" i="45"/>
  <c r="R182" i="45"/>
  <c r="Q182" i="45"/>
  <c r="P182" i="45"/>
  <c r="N182" i="45"/>
  <c r="L182" i="45"/>
  <c r="H182" i="45"/>
  <c r="F182" i="45"/>
  <c r="AE181" i="45"/>
  <c r="AC181" i="45"/>
  <c r="AA181" i="45"/>
  <c r="W181" i="45"/>
  <c r="U181" i="45"/>
  <c r="R181" i="45"/>
  <c r="Q181" i="45"/>
  <c r="P181" i="45"/>
  <c r="N181" i="45"/>
  <c r="L181" i="45"/>
  <c r="H181" i="45"/>
  <c r="I181" i="45" s="1"/>
  <c r="F181" i="45"/>
  <c r="AE180" i="45"/>
  <c r="AI180" i="45" s="1"/>
  <c r="AC180" i="45"/>
  <c r="AA180" i="45"/>
  <c r="W180" i="45"/>
  <c r="U180" i="45"/>
  <c r="R180" i="45"/>
  <c r="Q180" i="45"/>
  <c r="P180" i="45"/>
  <c r="N180" i="45"/>
  <c r="L180" i="45"/>
  <c r="H180" i="45"/>
  <c r="F180" i="45"/>
  <c r="AE179" i="45"/>
  <c r="AI179" i="45" s="1"/>
  <c r="AC179" i="45"/>
  <c r="AA179" i="45"/>
  <c r="AD179" i="45" s="1"/>
  <c r="W179" i="45"/>
  <c r="U179" i="45"/>
  <c r="R179" i="45"/>
  <c r="Q179" i="45"/>
  <c r="P179" i="45"/>
  <c r="N179" i="45"/>
  <c r="L179" i="45"/>
  <c r="H179" i="45"/>
  <c r="I179" i="45" s="1"/>
  <c r="F179" i="45"/>
  <c r="AE178" i="45"/>
  <c r="AC178" i="45"/>
  <c r="AA178" i="45"/>
  <c r="AD178" i="45" s="1"/>
  <c r="W178" i="45"/>
  <c r="U178" i="45"/>
  <c r="R178" i="45"/>
  <c r="Q178" i="45"/>
  <c r="P178" i="45"/>
  <c r="N178" i="45"/>
  <c r="L178" i="45"/>
  <c r="H178" i="45"/>
  <c r="F178" i="45"/>
  <c r="AE177" i="45"/>
  <c r="R177" i="45"/>
  <c r="Q177" i="45"/>
  <c r="P177" i="45"/>
  <c r="AE176" i="45"/>
  <c r="AG176" i="45" s="1"/>
  <c r="AC176" i="45"/>
  <c r="AA176" i="45"/>
  <c r="W176" i="45"/>
  <c r="U176" i="45"/>
  <c r="X176" i="45" s="1"/>
  <c r="R176" i="45"/>
  <c r="Q176" i="45"/>
  <c r="P176" i="45"/>
  <c r="N176" i="45"/>
  <c r="L176" i="45"/>
  <c r="H176" i="45"/>
  <c r="F176" i="45"/>
  <c r="AE175" i="45"/>
  <c r="AG175" i="45" s="1"/>
  <c r="AC175" i="45"/>
  <c r="AA175" i="45"/>
  <c r="W175" i="45"/>
  <c r="U175" i="45"/>
  <c r="X175" i="45" s="1"/>
  <c r="R175" i="45"/>
  <c r="Q175" i="45"/>
  <c r="P175" i="45"/>
  <c r="N175" i="45"/>
  <c r="L175" i="45"/>
  <c r="H175" i="45"/>
  <c r="F175" i="45"/>
  <c r="AE174" i="45"/>
  <c r="AC174" i="45"/>
  <c r="AA174" i="45"/>
  <c r="W174" i="45"/>
  <c r="U174" i="45"/>
  <c r="X174" i="45" s="1"/>
  <c r="R174" i="45"/>
  <c r="Q174" i="45"/>
  <c r="P174" i="45"/>
  <c r="N174" i="45"/>
  <c r="L174" i="45"/>
  <c r="H174" i="45"/>
  <c r="F174" i="45"/>
  <c r="AE173" i="45"/>
  <c r="AC173" i="45"/>
  <c r="AA173" i="45"/>
  <c r="W173" i="45"/>
  <c r="U173" i="45"/>
  <c r="X173" i="45" s="1"/>
  <c r="R173" i="45"/>
  <c r="Q173" i="45"/>
  <c r="P173" i="45"/>
  <c r="N173" i="45"/>
  <c r="L173" i="45"/>
  <c r="H173" i="45"/>
  <c r="F173" i="45"/>
  <c r="AE172" i="45"/>
  <c r="AI172" i="45" s="1"/>
  <c r="AC172" i="45"/>
  <c r="AA172" i="45"/>
  <c r="W172" i="45"/>
  <c r="U172" i="45"/>
  <c r="R172" i="45"/>
  <c r="Q172" i="45"/>
  <c r="P172" i="45"/>
  <c r="N172" i="45"/>
  <c r="L172" i="45"/>
  <c r="H172" i="45"/>
  <c r="F172" i="45"/>
  <c r="AE171" i="45"/>
  <c r="AG171" i="45" s="1"/>
  <c r="AC171" i="45"/>
  <c r="AA171" i="45"/>
  <c r="W171" i="45"/>
  <c r="U171" i="45"/>
  <c r="R171" i="45"/>
  <c r="Q171" i="45"/>
  <c r="P171" i="45"/>
  <c r="N171" i="45"/>
  <c r="L171" i="45"/>
  <c r="H171" i="45"/>
  <c r="F171" i="45"/>
  <c r="AE170" i="45"/>
  <c r="AI170" i="45" s="1"/>
  <c r="AC170" i="45"/>
  <c r="AA170" i="45"/>
  <c r="W170" i="45"/>
  <c r="U170" i="45"/>
  <c r="R170" i="45"/>
  <c r="Q170" i="45"/>
  <c r="P170" i="45"/>
  <c r="N170" i="45"/>
  <c r="L170" i="45"/>
  <c r="H170" i="45"/>
  <c r="F170" i="45"/>
  <c r="AE169" i="45"/>
  <c r="AC169" i="45"/>
  <c r="AD169" i="45" s="1"/>
  <c r="AA169" i="45"/>
  <c r="W169" i="45"/>
  <c r="U169" i="45"/>
  <c r="R169" i="45"/>
  <c r="Q169" i="45"/>
  <c r="P169" i="45"/>
  <c r="N169" i="45"/>
  <c r="L169" i="45"/>
  <c r="H169" i="45"/>
  <c r="F169" i="45"/>
  <c r="AE168" i="45"/>
  <c r="R168" i="45"/>
  <c r="Q168" i="45"/>
  <c r="P168" i="45"/>
  <c r="AE167" i="45"/>
  <c r="AC167" i="45"/>
  <c r="AA167" i="45"/>
  <c r="W167" i="45"/>
  <c r="U167" i="45"/>
  <c r="R167" i="45"/>
  <c r="Q167" i="45"/>
  <c r="P167" i="45"/>
  <c r="N167" i="45"/>
  <c r="L167" i="45"/>
  <c r="H167" i="45"/>
  <c r="F167" i="45"/>
  <c r="AE166" i="45"/>
  <c r="R166" i="45"/>
  <c r="Q166" i="45"/>
  <c r="P166" i="45"/>
  <c r="AE165" i="45"/>
  <c r="AC165" i="45"/>
  <c r="AA165" i="45"/>
  <c r="AD165" i="45" s="1"/>
  <c r="W165" i="45"/>
  <c r="U165" i="45"/>
  <c r="R165" i="45"/>
  <c r="Q165" i="45"/>
  <c r="P165" i="45"/>
  <c r="N165" i="45"/>
  <c r="L165" i="45"/>
  <c r="H165" i="45"/>
  <c r="F165" i="45"/>
  <c r="AE164" i="45"/>
  <c r="AI164" i="45" s="1"/>
  <c r="AC164" i="45"/>
  <c r="AA164" i="45"/>
  <c r="W164" i="45"/>
  <c r="U164" i="45"/>
  <c r="R164" i="45"/>
  <c r="Q164" i="45"/>
  <c r="P164" i="45"/>
  <c r="N164" i="45"/>
  <c r="L164" i="45"/>
  <c r="H164" i="45"/>
  <c r="F164" i="45"/>
  <c r="AI163" i="45"/>
  <c r="AE163" i="45"/>
  <c r="AG163" i="45" s="1"/>
  <c r="AC163" i="45"/>
  <c r="AA163" i="45"/>
  <c r="W163" i="45"/>
  <c r="U163" i="45"/>
  <c r="R163" i="45"/>
  <c r="Q163" i="45"/>
  <c r="P163" i="45"/>
  <c r="N163" i="45"/>
  <c r="L163" i="45"/>
  <c r="O163" i="45" s="1"/>
  <c r="H163" i="45"/>
  <c r="F163" i="45"/>
  <c r="AE162" i="45"/>
  <c r="R162" i="45"/>
  <c r="Q162" i="45"/>
  <c r="P162" i="45"/>
  <c r="AE161" i="45"/>
  <c r="AI161" i="45" s="1"/>
  <c r="AC161" i="45"/>
  <c r="AA161" i="45"/>
  <c r="W161" i="45"/>
  <c r="X161" i="45" s="1"/>
  <c r="U161" i="45"/>
  <c r="R161" i="45"/>
  <c r="Q161" i="45"/>
  <c r="P161" i="45"/>
  <c r="N161" i="45"/>
  <c r="L161" i="45"/>
  <c r="H161" i="45"/>
  <c r="F161" i="45"/>
  <c r="AE160" i="45"/>
  <c r="AG160" i="45" s="1"/>
  <c r="AC160" i="45"/>
  <c r="AA160" i="45"/>
  <c r="W160" i="45"/>
  <c r="U160" i="45"/>
  <c r="R160" i="45"/>
  <c r="Q160" i="45"/>
  <c r="P160" i="45"/>
  <c r="N160" i="45"/>
  <c r="L160" i="45"/>
  <c r="H160" i="45"/>
  <c r="I160" i="45" s="1"/>
  <c r="F160" i="45"/>
  <c r="AE159" i="45"/>
  <c r="AC159" i="45"/>
  <c r="AA159" i="45"/>
  <c r="W159" i="45"/>
  <c r="U159" i="45"/>
  <c r="R159" i="45"/>
  <c r="Q159" i="45"/>
  <c r="P159" i="45"/>
  <c r="N159" i="45"/>
  <c r="L159" i="45"/>
  <c r="H159" i="45"/>
  <c r="F159" i="45"/>
  <c r="AE158" i="45"/>
  <c r="AG158" i="45" s="1"/>
  <c r="AC158" i="45"/>
  <c r="AA158" i="45"/>
  <c r="W158" i="45"/>
  <c r="U158" i="45"/>
  <c r="R158" i="45"/>
  <c r="Q158" i="45"/>
  <c r="P158" i="45"/>
  <c r="N158" i="45"/>
  <c r="L158" i="45"/>
  <c r="H158" i="45"/>
  <c r="F158" i="45"/>
  <c r="AE157" i="45"/>
  <c r="AG157" i="45" s="1"/>
  <c r="AC157" i="45"/>
  <c r="AA157" i="45"/>
  <c r="W157" i="45"/>
  <c r="U157" i="45"/>
  <c r="R157" i="45"/>
  <c r="Q157" i="45"/>
  <c r="P157" i="45"/>
  <c r="N157" i="45"/>
  <c r="L157" i="45"/>
  <c r="O157" i="45" s="1"/>
  <c r="H157" i="45"/>
  <c r="F157" i="45"/>
  <c r="AE156" i="45"/>
  <c r="AG156" i="45" s="1"/>
  <c r="AC156" i="45"/>
  <c r="AA156" i="45"/>
  <c r="W156" i="45"/>
  <c r="U156" i="45"/>
  <c r="R156" i="45"/>
  <c r="Q156" i="45"/>
  <c r="P156" i="45"/>
  <c r="N156" i="45"/>
  <c r="L156" i="45"/>
  <c r="O156" i="45" s="1"/>
  <c r="H156" i="45"/>
  <c r="F156" i="45"/>
  <c r="AE155" i="45"/>
  <c r="AG155" i="45" s="1"/>
  <c r="AC155" i="45"/>
  <c r="AA155" i="45"/>
  <c r="W155" i="45"/>
  <c r="U155" i="45"/>
  <c r="R155" i="45"/>
  <c r="Q155" i="45"/>
  <c r="P155" i="45"/>
  <c r="N155" i="45"/>
  <c r="L155" i="45"/>
  <c r="H155" i="45"/>
  <c r="F155" i="45"/>
  <c r="AE154" i="45"/>
  <c r="AI154" i="45" s="1"/>
  <c r="AC154" i="45"/>
  <c r="AA154" i="45"/>
  <c r="W154" i="45"/>
  <c r="U154" i="45"/>
  <c r="R154" i="45"/>
  <c r="Q154" i="45"/>
  <c r="P154" i="45"/>
  <c r="N154" i="45"/>
  <c r="L154" i="45"/>
  <c r="H154" i="45"/>
  <c r="F154" i="45"/>
  <c r="AE153" i="45"/>
  <c r="AI153" i="45" s="1"/>
  <c r="AC153" i="45"/>
  <c r="AD153" i="45" s="1"/>
  <c r="AA153" i="45"/>
  <c r="W153" i="45"/>
  <c r="U153" i="45"/>
  <c r="R153" i="45"/>
  <c r="Q153" i="45"/>
  <c r="P153" i="45"/>
  <c r="N153" i="45"/>
  <c r="L153" i="45"/>
  <c r="H153" i="45"/>
  <c r="F153" i="45"/>
  <c r="AE152" i="45"/>
  <c r="AC152" i="45"/>
  <c r="AA152" i="45"/>
  <c r="W152" i="45"/>
  <c r="U152" i="45"/>
  <c r="R152" i="45"/>
  <c r="Q152" i="45"/>
  <c r="P152" i="45"/>
  <c r="N152" i="45"/>
  <c r="L152" i="45"/>
  <c r="H152" i="45"/>
  <c r="F152" i="45"/>
  <c r="AE151" i="45"/>
  <c r="AC151" i="45"/>
  <c r="AA151" i="45"/>
  <c r="W151" i="45"/>
  <c r="U151" i="45"/>
  <c r="R151" i="45"/>
  <c r="Q151" i="45"/>
  <c r="P151" i="45"/>
  <c r="N151" i="45"/>
  <c r="L151" i="45"/>
  <c r="H151" i="45"/>
  <c r="F151" i="45"/>
  <c r="AE150" i="45"/>
  <c r="AI150" i="45" s="1"/>
  <c r="AC150" i="45"/>
  <c r="AA150" i="45"/>
  <c r="W150" i="45"/>
  <c r="U150" i="45"/>
  <c r="R150" i="45"/>
  <c r="Q150" i="45"/>
  <c r="P150" i="45"/>
  <c r="N150" i="45"/>
  <c r="L150" i="45"/>
  <c r="H150" i="45"/>
  <c r="F150" i="45"/>
  <c r="AE149" i="45"/>
  <c r="AG149" i="45" s="1"/>
  <c r="AC149" i="45"/>
  <c r="AA149" i="45"/>
  <c r="W149" i="45"/>
  <c r="U149" i="45"/>
  <c r="R149" i="45"/>
  <c r="Q149" i="45"/>
  <c r="P149" i="45"/>
  <c r="N149" i="45"/>
  <c r="L149" i="45"/>
  <c r="H149" i="45"/>
  <c r="F149" i="45"/>
  <c r="AE148" i="45"/>
  <c r="AC148" i="45"/>
  <c r="AA148" i="45"/>
  <c r="W148" i="45"/>
  <c r="U148" i="45"/>
  <c r="R148" i="45"/>
  <c r="Q148" i="45"/>
  <c r="P148" i="45"/>
  <c r="N148" i="45"/>
  <c r="O148" i="45" s="1"/>
  <c r="L148" i="45"/>
  <c r="H148" i="45"/>
  <c r="F148" i="45"/>
  <c r="AE147" i="45"/>
  <c r="AC147" i="45"/>
  <c r="AA147" i="45"/>
  <c r="W147" i="45"/>
  <c r="U147" i="45"/>
  <c r="R147" i="45"/>
  <c r="Q147" i="45"/>
  <c r="P147" i="45"/>
  <c r="N147" i="45"/>
  <c r="L147" i="45"/>
  <c r="H147" i="45"/>
  <c r="F147" i="45"/>
  <c r="AE146" i="45"/>
  <c r="AE145" i="45"/>
  <c r="AG145" i="45" s="1"/>
  <c r="AJ145" i="45" s="1"/>
  <c r="AA145" i="45"/>
  <c r="AD145" i="45" s="1"/>
  <c r="U145" i="45"/>
  <c r="X145" i="45" s="1"/>
  <c r="R145" i="45"/>
  <c r="Q145" i="45"/>
  <c r="P145" i="45"/>
  <c r="L145" i="45"/>
  <c r="O145" i="45" s="1"/>
  <c r="F145" i="45"/>
  <c r="I145" i="45" s="1"/>
  <c r="AE144" i="45"/>
  <c r="AI144" i="45" s="1"/>
  <c r="AJ144" i="45" s="1"/>
  <c r="AC144" i="45"/>
  <c r="AD144" i="45" s="1"/>
  <c r="X144" i="45"/>
  <c r="W144" i="45"/>
  <c r="R144" i="45"/>
  <c r="Q144" i="45"/>
  <c r="P144" i="45"/>
  <c r="N144" i="45"/>
  <c r="O144" i="45" s="1"/>
  <c r="H144" i="45"/>
  <c r="I144" i="45" s="1"/>
  <c r="AE143" i="45"/>
  <c r="AG143" i="45" s="1"/>
  <c r="AC143" i="45"/>
  <c r="AA143" i="45"/>
  <c r="AD143" i="45" s="1"/>
  <c r="W143" i="45"/>
  <c r="U143" i="45"/>
  <c r="R143" i="45"/>
  <c r="Q143" i="45"/>
  <c r="P143" i="45"/>
  <c r="N143" i="45"/>
  <c r="L143" i="45"/>
  <c r="H143" i="45"/>
  <c r="F143" i="45"/>
  <c r="AE142" i="45"/>
  <c r="AG142" i="45" s="1"/>
  <c r="AC142" i="45"/>
  <c r="AA142" i="45"/>
  <c r="W142" i="45"/>
  <c r="U142" i="45"/>
  <c r="R142" i="45"/>
  <c r="Q142" i="45"/>
  <c r="P142" i="45"/>
  <c r="N142" i="45"/>
  <c r="L142" i="45"/>
  <c r="H142" i="45"/>
  <c r="F142" i="45"/>
  <c r="AE141" i="45"/>
  <c r="AG141" i="45" s="1"/>
  <c r="AC141" i="45"/>
  <c r="AA141" i="45"/>
  <c r="AD141" i="45" s="1"/>
  <c r="W141" i="45"/>
  <c r="U141" i="45"/>
  <c r="X141" i="45" s="1"/>
  <c r="R141" i="45"/>
  <c r="Q141" i="45"/>
  <c r="P141" i="45"/>
  <c r="N141" i="45"/>
  <c r="L141" i="45"/>
  <c r="H141" i="45"/>
  <c r="F141" i="45"/>
  <c r="AE140" i="45"/>
  <c r="AI140" i="45" s="1"/>
  <c r="AC140" i="45"/>
  <c r="AD140" i="45" s="1"/>
  <c r="AA140" i="45"/>
  <c r="W140" i="45"/>
  <c r="U140" i="45"/>
  <c r="R140" i="45"/>
  <c r="Q140" i="45"/>
  <c r="P140" i="45"/>
  <c r="N140" i="45"/>
  <c r="L140" i="45"/>
  <c r="H140" i="45"/>
  <c r="F140" i="45"/>
  <c r="AE139" i="45"/>
  <c r="AG139" i="45" s="1"/>
  <c r="AC139" i="45"/>
  <c r="AA139" i="45"/>
  <c r="W139" i="45"/>
  <c r="U139" i="45"/>
  <c r="R139" i="45"/>
  <c r="Q139" i="45"/>
  <c r="P139" i="45"/>
  <c r="N139" i="45"/>
  <c r="O139" i="45" s="1"/>
  <c r="L139" i="45"/>
  <c r="H139" i="45"/>
  <c r="F139" i="45"/>
  <c r="AE138" i="45"/>
  <c r="AI138" i="45" s="1"/>
  <c r="AC138" i="45"/>
  <c r="AA138" i="45"/>
  <c r="W138" i="45"/>
  <c r="U138" i="45"/>
  <c r="R138" i="45"/>
  <c r="Q138" i="45"/>
  <c r="P138" i="45"/>
  <c r="N138" i="45"/>
  <c r="L138" i="45"/>
  <c r="I138" i="45"/>
  <c r="H138" i="45"/>
  <c r="F138" i="45"/>
  <c r="AE137" i="45"/>
  <c r="AI137" i="45" s="1"/>
  <c r="AC137" i="45"/>
  <c r="AA137" i="45"/>
  <c r="W137" i="45"/>
  <c r="U137" i="45"/>
  <c r="R137" i="45"/>
  <c r="Q137" i="45"/>
  <c r="P137" i="45"/>
  <c r="N137" i="45"/>
  <c r="L137" i="45"/>
  <c r="H137" i="45"/>
  <c r="F137" i="45"/>
  <c r="I137" i="45" s="1"/>
  <c r="AE136" i="45"/>
  <c r="AI136" i="45" s="1"/>
  <c r="AC136" i="45"/>
  <c r="AA136" i="45"/>
  <c r="AD136" i="45" s="1"/>
  <c r="W136" i="45"/>
  <c r="U136" i="45"/>
  <c r="R136" i="45"/>
  <c r="Q136" i="45"/>
  <c r="P136" i="45"/>
  <c r="N136" i="45"/>
  <c r="L136" i="45"/>
  <c r="H136" i="45"/>
  <c r="F136" i="45"/>
  <c r="AE135" i="45"/>
  <c r="AC135" i="45"/>
  <c r="AA135" i="45"/>
  <c r="W135" i="45"/>
  <c r="U135" i="45"/>
  <c r="R135" i="45"/>
  <c r="Q135" i="45"/>
  <c r="P135" i="45"/>
  <c r="N135" i="45"/>
  <c r="L135" i="45"/>
  <c r="H135" i="45"/>
  <c r="F135" i="45"/>
  <c r="I135" i="45" s="1"/>
  <c r="AE134" i="45"/>
  <c r="AC134" i="45"/>
  <c r="AA134" i="45"/>
  <c r="W134" i="45"/>
  <c r="U134" i="45"/>
  <c r="R134" i="45"/>
  <c r="Q134" i="45"/>
  <c r="P134" i="45"/>
  <c r="N134" i="45"/>
  <c r="L134" i="45"/>
  <c r="H134" i="45"/>
  <c r="F134" i="45"/>
  <c r="AE133" i="45"/>
  <c r="AC133" i="45"/>
  <c r="AA133" i="45"/>
  <c r="AD133" i="45" s="1"/>
  <c r="W133" i="45"/>
  <c r="U133" i="45"/>
  <c r="R133" i="45"/>
  <c r="Q133" i="45"/>
  <c r="P133" i="45"/>
  <c r="N133" i="45"/>
  <c r="L133" i="45"/>
  <c r="H133" i="45"/>
  <c r="F133" i="45"/>
  <c r="AE132" i="45"/>
  <c r="AI132" i="45" s="1"/>
  <c r="AC132" i="45"/>
  <c r="AA132" i="45"/>
  <c r="W132" i="45"/>
  <c r="U132" i="45"/>
  <c r="R132" i="45"/>
  <c r="Q132" i="45"/>
  <c r="P132" i="45"/>
  <c r="N132" i="45"/>
  <c r="L132" i="45"/>
  <c r="H132" i="45"/>
  <c r="F132" i="45"/>
  <c r="AE131" i="45"/>
  <c r="AI131" i="45" s="1"/>
  <c r="AC131" i="45"/>
  <c r="AA131" i="45"/>
  <c r="W131" i="45"/>
  <c r="U131" i="45"/>
  <c r="R131" i="45"/>
  <c r="Q131" i="45"/>
  <c r="P131" i="45"/>
  <c r="N131" i="45"/>
  <c r="L131" i="45"/>
  <c r="H131" i="45"/>
  <c r="F131" i="45"/>
  <c r="AE130" i="45"/>
  <c r="AI130" i="45" s="1"/>
  <c r="AC130" i="45"/>
  <c r="AA130" i="45"/>
  <c r="W130" i="45"/>
  <c r="U130" i="45"/>
  <c r="R130" i="45"/>
  <c r="Q130" i="45"/>
  <c r="P130" i="45"/>
  <c r="N130" i="45"/>
  <c r="L130" i="45"/>
  <c r="H130" i="45"/>
  <c r="F130" i="45"/>
  <c r="AE129" i="45"/>
  <c r="AI129" i="45" s="1"/>
  <c r="AC129" i="45"/>
  <c r="AA129" i="45"/>
  <c r="AD129" i="45" s="1"/>
  <c r="W129" i="45"/>
  <c r="U129" i="45"/>
  <c r="R129" i="45"/>
  <c r="Q129" i="45"/>
  <c r="P129" i="45"/>
  <c r="N129" i="45"/>
  <c r="L129" i="45"/>
  <c r="H129" i="45"/>
  <c r="F129" i="45"/>
  <c r="AE128" i="45"/>
  <c r="AG128" i="45" s="1"/>
  <c r="AC128" i="45"/>
  <c r="AA128" i="45"/>
  <c r="AD128" i="45" s="1"/>
  <c r="W128" i="45"/>
  <c r="U128" i="45"/>
  <c r="R128" i="45"/>
  <c r="Q128" i="45"/>
  <c r="P128" i="45"/>
  <c r="N128" i="45"/>
  <c r="L128" i="45"/>
  <c r="H128" i="45"/>
  <c r="F128" i="45"/>
  <c r="AE127" i="45"/>
  <c r="AG127" i="45" s="1"/>
  <c r="AC127" i="45"/>
  <c r="AA127" i="45"/>
  <c r="AD127" i="45" s="1"/>
  <c r="W127" i="45"/>
  <c r="U127" i="45"/>
  <c r="R127" i="45"/>
  <c r="Q127" i="45"/>
  <c r="P127" i="45"/>
  <c r="N127" i="45"/>
  <c r="L127" i="45"/>
  <c r="H127" i="45"/>
  <c r="F127" i="45"/>
  <c r="AE126" i="45"/>
  <c r="AG126" i="45" s="1"/>
  <c r="AC126" i="45"/>
  <c r="AA126" i="45"/>
  <c r="AD126" i="45" s="1"/>
  <c r="W126" i="45"/>
  <c r="U126" i="45"/>
  <c r="R126" i="45"/>
  <c r="Q126" i="45"/>
  <c r="P126" i="45"/>
  <c r="N126" i="45"/>
  <c r="L126" i="45"/>
  <c r="H126" i="45"/>
  <c r="F126" i="45"/>
  <c r="AE125" i="45"/>
  <c r="AI125" i="45" s="1"/>
  <c r="AC125" i="45"/>
  <c r="AA125" i="45"/>
  <c r="W125" i="45"/>
  <c r="U125" i="45"/>
  <c r="R125" i="45"/>
  <c r="Q125" i="45"/>
  <c r="P125" i="45"/>
  <c r="N125" i="45"/>
  <c r="L125" i="45"/>
  <c r="H125" i="45"/>
  <c r="F125" i="45"/>
  <c r="AE124" i="45"/>
  <c r="AI124" i="45" s="1"/>
  <c r="AC124" i="45"/>
  <c r="AA124" i="45"/>
  <c r="AD124" i="45" s="1"/>
  <c r="W124" i="45"/>
  <c r="U124" i="45"/>
  <c r="R124" i="45"/>
  <c r="Q124" i="45"/>
  <c r="P124" i="45"/>
  <c r="N124" i="45"/>
  <c r="L124" i="45"/>
  <c r="H124" i="45"/>
  <c r="F124" i="45"/>
  <c r="AE123" i="45"/>
  <c r="AI123" i="45" s="1"/>
  <c r="AC123" i="45"/>
  <c r="AA123" i="45"/>
  <c r="AD123" i="45" s="1"/>
  <c r="W123" i="45"/>
  <c r="U123" i="45"/>
  <c r="R123" i="45"/>
  <c r="Q123" i="45"/>
  <c r="P123" i="45"/>
  <c r="N123" i="45"/>
  <c r="L123" i="45"/>
  <c r="H123" i="45"/>
  <c r="F123" i="45"/>
  <c r="AE122" i="45"/>
  <c r="AI122" i="45" s="1"/>
  <c r="AC122" i="45"/>
  <c r="AA122" i="45"/>
  <c r="W122" i="45"/>
  <c r="U122" i="45"/>
  <c r="R122" i="45"/>
  <c r="Q122" i="45"/>
  <c r="P122" i="45"/>
  <c r="N122" i="45"/>
  <c r="L122" i="45"/>
  <c r="H122" i="45"/>
  <c r="F122" i="45"/>
  <c r="AE121" i="45"/>
  <c r="AG121" i="45" s="1"/>
  <c r="AC121" i="45"/>
  <c r="AA121" i="45"/>
  <c r="W121" i="45"/>
  <c r="U121" i="45"/>
  <c r="X121" i="45" s="1"/>
  <c r="R121" i="45"/>
  <c r="Q121" i="45"/>
  <c r="P121" i="45"/>
  <c r="N121" i="45"/>
  <c r="L121" i="45"/>
  <c r="H121" i="45"/>
  <c r="F121" i="45"/>
  <c r="AE120" i="45"/>
  <c r="AC120" i="45"/>
  <c r="AA120" i="45"/>
  <c r="W120" i="45"/>
  <c r="U120" i="45"/>
  <c r="X120" i="45" s="1"/>
  <c r="R120" i="45"/>
  <c r="Q120" i="45"/>
  <c r="P120" i="45"/>
  <c r="N120" i="45"/>
  <c r="L120" i="45"/>
  <c r="H120" i="45"/>
  <c r="F120" i="45"/>
  <c r="I120" i="45" s="1"/>
  <c r="AE119" i="45"/>
  <c r="AC119" i="45"/>
  <c r="AA119" i="45"/>
  <c r="W119" i="45"/>
  <c r="U119" i="45"/>
  <c r="X119" i="45" s="1"/>
  <c r="R119" i="45"/>
  <c r="Q119" i="45"/>
  <c r="P119" i="45"/>
  <c r="N119" i="45"/>
  <c r="L119" i="45"/>
  <c r="H119" i="45"/>
  <c r="F119" i="45"/>
  <c r="AE118" i="45"/>
  <c r="AG118" i="45" s="1"/>
  <c r="AC118" i="45"/>
  <c r="AA118" i="45"/>
  <c r="W118" i="45"/>
  <c r="U118" i="45"/>
  <c r="X118" i="45" s="1"/>
  <c r="R118" i="45"/>
  <c r="Q118" i="45"/>
  <c r="P118" i="45"/>
  <c r="N118" i="45"/>
  <c r="L118" i="45"/>
  <c r="H118" i="45"/>
  <c r="F118" i="45"/>
  <c r="AE117" i="45"/>
  <c r="AC117" i="45"/>
  <c r="AA117" i="45"/>
  <c r="W117" i="45"/>
  <c r="U117" i="45"/>
  <c r="X117" i="45" s="1"/>
  <c r="R117" i="45"/>
  <c r="Q117" i="45"/>
  <c r="P117" i="45"/>
  <c r="N117" i="45"/>
  <c r="L117" i="45"/>
  <c r="H117" i="45"/>
  <c r="F117" i="45"/>
  <c r="AE116" i="45"/>
  <c r="AC116" i="45"/>
  <c r="AA116" i="45"/>
  <c r="W116" i="45"/>
  <c r="U116" i="45"/>
  <c r="X116" i="45" s="1"/>
  <c r="R116" i="45"/>
  <c r="Q116" i="45"/>
  <c r="P116" i="45"/>
  <c r="N116" i="45"/>
  <c r="L116" i="45"/>
  <c r="H116" i="45"/>
  <c r="F116" i="45"/>
  <c r="I116" i="45" s="1"/>
  <c r="AE115" i="45"/>
  <c r="AG115" i="45" s="1"/>
  <c r="AC115" i="45"/>
  <c r="AA115" i="45"/>
  <c r="W115" i="45"/>
  <c r="U115" i="45"/>
  <c r="X115" i="45" s="1"/>
  <c r="R115" i="45"/>
  <c r="Q115" i="45"/>
  <c r="P115" i="45"/>
  <c r="N115" i="45"/>
  <c r="L115" i="45"/>
  <c r="O115" i="45" s="1"/>
  <c r="H115" i="45"/>
  <c r="F115" i="45"/>
  <c r="I115" i="45" s="1"/>
  <c r="AE114" i="45"/>
  <c r="AG114" i="45" s="1"/>
  <c r="AC114" i="45"/>
  <c r="AA114" i="45"/>
  <c r="W114" i="45"/>
  <c r="U114" i="45"/>
  <c r="R114" i="45"/>
  <c r="Q114" i="45"/>
  <c r="P114" i="45"/>
  <c r="N114" i="45"/>
  <c r="L114" i="45"/>
  <c r="O114" i="45" s="1"/>
  <c r="H114" i="45"/>
  <c r="F114" i="45"/>
  <c r="I114" i="45" s="1"/>
  <c r="AE113" i="45"/>
  <c r="AC113" i="45"/>
  <c r="AA113" i="45"/>
  <c r="W113" i="45"/>
  <c r="U113" i="45"/>
  <c r="X113" i="45" s="1"/>
  <c r="R113" i="45"/>
  <c r="Q113" i="45"/>
  <c r="P113" i="45"/>
  <c r="N113" i="45"/>
  <c r="L113" i="45"/>
  <c r="O113" i="45" s="1"/>
  <c r="H113" i="45"/>
  <c r="F113" i="45"/>
  <c r="I113" i="45" s="1"/>
  <c r="AE112" i="45"/>
  <c r="AI112" i="45" s="1"/>
  <c r="AC112" i="45"/>
  <c r="AA112" i="45"/>
  <c r="W112" i="45"/>
  <c r="U112" i="45"/>
  <c r="X112" i="45" s="1"/>
  <c r="R112" i="45"/>
  <c r="Q112" i="45"/>
  <c r="P112" i="45"/>
  <c r="N112" i="45"/>
  <c r="L112" i="45"/>
  <c r="H112" i="45"/>
  <c r="F112" i="45"/>
  <c r="I112" i="45" s="1"/>
  <c r="AE111" i="45"/>
  <c r="AI111" i="45" s="1"/>
  <c r="AC111" i="45"/>
  <c r="AA111" i="45"/>
  <c r="W111" i="45"/>
  <c r="U111" i="45"/>
  <c r="X111" i="45" s="1"/>
  <c r="R111" i="45"/>
  <c r="Q111" i="45"/>
  <c r="P111" i="45"/>
  <c r="N111" i="45"/>
  <c r="L111" i="45"/>
  <c r="O111" i="45" s="1"/>
  <c r="H111" i="45"/>
  <c r="F111" i="45"/>
  <c r="AE110" i="45"/>
  <c r="AG110" i="45" s="1"/>
  <c r="AC110" i="45"/>
  <c r="AA110" i="45"/>
  <c r="AD110" i="45" s="1"/>
  <c r="W110" i="45"/>
  <c r="U110" i="45"/>
  <c r="R110" i="45"/>
  <c r="Q110" i="45"/>
  <c r="P110" i="45"/>
  <c r="N110" i="45"/>
  <c r="L110" i="45"/>
  <c r="H110" i="45"/>
  <c r="F110" i="45"/>
  <c r="AE109" i="45"/>
  <c r="AC109" i="45"/>
  <c r="AA109" i="45"/>
  <c r="W109" i="45"/>
  <c r="U109" i="45"/>
  <c r="R109" i="45"/>
  <c r="Q109" i="45"/>
  <c r="P109" i="45"/>
  <c r="N109" i="45"/>
  <c r="L109" i="45"/>
  <c r="H109" i="45"/>
  <c r="F109" i="45"/>
  <c r="I109" i="45" s="1"/>
  <c r="AE108" i="45"/>
  <c r="AC108" i="45"/>
  <c r="AA108" i="45"/>
  <c r="W108" i="45"/>
  <c r="U108" i="45"/>
  <c r="X108" i="45" s="1"/>
  <c r="R108" i="45"/>
  <c r="Q108" i="45"/>
  <c r="P108" i="45"/>
  <c r="N108" i="45"/>
  <c r="L108" i="45"/>
  <c r="H108" i="45"/>
  <c r="F108" i="45"/>
  <c r="AE107" i="45"/>
  <c r="AC107" i="45"/>
  <c r="AA107" i="45"/>
  <c r="W107" i="45"/>
  <c r="U107" i="45"/>
  <c r="X107" i="45" s="1"/>
  <c r="R107" i="45"/>
  <c r="Q107" i="45"/>
  <c r="P107" i="45"/>
  <c r="N107" i="45"/>
  <c r="L107" i="45"/>
  <c r="H107" i="45"/>
  <c r="F107" i="45"/>
  <c r="AE106" i="45"/>
  <c r="AG106" i="45" s="1"/>
  <c r="AC106" i="45"/>
  <c r="AA106" i="45"/>
  <c r="W106" i="45"/>
  <c r="U106" i="45"/>
  <c r="X106" i="45" s="1"/>
  <c r="R106" i="45"/>
  <c r="Q106" i="45"/>
  <c r="P106" i="45"/>
  <c r="N106" i="45"/>
  <c r="L106" i="45"/>
  <c r="H106" i="45"/>
  <c r="F106" i="45"/>
  <c r="AI105" i="45"/>
  <c r="AE105" i="45"/>
  <c r="AG105" i="45" s="1"/>
  <c r="AC105" i="45"/>
  <c r="AA105" i="45"/>
  <c r="W105" i="45"/>
  <c r="U105" i="45"/>
  <c r="R105" i="45"/>
  <c r="Q105" i="45"/>
  <c r="P105" i="45"/>
  <c r="N105" i="45"/>
  <c r="L105" i="45"/>
  <c r="H105" i="45"/>
  <c r="F105" i="45"/>
  <c r="AE104" i="45"/>
  <c r="AI104" i="45" s="1"/>
  <c r="AC104" i="45"/>
  <c r="AA104" i="45"/>
  <c r="W104" i="45"/>
  <c r="U104" i="45"/>
  <c r="R104" i="45"/>
  <c r="Q104" i="45"/>
  <c r="P104" i="45"/>
  <c r="N104" i="45"/>
  <c r="L104" i="45"/>
  <c r="H104" i="45"/>
  <c r="F104" i="45"/>
  <c r="AE103" i="45"/>
  <c r="AG103" i="45" s="1"/>
  <c r="AC103" i="45"/>
  <c r="AA103" i="45"/>
  <c r="W103" i="45"/>
  <c r="U103" i="45"/>
  <c r="R103" i="45"/>
  <c r="Q103" i="45"/>
  <c r="P103" i="45"/>
  <c r="N103" i="45"/>
  <c r="L103" i="45"/>
  <c r="H103" i="45"/>
  <c r="F103" i="45"/>
  <c r="AE102" i="45"/>
  <c r="AC102" i="45"/>
  <c r="AA102" i="45"/>
  <c r="W102" i="45"/>
  <c r="U102" i="45"/>
  <c r="R102" i="45"/>
  <c r="Q102" i="45"/>
  <c r="P102" i="45"/>
  <c r="N102" i="45"/>
  <c r="L102" i="45"/>
  <c r="H102" i="45"/>
  <c r="F102" i="45"/>
  <c r="AE101" i="45"/>
  <c r="AC101" i="45"/>
  <c r="AA101" i="45"/>
  <c r="W101" i="45"/>
  <c r="U101" i="45"/>
  <c r="R101" i="45"/>
  <c r="Q101" i="45"/>
  <c r="P101" i="45"/>
  <c r="N101" i="45"/>
  <c r="L101" i="45"/>
  <c r="H101" i="45"/>
  <c r="F101" i="45"/>
  <c r="AE100" i="45"/>
  <c r="AG100" i="45" s="1"/>
  <c r="AC100" i="45"/>
  <c r="AA100" i="45"/>
  <c r="W100" i="45"/>
  <c r="U100" i="45"/>
  <c r="R100" i="45"/>
  <c r="Q100" i="45"/>
  <c r="P100" i="45"/>
  <c r="N100" i="45"/>
  <c r="L100" i="45"/>
  <c r="H100" i="45"/>
  <c r="F100" i="45"/>
  <c r="AE99" i="45"/>
  <c r="AC99" i="45"/>
  <c r="AA99" i="45"/>
  <c r="W99" i="45"/>
  <c r="U99" i="45"/>
  <c r="R99" i="45"/>
  <c r="Q99" i="45"/>
  <c r="P99" i="45"/>
  <c r="N99" i="45"/>
  <c r="L99" i="45"/>
  <c r="H99" i="45"/>
  <c r="F99" i="45"/>
  <c r="AE98" i="45"/>
  <c r="AI98" i="45" s="1"/>
  <c r="AC98" i="45"/>
  <c r="AA98" i="45"/>
  <c r="W98" i="45"/>
  <c r="U98" i="45"/>
  <c r="R98" i="45"/>
  <c r="Q98" i="45"/>
  <c r="P98" i="45"/>
  <c r="N98" i="45"/>
  <c r="L98" i="45"/>
  <c r="H98" i="45"/>
  <c r="F98" i="45"/>
  <c r="AE97" i="45"/>
  <c r="AC97" i="45"/>
  <c r="AA97" i="45"/>
  <c r="W97" i="45"/>
  <c r="U97" i="45"/>
  <c r="R97" i="45"/>
  <c r="Q97" i="45"/>
  <c r="P97" i="45"/>
  <c r="N97" i="45"/>
  <c r="L97" i="45"/>
  <c r="H97" i="45"/>
  <c r="F97" i="45"/>
  <c r="I97" i="45" s="1"/>
  <c r="AE96" i="45"/>
  <c r="AC96" i="45"/>
  <c r="AA96" i="45"/>
  <c r="W96" i="45"/>
  <c r="U96" i="45"/>
  <c r="R96" i="45"/>
  <c r="Q96" i="45"/>
  <c r="P96" i="45"/>
  <c r="N96" i="45"/>
  <c r="L96" i="45"/>
  <c r="H96" i="45"/>
  <c r="F96" i="45"/>
  <c r="I96" i="45" s="1"/>
  <c r="AE95" i="45"/>
  <c r="AG95" i="45" s="1"/>
  <c r="AJ95" i="45" s="1"/>
  <c r="AA95" i="45"/>
  <c r="U95" i="45"/>
  <c r="X95" i="45" s="1"/>
  <c r="R95" i="45"/>
  <c r="Q95" i="45"/>
  <c r="P95" i="45"/>
  <c r="O95" i="45"/>
  <c r="L95" i="45"/>
  <c r="F95" i="45"/>
  <c r="I95" i="45" s="1"/>
  <c r="AE94" i="45"/>
  <c r="R94" i="45"/>
  <c r="Q94" i="45"/>
  <c r="P94" i="45"/>
  <c r="AE93" i="45"/>
  <c r="AI93" i="45" s="1"/>
  <c r="AC93" i="45"/>
  <c r="AA93" i="45"/>
  <c r="W93" i="45"/>
  <c r="U93" i="45"/>
  <c r="R93" i="45"/>
  <c r="Q93" i="45"/>
  <c r="P93" i="45"/>
  <c r="N93" i="45"/>
  <c r="L93" i="45"/>
  <c r="H93" i="45"/>
  <c r="F93" i="45"/>
  <c r="AE92" i="45"/>
  <c r="AC92" i="45"/>
  <c r="AA92" i="45"/>
  <c r="W92" i="45"/>
  <c r="U92" i="45"/>
  <c r="R92" i="45"/>
  <c r="Q92" i="45"/>
  <c r="P92" i="45"/>
  <c r="N92" i="45"/>
  <c r="L92" i="45"/>
  <c r="H92" i="45"/>
  <c r="F92" i="45"/>
  <c r="AE91" i="45"/>
  <c r="AG91" i="45" s="1"/>
  <c r="AC91" i="45"/>
  <c r="AA91" i="45"/>
  <c r="W91" i="45"/>
  <c r="U91" i="45"/>
  <c r="R91" i="45"/>
  <c r="Q91" i="45"/>
  <c r="P91" i="45"/>
  <c r="N91" i="45"/>
  <c r="L91" i="45"/>
  <c r="O91" i="45" s="1"/>
  <c r="H91" i="45"/>
  <c r="F91" i="45"/>
  <c r="AE90" i="45"/>
  <c r="AI90" i="45" s="1"/>
  <c r="AC90" i="45"/>
  <c r="AA90" i="45"/>
  <c r="AA89" i="45" s="1"/>
  <c r="W90" i="45"/>
  <c r="U90" i="45"/>
  <c r="R90" i="45"/>
  <c r="Q90" i="45"/>
  <c r="P90" i="45"/>
  <c r="N90" i="45"/>
  <c r="L90" i="45"/>
  <c r="H90" i="45"/>
  <c r="F90" i="45"/>
  <c r="AE89" i="45"/>
  <c r="R89" i="45"/>
  <c r="Q89" i="45"/>
  <c r="P89" i="45"/>
  <c r="AE88" i="45"/>
  <c r="AC88" i="45"/>
  <c r="AA88" i="45"/>
  <c r="W88" i="45"/>
  <c r="U88" i="45"/>
  <c r="R88" i="45"/>
  <c r="Q88" i="45"/>
  <c r="P88" i="45"/>
  <c r="N88" i="45"/>
  <c r="L88" i="45"/>
  <c r="H88" i="45"/>
  <c r="F88" i="45"/>
  <c r="AE87" i="45"/>
  <c r="AG87" i="45" s="1"/>
  <c r="AJ87" i="45" s="1"/>
  <c r="AA87" i="45"/>
  <c r="AD87" i="45" s="1"/>
  <c r="U87" i="45"/>
  <c r="X87" i="45" s="1"/>
  <c r="R87" i="45"/>
  <c r="Q87" i="45"/>
  <c r="P87" i="45"/>
  <c r="L87" i="45"/>
  <c r="O87" i="45" s="1"/>
  <c r="F87" i="45"/>
  <c r="I87" i="45" s="1"/>
  <c r="AE86" i="45"/>
  <c r="AI86" i="45" s="1"/>
  <c r="AC86" i="45"/>
  <c r="AA86" i="45"/>
  <c r="W86" i="45"/>
  <c r="U86" i="45"/>
  <c r="X86" i="45" s="1"/>
  <c r="R86" i="45"/>
  <c r="Q86" i="45"/>
  <c r="P86" i="45"/>
  <c r="N86" i="45"/>
  <c r="L86" i="45"/>
  <c r="H86" i="45"/>
  <c r="F86" i="45"/>
  <c r="AE85" i="45"/>
  <c r="R85" i="45"/>
  <c r="Q85" i="45"/>
  <c r="P85" i="45"/>
  <c r="AE84" i="45"/>
  <c r="AC84" i="45"/>
  <c r="AA84" i="45"/>
  <c r="W84" i="45"/>
  <c r="U84" i="45"/>
  <c r="R84" i="45"/>
  <c r="Q84" i="45"/>
  <c r="P84" i="45"/>
  <c r="N84" i="45"/>
  <c r="L84" i="45"/>
  <c r="H84" i="45"/>
  <c r="F84" i="45"/>
  <c r="AE83" i="45"/>
  <c r="AC83" i="45"/>
  <c r="AA83" i="45"/>
  <c r="W83" i="45"/>
  <c r="W82" i="45" s="1"/>
  <c r="U83" i="45"/>
  <c r="R83" i="45"/>
  <c r="Q83" i="45"/>
  <c r="P83" i="45"/>
  <c r="N83" i="45"/>
  <c r="N82" i="45" s="1"/>
  <c r="L83" i="45"/>
  <c r="H83" i="45"/>
  <c r="H82" i="45" s="1"/>
  <c r="F83" i="45"/>
  <c r="AE82" i="45"/>
  <c r="AC82" i="45"/>
  <c r="AA82" i="45"/>
  <c r="R82" i="45"/>
  <c r="Q82" i="45"/>
  <c r="P82" i="45"/>
  <c r="AE81" i="45"/>
  <c r="AG81" i="45" s="1"/>
  <c r="AG80" i="45" s="1"/>
  <c r="AC81" i="45"/>
  <c r="AA81" i="45"/>
  <c r="W81" i="45"/>
  <c r="W80" i="45" s="1"/>
  <c r="U81" i="45"/>
  <c r="U80" i="45" s="1"/>
  <c r="R81" i="45"/>
  <c r="Q81" i="45"/>
  <c r="P81" i="45"/>
  <c r="N81" i="45"/>
  <c r="N80" i="45" s="1"/>
  <c r="L81" i="45"/>
  <c r="H81" i="45"/>
  <c r="H80" i="45" s="1"/>
  <c r="F81" i="45"/>
  <c r="AE80" i="45"/>
  <c r="AC80" i="45"/>
  <c r="AA80" i="45"/>
  <c r="R80" i="45"/>
  <c r="Q80" i="45"/>
  <c r="P80" i="45"/>
  <c r="AE79" i="45"/>
  <c r="AI79" i="45" s="1"/>
  <c r="AC79" i="45"/>
  <c r="AA79" i="45"/>
  <c r="W79" i="45"/>
  <c r="U79" i="45"/>
  <c r="R79" i="45"/>
  <c r="Q79" i="45"/>
  <c r="P79" i="45"/>
  <c r="N79" i="45"/>
  <c r="L79" i="45"/>
  <c r="H79" i="45"/>
  <c r="F79" i="45"/>
  <c r="AE78" i="45"/>
  <c r="AC78" i="45"/>
  <c r="AA78" i="45"/>
  <c r="W78" i="45"/>
  <c r="U78" i="45"/>
  <c r="R78" i="45"/>
  <c r="Q78" i="45"/>
  <c r="P78" i="45"/>
  <c r="N78" i="45"/>
  <c r="L78" i="45"/>
  <c r="H78" i="45"/>
  <c r="F78" i="45"/>
  <c r="AE77" i="45"/>
  <c r="AI77" i="45" s="1"/>
  <c r="AC77" i="45"/>
  <c r="AA77" i="45"/>
  <c r="W77" i="45"/>
  <c r="U77" i="45"/>
  <c r="R77" i="45"/>
  <c r="Q77" i="45"/>
  <c r="P77" i="45"/>
  <c r="N77" i="45"/>
  <c r="L77" i="45"/>
  <c r="H77" i="45"/>
  <c r="F77" i="45"/>
  <c r="AE76" i="45"/>
  <c r="AC76" i="45"/>
  <c r="AA76" i="45"/>
  <c r="W76" i="45"/>
  <c r="U76" i="45"/>
  <c r="R76" i="45"/>
  <c r="Q76" i="45"/>
  <c r="P76" i="45"/>
  <c r="N76" i="45"/>
  <c r="L76" i="45"/>
  <c r="H76" i="45"/>
  <c r="F76" i="45"/>
  <c r="AE75" i="45"/>
  <c r="R75" i="45"/>
  <c r="Q75" i="45"/>
  <c r="P75" i="45"/>
  <c r="AE74" i="45"/>
  <c r="AI74" i="45" s="1"/>
  <c r="AI73" i="45" s="1"/>
  <c r="AC74" i="45"/>
  <c r="AA74" i="45"/>
  <c r="AA73" i="45" s="1"/>
  <c r="W74" i="45"/>
  <c r="W73" i="45" s="1"/>
  <c r="U74" i="45"/>
  <c r="U73" i="45" s="1"/>
  <c r="R74" i="45"/>
  <c r="Q74" i="45"/>
  <c r="P74" i="45"/>
  <c r="N74" i="45"/>
  <c r="N73" i="45" s="1"/>
  <c r="L74" i="45"/>
  <c r="H74" i="45"/>
  <c r="F74" i="45"/>
  <c r="F73" i="45" s="1"/>
  <c r="AE73" i="45"/>
  <c r="AC73" i="45"/>
  <c r="R73" i="45"/>
  <c r="Q73" i="45"/>
  <c r="P73" i="45"/>
  <c r="AE72" i="45"/>
  <c r="AG72" i="45" s="1"/>
  <c r="AC72" i="45"/>
  <c r="AA72" i="45"/>
  <c r="W72" i="45"/>
  <c r="U72" i="45"/>
  <c r="R72" i="45"/>
  <c r="Q72" i="45"/>
  <c r="P72" i="45"/>
  <c r="N72" i="45"/>
  <c r="L72" i="45"/>
  <c r="H72" i="45"/>
  <c r="F72" i="45"/>
  <c r="AE71" i="45"/>
  <c r="AC71" i="45"/>
  <c r="AA71" i="45"/>
  <c r="AD71" i="45" s="1"/>
  <c r="W71" i="45"/>
  <c r="U71" i="45"/>
  <c r="R71" i="45"/>
  <c r="Q71" i="45"/>
  <c r="P71" i="45"/>
  <c r="N71" i="45"/>
  <c r="L71" i="45"/>
  <c r="L70" i="45" s="1"/>
  <c r="H71" i="45"/>
  <c r="F71" i="45"/>
  <c r="AE70" i="45"/>
  <c r="R70" i="45"/>
  <c r="Q70" i="45"/>
  <c r="P70" i="45"/>
  <c r="AE69" i="45"/>
  <c r="AE68" i="45"/>
  <c r="AI68" i="45" s="1"/>
  <c r="AC68" i="45"/>
  <c r="AA68" i="45"/>
  <c r="AD68" i="45" s="1"/>
  <c r="W68" i="45"/>
  <c r="U68" i="45"/>
  <c r="R68" i="45"/>
  <c r="Q68" i="45"/>
  <c r="P68" i="45"/>
  <c r="N68" i="45"/>
  <c r="L68" i="45"/>
  <c r="O68" i="45" s="1"/>
  <c r="H68" i="45"/>
  <c r="F68" i="45"/>
  <c r="AE67" i="45"/>
  <c r="AI67" i="45" s="1"/>
  <c r="AC67" i="45"/>
  <c r="AA67" i="45"/>
  <c r="AD67" i="45" s="1"/>
  <c r="W67" i="45"/>
  <c r="U67" i="45"/>
  <c r="R67" i="45"/>
  <c r="Q67" i="45"/>
  <c r="P67" i="45"/>
  <c r="N67" i="45"/>
  <c r="L67" i="45"/>
  <c r="O67" i="45" s="1"/>
  <c r="H67" i="45"/>
  <c r="F67" i="45"/>
  <c r="AE66" i="45"/>
  <c r="AI66" i="45" s="1"/>
  <c r="AC66" i="45"/>
  <c r="AA66" i="45"/>
  <c r="AD66" i="45" s="1"/>
  <c r="W66" i="45"/>
  <c r="U66" i="45"/>
  <c r="R66" i="45"/>
  <c r="Q66" i="45"/>
  <c r="P66" i="45"/>
  <c r="N66" i="45"/>
  <c r="L66" i="45"/>
  <c r="H66" i="45"/>
  <c r="F66" i="45"/>
  <c r="AE65" i="45"/>
  <c r="AI65" i="45" s="1"/>
  <c r="AC65" i="45"/>
  <c r="AA65" i="45"/>
  <c r="W65" i="45"/>
  <c r="U65" i="45"/>
  <c r="R65" i="45"/>
  <c r="Q65" i="45"/>
  <c r="P65" i="45"/>
  <c r="N65" i="45"/>
  <c r="L65" i="45"/>
  <c r="H65" i="45"/>
  <c r="F65" i="45"/>
  <c r="AE64" i="45"/>
  <c r="AI64" i="45" s="1"/>
  <c r="AC64" i="45"/>
  <c r="AA64" i="45"/>
  <c r="W64" i="45"/>
  <c r="U64" i="45"/>
  <c r="R64" i="45"/>
  <c r="Q64" i="45"/>
  <c r="P64" i="45"/>
  <c r="N64" i="45"/>
  <c r="L64" i="45"/>
  <c r="H64" i="45"/>
  <c r="F64" i="45"/>
  <c r="AE63" i="45"/>
  <c r="AG63" i="45" s="1"/>
  <c r="AC63" i="45"/>
  <c r="AA63" i="45"/>
  <c r="W63" i="45"/>
  <c r="U63" i="45"/>
  <c r="R63" i="45"/>
  <c r="Q63" i="45"/>
  <c r="P63" i="45"/>
  <c r="N63" i="45"/>
  <c r="L63" i="45"/>
  <c r="H63" i="45"/>
  <c r="F63" i="45"/>
  <c r="AE62" i="45"/>
  <c r="AC62" i="45"/>
  <c r="AA62" i="45"/>
  <c r="W62" i="45"/>
  <c r="U62" i="45"/>
  <c r="R62" i="45"/>
  <c r="Q62" i="45"/>
  <c r="P62" i="45"/>
  <c r="N62" i="45"/>
  <c r="L62" i="45"/>
  <c r="O62" i="45" s="1"/>
  <c r="H62" i="45"/>
  <c r="F62" i="45"/>
  <c r="AE61" i="45"/>
  <c r="AI61" i="45" s="1"/>
  <c r="AC61" i="45"/>
  <c r="AA61" i="45"/>
  <c r="W61" i="45"/>
  <c r="U61" i="45"/>
  <c r="R61" i="45"/>
  <c r="Q61" i="45"/>
  <c r="P61" i="45"/>
  <c r="N61" i="45"/>
  <c r="L61" i="45"/>
  <c r="O61" i="45" s="1"/>
  <c r="H61" i="45"/>
  <c r="F61" i="45"/>
  <c r="AE60" i="45"/>
  <c r="AG60" i="45" s="1"/>
  <c r="AC60" i="45"/>
  <c r="AA60" i="45"/>
  <c r="W60" i="45"/>
  <c r="U60" i="45"/>
  <c r="R60" i="45"/>
  <c r="Q60" i="45"/>
  <c r="P60" i="45"/>
  <c r="N60" i="45"/>
  <c r="L60" i="45"/>
  <c r="O60" i="45" s="1"/>
  <c r="H60" i="45"/>
  <c r="F60" i="45"/>
  <c r="AE59" i="45"/>
  <c r="AG59" i="45" s="1"/>
  <c r="AC59" i="45"/>
  <c r="AA59" i="45"/>
  <c r="W59" i="45"/>
  <c r="U59" i="45"/>
  <c r="R59" i="45"/>
  <c r="Q59" i="45"/>
  <c r="P59" i="45"/>
  <c r="N59" i="45"/>
  <c r="L59" i="45"/>
  <c r="O59" i="45" s="1"/>
  <c r="H59" i="45"/>
  <c r="F59" i="45"/>
  <c r="AE58" i="45"/>
  <c r="AI58" i="45" s="1"/>
  <c r="AC58" i="45"/>
  <c r="AA58" i="45"/>
  <c r="W58" i="45"/>
  <c r="U58" i="45"/>
  <c r="R58" i="45"/>
  <c r="Q58" i="45"/>
  <c r="P58" i="45"/>
  <c r="N58" i="45"/>
  <c r="L58" i="45"/>
  <c r="O58" i="45" s="1"/>
  <c r="H58" i="45"/>
  <c r="F58" i="45"/>
  <c r="AE57" i="45"/>
  <c r="AI57" i="45" s="1"/>
  <c r="AC57" i="45"/>
  <c r="AA57" i="45"/>
  <c r="W57" i="45"/>
  <c r="U57" i="45"/>
  <c r="R57" i="45"/>
  <c r="Q57" i="45"/>
  <c r="P57" i="45"/>
  <c r="N57" i="45"/>
  <c r="L57" i="45"/>
  <c r="O57" i="45" s="1"/>
  <c r="H57" i="45"/>
  <c r="F57" i="45"/>
  <c r="AE56" i="45"/>
  <c r="AI56" i="45" s="1"/>
  <c r="AC56" i="45"/>
  <c r="AA56" i="45"/>
  <c r="W56" i="45"/>
  <c r="U56" i="45"/>
  <c r="R56" i="45"/>
  <c r="Q56" i="45"/>
  <c r="P56" i="45"/>
  <c r="N56" i="45"/>
  <c r="L56" i="45"/>
  <c r="H56" i="45"/>
  <c r="F56" i="45"/>
  <c r="AE55" i="45"/>
  <c r="AI55" i="45" s="1"/>
  <c r="AC55" i="45"/>
  <c r="AA55" i="45"/>
  <c r="AD55" i="45" s="1"/>
  <c r="W55" i="45"/>
  <c r="U55" i="45"/>
  <c r="R55" i="45"/>
  <c r="Q55" i="45"/>
  <c r="P55" i="45"/>
  <c r="N55" i="45"/>
  <c r="L55" i="45"/>
  <c r="H55" i="45"/>
  <c r="F55" i="45"/>
  <c r="AE54" i="45"/>
  <c r="AC54" i="45"/>
  <c r="AA54" i="45"/>
  <c r="W54" i="45"/>
  <c r="U54" i="45"/>
  <c r="R54" i="45"/>
  <c r="Q54" i="45"/>
  <c r="P54" i="45"/>
  <c r="N54" i="45"/>
  <c r="L54" i="45"/>
  <c r="O54" i="45" s="1"/>
  <c r="H54" i="45"/>
  <c r="F54" i="45"/>
  <c r="AE53" i="45"/>
  <c r="AI53" i="45" s="1"/>
  <c r="AC53" i="45"/>
  <c r="AA53" i="45"/>
  <c r="W53" i="45"/>
  <c r="U53" i="45"/>
  <c r="R53" i="45"/>
  <c r="Q53" i="45"/>
  <c r="P53" i="45"/>
  <c r="N53" i="45"/>
  <c r="L53" i="45"/>
  <c r="O53" i="45" s="1"/>
  <c r="H53" i="45"/>
  <c r="F53" i="45"/>
  <c r="AE52" i="45"/>
  <c r="AI52" i="45" s="1"/>
  <c r="AC52" i="45"/>
  <c r="AA52" i="45"/>
  <c r="W52" i="45"/>
  <c r="U52" i="45"/>
  <c r="R52" i="45"/>
  <c r="Q52" i="45"/>
  <c r="P52" i="45"/>
  <c r="N52" i="45"/>
  <c r="L52" i="45"/>
  <c r="O52" i="45" s="1"/>
  <c r="H52" i="45"/>
  <c r="F52" i="45"/>
  <c r="AE51" i="45"/>
  <c r="AI51" i="45" s="1"/>
  <c r="AC51" i="45"/>
  <c r="AA51" i="45"/>
  <c r="W51" i="45"/>
  <c r="U51" i="45"/>
  <c r="R51" i="45"/>
  <c r="Q51" i="45"/>
  <c r="P51" i="45"/>
  <c r="N51" i="45"/>
  <c r="L51" i="45"/>
  <c r="O51" i="45" s="1"/>
  <c r="H51" i="45"/>
  <c r="F51" i="45"/>
  <c r="AE50" i="45"/>
  <c r="AG50" i="45" s="1"/>
  <c r="AC50" i="45"/>
  <c r="AA50" i="45"/>
  <c r="AD50" i="45" s="1"/>
  <c r="W50" i="45"/>
  <c r="U50" i="45"/>
  <c r="R50" i="45"/>
  <c r="Q50" i="45"/>
  <c r="P50" i="45"/>
  <c r="N50" i="45"/>
  <c r="L50" i="45"/>
  <c r="O50" i="45" s="1"/>
  <c r="H50" i="45"/>
  <c r="F50" i="45"/>
  <c r="AE49" i="45"/>
  <c r="AI49" i="45" s="1"/>
  <c r="AC49" i="45"/>
  <c r="AA49" i="45"/>
  <c r="W49" i="45"/>
  <c r="U49" i="45"/>
  <c r="R49" i="45"/>
  <c r="Q49" i="45"/>
  <c r="P49" i="45"/>
  <c r="N49" i="45"/>
  <c r="L49" i="45"/>
  <c r="H49" i="45"/>
  <c r="F49" i="45"/>
  <c r="AE48" i="45"/>
  <c r="AC48" i="45"/>
  <c r="AA48" i="45"/>
  <c r="W48" i="45"/>
  <c r="U48" i="45"/>
  <c r="R48" i="45"/>
  <c r="Q48" i="45"/>
  <c r="P48" i="45"/>
  <c r="N48" i="45"/>
  <c r="L48" i="45"/>
  <c r="H48" i="45"/>
  <c r="I48" i="45" s="1"/>
  <c r="F48" i="45"/>
  <c r="AE47" i="45"/>
  <c r="AG47" i="45" s="1"/>
  <c r="AC47" i="45"/>
  <c r="AA47" i="45"/>
  <c r="AD47" i="45" s="1"/>
  <c r="W47" i="45"/>
  <c r="U47" i="45"/>
  <c r="R47" i="45"/>
  <c r="Q47" i="45"/>
  <c r="P47" i="45"/>
  <c r="N47" i="45"/>
  <c r="L47" i="45"/>
  <c r="H47" i="45"/>
  <c r="F47" i="45"/>
  <c r="AE46" i="45"/>
  <c r="R46" i="45"/>
  <c r="Q46" i="45"/>
  <c r="P46" i="45"/>
  <c r="AC45" i="45"/>
  <c r="AA45" i="45"/>
  <c r="AD45" i="45" s="1"/>
  <c r="W45" i="45"/>
  <c r="U45" i="45"/>
  <c r="Q45" i="45"/>
  <c r="P45" i="45"/>
  <c r="N45" i="45"/>
  <c r="O45" i="45" s="1"/>
  <c r="L45" i="45"/>
  <c r="D45" i="45"/>
  <c r="AC44" i="45"/>
  <c r="AA44" i="45"/>
  <c r="AD44" i="45" s="1"/>
  <c r="W44" i="45"/>
  <c r="U44" i="45"/>
  <c r="Q44" i="45"/>
  <c r="P44" i="45"/>
  <c r="N44" i="45"/>
  <c r="L44" i="45"/>
  <c r="D44" i="45"/>
  <c r="F44" i="45" s="1"/>
  <c r="AE43" i="45"/>
  <c r="AC43" i="45"/>
  <c r="AA43" i="45"/>
  <c r="AD43" i="45" s="1"/>
  <c r="W43" i="45"/>
  <c r="U43" i="45"/>
  <c r="R43" i="45"/>
  <c r="Q43" i="45"/>
  <c r="P43" i="45"/>
  <c r="N43" i="45"/>
  <c r="L43" i="45"/>
  <c r="H43" i="45"/>
  <c r="F43" i="45"/>
  <c r="I43" i="45" s="1"/>
  <c r="AE42" i="45"/>
  <c r="AG42" i="45" s="1"/>
  <c r="AC42" i="45"/>
  <c r="AA42" i="45"/>
  <c r="AD42" i="45" s="1"/>
  <c r="W42" i="45"/>
  <c r="U42" i="45"/>
  <c r="R42" i="45"/>
  <c r="Q42" i="45"/>
  <c r="P42" i="45"/>
  <c r="N42" i="45"/>
  <c r="L42" i="45"/>
  <c r="O42" i="45" s="1"/>
  <c r="H42" i="45"/>
  <c r="F42" i="45"/>
  <c r="I42" i="45" s="1"/>
  <c r="AE41" i="45"/>
  <c r="AG41" i="45" s="1"/>
  <c r="AC41" i="45"/>
  <c r="AA41" i="45"/>
  <c r="AD41" i="45" s="1"/>
  <c r="W41" i="45"/>
  <c r="U41" i="45"/>
  <c r="R41" i="45"/>
  <c r="Q41" i="45"/>
  <c r="P41" i="45"/>
  <c r="N41" i="45"/>
  <c r="L41" i="45"/>
  <c r="H41" i="45"/>
  <c r="F41" i="45"/>
  <c r="I41" i="45" s="1"/>
  <c r="AE40" i="45"/>
  <c r="AG40" i="45" s="1"/>
  <c r="AJ40" i="45" s="1"/>
  <c r="AA40" i="45"/>
  <c r="AD40" i="45" s="1"/>
  <c r="U40" i="45"/>
  <c r="X40" i="45" s="1"/>
  <c r="R40" i="45"/>
  <c r="Q40" i="45"/>
  <c r="P40" i="45"/>
  <c r="L40" i="45"/>
  <c r="O40" i="45" s="1"/>
  <c r="F40" i="45"/>
  <c r="I40" i="45" s="1"/>
  <c r="AE39" i="45"/>
  <c r="AI39" i="45" s="1"/>
  <c r="AC39" i="45"/>
  <c r="AA39" i="45"/>
  <c r="W39" i="45"/>
  <c r="U39" i="45"/>
  <c r="R39" i="45"/>
  <c r="Q39" i="45"/>
  <c r="P39" i="45"/>
  <c r="N39" i="45"/>
  <c r="L39" i="45"/>
  <c r="H39" i="45"/>
  <c r="F39" i="45"/>
  <c r="I39" i="45" s="1"/>
  <c r="AE38" i="45"/>
  <c r="AG38" i="45" s="1"/>
  <c r="AJ38" i="45" s="1"/>
  <c r="AA38" i="45"/>
  <c r="AD38" i="45" s="1"/>
  <c r="U38" i="45"/>
  <c r="X38" i="45" s="1"/>
  <c r="R38" i="45"/>
  <c r="Q38" i="45"/>
  <c r="P38" i="45"/>
  <c r="L38" i="45"/>
  <c r="O38" i="45" s="1"/>
  <c r="F38" i="45"/>
  <c r="I38" i="45" s="1"/>
  <c r="AE37" i="45"/>
  <c r="R37" i="45"/>
  <c r="Q37" i="45"/>
  <c r="P37" i="45"/>
  <c r="AE36" i="45"/>
  <c r="AG36" i="45" s="1"/>
  <c r="AC36" i="45"/>
  <c r="AA36" i="45"/>
  <c r="W36" i="45"/>
  <c r="U36" i="45"/>
  <c r="X36" i="45" s="1"/>
  <c r="R36" i="45"/>
  <c r="Q36" i="45"/>
  <c r="P36" i="45"/>
  <c r="N36" i="45"/>
  <c r="L36" i="45"/>
  <c r="H36" i="45"/>
  <c r="F36" i="45"/>
  <c r="AE35" i="45"/>
  <c r="AI35" i="45" s="1"/>
  <c r="AC35" i="45"/>
  <c r="AA35" i="45"/>
  <c r="W35" i="45"/>
  <c r="U35" i="45"/>
  <c r="R35" i="45"/>
  <c r="Q35" i="45"/>
  <c r="P35" i="45"/>
  <c r="N35" i="45"/>
  <c r="L35" i="45"/>
  <c r="O35" i="45" s="1"/>
  <c r="H35" i="45"/>
  <c r="F35" i="45"/>
  <c r="AE34" i="45"/>
  <c r="R34" i="45"/>
  <c r="Q34" i="45"/>
  <c r="P34" i="45"/>
  <c r="AE33" i="45"/>
  <c r="AG33" i="45" s="1"/>
  <c r="AC33" i="45"/>
  <c r="AA33" i="45"/>
  <c r="W33" i="45"/>
  <c r="U33" i="45"/>
  <c r="R33" i="45"/>
  <c r="Q33" i="45"/>
  <c r="P33" i="45"/>
  <c r="N33" i="45"/>
  <c r="L33" i="45"/>
  <c r="O33" i="45" s="1"/>
  <c r="H33" i="45"/>
  <c r="F33" i="45"/>
  <c r="AE32" i="45"/>
  <c r="AG32" i="45" s="1"/>
  <c r="AC32" i="45"/>
  <c r="AA32" i="45"/>
  <c r="AD32" i="45" s="1"/>
  <c r="W32" i="45"/>
  <c r="U32" i="45"/>
  <c r="R32" i="45"/>
  <c r="Q32" i="45"/>
  <c r="P32" i="45"/>
  <c r="N32" i="45"/>
  <c r="L32" i="45"/>
  <c r="H32" i="45"/>
  <c r="F32" i="45"/>
  <c r="AE31" i="45"/>
  <c r="AG31" i="45" s="1"/>
  <c r="AJ31" i="45" s="1"/>
  <c r="AA31" i="45"/>
  <c r="AD31" i="45" s="1"/>
  <c r="U31" i="45"/>
  <c r="X31" i="45" s="1"/>
  <c r="R31" i="45"/>
  <c r="Q31" i="45"/>
  <c r="P31" i="45"/>
  <c r="L31" i="45"/>
  <c r="O31" i="45" s="1"/>
  <c r="F31" i="45"/>
  <c r="I31" i="45" s="1"/>
  <c r="AE30" i="45"/>
  <c r="AG30" i="45" s="1"/>
  <c r="AA30" i="45"/>
  <c r="AD30" i="45" s="1"/>
  <c r="U30" i="45"/>
  <c r="X30" i="45" s="1"/>
  <c r="R30" i="45"/>
  <c r="Q30" i="45"/>
  <c r="P30" i="45"/>
  <c r="L30" i="45"/>
  <c r="O30" i="45" s="1"/>
  <c r="F30" i="45"/>
  <c r="I30" i="45" s="1"/>
  <c r="AE29" i="45"/>
  <c r="R29" i="45"/>
  <c r="AE28" i="45"/>
  <c r="AJ580" i="44"/>
  <c r="AG580" i="44"/>
  <c r="AG579" i="44"/>
  <c r="AJ579" i="44" s="1"/>
  <c r="AI576" i="44"/>
  <c r="AJ576" i="44" s="1"/>
  <c r="AG571" i="44"/>
  <c r="AI557" i="44"/>
  <c r="AG557" i="44"/>
  <c r="AJ557" i="44" s="1"/>
  <c r="AJ554" i="44"/>
  <c r="AI545" i="44"/>
  <c r="AG545" i="44"/>
  <c r="AJ545" i="44" s="1"/>
  <c r="AI544" i="44"/>
  <c r="AG544" i="44"/>
  <c r="AG540" i="44"/>
  <c r="AG536" i="44"/>
  <c r="AJ536" i="44" s="1"/>
  <c r="AG535" i="44"/>
  <c r="AJ535" i="44" s="1"/>
  <c r="AI530" i="44"/>
  <c r="AG521" i="44"/>
  <c r="AJ521" i="44" s="1"/>
  <c r="AG520" i="44"/>
  <c r="AJ520" i="44" s="1"/>
  <c r="AI505" i="44"/>
  <c r="AJ505" i="44" s="1"/>
  <c r="AG504" i="44"/>
  <c r="AI497" i="44"/>
  <c r="AJ497" i="44" s="1"/>
  <c r="AG496" i="44"/>
  <c r="AG493" i="44"/>
  <c r="AJ493" i="44" s="1"/>
  <c r="AI492" i="44"/>
  <c r="AI481" i="44"/>
  <c r="AJ481" i="44" s="1"/>
  <c r="AI480" i="44"/>
  <c r="AJ480" i="44" s="1"/>
  <c r="AI479" i="44"/>
  <c r="AG478" i="44"/>
  <c r="AI475" i="44"/>
  <c r="AG475" i="44"/>
  <c r="AJ475" i="44" s="1"/>
  <c r="AI473" i="44"/>
  <c r="AG473" i="44"/>
  <c r="AI472" i="44"/>
  <c r="AG468" i="44"/>
  <c r="AI467" i="44"/>
  <c r="AG467" i="44"/>
  <c r="AG465" i="44"/>
  <c r="AJ465" i="44" s="1"/>
  <c r="AG463" i="44"/>
  <c r="AJ463" i="44" s="1"/>
  <c r="AG461" i="44"/>
  <c r="AG456" i="44"/>
  <c r="AG454" i="44"/>
  <c r="AG451" i="44"/>
  <c r="AG450" i="44"/>
  <c r="AI449" i="44"/>
  <c r="AG449" i="44"/>
  <c r="AG448" i="44"/>
  <c r="AG446" i="44"/>
  <c r="AG445" i="44"/>
  <c r="AI439" i="44"/>
  <c r="AG439" i="44"/>
  <c r="AI436" i="44"/>
  <c r="AG433" i="44"/>
  <c r="AI432" i="44"/>
  <c r="AI431" i="44"/>
  <c r="AG431" i="44"/>
  <c r="AG429" i="44"/>
  <c r="AG425" i="44"/>
  <c r="AJ425" i="44" s="1"/>
  <c r="AI424" i="44"/>
  <c r="AJ424" i="44" s="1"/>
  <c r="AG424" i="44"/>
  <c r="AG421" i="44"/>
  <c r="AJ421" i="44" s="1"/>
  <c r="AG419" i="44"/>
  <c r="AI415" i="44"/>
  <c r="AG415" i="44"/>
  <c r="AG413" i="44"/>
  <c r="AJ413" i="44" s="1"/>
  <c r="AJ410" i="44"/>
  <c r="AG401" i="44"/>
  <c r="AI400" i="44"/>
  <c r="AG400" i="44"/>
  <c r="AI398" i="44"/>
  <c r="AJ398" i="44" s="1"/>
  <c r="AI397" i="44"/>
  <c r="AI395" i="44"/>
  <c r="AJ395" i="44" s="1"/>
  <c r="AG394" i="44"/>
  <c r="AJ394" i="44" s="1"/>
  <c r="AI389" i="44"/>
  <c r="AG389" i="44"/>
  <c r="AI388" i="44"/>
  <c r="AJ388" i="44" s="1"/>
  <c r="AG388" i="44"/>
  <c r="AG385" i="44"/>
  <c r="AJ385" i="44" s="1"/>
  <c r="AI377" i="44"/>
  <c r="AJ377" i="44" s="1"/>
  <c r="AI376" i="44"/>
  <c r="AG376" i="44"/>
  <c r="AI372" i="44"/>
  <c r="AJ372" i="44" s="1"/>
  <c r="AI370" i="44"/>
  <c r="AJ370" i="44" s="1"/>
  <c r="AI367" i="44"/>
  <c r="AG367" i="44"/>
  <c r="AI365" i="44"/>
  <c r="AI361" i="44"/>
  <c r="AI352" i="44"/>
  <c r="AG352" i="44"/>
  <c r="AI348" i="44"/>
  <c r="AG347" i="44"/>
  <c r="AG346" i="44"/>
  <c r="AI345" i="44"/>
  <c r="AJ345" i="44" s="1"/>
  <c r="AI343" i="44"/>
  <c r="AG341" i="44"/>
  <c r="AI337" i="44"/>
  <c r="AG337" i="44"/>
  <c r="AI335" i="44"/>
  <c r="AG335" i="44"/>
  <c r="AI334" i="44"/>
  <c r="AJ334" i="44" s="1"/>
  <c r="AI333" i="44"/>
  <c r="AI328" i="44"/>
  <c r="AG328" i="44"/>
  <c r="AG325" i="44"/>
  <c r="AI322" i="44"/>
  <c r="AJ322" i="44" s="1"/>
  <c r="AG320" i="44"/>
  <c r="AI317" i="44"/>
  <c r="AJ317" i="44" s="1"/>
  <c r="AI310" i="44"/>
  <c r="AI309" i="44" s="1"/>
  <c r="AG310" i="44"/>
  <c r="AG309" i="44" s="1"/>
  <c r="AI305" i="44"/>
  <c r="AG305" i="44"/>
  <c r="AI302" i="44"/>
  <c r="AG301" i="44"/>
  <c r="AI299" i="44"/>
  <c r="AG299" i="44"/>
  <c r="AI298" i="44"/>
  <c r="AG298" i="44"/>
  <c r="AI295" i="44"/>
  <c r="AG289" i="44"/>
  <c r="AI288" i="44"/>
  <c r="AG288" i="44"/>
  <c r="AI287" i="44"/>
  <c r="AG287" i="44"/>
  <c r="AJ287" i="44" s="1"/>
  <c r="AI286" i="44"/>
  <c r="AJ286" i="44" s="1"/>
  <c r="AI283" i="44"/>
  <c r="AG283" i="44"/>
  <c r="AI281" i="44"/>
  <c r="AG281" i="44"/>
  <c r="AI278" i="44"/>
  <c r="AJ278" i="44" s="1"/>
  <c r="AI277" i="44"/>
  <c r="AJ277" i="44" s="1"/>
  <c r="AI276" i="44"/>
  <c r="AG276" i="44"/>
  <c r="AG275" i="44"/>
  <c r="AJ275" i="44" s="1"/>
  <c r="AI269" i="44"/>
  <c r="AG269" i="44"/>
  <c r="AI267" i="44"/>
  <c r="AJ267" i="44" s="1"/>
  <c r="AI266" i="44"/>
  <c r="AG264" i="44"/>
  <c r="AI263" i="44"/>
  <c r="AI262" i="44" s="1"/>
  <c r="AI260" i="44"/>
  <c r="AJ260" i="44" s="1"/>
  <c r="AI259" i="44"/>
  <c r="AG259" i="44"/>
  <c r="AJ259" i="44" s="1"/>
  <c r="AI257" i="44"/>
  <c r="AJ257" i="44" s="1"/>
  <c r="AG256" i="44"/>
  <c r="AI254" i="44"/>
  <c r="AI253" i="44"/>
  <c r="AG253" i="44"/>
  <c r="AI252" i="44"/>
  <c r="AJ252" i="44" s="1"/>
  <c r="AG252" i="44"/>
  <c r="AI245" i="44"/>
  <c r="AG245" i="44"/>
  <c r="AJ245" i="44" s="1"/>
  <c r="AI244" i="44"/>
  <c r="AG241" i="44"/>
  <c r="AJ241" i="44" s="1"/>
  <c r="AI240" i="44"/>
  <c r="AG240" i="44"/>
  <c r="AJ240" i="44" s="1"/>
  <c r="AI239" i="44"/>
  <c r="AJ239" i="44" s="1"/>
  <c r="AG235" i="44"/>
  <c r="AI233" i="44"/>
  <c r="AG233" i="44"/>
  <c r="AJ233" i="44" s="1"/>
  <c r="AI230" i="44"/>
  <c r="AG230" i="44"/>
  <c r="AJ230" i="44" s="1"/>
  <c r="AI228" i="44"/>
  <c r="AG226" i="44"/>
  <c r="AJ226" i="44" s="1"/>
  <c r="AI225" i="44"/>
  <c r="AI223" i="44"/>
  <c r="AG223" i="44"/>
  <c r="AI221" i="44"/>
  <c r="AJ221" i="44" s="1"/>
  <c r="AG220" i="44"/>
  <c r="AJ220" i="44" s="1"/>
  <c r="AG218" i="44"/>
  <c r="AJ218" i="44" s="1"/>
  <c r="AI217" i="44"/>
  <c r="AI216" i="44"/>
  <c r="AJ216" i="44" s="1"/>
  <c r="AG214" i="44"/>
  <c r="AJ214" i="44" s="1"/>
  <c r="AI211" i="44"/>
  <c r="AJ211" i="44" s="1"/>
  <c r="AG211" i="44"/>
  <c r="AI210" i="44"/>
  <c r="AG209" i="44"/>
  <c r="AJ209" i="44" s="1"/>
  <c r="AI206" i="44"/>
  <c r="AG206" i="44"/>
  <c r="AJ206" i="44" s="1"/>
  <c r="AG205" i="44"/>
  <c r="AJ205" i="44" s="1"/>
  <c r="AI204" i="44"/>
  <c r="AG204" i="44"/>
  <c r="AJ204" i="44" s="1"/>
  <c r="AI202" i="44"/>
  <c r="AG199" i="44"/>
  <c r="AJ199" i="44" s="1"/>
  <c r="AI197" i="44"/>
  <c r="AG197" i="44"/>
  <c r="AG195" i="44"/>
  <c r="AJ195" i="44" s="1"/>
  <c r="AI194" i="44"/>
  <c r="AG194" i="44"/>
  <c r="AI193" i="44"/>
  <c r="AI192" i="44"/>
  <c r="AJ187" i="44"/>
  <c r="AG187" i="44"/>
  <c r="AI184" i="44"/>
  <c r="AI182" i="44"/>
  <c r="AG182" i="44"/>
  <c r="AJ182" i="44" s="1"/>
  <c r="AG180" i="44"/>
  <c r="AG179" i="44"/>
  <c r="AJ179" i="44" s="1"/>
  <c r="AI175" i="44"/>
  <c r="AG175" i="44"/>
  <c r="AJ175" i="44" s="1"/>
  <c r="AI173" i="44"/>
  <c r="AG173" i="44"/>
  <c r="AG168" i="44"/>
  <c r="AJ168" i="44" s="1"/>
  <c r="AI167" i="44"/>
  <c r="AI165" i="44"/>
  <c r="AG165" i="44"/>
  <c r="AI163" i="44"/>
  <c r="AG163" i="44"/>
  <c r="AI161" i="44"/>
  <c r="AG161" i="44"/>
  <c r="AI160" i="44"/>
  <c r="AJ160" i="44" s="1"/>
  <c r="AG158" i="44"/>
  <c r="AI157" i="44"/>
  <c r="AG157" i="44"/>
  <c r="AG156" i="44"/>
  <c r="AI151" i="44"/>
  <c r="AG151" i="44"/>
  <c r="AI148" i="44"/>
  <c r="AJ148" i="44" s="1"/>
  <c r="AG146" i="44"/>
  <c r="AJ146" i="44" s="1"/>
  <c r="AI145" i="44"/>
  <c r="AG145" i="44"/>
  <c r="AI144" i="44"/>
  <c r="AJ144" i="44" s="1"/>
  <c r="AG144" i="44"/>
  <c r="AI139" i="44"/>
  <c r="AG139" i="44"/>
  <c r="AI138" i="44"/>
  <c r="AG138" i="44"/>
  <c r="AJ138" i="44" s="1"/>
  <c r="AI137" i="44"/>
  <c r="AG137" i="44"/>
  <c r="AJ137" i="44" s="1"/>
  <c r="AI133" i="44"/>
  <c r="AI132" i="44"/>
  <c r="AG130" i="44"/>
  <c r="AJ130" i="44" s="1"/>
  <c r="AG127" i="44"/>
  <c r="AJ127" i="44" s="1"/>
  <c r="AI124" i="44"/>
  <c r="AG124" i="44"/>
  <c r="AG121" i="44"/>
  <c r="AJ121" i="44" s="1"/>
  <c r="AI118" i="44"/>
  <c r="AG118" i="44"/>
  <c r="AI116" i="44"/>
  <c r="AI113" i="44"/>
  <c r="AG113" i="44"/>
  <c r="AJ113" i="44" s="1"/>
  <c r="AI112" i="44"/>
  <c r="AG112" i="44"/>
  <c r="AG107" i="44"/>
  <c r="AJ107" i="44" s="1"/>
  <c r="AG105" i="44"/>
  <c r="AG104" i="44"/>
  <c r="AJ104" i="44" s="1"/>
  <c r="AI103" i="44"/>
  <c r="AG103" i="44"/>
  <c r="AJ103" i="44" s="1"/>
  <c r="AI101" i="44"/>
  <c r="AI100" i="44"/>
  <c r="AG100" i="44"/>
  <c r="AG95" i="44"/>
  <c r="AJ95" i="44" s="1"/>
  <c r="AI94" i="44"/>
  <c r="AG92" i="44"/>
  <c r="AJ92" i="44" s="1"/>
  <c r="AG91" i="44"/>
  <c r="AJ91" i="44" s="1"/>
  <c r="AI90" i="44"/>
  <c r="AG90" i="44"/>
  <c r="AG85" i="44"/>
  <c r="AG84" i="44" s="1"/>
  <c r="AI83" i="44"/>
  <c r="AJ83" i="44" s="1"/>
  <c r="AI76" i="44"/>
  <c r="AG71" i="44"/>
  <c r="AI70" i="44"/>
  <c r="AI68" i="44"/>
  <c r="AI67" i="44"/>
  <c r="AJ67" i="44" s="1"/>
  <c r="AI65" i="44"/>
  <c r="AG65" i="44"/>
  <c r="AI64" i="44"/>
  <c r="AG64" i="44"/>
  <c r="AI63" i="44"/>
  <c r="AJ63" i="44" s="1"/>
  <c r="AG63" i="44"/>
  <c r="AG62" i="44"/>
  <c r="AJ62" i="44" s="1"/>
  <c r="AI61" i="44"/>
  <c r="AG61" i="44"/>
  <c r="AI59" i="44"/>
  <c r="AJ59" i="44" s="1"/>
  <c r="AI58" i="44"/>
  <c r="AG58" i="44"/>
  <c r="AJ58" i="44" s="1"/>
  <c r="AI55" i="44"/>
  <c r="AJ55" i="44" s="1"/>
  <c r="AG55" i="44"/>
  <c r="AI53" i="44"/>
  <c r="AG53" i="44"/>
  <c r="AJ53" i="44" s="1"/>
  <c r="AI52" i="44"/>
  <c r="AG52" i="44"/>
  <c r="AI43" i="44"/>
  <c r="AG43" i="44"/>
  <c r="AJ43" i="44" s="1"/>
  <c r="AI40" i="44"/>
  <c r="AG40" i="44"/>
  <c r="AJ40" i="44" s="1"/>
  <c r="AI36" i="44"/>
  <c r="AG35" i="44"/>
  <c r="AJ35" i="44" s="1"/>
  <c r="AG34" i="44"/>
  <c r="AJ34" i="44" s="1"/>
  <c r="AE580" i="44"/>
  <c r="AE564" i="44"/>
  <c r="AI564" i="44" s="1"/>
  <c r="AE565" i="44"/>
  <c r="AE566" i="44"/>
  <c r="AE567" i="44"/>
  <c r="AE568" i="44"/>
  <c r="AE569" i="44"/>
  <c r="AG569" i="44" s="1"/>
  <c r="AJ569" i="44" s="1"/>
  <c r="AE570" i="44"/>
  <c r="AG570" i="44" s="1"/>
  <c r="AE571" i="44"/>
  <c r="AI571" i="44" s="1"/>
  <c r="AE572" i="44"/>
  <c r="AI572" i="44" s="1"/>
  <c r="AE573" i="44"/>
  <c r="AG573" i="44" s="1"/>
  <c r="AJ573" i="44" s="1"/>
  <c r="AE574" i="44"/>
  <c r="AE575" i="44"/>
  <c r="AE576" i="44"/>
  <c r="AG576" i="44" s="1"/>
  <c r="AE577" i="44"/>
  <c r="AG577" i="44" s="1"/>
  <c r="AJ577" i="44" s="1"/>
  <c r="AE578" i="44"/>
  <c r="AG578" i="44" s="1"/>
  <c r="AJ578" i="44" s="1"/>
  <c r="AE579" i="44"/>
  <c r="AE33" i="44"/>
  <c r="AE34" i="44"/>
  <c r="AE35" i="44"/>
  <c r="AE36" i="44"/>
  <c r="AG36" i="44" s="1"/>
  <c r="AJ36" i="44" s="1"/>
  <c r="AE37" i="44"/>
  <c r="AG37" i="44" s="1"/>
  <c r="AE38" i="44"/>
  <c r="AE39" i="44"/>
  <c r="AE40" i="44"/>
  <c r="AE41" i="44"/>
  <c r="AE42" i="44"/>
  <c r="AG42" i="44" s="1"/>
  <c r="AJ42" i="44" s="1"/>
  <c r="AE43" i="44"/>
  <c r="AE44" i="44"/>
  <c r="AG44" i="44" s="1"/>
  <c r="AJ44" i="44" s="1"/>
  <c r="AE45" i="44"/>
  <c r="AE46" i="44"/>
  <c r="AI46" i="44" s="1"/>
  <c r="AE47" i="44"/>
  <c r="AI47" i="44" s="1"/>
  <c r="AE50" i="44"/>
  <c r="AE51" i="44"/>
  <c r="AG51" i="44" s="1"/>
  <c r="AE52" i="44"/>
  <c r="AE53" i="44"/>
  <c r="AE54" i="44"/>
  <c r="AE55" i="44"/>
  <c r="AE56" i="44"/>
  <c r="AE57" i="44"/>
  <c r="AE58" i="44"/>
  <c r="AE59" i="44"/>
  <c r="AG59" i="44" s="1"/>
  <c r="AE60" i="44"/>
  <c r="AE61" i="44"/>
  <c r="AE62" i="44"/>
  <c r="AI62" i="44" s="1"/>
  <c r="AE63" i="44"/>
  <c r="AE64" i="44"/>
  <c r="AE65" i="44"/>
  <c r="AE66" i="44"/>
  <c r="AE67" i="44"/>
  <c r="AG67" i="44" s="1"/>
  <c r="AE68" i="44"/>
  <c r="AG68" i="44" s="1"/>
  <c r="AE69" i="44"/>
  <c r="AI69" i="44" s="1"/>
  <c r="AE70" i="44"/>
  <c r="AG70" i="44" s="1"/>
  <c r="AE71" i="44"/>
  <c r="AI71" i="44" s="1"/>
  <c r="AE72" i="44"/>
  <c r="AE73" i="44"/>
  <c r="AE74" i="44"/>
  <c r="AE75" i="44"/>
  <c r="AE76" i="44"/>
  <c r="AG76" i="44" s="1"/>
  <c r="AE77" i="44"/>
  <c r="AE78" i="44"/>
  <c r="AE79" i="44"/>
  <c r="AE80" i="44"/>
  <c r="AE81" i="44"/>
  <c r="AE82" i="44"/>
  <c r="AI82" i="44" s="1"/>
  <c r="AE83" i="44"/>
  <c r="AG83" i="44" s="1"/>
  <c r="AE84" i="44"/>
  <c r="AE85" i="44"/>
  <c r="AI85" i="44" s="1"/>
  <c r="AI84" i="44" s="1"/>
  <c r="AE86" i="44"/>
  <c r="AE87" i="44"/>
  <c r="AI87" i="44" s="1"/>
  <c r="AE88" i="44"/>
  <c r="AE89" i="44"/>
  <c r="AE90" i="44"/>
  <c r="AE91" i="44"/>
  <c r="AE92" i="44"/>
  <c r="AI92" i="44" s="1"/>
  <c r="AE93" i="44"/>
  <c r="AE94" i="44"/>
  <c r="AG94" i="44" s="1"/>
  <c r="AE95" i="44"/>
  <c r="AI95" i="44" s="1"/>
  <c r="AE96" i="44"/>
  <c r="AG96" i="44" s="1"/>
  <c r="AE97" i="44"/>
  <c r="AI97" i="44" s="1"/>
  <c r="AE98" i="44"/>
  <c r="AE99" i="44"/>
  <c r="AG99" i="44" s="1"/>
  <c r="AJ99" i="44" s="1"/>
  <c r="AE100" i="44"/>
  <c r="AE101" i="44"/>
  <c r="AG101" i="44" s="1"/>
  <c r="AE102" i="44"/>
  <c r="AE103" i="44"/>
  <c r="AE104" i="44"/>
  <c r="AI104" i="44" s="1"/>
  <c r="AE105" i="44"/>
  <c r="AI105" i="44" s="1"/>
  <c r="AE106" i="44"/>
  <c r="AI106" i="44" s="1"/>
  <c r="AE107" i="44"/>
  <c r="AI107" i="44" s="1"/>
  <c r="AE108" i="44"/>
  <c r="AE109" i="44"/>
  <c r="AE110" i="44"/>
  <c r="AI110" i="44" s="1"/>
  <c r="AE111" i="44"/>
  <c r="AG111" i="44" s="1"/>
  <c r="AE112" i="44"/>
  <c r="AE113" i="44"/>
  <c r="AE114" i="44"/>
  <c r="AE115" i="44"/>
  <c r="AI115" i="44" s="1"/>
  <c r="AE116" i="44"/>
  <c r="AG116" i="44" s="1"/>
  <c r="AE117" i="44"/>
  <c r="AE118" i="44"/>
  <c r="AE119" i="44"/>
  <c r="AE120" i="44"/>
  <c r="AI120" i="44" s="1"/>
  <c r="AE121" i="44"/>
  <c r="AI121" i="44" s="1"/>
  <c r="AE122" i="44"/>
  <c r="AE123" i="44"/>
  <c r="AI123" i="44" s="1"/>
  <c r="AE124" i="44"/>
  <c r="AE125" i="44"/>
  <c r="AE126" i="44"/>
  <c r="AG126" i="44" s="1"/>
  <c r="AE127" i="44"/>
  <c r="AI127" i="44" s="1"/>
  <c r="AE128" i="44"/>
  <c r="AE129" i="44"/>
  <c r="AE130" i="44"/>
  <c r="AI130" i="44" s="1"/>
  <c r="AE131" i="44"/>
  <c r="AE132" i="44"/>
  <c r="AG132" i="44" s="1"/>
  <c r="AE133" i="44"/>
  <c r="AG133" i="44" s="1"/>
  <c r="AE134" i="44"/>
  <c r="AE135" i="44"/>
  <c r="AG135" i="44" s="1"/>
  <c r="AE136" i="44"/>
  <c r="AE137" i="44"/>
  <c r="AE138" i="44"/>
  <c r="AE139" i="44"/>
  <c r="AE140" i="44"/>
  <c r="AE141" i="44"/>
  <c r="AE142" i="44"/>
  <c r="AE143" i="44"/>
  <c r="AI143" i="44" s="1"/>
  <c r="AE144" i="44"/>
  <c r="AE145" i="44"/>
  <c r="AE146" i="44"/>
  <c r="AI146" i="44" s="1"/>
  <c r="AE147" i="44"/>
  <c r="AE148" i="44"/>
  <c r="AE149" i="44"/>
  <c r="AG149" i="44" s="1"/>
  <c r="AJ149" i="44" s="1"/>
  <c r="AE150" i="44"/>
  <c r="AE151" i="44"/>
  <c r="AE152" i="44"/>
  <c r="AE153" i="44"/>
  <c r="AE154" i="44"/>
  <c r="AE155" i="44"/>
  <c r="AI155" i="44" s="1"/>
  <c r="AE156" i="44"/>
  <c r="AI156" i="44" s="1"/>
  <c r="AE157" i="44"/>
  <c r="AE158" i="44"/>
  <c r="AI158" i="44" s="1"/>
  <c r="AE159" i="44"/>
  <c r="AI159" i="44" s="1"/>
  <c r="AE160" i="44"/>
  <c r="AG160" i="44" s="1"/>
  <c r="AE161" i="44"/>
  <c r="AE162" i="44"/>
  <c r="AE163" i="44"/>
  <c r="AE164" i="44"/>
  <c r="AE165" i="44"/>
  <c r="AE166" i="44"/>
  <c r="AE167" i="44"/>
  <c r="AG167" i="44" s="1"/>
  <c r="AE168" i="44"/>
  <c r="AI168" i="44" s="1"/>
  <c r="AE169" i="44"/>
  <c r="AE170" i="44"/>
  <c r="AE171" i="44"/>
  <c r="AE172" i="44"/>
  <c r="AE173" i="44"/>
  <c r="AE174" i="44"/>
  <c r="AE175" i="44"/>
  <c r="AE176" i="44"/>
  <c r="AE177" i="44"/>
  <c r="AE178" i="44"/>
  <c r="AE179" i="44"/>
  <c r="AI179" i="44" s="1"/>
  <c r="AE180" i="44"/>
  <c r="AI180" i="44" s="1"/>
  <c r="AE181" i="44"/>
  <c r="AE182" i="44"/>
  <c r="AE183" i="44"/>
  <c r="AI183" i="44" s="1"/>
  <c r="AE184" i="44"/>
  <c r="AG184" i="44" s="1"/>
  <c r="AE185" i="44"/>
  <c r="AI185" i="44" s="1"/>
  <c r="AE186" i="44"/>
  <c r="AE187" i="44"/>
  <c r="AE188" i="44"/>
  <c r="AE189" i="44"/>
  <c r="AE190" i="44"/>
  <c r="AG190" i="44" s="1"/>
  <c r="AJ190" i="44" s="1"/>
  <c r="AE191" i="44"/>
  <c r="AG191" i="44" s="1"/>
  <c r="AE192" i="44"/>
  <c r="AG192" i="44" s="1"/>
  <c r="AE193" i="44"/>
  <c r="AG193" i="44" s="1"/>
  <c r="AE194" i="44"/>
  <c r="AE195" i="44"/>
  <c r="AE196" i="44"/>
  <c r="AE197" i="44"/>
  <c r="AE198" i="44"/>
  <c r="AE199" i="44"/>
  <c r="AE200" i="44"/>
  <c r="AG200" i="44" s="1"/>
  <c r="AJ200" i="44" s="1"/>
  <c r="AE201" i="44"/>
  <c r="AG201" i="44" s="1"/>
  <c r="AJ201" i="44" s="1"/>
  <c r="AE202" i="44"/>
  <c r="AG202" i="44" s="1"/>
  <c r="AJ202" i="44" s="1"/>
  <c r="AE203" i="44"/>
  <c r="AG203" i="44" s="1"/>
  <c r="AJ203" i="44" s="1"/>
  <c r="AE204" i="44"/>
  <c r="AE205" i="44"/>
  <c r="AE206" i="44"/>
  <c r="AE207" i="44"/>
  <c r="AG207" i="44" s="1"/>
  <c r="AJ207" i="44" s="1"/>
  <c r="AE208" i="44"/>
  <c r="AI208" i="44" s="1"/>
  <c r="AE209" i="44"/>
  <c r="AI209" i="44" s="1"/>
  <c r="AE210" i="44"/>
  <c r="AG210" i="44" s="1"/>
  <c r="AE211" i="44"/>
  <c r="AE212" i="44"/>
  <c r="AE213" i="44"/>
  <c r="AE214" i="44"/>
  <c r="AI214" i="44" s="1"/>
  <c r="AE215" i="44"/>
  <c r="AG215" i="44" s="1"/>
  <c r="AJ215" i="44" s="1"/>
  <c r="AE216" i="44"/>
  <c r="AG216" i="44" s="1"/>
  <c r="AE217" i="44"/>
  <c r="AG217" i="44" s="1"/>
  <c r="AE218" i="44"/>
  <c r="AI218" i="44" s="1"/>
  <c r="AE219" i="44"/>
  <c r="AI219" i="44" s="1"/>
  <c r="AE220" i="44"/>
  <c r="AI220" i="44" s="1"/>
  <c r="AE221" i="44"/>
  <c r="AG221" i="44" s="1"/>
  <c r="AE222" i="44"/>
  <c r="AE223" i="44"/>
  <c r="AE224" i="44"/>
  <c r="AE225" i="44"/>
  <c r="AG225" i="44" s="1"/>
  <c r="AE226" i="44"/>
  <c r="AI226" i="44" s="1"/>
  <c r="AE227" i="44"/>
  <c r="AE228" i="44"/>
  <c r="AG228" i="44" s="1"/>
  <c r="AE229" i="44"/>
  <c r="AE230" i="44"/>
  <c r="AE231" i="44"/>
  <c r="AI231" i="44" s="1"/>
  <c r="AE232" i="44"/>
  <c r="AE233" i="44"/>
  <c r="AE234" i="44"/>
  <c r="AE235" i="44"/>
  <c r="AI235" i="44" s="1"/>
  <c r="AE236" i="44"/>
  <c r="AE237" i="44"/>
  <c r="AE238" i="44"/>
  <c r="AE239" i="44"/>
  <c r="AG239" i="44" s="1"/>
  <c r="AE240" i="44"/>
  <c r="AE241" i="44"/>
  <c r="AI241" i="44" s="1"/>
  <c r="AE242" i="44"/>
  <c r="AE243" i="44"/>
  <c r="AI243" i="44" s="1"/>
  <c r="AE244" i="44"/>
  <c r="AG244" i="44" s="1"/>
  <c r="AE245" i="44"/>
  <c r="AE246" i="44"/>
  <c r="AE247" i="44"/>
  <c r="AE248" i="44"/>
  <c r="AE249" i="44"/>
  <c r="AE250" i="44"/>
  <c r="AE251" i="44"/>
  <c r="AE252" i="44"/>
  <c r="AE253" i="44"/>
  <c r="AE254" i="44"/>
  <c r="AG254" i="44" s="1"/>
  <c r="AE255" i="44"/>
  <c r="AI255" i="44" s="1"/>
  <c r="AE256" i="44"/>
  <c r="AI256" i="44" s="1"/>
  <c r="AE257" i="44"/>
  <c r="AG257" i="44" s="1"/>
  <c r="AE258" i="44"/>
  <c r="AE259" i="44"/>
  <c r="AE260" i="44"/>
  <c r="AG260" i="44" s="1"/>
  <c r="AE261" i="44"/>
  <c r="AG261" i="44" s="1"/>
  <c r="AJ261" i="44" s="1"/>
  <c r="AE262" i="44"/>
  <c r="AE263" i="44"/>
  <c r="AG263" i="44" s="1"/>
  <c r="AE264" i="44"/>
  <c r="AI264" i="44" s="1"/>
  <c r="AE265" i="44"/>
  <c r="AE266" i="44"/>
  <c r="AG266" i="44" s="1"/>
  <c r="AE267" i="44"/>
  <c r="AG267" i="44" s="1"/>
  <c r="AE268" i="44"/>
  <c r="AE269" i="44"/>
  <c r="AE270" i="44"/>
  <c r="AE271" i="44"/>
  <c r="AI271" i="44" s="1"/>
  <c r="AE272" i="44"/>
  <c r="AG272" i="44" s="1"/>
  <c r="AJ272" i="44" s="1"/>
  <c r="AE273" i="44"/>
  <c r="AE274" i="44"/>
  <c r="AE275" i="44"/>
  <c r="AI275" i="44" s="1"/>
  <c r="AE276" i="44"/>
  <c r="AE277" i="44"/>
  <c r="AG277" i="44" s="1"/>
  <c r="AE278" i="44"/>
  <c r="AG278" i="44" s="1"/>
  <c r="AE279" i="44"/>
  <c r="AE280" i="44"/>
  <c r="AE281" i="44"/>
  <c r="AE282" i="44"/>
  <c r="AE283" i="44"/>
  <c r="AE284" i="44"/>
  <c r="AE285" i="44"/>
  <c r="AE286" i="44"/>
  <c r="AG286" i="44" s="1"/>
  <c r="AE287" i="44"/>
  <c r="AE288" i="44"/>
  <c r="AE289" i="44"/>
  <c r="AI289" i="44" s="1"/>
  <c r="AE290" i="44"/>
  <c r="AI290" i="44" s="1"/>
  <c r="AE291" i="44"/>
  <c r="AE292" i="44"/>
  <c r="AG292" i="44" s="1"/>
  <c r="AJ292" i="44" s="1"/>
  <c r="AE293" i="44"/>
  <c r="AE294" i="44"/>
  <c r="AE295" i="44"/>
  <c r="AG295" i="44" s="1"/>
  <c r="AE296" i="44"/>
  <c r="AE297" i="44"/>
  <c r="AE298" i="44"/>
  <c r="AE299" i="44"/>
  <c r="AE300" i="44"/>
  <c r="AE301" i="44"/>
  <c r="AI301" i="44" s="1"/>
  <c r="AE302" i="44"/>
  <c r="AG302" i="44" s="1"/>
  <c r="AE303" i="44"/>
  <c r="AE304" i="44"/>
  <c r="AI304" i="44" s="1"/>
  <c r="AE305" i="44"/>
  <c r="AE306" i="44"/>
  <c r="AE307" i="44"/>
  <c r="AE308" i="44"/>
  <c r="AE309" i="44"/>
  <c r="AE310" i="44"/>
  <c r="AE311" i="44"/>
  <c r="AE313" i="44"/>
  <c r="AG313" i="44" s="1"/>
  <c r="AE314" i="44"/>
  <c r="AE315" i="44"/>
  <c r="AI315" i="44" s="1"/>
  <c r="AE316" i="44"/>
  <c r="AE317" i="44"/>
  <c r="AG317" i="44" s="1"/>
  <c r="AE318" i="44"/>
  <c r="AG318" i="44" s="1"/>
  <c r="AE319" i="44"/>
  <c r="AE320" i="44"/>
  <c r="AI320" i="44" s="1"/>
  <c r="AE321" i="44"/>
  <c r="AE322" i="44"/>
  <c r="AG322" i="44" s="1"/>
  <c r="AE323" i="44"/>
  <c r="AE324" i="44"/>
  <c r="AE325" i="44"/>
  <c r="AI325" i="44" s="1"/>
  <c r="AJ325" i="44" s="1"/>
  <c r="AE326" i="44"/>
  <c r="AE327" i="44"/>
  <c r="AE328" i="44"/>
  <c r="AE329" i="44"/>
  <c r="AE330" i="44"/>
  <c r="AE331" i="44"/>
  <c r="AE332" i="44"/>
  <c r="AE333" i="44"/>
  <c r="AG333" i="44" s="1"/>
  <c r="AE334" i="44"/>
  <c r="AG334" i="44" s="1"/>
  <c r="AE335" i="44"/>
  <c r="AE336" i="44"/>
  <c r="AE337" i="44"/>
  <c r="AE338" i="44"/>
  <c r="AE339" i="44"/>
  <c r="AE340" i="44"/>
  <c r="AI340" i="44" s="1"/>
  <c r="AE341" i="44"/>
  <c r="AI341" i="44" s="1"/>
  <c r="AE342" i="44"/>
  <c r="AE343" i="44"/>
  <c r="AG343" i="44" s="1"/>
  <c r="AE344" i="44"/>
  <c r="AE345" i="44"/>
  <c r="AG345" i="44" s="1"/>
  <c r="AE346" i="44"/>
  <c r="AI346" i="44" s="1"/>
  <c r="AE347" i="44"/>
  <c r="AI347" i="44" s="1"/>
  <c r="AE348" i="44"/>
  <c r="AG348" i="44" s="1"/>
  <c r="AE349" i="44"/>
  <c r="AE350" i="44"/>
  <c r="AE351" i="44"/>
  <c r="AI351" i="44" s="1"/>
  <c r="AE352" i="44"/>
  <c r="AE353" i="44"/>
  <c r="AE354" i="44"/>
  <c r="AE355" i="44"/>
  <c r="AE356" i="44"/>
  <c r="AE357" i="44"/>
  <c r="AG357" i="44" s="1"/>
  <c r="AJ357" i="44" s="1"/>
  <c r="AE358" i="44"/>
  <c r="AE359" i="44"/>
  <c r="AG359" i="44" s="1"/>
  <c r="AJ359" i="44" s="1"/>
  <c r="AE360" i="44"/>
  <c r="AE361" i="44"/>
  <c r="AG361" i="44" s="1"/>
  <c r="AJ361" i="44" s="1"/>
  <c r="AE362" i="44"/>
  <c r="AE363" i="44"/>
  <c r="AI363" i="44" s="1"/>
  <c r="AE364" i="44"/>
  <c r="AE365" i="44"/>
  <c r="AG365" i="44" s="1"/>
  <c r="AE366" i="44"/>
  <c r="AI366" i="44" s="1"/>
  <c r="AE367" i="44"/>
  <c r="AE368" i="44"/>
  <c r="AE369" i="44"/>
  <c r="AE370" i="44"/>
  <c r="AG370" i="44" s="1"/>
  <c r="AE371" i="44"/>
  <c r="AE372" i="44"/>
  <c r="AG372" i="44" s="1"/>
  <c r="AE373" i="44"/>
  <c r="AI373" i="44" s="1"/>
  <c r="AE374" i="44"/>
  <c r="AI374" i="44" s="1"/>
  <c r="AE375" i="44"/>
  <c r="AE376" i="44"/>
  <c r="AE377" i="44"/>
  <c r="AE378" i="44"/>
  <c r="AG378" i="44" s="1"/>
  <c r="AJ378" i="44" s="1"/>
  <c r="AE379" i="44"/>
  <c r="AE380" i="44"/>
  <c r="AG380" i="44" s="1"/>
  <c r="AE381" i="44"/>
  <c r="AE382" i="44"/>
  <c r="AE383" i="44"/>
  <c r="AE384" i="44"/>
  <c r="AI384" i="44" s="1"/>
  <c r="AJ384" i="44" s="1"/>
  <c r="AE385" i="44"/>
  <c r="AI385" i="44" s="1"/>
  <c r="AE386" i="44"/>
  <c r="AG386" i="44" s="1"/>
  <c r="AJ386" i="44" s="1"/>
  <c r="AE387" i="44"/>
  <c r="AG387" i="44" s="1"/>
  <c r="AJ387" i="44" s="1"/>
  <c r="AE388" i="44"/>
  <c r="AE389" i="44"/>
  <c r="AE390" i="44"/>
  <c r="AE391" i="44"/>
  <c r="AE392" i="44"/>
  <c r="AE393" i="44"/>
  <c r="AE394" i="44"/>
  <c r="AI394" i="44" s="1"/>
  <c r="AE395" i="44"/>
  <c r="AG395" i="44" s="1"/>
  <c r="AE396" i="44"/>
  <c r="AE397" i="44"/>
  <c r="AG397" i="44" s="1"/>
  <c r="AE398" i="44"/>
  <c r="AG398" i="44" s="1"/>
  <c r="AE399" i="44"/>
  <c r="AG399" i="44" s="1"/>
  <c r="AE400" i="44"/>
  <c r="AE401" i="44"/>
  <c r="AI401" i="44" s="1"/>
  <c r="AE402" i="44"/>
  <c r="AG402" i="44" s="1"/>
  <c r="AJ402" i="44" s="1"/>
  <c r="AE403" i="44"/>
  <c r="AG403" i="44" s="1"/>
  <c r="AJ403" i="44" s="1"/>
  <c r="AE404" i="44"/>
  <c r="AE405" i="44"/>
  <c r="AE406" i="44"/>
  <c r="AG406" i="44" s="1"/>
  <c r="AJ406" i="44" s="1"/>
  <c r="AE407" i="44"/>
  <c r="AG407" i="44" s="1"/>
  <c r="AJ407" i="44" s="1"/>
  <c r="AE408" i="44"/>
  <c r="AG408" i="44" s="1"/>
  <c r="AJ408" i="44" s="1"/>
  <c r="AE409" i="44"/>
  <c r="AG409" i="44" s="1"/>
  <c r="AJ409" i="44" s="1"/>
  <c r="AE410" i="44"/>
  <c r="AG410" i="44" s="1"/>
  <c r="AE411" i="44"/>
  <c r="AG411" i="44" s="1"/>
  <c r="AJ411" i="44" s="1"/>
  <c r="AE412" i="44"/>
  <c r="AG412" i="44" s="1"/>
  <c r="AJ412" i="44" s="1"/>
  <c r="AE413" i="44"/>
  <c r="AE414" i="44"/>
  <c r="AE415" i="44"/>
  <c r="AE416" i="44"/>
  <c r="AE417" i="44"/>
  <c r="AE418" i="44"/>
  <c r="AE419" i="44"/>
  <c r="AI419" i="44" s="1"/>
  <c r="AE420" i="44"/>
  <c r="AE421" i="44"/>
  <c r="AI421" i="44" s="1"/>
  <c r="AE422" i="44"/>
  <c r="AI422" i="44" s="1"/>
  <c r="AE423" i="44"/>
  <c r="AE424" i="44"/>
  <c r="AE425" i="44"/>
  <c r="AI425" i="44" s="1"/>
  <c r="AE426" i="44"/>
  <c r="AG426" i="44" s="1"/>
  <c r="AJ426" i="44" s="1"/>
  <c r="AE427" i="44"/>
  <c r="AE428" i="44"/>
  <c r="AE429" i="44"/>
  <c r="AI429" i="44" s="1"/>
  <c r="AE430" i="44"/>
  <c r="AE431" i="44"/>
  <c r="AE432" i="44"/>
  <c r="AG432" i="44" s="1"/>
  <c r="AE433" i="44"/>
  <c r="AI433" i="44" s="1"/>
  <c r="AE434" i="44"/>
  <c r="AE435" i="44"/>
  <c r="AE436" i="44"/>
  <c r="AG436" i="44" s="1"/>
  <c r="AE437" i="44"/>
  <c r="AI437" i="44" s="1"/>
  <c r="AE438" i="44"/>
  <c r="AE439" i="44"/>
  <c r="AE440" i="44"/>
  <c r="AE441" i="44"/>
  <c r="AE442" i="44"/>
  <c r="AE443" i="44"/>
  <c r="AI443" i="44" s="1"/>
  <c r="AE444" i="44"/>
  <c r="AE445" i="44"/>
  <c r="AI445" i="44" s="1"/>
  <c r="AE446" i="44"/>
  <c r="AI446" i="44" s="1"/>
  <c r="AE447" i="44"/>
  <c r="AE448" i="44"/>
  <c r="AI448" i="44" s="1"/>
  <c r="AE449" i="44"/>
  <c r="AE450" i="44"/>
  <c r="AI450" i="44" s="1"/>
  <c r="AE451" i="44"/>
  <c r="AI451" i="44" s="1"/>
  <c r="AE452" i="44"/>
  <c r="AE453" i="44"/>
  <c r="AE454" i="44"/>
  <c r="AI454" i="44" s="1"/>
  <c r="AE455" i="44"/>
  <c r="AG455" i="44" s="1"/>
  <c r="AE456" i="44"/>
  <c r="AI456" i="44" s="1"/>
  <c r="AE457" i="44"/>
  <c r="AE458" i="44"/>
  <c r="AE459" i="44"/>
  <c r="AI459" i="44" s="1"/>
  <c r="AE460" i="44"/>
  <c r="AG460" i="44" s="1"/>
  <c r="AJ460" i="44" s="1"/>
  <c r="AE461" i="44"/>
  <c r="AI461" i="44" s="1"/>
  <c r="AE462" i="44"/>
  <c r="AG462" i="44" s="1"/>
  <c r="AJ462" i="44" s="1"/>
  <c r="AE463" i="44"/>
  <c r="AE464" i="44"/>
  <c r="AI464" i="44" s="1"/>
  <c r="AJ464" i="44" s="1"/>
  <c r="AE465" i="44"/>
  <c r="AE466" i="44"/>
  <c r="AE467" i="44"/>
  <c r="AE468" i="44"/>
  <c r="AI468" i="44" s="1"/>
  <c r="AE469" i="44"/>
  <c r="AE470" i="44"/>
  <c r="AE471" i="44"/>
  <c r="AE472" i="44"/>
  <c r="AG472" i="44" s="1"/>
  <c r="AE473" i="44"/>
  <c r="AE474" i="44"/>
  <c r="AE475" i="44"/>
  <c r="AE476" i="44"/>
  <c r="AE477" i="44"/>
  <c r="AE478" i="44"/>
  <c r="AI478" i="44" s="1"/>
  <c r="AE479" i="44"/>
  <c r="AG479" i="44" s="1"/>
  <c r="AE480" i="44"/>
  <c r="AG480" i="44" s="1"/>
  <c r="AE481" i="44"/>
  <c r="AG481" i="44" s="1"/>
  <c r="AE482" i="44"/>
  <c r="AG482" i="44" s="1"/>
  <c r="AE483" i="44"/>
  <c r="AI483" i="44" s="1"/>
  <c r="AJ483" i="44" s="1"/>
  <c r="AE484" i="44"/>
  <c r="AG484" i="44" s="1"/>
  <c r="AJ484" i="44" s="1"/>
  <c r="AE485" i="44"/>
  <c r="AE486" i="44"/>
  <c r="AE487" i="44"/>
  <c r="AI487" i="44" s="1"/>
  <c r="AE488" i="44"/>
  <c r="AE489" i="44"/>
  <c r="AG489" i="44" s="1"/>
  <c r="AJ489" i="44" s="1"/>
  <c r="AE490" i="44"/>
  <c r="AE491" i="44"/>
  <c r="AE492" i="44"/>
  <c r="AG492" i="44" s="1"/>
  <c r="AE493" i="44"/>
  <c r="AE494" i="44"/>
  <c r="AE495" i="44"/>
  <c r="AE496" i="44"/>
  <c r="AI496" i="44" s="1"/>
  <c r="AE497" i="44"/>
  <c r="AG497" i="44" s="1"/>
  <c r="AE498" i="44"/>
  <c r="AE499" i="44"/>
  <c r="AE500" i="44"/>
  <c r="AE501" i="44"/>
  <c r="AE502" i="44"/>
  <c r="AE503" i="44"/>
  <c r="AE504" i="44"/>
  <c r="AI504" i="44" s="1"/>
  <c r="AE505" i="44"/>
  <c r="AE506" i="44"/>
  <c r="AG506" i="44" s="1"/>
  <c r="AJ506" i="44" s="1"/>
  <c r="AE507" i="44"/>
  <c r="AE508" i="44"/>
  <c r="AE509" i="44"/>
  <c r="AE510" i="44"/>
  <c r="AE511" i="44"/>
  <c r="AG511" i="44" s="1"/>
  <c r="AE512" i="44"/>
  <c r="AG512" i="44" s="1"/>
  <c r="AJ512" i="44" s="1"/>
  <c r="AE514" i="44"/>
  <c r="AE515" i="44"/>
  <c r="AE516" i="44"/>
  <c r="AE517" i="44"/>
  <c r="AE518" i="44"/>
  <c r="AE519" i="44"/>
  <c r="AE520" i="44"/>
  <c r="AE521" i="44"/>
  <c r="AE522" i="44"/>
  <c r="AE523" i="44"/>
  <c r="AE524" i="44"/>
  <c r="AE525" i="44"/>
  <c r="AG525" i="44" s="1"/>
  <c r="AJ525" i="44" s="1"/>
  <c r="AE526" i="44"/>
  <c r="AG526" i="44" s="1"/>
  <c r="AE528" i="44"/>
  <c r="AE529" i="44"/>
  <c r="AE530" i="44"/>
  <c r="AG530" i="44" s="1"/>
  <c r="AE531" i="44"/>
  <c r="AE532" i="44"/>
  <c r="AE533" i="44"/>
  <c r="AE534" i="44"/>
  <c r="AE535" i="44"/>
  <c r="AI535" i="44" s="1"/>
  <c r="AE536" i="44"/>
  <c r="AI536" i="44" s="1"/>
  <c r="AE537" i="44"/>
  <c r="AE538" i="44"/>
  <c r="AE539" i="44"/>
  <c r="AG539" i="44" s="1"/>
  <c r="AJ539" i="44" s="1"/>
  <c r="AE540" i="44"/>
  <c r="AE541" i="44"/>
  <c r="AG541" i="44" s="1"/>
  <c r="AJ541" i="44" s="1"/>
  <c r="AE542" i="44"/>
  <c r="AE543" i="44"/>
  <c r="AE544" i="44"/>
  <c r="AE545" i="44"/>
  <c r="AE546" i="44"/>
  <c r="AE547" i="44"/>
  <c r="AG547" i="44" s="1"/>
  <c r="AE548" i="44"/>
  <c r="AG548" i="44" s="1"/>
  <c r="AJ548" i="44" s="1"/>
  <c r="AE549" i="44"/>
  <c r="AG549" i="44" s="1"/>
  <c r="AJ549" i="44" s="1"/>
  <c r="AE550" i="44"/>
  <c r="AE551" i="44"/>
  <c r="AE552" i="44"/>
  <c r="AE553" i="44"/>
  <c r="AG553" i="44" s="1"/>
  <c r="AJ553" i="44" s="1"/>
  <c r="AE554" i="44"/>
  <c r="AG554" i="44" s="1"/>
  <c r="AE555" i="44"/>
  <c r="AG555" i="44" s="1"/>
  <c r="AJ555" i="44" s="1"/>
  <c r="AE556" i="44"/>
  <c r="AE557" i="44"/>
  <c r="AE558" i="44"/>
  <c r="AE559" i="44"/>
  <c r="AE560" i="44"/>
  <c r="AE561" i="44"/>
  <c r="AE562" i="44"/>
  <c r="AG562" i="44" s="1"/>
  <c r="AJ562" i="44" s="1"/>
  <c r="AE563" i="44"/>
  <c r="AG563" i="44" s="1"/>
  <c r="AJ563" i="44" s="1"/>
  <c r="AE32" i="44"/>
  <c r="AB581" i="44"/>
  <c r="AB582" i="44" s="1"/>
  <c r="Z581" i="44"/>
  <c r="Z582" i="44" s="1"/>
  <c r="AA580" i="44"/>
  <c r="AD580" i="44" s="1"/>
  <c r="U580" i="44"/>
  <c r="X580" i="44" s="1"/>
  <c r="R580" i="44"/>
  <c r="L580" i="44"/>
  <c r="O580" i="44" s="1"/>
  <c r="F580" i="44"/>
  <c r="I580" i="44" s="1"/>
  <c r="AD579" i="44"/>
  <c r="AA579" i="44"/>
  <c r="U579" i="44"/>
  <c r="X579" i="44" s="1"/>
  <c r="R579" i="44"/>
  <c r="L579" i="44"/>
  <c r="O579" i="44" s="1"/>
  <c r="F579" i="44"/>
  <c r="I579" i="44" s="1"/>
  <c r="AA578" i="44"/>
  <c r="AD578" i="44" s="1"/>
  <c r="U578" i="44"/>
  <c r="X578" i="44" s="1"/>
  <c r="R578" i="44"/>
  <c r="O578" i="44"/>
  <c r="L578" i="44"/>
  <c r="F578" i="44"/>
  <c r="I578" i="44" s="1"/>
  <c r="AA577" i="44"/>
  <c r="AD577" i="44" s="1"/>
  <c r="U577" i="44"/>
  <c r="X577" i="44" s="1"/>
  <c r="R577" i="44"/>
  <c r="L577" i="44"/>
  <c r="O577" i="44" s="1"/>
  <c r="F577" i="44"/>
  <c r="I577" i="44" s="1"/>
  <c r="AC576" i="44"/>
  <c r="AA576" i="44"/>
  <c r="W576" i="44"/>
  <c r="U576" i="44"/>
  <c r="R576" i="44"/>
  <c r="N576" i="44"/>
  <c r="L576" i="44"/>
  <c r="H576" i="44"/>
  <c r="F576" i="44"/>
  <c r="AC575" i="44"/>
  <c r="AA575" i="44"/>
  <c r="W575" i="44"/>
  <c r="U575" i="44"/>
  <c r="R575" i="44"/>
  <c r="N575" i="44"/>
  <c r="L575" i="44"/>
  <c r="H575" i="44"/>
  <c r="I575" i="44" s="1"/>
  <c r="F575" i="44"/>
  <c r="AC574" i="44"/>
  <c r="AA574" i="44"/>
  <c r="W574" i="44"/>
  <c r="U574" i="44"/>
  <c r="R574" i="44"/>
  <c r="N574" i="44"/>
  <c r="L574" i="44"/>
  <c r="I574" i="44"/>
  <c r="H574" i="44"/>
  <c r="F574" i="44"/>
  <c r="AA573" i="44"/>
  <c r="AD573" i="44" s="1"/>
  <c r="U573" i="44"/>
  <c r="X573" i="44" s="1"/>
  <c r="R573" i="44"/>
  <c r="L573" i="44"/>
  <c r="O573" i="44" s="1"/>
  <c r="F573" i="44"/>
  <c r="I573" i="44" s="1"/>
  <c r="AC572" i="44"/>
  <c r="AA572" i="44"/>
  <c r="W572" i="44"/>
  <c r="U572" i="44"/>
  <c r="R572" i="44"/>
  <c r="N572" i="44"/>
  <c r="L572" i="44"/>
  <c r="O572" i="44" s="1"/>
  <c r="H572" i="44"/>
  <c r="F572" i="44"/>
  <c r="AC571" i="44"/>
  <c r="AA571" i="44"/>
  <c r="W571" i="44"/>
  <c r="U571" i="44"/>
  <c r="R571" i="44"/>
  <c r="N571" i="44"/>
  <c r="L571" i="44"/>
  <c r="H571" i="44"/>
  <c r="F571" i="44"/>
  <c r="AC570" i="44"/>
  <c r="AA570" i="44"/>
  <c r="W570" i="44"/>
  <c r="U570" i="44"/>
  <c r="R570" i="44"/>
  <c r="N570" i="44"/>
  <c r="L570" i="44"/>
  <c r="H570" i="44"/>
  <c r="I570" i="44" s="1"/>
  <c r="F570" i="44"/>
  <c r="AC569" i="44"/>
  <c r="AA569" i="44"/>
  <c r="W569" i="44"/>
  <c r="U569" i="44"/>
  <c r="X569" i="44" s="1"/>
  <c r="R569" i="44"/>
  <c r="N569" i="44"/>
  <c r="L569" i="44"/>
  <c r="F569" i="44"/>
  <c r="I569" i="44" s="1"/>
  <c r="AC568" i="44"/>
  <c r="AA568" i="44"/>
  <c r="W568" i="44"/>
  <c r="U568" i="44"/>
  <c r="R568" i="44"/>
  <c r="N568" i="44"/>
  <c r="L568" i="44"/>
  <c r="H568" i="44"/>
  <c r="I568" i="44" s="1"/>
  <c r="F568" i="44"/>
  <c r="AC567" i="44"/>
  <c r="AA567" i="44"/>
  <c r="W567" i="44"/>
  <c r="X567" i="44" s="1"/>
  <c r="U567" i="44"/>
  <c r="R567" i="44"/>
  <c r="N567" i="44"/>
  <c r="L567" i="44"/>
  <c r="H567" i="44"/>
  <c r="F567" i="44"/>
  <c r="R566" i="44"/>
  <c r="R565" i="44"/>
  <c r="AC564" i="44"/>
  <c r="AA564" i="44"/>
  <c r="AD564" i="44" s="1"/>
  <c r="W564" i="44"/>
  <c r="U564" i="44"/>
  <c r="X564" i="44" s="1"/>
  <c r="R564" i="44"/>
  <c r="Q564" i="44"/>
  <c r="P564" i="44"/>
  <c r="N564" i="44"/>
  <c r="L564" i="44"/>
  <c r="H564" i="44"/>
  <c r="F564" i="44"/>
  <c r="I564" i="44" s="1"/>
  <c r="AA563" i="44"/>
  <c r="AD563" i="44" s="1"/>
  <c r="U563" i="44"/>
  <c r="X563" i="44" s="1"/>
  <c r="R563" i="44"/>
  <c r="Q563" i="44"/>
  <c r="P563" i="44"/>
  <c r="L563" i="44"/>
  <c r="O563" i="44" s="1"/>
  <c r="F563" i="44"/>
  <c r="I563" i="44" s="1"/>
  <c r="AA562" i="44"/>
  <c r="AD562" i="44" s="1"/>
  <c r="U562" i="44"/>
  <c r="X562" i="44" s="1"/>
  <c r="R562" i="44"/>
  <c r="Q562" i="44"/>
  <c r="P562" i="44"/>
  <c r="L562" i="44"/>
  <c r="O562" i="44" s="1"/>
  <c r="F562" i="44"/>
  <c r="I562" i="44" s="1"/>
  <c r="AC561" i="44"/>
  <c r="AA561" i="44"/>
  <c r="W561" i="44"/>
  <c r="U561" i="44"/>
  <c r="R561" i="44"/>
  <c r="Q561" i="44"/>
  <c r="P561" i="44"/>
  <c r="N561" i="44"/>
  <c r="L561" i="44"/>
  <c r="H561" i="44"/>
  <c r="F561" i="44"/>
  <c r="R560" i="44"/>
  <c r="Q560" i="44"/>
  <c r="P560" i="44"/>
  <c r="AC559" i="44"/>
  <c r="AA559" i="44"/>
  <c r="AD559" i="44" s="1"/>
  <c r="W559" i="44"/>
  <c r="U559" i="44"/>
  <c r="R559" i="44"/>
  <c r="Q559" i="44"/>
  <c r="P559" i="44"/>
  <c r="N559" i="44"/>
  <c r="L559" i="44"/>
  <c r="H559" i="44"/>
  <c r="F559" i="44"/>
  <c r="AC558" i="44"/>
  <c r="AA558" i="44"/>
  <c r="W558" i="44"/>
  <c r="U558" i="44"/>
  <c r="X558" i="44" s="1"/>
  <c r="R558" i="44"/>
  <c r="Q558" i="44"/>
  <c r="P558" i="44"/>
  <c r="N558" i="44"/>
  <c r="L558" i="44"/>
  <c r="H558" i="44"/>
  <c r="F558" i="44"/>
  <c r="I558" i="44" s="1"/>
  <c r="AC557" i="44"/>
  <c r="AA557" i="44"/>
  <c r="AD557" i="44" s="1"/>
  <c r="W557" i="44"/>
  <c r="U557" i="44"/>
  <c r="R557" i="44"/>
  <c r="Q557" i="44"/>
  <c r="P557" i="44"/>
  <c r="N557" i="44"/>
  <c r="L557" i="44"/>
  <c r="O557" i="44" s="1"/>
  <c r="H557" i="44"/>
  <c r="F557" i="44"/>
  <c r="R556" i="44"/>
  <c r="Q556" i="44"/>
  <c r="P556" i="44"/>
  <c r="AA555" i="44"/>
  <c r="AD555" i="44" s="1"/>
  <c r="U555" i="44"/>
  <c r="X555" i="44" s="1"/>
  <c r="Q555" i="44"/>
  <c r="P555" i="44"/>
  <c r="L555" i="44"/>
  <c r="O555" i="44" s="1"/>
  <c r="D555" i="44"/>
  <c r="AA554" i="44"/>
  <c r="AD554" i="44" s="1"/>
  <c r="U554" i="44"/>
  <c r="X554" i="44" s="1"/>
  <c r="R554" i="44"/>
  <c r="Q554" i="44"/>
  <c r="P554" i="44"/>
  <c r="L554" i="44"/>
  <c r="O554" i="44" s="1"/>
  <c r="F554" i="44"/>
  <c r="I554" i="44" s="1"/>
  <c r="AA553" i="44"/>
  <c r="U553" i="44"/>
  <c r="X553" i="44" s="1"/>
  <c r="R553" i="44"/>
  <c r="Q553" i="44"/>
  <c r="P553" i="44"/>
  <c r="L553" i="44"/>
  <c r="O553" i="44" s="1"/>
  <c r="F553" i="44"/>
  <c r="I553" i="44" s="1"/>
  <c r="R552" i="44"/>
  <c r="Q552" i="44"/>
  <c r="P552" i="44"/>
  <c r="R551" i="44"/>
  <c r="Q551" i="44"/>
  <c r="P551" i="44"/>
  <c r="AC550" i="44"/>
  <c r="AA550" i="44"/>
  <c r="W550" i="44"/>
  <c r="U550" i="44"/>
  <c r="X550" i="44" s="1"/>
  <c r="R550" i="44"/>
  <c r="Q550" i="44"/>
  <c r="P550" i="44"/>
  <c r="N550" i="44"/>
  <c r="L550" i="44"/>
  <c r="O550" i="44" s="1"/>
  <c r="H550" i="44"/>
  <c r="F550" i="44"/>
  <c r="I550" i="44" s="1"/>
  <c r="AA549" i="44"/>
  <c r="AD549" i="44" s="1"/>
  <c r="U549" i="44"/>
  <c r="X549" i="44" s="1"/>
  <c r="R549" i="44"/>
  <c r="Q549" i="44"/>
  <c r="P549" i="44"/>
  <c r="L549" i="44"/>
  <c r="O549" i="44" s="1"/>
  <c r="F549" i="44"/>
  <c r="I549" i="44" s="1"/>
  <c r="AA548" i="44"/>
  <c r="AD548" i="44" s="1"/>
  <c r="U548" i="44"/>
  <c r="X548" i="44" s="1"/>
  <c r="R548" i="44"/>
  <c r="Q548" i="44"/>
  <c r="P548" i="44"/>
  <c r="L548" i="44"/>
  <c r="O548" i="44" s="1"/>
  <c r="F548" i="44"/>
  <c r="I548" i="44" s="1"/>
  <c r="AC547" i="44"/>
  <c r="AA547" i="44"/>
  <c r="AD547" i="44" s="1"/>
  <c r="W547" i="44"/>
  <c r="U547" i="44"/>
  <c r="R547" i="44"/>
  <c r="Q547" i="44"/>
  <c r="P547" i="44"/>
  <c r="N547" i="44"/>
  <c r="L547" i="44"/>
  <c r="H547" i="44"/>
  <c r="F547" i="44"/>
  <c r="I547" i="44" s="1"/>
  <c r="R546" i="44"/>
  <c r="Q546" i="44"/>
  <c r="P546" i="44"/>
  <c r="AC545" i="44"/>
  <c r="AA545" i="44"/>
  <c r="W545" i="44"/>
  <c r="U545" i="44"/>
  <c r="R545" i="44"/>
  <c r="Q545" i="44"/>
  <c r="P545" i="44"/>
  <c r="N545" i="44"/>
  <c r="L545" i="44"/>
  <c r="O545" i="44" s="1"/>
  <c r="H545" i="44"/>
  <c r="F545" i="44"/>
  <c r="AC544" i="44"/>
  <c r="AA544" i="44"/>
  <c r="AD544" i="44" s="1"/>
  <c r="W544" i="44"/>
  <c r="U544" i="44"/>
  <c r="R544" i="44"/>
  <c r="Q544" i="44"/>
  <c r="P544" i="44"/>
  <c r="N544" i="44"/>
  <c r="L544" i="44"/>
  <c r="O544" i="44" s="1"/>
  <c r="H544" i="44"/>
  <c r="F544" i="44"/>
  <c r="AC543" i="44"/>
  <c r="AA543" i="44"/>
  <c r="W543" i="44"/>
  <c r="U543" i="44"/>
  <c r="R543" i="44"/>
  <c r="Q543" i="44"/>
  <c r="P543" i="44"/>
  <c r="N543" i="44"/>
  <c r="L543" i="44"/>
  <c r="O543" i="44" s="1"/>
  <c r="H543" i="44"/>
  <c r="F543" i="44"/>
  <c r="I543" i="44" s="1"/>
  <c r="R542" i="44"/>
  <c r="Q542" i="44"/>
  <c r="P542" i="44"/>
  <c r="AA541" i="44"/>
  <c r="AD541" i="44" s="1"/>
  <c r="U541" i="44"/>
  <c r="X541" i="44" s="1"/>
  <c r="Q541" i="44"/>
  <c r="P541" i="44"/>
  <c r="L541" i="44"/>
  <c r="O541" i="44" s="1"/>
  <c r="D541" i="44"/>
  <c r="AA540" i="44"/>
  <c r="AD540" i="44" s="1"/>
  <c r="U540" i="44"/>
  <c r="R540" i="44"/>
  <c r="Q540" i="44"/>
  <c r="P540" i="44"/>
  <c r="L540" i="44"/>
  <c r="O540" i="44" s="1"/>
  <c r="F540" i="44"/>
  <c r="I540" i="44" s="1"/>
  <c r="AA539" i="44"/>
  <c r="AD539" i="44" s="1"/>
  <c r="U539" i="44"/>
  <c r="X539" i="44" s="1"/>
  <c r="R539" i="44"/>
  <c r="Q539" i="44"/>
  <c r="P539" i="44"/>
  <c r="L539" i="44"/>
  <c r="F539" i="44"/>
  <c r="I539" i="44" s="1"/>
  <c r="R538" i="44"/>
  <c r="Q538" i="44"/>
  <c r="P538" i="44"/>
  <c r="R537" i="44"/>
  <c r="Q537" i="44"/>
  <c r="P537" i="44"/>
  <c r="AC536" i="44"/>
  <c r="AA536" i="44"/>
  <c r="AD536" i="44" s="1"/>
  <c r="W536" i="44"/>
  <c r="U536" i="44"/>
  <c r="X536" i="44" s="1"/>
  <c r="R536" i="44"/>
  <c r="Q536" i="44"/>
  <c r="P536" i="44"/>
  <c r="N536" i="44"/>
  <c r="L536" i="44"/>
  <c r="O536" i="44" s="1"/>
  <c r="H536" i="44"/>
  <c r="F536" i="44"/>
  <c r="AC535" i="44"/>
  <c r="AA535" i="44"/>
  <c r="W535" i="44"/>
  <c r="U535" i="44"/>
  <c r="R535" i="44"/>
  <c r="Q535" i="44"/>
  <c r="P535" i="44"/>
  <c r="N535" i="44"/>
  <c r="L535" i="44"/>
  <c r="H535" i="44"/>
  <c r="F535" i="44"/>
  <c r="I535" i="44" s="1"/>
  <c r="AC534" i="44"/>
  <c r="AA534" i="44"/>
  <c r="W534" i="44"/>
  <c r="U534" i="44"/>
  <c r="R534" i="44"/>
  <c r="Q534" i="44"/>
  <c r="P534" i="44"/>
  <c r="N534" i="44"/>
  <c r="L534" i="44"/>
  <c r="H534" i="44"/>
  <c r="F534" i="44"/>
  <c r="I534" i="44" s="1"/>
  <c r="AC533" i="44"/>
  <c r="AC523" i="44" s="1"/>
  <c r="AA533" i="44"/>
  <c r="W533" i="44"/>
  <c r="U533" i="44"/>
  <c r="R533" i="44"/>
  <c r="Q533" i="44"/>
  <c r="P533" i="44"/>
  <c r="N533" i="44"/>
  <c r="O533" i="44" s="1"/>
  <c r="L533" i="44"/>
  <c r="H533" i="44"/>
  <c r="F533" i="44"/>
  <c r="R532" i="44"/>
  <c r="Q532" i="44"/>
  <c r="P532" i="44"/>
  <c r="AC531" i="44"/>
  <c r="AA531" i="44"/>
  <c r="W531" i="44"/>
  <c r="U531" i="44"/>
  <c r="X531" i="44" s="1"/>
  <c r="R531" i="44"/>
  <c r="Q531" i="44"/>
  <c r="P531" i="44"/>
  <c r="N531" i="44"/>
  <c r="L531" i="44"/>
  <c r="O531" i="44" s="1"/>
  <c r="H531" i="44"/>
  <c r="F531" i="44"/>
  <c r="AC530" i="44"/>
  <c r="AA530" i="44"/>
  <c r="W530" i="44"/>
  <c r="U530" i="44"/>
  <c r="R530" i="44"/>
  <c r="Q530" i="44"/>
  <c r="P530" i="44"/>
  <c r="N530" i="44"/>
  <c r="L530" i="44"/>
  <c r="O530" i="44" s="1"/>
  <c r="H530" i="44"/>
  <c r="H523" i="44" s="1"/>
  <c r="F530" i="44"/>
  <c r="AC529" i="44"/>
  <c r="AA529" i="44"/>
  <c r="W529" i="44"/>
  <c r="U529" i="44"/>
  <c r="R529" i="44"/>
  <c r="Q529" i="44"/>
  <c r="P529" i="44"/>
  <c r="N529" i="44"/>
  <c r="L529" i="44"/>
  <c r="O529" i="44" s="1"/>
  <c r="H529" i="44"/>
  <c r="I529" i="44" s="1"/>
  <c r="F529" i="44"/>
  <c r="R528" i="44"/>
  <c r="Q528" i="44"/>
  <c r="P528" i="44"/>
  <c r="AA527" i="44"/>
  <c r="AD527" i="44" s="1"/>
  <c r="U527" i="44"/>
  <c r="X527" i="44" s="1"/>
  <c r="Q527" i="44"/>
  <c r="P527" i="44"/>
  <c r="L527" i="44"/>
  <c r="O527" i="44" s="1"/>
  <c r="D527" i="44"/>
  <c r="AA526" i="44"/>
  <c r="AD526" i="44" s="1"/>
  <c r="U526" i="44"/>
  <c r="X526" i="44" s="1"/>
  <c r="R526" i="44"/>
  <c r="Q526" i="44"/>
  <c r="P526" i="44"/>
  <c r="L526" i="44"/>
  <c r="O526" i="44" s="1"/>
  <c r="F526" i="44"/>
  <c r="I526" i="44" s="1"/>
  <c r="AA525" i="44"/>
  <c r="U525" i="44"/>
  <c r="X525" i="44" s="1"/>
  <c r="R525" i="44"/>
  <c r="Q525" i="44"/>
  <c r="P525" i="44"/>
  <c r="L525" i="44"/>
  <c r="O525" i="44" s="1"/>
  <c r="F525" i="44"/>
  <c r="I525" i="44" s="1"/>
  <c r="D525" i="44"/>
  <c r="R524" i="44"/>
  <c r="Q524" i="44"/>
  <c r="P524" i="44"/>
  <c r="R523" i="44"/>
  <c r="Q523" i="44"/>
  <c r="P523" i="44"/>
  <c r="AC522" i="44"/>
  <c r="AA522" i="44"/>
  <c r="X522" i="44"/>
  <c r="W522" i="44"/>
  <c r="U522" i="44"/>
  <c r="R522" i="44"/>
  <c r="Q522" i="44"/>
  <c r="P522" i="44"/>
  <c r="N522" i="44"/>
  <c r="L522" i="44"/>
  <c r="O522" i="44" s="1"/>
  <c r="H522" i="44"/>
  <c r="F522" i="44"/>
  <c r="I522" i="44" s="1"/>
  <c r="AA521" i="44"/>
  <c r="AD521" i="44" s="1"/>
  <c r="U521" i="44"/>
  <c r="X521" i="44" s="1"/>
  <c r="R521" i="44"/>
  <c r="Q521" i="44"/>
  <c r="P521" i="44"/>
  <c r="L521" i="44"/>
  <c r="O521" i="44" s="1"/>
  <c r="I521" i="44"/>
  <c r="F521" i="44"/>
  <c r="AD520" i="44"/>
  <c r="AA520" i="44"/>
  <c r="U520" i="44"/>
  <c r="X520" i="44" s="1"/>
  <c r="R520" i="44"/>
  <c r="Q520" i="44"/>
  <c r="P520" i="44"/>
  <c r="L520" i="44"/>
  <c r="O520" i="44" s="1"/>
  <c r="F520" i="44"/>
  <c r="I520" i="44" s="1"/>
  <c r="AC519" i="44"/>
  <c r="AA519" i="44"/>
  <c r="W519" i="44"/>
  <c r="U519" i="44"/>
  <c r="R519" i="44"/>
  <c r="Q519" i="44"/>
  <c r="P519" i="44"/>
  <c r="N519" i="44"/>
  <c r="L519" i="44"/>
  <c r="O519" i="44" s="1"/>
  <c r="H519" i="44"/>
  <c r="F519" i="44"/>
  <c r="R518" i="44"/>
  <c r="Q518" i="44"/>
  <c r="P518" i="44"/>
  <c r="AC517" i="44"/>
  <c r="AA517" i="44"/>
  <c r="W517" i="44"/>
  <c r="U517" i="44"/>
  <c r="R517" i="44"/>
  <c r="Q517" i="44"/>
  <c r="P517" i="44"/>
  <c r="N517" i="44"/>
  <c r="L517" i="44"/>
  <c r="H517" i="44"/>
  <c r="F517" i="44"/>
  <c r="AC516" i="44"/>
  <c r="AA516" i="44"/>
  <c r="W516" i="44"/>
  <c r="U516" i="44"/>
  <c r="R516" i="44"/>
  <c r="Q516" i="44"/>
  <c r="P516" i="44"/>
  <c r="N516" i="44"/>
  <c r="L516" i="44"/>
  <c r="O516" i="44" s="1"/>
  <c r="H516" i="44"/>
  <c r="F516" i="44"/>
  <c r="AC515" i="44"/>
  <c r="AA515" i="44"/>
  <c r="AD515" i="44" s="1"/>
  <c r="W515" i="44"/>
  <c r="U515" i="44"/>
  <c r="X515" i="44" s="1"/>
  <c r="R515" i="44"/>
  <c r="Q515" i="44"/>
  <c r="P515" i="44"/>
  <c r="N515" i="44"/>
  <c r="L515" i="44"/>
  <c r="O515" i="44" s="1"/>
  <c r="H515" i="44"/>
  <c r="F515" i="44"/>
  <c r="I515" i="44" s="1"/>
  <c r="R514" i="44"/>
  <c r="Q514" i="44"/>
  <c r="P514" i="44"/>
  <c r="AA513" i="44"/>
  <c r="AD513" i="44" s="1"/>
  <c r="U513" i="44"/>
  <c r="X513" i="44" s="1"/>
  <c r="Q513" i="44"/>
  <c r="P513" i="44"/>
  <c r="L513" i="44"/>
  <c r="O513" i="44" s="1"/>
  <c r="D513" i="44"/>
  <c r="R513" i="44" s="1"/>
  <c r="AA512" i="44"/>
  <c r="U512" i="44"/>
  <c r="X512" i="44" s="1"/>
  <c r="R512" i="44"/>
  <c r="Q512" i="44"/>
  <c r="P512" i="44"/>
  <c r="L512" i="44"/>
  <c r="O512" i="44" s="1"/>
  <c r="F512" i="44"/>
  <c r="I512" i="44" s="1"/>
  <c r="AA511" i="44"/>
  <c r="AD511" i="44" s="1"/>
  <c r="U511" i="44"/>
  <c r="R511" i="44"/>
  <c r="Q511" i="44"/>
  <c r="P511" i="44"/>
  <c r="L511" i="44"/>
  <c r="D511" i="44"/>
  <c r="F511" i="44" s="1"/>
  <c r="I511" i="44" s="1"/>
  <c r="R510" i="44"/>
  <c r="Q510" i="44"/>
  <c r="P510" i="44"/>
  <c r="R509" i="44"/>
  <c r="Q509" i="44"/>
  <c r="P509" i="44"/>
  <c r="AD506" i="44"/>
  <c r="AA506" i="44"/>
  <c r="U506" i="44"/>
  <c r="X506" i="44" s="1"/>
  <c r="R506" i="44"/>
  <c r="Q506" i="44"/>
  <c r="P506" i="44"/>
  <c r="L506" i="44"/>
  <c r="O506" i="44" s="1"/>
  <c r="F506" i="44"/>
  <c r="I506" i="44" s="1"/>
  <c r="AC505" i="44"/>
  <c r="AD505" i="44" s="1"/>
  <c r="W505" i="44"/>
  <c r="X505" i="44" s="1"/>
  <c r="R505" i="44"/>
  <c r="Q505" i="44"/>
  <c r="P505" i="44"/>
  <c r="N505" i="44"/>
  <c r="O505" i="44" s="1"/>
  <c r="H505" i="44"/>
  <c r="I505" i="44" s="1"/>
  <c r="AC504" i="44"/>
  <c r="AA504" i="44"/>
  <c r="W504" i="44"/>
  <c r="X504" i="44" s="1"/>
  <c r="U504" i="44"/>
  <c r="R504" i="44"/>
  <c r="Q504" i="44"/>
  <c r="P504" i="44"/>
  <c r="N504" i="44"/>
  <c r="L504" i="44"/>
  <c r="H504" i="44"/>
  <c r="I504" i="44" s="1"/>
  <c r="F504" i="44"/>
  <c r="AC503" i="44"/>
  <c r="AA503" i="44"/>
  <c r="W503" i="44"/>
  <c r="U503" i="44"/>
  <c r="R503" i="44"/>
  <c r="Q503" i="44"/>
  <c r="P503" i="44"/>
  <c r="N503" i="44"/>
  <c r="L503" i="44"/>
  <c r="H503" i="44"/>
  <c r="F503" i="44"/>
  <c r="I503" i="44" s="1"/>
  <c r="AC502" i="44"/>
  <c r="AA502" i="44"/>
  <c r="W502" i="44"/>
  <c r="U502" i="44"/>
  <c r="X502" i="44" s="1"/>
  <c r="R502" i="44"/>
  <c r="Q502" i="44"/>
  <c r="P502" i="44"/>
  <c r="N502" i="44"/>
  <c r="L502" i="44"/>
  <c r="H502" i="44"/>
  <c r="F502" i="44"/>
  <c r="AC501" i="44"/>
  <c r="AD501" i="44" s="1"/>
  <c r="AA501" i="44"/>
  <c r="W501" i="44"/>
  <c r="X501" i="44" s="1"/>
  <c r="U501" i="44"/>
  <c r="R501" i="44"/>
  <c r="Q501" i="44"/>
  <c r="P501" i="44"/>
  <c r="N501" i="44"/>
  <c r="O501" i="44" s="1"/>
  <c r="L501" i="44"/>
  <c r="H501" i="44"/>
  <c r="F501" i="44"/>
  <c r="AC500" i="44"/>
  <c r="AA500" i="44"/>
  <c r="W500" i="44"/>
  <c r="U500" i="44"/>
  <c r="R500" i="44"/>
  <c r="Q500" i="44"/>
  <c r="P500" i="44"/>
  <c r="N500" i="44"/>
  <c r="L500" i="44"/>
  <c r="O500" i="44" s="1"/>
  <c r="H500" i="44"/>
  <c r="F500" i="44"/>
  <c r="AC499" i="44"/>
  <c r="AD499" i="44" s="1"/>
  <c r="AA499" i="44"/>
  <c r="W499" i="44"/>
  <c r="U499" i="44"/>
  <c r="R499" i="44"/>
  <c r="Q499" i="44"/>
  <c r="P499" i="44"/>
  <c r="N499" i="44"/>
  <c r="L499" i="44"/>
  <c r="O499" i="44" s="1"/>
  <c r="H499" i="44"/>
  <c r="F499" i="44"/>
  <c r="AC498" i="44"/>
  <c r="AA498" i="44"/>
  <c r="W498" i="44"/>
  <c r="U498" i="44"/>
  <c r="R498" i="44"/>
  <c r="Q498" i="44"/>
  <c r="P498" i="44"/>
  <c r="N498" i="44"/>
  <c r="L498" i="44"/>
  <c r="H498" i="44"/>
  <c r="F498" i="44"/>
  <c r="AC497" i="44"/>
  <c r="AA497" i="44"/>
  <c r="W497" i="44"/>
  <c r="X497" i="44" s="1"/>
  <c r="U497" i="44"/>
  <c r="R497" i="44"/>
  <c r="Q497" i="44"/>
  <c r="P497" i="44"/>
  <c r="N497" i="44"/>
  <c r="L497" i="44"/>
  <c r="H497" i="44"/>
  <c r="F497" i="44"/>
  <c r="I497" i="44" s="1"/>
  <c r="AC496" i="44"/>
  <c r="AA496" i="44"/>
  <c r="W496" i="44"/>
  <c r="U496" i="44"/>
  <c r="R496" i="44"/>
  <c r="Q496" i="44"/>
  <c r="P496" i="44"/>
  <c r="N496" i="44"/>
  <c r="L496" i="44"/>
  <c r="H496" i="44"/>
  <c r="F496" i="44"/>
  <c r="R495" i="44"/>
  <c r="Q495" i="44"/>
  <c r="P495" i="44"/>
  <c r="R494" i="44"/>
  <c r="Q494" i="44"/>
  <c r="P494" i="44"/>
  <c r="AD493" i="44"/>
  <c r="AA493" i="44"/>
  <c r="U493" i="44"/>
  <c r="X493" i="44" s="1"/>
  <c r="R493" i="44"/>
  <c r="Q493" i="44"/>
  <c r="P493" i="44"/>
  <c r="L493" i="44"/>
  <c r="O493" i="44" s="1"/>
  <c r="F493" i="44"/>
  <c r="AC492" i="44"/>
  <c r="AA492" i="44"/>
  <c r="W492" i="44"/>
  <c r="X492" i="44" s="1"/>
  <c r="U492" i="44"/>
  <c r="R492" i="44"/>
  <c r="Q492" i="44"/>
  <c r="P492" i="44"/>
  <c r="N492" i="44"/>
  <c r="L492" i="44"/>
  <c r="H492" i="44"/>
  <c r="F492" i="44"/>
  <c r="AC491" i="44"/>
  <c r="AA491" i="44"/>
  <c r="W491" i="44"/>
  <c r="U491" i="44"/>
  <c r="R491" i="44"/>
  <c r="Q491" i="44"/>
  <c r="P491" i="44"/>
  <c r="N491" i="44"/>
  <c r="L491" i="44"/>
  <c r="H491" i="44"/>
  <c r="F491" i="44"/>
  <c r="R490" i="44"/>
  <c r="Q490" i="44"/>
  <c r="P490" i="44"/>
  <c r="AA489" i="44"/>
  <c r="AD489" i="44" s="1"/>
  <c r="U489" i="44"/>
  <c r="X489" i="44" s="1"/>
  <c r="R489" i="44"/>
  <c r="Q489" i="44"/>
  <c r="P489" i="44"/>
  <c r="O489" i="44"/>
  <c r="L489" i="44"/>
  <c r="F489" i="44"/>
  <c r="I489" i="44" s="1"/>
  <c r="AC488" i="44"/>
  <c r="AA488" i="44"/>
  <c r="W488" i="44"/>
  <c r="U488" i="44"/>
  <c r="R488" i="44"/>
  <c r="Q488" i="44"/>
  <c r="P488" i="44"/>
  <c r="N488" i="44"/>
  <c r="L488" i="44"/>
  <c r="I488" i="44"/>
  <c r="H488" i="44"/>
  <c r="F488" i="44"/>
  <c r="AC487" i="44"/>
  <c r="AA487" i="44"/>
  <c r="W487" i="44"/>
  <c r="U487" i="44"/>
  <c r="R487" i="44"/>
  <c r="Q487" i="44"/>
  <c r="P487" i="44"/>
  <c r="N487" i="44"/>
  <c r="L487" i="44"/>
  <c r="H487" i="44"/>
  <c r="F487" i="44"/>
  <c r="AC486" i="44"/>
  <c r="AA486" i="44"/>
  <c r="W486" i="44"/>
  <c r="U486" i="44"/>
  <c r="R486" i="44"/>
  <c r="Q486" i="44"/>
  <c r="P486" i="44"/>
  <c r="N486" i="44"/>
  <c r="L486" i="44"/>
  <c r="H486" i="44"/>
  <c r="F486" i="44"/>
  <c r="R485" i="44"/>
  <c r="Q485" i="44"/>
  <c r="P485" i="44"/>
  <c r="AA484" i="44"/>
  <c r="AD484" i="44" s="1"/>
  <c r="U484" i="44"/>
  <c r="X484" i="44" s="1"/>
  <c r="R484" i="44"/>
  <c r="Q484" i="44"/>
  <c r="P484" i="44"/>
  <c r="L484" i="44"/>
  <c r="O484" i="44" s="1"/>
  <c r="F484" i="44"/>
  <c r="I484" i="44" s="1"/>
  <c r="AC483" i="44"/>
  <c r="AD483" i="44" s="1"/>
  <c r="W483" i="44"/>
  <c r="X483" i="44" s="1"/>
  <c r="R483" i="44"/>
  <c r="Q483" i="44"/>
  <c r="P483" i="44"/>
  <c r="N483" i="44"/>
  <c r="O483" i="44" s="1"/>
  <c r="H483" i="44"/>
  <c r="I483" i="44" s="1"/>
  <c r="AC482" i="44"/>
  <c r="AA482" i="44"/>
  <c r="W482" i="44"/>
  <c r="U482" i="44"/>
  <c r="R482" i="44"/>
  <c r="Q482" i="44"/>
  <c r="P482" i="44"/>
  <c r="N482" i="44"/>
  <c r="O482" i="44" s="1"/>
  <c r="L482" i="44"/>
  <c r="H482" i="44"/>
  <c r="F482" i="44"/>
  <c r="AC481" i="44"/>
  <c r="AA481" i="44"/>
  <c r="W481" i="44"/>
  <c r="X481" i="44" s="1"/>
  <c r="U481" i="44"/>
  <c r="R481" i="44"/>
  <c r="Q481" i="44"/>
  <c r="P481" i="44"/>
  <c r="N481" i="44"/>
  <c r="L481" i="44"/>
  <c r="H481" i="44"/>
  <c r="F481" i="44"/>
  <c r="AC480" i="44"/>
  <c r="AA480" i="44"/>
  <c r="W480" i="44"/>
  <c r="U480" i="44"/>
  <c r="R480" i="44"/>
  <c r="Q480" i="44"/>
  <c r="P480" i="44"/>
  <c r="N480" i="44"/>
  <c r="L480" i="44"/>
  <c r="H480" i="44"/>
  <c r="F480" i="44"/>
  <c r="AC479" i="44"/>
  <c r="AA479" i="44"/>
  <c r="W479" i="44"/>
  <c r="U479" i="44"/>
  <c r="R479" i="44"/>
  <c r="Q479" i="44"/>
  <c r="P479" i="44"/>
  <c r="N479" i="44"/>
  <c r="L479" i="44"/>
  <c r="H479" i="44"/>
  <c r="F479" i="44"/>
  <c r="AC478" i="44"/>
  <c r="AA478" i="44"/>
  <c r="W478" i="44"/>
  <c r="U478" i="44"/>
  <c r="R478" i="44"/>
  <c r="Q478" i="44"/>
  <c r="P478" i="44"/>
  <c r="N478" i="44"/>
  <c r="O478" i="44" s="1"/>
  <c r="L478" i="44"/>
  <c r="H478" i="44"/>
  <c r="I478" i="44" s="1"/>
  <c r="F478" i="44"/>
  <c r="AC477" i="44"/>
  <c r="AA477" i="44"/>
  <c r="W477" i="44"/>
  <c r="U477" i="44"/>
  <c r="X477" i="44" s="1"/>
  <c r="R477" i="44"/>
  <c r="Q477" i="44"/>
  <c r="P477" i="44"/>
  <c r="N477" i="44"/>
  <c r="L477" i="44"/>
  <c r="O477" i="44" s="1"/>
  <c r="H477" i="44"/>
  <c r="F477" i="44"/>
  <c r="AC476" i="44"/>
  <c r="AA476" i="44"/>
  <c r="AD476" i="44" s="1"/>
  <c r="W476" i="44"/>
  <c r="U476" i="44"/>
  <c r="R476" i="44"/>
  <c r="Q476" i="44"/>
  <c r="P476" i="44"/>
  <c r="N476" i="44"/>
  <c r="L476" i="44"/>
  <c r="H476" i="44"/>
  <c r="F476" i="44"/>
  <c r="AC475" i="44"/>
  <c r="AD475" i="44" s="1"/>
  <c r="AA475" i="44"/>
  <c r="W475" i="44"/>
  <c r="U475" i="44"/>
  <c r="R475" i="44"/>
  <c r="Q475" i="44"/>
  <c r="P475" i="44"/>
  <c r="N475" i="44"/>
  <c r="L475" i="44"/>
  <c r="H475" i="44"/>
  <c r="I475" i="44" s="1"/>
  <c r="F475" i="44"/>
  <c r="AC474" i="44"/>
  <c r="AA474" i="44"/>
  <c r="W474" i="44"/>
  <c r="U474" i="44"/>
  <c r="X474" i="44" s="1"/>
  <c r="R474" i="44"/>
  <c r="Q474" i="44"/>
  <c r="P474" i="44"/>
  <c r="N474" i="44"/>
  <c r="L474" i="44"/>
  <c r="H474" i="44"/>
  <c r="F474" i="44"/>
  <c r="AC473" i="44"/>
  <c r="AA473" i="44"/>
  <c r="W473" i="44"/>
  <c r="U473" i="44"/>
  <c r="R473" i="44"/>
  <c r="Q473" i="44"/>
  <c r="P473" i="44"/>
  <c r="N473" i="44"/>
  <c r="L473" i="44"/>
  <c r="H473" i="44"/>
  <c r="F473" i="44"/>
  <c r="AC472" i="44"/>
  <c r="AD472" i="44" s="1"/>
  <c r="AA472" i="44"/>
  <c r="W472" i="44"/>
  <c r="X472" i="44" s="1"/>
  <c r="U472" i="44"/>
  <c r="R472" i="44"/>
  <c r="Q472" i="44"/>
  <c r="P472" i="44"/>
  <c r="N472" i="44"/>
  <c r="L472" i="44"/>
  <c r="H472" i="44"/>
  <c r="F472" i="44"/>
  <c r="AC471" i="44"/>
  <c r="AA471" i="44"/>
  <c r="W471" i="44"/>
  <c r="U471" i="44"/>
  <c r="R471" i="44"/>
  <c r="Q471" i="44"/>
  <c r="P471" i="44"/>
  <c r="N471" i="44"/>
  <c r="L471" i="44"/>
  <c r="O471" i="44" s="1"/>
  <c r="H471" i="44"/>
  <c r="I471" i="44" s="1"/>
  <c r="F471" i="44"/>
  <c r="AC470" i="44"/>
  <c r="AA470" i="44"/>
  <c r="W470" i="44"/>
  <c r="U470" i="44"/>
  <c r="R470" i="44"/>
  <c r="Q470" i="44"/>
  <c r="P470" i="44"/>
  <c r="N470" i="44"/>
  <c r="L470" i="44"/>
  <c r="H470" i="44"/>
  <c r="I470" i="44" s="1"/>
  <c r="F470" i="44"/>
  <c r="AC469" i="44"/>
  <c r="AA469" i="44"/>
  <c r="W469" i="44"/>
  <c r="U469" i="44"/>
  <c r="R469" i="44"/>
  <c r="Q469" i="44"/>
  <c r="P469" i="44"/>
  <c r="N469" i="44"/>
  <c r="L469" i="44"/>
  <c r="H469" i="44"/>
  <c r="F469" i="44"/>
  <c r="AC468" i="44"/>
  <c r="AA468" i="44"/>
  <c r="AD468" i="44" s="1"/>
  <c r="W468" i="44"/>
  <c r="U468" i="44"/>
  <c r="R468" i="44"/>
  <c r="Q468" i="44"/>
  <c r="P468" i="44"/>
  <c r="N468" i="44"/>
  <c r="L468" i="44"/>
  <c r="O468" i="44" s="1"/>
  <c r="H468" i="44"/>
  <c r="F468" i="44"/>
  <c r="I468" i="44" s="1"/>
  <c r="AC467" i="44"/>
  <c r="AA467" i="44"/>
  <c r="W467" i="44"/>
  <c r="U467" i="44"/>
  <c r="R467" i="44"/>
  <c r="Q467" i="44"/>
  <c r="P467" i="44"/>
  <c r="N467" i="44"/>
  <c r="L467" i="44"/>
  <c r="H467" i="44"/>
  <c r="F467" i="44"/>
  <c r="R466" i="44"/>
  <c r="Q466" i="44"/>
  <c r="P466" i="44"/>
  <c r="AA465" i="44"/>
  <c r="AD465" i="44" s="1"/>
  <c r="U465" i="44"/>
  <c r="X465" i="44" s="1"/>
  <c r="R465" i="44"/>
  <c r="Q465" i="44"/>
  <c r="P465" i="44"/>
  <c r="L465" i="44"/>
  <c r="O465" i="44" s="1"/>
  <c r="F465" i="44"/>
  <c r="I465" i="44" s="1"/>
  <c r="AC464" i="44"/>
  <c r="AD464" i="44" s="1"/>
  <c r="W464" i="44"/>
  <c r="X464" i="44" s="1"/>
  <c r="R464" i="44"/>
  <c r="Q464" i="44"/>
  <c r="P464" i="44"/>
  <c r="N464" i="44"/>
  <c r="O464" i="44" s="1"/>
  <c r="H464" i="44"/>
  <c r="I464" i="44" s="1"/>
  <c r="AD463" i="44"/>
  <c r="AA463" i="44"/>
  <c r="U463" i="44"/>
  <c r="X463" i="44" s="1"/>
  <c r="R463" i="44"/>
  <c r="Q463" i="44"/>
  <c r="P463" i="44"/>
  <c r="L463" i="44"/>
  <c r="O463" i="44" s="1"/>
  <c r="F463" i="44"/>
  <c r="I463" i="44" s="1"/>
  <c r="AA462" i="44"/>
  <c r="AD462" i="44" s="1"/>
  <c r="U462" i="44"/>
  <c r="X462" i="44" s="1"/>
  <c r="R462" i="44"/>
  <c r="Q462" i="44"/>
  <c r="P462" i="44"/>
  <c r="L462" i="44"/>
  <c r="O462" i="44" s="1"/>
  <c r="F462" i="44"/>
  <c r="I462" i="44" s="1"/>
  <c r="AC461" i="44"/>
  <c r="AA461" i="44"/>
  <c r="W461" i="44"/>
  <c r="U461" i="44"/>
  <c r="R461" i="44"/>
  <c r="Q461" i="44"/>
  <c r="P461" i="44"/>
  <c r="N461" i="44"/>
  <c r="L461" i="44"/>
  <c r="O461" i="44" s="1"/>
  <c r="H461" i="44"/>
  <c r="F461" i="44"/>
  <c r="AD460" i="44"/>
  <c r="AA460" i="44"/>
  <c r="U460" i="44"/>
  <c r="X460" i="44" s="1"/>
  <c r="R460" i="44"/>
  <c r="Q460" i="44"/>
  <c r="P460" i="44"/>
  <c r="L460" i="44"/>
  <c r="O460" i="44" s="1"/>
  <c r="F460" i="44"/>
  <c r="I460" i="44" s="1"/>
  <c r="AC459" i="44"/>
  <c r="AA459" i="44"/>
  <c r="W459" i="44"/>
  <c r="U459" i="44"/>
  <c r="R459" i="44"/>
  <c r="Q459" i="44"/>
  <c r="P459" i="44"/>
  <c r="N459" i="44"/>
  <c r="L459" i="44"/>
  <c r="H459" i="44"/>
  <c r="F459" i="44"/>
  <c r="AC458" i="44"/>
  <c r="AA458" i="44"/>
  <c r="W458" i="44"/>
  <c r="U458" i="44"/>
  <c r="X458" i="44" s="1"/>
  <c r="R458" i="44"/>
  <c r="Q458" i="44"/>
  <c r="P458" i="44"/>
  <c r="N458" i="44"/>
  <c r="L458" i="44"/>
  <c r="H458" i="44"/>
  <c r="F458" i="44"/>
  <c r="AC457" i="44"/>
  <c r="AA457" i="44"/>
  <c r="AD457" i="44" s="1"/>
  <c r="W457" i="44"/>
  <c r="U457" i="44"/>
  <c r="R457" i="44"/>
  <c r="Q457" i="44"/>
  <c r="P457" i="44"/>
  <c r="N457" i="44"/>
  <c r="L457" i="44"/>
  <c r="H457" i="44"/>
  <c r="F457" i="44"/>
  <c r="AC456" i="44"/>
  <c r="AA456" i="44"/>
  <c r="W456" i="44"/>
  <c r="U456" i="44"/>
  <c r="R456" i="44"/>
  <c r="Q456" i="44"/>
  <c r="P456" i="44"/>
  <c r="N456" i="44"/>
  <c r="L456" i="44"/>
  <c r="H456" i="44"/>
  <c r="F456" i="44"/>
  <c r="AC455" i="44"/>
  <c r="AA455" i="44"/>
  <c r="W455" i="44"/>
  <c r="U455" i="44"/>
  <c r="R455" i="44"/>
  <c r="Q455" i="44"/>
  <c r="P455" i="44"/>
  <c r="N455" i="44"/>
  <c r="L455" i="44"/>
  <c r="H455" i="44"/>
  <c r="F455" i="44"/>
  <c r="AC454" i="44"/>
  <c r="AA454" i="44"/>
  <c r="W454" i="44"/>
  <c r="U454" i="44"/>
  <c r="R454" i="44"/>
  <c r="Q454" i="44"/>
  <c r="P454" i="44"/>
  <c r="N454" i="44"/>
  <c r="O454" i="44" s="1"/>
  <c r="L454" i="44"/>
  <c r="H454" i="44"/>
  <c r="F454" i="44"/>
  <c r="AC453" i="44"/>
  <c r="AA453" i="44"/>
  <c r="W453" i="44"/>
  <c r="U453" i="44"/>
  <c r="R453" i="44"/>
  <c r="Q453" i="44"/>
  <c r="P453" i="44"/>
  <c r="N453" i="44"/>
  <c r="L453" i="44"/>
  <c r="H453" i="44"/>
  <c r="F453" i="44"/>
  <c r="AC452" i="44"/>
  <c r="AA452" i="44"/>
  <c r="W452" i="44"/>
  <c r="U452" i="44"/>
  <c r="R452" i="44"/>
  <c r="Q452" i="44"/>
  <c r="P452" i="44"/>
  <c r="N452" i="44"/>
  <c r="L452" i="44"/>
  <c r="O452" i="44" s="1"/>
  <c r="H452" i="44"/>
  <c r="I452" i="44" s="1"/>
  <c r="F452" i="44"/>
  <c r="AC451" i="44"/>
  <c r="AD451" i="44" s="1"/>
  <c r="AA451" i="44"/>
  <c r="W451" i="44"/>
  <c r="U451" i="44"/>
  <c r="R451" i="44"/>
  <c r="Q451" i="44"/>
  <c r="P451" i="44"/>
  <c r="N451" i="44"/>
  <c r="L451" i="44"/>
  <c r="H451" i="44"/>
  <c r="F451" i="44"/>
  <c r="AC450" i="44"/>
  <c r="AA450" i="44"/>
  <c r="W450" i="44"/>
  <c r="U450" i="44"/>
  <c r="R450" i="44"/>
  <c r="Q450" i="44"/>
  <c r="P450" i="44"/>
  <c r="N450" i="44"/>
  <c r="L450" i="44"/>
  <c r="O450" i="44" s="1"/>
  <c r="H450" i="44"/>
  <c r="F450" i="44"/>
  <c r="AC449" i="44"/>
  <c r="AA449" i="44"/>
  <c r="W449" i="44"/>
  <c r="X449" i="44" s="1"/>
  <c r="U449" i="44"/>
  <c r="R449" i="44"/>
  <c r="Q449" i="44"/>
  <c r="P449" i="44"/>
  <c r="N449" i="44"/>
  <c r="L449" i="44"/>
  <c r="H449" i="44"/>
  <c r="F449" i="44"/>
  <c r="I449" i="44" s="1"/>
  <c r="AC448" i="44"/>
  <c r="AA448" i="44"/>
  <c r="W448" i="44"/>
  <c r="U448" i="44"/>
  <c r="R448" i="44"/>
  <c r="Q448" i="44"/>
  <c r="P448" i="44"/>
  <c r="N448" i="44"/>
  <c r="L448" i="44"/>
  <c r="H448" i="44"/>
  <c r="F448" i="44"/>
  <c r="AC447" i="44"/>
  <c r="AA447" i="44"/>
  <c r="W447" i="44"/>
  <c r="U447" i="44"/>
  <c r="R447" i="44"/>
  <c r="Q447" i="44"/>
  <c r="P447" i="44"/>
  <c r="N447" i="44"/>
  <c r="O447" i="44" s="1"/>
  <c r="L447" i="44"/>
  <c r="H447" i="44"/>
  <c r="F447" i="44"/>
  <c r="AC446" i="44"/>
  <c r="AA446" i="44"/>
  <c r="W446" i="44"/>
  <c r="U446" i="44"/>
  <c r="R446" i="44"/>
  <c r="Q446" i="44"/>
  <c r="P446" i="44"/>
  <c r="N446" i="44"/>
  <c r="L446" i="44"/>
  <c r="H446" i="44"/>
  <c r="F446" i="44"/>
  <c r="AC445" i="44"/>
  <c r="AA445" i="44"/>
  <c r="AD445" i="44" s="1"/>
  <c r="W445" i="44"/>
  <c r="U445" i="44"/>
  <c r="R445" i="44"/>
  <c r="Q445" i="44"/>
  <c r="P445" i="44"/>
  <c r="N445" i="44"/>
  <c r="L445" i="44"/>
  <c r="I445" i="44"/>
  <c r="H445" i="44"/>
  <c r="F445" i="44"/>
  <c r="AC444" i="44"/>
  <c r="AA444" i="44"/>
  <c r="W444" i="44"/>
  <c r="U444" i="44"/>
  <c r="R444" i="44"/>
  <c r="Q444" i="44"/>
  <c r="P444" i="44"/>
  <c r="N444" i="44"/>
  <c r="L444" i="44"/>
  <c r="H444" i="44"/>
  <c r="F444" i="44"/>
  <c r="AC443" i="44"/>
  <c r="AA443" i="44"/>
  <c r="W443" i="44"/>
  <c r="U443" i="44"/>
  <c r="X443" i="44" s="1"/>
  <c r="R443" i="44"/>
  <c r="Q443" i="44"/>
  <c r="P443" i="44"/>
  <c r="N443" i="44"/>
  <c r="O443" i="44" s="1"/>
  <c r="L443" i="44"/>
  <c r="H443" i="44"/>
  <c r="F443" i="44"/>
  <c r="AC442" i="44"/>
  <c r="AA442" i="44"/>
  <c r="W442" i="44"/>
  <c r="X442" i="44" s="1"/>
  <c r="U442" i="44"/>
  <c r="R442" i="44"/>
  <c r="Q442" i="44"/>
  <c r="P442" i="44"/>
  <c r="N442" i="44"/>
  <c r="L442" i="44"/>
  <c r="H442" i="44"/>
  <c r="F442" i="44"/>
  <c r="AC441" i="44"/>
  <c r="AA441" i="44"/>
  <c r="W441" i="44"/>
  <c r="U441" i="44"/>
  <c r="R441" i="44"/>
  <c r="Q441" i="44"/>
  <c r="P441" i="44"/>
  <c r="N441" i="44"/>
  <c r="L441" i="44"/>
  <c r="H441" i="44"/>
  <c r="F441" i="44"/>
  <c r="AC440" i="44"/>
  <c r="AA440" i="44"/>
  <c r="W440" i="44"/>
  <c r="U440" i="44"/>
  <c r="R440" i="44"/>
  <c r="Q440" i="44"/>
  <c r="P440" i="44"/>
  <c r="N440" i="44"/>
  <c r="L440" i="44"/>
  <c r="O440" i="44" s="1"/>
  <c r="I440" i="44"/>
  <c r="H440" i="44"/>
  <c r="F440" i="44"/>
  <c r="AC439" i="44"/>
  <c r="AA439" i="44"/>
  <c r="W439" i="44"/>
  <c r="U439" i="44"/>
  <c r="R439" i="44"/>
  <c r="Q439" i="44"/>
  <c r="P439" i="44"/>
  <c r="N439" i="44"/>
  <c r="L439" i="44"/>
  <c r="H439" i="44"/>
  <c r="F439" i="44"/>
  <c r="AC438" i="44"/>
  <c r="AA438" i="44"/>
  <c r="W438" i="44"/>
  <c r="U438" i="44"/>
  <c r="R438" i="44"/>
  <c r="Q438" i="44"/>
  <c r="P438" i="44"/>
  <c r="N438" i="44"/>
  <c r="L438" i="44"/>
  <c r="H438" i="44"/>
  <c r="F438" i="44"/>
  <c r="AC437" i="44"/>
  <c r="AA437" i="44"/>
  <c r="W437" i="44"/>
  <c r="X437" i="44" s="1"/>
  <c r="U437" i="44"/>
  <c r="R437" i="44"/>
  <c r="Q437" i="44"/>
  <c r="P437" i="44"/>
  <c r="N437" i="44"/>
  <c r="L437" i="44"/>
  <c r="H437" i="44"/>
  <c r="F437" i="44"/>
  <c r="AC436" i="44"/>
  <c r="AA436" i="44"/>
  <c r="W436" i="44"/>
  <c r="U436" i="44"/>
  <c r="X436" i="44" s="1"/>
  <c r="R436" i="44"/>
  <c r="Q436" i="44"/>
  <c r="P436" i="44"/>
  <c r="N436" i="44"/>
  <c r="O436" i="44" s="1"/>
  <c r="L436" i="44"/>
  <c r="H436" i="44"/>
  <c r="F436" i="44"/>
  <c r="AC435" i="44"/>
  <c r="AA435" i="44"/>
  <c r="W435" i="44"/>
  <c r="U435" i="44"/>
  <c r="R435" i="44"/>
  <c r="Q435" i="44"/>
  <c r="P435" i="44"/>
  <c r="N435" i="44"/>
  <c r="L435" i="44"/>
  <c r="O435" i="44" s="1"/>
  <c r="H435" i="44"/>
  <c r="F435" i="44"/>
  <c r="AC434" i="44"/>
  <c r="AA434" i="44"/>
  <c r="W434" i="44"/>
  <c r="U434" i="44"/>
  <c r="X434" i="44" s="1"/>
  <c r="R434" i="44"/>
  <c r="Q434" i="44"/>
  <c r="P434" i="44"/>
  <c r="N434" i="44"/>
  <c r="O434" i="44" s="1"/>
  <c r="L434" i="44"/>
  <c r="H434" i="44"/>
  <c r="F434" i="44"/>
  <c r="AC433" i="44"/>
  <c r="AD433" i="44" s="1"/>
  <c r="AA433" i="44"/>
  <c r="W433" i="44"/>
  <c r="U433" i="44"/>
  <c r="R433" i="44"/>
  <c r="Q433" i="44"/>
  <c r="P433" i="44"/>
  <c r="N433" i="44"/>
  <c r="L433" i="44"/>
  <c r="H433" i="44"/>
  <c r="F433" i="44"/>
  <c r="AC432" i="44"/>
  <c r="AA432" i="44"/>
  <c r="W432" i="44"/>
  <c r="U432" i="44"/>
  <c r="R432" i="44"/>
  <c r="Q432" i="44"/>
  <c r="P432" i="44"/>
  <c r="N432" i="44"/>
  <c r="L432" i="44"/>
  <c r="H432" i="44"/>
  <c r="F432" i="44"/>
  <c r="I432" i="44" s="1"/>
  <c r="AC431" i="44"/>
  <c r="AA431" i="44"/>
  <c r="W431" i="44"/>
  <c r="U431" i="44"/>
  <c r="R431" i="44"/>
  <c r="Q431" i="44"/>
  <c r="P431" i="44"/>
  <c r="N431" i="44"/>
  <c r="L431" i="44"/>
  <c r="H431" i="44"/>
  <c r="F431" i="44"/>
  <c r="AC430" i="44"/>
  <c r="AA430" i="44"/>
  <c r="X430" i="44"/>
  <c r="W430" i="44"/>
  <c r="U430" i="44"/>
  <c r="R430" i="44"/>
  <c r="Q430" i="44"/>
  <c r="P430" i="44"/>
  <c r="N430" i="44"/>
  <c r="L430" i="44"/>
  <c r="O430" i="44" s="1"/>
  <c r="H430" i="44"/>
  <c r="F430" i="44"/>
  <c r="AC429" i="44"/>
  <c r="AA429" i="44"/>
  <c r="X429" i="44"/>
  <c r="W429" i="44"/>
  <c r="U429" i="44"/>
  <c r="R429" i="44"/>
  <c r="Q429" i="44"/>
  <c r="P429" i="44"/>
  <c r="N429" i="44"/>
  <c r="L429" i="44"/>
  <c r="H429" i="44"/>
  <c r="F429" i="44"/>
  <c r="AC428" i="44"/>
  <c r="AA428" i="44"/>
  <c r="W428" i="44"/>
  <c r="U428" i="44"/>
  <c r="R428" i="44"/>
  <c r="Q428" i="44"/>
  <c r="P428" i="44"/>
  <c r="N428" i="44"/>
  <c r="L428" i="44"/>
  <c r="H428" i="44"/>
  <c r="F428" i="44"/>
  <c r="AA426" i="44"/>
  <c r="AD426" i="44" s="1"/>
  <c r="X426" i="44"/>
  <c r="U426" i="44"/>
  <c r="R426" i="44"/>
  <c r="Q426" i="44"/>
  <c r="P426" i="44"/>
  <c r="L426" i="44"/>
  <c r="O426" i="44" s="1"/>
  <c r="F426" i="44"/>
  <c r="I426" i="44" s="1"/>
  <c r="AC425" i="44"/>
  <c r="AA425" i="44"/>
  <c r="AD425" i="44" s="1"/>
  <c r="W425" i="44"/>
  <c r="X425" i="44" s="1"/>
  <c r="U425" i="44"/>
  <c r="R425" i="44"/>
  <c r="Q425" i="44"/>
  <c r="P425" i="44"/>
  <c r="N425" i="44"/>
  <c r="L425" i="44"/>
  <c r="H425" i="44"/>
  <c r="F425" i="44"/>
  <c r="AC424" i="44"/>
  <c r="AA424" i="44"/>
  <c r="W424" i="44"/>
  <c r="U424" i="44"/>
  <c r="R424" i="44"/>
  <c r="Q424" i="44"/>
  <c r="P424" i="44"/>
  <c r="N424" i="44"/>
  <c r="L424" i="44"/>
  <c r="H424" i="44"/>
  <c r="I424" i="44" s="1"/>
  <c r="F424" i="44"/>
  <c r="AC423" i="44"/>
  <c r="AA423" i="44"/>
  <c r="AD423" i="44" s="1"/>
  <c r="W423" i="44"/>
  <c r="U423" i="44"/>
  <c r="R423" i="44"/>
  <c r="Q423" i="44"/>
  <c r="P423" i="44"/>
  <c r="N423" i="44"/>
  <c r="L423" i="44"/>
  <c r="H423" i="44"/>
  <c r="F423" i="44"/>
  <c r="AC422" i="44"/>
  <c r="AA422" i="44"/>
  <c r="W422" i="44"/>
  <c r="U422" i="44"/>
  <c r="X422" i="44" s="1"/>
  <c r="R422" i="44"/>
  <c r="Q422" i="44"/>
  <c r="P422" i="44"/>
  <c r="N422" i="44"/>
  <c r="L422" i="44"/>
  <c r="H422" i="44"/>
  <c r="I422" i="44" s="1"/>
  <c r="F422" i="44"/>
  <c r="AC421" i="44"/>
  <c r="AA421" i="44"/>
  <c r="W421" i="44"/>
  <c r="U421" i="44"/>
  <c r="R421" i="44"/>
  <c r="Q421" i="44"/>
  <c r="P421" i="44"/>
  <c r="N421" i="44"/>
  <c r="L421" i="44"/>
  <c r="H421" i="44"/>
  <c r="F421" i="44"/>
  <c r="AC420" i="44"/>
  <c r="AA420" i="44"/>
  <c r="W420" i="44"/>
  <c r="U420" i="44"/>
  <c r="R420" i="44"/>
  <c r="Q420" i="44"/>
  <c r="P420" i="44"/>
  <c r="N420" i="44"/>
  <c r="O420" i="44" s="1"/>
  <c r="L420" i="44"/>
  <c r="H420" i="44"/>
  <c r="F420" i="44"/>
  <c r="AC419" i="44"/>
  <c r="AD419" i="44" s="1"/>
  <c r="AA419" i="44"/>
  <c r="W419" i="44"/>
  <c r="U419" i="44"/>
  <c r="R419" i="44"/>
  <c r="Q419" i="44"/>
  <c r="P419" i="44"/>
  <c r="N419" i="44"/>
  <c r="L419" i="44"/>
  <c r="H419" i="44"/>
  <c r="F419" i="44"/>
  <c r="AC418" i="44"/>
  <c r="AA418" i="44"/>
  <c r="W418" i="44"/>
  <c r="U418" i="44"/>
  <c r="R418" i="44"/>
  <c r="Q418" i="44"/>
  <c r="P418" i="44"/>
  <c r="N418" i="44"/>
  <c r="L418" i="44"/>
  <c r="H418" i="44"/>
  <c r="F418" i="44"/>
  <c r="AC417" i="44"/>
  <c r="AA417" i="44"/>
  <c r="W417" i="44"/>
  <c r="U417" i="44"/>
  <c r="R417" i="44"/>
  <c r="Q417" i="44"/>
  <c r="P417" i="44"/>
  <c r="N417" i="44"/>
  <c r="L417" i="44"/>
  <c r="H417" i="44"/>
  <c r="F417" i="44"/>
  <c r="AC416" i="44"/>
  <c r="AA416" i="44"/>
  <c r="AD416" i="44" s="1"/>
  <c r="W416" i="44"/>
  <c r="U416" i="44"/>
  <c r="R416" i="44"/>
  <c r="Q416" i="44"/>
  <c r="P416" i="44"/>
  <c r="N416" i="44"/>
  <c r="L416" i="44"/>
  <c r="H416" i="44"/>
  <c r="F416" i="44"/>
  <c r="AC415" i="44"/>
  <c r="AA415" i="44"/>
  <c r="W415" i="44"/>
  <c r="X415" i="44" s="1"/>
  <c r="U415" i="44"/>
  <c r="R415" i="44"/>
  <c r="Q415" i="44"/>
  <c r="P415" i="44"/>
  <c r="N415" i="44"/>
  <c r="L415" i="44"/>
  <c r="H415" i="44"/>
  <c r="F415" i="44"/>
  <c r="R414" i="44"/>
  <c r="Q414" i="44"/>
  <c r="P414" i="44"/>
  <c r="AA413" i="44"/>
  <c r="AD413" i="44" s="1"/>
  <c r="U413" i="44"/>
  <c r="X413" i="44" s="1"/>
  <c r="R413" i="44"/>
  <c r="Q413" i="44"/>
  <c r="P413" i="44"/>
  <c r="L413" i="44"/>
  <c r="O413" i="44" s="1"/>
  <c r="F413" i="44"/>
  <c r="I413" i="44" s="1"/>
  <c r="AA412" i="44"/>
  <c r="AD412" i="44" s="1"/>
  <c r="U412" i="44"/>
  <c r="X412" i="44" s="1"/>
  <c r="R412" i="44"/>
  <c r="Q412" i="44"/>
  <c r="P412" i="44"/>
  <c r="L412" i="44"/>
  <c r="O412" i="44" s="1"/>
  <c r="F412" i="44"/>
  <c r="I412" i="44" s="1"/>
  <c r="AA411" i="44"/>
  <c r="AD411" i="44" s="1"/>
  <c r="U411" i="44"/>
  <c r="X411" i="44" s="1"/>
  <c r="R411" i="44"/>
  <c r="Q411" i="44"/>
  <c r="P411" i="44"/>
  <c r="L411" i="44"/>
  <c r="O411" i="44" s="1"/>
  <c r="F411" i="44"/>
  <c r="I411" i="44" s="1"/>
  <c r="AA410" i="44"/>
  <c r="AD410" i="44" s="1"/>
  <c r="U410" i="44"/>
  <c r="X410" i="44" s="1"/>
  <c r="R410" i="44"/>
  <c r="Q410" i="44"/>
  <c r="P410" i="44"/>
  <c r="L410" i="44"/>
  <c r="O410" i="44" s="1"/>
  <c r="I410" i="44"/>
  <c r="F410" i="44"/>
  <c r="AA409" i="44"/>
  <c r="AD409" i="44" s="1"/>
  <c r="U409" i="44"/>
  <c r="X409" i="44" s="1"/>
  <c r="R409" i="44"/>
  <c r="Q409" i="44"/>
  <c r="P409" i="44"/>
  <c r="L409" i="44"/>
  <c r="O409" i="44" s="1"/>
  <c r="F409" i="44"/>
  <c r="I409" i="44" s="1"/>
  <c r="AA408" i="44"/>
  <c r="AD408" i="44" s="1"/>
  <c r="U408" i="44"/>
  <c r="X408" i="44" s="1"/>
  <c r="R408" i="44"/>
  <c r="Q408" i="44"/>
  <c r="P408" i="44"/>
  <c r="L408" i="44"/>
  <c r="O408" i="44" s="1"/>
  <c r="F408" i="44"/>
  <c r="I408" i="44" s="1"/>
  <c r="AA407" i="44"/>
  <c r="AD407" i="44" s="1"/>
  <c r="U407" i="44"/>
  <c r="X407" i="44" s="1"/>
  <c r="R407" i="44"/>
  <c r="Q407" i="44"/>
  <c r="P407" i="44"/>
  <c r="L407" i="44"/>
  <c r="O407" i="44" s="1"/>
  <c r="F407" i="44"/>
  <c r="I407" i="44" s="1"/>
  <c r="AA406" i="44"/>
  <c r="AD406" i="44" s="1"/>
  <c r="U406" i="44"/>
  <c r="X406" i="44" s="1"/>
  <c r="R406" i="44"/>
  <c r="Q406" i="44"/>
  <c r="P406" i="44"/>
  <c r="L406" i="44"/>
  <c r="O406" i="44" s="1"/>
  <c r="F406" i="44"/>
  <c r="I406" i="44" s="1"/>
  <c r="AC405" i="44"/>
  <c r="AA405" i="44"/>
  <c r="W405" i="44"/>
  <c r="U405" i="44"/>
  <c r="R405" i="44"/>
  <c r="Q405" i="44"/>
  <c r="P405" i="44"/>
  <c r="N405" i="44"/>
  <c r="L405" i="44"/>
  <c r="O405" i="44" s="1"/>
  <c r="H405" i="44"/>
  <c r="F405" i="44"/>
  <c r="AC404" i="44"/>
  <c r="AD404" i="44" s="1"/>
  <c r="AA404" i="44"/>
  <c r="W404" i="44"/>
  <c r="U404" i="44"/>
  <c r="R404" i="44"/>
  <c r="Q404" i="44"/>
  <c r="P404" i="44"/>
  <c r="N404" i="44"/>
  <c r="L404" i="44"/>
  <c r="H404" i="44"/>
  <c r="F404" i="44"/>
  <c r="AA403" i="44"/>
  <c r="AD403" i="44" s="1"/>
  <c r="U403" i="44"/>
  <c r="X403" i="44" s="1"/>
  <c r="R403" i="44"/>
  <c r="Q403" i="44"/>
  <c r="P403" i="44"/>
  <c r="L403" i="44"/>
  <c r="O403" i="44" s="1"/>
  <c r="I403" i="44"/>
  <c r="F403" i="44"/>
  <c r="AA402" i="44"/>
  <c r="AD402" i="44" s="1"/>
  <c r="U402" i="44"/>
  <c r="X402" i="44" s="1"/>
  <c r="R402" i="44"/>
  <c r="Q402" i="44"/>
  <c r="P402" i="44"/>
  <c r="L402" i="44"/>
  <c r="O402" i="44" s="1"/>
  <c r="F402" i="44"/>
  <c r="I402" i="44" s="1"/>
  <c r="AC401" i="44"/>
  <c r="AA401" i="44"/>
  <c r="W401" i="44"/>
  <c r="U401" i="44"/>
  <c r="R401" i="44"/>
  <c r="Q401" i="44"/>
  <c r="P401" i="44"/>
  <c r="N401" i="44"/>
  <c r="L401" i="44"/>
  <c r="H401" i="44"/>
  <c r="F401" i="44"/>
  <c r="AC400" i="44"/>
  <c r="AA400" i="44"/>
  <c r="AD400" i="44" s="1"/>
  <c r="W400" i="44"/>
  <c r="U400" i="44"/>
  <c r="R400" i="44"/>
  <c r="Q400" i="44"/>
  <c r="P400" i="44"/>
  <c r="N400" i="44"/>
  <c r="L400" i="44"/>
  <c r="H400" i="44"/>
  <c r="F400" i="44"/>
  <c r="AC399" i="44"/>
  <c r="AA399" i="44"/>
  <c r="W399" i="44"/>
  <c r="U399" i="44"/>
  <c r="R399" i="44"/>
  <c r="Q399" i="44"/>
  <c r="P399" i="44"/>
  <c r="N399" i="44"/>
  <c r="L399" i="44"/>
  <c r="H399" i="44"/>
  <c r="F399" i="44"/>
  <c r="AC398" i="44"/>
  <c r="AA398" i="44"/>
  <c r="AD398" i="44" s="1"/>
  <c r="W398" i="44"/>
  <c r="X398" i="44" s="1"/>
  <c r="U398" i="44"/>
  <c r="R398" i="44"/>
  <c r="Q398" i="44"/>
  <c r="P398" i="44"/>
  <c r="N398" i="44"/>
  <c r="L398" i="44"/>
  <c r="H398" i="44"/>
  <c r="F398" i="44"/>
  <c r="I398" i="44" s="1"/>
  <c r="AC397" i="44"/>
  <c r="AA397" i="44"/>
  <c r="W397" i="44"/>
  <c r="U397" i="44"/>
  <c r="R397" i="44"/>
  <c r="Q397" i="44"/>
  <c r="P397" i="44"/>
  <c r="N397" i="44"/>
  <c r="L397" i="44"/>
  <c r="H397" i="44"/>
  <c r="F397" i="44"/>
  <c r="AC396" i="44"/>
  <c r="AA396" i="44"/>
  <c r="W396" i="44"/>
  <c r="U396" i="44"/>
  <c r="R396" i="44"/>
  <c r="Q396" i="44"/>
  <c r="P396" i="44"/>
  <c r="N396" i="44"/>
  <c r="L396" i="44"/>
  <c r="O396" i="44" s="1"/>
  <c r="H396" i="44"/>
  <c r="F396" i="44"/>
  <c r="AC395" i="44"/>
  <c r="AA395" i="44"/>
  <c r="W395" i="44"/>
  <c r="U395" i="44"/>
  <c r="R395" i="44"/>
  <c r="Q395" i="44"/>
  <c r="P395" i="44"/>
  <c r="N395" i="44"/>
  <c r="L395" i="44"/>
  <c r="H395" i="44"/>
  <c r="F395" i="44"/>
  <c r="AC394" i="44"/>
  <c r="AD394" i="44" s="1"/>
  <c r="AA394" i="44"/>
  <c r="W394" i="44"/>
  <c r="U394" i="44"/>
  <c r="X394" i="44" s="1"/>
  <c r="R394" i="44"/>
  <c r="Q394" i="44"/>
  <c r="P394" i="44"/>
  <c r="N394" i="44"/>
  <c r="L394" i="44"/>
  <c r="H394" i="44"/>
  <c r="F394" i="44"/>
  <c r="AC393" i="44"/>
  <c r="AA393" i="44"/>
  <c r="W393" i="44"/>
  <c r="U393" i="44"/>
  <c r="X393" i="44" s="1"/>
  <c r="R393" i="44"/>
  <c r="Q393" i="44"/>
  <c r="P393" i="44"/>
  <c r="N393" i="44"/>
  <c r="L393" i="44"/>
  <c r="H393" i="44"/>
  <c r="F393" i="44"/>
  <c r="AC392" i="44"/>
  <c r="AA392" i="44"/>
  <c r="W392" i="44"/>
  <c r="U392" i="44"/>
  <c r="R392" i="44"/>
  <c r="Q392" i="44"/>
  <c r="P392" i="44"/>
  <c r="N392" i="44"/>
  <c r="L392" i="44"/>
  <c r="H392" i="44"/>
  <c r="F392" i="44"/>
  <c r="AC391" i="44"/>
  <c r="AA391" i="44"/>
  <c r="W391" i="44"/>
  <c r="U391" i="44"/>
  <c r="R391" i="44"/>
  <c r="Q391" i="44"/>
  <c r="P391" i="44"/>
  <c r="N391" i="44"/>
  <c r="L391" i="44"/>
  <c r="H391" i="44"/>
  <c r="F391" i="44"/>
  <c r="AC390" i="44"/>
  <c r="AA390" i="44"/>
  <c r="W390" i="44"/>
  <c r="U390" i="44"/>
  <c r="X390" i="44" s="1"/>
  <c r="R390" i="44"/>
  <c r="Q390" i="44"/>
  <c r="P390" i="44"/>
  <c r="N390" i="44"/>
  <c r="L390" i="44"/>
  <c r="H390" i="44"/>
  <c r="I390" i="44" s="1"/>
  <c r="F390" i="44"/>
  <c r="AC389" i="44"/>
  <c r="AA389" i="44"/>
  <c r="W389" i="44"/>
  <c r="U389" i="44"/>
  <c r="R389" i="44"/>
  <c r="Q389" i="44"/>
  <c r="P389" i="44"/>
  <c r="N389" i="44"/>
  <c r="L389" i="44"/>
  <c r="H389" i="44"/>
  <c r="F389" i="44"/>
  <c r="AC388" i="44"/>
  <c r="AA388" i="44"/>
  <c r="W388" i="44"/>
  <c r="X388" i="44" s="1"/>
  <c r="U388" i="44"/>
  <c r="R388" i="44"/>
  <c r="Q388" i="44"/>
  <c r="P388" i="44"/>
  <c r="N388" i="44"/>
  <c r="L388" i="44"/>
  <c r="H388" i="44"/>
  <c r="F388" i="44"/>
  <c r="AD387" i="44"/>
  <c r="AA387" i="44"/>
  <c r="U387" i="44"/>
  <c r="X387" i="44" s="1"/>
  <c r="R387" i="44"/>
  <c r="Q387" i="44"/>
  <c r="P387" i="44"/>
  <c r="L387" i="44"/>
  <c r="O387" i="44" s="1"/>
  <c r="F387" i="44"/>
  <c r="I387" i="44" s="1"/>
  <c r="AA386" i="44"/>
  <c r="AD386" i="44" s="1"/>
  <c r="U386" i="44"/>
  <c r="X386" i="44" s="1"/>
  <c r="R386" i="44"/>
  <c r="Q386" i="44"/>
  <c r="P386" i="44"/>
  <c r="L386" i="44"/>
  <c r="O386" i="44" s="1"/>
  <c r="F386" i="44"/>
  <c r="I386" i="44" s="1"/>
  <c r="AC385" i="44"/>
  <c r="AA385" i="44"/>
  <c r="W385" i="44"/>
  <c r="U385" i="44"/>
  <c r="R385" i="44"/>
  <c r="Q385" i="44"/>
  <c r="P385" i="44"/>
  <c r="N385" i="44"/>
  <c r="O385" i="44" s="1"/>
  <c r="L385" i="44"/>
  <c r="H385" i="44"/>
  <c r="F385" i="44"/>
  <c r="AC384" i="44"/>
  <c r="AD384" i="44" s="1"/>
  <c r="W384" i="44"/>
  <c r="X384" i="44" s="1"/>
  <c r="R384" i="44"/>
  <c r="Q384" i="44"/>
  <c r="P384" i="44"/>
  <c r="N384" i="44"/>
  <c r="O384" i="44" s="1"/>
  <c r="H384" i="44"/>
  <c r="I384" i="44" s="1"/>
  <c r="R383" i="44"/>
  <c r="Q383" i="44"/>
  <c r="P383" i="44"/>
  <c r="R382" i="44"/>
  <c r="Q382" i="44"/>
  <c r="P382" i="44"/>
  <c r="R381" i="44"/>
  <c r="Q381" i="44"/>
  <c r="P381" i="44"/>
  <c r="AC380" i="44"/>
  <c r="AA380" i="44"/>
  <c r="W380" i="44"/>
  <c r="U380" i="44"/>
  <c r="R380" i="44"/>
  <c r="Q380" i="44"/>
  <c r="P380" i="44"/>
  <c r="N380" i="44"/>
  <c r="L380" i="44"/>
  <c r="H380" i="44"/>
  <c r="F380" i="44"/>
  <c r="AA378" i="44"/>
  <c r="AD378" i="44" s="1"/>
  <c r="U378" i="44"/>
  <c r="X378" i="44" s="1"/>
  <c r="R378" i="44"/>
  <c r="Q378" i="44"/>
  <c r="P378" i="44"/>
  <c r="L378" i="44"/>
  <c r="O378" i="44" s="1"/>
  <c r="F378" i="44"/>
  <c r="I378" i="44" s="1"/>
  <c r="AC377" i="44"/>
  <c r="AD377" i="44" s="1"/>
  <c r="W377" i="44"/>
  <c r="X377" i="44" s="1"/>
  <c r="R377" i="44"/>
  <c r="Q377" i="44"/>
  <c r="P377" i="44"/>
  <c r="N377" i="44"/>
  <c r="O377" i="44" s="1"/>
  <c r="H377" i="44"/>
  <c r="I377" i="44" s="1"/>
  <c r="AC376" i="44"/>
  <c r="AA376" i="44"/>
  <c r="W376" i="44"/>
  <c r="U376" i="44"/>
  <c r="R376" i="44"/>
  <c r="Q376" i="44"/>
  <c r="P376" i="44"/>
  <c r="N376" i="44"/>
  <c r="L376" i="44"/>
  <c r="H376" i="44"/>
  <c r="F376" i="44"/>
  <c r="AC375" i="44"/>
  <c r="AA375" i="44"/>
  <c r="W375" i="44"/>
  <c r="U375" i="44"/>
  <c r="R375" i="44"/>
  <c r="Q375" i="44"/>
  <c r="P375" i="44"/>
  <c r="N375" i="44"/>
  <c r="O375" i="44" s="1"/>
  <c r="L375" i="44"/>
  <c r="H375" i="44"/>
  <c r="F375" i="44"/>
  <c r="AC374" i="44"/>
  <c r="AA374" i="44"/>
  <c r="W374" i="44"/>
  <c r="X374" i="44" s="1"/>
  <c r="U374" i="44"/>
  <c r="R374" i="44"/>
  <c r="Q374" i="44"/>
  <c r="P374" i="44"/>
  <c r="N374" i="44"/>
  <c r="L374" i="44"/>
  <c r="H374" i="44"/>
  <c r="F374" i="44"/>
  <c r="AC373" i="44"/>
  <c r="AA373" i="44"/>
  <c r="W373" i="44"/>
  <c r="U373" i="44"/>
  <c r="R373" i="44"/>
  <c r="Q373" i="44"/>
  <c r="P373" i="44"/>
  <c r="N373" i="44"/>
  <c r="O373" i="44" s="1"/>
  <c r="L373" i="44"/>
  <c r="H373" i="44"/>
  <c r="F373" i="44"/>
  <c r="AC372" i="44"/>
  <c r="AA372" i="44"/>
  <c r="W372" i="44"/>
  <c r="U372" i="44"/>
  <c r="R372" i="44"/>
  <c r="Q372" i="44"/>
  <c r="P372" i="44"/>
  <c r="N372" i="44"/>
  <c r="O372" i="44" s="1"/>
  <c r="L372" i="44"/>
  <c r="H372" i="44"/>
  <c r="F372" i="44"/>
  <c r="AC371" i="44"/>
  <c r="AA371" i="44"/>
  <c r="W371" i="44"/>
  <c r="U371" i="44"/>
  <c r="R371" i="44"/>
  <c r="Q371" i="44"/>
  <c r="P371" i="44"/>
  <c r="N371" i="44"/>
  <c r="L371" i="44"/>
  <c r="H371" i="44"/>
  <c r="F371" i="44"/>
  <c r="AC370" i="44"/>
  <c r="AA370" i="44"/>
  <c r="W370" i="44"/>
  <c r="U370" i="44"/>
  <c r="R370" i="44"/>
  <c r="Q370" i="44"/>
  <c r="P370" i="44"/>
  <c r="N370" i="44"/>
  <c r="L370" i="44"/>
  <c r="H370" i="44"/>
  <c r="F370" i="44"/>
  <c r="AC369" i="44"/>
  <c r="AA369" i="44"/>
  <c r="AD369" i="44" s="1"/>
  <c r="W369" i="44"/>
  <c r="U369" i="44"/>
  <c r="R369" i="44"/>
  <c r="Q369" i="44"/>
  <c r="P369" i="44"/>
  <c r="N369" i="44"/>
  <c r="O369" i="44" s="1"/>
  <c r="L369" i="44"/>
  <c r="H369" i="44"/>
  <c r="F369" i="44"/>
  <c r="AC368" i="44"/>
  <c r="AA368" i="44"/>
  <c r="W368" i="44"/>
  <c r="U368" i="44"/>
  <c r="R368" i="44"/>
  <c r="Q368" i="44"/>
  <c r="P368" i="44"/>
  <c r="N368" i="44"/>
  <c r="L368" i="44"/>
  <c r="O368" i="44" s="1"/>
  <c r="H368" i="44"/>
  <c r="F368" i="44"/>
  <c r="AC367" i="44"/>
  <c r="AA367" i="44"/>
  <c r="W367" i="44"/>
  <c r="U367" i="44"/>
  <c r="R367" i="44"/>
  <c r="Q367" i="44"/>
  <c r="P367" i="44"/>
  <c r="N367" i="44"/>
  <c r="L367" i="44"/>
  <c r="H367" i="44"/>
  <c r="F367" i="44"/>
  <c r="AC366" i="44"/>
  <c r="AA366" i="44"/>
  <c r="W366" i="44"/>
  <c r="U366" i="44"/>
  <c r="R366" i="44"/>
  <c r="Q366" i="44"/>
  <c r="P366" i="44"/>
  <c r="N366" i="44"/>
  <c r="L366" i="44"/>
  <c r="H366" i="44"/>
  <c r="F366" i="44"/>
  <c r="AC365" i="44"/>
  <c r="AA365" i="44"/>
  <c r="W365" i="44"/>
  <c r="U365" i="44"/>
  <c r="X365" i="44" s="1"/>
  <c r="R365" i="44"/>
  <c r="Q365" i="44"/>
  <c r="P365" i="44"/>
  <c r="N365" i="44"/>
  <c r="L365" i="44"/>
  <c r="H365" i="44"/>
  <c r="I365" i="44" s="1"/>
  <c r="F365" i="44"/>
  <c r="AC364" i="44"/>
  <c r="AA364" i="44"/>
  <c r="W364" i="44"/>
  <c r="U364" i="44"/>
  <c r="R364" i="44"/>
  <c r="Q364" i="44"/>
  <c r="P364" i="44"/>
  <c r="N364" i="44"/>
  <c r="L364" i="44"/>
  <c r="H364" i="44"/>
  <c r="F364" i="44"/>
  <c r="AC363" i="44"/>
  <c r="AA363" i="44"/>
  <c r="W363" i="44"/>
  <c r="U363" i="44"/>
  <c r="R363" i="44"/>
  <c r="Q363" i="44"/>
  <c r="P363" i="44"/>
  <c r="N363" i="44"/>
  <c r="L363" i="44"/>
  <c r="H363" i="44"/>
  <c r="F363" i="44"/>
  <c r="R362" i="44"/>
  <c r="Q362" i="44"/>
  <c r="P362" i="44"/>
  <c r="AC361" i="44"/>
  <c r="AA361" i="44"/>
  <c r="W361" i="44"/>
  <c r="U361" i="44"/>
  <c r="R361" i="44"/>
  <c r="Q361" i="44"/>
  <c r="P361" i="44"/>
  <c r="N361" i="44"/>
  <c r="L361" i="44"/>
  <c r="O361" i="44" s="1"/>
  <c r="H361" i="44"/>
  <c r="I361" i="44" s="1"/>
  <c r="F361" i="44"/>
  <c r="AC360" i="44"/>
  <c r="AD360" i="44" s="1"/>
  <c r="AA360" i="44"/>
  <c r="W360" i="44"/>
  <c r="U360" i="44"/>
  <c r="R360" i="44"/>
  <c r="Q360" i="44"/>
  <c r="P360" i="44"/>
  <c r="N360" i="44"/>
  <c r="L360" i="44"/>
  <c r="H360" i="44"/>
  <c r="F360" i="44"/>
  <c r="AA359" i="44"/>
  <c r="AD359" i="44" s="1"/>
  <c r="U359" i="44"/>
  <c r="X359" i="44" s="1"/>
  <c r="R359" i="44"/>
  <c r="Q359" i="44"/>
  <c r="P359" i="44"/>
  <c r="L359" i="44"/>
  <c r="O359" i="44" s="1"/>
  <c r="F359" i="44"/>
  <c r="I359" i="44" s="1"/>
  <c r="AC358" i="44"/>
  <c r="AA358" i="44"/>
  <c r="W358" i="44"/>
  <c r="U358" i="44"/>
  <c r="R358" i="44"/>
  <c r="Q358" i="44"/>
  <c r="P358" i="44"/>
  <c r="N358" i="44"/>
  <c r="L358" i="44"/>
  <c r="H358" i="44"/>
  <c r="F358" i="44"/>
  <c r="AA357" i="44"/>
  <c r="U357" i="44"/>
  <c r="R357" i="44"/>
  <c r="Q357" i="44"/>
  <c r="P357" i="44"/>
  <c r="L357" i="44"/>
  <c r="O357" i="44" s="1"/>
  <c r="F357" i="44"/>
  <c r="R356" i="44"/>
  <c r="Q356" i="44"/>
  <c r="P356" i="44"/>
  <c r="AC355" i="44"/>
  <c r="AA355" i="44"/>
  <c r="W355" i="44"/>
  <c r="U355" i="44"/>
  <c r="X355" i="44" s="1"/>
  <c r="R355" i="44"/>
  <c r="Q355" i="44"/>
  <c r="P355" i="44"/>
  <c r="N355" i="44"/>
  <c r="L355" i="44"/>
  <c r="H355" i="44"/>
  <c r="F355" i="44"/>
  <c r="AC354" i="44"/>
  <c r="AA354" i="44"/>
  <c r="AA353" i="44" s="1"/>
  <c r="W354" i="44"/>
  <c r="U354" i="44"/>
  <c r="R354" i="44"/>
  <c r="Q354" i="44"/>
  <c r="P354" i="44"/>
  <c r="N354" i="44"/>
  <c r="N353" i="44" s="1"/>
  <c r="L354" i="44"/>
  <c r="L353" i="44" s="1"/>
  <c r="H354" i="44"/>
  <c r="F354" i="44"/>
  <c r="AC353" i="44"/>
  <c r="R353" i="44"/>
  <c r="Q353" i="44"/>
  <c r="P353" i="44"/>
  <c r="AC352" i="44"/>
  <c r="AA352" i="44"/>
  <c r="W352" i="44"/>
  <c r="X352" i="44" s="1"/>
  <c r="U352" i="44"/>
  <c r="R352" i="44"/>
  <c r="Q352" i="44"/>
  <c r="P352" i="44"/>
  <c r="N352" i="44"/>
  <c r="L352" i="44"/>
  <c r="H352" i="44"/>
  <c r="F352" i="44"/>
  <c r="AC351" i="44"/>
  <c r="AA351" i="44"/>
  <c r="W351" i="44"/>
  <c r="U351" i="44"/>
  <c r="R351" i="44"/>
  <c r="Q351" i="44"/>
  <c r="P351" i="44"/>
  <c r="N351" i="44"/>
  <c r="L351" i="44"/>
  <c r="H351" i="44"/>
  <c r="F351" i="44"/>
  <c r="AC350" i="44"/>
  <c r="AA350" i="44"/>
  <c r="AD350" i="44" s="1"/>
  <c r="W350" i="44"/>
  <c r="U350" i="44"/>
  <c r="R350" i="44"/>
  <c r="Q350" i="44"/>
  <c r="P350" i="44"/>
  <c r="N350" i="44"/>
  <c r="L350" i="44"/>
  <c r="H350" i="44"/>
  <c r="H349" i="44" s="1"/>
  <c r="F350" i="44"/>
  <c r="R349" i="44"/>
  <c r="Q349" i="44"/>
  <c r="P349" i="44"/>
  <c r="AC348" i="44"/>
  <c r="AA348" i="44"/>
  <c r="W348" i="44"/>
  <c r="U348" i="44"/>
  <c r="R348" i="44"/>
  <c r="Q348" i="44"/>
  <c r="P348" i="44"/>
  <c r="N348" i="44"/>
  <c r="L348" i="44"/>
  <c r="H348" i="44"/>
  <c r="I348" i="44" s="1"/>
  <c r="F348" i="44"/>
  <c r="AC347" i="44"/>
  <c r="AA347" i="44"/>
  <c r="W347" i="44"/>
  <c r="U347" i="44"/>
  <c r="R347" i="44"/>
  <c r="Q347" i="44"/>
  <c r="P347" i="44"/>
  <c r="N347" i="44"/>
  <c r="L347" i="44"/>
  <c r="H347" i="44"/>
  <c r="F347" i="44"/>
  <c r="AC346" i="44"/>
  <c r="AA346" i="44"/>
  <c r="W346" i="44"/>
  <c r="U346" i="44"/>
  <c r="R346" i="44"/>
  <c r="Q346" i="44"/>
  <c r="P346" i="44"/>
  <c r="N346" i="44"/>
  <c r="L346" i="44"/>
  <c r="H346" i="44"/>
  <c r="I346" i="44" s="1"/>
  <c r="F346" i="44"/>
  <c r="AC345" i="44"/>
  <c r="AA345" i="44"/>
  <c r="W345" i="44"/>
  <c r="U345" i="44"/>
  <c r="R345" i="44"/>
  <c r="Q345" i="44"/>
  <c r="P345" i="44"/>
  <c r="N345" i="44"/>
  <c r="L345" i="44"/>
  <c r="H345" i="44"/>
  <c r="F345" i="44"/>
  <c r="AC344" i="44"/>
  <c r="AD344" i="44" s="1"/>
  <c r="AA344" i="44"/>
  <c r="W344" i="44"/>
  <c r="U344" i="44"/>
  <c r="R344" i="44"/>
  <c r="Q344" i="44"/>
  <c r="P344" i="44"/>
  <c r="N344" i="44"/>
  <c r="L344" i="44"/>
  <c r="H344" i="44"/>
  <c r="I344" i="44" s="1"/>
  <c r="F344" i="44"/>
  <c r="AC343" i="44"/>
  <c r="AA343" i="44"/>
  <c r="W343" i="44"/>
  <c r="U343" i="44"/>
  <c r="R343" i="44"/>
  <c r="Q343" i="44"/>
  <c r="P343" i="44"/>
  <c r="N343" i="44"/>
  <c r="L343" i="44"/>
  <c r="H343" i="44"/>
  <c r="F343" i="44"/>
  <c r="R342" i="44"/>
  <c r="Q342" i="44"/>
  <c r="P342" i="44"/>
  <c r="AC341" i="44"/>
  <c r="AA341" i="44"/>
  <c r="W341" i="44"/>
  <c r="X341" i="44" s="1"/>
  <c r="U341" i="44"/>
  <c r="R341" i="44"/>
  <c r="Q341" i="44"/>
  <c r="P341" i="44"/>
  <c r="N341" i="44"/>
  <c r="L341" i="44"/>
  <c r="H341" i="44"/>
  <c r="F341" i="44"/>
  <c r="I341" i="44" s="1"/>
  <c r="AC340" i="44"/>
  <c r="AA340" i="44"/>
  <c r="AD340" i="44" s="1"/>
  <c r="W340" i="44"/>
  <c r="U340" i="44"/>
  <c r="R340" i="44"/>
  <c r="Q340" i="44"/>
  <c r="P340" i="44"/>
  <c r="N340" i="44"/>
  <c r="L340" i="44"/>
  <c r="O340" i="44" s="1"/>
  <c r="H340" i="44"/>
  <c r="F340" i="44"/>
  <c r="AC339" i="44"/>
  <c r="AA339" i="44"/>
  <c r="W339" i="44"/>
  <c r="U339" i="44"/>
  <c r="R339" i="44"/>
  <c r="Q339" i="44"/>
  <c r="P339" i="44"/>
  <c r="N339" i="44"/>
  <c r="L339" i="44"/>
  <c r="H339" i="44"/>
  <c r="F339" i="44"/>
  <c r="AC338" i="44"/>
  <c r="AA338" i="44"/>
  <c r="W338" i="44"/>
  <c r="U338" i="44"/>
  <c r="R338" i="44"/>
  <c r="Q338" i="44"/>
  <c r="P338" i="44"/>
  <c r="N338" i="44"/>
  <c r="L338" i="44"/>
  <c r="H338" i="44"/>
  <c r="F338" i="44"/>
  <c r="AC337" i="44"/>
  <c r="AA337" i="44"/>
  <c r="W337" i="44"/>
  <c r="U337" i="44"/>
  <c r="X337" i="44" s="1"/>
  <c r="R337" i="44"/>
  <c r="Q337" i="44"/>
  <c r="P337" i="44"/>
  <c r="N337" i="44"/>
  <c r="L337" i="44"/>
  <c r="H337" i="44"/>
  <c r="F337" i="44"/>
  <c r="AC336" i="44"/>
  <c r="AD336" i="44" s="1"/>
  <c r="AA336" i="44"/>
  <c r="W336" i="44"/>
  <c r="U336" i="44"/>
  <c r="R336" i="44"/>
  <c r="Q336" i="44"/>
  <c r="P336" i="44"/>
  <c r="N336" i="44"/>
  <c r="L336" i="44"/>
  <c r="H336" i="44"/>
  <c r="F336" i="44"/>
  <c r="AC335" i="44"/>
  <c r="AA335" i="44"/>
  <c r="W335" i="44"/>
  <c r="U335" i="44"/>
  <c r="R335" i="44"/>
  <c r="Q335" i="44"/>
  <c r="P335" i="44"/>
  <c r="N335" i="44"/>
  <c r="L335" i="44"/>
  <c r="H335" i="44"/>
  <c r="F335" i="44"/>
  <c r="AC334" i="44"/>
  <c r="AA334" i="44"/>
  <c r="W334" i="44"/>
  <c r="U334" i="44"/>
  <c r="R334" i="44"/>
  <c r="Q334" i="44"/>
  <c r="P334" i="44"/>
  <c r="N334" i="44"/>
  <c r="L334" i="44"/>
  <c r="I334" i="44"/>
  <c r="H334" i="44"/>
  <c r="F334" i="44"/>
  <c r="AC333" i="44"/>
  <c r="AA333" i="44"/>
  <c r="W333" i="44"/>
  <c r="U333" i="44"/>
  <c r="R333" i="44"/>
  <c r="Q333" i="44"/>
  <c r="P333" i="44"/>
  <c r="N333" i="44"/>
  <c r="L333" i="44"/>
  <c r="H333" i="44"/>
  <c r="F333" i="44"/>
  <c r="AC332" i="44"/>
  <c r="AA332" i="44"/>
  <c r="AD332" i="44" s="1"/>
  <c r="W332" i="44"/>
  <c r="U332" i="44"/>
  <c r="R332" i="44"/>
  <c r="Q332" i="44"/>
  <c r="P332" i="44"/>
  <c r="N332" i="44"/>
  <c r="L332" i="44"/>
  <c r="H332" i="44"/>
  <c r="F332" i="44"/>
  <c r="R331" i="44"/>
  <c r="Q331" i="44"/>
  <c r="P331" i="44"/>
  <c r="AC330" i="44"/>
  <c r="AC326" i="44" s="1"/>
  <c r="AA330" i="44"/>
  <c r="AD330" i="44" s="1"/>
  <c r="W330" i="44"/>
  <c r="U330" i="44"/>
  <c r="R330" i="44"/>
  <c r="Q330" i="44"/>
  <c r="P330" i="44"/>
  <c r="N330" i="44"/>
  <c r="L330" i="44"/>
  <c r="H330" i="44"/>
  <c r="I330" i="44" s="1"/>
  <c r="F330" i="44"/>
  <c r="AC329" i="44"/>
  <c r="AA329" i="44"/>
  <c r="W329" i="44"/>
  <c r="X329" i="44" s="1"/>
  <c r="U329" i="44"/>
  <c r="R329" i="44"/>
  <c r="Q329" i="44"/>
  <c r="P329" i="44"/>
  <c r="N329" i="44"/>
  <c r="L329" i="44"/>
  <c r="H329" i="44"/>
  <c r="F329" i="44"/>
  <c r="AC328" i="44"/>
  <c r="AA328" i="44"/>
  <c r="W328" i="44"/>
  <c r="U328" i="44"/>
  <c r="R328" i="44"/>
  <c r="Q328" i="44"/>
  <c r="P328" i="44"/>
  <c r="N328" i="44"/>
  <c r="L328" i="44"/>
  <c r="O328" i="44" s="1"/>
  <c r="H328" i="44"/>
  <c r="F328" i="44"/>
  <c r="AC327" i="44"/>
  <c r="AA327" i="44"/>
  <c r="W327" i="44"/>
  <c r="U327" i="44"/>
  <c r="R327" i="44"/>
  <c r="Q327" i="44"/>
  <c r="P327" i="44"/>
  <c r="N327" i="44"/>
  <c r="L327" i="44"/>
  <c r="H327" i="44"/>
  <c r="H326" i="44" s="1"/>
  <c r="F327" i="44"/>
  <c r="R326" i="44"/>
  <c r="Q326" i="44"/>
  <c r="P326" i="44"/>
  <c r="AC325" i="44"/>
  <c r="AA325" i="44"/>
  <c r="AD325" i="44" s="1"/>
  <c r="W325" i="44"/>
  <c r="U325" i="44"/>
  <c r="X325" i="44" s="1"/>
  <c r="R325" i="44"/>
  <c r="Q325" i="44"/>
  <c r="P325" i="44"/>
  <c r="N325" i="44"/>
  <c r="L325" i="44"/>
  <c r="H325" i="44"/>
  <c r="F325" i="44"/>
  <c r="AC324" i="44"/>
  <c r="AA324" i="44"/>
  <c r="W324" i="44"/>
  <c r="U324" i="44"/>
  <c r="R324" i="44"/>
  <c r="Q324" i="44"/>
  <c r="P324" i="44"/>
  <c r="N324" i="44"/>
  <c r="L324" i="44"/>
  <c r="H324" i="44"/>
  <c r="F324" i="44"/>
  <c r="AC323" i="44"/>
  <c r="AA323" i="44"/>
  <c r="W323" i="44"/>
  <c r="U323" i="44"/>
  <c r="R323" i="44"/>
  <c r="Q323" i="44"/>
  <c r="P323" i="44"/>
  <c r="N323" i="44"/>
  <c r="L323" i="44"/>
  <c r="H323" i="44"/>
  <c r="F323" i="44"/>
  <c r="AC322" i="44"/>
  <c r="AA322" i="44"/>
  <c r="W322" i="44"/>
  <c r="U322" i="44"/>
  <c r="R322" i="44"/>
  <c r="Q322" i="44"/>
  <c r="P322" i="44"/>
  <c r="N322" i="44"/>
  <c r="L322" i="44"/>
  <c r="H322" i="44"/>
  <c r="F322" i="44"/>
  <c r="AC321" i="44"/>
  <c r="AA321" i="44"/>
  <c r="W321" i="44"/>
  <c r="U321" i="44"/>
  <c r="R321" i="44"/>
  <c r="Q321" i="44"/>
  <c r="P321" i="44"/>
  <c r="N321" i="44"/>
  <c r="L321" i="44"/>
  <c r="H321" i="44"/>
  <c r="F321" i="44"/>
  <c r="F319" i="44" s="1"/>
  <c r="AC320" i="44"/>
  <c r="AA320" i="44"/>
  <c r="W320" i="44"/>
  <c r="U320" i="44"/>
  <c r="R320" i="44"/>
  <c r="Q320" i="44"/>
  <c r="P320" i="44"/>
  <c r="N320" i="44"/>
  <c r="L320" i="44"/>
  <c r="H320" i="44"/>
  <c r="F320" i="44"/>
  <c r="R319" i="44"/>
  <c r="Q319" i="44"/>
  <c r="P319" i="44"/>
  <c r="AC318" i="44"/>
  <c r="AA318" i="44"/>
  <c r="W318" i="44"/>
  <c r="U318" i="44"/>
  <c r="R318" i="44"/>
  <c r="Q318" i="44"/>
  <c r="P318" i="44"/>
  <c r="N318" i="44"/>
  <c r="L318" i="44"/>
  <c r="H318" i="44"/>
  <c r="F318" i="44"/>
  <c r="AC317" i="44"/>
  <c r="AD317" i="44" s="1"/>
  <c r="AA317" i="44"/>
  <c r="W317" i="44"/>
  <c r="U317" i="44"/>
  <c r="R317" i="44"/>
  <c r="Q317" i="44"/>
  <c r="P317" i="44"/>
  <c r="N317" i="44"/>
  <c r="L317" i="44"/>
  <c r="O317" i="44" s="1"/>
  <c r="H317" i="44"/>
  <c r="F317" i="44"/>
  <c r="AC316" i="44"/>
  <c r="AA316" i="44"/>
  <c r="AD316" i="44" s="1"/>
  <c r="W316" i="44"/>
  <c r="U316" i="44"/>
  <c r="R316" i="44"/>
  <c r="Q316" i="44"/>
  <c r="P316" i="44"/>
  <c r="N316" i="44"/>
  <c r="L316" i="44"/>
  <c r="O316" i="44" s="1"/>
  <c r="H316" i="44"/>
  <c r="F316" i="44"/>
  <c r="AC315" i="44"/>
  <c r="AA315" i="44"/>
  <c r="W315" i="44"/>
  <c r="U315" i="44"/>
  <c r="R315" i="44"/>
  <c r="Q315" i="44"/>
  <c r="P315" i="44"/>
  <c r="N315" i="44"/>
  <c r="L315" i="44"/>
  <c r="H315" i="44"/>
  <c r="F315" i="44"/>
  <c r="AC314" i="44"/>
  <c r="AA314" i="44"/>
  <c r="W314" i="44"/>
  <c r="X314" i="44" s="1"/>
  <c r="U314" i="44"/>
  <c r="R314" i="44"/>
  <c r="Q314" i="44"/>
  <c r="P314" i="44"/>
  <c r="N314" i="44"/>
  <c r="L314" i="44"/>
  <c r="O314" i="44" s="1"/>
  <c r="H314" i="44"/>
  <c r="F314" i="44"/>
  <c r="AC313" i="44"/>
  <c r="AA313" i="44"/>
  <c r="W313" i="44"/>
  <c r="U313" i="44"/>
  <c r="X313" i="44" s="1"/>
  <c r="R313" i="44"/>
  <c r="Q313" i="44"/>
  <c r="P313" i="44"/>
  <c r="N313" i="44"/>
  <c r="L313" i="44"/>
  <c r="H313" i="44"/>
  <c r="I313" i="44" s="1"/>
  <c r="F313" i="44"/>
  <c r="Q312" i="44"/>
  <c r="P312" i="44"/>
  <c r="D312" i="44"/>
  <c r="R311" i="44"/>
  <c r="Q311" i="44"/>
  <c r="P311" i="44"/>
  <c r="AC310" i="44"/>
  <c r="AC309" i="44" s="1"/>
  <c r="AA310" i="44"/>
  <c r="AA309" i="44" s="1"/>
  <c r="W310" i="44"/>
  <c r="W309" i="44" s="1"/>
  <c r="U310" i="44"/>
  <c r="U309" i="44" s="1"/>
  <c r="R310" i="44"/>
  <c r="Q310" i="44"/>
  <c r="P310" i="44"/>
  <c r="N310" i="44"/>
  <c r="L310" i="44"/>
  <c r="L309" i="44" s="1"/>
  <c r="H310" i="44"/>
  <c r="F310" i="44"/>
  <c r="F309" i="44" s="1"/>
  <c r="R309" i="44"/>
  <c r="Q309" i="44"/>
  <c r="P309" i="44"/>
  <c r="AC308" i="44"/>
  <c r="AA308" i="44"/>
  <c r="W308" i="44"/>
  <c r="X308" i="44" s="1"/>
  <c r="U308" i="44"/>
  <c r="R308" i="44"/>
  <c r="Q308" i="44"/>
  <c r="P308" i="44"/>
  <c r="N308" i="44"/>
  <c r="L308" i="44"/>
  <c r="H308" i="44"/>
  <c r="F308" i="44"/>
  <c r="AC307" i="44"/>
  <c r="AA307" i="44"/>
  <c r="W307" i="44"/>
  <c r="U307" i="44"/>
  <c r="R307" i="44"/>
  <c r="Q307" i="44"/>
  <c r="P307" i="44"/>
  <c r="N307" i="44"/>
  <c r="L307" i="44"/>
  <c r="H307" i="44"/>
  <c r="F307" i="44"/>
  <c r="AC306" i="44"/>
  <c r="AA306" i="44"/>
  <c r="W306" i="44"/>
  <c r="U306" i="44"/>
  <c r="R306" i="44"/>
  <c r="Q306" i="44"/>
  <c r="P306" i="44"/>
  <c r="N306" i="44"/>
  <c r="O306" i="44" s="1"/>
  <c r="L306" i="44"/>
  <c r="H306" i="44"/>
  <c r="I306" i="44" s="1"/>
  <c r="F306" i="44"/>
  <c r="AC305" i="44"/>
  <c r="AA305" i="44"/>
  <c r="W305" i="44"/>
  <c r="U305" i="44"/>
  <c r="X305" i="44" s="1"/>
  <c r="R305" i="44"/>
  <c r="Q305" i="44"/>
  <c r="P305" i="44"/>
  <c r="N305" i="44"/>
  <c r="L305" i="44"/>
  <c r="O305" i="44" s="1"/>
  <c r="H305" i="44"/>
  <c r="F305" i="44"/>
  <c r="AC304" i="44"/>
  <c r="AA304" i="44"/>
  <c r="W304" i="44"/>
  <c r="U304" i="44"/>
  <c r="R304" i="44"/>
  <c r="Q304" i="44"/>
  <c r="P304" i="44"/>
  <c r="N304" i="44"/>
  <c r="L304" i="44"/>
  <c r="H304" i="44"/>
  <c r="F304" i="44"/>
  <c r="W303" i="44"/>
  <c r="R303" i="44"/>
  <c r="Q303" i="44"/>
  <c r="P303" i="44"/>
  <c r="AC302" i="44"/>
  <c r="AA302" i="44"/>
  <c r="AD302" i="44" s="1"/>
  <c r="W302" i="44"/>
  <c r="U302" i="44"/>
  <c r="R302" i="44"/>
  <c r="Q302" i="44"/>
  <c r="P302" i="44"/>
  <c r="N302" i="44"/>
  <c r="L302" i="44"/>
  <c r="O302" i="44" s="1"/>
  <c r="H302" i="44"/>
  <c r="F302" i="44"/>
  <c r="I302" i="44" s="1"/>
  <c r="AC301" i="44"/>
  <c r="AA301" i="44"/>
  <c r="W301" i="44"/>
  <c r="U301" i="44"/>
  <c r="R301" i="44"/>
  <c r="Q301" i="44"/>
  <c r="P301" i="44"/>
  <c r="N301" i="44"/>
  <c r="L301" i="44"/>
  <c r="H301" i="44"/>
  <c r="F301" i="44"/>
  <c r="AC300" i="44"/>
  <c r="AA300" i="44"/>
  <c r="W300" i="44"/>
  <c r="U300" i="44"/>
  <c r="U297" i="44" s="1"/>
  <c r="R300" i="44"/>
  <c r="Q300" i="44"/>
  <c r="P300" i="44"/>
  <c r="N300" i="44"/>
  <c r="L300" i="44"/>
  <c r="H300" i="44"/>
  <c r="F300" i="44"/>
  <c r="AC299" i="44"/>
  <c r="AA299" i="44"/>
  <c r="W299" i="44"/>
  <c r="U299" i="44"/>
  <c r="R299" i="44"/>
  <c r="Q299" i="44"/>
  <c r="P299" i="44"/>
  <c r="N299" i="44"/>
  <c r="L299" i="44"/>
  <c r="H299" i="44"/>
  <c r="F299" i="44"/>
  <c r="AC298" i="44"/>
  <c r="AA298" i="44"/>
  <c r="W298" i="44"/>
  <c r="U298" i="44"/>
  <c r="R298" i="44"/>
  <c r="Q298" i="44"/>
  <c r="P298" i="44"/>
  <c r="N298" i="44"/>
  <c r="L298" i="44"/>
  <c r="H298" i="44"/>
  <c r="F298" i="44"/>
  <c r="R297" i="44"/>
  <c r="Q297" i="44"/>
  <c r="P297" i="44"/>
  <c r="AC296" i="44"/>
  <c r="AA296" i="44"/>
  <c r="W296" i="44"/>
  <c r="U296" i="44"/>
  <c r="X296" i="44" s="1"/>
  <c r="R296" i="44"/>
  <c r="Q296" i="44"/>
  <c r="P296" i="44"/>
  <c r="N296" i="44"/>
  <c r="L296" i="44"/>
  <c r="H296" i="44"/>
  <c r="F296" i="44"/>
  <c r="AC295" i="44"/>
  <c r="AA295" i="44"/>
  <c r="W295" i="44"/>
  <c r="U295" i="44"/>
  <c r="R295" i="44"/>
  <c r="Q295" i="44"/>
  <c r="P295" i="44"/>
  <c r="N295" i="44"/>
  <c r="L295" i="44"/>
  <c r="H295" i="44"/>
  <c r="F295" i="44"/>
  <c r="R294" i="44"/>
  <c r="Q294" i="44"/>
  <c r="P294" i="44"/>
  <c r="N294" i="44"/>
  <c r="AA292" i="44"/>
  <c r="AD292" i="44" s="1"/>
  <c r="U292" i="44"/>
  <c r="X292" i="44" s="1"/>
  <c r="R292" i="44"/>
  <c r="Q292" i="44"/>
  <c r="P292" i="44"/>
  <c r="L292" i="44"/>
  <c r="O292" i="44" s="1"/>
  <c r="F292" i="44"/>
  <c r="I292" i="44" s="1"/>
  <c r="AC291" i="44"/>
  <c r="AA291" i="44"/>
  <c r="W291" i="44"/>
  <c r="U291" i="44"/>
  <c r="R291" i="44"/>
  <c r="Q291" i="44"/>
  <c r="P291" i="44"/>
  <c r="N291" i="44"/>
  <c r="L291" i="44"/>
  <c r="H291" i="44"/>
  <c r="F291" i="44"/>
  <c r="AC290" i="44"/>
  <c r="AA290" i="44"/>
  <c r="W290" i="44"/>
  <c r="U290" i="44"/>
  <c r="R290" i="44"/>
  <c r="Q290" i="44"/>
  <c r="P290" i="44"/>
  <c r="N290" i="44"/>
  <c r="L290" i="44"/>
  <c r="H290" i="44"/>
  <c r="F290" i="44"/>
  <c r="I290" i="44" s="1"/>
  <c r="AC289" i="44"/>
  <c r="AA289" i="44"/>
  <c r="W289" i="44"/>
  <c r="X289" i="44" s="1"/>
  <c r="U289" i="44"/>
  <c r="R289" i="44"/>
  <c r="Q289" i="44"/>
  <c r="P289" i="44"/>
  <c r="N289" i="44"/>
  <c r="L289" i="44"/>
  <c r="H289" i="44"/>
  <c r="I289" i="44" s="1"/>
  <c r="F289" i="44"/>
  <c r="AC288" i="44"/>
  <c r="AD288" i="44" s="1"/>
  <c r="AA288" i="44"/>
  <c r="W288" i="44"/>
  <c r="U288" i="44"/>
  <c r="R288" i="44"/>
  <c r="Q288" i="44"/>
  <c r="P288" i="44"/>
  <c r="N288" i="44"/>
  <c r="L288" i="44"/>
  <c r="H288" i="44"/>
  <c r="I288" i="44" s="1"/>
  <c r="F288" i="44"/>
  <c r="AC287" i="44"/>
  <c r="AA287" i="44"/>
  <c r="W287" i="44"/>
  <c r="U287" i="44"/>
  <c r="R287" i="44"/>
  <c r="Q287" i="44"/>
  <c r="P287" i="44"/>
  <c r="N287" i="44"/>
  <c r="L287" i="44"/>
  <c r="H287" i="44"/>
  <c r="I287" i="44" s="1"/>
  <c r="F287" i="44"/>
  <c r="AC286" i="44"/>
  <c r="AA286" i="44"/>
  <c r="W286" i="44"/>
  <c r="U286" i="44"/>
  <c r="R286" i="44"/>
  <c r="Q286" i="44"/>
  <c r="P286" i="44"/>
  <c r="N286" i="44"/>
  <c r="L286" i="44"/>
  <c r="H286" i="44"/>
  <c r="F286" i="44"/>
  <c r="AC285" i="44"/>
  <c r="AA285" i="44"/>
  <c r="W285" i="44"/>
  <c r="U285" i="44"/>
  <c r="R285" i="44"/>
  <c r="Q285" i="44"/>
  <c r="P285" i="44"/>
  <c r="N285" i="44"/>
  <c r="L285" i="44"/>
  <c r="H285" i="44"/>
  <c r="I285" i="44" s="1"/>
  <c r="F285" i="44"/>
  <c r="AC284" i="44"/>
  <c r="AA284" i="44"/>
  <c r="W284" i="44"/>
  <c r="U284" i="44"/>
  <c r="R284" i="44"/>
  <c r="Q284" i="44"/>
  <c r="P284" i="44"/>
  <c r="N284" i="44"/>
  <c r="L284" i="44"/>
  <c r="O284" i="44" s="1"/>
  <c r="H284" i="44"/>
  <c r="F284" i="44"/>
  <c r="AC283" i="44"/>
  <c r="AA283" i="44"/>
  <c r="W283" i="44"/>
  <c r="U283" i="44"/>
  <c r="R283" i="44"/>
  <c r="Q283" i="44"/>
  <c r="P283" i="44"/>
  <c r="N283" i="44"/>
  <c r="L283" i="44"/>
  <c r="H283" i="44"/>
  <c r="F283" i="44"/>
  <c r="AC282" i="44"/>
  <c r="AD282" i="44" s="1"/>
  <c r="AA282" i="44"/>
  <c r="W282" i="44"/>
  <c r="U282" i="44"/>
  <c r="R282" i="44"/>
  <c r="Q282" i="44"/>
  <c r="P282" i="44"/>
  <c r="N282" i="44"/>
  <c r="L282" i="44"/>
  <c r="O282" i="44" s="1"/>
  <c r="H282" i="44"/>
  <c r="I282" i="44" s="1"/>
  <c r="F282" i="44"/>
  <c r="AC281" i="44"/>
  <c r="AA281" i="44"/>
  <c r="W281" i="44"/>
  <c r="U281" i="44"/>
  <c r="R281" i="44"/>
  <c r="Q281" i="44"/>
  <c r="P281" i="44"/>
  <c r="N281" i="44"/>
  <c r="L281" i="44"/>
  <c r="H281" i="44"/>
  <c r="F281" i="44"/>
  <c r="R280" i="44"/>
  <c r="Q280" i="44"/>
  <c r="P280" i="44"/>
  <c r="AC279" i="44"/>
  <c r="AA279" i="44"/>
  <c r="AD279" i="44" s="1"/>
  <c r="W279" i="44"/>
  <c r="U279" i="44"/>
  <c r="R279" i="44"/>
  <c r="Q279" i="44"/>
  <c r="P279" i="44"/>
  <c r="N279" i="44"/>
  <c r="L279" i="44"/>
  <c r="H279" i="44"/>
  <c r="F279" i="44"/>
  <c r="I279" i="44" s="1"/>
  <c r="AC278" i="44"/>
  <c r="AA278" i="44"/>
  <c r="W278" i="44"/>
  <c r="X278" i="44" s="1"/>
  <c r="U278" i="44"/>
  <c r="R278" i="44"/>
  <c r="Q278" i="44"/>
  <c r="P278" i="44"/>
  <c r="N278" i="44"/>
  <c r="L278" i="44"/>
  <c r="H278" i="44"/>
  <c r="F278" i="44"/>
  <c r="AC277" i="44"/>
  <c r="AA277" i="44"/>
  <c r="W277" i="44"/>
  <c r="U277" i="44"/>
  <c r="R277" i="44"/>
  <c r="Q277" i="44"/>
  <c r="P277" i="44"/>
  <c r="N277" i="44"/>
  <c r="L277" i="44"/>
  <c r="H277" i="44"/>
  <c r="F277" i="44"/>
  <c r="I277" i="44" s="1"/>
  <c r="AC276" i="44"/>
  <c r="AA276" i="44"/>
  <c r="AD276" i="44" s="1"/>
  <c r="W276" i="44"/>
  <c r="U276" i="44"/>
  <c r="X276" i="44" s="1"/>
  <c r="R276" i="44"/>
  <c r="Q276" i="44"/>
  <c r="P276" i="44"/>
  <c r="N276" i="44"/>
  <c r="L276" i="44"/>
  <c r="H276" i="44"/>
  <c r="F276" i="44"/>
  <c r="AC275" i="44"/>
  <c r="AA275" i="44"/>
  <c r="W275" i="44"/>
  <c r="U275" i="44"/>
  <c r="R275" i="44"/>
  <c r="Q275" i="44"/>
  <c r="P275" i="44"/>
  <c r="N275" i="44"/>
  <c r="L275" i="44"/>
  <c r="H275" i="44"/>
  <c r="F275" i="44"/>
  <c r="AC274" i="44"/>
  <c r="AA274" i="44"/>
  <c r="W274" i="44"/>
  <c r="U274" i="44"/>
  <c r="R274" i="44"/>
  <c r="Q274" i="44"/>
  <c r="P274" i="44"/>
  <c r="N274" i="44"/>
  <c r="L274" i="44"/>
  <c r="H274" i="44"/>
  <c r="F274" i="44"/>
  <c r="AA272" i="44"/>
  <c r="AD272" i="44" s="1"/>
  <c r="U272" i="44"/>
  <c r="X272" i="44" s="1"/>
  <c r="R272" i="44"/>
  <c r="Q272" i="44"/>
  <c r="P272" i="44"/>
  <c r="L272" i="44"/>
  <c r="O272" i="44" s="1"/>
  <c r="F272" i="44"/>
  <c r="I272" i="44" s="1"/>
  <c r="AC271" i="44"/>
  <c r="AA271" i="44"/>
  <c r="AD271" i="44" s="1"/>
  <c r="W271" i="44"/>
  <c r="U271" i="44"/>
  <c r="R271" i="44"/>
  <c r="Q271" i="44"/>
  <c r="P271" i="44"/>
  <c r="N271" i="44"/>
  <c r="L271" i="44"/>
  <c r="O271" i="44" s="1"/>
  <c r="H271" i="44"/>
  <c r="F271" i="44"/>
  <c r="I271" i="44" s="1"/>
  <c r="AC270" i="44"/>
  <c r="AA270" i="44"/>
  <c r="W270" i="44"/>
  <c r="U270" i="44"/>
  <c r="R270" i="44"/>
  <c r="Q270" i="44"/>
  <c r="P270" i="44"/>
  <c r="N270" i="44"/>
  <c r="L270" i="44"/>
  <c r="H270" i="44"/>
  <c r="F270" i="44"/>
  <c r="R269" i="44"/>
  <c r="Q269" i="44"/>
  <c r="P269" i="44"/>
  <c r="H269" i="44"/>
  <c r="F269" i="44"/>
  <c r="AC268" i="44"/>
  <c r="AC265" i="44" s="1"/>
  <c r="AA268" i="44"/>
  <c r="W268" i="44"/>
  <c r="U268" i="44"/>
  <c r="R268" i="44"/>
  <c r="Q268" i="44"/>
  <c r="P268" i="44"/>
  <c r="N268" i="44"/>
  <c r="L268" i="44"/>
  <c r="H268" i="44"/>
  <c r="F268" i="44"/>
  <c r="AC267" i="44"/>
  <c r="AA267" i="44"/>
  <c r="W267" i="44"/>
  <c r="U267" i="44"/>
  <c r="R267" i="44"/>
  <c r="Q267" i="44"/>
  <c r="P267" i="44"/>
  <c r="N267" i="44"/>
  <c r="L267" i="44"/>
  <c r="H267" i="44"/>
  <c r="F267" i="44"/>
  <c r="AC266" i="44"/>
  <c r="AA266" i="44"/>
  <c r="W266" i="44"/>
  <c r="U266" i="44"/>
  <c r="R266" i="44"/>
  <c r="Q266" i="44"/>
  <c r="P266" i="44"/>
  <c r="N266" i="44"/>
  <c r="L266" i="44"/>
  <c r="H266" i="44"/>
  <c r="F266" i="44"/>
  <c r="R265" i="44"/>
  <c r="Q265" i="44"/>
  <c r="P265" i="44"/>
  <c r="AC264" i="44"/>
  <c r="AA264" i="44"/>
  <c r="AA262" i="44" s="1"/>
  <c r="W264" i="44"/>
  <c r="U264" i="44"/>
  <c r="X264" i="44" s="1"/>
  <c r="R264" i="44"/>
  <c r="Q264" i="44"/>
  <c r="P264" i="44"/>
  <c r="N264" i="44"/>
  <c r="L264" i="44"/>
  <c r="H264" i="44"/>
  <c r="F264" i="44"/>
  <c r="AC263" i="44"/>
  <c r="AA263" i="44"/>
  <c r="W263" i="44"/>
  <c r="U263" i="44"/>
  <c r="R263" i="44"/>
  <c r="Q263" i="44"/>
  <c r="P263" i="44"/>
  <c r="N263" i="44"/>
  <c r="L263" i="44"/>
  <c r="O263" i="44" s="1"/>
  <c r="H263" i="44"/>
  <c r="F263" i="44"/>
  <c r="R262" i="44"/>
  <c r="Q262" i="44"/>
  <c r="P262" i="44"/>
  <c r="AA261" i="44"/>
  <c r="AD261" i="44" s="1"/>
  <c r="U261" i="44"/>
  <c r="X261" i="44" s="1"/>
  <c r="R261" i="44"/>
  <c r="Q261" i="44"/>
  <c r="P261" i="44"/>
  <c r="L261" i="44"/>
  <c r="O261" i="44" s="1"/>
  <c r="F261" i="44"/>
  <c r="I261" i="44" s="1"/>
  <c r="AC260" i="44"/>
  <c r="AA260" i="44"/>
  <c r="W260" i="44"/>
  <c r="U260" i="44"/>
  <c r="R260" i="44"/>
  <c r="Q260" i="44"/>
  <c r="P260" i="44"/>
  <c r="N260" i="44"/>
  <c r="L260" i="44"/>
  <c r="H260" i="44"/>
  <c r="F260" i="44"/>
  <c r="AC259" i="44"/>
  <c r="AA259" i="44"/>
  <c r="W259" i="44"/>
  <c r="U259" i="44"/>
  <c r="R259" i="44"/>
  <c r="Q259" i="44"/>
  <c r="P259" i="44"/>
  <c r="N259" i="44"/>
  <c r="L259" i="44"/>
  <c r="H259" i="44"/>
  <c r="F259" i="44"/>
  <c r="AC258" i="44"/>
  <c r="AA258" i="44"/>
  <c r="W258" i="44"/>
  <c r="U258" i="44"/>
  <c r="R258" i="44"/>
  <c r="Q258" i="44"/>
  <c r="P258" i="44"/>
  <c r="N258" i="44"/>
  <c r="L258" i="44"/>
  <c r="H258" i="44"/>
  <c r="F258" i="44"/>
  <c r="AC257" i="44"/>
  <c r="AA257" i="44"/>
  <c r="W257" i="44"/>
  <c r="U257" i="44"/>
  <c r="R257" i="44"/>
  <c r="Q257" i="44"/>
  <c r="P257" i="44"/>
  <c r="N257" i="44"/>
  <c r="L257" i="44"/>
  <c r="H257" i="44"/>
  <c r="F257" i="44"/>
  <c r="AC256" i="44"/>
  <c r="AA256" i="44"/>
  <c r="W256" i="44"/>
  <c r="U256" i="44"/>
  <c r="R256" i="44"/>
  <c r="Q256" i="44"/>
  <c r="P256" i="44"/>
  <c r="N256" i="44"/>
  <c r="L256" i="44"/>
  <c r="H256" i="44"/>
  <c r="F256" i="44"/>
  <c r="AC255" i="44"/>
  <c r="AA255" i="44"/>
  <c r="W255" i="44"/>
  <c r="U255" i="44"/>
  <c r="R255" i="44"/>
  <c r="Q255" i="44"/>
  <c r="P255" i="44"/>
  <c r="N255" i="44"/>
  <c r="L255" i="44"/>
  <c r="H255" i="44"/>
  <c r="F255" i="44"/>
  <c r="AC254" i="44"/>
  <c r="AA254" i="44"/>
  <c r="W254" i="44"/>
  <c r="U254" i="44"/>
  <c r="X254" i="44" s="1"/>
  <c r="R254" i="44"/>
  <c r="Q254" i="44"/>
  <c r="P254" i="44"/>
  <c r="N254" i="44"/>
  <c r="L254" i="44"/>
  <c r="H254" i="44"/>
  <c r="F254" i="44"/>
  <c r="AC253" i="44"/>
  <c r="AA253" i="44"/>
  <c r="W253" i="44"/>
  <c r="U253" i="44"/>
  <c r="R253" i="44"/>
  <c r="Q253" i="44"/>
  <c r="P253" i="44"/>
  <c r="N253" i="44"/>
  <c r="L253" i="44"/>
  <c r="H253" i="44"/>
  <c r="F253" i="44"/>
  <c r="I253" i="44" s="1"/>
  <c r="AC252" i="44"/>
  <c r="AA252" i="44"/>
  <c r="W252" i="44"/>
  <c r="U252" i="44"/>
  <c r="R252" i="44"/>
  <c r="Q252" i="44"/>
  <c r="P252" i="44"/>
  <c r="N252" i="44"/>
  <c r="L252" i="44"/>
  <c r="H252" i="44"/>
  <c r="F252" i="44"/>
  <c r="AC251" i="44"/>
  <c r="AA251" i="44"/>
  <c r="W251" i="44"/>
  <c r="U251" i="44"/>
  <c r="R251" i="44"/>
  <c r="Q251" i="44"/>
  <c r="P251" i="44"/>
  <c r="N251" i="44"/>
  <c r="L251" i="44"/>
  <c r="H251" i="44"/>
  <c r="F251" i="44"/>
  <c r="AC250" i="44"/>
  <c r="AA250" i="44"/>
  <c r="W250" i="44"/>
  <c r="U250" i="44"/>
  <c r="R250" i="44"/>
  <c r="Q250" i="44"/>
  <c r="P250" i="44"/>
  <c r="N250" i="44"/>
  <c r="L250" i="44"/>
  <c r="H250" i="44"/>
  <c r="F250" i="44"/>
  <c r="AC249" i="44"/>
  <c r="AA249" i="44"/>
  <c r="W249" i="44"/>
  <c r="U249" i="44"/>
  <c r="R249" i="44"/>
  <c r="Q249" i="44"/>
  <c r="P249" i="44"/>
  <c r="N249" i="44"/>
  <c r="L249" i="44"/>
  <c r="H249" i="44"/>
  <c r="F249" i="44"/>
  <c r="AC248" i="44"/>
  <c r="AA248" i="44"/>
  <c r="W248" i="44"/>
  <c r="U248" i="44"/>
  <c r="R248" i="44"/>
  <c r="Q248" i="44"/>
  <c r="P248" i="44"/>
  <c r="N248" i="44"/>
  <c r="L248" i="44"/>
  <c r="H248" i="44"/>
  <c r="F248" i="44"/>
  <c r="R247" i="44"/>
  <c r="Q247" i="44"/>
  <c r="P247" i="44"/>
  <c r="AC246" i="44"/>
  <c r="AA246" i="44"/>
  <c r="AD246" i="44" s="1"/>
  <c r="W246" i="44"/>
  <c r="U246" i="44"/>
  <c r="X246" i="44" s="1"/>
  <c r="R246" i="44"/>
  <c r="Q246" i="44"/>
  <c r="P246" i="44"/>
  <c r="N246" i="44"/>
  <c r="L246" i="44"/>
  <c r="O246" i="44" s="1"/>
  <c r="H246" i="44"/>
  <c r="F246" i="44"/>
  <c r="I246" i="44" s="1"/>
  <c r="AC245" i="44"/>
  <c r="AA245" i="44"/>
  <c r="AD245" i="44" s="1"/>
  <c r="W245" i="44"/>
  <c r="U245" i="44"/>
  <c r="X245" i="44" s="1"/>
  <c r="R245" i="44"/>
  <c r="Q245" i="44"/>
  <c r="P245" i="44"/>
  <c r="N245" i="44"/>
  <c r="L245" i="44"/>
  <c r="H245" i="44"/>
  <c r="F245" i="44"/>
  <c r="AC244" i="44"/>
  <c r="AA244" i="44"/>
  <c r="W244" i="44"/>
  <c r="U244" i="44"/>
  <c r="R244" i="44"/>
  <c r="Q244" i="44"/>
  <c r="P244" i="44"/>
  <c r="N244" i="44"/>
  <c r="L244" i="44"/>
  <c r="H244" i="44"/>
  <c r="F244" i="44"/>
  <c r="AC243" i="44"/>
  <c r="AA243" i="44"/>
  <c r="AD243" i="44" s="1"/>
  <c r="W243" i="44"/>
  <c r="U243" i="44"/>
  <c r="X243" i="44" s="1"/>
  <c r="R243" i="44"/>
  <c r="Q243" i="44"/>
  <c r="P243" i="44"/>
  <c r="N243" i="44"/>
  <c r="L243" i="44"/>
  <c r="H243" i="44"/>
  <c r="F243" i="44"/>
  <c r="AC242" i="44"/>
  <c r="AA242" i="44"/>
  <c r="W242" i="44"/>
  <c r="U242" i="44"/>
  <c r="R242" i="44"/>
  <c r="Q242" i="44"/>
  <c r="P242" i="44"/>
  <c r="N242" i="44"/>
  <c r="L242" i="44"/>
  <c r="H242" i="44"/>
  <c r="F242" i="44"/>
  <c r="AC241" i="44"/>
  <c r="AA241" i="44"/>
  <c r="W241" i="44"/>
  <c r="U241" i="44"/>
  <c r="R241" i="44"/>
  <c r="Q241" i="44"/>
  <c r="P241" i="44"/>
  <c r="N241" i="44"/>
  <c r="L241" i="44"/>
  <c r="H241" i="44"/>
  <c r="I241" i="44" s="1"/>
  <c r="F241" i="44"/>
  <c r="AC240" i="44"/>
  <c r="AA240" i="44"/>
  <c r="W240" i="44"/>
  <c r="U240" i="44"/>
  <c r="R240" i="44"/>
  <c r="Q240" i="44"/>
  <c r="P240" i="44"/>
  <c r="N240" i="44"/>
  <c r="L240" i="44"/>
  <c r="O240" i="44" s="1"/>
  <c r="H240" i="44"/>
  <c r="F240" i="44"/>
  <c r="I240" i="44" s="1"/>
  <c r="AC239" i="44"/>
  <c r="AA239" i="44"/>
  <c r="AD239" i="44" s="1"/>
  <c r="W239" i="44"/>
  <c r="U239" i="44"/>
  <c r="R239" i="44"/>
  <c r="Q239" i="44"/>
  <c r="P239" i="44"/>
  <c r="N239" i="44"/>
  <c r="L239" i="44"/>
  <c r="O239" i="44" s="1"/>
  <c r="H239" i="44"/>
  <c r="F239" i="44"/>
  <c r="AC238" i="44"/>
  <c r="AA238" i="44"/>
  <c r="W238" i="44"/>
  <c r="U238" i="44"/>
  <c r="R238" i="44"/>
  <c r="Q238" i="44"/>
  <c r="P238" i="44"/>
  <c r="N238" i="44"/>
  <c r="L238" i="44"/>
  <c r="O238" i="44" s="1"/>
  <c r="H238" i="44"/>
  <c r="F238" i="44"/>
  <c r="AC237" i="44"/>
  <c r="AA237" i="44"/>
  <c r="AD237" i="44" s="1"/>
  <c r="W237" i="44"/>
  <c r="U237" i="44"/>
  <c r="R237" i="44"/>
  <c r="Q237" i="44"/>
  <c r="P237" i="44"/>
  <c r="N237" i="44"/>
  <c r="O237" i="44" s="1"/>
  <c r="L237" i="44"/>
  <c r="H237" i="44"/>
  <c r="F237" i="44"/>
  <c r="I237" i="44" s="1"/>
  <c r="AC236" i="44"/>
  <c r="AA236" i="44"/>
  <c r="AD236" i="44" s="1"/>
  <c r="W236" i="44"/>
  <c r="U236" i="44"/>
  <c r="R236" i="44"/>
  <c r="Q236" i="44"/>
  <c r="P236" i="44"/>
  <c r="N236" i="44"/>
  <c r="L236" i="44"/>
  <c r="O236" i="44" s="1"/>
  <c r="H236" i="44"/>
  <c r="F236" i="44"/>
  <c r="I236" i="44" s="1"/>
  <c r="AC235" i="44"/>
  <c r="AA235" i="44"/>
  <c r="W235" i="44"/>
  <c r="U235" i="44"/>
  <c r="R235" i="44"/>
  <c r="Q235" i="44"/>
  <c r="P235" i="44"/>
  <c r="N235" i="44"/>
  <c r="L235" i="44"/>
  <c r="H235" i="44"/>
  <c r="F235" i="44"/>
  <c r="AC234" i="44"/>
  <c r="AA234" i="44"/>
  <c r="AD234" i="44" s="1"/>
  <c r="W234" i="44"/>
  <c r="U234" i="44"/>
  <c r="X234" i="44" s="1"/>
  <c r="R234" i="44"/>
  <c r="Q234" i="44"/>
  <c r="P234" i="44"/>
  <c r="N234" i="44"/>
  <c r="L234" i="44"/>
  <c r="H234" i="44"/>
  <c r="F234" i="44"/>
  <c r="I234" i="44" s="1"/>
  <c r="AC233" i="44"/>
  <c r="AA233" i="44"/>
  <c r="AD233" i="44" s="1"/>
  <c r="W233" i="44"/>
  <c r="U233" i="44"/>
  <c r="X233" i="44" s="1"/>
  <c r="R233" i="44"/>
  <c r="Q233" i="44"/>
  <c r="P233" i="44"/>
  <c r="N233" i="44"/>
  <c r="L233" i="44"/>
  <c r="H233" i="44"/>
  <c r="F233" i="44"/>
  <c r="AC232" i="44"/>
  <c r="AD232" i="44" s="1"/>
  <c r="AA232" i="44"/>
  <c r="W232" i="44"/>
  <c r="U232" i="44"/>
  <c r="X232" i="44" s="1"/>
  <c r="R232" i="44"/>
  <c r="Q232" i="44"/>
  <c r="P232" i="44"/>
  <c r="N232" i="44"/>
  <c r="L232" i="44"/>
  <c r="H232" i="44"/>
  <c r="F232" i="44"/>
  <c r="I232" i="44" s="1"/>
  <c r="AC231" i="44"/>
  <c r="AA231" i="44"/>
  <c r="W231" i="44"/>
  <c r="U231" i="44"/>
  <c r="X231" i="44" s="1"/>
  <c r="R231" i="44"/>
  <c r="Q231" i="44"/>
  <c r="P231" i="44"/>
  <c r="N231" i="44"/>
  <c r="L231" i="44"/>
  <c r="H231" i="44"/>
  <c r="F231" i="44"/>
  <c r="AC230" i="44"/>
  <c r="AA230" i="44"/>
  <c r="W230" i="44"/>
  <c r="U230" i="44"/>
  <c r="R230" i="44"/>
  <c r="Q230" i="44"/>
  <c r="P230" i="44"/>
  <c r="N230" i="44"/>
  <c r="L230" i="44"/>
  <c r="O230" i="44" s="1"/>
  <c r="H230" i="44"/>
  <c r="F230" i="44"/>
  <c r="I230" i="44" s="1"/>
  <c r="AC229" i="44"/>
  <c r="AA229" i="44"/>
  <c r="W229" i="44"/>
  <c r="U229" i="44"/>
  <c r="R229" i="44"/>
  <c r="Q229" i="44"/>
  <c r="P229" i="44"/>
  <c r="N229" i="44"/>
  <c r="L229" i="44"/>
  <c r="H229" i="44"/>
  <c r="I229" i="44" s="1"/>
  <c r="F229" i="44"/>
  <c r="AC228" i="44"/>
  <c r="AA228" i="44"/>
  <c r="W228" i="44"/>
  <c r="U228" i="44"/>
  <c r="R228" i="44"/>
  <c r="Q228" i="44"/>
  <c r="P228" i="44"/>
  <c r="N228" i="44"/>
  <c r="L228" i="44"/>
  <c r="O228" i="44" s="1"/>
  <c r="H228" i="44"/>
  <c r="F228" i="44"/>
  <c r="I228" i="44" s="1"/>
  <c r="AC227" i="44"/>
  <c r="AA227" i="44"/>
  <c r="W227" i="44"/>
  <c r="U227" i="44"/>
  <c r="X227" i="44" s="1"/>
  <c r="R227" i="44"/>
  <c r="Q227" i="44"/>
  <c r="P227" i="44"/>
  <c r="N227" i="44"/>
  <c r="L227" i="44"/>
  <c r="H227" i="44"/>
  <c r="F227" i="44"/>
  <c r="I227" i="44" s="1"/>
  <c r="AC226" i="44"/>
  <c r="AA226" i="44"/>
  <c r="W226" i="44"/>
  <c r="U226" i="44"/>
  <c r="R226" i="44"/>
  <c r="Q226" i="44"/>
  <c r="P226" i="44"/>
  <c r="N226" i="44"/>
  <c r="L226" i="44"/>
  <c r="O226" i="44" s="1"/>
  <c r="H226" i="44"/>
  <c r="F226" i="44"/>
  <c r="I226" i="44" s="1"/>
  <c r="AC225" i="44"/>
  <c r="AA225" i="44"/>
  <c r="AD225" i="44" s="1"/>
  <c r="W225" i="44"/>
  <c r="U225" i="44"/>
  <c r="X225" i="44" s="1"/>
  <c r="R225" i="44"/>
  <c r="Q225" i="44"/>
  <c r="P225" i="44"/>
  <c r="N225" i="44"/>
  <c r="L225" i="44"/>
  <c r="O225" i="44" s="1"/>
  <c r="H225" i="44"/>
  <c r="F225" i="44"/>
  <c r="I225" i="44" s="1"/>
  <c r="AC224" i="44"/>
  <c r="AA224" i="44"/>
  <c r="W224" i="44"/>
  <c r="U224" i="44"/>
  <c r="X224" i="44" s="1"/>
  <c r="R224" i="44"/>
  <c r="Q224" i="44"/>
  <c r="P224" i="44"/>
  <c r="N224" i="44"/>
  <c r="L224" i="44"/>
  <c r="O224" i="44" s="1"/>
  <c r="H224" i="44"/>
  <c r="F224" i="44"/>
  <c r="I224" i="44" s="1"/>
  <c r="AC223" i="44"/>
  <c r="AA223" i="44"/>
  <c r="W223" i="44"/>
  <c r="U223" i="44"/>
  <c r="R223" i="44"/>
  <c r="Q223" i="44"/>
  <c r="P223" i="44"/>
  <c r="N223" i="44"/>
  <c r="L223" i="44"/>
  <c r="H223" i="44"/>
  <c r="F223" i="44"/>
  <c r="AC222" i="44"/>
  <c r="AA222" i="44"/>
  <c r="AD222" i="44" s="1"/>
  <c r="W222" i="44"/>
  <c r="U222" i="44"/>
  <c r="X222" i="44" s="1"/>
  <c r="R222" i="44"/>
  <c r="Q222" i="44"/>
  <c r="P222" i="44"/>
  <c r="N222" i="44"/>
  <c r="L222" i="44"/>
  <c r="H222" i="44"/>
  <c r="F222" i="44"/>
  <c r="AC221" i="44"/>
  <c r="AA221" i="44"/>
  <c r="AD221" i="44" s="1"/>
  <c r="W221" i="44"/>
  <c r="U221" i="44"/>
  <c r="X221" i="44" s="1"/>
  <c r="R221" i="44"/>
  <c r="Q221" i="44"/>
  <c r="P221" i="44"/>
  <c r="N221" i="44"/>
  <c r="L221" i="44"/>
  <c r="O221" i="44" s="1"/>
  <c r="H221" i="44"/>
  <c r="F221" i="44"/>
  <c r="AC220" i="44"/>
  <c r="AA220" i="44"/>
  <c r="W220" i="44"/>
  <c r="U220" i="44"/>
  <c r="X220" i="44" s="1"/>
  <c r="R220" i="44"/>
  <c r="Q220" i="44"/>
  <c r="P220" i="44"/>
  <c r="N220" i="44"/>
  <c r="O220" i="44" s="1"/>
  <c r="L220" i="44"/>
  <c r="H220" i="44"/>
  <c r="F220" i="44"/>
  <c r="AC219" i="44"/>
  <c r="AA219" i="44"/>
  <c r="W219" i="44"/>
  <c r="U219" i="44"/>
  <c r="R219" i="44"/>
  <c r="Q219" i="44"/>
  <c r="P219" i="44"/>
  <c r="N219" i="44"/>
  <c r="L219" i="44"/>
  <c r="H219" i="44"/>
  <c r="F219" i="44"/>
  <c r="AC218" i="44"/>
  <c r="AA218" i="44"/>
  <c r="AD218" i="44" s="1"/>
  <c r="W218" i="44"/>
  <c r="U218" i="44"/>
  <c r="R218" i="44"/>
  <c r="Q218" i="44"/>
  <c r="P218" i="44"/>
  <c r="N218" i="44"/>
  <c r="L218" i="44"/>
  <c r="H218" i="44"/>
  <c r="F218" i="44"/>
  <c r="AC217" i="44"/>
  <c r="AD217" i="44" s="1"/>
  <c r="AA217" i="44"/>
  <c r="W217" i="44"/>
  <c r="U217" i="44"/>
  <c r="X217" i="44" s="1"/>
  <c r="R217" i="44"/>
  <c r="Q217" i="44"/>
  <c r="P217" i="44"/>
  <c r="N217" i="44"/>
  <c r="L217" i="44"/>
  <c r="H217" i="44"/>
  <c r="I217" i="44" s="1"/>
  <c r="F217" i="44"/>
  <c r="AC216" i="44"/>
  <c r="AA216" i="44"/>
  <c r="W216" i="44"/>
  <c r="U216" i="44"/>
  <c r="R216" i="44"/>
  <c r="Q216" i="44"/>
  <c r="P216" i="44"/>
  <c r="N216" i="44"/>
  <c r="L216" i="44"/>
  <c r="O216" i="44" s="1"/>
  <c r="H216" i="44"/>
  <c r="I216" i="44" s="1"/>
  <c r="F216" i="44"/>
  <c r="AA215" i="44"/>
  <c r="AD215" i="44" s="1"/>
  <c r="U215" i="44"/>
  <c r="X215" i="44" s="1"/>
  <c r="R215" i="44"/>
  <c r="Q215" i="44"/>
  <c r="P215" i="44"/>
  <c r="L215" i="44"/>
  <c r="O215" i="44" s="1"/>
  <c r="F215" i="44"/>
  <c r="I215" i="44" s="1"/>
  <c r="AC214" i="44"/>
  <c r="AD214" i="44" s="1"/>
  <c r="AA214" i="44"/>
  <c r="W214" i="44"/>
  <c r="U214" i="44"/>
  <c r="R214" i="44"/>
  <c r="Q214" i="44"/>
  <c r="P214" i="44"/>
  <c r="N214" i="44"/>
  <c r="L214" i="44"/>
  <c r="O214" i="44" s="1"/>
  <c r="H214" i="44"/>
  <c r="F214" i="44"/>
  <c r="I214" i="44" s="1"/>
  <c r="AC213" i="44"/>
  <c r="AA213" i="44"/>
  <c r="W213" i="44"/>
  <c r="U213" i="44"/>
  <c r="R213" i="44"/>
  <c r="Q213" i="44"/>
  <c r="P213" i="44"/>
  <c r="N213" i="44"/>
  <c r="L213" i="44"/>
  <c r="H213" i="44"/>
  <c r="F213" i="44"/>
  <c r="AC212" i="44"/>
  <c r="AA212" i="44"/>
  <c r="W212" i="44"/>
  <c r="U212" i="44"/>
  <c r="R212" i="44"/>
  <c r="Q212" i="44"/>
  <c r="P212" i="44"/>
  <c r="N212" i="44"/>
  <c r="L212" i="44"/>
  <c r="H212" i="44"/>
  <c r="F212" i="44"/>
  <c r="AC211" i="44"/>
  <c r="AA211" i="44"/>
  <c r="AD211" i="44" s="1"/>
  <c r="W211" i="44"/>
  <c r="U211" i="44"/>
  <c r="R211" i="44"/>
  <c r="Q211" i="44"/>
  <c r="P211" i="44"/>
  <c r="N211" i="44"/>
  <c r="L211" i="44"/>
  <c r="H211" i="44"/>
  <c r="F211" i="44"/>
  <c r="AC210" i="44"/>
  <c r="AA210" i="44"/>
  <c r="AD210" i="44" s="1"/>
  <c r="W210" i="44"/>
  <c r="U210" i="44"/>
  <c r="X210" i="44" s="1"/>
  <c r="R210" i="44"/>
  <c r="Q210" i="44"/>
  <c r="P210" i="44"/>
  <c r="N210" i="44"/>
  <c r="L210" i="44"/>
  <c r="H210" i="44"/>
  <c r="F210" i="44"/>
  <c r="AC209" i="44"/>
  <c r="AA209" i="44"/>
  <c r="W209" i="44"/>
  <c r="U209" i="44"/>
  <c r="R209" i="44"/>
  <c r="Q209" i="44"/>
  <c r="P209" i="44"/>
  <c r="N209" i="44"/>
  <c r="O209" i="44" s="1"/>
  <c r="L209" i="44"/>
  <c r="H209" i="44"/>
  <c r="F209" i="44"/>
  <c r="AC208" i="44"/>
  <c r="AA208" i="44"/>
  <c r="AD208" i="44" s="1"/>
  <c r="W208" i="44"/>
  <c r="U208" i="44"/>
  <c r="R208" i="44"/>
  <c r="Q208" i="44"/>
  <c r="P208" i="44"/>
  <c r="N208" i="44"/>
  <c r="L208" i="44"/>
  <c r="H208" i="44"/>
  <c r="F208" i="44"/>
  <c r="I208" i="44" s="1"/>
  <c r="AA207" i="44"/>
  <c r="AD207" i="44" s="1"/>
  <c r="U207" i="44"/>
  <c r="X207" i="44" s="1"/>
  <c r="R207" i="44"/>
  <c r="Q207" i="44"/>
  <c r="P207" i="44"/>
  <c r="L207" i="44"/>
  <c r="O207" i="44" s="1"/>
  <c r="F207" i="44"/>
  <c r="I207" i="44" s="1"/>
  <c r="AC206" i="44"/>
  <c r="AA206" i="44"/>
  <c r="W206" i="44"/>
  <c r="U206" i="44"/>
  <c r="R206" i="44"/>
  <c r="Q206" i="44"/>
  <c r="P206" i="44"/>
  <c r="N206" i="44"/>
  <c r="L206" i="44"/>
  <c r="O206" i="44" s="1"/>
  <c r="H206" i="44"/>
  <c r="F206" i="44"/>
  <c r="AA205" i="44"/>
  <c r="AD205" i="44" s="1"/>
  <c r="U205" i="44"/>
  <c r="X205" i="44" s="1"/>
  <c r="R205" i="44"/>
  <c r="Q205" i="44"/>
  <c r="P205" i="44"/>
  <c r="L205" i="44"/>
  <c r="O205" i="44" s="1"/>
  <c r="F205" i="44"/>
  <c r="I205" i="44" s="1"/>
  <c r="AC204" i="44"/>
  <c r="AA204" i="44"/>
  <c r="AD204" i="44" s="1"/>
  <c r="W204" i="44"/>
  <c r="U204" i="44"/>
  <c r="X204" i="44" s="1"/>
  <c r="R204" i="44"/>
  <c r="Q204" i="44"/>
  <c r="P204" i="44"/>
  <c r="N204" i="44"/>
  <c r="L204" i="44"/>
  <c r="H204" i="44"/>
  <c r="F204" i="44"/>
  <c r="AA203" i="44"/>
  <c r="AD203" i="44" s="1"/>
  <c r="U203" i="44"/>
  <c r="X203" i="44" s="1"/>
  <c r="R203" i="44"/>
  <c r="Q203" i="44"/>
  <c r="P203" i="44"/>
  <c r="L203" i="44"/>
  <c r="O203" i="44" s="1"/>
  <c r="F203" i="44"/>
  <c r="I203" i="44" s="1"/>
  <c r="AC202" i="44"/>
  <c r="AA202" i="44"/>
  <c r="W202" i="44"/>
  <c r="U202" i="44"/>
  <c r="R202" i="44"/>
  <c r="Q202" i="44"/>
  <c r="P202" i="44"/>
  <c r="N202" i="44"/>
  <c r="L202" i="44"/>
  <c r="H202" i="44"/>
  <c r="F202" i="44"/>
  <c r="I202" i="44" s="1"/>
  <c r="AD201" i="44"/>
  <c r="AA201" i="44"/>
  <c r="U201" i="44"/>
  <c r="X201" i="44" s="1"/>
  <c r="R201" i="44"/>
  <c r="Q201" i="44"/>
  <c r="P201" i="44"/>
  <c r="L201" i="44"/>
  <c r="O201" i="44" s="1"/>
  <c r="F201" i="44"/>
  <c r="I201" i="44" s="1"/>
  <c r="AA200" i="44"/>
  <c r="AD200" i="44" s="1"/>
  <c r="U200" i="44"/>
  <c r="X200" i="44" s="1"/>
  <c r="R200" i="44"/>
  <c r="Q200" i="44"/>
  <c r="P200" i="44"/>
  <c r="L200" i="44"/>
  <c r="O200" i="44" s="1"/>
  <c r="F200" i="44"/>
  <c r="I200" i="44" s="1"/>
  <c r="AA199" i="44"/>
  <c r="AD199" i="44" s="1"/>
  <c r="U199" i="44"/>
  <c r="X199" i="44" s="1"/>
  <c r="R199" i="44"/>
  <c r="Q199" i="44"/>
  <c r="P199" i="44"/>
  <c r="L199" i="44"/>
  <c r="O199" i="44" s="1"/>
  <c r="F199" i="44"/>
  <c r="I199" i="44" s="1"/>
  <c r="AC198" i="44"/>
  <c r="AA198" i="44"/>
  <c r="AD198" i="44" s="1"/>
  <c r="W198" i="44"/>
  <c r="U198" i="44"/>
  <c r="X198" i="44" s="1"/>
  <c r="R198" i="44"/>
  <c r="Q198" i="44"/>
  <c r="P198" i="44"/>
  <c r="N198" i="44"/>
  <c r="L198" i="44"/>
  <c r="H198" i="44"/>
  <c r="F198" i="44"/>
  <c r="AC197" i="44"/>
  <c r="AA197" i="44"/>
  <c r="AD197" i="44" s="1"/>
  <c r="W197" i="44"/>
  <c r="U197" i="44"/>
  <c r="R197" i="44"/>
  <c r="Q197" i="44"/>
  <c r="P197" i="44"/>
  <c r="N197" i="44"/>
  <c r="L197" i="44"/>
  <c r="H197" i="44"/>
  <c r="F197" i="44"/>
  <c r="I197" i="44" s="1"/>
  <c r="AC196" i="44"/>
  <c r="AA196" i="44"/>
  <c r="AD196" i="44" s="1"/>
  <c r="W196" i="44"/>
  <c r="U196" i="44"/>
  <c r="R196" i="44"/>
  <c r="Q196" i="44"/>
  <c r="P196" i="44"/>
  <c r="N196" i="44"/>
  <c r="L196" i="44"/>
  <c r="H196" i="44"/>
  <c r="F196" i="44"/>
  <c r="I196" i="44" s="1"/>
  <c r="AA195" i="44"/>
  <c r="AD195" i="44" s="1"/>
  <c r="U195" i="44"/>
  <c r="X195" i="44" s="1"/>
  <c r="R195" i="44"/>
  <c r="Q195" i="44"/>
  <c r="P195" i="44"/>
  <c r="L195" i="44"/>
  <c r="O195" i="44" s="1"/>
  <c r="F195" i="44"/>
  <c r="I195" i="44" s="1"/>
  <c r="AC194" i="44"/>
  <c r="AA194" i="44"/>
  <c r="AD194" i="44" s="1"/>
  <c r="W194" i="44"/>
  <c r="U194" i="44"/>
  <c r="R194" i="44"/>
  <c r="Q194" i="44"/>
  <c r="P194" i="44"/>
  <c r="N194" i="44"/>
  <c r="L194" i="44"/>
  <c r="H194" i="44"/>
  <c r="F194" i="44"/>
  <c r="AC193" i="44"/>
  <c r="AA193" i="44"/>
  <c r="W193" i="44"/>
  <c r="U193" i="44"/>
  <c r="R193" i="44"/>
  <c r="Q193" i="44"/>
  <c r="P193" i="44"/>
  <c r="N193" i="44"/>
  <c r="L193" i="44"/>
  <c r="O193" i="44" s="1"/>
  <c r="H193" i="44"/>
  <c r="F193" i="44"/>
  <c r="I193" i="44" s="1"/>
  <c r="AC192" i="44"/>
  <c r="AA192" i="44"/>
  <c r="W192" i="44"/>
  <c r="U192" i="44"/>
  <c r="X192" i="44" s="1"/>
  <c r="R192" i="44"/>
  <c r="Q192" i="44"/>
  <c r="P192" i="44"/>
  <c r="N192" i="44"/>
  <c r="L192" i="44"/>
  <c r="H192" i="44"/>
  <c r="F192" i="44"/>
  <c r="AA191" i="44"/>
  <c r="U191" i="44"/>
  <c r="X191" i="44" s="1"/>
  <c r="R191" i="44"/>
  <c r="Q191" i="44"/>
  <c r="P191" i="44"/>
  <c r="L191" i="44"/>
  <c r="O191" i="44" s="1"/>
  <c r="F191" i="44"/>
  <c r="I191" i="44" s="1"/>
  <c r="AA190" i="44"/>
  <c r="AD190" i="44" s="1"/>
  <c r="U190" i="44"/>
  <c r="X190" i="44" s="1"/>
  <c r="R190" i="44"/>
  <c r="Q190" i="44"/>
  <c r="P190" i="44"/>
  <c r="L190" i="44"/>
  <c r="O190" i="44" s="1"/>
  <c r="F190" i="44"/>
  <c r="I190" i="44" s="1"/>
  <c r="AC189" i="44"/>
  <c r="AA189" i="44"/>
  <c r="W189" i="44"/>
  <c r="U189" i="44"/>
  <c r="R189" i="44"/>
  <c r="Q189" i="44"/>
  <c r="P189" i="44"/>
  <c r="N189" i="44"/>
  <c r="L189" i="44"/>
  <c r="H189" i="44"/>
  <c r="F189" i="44"/>
  <c r="R188" i="44"/>
  <c r="Q188" i="44"/>
  <c r="P188" i="44"/>
  <c r="AA187" i="44"/>
  <c r="AD187" i="44" s="1"/>
  <c r="U187" i="44"/>
  <c r="X187" i="44" s="1"/>
  <c r="R187" i="44"/>
  <c r="Q187" i="44"/>
  <c r="P187" i="44"/>
  <c r="L187" i="44"/>
  <c r="O187" i="44" s="1"/>
  <c r="F187" i="44"/>
  <c r="I187" i="44" s="1"/>
  <c r="AC186" i="44"/>
  <c r="AA186" i="44"/>
  <c r="AD186" i="44" s="1"/>
  <c r="W186" i="44"/>
  <c r="U186" i="44"/>
  <c r="R186" i="44"/>
  <c r="Q186" i="44"/>
  <c r="P186" i="44"/>
  <c r="N186" i="44"/>
  <c r="L186" i="44"/>
  <c r="O186" i="44" s="1"/>
  <c r="H186" i="44"/>
  <c r="F186" i="44"/>
  <c r="I186" i="44" s="1"/>
  <c r="AC185" i="44"/>
  <c r="AA185" i="44"/>
  <c r="W185" i="44"/>
  <c r="U185" i="44"/>
  <c r="R185" i="44"/>
  <c r="Q185" i="44"/>
  <c r="P185" i="44"/>
  <c r="N185" i="44"/>
  <c r="L185" i="44"/>
  <c r="H185" i="44"/>
  <c r="F185" i="44"/>
  <c r="I185" i="44" s="1"/>
  <c r="AC184" i="44"/>
  <c r="AA184" i="44"/>
  <c r="W184" i="44"/>
  <c r="U184" i="44"/>
  <c r="R184" i="44"/>
  <c r="Q184" i="44"/>
  <c r="P184" i="44"/>
  <c r="N184" i="44"/>
  <c r="L184" i="44"/>
  <c r="O184" i="44" s="1"/>
  <c r="H184" i="44"/>
  <c r="F184" i="44"/>
  <c r="I184" i="44" s="1"/>
  <c r="AC183" i="44"/>
  <c r="AA183" i="44"/>
  <c r="W183" i="44"/>
  <c r="U183" i="44"/>
  <c r="X183" i="44" s="1"/>
  <c r="R183" i="44"/>
  <c r="Q183" i="44"/>
  <c r="P183" i="44"/>
  <c r="N183" i="44"/>
  <c r="L183" i="44"/>
  <c r="O183" i="44" s="1"/>
  <c r="H183" i="44"/>
  <c r="F183" i="44"/>
  <c r="I183" i="44" s="1"/>
  <c r="AC182" i="44"/>
  <c r="AA182" i="44"/>
  <c r="AD182" i="44" s="1"/>
  <c r="W182" i="44"/>
  <c r="U182" i="44"/>
  <c r="X182" i="44" s="1"/>
  <c r="R182" i="44"/>
  <c r="Q182" i="44"/>
  <c r="P182" i="44"/>
  <c r="N182" i="44"/>
  <c r="L182" i="44"/>
  <c r="H182" i="44"/>
  <c r="F182" i="44"/>
  <c r="I182" i="44" s="1"/>
  <c r="R181" i="44"/>
  <c r="Q181" i="44"/>
  <c r="P181" i="44"/>
  <c r="AC180" i="44"/>
  <c r="AA180" i="44"/>
  <c r="AD180" i="44" s="1"/>
  <c r="W180" i="44"/>
  <c r="U180" i="44"/>
  <c r="R180" i="44"/>
  <c r="Q180" i="44"/>
  <c r="P180" i="44"/>
  <c r="N180" i="44"/>
  <c r="L180" i="44"/>
  <c r="O180" i="44" s="1"/>
  <c r="H180" i="44"/>
  <c r="F180" i="44"/>
  <c r="I180" i="44" s="1"/>
  <c r="AC179" i="44"/>
  <c r="AA179" i="44"/>
  <c r="AD179" i="44" s="1"/>
  <c r="W179" i="44"/>
  <c r="U179" i="44"/>
  <c r="X179" i="44" s="1"/>
  <c r="R179" i="44"/>
  <c r="Q179" i="44"/>
  <c r="P179" i="44"/>
  <c r="N179" i="44"/>
  <c r="L179" i="44"/>
  <c r="O179" i="44" s="1"/>
  <c r="H179" i="44"/>
  <c r="F179" i="44"/>
  <c r="I179" i="44" s="1"/>
  <c r="AC178" i="44"/>
  <c r="AA178" i="44"/>
  <c r="W178" i="44"/>
  <c r="U178" i="44"/>
  <c r="R178" i="44"/>
  <c r="Q178" i="44"/>
  <c r="P178" i="44"/>
  <c r="N178" i="44"/>
  <c r="L178" i="44"/>
  <c r="H178" i="44"/>
  <c r="F178" i="44"/>
  <c r="AC177" i="44"/>
  <c r="AA177" i="44"/>
  <c r="W177" i="44"/>
  <c r="U177" i="44"/>
  <c r="X177" i="44" s="1"/>
  <c r="R177" i="44"/>
  <c r="Q177" i="44"/>
  <c r="P177" i="44"/>
  <c r="N177" i="44"/>
  <c r="L177" i="44"/>
  <c r="H177" i="44"/>
  <c r="F177" i="44"/>
  <c r="I177" i="44" s="1"/>
  <c r="AC176" i="44"/>
  <c r="AA176" i="44"/>
  <c r="W176" i="44"/>
  <c r="U176" i="44"/>
  <c r="X176" i="44" s="1"/>
  <c r="R176" i="44"/>
  <c r="Q176" i="44"/>
  <c r="P176" i="44"/>
  <c r="N176" i="44"/>
  <c r="L176" i="44"/>
  <c r="H176" i="44"/>
  <c r="F176" i="44"/>
  <c r="AC175" i="44"/>
  <c r="AA175" i="44"/>
  <c r="W175" i="44"/>
  <c r="U175" i="44"/>
  <c r="R175" i="44"/>
  <c r="Q175" i="44"/>
  <c r="P175" i="44"/>
  <c r="N175" i="44"/>
  <c r="L175" i="44"/>
  <c r="H175" i="44"/>
  <c r="F175" i="44"/>
  <c r="I175" i="44" s="1"/>
  <c r="AC174" i="44"/>
  <c r="AA174" i="44"/>
  <c r="W174" i="44"/>
  <c r="U174" i="44"/>
  <c r="X174" i="44" s="1"/>
  <c r="R174" i="44"/>
  <c r="Q174" i="44"/>
  <c r="P174" i="44"/>
  <c r="N174" i="44"/>
  <c r="L174" i="44"/>
  <c r="H174" i="44"/>
  <c r="F174" i="44"/>
  <c r="AC173" i="44"/>
  <c r="AA173" i="44"/>
  <c r="W173" i="44"/>
  <c r="U173" i="44"/>
  <c r="X173" i="44" s="1"/>
  <c r="R173" i="44"/>
  <c r="Q173" i="44"/>
  <c r="P173" i="44"/>
  <c r="N173" i="44"/>
  <c r="L173" i="44"/>
  <c r="O173" i="44" s="1"/>
  <c r="H173" i="44"/>
  <c r="F173" i="44"/>
  <c r="I173" i="44" s="1"/>
  <c r="R172" i="44"/>
  <c r="Q172" i="44"/>
  <c r="P172" i="44"/>
  <c r="AC171" i="44"/>
  <c r="AA171" i="44"/>
  <c r="AD171" i="44" s="1"/>
  <c r="W171" i="44"/>
  <c r="U171" i="44"/>
  <c r="R171" i="44"/>
  <c r="Q171" i="44"/>
  <c r="P171" i="44"/>
  <c r="N171" i="44"/>
  <c r="L171" i="44"/>
  <c r="H171" i="44"/>
  <c r="F171" i="44"/>
  <c r="I171" i="44" s="1"/>
  <c r="R170" i="44"/>
  <c r="Q170" i="44"/>
  <c r="P170" i="44"/>
  <c r="AC169" i="44"/>
  <c r="AA169" i="44"/>
  <c r="W169" i="44"/>
  <c r="U169" i="44"/>
  <c r="X169" i="44" s="1"/>
  <c r="R169" i="44"/>
  <c r="Q169" i="44"/>
  <c r="P169" i="44"/>
  <c r="N169" i="44"/>
  <c r="L169" i="44"/>
  <c r="O169" i="44" s="1"/>
  <c r="H169" i="44"/>
  <c r="F169" i="44"/>
  <c r="I169" i="44" s="1"/>
  <c r="AC168" i="44"/>
  <c r="AA168" i="44"/>
  <c r="W168" i="44"/>
  <c r="U168" i="44"/>
  <c r="X168" i="44" s="1"/>
  <c r="R168" i="44"/>
  <c r="Q168" i="44"/>
  <c r="P168" i="44"/>
  <c r="N168" i="44"/>
  <c r="L168" i="44"/>
  <c r="H168" i="44"/>
  <c r="F168" i="44"/>
  <c r="AC167" i="44"/>
  <c r="AA167" i="44"/>
  <c r="W167" i="44"/>
  <c r="U167" i="44"/>
  <c r="X167" i="44" s="1"/>
  <c r="R167" i="44"/>
  <c r="Q167" i="44"/>
  <c r="P167" i="44"/>
  <c r="N167" i="44"/>
  <c r="L167" i="44"/>
  <c r="H167" i="44"/>
  <c r="F167" i="44"/>
  <c r="R166" i="44"/>
  <c r="Q166" i="44"/>
  <c r="P166" i="44"/>
  <c r="AC165" i="44"/>
  <c r="AA165" i="44"/>
  <c r="W165" i="44"/>
  <c r="U165" i="44"/>
  <c r="R165" i="44"/>
  <c r="Q165" i="44"/>
  <c r="P165" i="44"/>
  <c r="N165" i="44"/>
  <c r="L165" i="44"/>
  <c r="O165" i="44" s="1"/>
  <c r="H165" i="44"/>
  <c r="F165" i="44"/>
  <c r="AC164" i="44"/>
  <c r="AA164" i="44"/>
  <c r="AD164" i="44" s="1"/>
  <c r="W164" i="44"/>
  <c r="U164" i="44"/>
  <c r="R164" i="44"/>
  <c r="Q164" i="44"/>
  <c r="P164" i="44"/>
  <c r="N164" i="44"/>
  <c r="L164" i="44"/>
  <c r="H164" i="44"/>
  <c r="F164" i="44"/>
  <c r="AC163" i="44"/>
  <c r="AA163" i="44"/>
  <c r="W163" i="44"/>
  <c r="U163" i="44"/>
  <c r="R163" i="44"/>
  <c r="Q163" i="44"/>
  <c r="P163" i="44"/>
  <c r="N163" i="44"/>
  <c r="L163" i="44"/>
  <c r="H163" i="44"/>
  <c r="F163" i="44"/>
  <c r="AC162" i="44"/>
  <c r="AA162" i="44"/>
  <c r="W162" i="44"/>
  <c r="U162" i="44"/>
  <c r="R162" i="44"/>
  <c r="Q162" i="44"/>
  <c r="P162" i="44"/>
  <c r="N162" i="44"/>
  <c r="L162" i="44"/>
  <c r="H162" i="44"/>
  <c r="F162" i="44"/>
  <c r="AC161" i="44"/>
  <c r="AA161" i="44"/>
  <c r="W161" i="44"/>
  <c r="U161" i="44"/>
  <c r="R161" i="44"/>
  <c r="Q161" i="44"/>
  <c r="P161" i="44"/>
  <c r="N161" i="44"/>
  <c r="L161" i="44"/>
  <c r="O161" i="44" s="1"/>
  <c r="H161" i="44"/>
  <c r="F161" i="44"/>
  <c r="I161" i="44" s="1"/>
  <c r="AC160" i="44"/>
  <c r="AA160" i="44"/>
  <c r="W160" i="44"/>
  <c r="U160" i="44"/>
  <c r="R160" i="44"/>
  <c r="Q160" i="44"/>
  <c r="P160" i="44"/>
  <c r="N160" i="44"/>
  <c r="L160" i="44"/>
  <c r="H160" i="44"/>
  <c r="F160" i="44"/>
  <c r="AC159" i="44"/>
  <c r="AA159" i="44"/>
  <c r="W159" i="44"/>
  <c r="U159" i="44"/>
  <c r="R159" i="44"/>
  <c r="Q159" i="44"/>
  <c r="P159" i="44"/>
  <c r="N159" i="44"/>
  <c r="L159" i="44"/>
  <c r="H159" i="44"/>
  <c r="F159" i="44"/>
  <c r="AC158" i="44"/>
  <c r="AD158" i="44" s="1"/>
  <c r="AA158" i="44"/>
  <c r="W158" i="44"/>
  <c r="U158" i="44"/>
  <c r="R158" i="44"/>
  <c r="Q158" i="44"/>
  <c r="P158" i="44"/>
  <c r="N158" i="44"/>
  <c r="L158" i="44"/>
  <c r="H158" i="44"/>
  <c r="I158" i="44" s="1"/>
  <c r="F158" i="44"/>
  <c r="AC157" i="44"/>
  <c r="AD157" i="44" s="1"/>
  <c r="AA157" i="44"/>
  <c r="W157" i="44"/>
  <c r="U157" i="44"/>
  <c r="R157" i="44"/>
  <c r="Q157" i="44"/>
  <c r="P157" i="44"/>
  <c r="N157" i="44"/>
  <c r="L157" i="44"/>
  <c r="H157" i="44"/>
  <c r="F157" i="44"/>
  <c r="AC156" i="44"/>
  <c r="AA156" i="44"/>
  <c r="W156" i="44"/>
  <c r="U156" i="44"/>
  <c r="R156" i="44"/>
  <c r="Q156" i="44"/>
  <c r="P156" i="44"/>
  <c r="N156" i="44"/>
  <c r="L156" i="44"/>
  <c r="H156" i="44"/>
  <c r="F156" i="44"/>
  <c r="AC155" i="44"/>
  <c r="AA155" i="44"/>
  <c r="W155" i="44"/>
  <c r="U155" i="44"/>
  <c r="R155" i="44"/>
  <c r="Q155" i="44"/>
  <c r="P155" i="44"/>
  <c r="N155" i="44"/>
  <c r="L155" i="44"/>
  <c r="H155" i="44"/>
  <c r="I155" i="44" s="1"/>
  <c r="F155" i="44"/>
  <c r="AC154" i="44"/>
  <c r="AA154" i="44"/>
  <c r="W154" i="44"/>
  <c r="X154" i="44" s="1"/>
  <c r="U154" i="44"/>
  <c r="R154" i="44"/>
  <c r="Q154" i="44"/>
  <c r="P154" i="44"/>
  <c r="N154" i="44"/>
  <c r="L154" i="44"/>
  <c r="H154" i="44"/>
  <c r="F154" i="44"/>
  <c r="AC153" i="44"/>
  <c r="AA153" i="44"/>
  <c r="W153" i="44"/>
  <c r="U153" i="44"/>
  <c r="R153" i="44"/>
  <c r="Q153" i="44"/>
  <c r="P153" i="44"/>
  <c r="N153" i="44"/>
  <c r="L153" i="44"/>
  <c r="H153" i="44"/>
  <c r="F153" i="44"/>
  <c r="AC152" i="44"/>
  <c r="AA152" i="44"/>
  <c r="W152" i="44"/>
  <c r="U152" i="44"/>
  <c r="R152" i="44"/>
  <c r="Q152" i="44"/>
  <c r="P152" i="44"/>
  <c r="N152" i="44"/>
  <c r="L152" i="44"/>
  <c r="H152" i="44"/>
  <c r="F152" i="44"/>
  <c r="AC151" i="44"/>
  <c r="AA151" i="44"/>
  <c r="W151" i="44"/>
  <c r="U151" i="44"/>
  <c r="R151" i="44"/>
  <c r="Q151" i="44"/>
  <c r="P151" i="44"/>
  <c r="N151" i="44"/>
  <c r="O151" i="44" s="1"/>
  <c r="L151" i="44"/>
  <c r="H151" i="44"/>
  <c r="F151" i="44"/>
  <c r="AA149" i="44"/>
  <c r="AD149" i="44" s="1"/>
  <c r="U149" i="44"/>
  <c r="X149" i="44" s="1"/>
  <c r="R149" i="44"/>
  <c r="Q149" i="44"/>
  <c r="P149" i="44"/>
  <c r="L149" i="44"/>
  <c r="O149" i="44" s="1"/>
  <c r="F149" i="44"/>
  <c r="I149" i="44" s="1"/>
  <c r="AC148" i="44"/>
  <c r="AD148" i="44" s="1"/>
  <c r="W148" i="44"/>
  <c r="X148" i="44" s="1"/>
  <c r="R148" i="44"/>
  <c r="Q148" i="44"/>
  <c r="P148" i="44"/>
  <c r="N148" i="44"/>
  <c r="O148" i="44" s="1"/>
  <c r="H148" i="44"/>
  <c r="I148" i="44" s="1"/>
  <c r="AC147" i="44"/>
  <c r="AA147" i="44"/>
  <c r="W147" i="44"/>
  <c r="U147" i="44"/>
  <c r="X147" i="44" s="1"/>
  <c r="R147" i="44"/>
  <c r="Q147" i="44"/>
  <c r="P147" i="44"/>
  <c r="N147" i="44"/>
  <c r="L147" i="44"/>
  <c r="H147" i="44"/>
  <c r="F147" i="44"/>
  <c r="AC146" i="44"/>
  <c r="AA146" i="44"/>
  <c r="AD146" i="44" s="1"/>
  <c r="W146" i="44"/>
  <c r="U146" i="44"/>
  <c r="R146" i="44"/>
  <c r="Q146" i="44"/>
  <c r="P146" i="44"/>
  <c r="N146" i="44"/>
  <c r="L146" i="44"/>
  <c r="O146" i="44" s="1"/>
  <c r="H146" i="44"/>
  <c r="F146" i="44"/>
  <c r="AC145" i="44"/>
  <c r="AA145" i="44"/>
  <c r="AD145" i="44" s="1"/>
  <c r="W145" i="44"/>
  <c r="U145" i="44"/>
  <c r="R145" i="44"/>
  <c r="Q145" i="44"/>
  <c r="P145" i="44"/>
  <c r="N145" i="44"/>
  <c r="L145" i="44"/>
  <c r="O145" i="44" s="1"/>
  <c r="H145" i="44"/>
  <c r="F145" i="44"/>
  <c r="I145" i="44" s="1"/>
  <c r="AC144" i="44"/>
  <c r="AA144" i="44"/>
  <c r="AD144" i="44" s="1"/>
  <c r="W144" i="44"/>
  <c r="U144" i="44"/>
  <c r="R144" i="44"/>
  <c r="Q144" i="44"/>
  <c r="P144" i="44"/>
  <c r="N144" i="44"/>
  <c r="L144" i="44"/>
  <c r="H144" i="44"/>
  <c r="F144" i="44"/>
  <c r="I144" i="44" s="1"/>
  <c r="AC143" i="44"/>
  <c r="AA143" i="44"/>
  <c r="AD143" i="44" s="1"/>
  <c r="W143" i="44"/>
  <c r="U143" i="44"/>
  <c r="R143" i="44"/>
  <c r="Q143" i="44"/>
  <c r="P143" i="44"/>
  <c r="N143" i="44"/>
  <c r="L143" i="44"/>
  <c r="H143" i="44"/>
  <c r="F143" i="44"/>
  <c r="AC142" i="44"/>
  <c r="AA142" i="44"/>
  <c r="AD142" i="44" s="1"/>
  <c r="W142" i="44"/>
  <c r="U142" i="44"/>
  <c r="R142" i="44"/>
  <c r="Q142" i="44"/>
  <c r="P142" i="44"/>
  <c r="O142" i="44"/>
  <c r="N142" i="44"/>
  <c r="L142" i="44"/>
  <c r="H142" i="44"/>
  <c r="F142" i="44"/>
  <c r="I142" i="44" s="1"/>
  <c r="AC141" i="44"/>
  <c r="AA141" i="44"/>
  <c r="AD141" i="44" s="1"/>
  <c r="W141" i="44"/>
  <c r="U141" i="44"/>
  <c r="R141" i="44"/>
  <c r="Q141" i="44"/>
  <c r="P141" i="44"/>
  <c r="N141" i="44"/>
  <c r="L141" i="44"/>
  <c r="H141" i="44"/>
  <c r="F141" i="44"/>
  <c r="AC140" i="44"/>
  <c r="AA140" i="44"/>
  <c r="W140" i="44"/>
  <c r="U140" i="44"/>
  <c r="R140" i="44"/>
  <c r="Q140" i="44"/>
  <c r="P140" i="44"/>
  <c r="N140" i="44"/>
  <c r="L140" i="44"/>
  <c r="O140" i="44" s="1"/>
  <c r="H140" i="44"/>
  <c r="F140" i="44"/>
  <c r="I140" i="44" s="1"/>
  <c r="AC139" i="44"/>
  <c r="AA139" i="44"/>
  <c r="AD139" i="44" s="1"/>
  <c r="W139" i="44"/>
  <c r="U139" i="44"/>
  <c r="R139" i="44"/>
  <c r="Q139" i="44"/>
  <c r="P139" i="44"/>
  <c r="N139" i="44"/>
  <c r="L139" i="44"/>
  <c r="O139" i="44" s="1"/>
  <c r="H139" i="44"/>
  <c r="F139" i="44"/>
  <c r="AC138" i="44"/>
  <c r="AA138" i="44"/>
  <c r="W138" i="44"/>
  <c r="U138" i="44"/>
  <c r="X138" i="44" s="1"/>
  <c r="R138" i="44"/>
  <c r="Q138" i="44"/>
  <c r="P138" i="44"/>
  <c r="N138" i="44"/>
  <c r="L138" i="44"/>
  <c r="H138" i="44"/>
  <c r="F138" i="44"/>
  <c r="AC137" i="44"/>
  <c r="AA137" i="44"/>
  <c r="W137" i="44"/>
  <c r="U137" i="44"/>
  <c r="R137" i="44"/>
  <c r="Q137" i="44"/>
  <c r="P137" i="44"/>
  <c r="N137" i="44"/>
  <c r="L137" i="44"/>
  <c r="H137" i="44"/>
  <c r="F137" i="44"/>
  <c r="AC136" i="44"/>
  <c r="AA136" i="44"/>
  <c r="AD136" i="44" s="1"/>
  <c r="W136" i="44"/>
  <c r="U136" i="44"/>
  <c r="R136" i="44"/>
  <c r="Q136" i="44"/>
  <c r="P136" i="44"/>
  <c r="N136" i="44"/>
  <c r="L136" i="44"/>
  <c r="H136" i="44"/>
  <c r="F136" i="44"/>
  <c r="I136" i="44" s="1"/>
  <c r="AC135" i="44"/>
  <c r="AA135" i="44"/>
  <c r="W135" i="44"/>
  <c r="X135" i="44" s="1"/>
  <c r="U135" i="44"/>
  <c r="R135" i="44"/>
  <c r="Q135" i="44"/>
  <c r="P135" i="44"/>
  <c r="N135" i="44"/>
  <c r="L135" i="44"/>
  <c r="H135" i="44"/>
  <c r="F135" i="44"/>
  <c r="AC134" i="44"/>
  <c r="AA134" i="44"/>
  <c r="W134" i="44"/>
  <c r="U134" i="44"/>
  <c r="R134" i="44"/>
  <c r="Q134" i="44"/>
  <c r="P134" i="44"/>
  <c r="O134" i="44"/>
  <c r="N134" i="44"/>
  <c r="L134" i="44"/>
  <c r="H134" i="44"/>
  <c r="F134" i="44"/>
  <c r="AC133" i="44"/>
  <c r="AA133" i="44"/>
  <c r="AD133" i="44" s="1"/>
  <c r="W133" i="44"/>
  <c r="U133" i="44"/>
  <c r="X133" i="44" s="1"/>
  <c r="R133" i="44"/>
  <c r="Q133" i="44"/>
  <c r="P133" i="44"/>
  <c r="N133" i="44"/>
  <c r="L133" i="44"/>
  <c r="H133" i="44"/>
  <c r="F133" i="44"/>
  <c r="AC132" i="44"/>
  <c r="AA132" i="44"/>
  <c r="W132" i="44"/>
  <c r="U132" i="44"/>
  <c r="R132" i="44"/>
  <c r="Q132" i="44"/>
  <c r="P132" i="44"/>
  <c r="N132" i="44"/>
  <c r="L132" i="44"/>
  <c r="O132" i="44" s="1"/>
  <c r="H132" i="44"/>
  <c r="F132" i="44"/>
  <c r="AC131" i="44"/>
  <c r="AA131" i="44"/>
  <c r="W131" i="44"/>
  <c r="U131" i="44"/>
  <c r="R131" i="44"/>
  <c r="Q131" i="44"/>
  <c r="P131" i="44"/>
  <c r="N131" i="44"/>
  <c r="L131" i="44"/>
  <c r="H131" i="44"/>
  <c r="F131" i="44"/>
  <c r="AC130" i="44"/>
  <c r="AA130" i="44"/>
  <c r="AD130" i="44" s="1"/>
  <c r="W130" i="44"/>
  <c r="U130" i="44"/>
  <c r="X130" i="44" s="1"/>
  <c r="R130" i="44"/>
  <c r="Q130" i="44"/>
  <c r="P130" i="44"/>
  <c r="N130" i="44"/>
  <c r="L130" i="44"/>
  <c r="O130" i="44" s="1"/>
  <c r="H130" i="44"/>
  <c r="F130" i="44"/>
  <c r="I130" i="44" s="1"/>
  <c r="AC129" i="44"/>
  <c r="AA129" i="44"/>
  <c r="W129" i="44"/>
  <c r="U129" i="44"/>
  <c r="X129" i="44" s="1"/>
  <c r="R129" i="44"/>
  <c r="Q129" i="44"/>
  <c r="P129" i="44"/>
  <c r="N129" i="44"/>
  <c r="L129" i="44"/>
  <c r="H129" i="44"/>
  <c r="F129" i="44"/>
  <c r="I129" i="44" s="1"/>
  <c r="AC128" i="44"/>
  <c r="AA128" i="44"/>
  <c r="AD128" i="44" s="1"/>
  <c r="W128" i="44"/>
  <c r="U128" i="44"/>
  <c r="X128" i="44" s="1"/>
  <c r="R128" i="44"/>
  <c r="Q128" i="44"/>
  <c r="P128" i="44"/>
  <c r="N128" i="44"/>
  <c r="L128" i="44"/>
  <c r="H128" i="44"/>
  <c r="F128" i="44"/>
  <c r="AC127" i="44"/>
  <c r="AA127" i="44"/>
  <c r="AD127" i="44" s="1"/>
  <c r="W127" i="44"/>
  <c r="U127" i="44"/>
  <c r="X127" i="44" s="1"/>
  <c r="R127" i="44"/>
  <c r="Q127" i="44"/>
  <c r="P127" i="44"/>
  <c r="N127" i="44"/>
  <c r="L127" i="44"/>
  <c r="H127" i="44"/>
  <c r="F127" i="44"/>
  <c r="AC126" i="44"/>
  <c r="AA126" i="44"/>
  <c r="W126" i="44"/>
  <c r="U126" i="44"/>
  <c r="X126" i="44" s="1"/>
  <c r="R126" i="44"/>
  <c r="Q126" i="44"/>
  <c r="P126" i="44"/>
  <c r="N126" i="44"/>
  <c r="L126" i="44"/>
  <c r="H126" i="44"/>
  <c r="F126" i="44"/>
  <c r="AC125" i="44"/>
  <c r="AA125" i="44"/>
  <c r="W125" i="44"/>
  <c r="U125" i="44"/>
  <c r="X125" i="44" s="1"/>
  <c r="R125" i="44"/>
  <c r="Q125" i="44"/>
  <c r="P125" i="44"/>
  <c r="N125" i="44"/>
  <c r="L125" i="44"/>
  <c r="H125" i="44"/>
  <c r="F125" i="44"/>
  <c r="AC124" i="44"/>
  <c r="AA124" i="44"/>
  <c r="W124" i="44"/>
  <c r="U124" i="44"/>
  <c r="R124" i="44"/>
  <c r="Q124" i="44"/>
  <c r="P124" i="44"/>
  <c r="N124" i="44"/>
  <c r="L124" i="44"/>
  <c r="H124" i="44"/>
  <c r="F124" i="44"/>
  <c r="I124" i="44" s="1"/>
  <c r="AC123" i="44"/>
  <c r="AA123" i="44"/>
  <c r="AD123" i="44" s="1"/>
  <c r="W123" i="44"/>
  <c r="U123" i="44"/>
  <c r="X123" i="44" s="1"/>
  <c r="R123" i="44"/>
  <c r="Q123" i="44"/>
  <c r="P123" i="44"/>
  <c r="N123" i="44"/>
  <c r="L123" i="44"/>
  <c r="O123" i="44" s="1"/>
  <c r="H123" i="44"/>
  <c r="F123" i="44"/>
  <c r="I123" i="44" s="1"/>
  <c r="AC122" i="44"/>
  <c r="AA122" i="44"/>
  <c r="AD122" i="44" s="1"/>
  <c r="W122" i="44"/>
  <c r="U122" i="44"/>
  <c r="X122" i="44" s="1"/>
  <c r="R122" i="44"/>
  <c r="Q122" i="44"/>
  <c r="P122" i="44"/>
  <c r="N122" i="44"/>
  <c r="L122" i="44"/>
  <c r="O122" i="44" s="1"/>
  <c r="H122" i="44"/>
  <c r="F122" i="44"/>
  <c r="AC121" i="44"/>
  <c r="AA121" i="44"/>
  <c r="W121" i="44"/>
  <c r="U121" i="44"/>
  <c r="R121" i="44"/>
  <c r="Q121" i="44"/>
  <c r="P121" i="44"/>
  <c r="N121" i="44"/>
  <c r="L121" i="44"/>
  <c r="O121" i="44" s="1"/>
  <c r="H121" i="44"/>
  <c r="F121" i="44"/>
  <c r="AC120" i="44"/>
  <c r="AA120" i="44"/>
  <c r="W120" i="44"/>
  <c r="U120" i="44"/>
  <c r="R120" i="44"/>
  <c r="Q120" i="44"/>
  <c r="P120" i="44"/>
  <c r="N120" i="44"/>
  <c r="L120" i="44"/>
  <c r="H120" i="44"/>
  <c r="F120" i="44"/>
  <c r="AC119" i="44"/>
  <c r="AA119" i="44"/>
  <c r="AD119" i="44" s="1"/>
  <c r="W119" i="44"/>
  <c r="U119" i="44"/>
  <c r="X119" i="44" s="1"/>
  <c r="R119" i="44"/>
  <c r="Q119" i="44"/>
  <c r="P119" i="44"/>
  <c r="N119" i="44"/>
  <c r="L119" i="44"/>
  <c r="H119" i="44"/>
  <c r="F119" i="44"/>
  <c r="I119" i="44" s="1"/>
  <c r="AC118" i="44"/>
  <c r="AA118" i="44"/>
  <c r="W118" i="44"/>
  <c r="U118" i="44"/>
  <c r="R118" i="44"/>
  <c r="Q118" i="44"/>
  <c r="P118" i="44"/>
  <c r="N118" i="44"/>
  <c r="L118" i="44"/>
  <c r="H118" i="44"/>
  <c r="F118" i="44"/>
  <c r="I118" i="44" s="1"/>
  <c r="AC117" i="44"/>
  <c r="AA117" i="44"/>
  <c r="AD117" i="44" s="1"/>
  <c r="W117" i="44"/>
  <c r="U117" i="44"/>
  <c r="R117" i="44"/>
  <c r="Q117" i="44"/>
  <c r="P117" i="44"/>
  <c r="N117" i="44"/>
  <c r="L117" i="44"/>
  <c r="H117" i="44"/>
  <c r="F117" i="44"/>
  <c r="I117" i="44" s="1"/>
  <c r="AC116" i="44"/>
  <c r="AA116" i="44"/>
  <c r="X116" i="44"/>
  <c r="W116" i="44"/>
  <c r="U116" i="44"/>
  <c r="R116" i="44"/>
  <c r="Q116" i="44"/>
  <c r="P116" i="44"/>
  <c r="N116" i="44"/>
  <c r="O116" i="44" s="1"/>
  <c r="L116" i="44"/>
  <c r="H116" i="44"/>
  <c r="F116" i="44"/>
  <c r="AC115" i="44"/>
  <c r="AA115" i="44"/>
  <c r="W115" i="44"/>
  <c r="U115" i="44"/>
  <c r="X115" i="44" s="1"/>
  <c r="R115" i="44"/>
  <c r="Q115" i="44"/>
  <c r="P115" i="44"/>
  <c r="N115" i="44"/>
  <c r="L115" i="44"/>
  <c r="O115" i="44" s="1"/>
  <c r="H115" i="44"/>
  <c r="F115" i="44"/>
  <c r="AC114" i="44"/>
  <c r="AA114" i="44"/>
  <c r="W114" i="44"/>
  <c r="U114" i="44"/>
  <c r="R114" i="44"/>
  <c r="Q114" i="44"/>
  <c r="P114" i="44"/>
  <c r="N114" i="44"/>
  <c r="L114" i="44"/>
  <c r="O114" i="44" s="1"/>
  <c r="H114" i="44"/>
  <c r="F114" i="44"/>
  <c r="AC113" i="44"/>
  <c r="AA113" i="44"/>
  <c r="AD113" i="44" s="1"/>
  <c r="W113" i="44"/>
  <c r="U113" i="44"/>
  <c r="R113" i="44"/>
  <c r="Q113" i="44"/>
  <c r="P113" i="44"/>
  <c r="N113" i="44"/>
  <c r="L113" i="44"/>
  <c r="H113" i="44"/>
  <c r="F113" i="44"/>
  <c r="I113" i="44" s="1"/>
  <c r="AC112" i="44"/>
  <c r="AA112" i="44"/>
  <c r="W112" i="44"/>
  <c r="U112" i="44"/>
  <c r="R112" i="44"/>
  <c r="Q112" i="44"/>
  <c r="P112" i="44"/>
  <c r="N112" i="44"/>
  <c r="L112" i="44"/>
  <c r="O112" i="44" s="1"/>
  <c r="H112" i="44"/>
  <c r="F112" i="44"/>
  <c r="I112" i="44" s="1"/>
  <c r="AC111" i="44"/>
  <c r="AA111" i="44"/>
  <c r="W111" i="44"/>
  <c r="U111" i="44"/>
  <c r="X111" i="44" s="1"/>
  <c r="R111" i="44"/>
  <c r="Q111" i="44"/>
  <c r="P111" i="44"/>
  <c r="N111" i="44"/>
  <c r="O111" i="44" s="1"/>
  <c r="L111" i="44"/>
  <c r="H111" i="44"/>
  <c r="F111" i="44"/>
  <c r="I111" i="44" s="1"/>
  <c r="AC110" i="44"/>
  <c r="AA110" i="44"/>
  <c r="AD110" i="44" s="1"/>
  <c r="W110" i="44"/>
  <c r="U110" i="44"/>
  <c r="R110" i="44"/>
  <c r="Q110" i="44"/>
  <c r="P110" i="44"/>
  <c r="N110" i="44"/>
  <c r="L110" i="44"/>
  <c r="H110" i="44"/>
  <c r="F110" i="44"/>
  <c r="AC109" i="44"/>
  <c r="AA109" i="44"/>
  <c r="AD109" i="44" s="1"/>
  <c r="W109" i="44"/>
  <c r="U109" i="44"/>
  <c r="R109" i="44"/>
  <c r="Q109" i="44"/>
  <c r="P109" i="44"/>
  <c r="N109" i="44"/>
  <c r="L109" i="44"/>
  <c r="H109" i="44"/>
  <c r="F109" i="44"/>
  <c r="I109" i="44" s="1"/>
  <c r="AC108" i="44"/>
  <c r="AA108" i="44"/>
  <c r="AD108" i="44" s="1"/>
  <c r="W108" i="44"/>
  <c r="U108" i="44"/>
  <c r="R108" i="44"/>
  <c r="Q108" i="44"/>
  <c r="P108" i="44"/>
  <c r="N108" i="44"/>
  <c r="L108" i="44"/>
  <c r="H108" i="44"/>
  <c r="F108" i="44"/>
  <c r="AC107" i="44"/>
  <c r="AA107" i="44"/>
  <c r="AD107" i="44" s="1"/>
  <c r="W107" i="44"/>
  <c r="U107" i="44"/>
  <c r="R107" i="44"/>
  <c r="Q107" i="44"/>
  <c r="P107" i="44"/>
  <c r="N107" i="44"/>
  <c r="L107" i="44"/>
  <c r="O107" i="44" s="1"/>
  <c r="H107" i="44"/>
  <c r="F107" i="44"/>
  <c r="AC106" i="44"/>
  <c r="AA106" i="44"/>
  <c r="AD106" i="44" s="1"/>
  <c r="W106" i="44"/>
  <c r="U106" i="44"/>
  <c r="R106" i="44"/>
  <c r="Q106" i="44"/>
  <c r="P106" i="44"/>
  <c r="N106" i="44"/>
  <c r="L106" i="44"/>
  <c r="H106" i="44"/>
  <c r="F106" i="44"/>
  <c r="AC105" i="44"/>
  <c r="AA105" i="44"/>
  <c r="W105" i="44"/>
  <c r="U105" i="44"/>
  <c r="R105" i="44"/>
  <c r="Q105" i="44"/>
  <c r="P105" i="44"/>
  <c r="N105" i="44"/>
  <c r="L105" i="44"/>
  <c r="H105" i="44"/>
  <c r="I105" i="44" s="1"/>
  <c r="F105" i="44"/>
  <c r="AC104" i="44"/>
  <c r="AA104" i="44"/>
  <c r="W104" i="44"/>
  <c r="U104" i="44"/>
  <c r="X104" i="44" s="1"/>
  <c r="R104" i="44"/>
  <c r="Q104" i="44"/>
  <c r="P104" i="44"/>
  <c r="N104" i="44"/>
  <c r="L104" i="44"/>
  <c r="H104" i="44"/>
  <c r="F104" i="44"/>
  <c r="I104" i="44" s="1"/>
  <c r="AC103" i="44"/>
  <c r="AA103" i="44"/>
  <c r="AD103" i="44" s="1"/>
  <c r="W103" i="44"/>
  <c r="U103" i="44"/>
  <c r="X103" i="44" s="1"/>
  <c r="R103" i="44"/>
  <c r="Q103" i="44"/>
  <c r="P103" i="44"/>
  <c r="N103" i="44"/>
  <c r="L103" i="44"/>
  <c r="H103" i="44"/>
  <c r="F103" i="44"/>
  <c r="I103" i="44" s="1"/>
  <c r="AC102" i="44"/>
  <c r="AA102" i="44"/>
  <c r="W102" i="44"/>
  <c r="U102" i="44"/>
  <c r="R102" i="44"/>
  <c r="Q102" i="44"/>
  <c r="P102" i="44"/>
  <c r="N102" i="44"/>
  <c r="L102" i="44"/>
  <c r="H102" i="44"/>
  <c r="F102" i="44"/>
  <c r="AC101" i="44"/>
  <c r="AA101" i="44"/>
  <c r="AD101" i="44" s="1"/>
  <c r="W101" i="44"/>
  <c r="U101" i="44"/>
  <c r="R101" i="44"/>
  <c r="Q101" i="44"/>
  <c r="P101" i="44"/>
  <c r="N101" i="44"/>
  <c r="L101" i="44"/>
  <c r="H101" i="44"/>
  <c r="I101" i="44" s="1"/>
  <c r="F101" i="44"/>
  <c r="AC100" i="44"/>
  <c r="AA100" i="44"/>
  <c r="W100" i="44"/>
  <c r="U100" i="44"/>
  <c r="R100" i="44"/>
  <c r="Q100" i="44"/>
  <c r="P100" i="44"/>
  <c r="N100" i="44"/>
  <c r="L100" i="44"/>
  <c r="O100" i="44" s="1"/>
  <c r="H100" i="44"/>
  <c r="F100" i="44"/>
  <c r="AA99" i="44"/>
  <c r="AD99" i="44" s="1"/>
  <c r="U99" i="44"/>
  <c r="X99" i="44" s="1"/>
  <c r="R99" i="44"/>
  <c r="Q99" i="44"/>
  <c r="P99" i="44"/>
  <c r="L99" i="44"/>
  <c r="O99" i="44" s="1"/>
  <c r="F99" i="44"/>
  <c r="R98" i="44"/>
  <c r="Q98" i="44"/>
  <c r="P98" i="44"/>
  <c r="AC97" i="44"/>
  <c r="AA97" i="44"/>
  <c r="W97" i="44"/>
  <c r="U97" i="44"/>
  <c r="X97" i="44" s="1"/>
  <c r="R97" i="44"/>
  <c r="Q97" i="44"/>
  <c r="P97" i="44"/>
  <c r="N97" i="44"/>
  <c r="L97" i="44"/>
  <c r="H97" i="44"/>
  <c r="F97" i="44"/>
  <c r="I97" i="44" s="1"/>
  <c r="AC96" i="44"/>
  <c r="AA96" i="44"/>
  <c r="W96" i="44"/>
  <c r="U96" i="44"/>
  <c r="R96" i="44"/>
  <c r="Q96" i="44"/>
  <c r="P96" i="44"/>
  <c r="N96" i="44"/>
  <c r="L96" i="44"/>
  <c r="H96" i="44"/>
  <c r="F96" i="44"/>
  <c r="AC95" i="44"/>
  <c r="AA95" i="44"/>
  <c r="AD95" i="44" s="1"/>
  <c r="W95" i="44"/>
  <c r="U95" i="44"/>
  <c r="R95" i="44"/>
  <c r="Q95" i="44"/>
  <c r="P95" i="44"/>
  <c r="N95" i="44"/>
  <c r="L95" i="44"/>
  <c r="H95" i="44"/>
  <c r="F95" i="44"/>
  <c r="AC94" i="44"/>
  <c r="AA94" i="44"/>
  <c r="AD94" i="44" s="1"/>
  <c r="W94" i="44"/>
  <c r="W93" i="44" s="1"/>
  <c r="U94" i="44"/>
  <c r="R94" i="44"/>
  <c r="Q94" i="44"/>
  <c r="P94" i="44"/>
  <c r="N94" i="44"/>
  <c r="L94" i="44"/>
  <c r="H94" i="44"/>
  <c r="F94" i="44"/>
  <c r="R93" i="44"/>
  <c r="Q93" i="44"/>
  <c r="P93" i="44"/>
  <c r="AC92" i="44"/>
  <c r="AA92" i="44"/>
  <c r="W92" i="44"/>
  <c r="U92" i="44"/>
  <c r="R92" i="44"/>
  <c r="Q92" i="44"/>
  <c r="P92" i="44"/>
  <c r="N92" i="44"/>
  <c r="L92" i="44"/>
  <c r="O92" i="44" s="1"/>
  <c r="H92" i="44"/>
  <c r="F92" i="44"/>
  <c r="I92" i="44" s="1"/>
  <c r="AA91" i="44"/>
  <c r="AD91" i="44" s="1"/>
  <c r="U91" i="44"/>
  <c r="X91" i="44" s="1"/>
  <c r="R91" i="44"/>
  <c r="Q91" i="44"/>
  <c r="P91" i="44"/>
  <c r="L91" i="44"/>
  <c r="O91" i="44" s="1"/>
  <c r="I91" i="44"/>
  <c r="F91" i="44"/>
  <c r="AC90" i="44"/>
  <c r="AA90" i="44"/>
  <c r="W90" i="44"/>
  <c r="U90" i="44"/>
  <c r="X90" i="44" s="1"/>
  <c r="R90" i="44"/>
  <c r="Q90" i="44"/>
  <c r="P90" i="44"/>
  <c r="N90" i="44"/>
  <c r="N89" i="44" s="1"/>
  <c r="L90" i="44"/>
  <c r="H90" i="44"/>
  <c r="F90" i="44"/>
  <c r="R89" i="44"/>
  <c r="Q89" i="44"/>
  <c r="P89" i="44"/>
  <c r="AC88" i="44"/>
  <c r="AA88" i="44"/>
  <c r="AD88" i="44" s="1"/>
  <c r="W88" i="44"/>
  <c r="U88" i="44"/>
  <c r="R88" i="44"/>
  <c r="Q88" i="44"/>
  <c r="P88" i="44"/>
  <c r="N88" i="44"/>
  <c r="L88" i="44"/>
  <c r="H88" i="44"/>
  <c r="F88" i="44"/>
  <c r="AC87" i="44"/>
  <c r="AA87" i="44"/>
  <c r="W87" i="44"/>
  <c r="U87" i="44"/>
  <c r="R87" i="44"/>
  <c r="Q87" i="44"/>
  <c r="P87" i="44"/>
  <c r="N87" i="44"/>
  <c r="L87" i="44"/>
  <c r="L86" i="44" s="1"/>
  <c r="H87" i="44"/>
  <c r="F87" i="44"/>
  <c r="R86" i="44"/>
  <c r="Q86" i="44"/>
  <c r="P86" i="44"/>
  <c r="AC85" i="44"/>
  <c r="AC84" i="44" s="1"/>
  <c r="AA85" i="44"/>
  <c r="AD85" i="44" s="1"/>
  <c r="AD84" i="44" s="1"/>
  <c r="X85" i="44"/>
  <c r="X84" i="44" s="1"/>
  <c r="W85" i="44"/>
  <c r="W84" i="44" s="1"/>
  <c r="U85" i="44"/>
  <c r="R85" i="44"/>
  <c r="Q85" i="44"/>
  <c r="P85" i="44"/>
  <c r="N85" i="44"/>
  <c r="N84" i="44" s="1"/>
  <c r="L85" i="44"/>
  <c r="H85" i="44"/>
  <c r="H84" i="44" s="1"/>
  <c r="F85" i="44"/>
  <c r="F84" i="44" s="1"/>
  <c r="U84" i="44"/>
  <c r="R84" i="44"/>
  <c r="Q84" i="44"/>
  <c r="P84" i="44"/>
  <c r="L84" i="44"/>
  <c r="AC83" i="44"/>
  <c r="AA83" i="44"/>
  <c r="W83" i="44"/>
  <c r="U83" i="44"/>
  <c r="X83" i="44" s="1"/>
  <c r="R83" i="44"/>
  <c r="Q83" i="44"/>
  <c r="P83" i="44"/>
  <c r="N83" i="44"/>
  <c r="L83" i="44"/>
  <c r="H83" i="44"/>
  <c r="F83" i="44"/>
  <c r="AC82" i="44"/>
  <c r="AA82" i="44"/>
  <c r="W82" i="44"/>
  <c r="U82" i="44"/>
  <c r="R82" i="44"/>
  <c r="Q82" i="44"/>
  <c r="P82" i="44"/>
  <c r="N82" i="44"/>
  <c r="L82" i="44"/>
  <c r="H82" i="44"/>
  <c r="F82" i="44"/>
  <c r="AC81" i="44"/>
  <c r="AA81" i="44"/>
  <c r="W81" i="44"/>
  <c r="U81" i="44"/>
  <c r="X81" i="44" s="1"/>
  <c r="R81" i="44"/>
  <c r="Q81" i="44"/>
  <c r="P81" i="44"/>
  <c r="N81" i="44"/>
  <c r="L81" i="44"/>
  <c r="H81" i="44"/>
  <c r="F81" i="44"/>
  <c r="I81" i="44" s="1"/>
  <c r="AC80" i="44"/>
  <c r="AA80" i="44"/>
  <c r="W80" i="44"/>
  <c r="U80" i="44"/>
  <c r="R80" i="44"/>
  <c r="Q80" i="44"/>
  <c r="P80" i="44"/>
  <c r="N80" i="44"/>
  <c r="L80" i="44"/>
  <c r="H80" i="44"/>
  <c r="F80" i="44"/>
  <c r="AC79" i="44"/>
  <c r="R79" i="44"/>
  <c r="Q79" i="44"/>
  <c r="P79" i="44"/>
  <c r="AC78" i="44"/>
  <c r="AC77" i="44" s="1"/>
  <c r="AA78" i="44"/>
  <c r="AD78" i="44" s="1"/>
  <c r="AD77" i="44" s="1"/>
  <c r="W78" i="44"/>
  <c r="W77" i="44" s="1"/>
  <c r="U78" i="44"/>
  <c r="U77" i="44" s="1"/>
  <c r="R78" i="44"/>
  <c r="Q78" i="44"/>
  <c r="P78" i="44"/>
  <c r="N78" i="44"/>
  <c r="L78" i="44"/>
  <c r="L77" i="44" s="1"/>
  <c r="H78" i="44"/>
  <c r="H77" i="44" s="1"/>
  <c r="F78" i="44"/>
  <c r="F77" i="44" s="1"/>
  <c r="AA77" i="44"/>
  <c r="R77" i="44"/>
  <c r="Q77" i="44"/>
  <c r="P77" i="44"/>
  <c r="AC76" i="44"/>
  <c r="AA76" i="44"/>
  <c r="W76" i="44"/>
  <c r="U76" i="44"/>
  <c r="R76" i="44"/>
  <c r="Q76" i="44"/>
  <c r="P76" i="44"/>
  <c r="N76" i="44"/>
  <c r="L76" i="44"/>
  <c r="H76" i="44"/>
  <c r="F76" i="44"/>
  <c r="AC75" i="44"/>
  <c r="AA75" i="44"/>
  <c r="W75" i="44"/>
  <c r="U75" i="44"/>
  <c r="R75" i="44"/>
  <c r="Q75" i="44"/>
  <c r="P75" i="44"/>
  <c r="N75" i="44"/>
  <c r="L75" i="44"/>
  <c r="O75" i="44" s="1"/>
  <c r="H75" i="44"/>
  <c r="F75" i="44"/>
  <c r="R74" i="44"/>
  <c r="Q74" i="44"/>
  <c r="P74" i="44"/>
  <c r="AC72" i="44"/>
  <c r="AA72" i="44"/>
  <c r="AD72" i="44" s="1"/>
  <c r="W72" i="44"/>
  <c r="U72" i="44"/>
  <c r="R72" i="44"/>
  <c r="Q72" i="44"/>
  <c r="P72" i="44"/>
  <c r="N72" i="44"/>
  <c r="L72" i="44"/>
  <c r="H72" i="44"/>
  <c r="F72" i="44"/>
  <c r="AC71" i="44"/>
  <c r="AA71" i="44"/>
  <c r="AD71" i="44" s="1"/>
  <c r="W71" i="44"/>
  <c r="U71" i="44"/>
  <c r="R71" i="44"/>
  <c r="Q71" i="44"/>
  <c r="P71" i="44"/>
  <c r="N71" i="44"/>
  <c r="L71" i="44"/>
  <c r="H71" i="44"/>
  <c r="F71" i="44"/>
  <c r="I71" i="44" s="1"/>
  <c r="AC70" i="44"/>
  <c r="AA70" i="44"/>
  <c r="W70" i="44"/>
  <c r="U70" i="44"/>
  <c r="R70" i="44"/>
  <c r="Q70" i="44"/>
  <c r="P70" i="44"/>
  <c r="N70" i="44"/>
  <c r="L70" i="44"/>
  <c r="O70" i="44" s="1"/>
  <c r="H70" i="44"/>
  <c r="I70" i="44" s="1"/>
  <c r="F70" i="44"/>
  <c r="AC69" i="44"/>
  <c r="AD69" i="44" s="1"/>
  <c r="AA69" i="44"/>
  <c r="W69" i="44"/>
  <c r="U69" i="44"/>
  <c r="X69" i="44" s="1"/>
  <c r="R69" i="44"/>
  <c r="Q69" i="44"/>
  <c r="P69" i="44"/>
  <c r="N69" i="44"/>
  <c r="L69" i="44"/>
  <c r="H69" i="44"/>
  <c r="I69" i="44" s="1"/>
  <c r="F69" i="44"/>
  <c r="AC68" i="44"/>
  <c r="AA68" i="44"/>
  <c r="W68" i="44"/>
  <c r="U68" i="44"/>
  <c r="X68" i="44" s="1"/>
  <c r="R68" i="44"/>
  <c r="Q68" i="44"/>
  <c r="P68" i="44"/>
  <c r="N68" i="44"/>
  <c r="L68" i="44"/>
  <c r="H68" i="44"/>
  <c r="F68" i="44"/>
  <c r="AC67" i="44"/>
  <c r="AA67" i="44"/>
  <c r="W67" i="44"/>
  <c r="U67" i="44"/>
  <c r="R67" i="44"/>
  <c r="Q67" i="44"/>
  <c r="P67" i="44"/>
  <c r="N67" i="44"/>
  <c r="L67" i="44"/>
  <c r="H67" i="44"/>
  <c r="F67" i="44"/>
  <c r="AC66" i="44"/>
  <c r="AA66" i="44"/>
  <c r="W66" i="44"/>
  <c r="U66" i="44"/>
  <c r="X66" i="44" s="1"/>
  <c r="R66" i="44"/>
  <c r="Q66" i="44"/>
  <c r="P66" i="44"/>
  <c r="N66" i="44"/>
  <c r="L66" i="44"/>
  <c r="H66" i="44"/>
  <c r="I66" i="44" s="1"/>
  <c r="F66" i="44"/>
  <c r="AC65" i="44"/>
  <c r="AA65" i="44"/>
  <c r="W65" i="44"/>
  <c r="U65" i="44"/>
  <c r="X65" i="44" s="1"/>
  <c r="R65" i="44"/>
  <c r="Q65" i="44"/>
  <c r="P65" i="44"/>
  <c r="N65" i="44"/>
  <c r="L65" i="44"/>
  <c r="O65" i="44" s="1"/>
  <c r="H65" i="44"/>
  <c r="F65" i="44"/>
  <c r="I65" i="44" s="1"/>
  <c r="AC64" i="44"/>
  <c r="AA64" i="44"/>
  <c r="AD64" i="44" s="1"/>
  <c r="W64" i="44"/>
  <c r="U64" i="44"/>
  <c r="R64" i="44"/>
  <c r="Q64" i="44"/>
  <c r="P64" i="44"/>
  <c r="N64" i="44"/>
  <c r="L64" i="44"/>
  <c r="H64" i="44"/>
  <c r="F64" i="44"/>
  <c r="AC63" i="44"/>
  <c r="AA63" i="44"/>
  <c r="W63" i="44"/>
  <c r="U63" i="44"/>
  <c r="R63" i="44"/>
  <c r="Q63" i="44"/>
  <c r="P63" i="44"/>
  <c r="N63" i="44"/>
  <c r="L63" i="44"/>
  <c r="O63" i="44" s="1"/>
  <c r="H63" i="44"/>
  <c r="F63" i="44"/>
  <c r="I63" i="44" s="1"/>
  <c r="AC62" i="44"/>
  <c r="AA62" i="44"/>
  <c r="AD62" i="44" s="1"/>
  <c r="W62" i="44"/>
  <c r="U62" i="44"/>
  <c r="X62" i="44" s="1"/>
  <c r="R62" i="44"/>
  <c r="Q62" i="44"/>
  <c r="P62" i="44"/>
  <c r="N62" i="44"/>
  <c r="L62" i="44"/>
  <c r="O62" i="44" s="1"/>
  <c r="H62" i="44"/>
  <c r="F62" i="44"/>
  <c r="AC61" i="44"/>
  <c r="AA61" i="44"/>
  <c r="W61" i="44"/>
  <c r="U61" i="44"/>
  <c r="R61" i="44"/>
  <c r="Q61" i="44"/>
  <c r="P61" i="44"/>
  <c r="N61" i="44"/>
  <c r="L61" i="44"/>
  <c r="H61" i="44"/>
  <c r="F61" i="44"/>
  <c r="AC60" i="44"/>
  <c r="AA60" i="44"/>
  <c r="W60" i="44"/>
  <c r="U60" i="44"/>
  <c r="X60" i="44" s="1"/>
  <c r="R60" i="44"/>
  <c r="Q60" i="44"/>
  <c r="P60" i="44"/>
  <c r="N60" i="44"/>
  <c r="L60" i="44"/>
  <c r="O60" i="44" s="1"/>
  <c r="H60" i="44"/>
  <c r="F60" i="44"/>
  <c r="I60" i="44" s="1"/>
  <c r="AC59" i="44"/>
  <c r="AA59" i="44"/>
  <c r="W59" i="44"/>
  <c r="U59" i="44"/>
  <c r="X59" i="44" s="1"/>
  <c r="R59" i="44"/>
  <c r="Q59" i="44"/>
  <c r="P59" i="44"/>
  <c r="N59" i="44"/>
  <c r="L59" i="44"/>
  <c r="H59" i="44"/>
  <c r="F59" i="44"/>
  <c r="AC58" i="44"/>
  <c r="AA58" i="44"/>
  <c r="AD58" i="44" s="1"/>
  <c r="W58" i="44"/>
  <c r="U58" i="44"/>
  <c r="X58" i="44" s="1"/>
  <c r="R58" i="44"/>
  <c r="Q58" i="44"/>
  <c r="P58" i="44"/>
  <c r="N58" i="44"/>
  <c r="L58" i="44"/>
  <c r="H58" i="44"/>
  <c r="F58" i="44"/>
  <c r="AC57" i="44"/>
  <c r="AA57" i="44"/>
  <c r="W57" i="44"/>
  <c r="U57" i="44"/>
  <c r="X57" i="44" s="1"/>
  <c r="R57" i="44"/>
  <c r="Q57" i="44"/>
  <c r="P57" i="44"/>
  <c r="N57" i="44"/>
  <c r="L57" i="44"/>
  <c r="O57" i="44" s="1"/>
  <c r="H57" i="44"/>
  <c r="F57" i="44"/>
  <c r="I57" i="44" s="1"/>
  <c r="AC56" i="44"/>
  <c r="AA56" i="44"/>
  <c r="W56" i="44"/>
  <c r="U56" i="44"/>
  <c r="X56" i="44" s="1"/>
  <c r="R56" i="44"/>
  <c r="Q56" i="44"/>
  <c r="P56" i="44"/>
  <c r="N56" i="44"/>
  <c r="L56" i="44"/>
  <c r="H56" i="44"/>
  <c r="F56" i="44"/>
  <c r="AC55" i="44"/>
  <c r="AA55" i="44"/>
  <c r="AD55" i="44" s="1"/>
  <c r="W55" i="44"/>
  <c r="U55" i="44"/>
  <c r="R55" i="44"/>
  <c r="Q55" i="44"/>
  <c r="P55" i="44"/>
  <c r="N55" i="44"/>
  <c r="L55" i="44"/>
  <c r="O55" i="44" s="1"/>
  <c r="H55" i="44"/>
  <c r="I55" i="44" s="1"/>
  <c r="F55" i="44"/>
  <c r="AC54" i="44"/>
  <c r="AA54" i="44"/>
  <c r="W54" i="44"/>
  <c r="U54" i="44"/>
  <c r="X54" i="44" s="1"/>
  <c r="R54" i="44"/>
  <c r="Q54" i="44"/>
  <c r="P54" i="44"/>
  <c r="N54" i="44"/>
  <c r="L54" i="44"/>
  <c r="O54" i="44" s="1"/>
  <c r="H54" i="44"/>
  <c r="F54" i="44"/>
  <c r="AC53" i="44"/>
  <c r="AA53" i="44"/>
  <c r="W53" i="44"/>
  <c r="U53" i="44"/>
  <c r="X53" i="44" s="1"/>
  <c r="R53" i="44"/>
  <c r="Q53" i="44"/>
  <c r="P53" i="44"/>
  <c r="N53" i="44"/>
  <c r="L53" i="44"/>
  <c r="O53" i="44" s="1"/>
  <c r="H53" i="44"/>
  <c r="F53" i="44"/>
  <c r="I53" i="44" s="1"/>
  <c r="AC52" i="44"/>
  <c r="AA52" i="44"/>
  <c r="W52" i="44"/>
  <c r="U52" i="44"/>
  <c r="R52" i="44"/>
  <c r="Q52" i="44"/>
  <c r="P52" i="44"/>
  <c r="N52" i="44"/>
  <c r="L52" i="44"/>
  <c r="H52" i="44"/>
  <c r="F52" i="44"/>
  <c r="AC51" i="44"/>
  <c r="AA51" i="44"/>
  <c r="W51" i="44"/>
  <c r="U51" i="44"/>
  <c r="X51" i="44" s="1"/>
  <c r="R51" i="44"/>
  <c r="Q51" i="44"/>
  <c r="P51" i="44"/>
  <c r="N51" i="44"/>
  <c r="L51" i="44"/>
  <c r="H51" i="44"/>
  <c r="F51" i="44"/>
  <c r="I51" i="44" s="1"/>
  <c r="R50" i="44"/>
  <c r="Q50" i="44"/>
  <c r="P50" i="44"/>
  <c r="AC49" i="44"/>
  <c r="AA49" i="44"/>
  <c r="W49" i="44"/>
  <c r="U49" i="44"/>
  <c r="Q49" i="44"/>
  <c r="P49" i="44"/>
  <c r="N49" i="44"/>
  <c r="L49" i="44"/>
  <c r="D49" i="44"/>
  <c r="AC48" i="44"/>
  <c r="AA48" i="44"/>
  <c r="W48" i="44"/>
  <c r="U48" i="44"/>
  <c r="Q48" i="44"/>
  <c r="P48" i="44"/>
  <c r="N48" i="44"/>
  <c r="L48" i="44"/>
  <c r="D48" i="44"/>
  <c r="AC47" i="44"/>
  <c r="AA47" i="44"/>
  <c r="X47" i="44"/>
  <c r="W47" i="44"/>
  <c r="U47" i="44"/>
  <c r="R47" i="44"/>
  <c r="Q47" i="44"/>
  <c r="P47" i="44"/>
  <c r="N47" i="44"/>
  <c r="L47" i="44"/>
  <c r="O47" i="44" s="1"/>
  <c r="H47" i="44"/>
  <c r="F47" i="44"/>
  <c r="I47" i="44" s="1"/>
  <c r="AC46" i="44"/>
  <c r="AA46" i="44"/>
  <c r="W46" i="44"/>
  <c r="U46" i="44"/>
  <c r="R46" i="44"/>
  <c r="Q46" i="44"/>
  <c r="P46" i="44"/>
  <c r="N46" i="44"/>
  <c r="L46" i="44"/>
  <c r="H46" i="44"/>
  <c r="F46" i="44"/>
  <c r="AC45" i="44"/>
  <c r="AA45" i="44"/>
  <c r="W45" i="44"/>
  <c r="U45" i="44"/>
  <c r="X45" i="44" s="1"/>
  <c r="R45" i="44"/>
  <c r="Q45" i="44"/>
  <c r="P45" i="44"/>
  <c r="N45" i="44"/>
  <c r="L45" i="44"/>
  <c r="O45" i="44" s="1"/>
  <c r="H45" i="44"/>
  <c r="F45" i="44"/>
  <c r="AA44" i="44"/>
  <c r="AD44" i="44" s="1"/>
  <c r="U44" i="44"/>
  <c r="X44" i="44" s="1"/>
  <c r="R44" i="44"/>
  <c r="Q44" i="44"/>
  <c r="P44" i="44"/>
  <c r="L44" i="44"/>
  <c r="O44" i="44" s="1"/>
  <c r="F44" i="44"/>
  <c r="I44" i="44" s="1"/>
  <c r="AC43" i="44"/>
  <c r="AA43" i="44"/>
  <c r="W43" i="44"/>
  <c r="U43" i="44"/>
  <c r="X43" i="44" s="1"/>
  <c r="R43" i="44"/>
  <c r="Q43" i="44"/>
  <c r="P43" i="44"/>
  <c r="N43" i="44"/>
  <c r="L43" i="44"/>
  <c r="O43" i="44" s="1"/>
  <c r="H43" i="44"/>
  <c r="F43" i="44"/>
  <c r="AA42" i="44"/>
  <c r="AD42" i="44" s="1"/>
  <c r="U42" i="44"/>
  <c r="X42" i="44" s="1"/>
  <c r="R42" i="44"/>
  <c r="Q42" i="44"/>
  <c r="P42" i="44"/>
  <c r="L42" i="44"/>
  <c r="O42" i="44" s="1"/>
  <c r="F42" i="44"/>
  <c r="I42" i="44" s="1"/>
  <c r="R41" i="44"/>
  <c r="Q41" i="44"/>
  <c r="P41" i="44"/>
  <c r="AC40" i="44"/>
  <c r="AA40" i="44"/>
  <c r="W40" i="44"/>
  <c r="U40" i="44"/>
  <c r="R40" i="44"/>
  <c r="Q40" i="44"/>
  <c r="P40" i="44"/>
  <c r="N40" i="44"/>
  <c r="L40" i="44"/>
  <c r="O40" i="44" s="1"/>
  <c r="H40" i="44"/>
  <c r="F40" i="44"/>
  <c r="I40" i="44" s="1"/>
  <c r="AC39" i="44"/>
  <c r="AA39" i="44"/>
  <c r="W39" i="44"/>
  <c r="U39" i="44"/>
  <c r="R39" i="44"/>
  <c r="Q39" i="44"/>
  <c r="P39" i="44"/>
  <c r="N39" i="44"/>
  <c r="L39" i="44"/>
  <c r="H39" i="44"/>
  <c r="F39" i="44"/>
  <c r="I39" i="44" s="1"/>
  <c r="R38" i="44"/>
  <c r="Q38" i="44"/>
  <c r="P38" i="44"/>
  <c r="AC37" i="44"/>
  <c r="AA37" i="44"/>
  <c r="AD37" i="44" s="1"/>
  <c r="W37" i="44"/>
  <c r="U37" i="44"/>
  <c r="X37" i="44" s="1"/>
  <c r="R37" i="44"/>
  <c r="Q37" i="44"/>
  <c r="P37" i="44"/>
  <c r="N37" i="44"/>
  <c r="L37" i="44"/>
  <c r="H37" i="44"/>
  <c r="F37" i="44"/>
  <c r="AC36" i="44"/>
  <c r="AA36" i="44"/>
  <c r="W36" i="44"/>
  <c r="U36" i="44"/>
  <c r="X36" i="44" s="1"/>
  <c r="R36" i="44"/>
  <c r="Q36" i="44"/>
  <c r="P36" i="44"/>
  <c r="N36" i="44"/>
  <c r="L36" i="44"/>
  <c r="H36" i="44"/>
  <c r="F36" i="44"/>
  <c r="I36" i="44" s="1"/>
  <c r="AA35" i="44"/>
  <c r="AD35" i="44" s="1"/>
  <c r="U35" i="44"/>
  <c r="X35" i="44" s="1"/>
  <c r="R35" i="44"/>
  <c r="Q35" i="44"/>
  <c r="P35" i="44"/>
  <c r="L35" i="44"/>
  <c r="O35" i="44" s="1"/>
  <c r="F35" i="44"/>
  <c r="I35" i="44" s="1"/>
  <c r="AA34" i="44"/>
  <c r="AD34" i="44" s="1"/>
  <c r="U34" i="44"/>
  <c r="X34" i="44" s="1"/>
  <c r="R34" i="44"/>
  <c r="Q34" i="44"/>
  <c r="P34" i="44"/>
  <c r="L34" i="44"/>
  <c r="O34" i="44" s="1"/>
  <c r="F34" i="44"/>
  <c r="I34" i="44" s="1"/>
  <c r="R33" i="44"/>
  <c r="AB23" i="44"/>
  <c r="V23" i="44"/>
  <c r="H41" i="43"/>
  <c r="G41" i="43"/>
  <c r="F41" i="43"/>
  <c r="H38" i="43"/>
  <c r="G38" i="43"/>
  <c r="F38" i="43" s="1"/>
  <c r="H37" i="43"/>
  <c r="G37" i="43"/>
  <c r="F37" i="43" s="1"/>
  <c r="H26" i="43"/>
  <c r="N303" i="44" l="1"/>
  <c r="O308" i="44"/>
  <c r="I501" i="44"/>
  <c r="AA280" i="44"/>
  <c r="R312" i="44"/>
  <c r="AE312" i="44"/>
  <c r="AD470" i="44"/>
  <c r="AA490" i="44"/>
  <c r="I276" i="44"/>
  <c r="AD313" i="44"/>
  <c r="O318" i="44"/>
  <c r="I320" i="44"/>
  <c r="AD447" i="44"/>
  <c r="X457" i="44"/>
  <c r="X467" i="44"/>
  <c r="AJ431" i="44"/>
  <c r="I256" i="44"/>
  <c r="O258" i="44"/>
  <c r="W262" i="44"/>
  <c r="I275" i="44"/>
  <c r="AG498" i="44"/>
  <c r="AG495" i="44" s="1"/>
  <c r="AI498" i="44"/>
  <c r="AJ498" i="44" s="1"/>
  <c r="AI486" i="44"/>
  <c r="AG486" i="44"/>
  <c r="AI474" i="44"/>
  <c r="AG474" i="44"/>
  <c r="AJ450" i="44"/>
  <c r="AI438" i="44"/>
  <c r="AG438" i="44"/>
  <c r="AI390" i="44"/>
  <c r="AG390" i="44"/>
  <c r="AG379" i="44" s="1"/>
  <c r="AI354" i="44"/>
  <c r="AI353" i="44" s="1"/>
  <c r="AG354" i="44"/>
  <c r="AG353" i="44" s="1"/>
  <c r="AI330" i="44"/>
  <c r="AJ330" i="44" s="1"/>
  <c r="AG330" i="44"/>
  <c r="AI39" i="44"/>
  <c r="AG39" i="44"/>
  <c r="AJ39" i="44" s="1"/>
  <c r="AG574" i="44"/>
  <c r="AI574" i="44"/>
  <c r="F49" i="44"/>
  <c r="I49" i="44" s="1"/>
  <c r="AE49" i="44"/>
  <c r="R49" i="44"/>
  <c r="U247" i="44"/>
  <c r="AD444" i="44"/>
  <c r="AI522" i="44"/>
  <c r="AG522" i="44"/>
  <c r="AJ522" i="44" s="1"/>
  <c r="H49" i="44"/>
  <c r="AD61" i="44"/>
  <c r="AD443" i="44"/>
  <c r="O569" i="44"/>
  <c r="AI558" i="44"/>
  <c r="AG558" i="44"/>
  <c r="AJ558" i="44" s="1"/>
  <c r="AJ551" i="44" s="1"/>
  <c r="AI534" i="44"/>
  <c r="AG534" i="44"/>
  <c r="AJ534" i="44" s="1"/>
  <c r="AG291" i="44"/>
  <c r="AJ291" i="44" s="1"/>
  <c r="AI291" i="44"/>
  <c r="AI279" i="44"/>
  <c r="AG279" i="44"/>
  <c r="AJ279" i="44" s="1"/>
  <c r="AI285" i="45"/>
  <c r="AJ285" i="45" s="1"/>
  <c r="AG286" i="45"/>
  <c r="AI286" i="45"/>
  <c r="AJ286" i="45" s="1"/>
  <c r="AG366" i="44"/>
  <c r="AJ366" i="44" s="1"/>
  <c r="AJ76" i="44"/>
  <c r="AI318" i="44"/>
  <c r="AJ318" i="44" s="1"/>
  <c r="AI171" i="44"/>
  <c r="AG171" i="44"/>
  <c r="AJ171" i="44" s="1"/>
  <c r="AJ135" i="44"/>
  <c r="AI75" i="44"/>
  <c r="AG75" i="44"/>
  <c r="AJ75" i="44" s="1"/>
  <c r="AJ74" i="44" s="1"/>
  <c r="AG255" i="44"/>
  <c r="AJ255" i="44" s="1"/>
  <c r="AD45" i="44"/>
  <c r="R48" i="44"/>
  <c r="AE48" i="44"/>
  <c r="U74" i="44"/>
  <c r="AA86" i="44"/>
  <c r="X153" i="44"/>
  <c r="O171" i="44"/>
  <c r="X196" i="44"/>
  <c r="X249" i="44"/>
  <c r="O277" i="44"/>
  <c r="F353" i="44"/>
  <c r="I401" i="44"/>
  <c r="AI519" i="44"/>
  <c r="AG519" i="44"/>
  <c r="AJ519" i="44" s="1"/>
  <c r="AG339" i="44"/>
  <c r="AI339" i="44"/>
  <c r="AJ339" i="44" s="1"/>
  <c r="AI327" i="44"/>
  <c r="AG327" i="44"/>
  <c r="I291" i="44"/>
  <c r="AG531" i="44"/>
  <c r="AI531" i="44"/>
  <c r="AI523" i="44" s="1"/>
  <c r="AG87" i="44"/>
  <c r="AJ87" i="44" s="1"/>
  <c r="AJ86" i="44" s="1"/>
  <c r="AJ165" i="44"/>
  <c r="AG459" i="44"/>
  <c r="AJ459" i="44" s="1"/>
  <c r="O51" i="44"/>
  <c r="X131" i="44"/>
  <c r="W150" i="44"/>
  <c r="X373" i="44"/>
  <c r="AD396" i="44"/>
  <c r="AD424" i="44"/>
  <c r="AD439" i="44"/>
  <c r="I459" i="44"/>
  <c r="AJ132" i="44"/>
  <c r="AG183" i="44"/>
  <c r="AJ183" i="44" s="1"/>
  <c r="AG243" i="44"/>
  <c r="AJ243" i="44" s="1"/>
  <c r="O368" i="45"/>
  <c r="I213" i="44"/>
  <c r="U326" i="44"/>
  <c r="X372" i="44"/>
  <c r="X475" i="44"/>
  <c r="AD543" i="44"/>
  <c r="AG45" i="44"/>
  <c r="AI45" i="44"/>
  <c r="AG351" i="44"/>
  <c r="AJ351" i="44" s="1"/>
  <c r="X164" i="44"/>
  <c r="X283" i="44"/>
  <c r="X318" i="44"/>
  <c r="W356" i="44"/>
  <c r="X371" i="44"/>
  <c r="O399" i="44"/>
  <c r="AI567" i="44"/>
  <c r="AG567" i="44"/>
  <c r="AI111" i="44"/>
  <c r="AJ111" i="44" s="1"/>
  <c r="AJ157" i="44"/>
  <c r="AG231" i="44"/>
  <c r="AJ231" i="44" s="1"/>
  <c r="AJ288" i="44"/>
  <c r="I153" i="44"/>
  <c r="X171" i="44"/>
  <c r="AD177" i="44"/>
  <c r="I211" i="44"/>
  <c r="U294" i="44"/>
  <c r="O360" i="44"/>
  <c r="N356" i="44"/>
  <c r="F513" i="44"/>
  <c r="I513" i="44" s="1"/>
  <c r="AI285" i="44"/>
  <c r="AG285" i="44"/>
  <c r="AG249" i="44"/>
  <c r="AI249" i="44"/>
  <c r="AG237" i="44"/>
  <c r="AI237" i="44"/>
  <c r="AJ237" i="44" s="1"/>
  <c r="AJ225" i="44"/>
  <c r="AI213" i="44"/>
  <c r="AG213" i="44"/>
  <c r="AJ213" i="44" s="1"/>
  <c r="AG189" i="44"/>
  <c r="AJ189" i="44" s="1"/>
  <c r="AI189" i="44"/>
  <c r="AI177" i="44"/>
  <c r="AG177" i="44"/>
  <c r="AJ177" i="44" s="1"/>
  <c r="AG153" i="44"/>
  <c r="AI153" i="44"/>
  <c r="AJ153" i="44" s="1"/>
  <c r="AI141" i="44"/>
  <c r="AG141" i="44"/>
  <c r="AJ141" i="44" s="1"/>
  <c r="AG129" i="44"/>
  <c r="AJ129" i="44" s="1"/>
  <c r="AI129" i="44"/>
  <c r="AG117" i="44"/>
  <c r="AI117" i="44"/>
  <c r="AJ105" i="44"/>
  <c r="AG81" i="44"/>
  <c r="AI81" i="44"/>
  <c r="AI57" i="44"/>
  <c r="AG57" i="44"/>
  <c r="AJ57" i="44" s="1"/>
  <c r="AG69" i="44"/>
  <c r="AJ69" i="44" s="1"/>
  <c r="AG315" i="44"/>
  <c r="AJ315" i="44" s="1"/>
  <c r="AI399" i="44"/>
  <c r="AJ399" i="44" s="1"/>
  <c r="X63" i="44"/>
  <c r="AD65" i="44"/>
  <c r="AD66" i="44"/>
  <c r="O71" i="44"/>
  <c r="O76" i="44"/>
  <c r="AD81" i="44"/>
  <c r="O90" i="44"/>
  <c r="L89" i="44"/>
  <c r="X92" i="44"/>
  <c r="X89" i="44" s="1"/>
  <c r="X96" i="44"/>
  <c r="O104" i="44"/>
  <c r="X110" i="44"/>
  <c r="AD111" i="44"/>
  <c r="I114" i="44"/>
  <c r="O118" i="44"/>
  <c r="O119" i="44"/>
  <c r="X124" i="44"/>
  <c r="O133" i="44"/>
  <c r="X139" i="44"/>
  <c r="I146" i="44"/>
  <c r="O155" i="44"/>
  <c r="AD168" i="44"/>
  <c r="X194" i="44"/>
  <c r="W294" i="44"/>
  <c r="AD296" i="44"/>
  <c r="AD301" i="44"/>
  <c r="AD305" i="44"/>
  <c r="AD306" i="44"/>
  <c r="X316" i="44"/>
  <c r="X346" i="44"/>
  <c r="X347" i="44"/>
  <c r="O363" i="44"/>
  <c r="O479" i="44"/>
  <c r="AE513" i="44"/>
  <c r="AG513" i="44" s="1"/>
  <c r="AJ513" i="44" s="1"/>
  <c r="AG501" i="44"/>
  <c r="AI501" i="44"/>
  <c r="AJ501" i="44" s="1"/>
  <c r="AI477" i="44"/>
  <c r="AJ477" i="44" s="1"/>
  <c r="AG477" i="44"/>
  <c r="AI453" i="44"/>
  <c r="AG453" i="44"/>
  <c r="AI441" i="44"/>
  <c r="AG441" i="44"/>
  <c r="AJ429" i="44"/>
  <c r="AG417" i="44"/>
  <c r="AI417" i="44"/>
  <c r="AG405" i="44"/>
  <c r="AI405" i="44"/>
  <c r="AJ405" i="44" s="1"/>
  <c r="AG393" i="44"/>
  <c r="AI393" i="44"/>
  <c r="AJ393" i="44" s="1"/>
  <c r="AI369" i="44"/>
  <c r="AG369" i="44"/>
  <c r="AJ369" i="44" s="1"/>
  <c r="AI321" i="44"/>
  <c r="AG321" i="44"/>
  <c r="AG319" i="44" s="1"/>
  <c r="AI308" i="44"/>
  <c r="AG308" i="44"/>
  <c r="AI296" i="44"/>
  <c r="AI294" i="44" s="1"/>
  <c r="AG296" i="44"/>
  <c r="AG294" i="44" s="1"/>
  <c r="AG284" i="44"/>
  <c r="AI284" i="44"/>
  <c r="AJ284" i="44" s="1"/>
  <c r="AG248" i="44"/>
  <c r="AG247" i="44" s="1"/>
  <c r="AI248" i="44"/>
  <c r="AJ248" i="44" s="1"/>
  <c r="AG236" i="44"/>
  <c r="AI236" i="44"/>
  <c r="AI224" i="44"/>
  <c r="AG224" i="44"/>
  <c r="AI212" i="44"/>
  <c r="AG212" i="44"/>
  <c r="AJ212" i="44" s="1"/>
  <c r="AG176" i="44"/>
  <c r="AI176" i="44"/>
  <c r="AI164" i="44"/>
  <c r="AG164" i="44"/>
  <c r="AI152" i="44"/>
  <c r="AG152" i="44"/>
  <c r="AG140" i="44"/>
  <c r="AI140" i="44"/>
  <c r="AI128" i="44"/>
  <c r="AG128" i="44"/>
  <c r="AJ128" i="44" s="1"/>
  <c r="AJ116" i="44"/>
  <c r="AI89" i="44"/>
  <c r="AI80" i="44"/>
  <c r="AG80" i="44"/>
  <c r="AJ80" i="44" s="1"/>
  <c r="AJ68" i="44"/>
  <c r="AI56" i="44"/>
  <c r="AG56" i="44"/>
  <c r="AJ56" i="44" s="1"/>
  <c r="AJ61" i="44"/>
  <c r="AJ112" i="44"/>
  <c r="AI126" i="44"/>
  <c r="AG159" i="44"/>
  <c r="AG219" i="44"/>
  <c r="AJ335" i="44"/>
  <c r="AI380" i="44"/>
  <c r="AJ467" i="44"/>
  <c r="AJ219" i="44"/>
  <c r="AI147" i="44"/>
  <c r="AG147" i="44"/>
  <c r="AJ147" i="44" s="1"/>
  <c r="AI86" i="44"/>
  <c r="AI135" i="44"/>
  <c r="L261" i="45"/>
  <c r="N32" i="44"/>
  <c r="X71" i="44"/>
  <c r="O81" i="44"/>
  <c r="I238" i="44"/>
  <c r="X266" i="44"/>
  <c r="O281" i="44"/>
  <c r="I355" i="44"/>
  <c r="I417" i="44"/>
  <c r="X456" i="44"/>
  <c r="AI471" i="44"/>
  <c r="AG471" i="44"/>
  <c r="AJ471" i="44" s="1"/>
  <c r="AG447" i="44"/>
  <c r="AI447" i="44"/>
  <c r="AJ447" i="44" s="1"/>
  <c r="AI435" i="44"/>
  <c r="AG435" i="44"/>
  <c r="AG423" i="44"/>
  <c r="AI423" i="44"/>
  <c r="AJ423" i="44" s="1"/>
  <c r="AI375" i="44"/>
  <c r="AG375" i="44"/>
  <c r="L349" i="45"/>
  <c r="X70" i="44"/>
  <c r="W74" i="44"/>
  <c r="AD155" i="44"/>
  <c r="AD212" i="44"/>
  <c r="X248" i="44"/>
  <c r="AD250" i="44"/>
  <c r="AG543" i="44"/>
  <c r="AI543" i="44"/>
  <c r="AI537" i="44" s="1"/>
  <c r="O124" i="44"/>
  <c r="I206" i="44"/>
  <c r="I415" i="44"/>
  <c r="AG123" i="44"/>
  <c r="AJ123" i="44" s="1"/>
  <c r="AJ305" i="44"/>
  <c r="AJ415" i="44"/>
  <c r="X357" i="45"/>
  <c r="O367" i="45"/>
  <c r="AD385" i="45"/>
  <c r="AD152" i="44"/>
  <c r="AD183" i="44"/>
  <c r="X332" i="44"/>
  <c r="I360" i="44"/>
  <c r="O367" i="44"/>
  <c r="AA362" i="44"/>
  <c r="O416" i="44"/>
  <c r="F527" i="44"/>
  <c r="I527" i="44" s="1"/>
  <c r="AE527" i="44"/>
  <c r="AG527" i="44" s="1"/>
  <c r="AJ527" i="44" s="1"/>
  <c r="AI568" i="44"/>
  <c r="AG568" i="44"/>
  <c r="N93" i="44"/>
  <c r="AD116" i="44"/>
  <c r="I134" i="44"/>
  <c r="O137" i="44"/>
  <c r="X143" i="44"/>
  <c r="O74" i="44"/>
  <c r="R527" i="44"/>
  <c r="AG561" i="44"/>
  <c r="AI561" i="44"/>
  <c r="AJ561" i="44" s="1"/>
  <c r="AI500" i="44"/>
  <c r="AG500" i="44"/>
  <c r="AI488" i="44"/>
  <c r="AG488" i="44"/>
  <c r="AI476" i="44"/>
  <c r="AG476" i="44"/>
  <c r="AI452" i="44"/>
  <c r="AG452" i="44"/>
  <c r="AI440" i="44"/>
  <c r="AG440" i="44"/>
  <c r="AG428" i="44"/>
  <c r="AG427" i="44" s="1"/>
  <c r="AI428" i="44"/>
  <c r="AJ428" i="44" s="1"/>
  <c r="AI416" i="44"/>
  <c r="AG416" i="44"/>
  <c r="AI404" i="44"/>
  <c r="AG404" i="44"/>
  <c r="AG392" i="44"/>
  <c r="AI392" i="44"/>
  <c r="AJ392" i="44" s="1"/>
  <c r="AG368" i="44"/>
  <c r="AI368" i="44"/>
  <c r="AJ368" i="44" s="1"/>
  <c r="AG344" i="44"/>
  <c r="AG342" i="44" s="1"/>
  <c r="AI344" i="44"/>
  <c r="AJ344" i="44" s="1"/>
  <c r="AI332" i="44"/>
  <c r="AG332" i="44"/>
  <c r="AG331" i="44" s="1"/>
  <c r="AI51" i="44"/>
  <c r="AJ51" i="44" s="1"/>
  <c r="AD40" i="44"/>
  <c r="I43" i="44"/>
  <c r="X46" i="44"/>
  <c r="AD51" i="44"/>
  <c r="I54" i="44"/>
  <c r="X61" i="44"/>
  <c r="AD63" i="44"/>
  <c r="O69" i="44"/>
  <c r="X107" i="44"/>
  <c r="O286" i="44"/>
  <c r="AD320" i="44"/>
  <c r="O325" i="44"/>
  <c r="X498" i="44"/>
  <c r="AD500" i="44"/>
  <c r="AG306" i="44"/>
  <c r="AI306" i="44"/>
  <c r="AJ306" i="44" s="1"/>
  <c r="AI282" i="44"/>
  <c r="AG282" i="44"/>
  <c r="AG270" i="44"/>
  <c r="AI270" i="44"/>
  <c r="AI258" i="44"/>
  <c r="AJ258" i="44" s="1"/>
  <c r="AG258" i="44"/>
  <c r="AG246" i="44"/>
  <c r="AJ246" i="44" s="1"/>
  <c r="AI246" i="44"/>
  <c r="AI234" i="44"/>
  <c r="AG234" i="44"/>
  <c r="AI222" i="44"/>
  <c r="AG222" i="44"/>
  <c r="AJ222" i="44" s="1"/>
  <c r="AJ210" i="44"/>
  <c r="AI198" i="44"/>
  <c r="AG198" i="44"/>
  <c r="AJ198" i="44" s="1"/>
  <c r="AI186" i="44"/>
  <c r="AG186" i="44"/>
  <c r="AJ186" i="44" s="1"/>
  <c r="AG174" i="44"/>
  <c r="AI174" i="44"/>
  <c r="AI166" i="44" s="1"/>
  <c r="AI162" i="44"/>
  <c r="AG162" i="44"/>
  <c r="AJ126" i="44"/>
  <c r="AI114" i="44"/>
  <c r="AG114" i="44"/>
  <c r="AJ114" i="44" s="1"/>
  <c r="AI102" i="44"/>
  <c r="AG102" i="44"/>
  <c r="AJ102" i="44" s="1"/>
  <c r="AG78" i="44"/>
  <c r="AI78" i="44"/>
  <c r="AI77" i="44" s="1"/>
  <c r="AI66" i="44"/>
  <c r="AG66" i="44"/>
  <c r="AJ66" i="44" s="1"/>
  <c r="AI54" i="44"/>
  <c r="AG54" i="44"/>
  <c r="AJ52" i="44"/>
  <c r="AJ100" i="44"/>
  <c r="AJ145" i="44"/>
  <c r="AJ194" i="44"/>
  <c r="AJ337" i="44"/>
  <c r="AG363" i="44"/>
  <c r="AJ363" i="44" s="1"/>
  <c r="AJ530" i="44"/>
  <c r="AI458" i="44"/>
  <c r="AG458" i="44"/>
  <c r="AI314" i="44"/>
  <c r="AG314" i="44"/>
  <c r="X121" i="44"/>
  <c r="L294" i="44"/>
  <c r="O300" i="44"/>
  <c r="X339" i="44"/>
  <c r="X344" i="44"/>
  <c r="X370" i="44"/>
  <c r="X486" i="44"/>
  <c r="AI469" i="44"/>
  <c r="AG469" i="44"/>
  <c r="AI457" i="44"/>
  <c r="AG457" i="44"/>
  <c r="AJ301" i="44"/>
  <c r="AJ289" i="44"/>
  <c r="AG229" i="44"/>
  <c r="AI229" i="44"/>
  <c r="AJ217" i="44"/>
  <c r="AJ193" i="44"/>
  <c r="AI169" i="44"/>
  <c r="AG169" i="44"/>
  <c r="AJ169" i="44" s="1"/>
  <c r="AJ133" i="44"/>
  <c r="AG109" i="44"/>
  <c r="AI109" i="44"/>
  <c r="AJ37" i="44"/>
  <c r="AG373" i="44"/>
  <c r="AJ373" i="44" s="1"/>
  <c r="AG422" i="44"/>
  <c r="AG205" i="45"/>
  <c r="AI205" i="45"/>
  <c r="X559" i="44"/>
  <c r="AJ446" i="44"/>
  <c r="AC86" i="44"/>
  <c r="AD347" i="44"/>
  <c r="AI517" i="44"/>
  <c r="AG517" i="44"/>
  <c r="AJ517" i="44" s="1"/>
  <c r="AD43" i="44"/>
  <c r="X52" i="44"/>
  <c r="AD54" i="44"/>
  <c r="I59" i="44"/>
  <c r="I72" i="44"/>
  <c r="X82" i="44"/>
  <c r="I88" i="44"/>
  <c r="O113" i="44"/>
  <c r="I127" i="44"/>
  <c r="X137" i="44"/>
  <c r="AD228" i="44"/>
  <c r="I231" i="44"/>
  <c r="AD240" i="44"/>
  <c r="I243" i="44"/>
  <c r="O245" i="44"/>
  <c r="I248" i="44"/>
  <c r="AD258" i="44"/>
  <c r="O267" i="44"/>
  <c r="AD346" i="44"/>
  <c r="I352" i="44"/>
  <c r="X354" i="44"/>
  <c r="AD355" i="44"/>
  <c r="O424" i="44"/>
  <c r="O446" i="44"/>
  <c r="I456" i="44"/>
  <c r="O458" i="44"/>
  <c r="AD478" i="44"/>
  <c r="AD531" i="44"/>
  <c r="X533" i="44"/>
  <c r="AD535" i="44"/>
  <c r="AD558" i="44"/>
  <c r="AG516" i="44"/>
  <c r="AI516" i="44"/>
  <c r="AJ492" i="44"/>
  <c r="AJ468" i="44"/>
  <c r="AI444" i="44"/>
  <c r="AG444" i="44"/>
  <c r="AG420" i="44"/>
  <c r="AG414" i="44" s="1"/>
  <c r="AI420" i="44"/>
  <c r="AI396" i="44"/>
  <c r="AJ396" i="44" s="1"/>
  <c r="AG396" i="44"/>
  <c r="AI360" i="44"/>
  <c r="AG360" i="44"/>
  <c r="AI336" i="44"/>
  <c r="AG336" i="44"/>
  <c r="AI324" i="44"/>
  <c r="AJ324" i="44" s="1"/>
  <c r="AG324" i="44"/>
  <c r="AI300" i="44"/>
  <c r="AG300" i="44"/>
  <c r="AG297" i="44" s="1"/>
  <c r="AJ264" i="44"/>
  <c r="AJ228" i="44"/>
  <c r="AJ192" i="44"/>
  <c r="AJ180" i="44"/>
  <c r="AJ156" i="44"/>
  <c r="AI108" i="44"/>
  <c r="AG108" i="44"/>
  <c r="AJ108" i="44" s="1"/>
  <c r="AI72" i="44"/>
  <c r="AG72" i="44"/>
  <c r="AJ72" i="44" s="1"/>
  <c r="AI60" i="44"/>
  <c r="AG60" i="44"/>
  <c r="AJ60" i="44" s="1"/>
  <c r="AJ571" i="44"/>
  <c r="AG47" i="44"/>
  <c r="AJ47" i="44" s="1"/>
  <c r="AI96" i="44"/>
  <c r="AG110" i="44"/>
  <c r="AJ110" i="44" s="1"/>
  <c r="AJ118" i="44"/>
  <c r="AJ223" i="44"/>
  <c r="AJ269" i="44"/>
  <c r="AI455" i="44"/>
  <c r="AJ455" i="44" s="1"/>
  <c r="AI570" i="44"/>
  <c r="AJ570" i="44" s="1"/>
  <c r="AD491" i="44"/>
  <c r="AI470" i="44"/>
  <c r="AG470" i="44"/>
  <c r="AG466" i="44" s="1"/>
  <c r="AI434" i="44"/>
  <c r="AJ434" i="44" s="1"/>
  <c r="AG434" i="44"/>
  <c r="AI350" i="44"/>
  <c r="AG350" i="44"/>
  <c r="AI338" i="44"/>
  <c r="AG338" i="44"/>
  <c r="AJ290" i="44"/>
  <c r="AI242" i="44"/>
  <c r="AG242" i="44"/>
  <c r="AJ242" i="44" s="1"/>
  <c r="AJ158" i="44"/>
  <c r="AG134" i="44"/>
  <c r="AI134" i="44"/>
  <c r="AG122" i="44"/>
  <c r="AJ122" i="44" s="1"/>
  <c r="AI122" i="44"/>
  <c r="AG290" i="44"/>
  <c r="AJ400" i="44"/>
  <c r="AJ439" i="44"/>
  <c r="AI482" i="44"/>
  <c r="I178" i="44"/>
  <c r="X257" i="44"/>
  <c r="I266" i="44"/>
  <c r="H297" i="44"/>
  <c r="O364" i="44"/>
  <c r="I375" i="44"/>
  <c r="O398" i="44"/>
  <c r="O459" i="44"/>
  <c r="X476" i="44"/>
  <c r="X572" i="44"/>
  <c r="AI529" i="44"/>
  <c r="AG529" i="44"/>
  <c r="AJ529" i="44" s="1"/>
  <c r="AG515" i="44"/>
  <c r="AI515" i="44"/>
  <c r="AI503" i="44"/>
  <c r="AG503" i="44"/>
  <c r="AI491" i="44"/>
  <c r="AI490" i="44" s="1"/>
  <c r="AG491" i="44"/>
  <c r="AG490" i="44" s="1"/>
  <c r="AJ479" i="44"/>
  <c r="AJ419" i="44"/>
  <c r="AI371" i="44"/>
  <c r="AG371" i="44"/>
  <c r="AJ347" i="44"/>
  <c r="AI323" i="44"/>
  <c r="AG323" i="44"/>
  <c r="AJ263" i="44"/>
  <c r="AJ262" i="44" s="1"/>
  <c r="AG262" i="44"/>
  <c r="AG251" i="44"/>
  <c r="AJ251" i="44" s="1"/>
  <c r="AI251" i="44"/>
  <c r="AG227" i="44"/>
  <c r="AI227" i="44"/>
  <c r="AG131" i="44"/>
  <c r="AI131" i="44"/>
  <c r="AI119" i="44"/>
  <c r="AG119" i="44"/>
  <c r="AJ119" i="44" s="1"/>
  <c r="AJ71" i="44"/>
  <c r="AG97" i="44"/>
  <c r="AJ97" i="44" s="1"/>
  <c r="AI313" i="44"/>
  <c r="AJ313" i="44" s="1"/>
  <c r="AG374" i="44"/>
  <c r="AJ374" i="44" s="1"/>
  <c r="AI76" i="45"/>
  <c r="AJ76" i="45" s="1"/>
  <c r="AG76" i="45"/>
  <c r="W32" i="44"/>
  <c r="AD49" i="44"/>
  <c r="AD52" i="44"/>
  <c r="I56" i="44"/>
  <c r="O58" i="44"/>
  <c r="O59" i="44"/>
  <c r="X64" i="44"/>
  <c r="AD67" i="44"/>
  <c r="O72" i="44"/>
  <c r="W79" i="44"/>
  <c r="W73" i="44" s="1"/>
  <c r="AD83" i="44"/>
  <c r="H86" i="44"/>
  <c r="AC89" i="44"/>
  <c r="X212" i="44"/>
  <c r="O217" i="44"/>
  <c r="O218" i="44"/>
  <c r="X223" i="44"/>
  <c r="AD226" i="44"/>
  <c r="O231" i="44"/>
  <c r="O232" i="44"/>
  <c r="AD238" i="44"/>
  <c r="O243" i="44"/>
  <c r="I258" i="44"/>
  <c r="I278" i="44"/>
  <c r="AD283" i="44"/>
  <c r="O291" i="44"/>
  <c r="L312" i="44"/>
  <c r="X330" i="44"/>
  <c r="X333" i="44"/>
  <c r="AD337" i="44"/>
  <c r="I340" i="44"/>
  <c r="W353" i="44"/>
  <c r="X360" i="44"/>
  <c r="L490" i="44"/>
  <c r="I531" i="44"/>
  <c r="I536" i="44"/>
  <c r="X547" i="44"/>
  <c r="O570" i="44"/>
  <c r="X571" i="44"/>
  <c r="AI550" i="44"/>
  <c r="AG550" i="44"/>
  <c r="AI502" i="44"/>
  <c r="AG502" i="44"/>
  <c r="AJ478" i="44"/>
  <c r="AJ454" i="44"/>
  <c r="AG442" i="44"/>
  <c r="AI442" i="44"/>
  <c r="AJ442" i="44" s="1"/>
  <c r="AG430" i="44"/>
  <c r="AI430" i="44"/>
  <c r="AI418" i="44"/>
  <c r="AG418" i="44"/>
  <c r="AI358" i="44"/>
  <c r="AG358" i="44"/>
  <c r="AJ346" i="44"/>
  <c r="AJ70" i="44"/>
  <c r="AI37" i="44"/>
  <c r="AG120" i="44"/>
  <c r="AJ120" i="44" s="1"/>
  <c r="AG143" i="44"/>
  <c r="AJ143" i="44" s="1"/>
  <c r="AG155" i="44"/>
  <c r="AJ155" i="44" s="1"/>
  <c r="AG443" i="44"/>
  <c r="AJ443" i="44" s="1"/>
  <c r="AG572" i="44"/>
  <c r="AI274" i="44"/>
  <c r="AG274" i="44"/>
  <c r="AI250" i="44"/>
  <c r="AG250" i="44"/>
  <c r="AI238" i="44"/>
  <c r="AG238" i="44"/>
  <c r="AJ238" i="44" s="1"/>
  <c r="AG178" i="44"/>
  <c r="AI178" i="44"/>
  <c r="AI154" i="44"/>
  <c r="AG154" i="44"/>
  <c r="AG150" i="44" s="1"/>
  <c r="AG142" i="44"/>
  <c r="AI142" i="44"/>
  <c r="AG46" i="44"/>
  <c r="AJ46" i="44" s="1"/>
  <c r="AG82" i="44"/>
  <c r="AJ82" i="44" s="1"/>
  <c r="AJ139" i="44"/>
  <c r="AJ197" i="44"/>
  <c r="AJ281" i="44"/>
  <c r="AJ544" i="44"/>
  <c r="AA89" i="44"/>
  <c r="H89" i="44"/>
  <c r="I95" i="44"/>
  <c r="O97" i="44"/>
  <c r="X102" i="44"/>
  <c r="AD105" i="44"/>
  <c r="I108" i="44"/>
  <c r="AD120" i="44"/>
  <c r="AD162" i="44"/>
  <c r="I164" i="44"/>
  <c r="AD173" i="44"/>
  <c r="AD174" i="44"/>
  <c r="I176" i="44"/>
  <c r="O178" i="44"/>
  <c r="I204" i="44"/>
  <c r="I210" i="44"/>
  <c r="O212" i="44"/>
  <c r="AD216" i="44"/>
  <c r="I220" i="44"/>
  <c r="O222" i="44"/>
  <c r="X230" i="44"/>
  <c r="I235" i="44"/>
  <c r="X242" i="44"/>
  <c r="AD248" i="44"/>
  <c r="O256" i="44"/>
  <c r="I269" i="44"/>
  <c r="L273" i="44"/>
  <c r="X288" i="44"/>
  <c r="X290" i="44"/>
  <c r="X291" i="44"/>
  <c r="AD334" i="44"/>
  <c r="N349" i="44"/>
  <c r="O358" i="44"/>
  <c r="AD361" i="44"/>
  <c r="I391" i="44"/>
  <c r="O392" i="44"/>
  <c r="X404" i="44"/>
  <c r="W414" i="44"/>
  <c r="AD418" i="44"/>
  <c r="O422" i="44"/>
  <c r="O423" i="44"/>
  <c r="AD432" i="44"/>
  <c r="O437" i="44"/>
  <c r="I480" i="44"/>
  <c r="AD486" i="44"/>
  <c r="AD487" i="44"/>
  <c r="AD496" i="44"/>
  <c r="I544" i="44"/>
  <c r="AD550" i="44"/>
  <c r="F555" i="44"/>
  <c r="I555" i="44" s="1"/>
  <c r="R555" i="44"/>
  <c r="O576" i="44"/>
  <c r="AG559" i="44"/>
  <c r="AJ559" i="44" s="1"/>
  <c r="AI559" i="44"/>
  <c r="AI499" i="44"/>
  <c r="AG499" i="44"/>
  <c r="AJ451" i="44"/>
  <c r="AI391" i="44"/>
  <c r="AG391" i="44"/>
  <c r="AI355" i="44"/>
  <c r="AJ355" i="44" s="1"/>
  <c r="AG355" i="44"/>
  <c r="AJ235" i="44"/>
  <c r="AJ64" i="44"/>
  <c r="AG106" i="44"/>
  <c r="AJ106" i="44" s="1"/>
  <c r="AJ124" i="44"/>
  <c r="AJ283" i="44"/>
  <c r="AI547" i="44"/>
  <c r="AJ547" i="44" s="1"/>
  <c r="O88" i="44"/>
  <c r="O95" i="44"/>
  <c r="X101" i="44"/>
  <c r="X114" i="44"/>
  <c r="AD118" i="44"/>
  <c r="O125" i="44"/>
  <c r="X132" i="44"/>
  <c r="X134" i="44"/>
  <c r="AD135" i="44"/>
  <c r="I138" i="44"/>
  <c r="O141" i="44"/>
  <c r="AD160" i="44"/>
  <c r="O164" i="44"/>
  <c r="O176" i="44"/>
  <c r="X185" i="44"/>
  <c r="X186" i="44"/>
  <c r="X197" i="44"/>
  <c r="AD202" i="44"/>
  <c r="O204" i="44"/>
  <c r="X214" i="44"/>
  <c r="I218" i="44"/>
  <c r="X228" i="44"/>
  <c r="X241" i="44"/>
  <c r="I245" i="44"/>
  <c r="I249" i="44"/>
  <c r="F294" i="44"/>
  <c r="I300" i="44"/>
  <c r="L303" i="44"/>
  <c r="I368" i="44"/>
  <c r="I433" i="44"/>
  <c r="X448" i="44"/>
  <c r="O455" i="44"/>
  <c r="I476" i="44"/>
  <c r="O480" i="44"/>
  <c r="I492" i="44"/>
  <c r="I496" i="44"/>
  <c r="AD517" i="44"/>
  <c r="AJ101" i="44"/>
  <c r="AG487" i="44"/>
  <c r="AG485" i="44" s="1"/>
  <c r="AG266" i="45"/>
  <c r="AI266" i="45"/>
  <c r="AI261" i="45" s="1"/>
  <c r="AI307" i="44"/>
  <c r="AG307" i="44"/>
  <c r="AJ65" i="44"/>
  <c r="AJ376" i="44"/>
  <c r="I511" i="45"/>
  <c r="W547" i="45"/>
  <c r="AD315" i="44"/>
  <c r="X321" i="44"/>
  <c r="O344" i="44"/>
  <c r="AD368" i="44"/>
  <c r="I395" i="44"/>
  <c r="I443" i="44"/>
  <c r="O449" i="44"/>
  <c r="X454" i="44"/>
  <c r="O475" i="44"/>
  <c r="N490" i="44"/>
  <c r="AI533" i="44"/>
  <c r="AG533" i="44"/>
  <c r="AJ533" i="44" s="1"/>
  <c r="AJ365" i="44"/>
  <c r="AJ341" i="44"/>
  <c r="AI329" i="44"/>
  <c r="AI326" i="44" s="1"/>
  <c r="AG329" i="44"/>
  <c r="AJ329" i="44" s="1"/>
  <c r="AI125" i="44"/>
  <c r="AG125" i="44"/>
  <c r="AG115" i="44"/>
  <c r="AJ115" i="44" s="1"/>
  <c r="AG185" i="44"/>
  <c r="AJ185" i="44" s="1"/>
  <c r="AG208" i="44"/>
  <c r="AJ208" i="44" s="1"/>
  <c r="AG271" i="44"/>
  <c r="AJ271" i="44" s="1"/>
  <c r="AG304" i="44"/>
  <c r="AJ304" i="44" s="1"/>
  <c r="AG340" i="44"/>
  <c r="AG437" i="44"/>
  <c r="AJ437" i="44" s="1"/>
  <c r="AG564" i="44"/>
  <c r="AJ564" i="44" s="1"/>
  <c r="AI188" i="45"/>
  <c r="AG188" i="45"/>
  <c r="AJ188" i="45" s="1"/>
  <c r="AG295" i="45"/>
  <c r="AI295" i="45"/>
  <c r="AJ295" i="45" s="1"/>
  <c r="X334" i="45"/>
  <c r="X401" i="45"/>
  <c r="AI483" i="45"/>
  <c r="AG483" i="45"/>
  <c r="AG487" i="45"/>
  <c r="AI487" i="45"/>
  <c r="I316" i="44"/>
  <c r="F326" i="44"/>
  <c r="O355" i="44"/>
  <c r="I369" i="44"/>
  <c r="I423" i="44"/>
  <c r="X431" i="44"/>
  <c r="I439" i="44"/>
  <c r="I444" i="44"/>
  <c r="O448" i="44"/>
  <c r="I457" i="44"/>
  <c r="I472" i="44"/>
  <c r="O474" i="44"/>
  <c r="O488" i="44"/>
  <c r="AD529" i="44"/>
  <c r="AD530" i="44"/>
  <c r="H566" i="44"/>
  <c r="O568" i="44"/>
  <c r="AI495" i="44"/>
  <c r="AJ448" i="44"/>
  <c r="AG364" i="44"/>
  <c r="AI364" i="44"/>
  <c r="AI316" i="44"/>
  <c r="AG316" i="44"/>
  <c r="AI268" i="44"/>
  <c r="AG268" i="44"/>
  <c r="AG265" i="44" s="1"/>
  <c r="AJ256" i="44"/>
  <c r="AJ244" i="44"/>
  <c r="AI232" i="44"/>
  <c r="AG232" i="44"/>
  <c r="AJ232" i="44" s="1"/>
  <c r="AI196" i="44"/>
  <c r="AI188" i="44" s="1"/>
  <c r="AG196" i="44"/>
  <c r="AJ184" i="44"/>
  <c r="AI136" i="44"/>
  <c r="AG136" i="44"/>
  <c r="AJ136" i="44" s="1"/>
  <c r="AI88" i="44"/>
  <c r="AG88" i="44"/>
  <c r="AJ88" i="44" s="1"/>
  <c r="AI575" i="44"/>
  <c r="AG575" i="44"/>
  <c r="AD35" i="45"/>
  <c r="AD36" i="45"/>
  <c r="O44" i="45"/>
  <c r="I77" i="45"/>
  <c r="I78" i="45"/>
  <c r="W85" i="45"/>
  <c r="I296" i="45"/>
  <c r="AD97" i="45"/>
  <c r="AD98" i="45"/>
  <c r="AD99" i="45"/>
  <c r="AD100" i="45"/>
  <c r="AD104" i="45"/>
  <c r="AD105" i="45"/>
  <c r="X109" i="45"/>
  <c r="X128" i="45"/>
  <c r="AC299" i="45"/>
  <c r="AD304" i="45"/>
  <c r="AI332" i="45"/>
  <c r="AG332" i="45"/>
  <c r="H85" i="45"/>
  <c r="AD216" i="45"/>
  <c r="AD227" i="45"/>
  <c r="AD230" i="45"/>
  <c r="AD231" i="45"/>
  <c r="AD232" i="45"/>
  <c r="AD235" i="45"/>
  <c r="I310" i="45"/>
  <c r="X317" i="45"/>
  <c r="AD337" i="45"/>
  <c r="X495" i="45"/>
  <c r="X206" i="45"/>
  <c r="X208" i="45"/>
  <c r="X209" i="45"/>
  <c r="X210" i="45"/>
  <c r="AD236" i="45"/>
  <c r="AD238" i="45"/>
  <c r="AD239" i="45"/>
  <c r="AD240" i="45"/>
  <c r="O279" i="45"/>
  <c r="AG335" i="45"/>
  <c r="AJ335" i="45" s="1"/>
  <c r="AI335" i="45"/>
  <c r="I414" i="45"/>
  <c r="AD463" i="45"/>
  <c r="AD526" i="45"/>
  <c r="I165" i="45"/>
  <c r="X189" i="45"/>
  <c r="X190" i="45"/>
  <c r="AD193" i="45"/>
  <c r="I214" i="45"/>
  <c r="I215" i="45"/>
  <c r="I218" i="45"/>
  <c r="I219" i="45"/>
  <c r="I220" i="45"/>
  <c r="I221" i="45"/>
  <c r="I222" i="45"/>
  <c r="I223" i="45"/>
  <c r="AI350" i="45"/>
  <c r="AJ350" i="45" s="1"/>
  <c r="AG350" i="45"/>
  <c r="AJ441" i="45"/>
  <c r="AD447" i="45"/>
  <c r="AD450" i="45"/>
  <c r="AD470" i="45"/>
  <c r="AD471" i="45"/>
  <c r="L486" i="45"/>
  <c r="AD492" i="45"/>
  <c r="AG525" i="45"/>
  <c r="AJ525" i="45" s="1"/>
  <c r="O142" i="45"/>
  <c r="O143" i="45"/>
  <c r="O164" i="45"/>
  <c r="O165" i="45"/>
  <c r="O179" i="45"/>
  <c r="O181" i="45"/>
  <c r="O182" i="45"/>
  <c r="AD188" i="45"/>
  <c r="AD189" i="45"/>
  <c r="AD190" i="45"/>
  <c r="X248" i="45"/>
  <c r="X389" i="45"/>
  <c r="X391" i="45"/>
  <c r="X392" i="45"/>
  <c r="O400" i="45"/>
  <c r="O418" i="45"/>
  <c r="I438" i="45"/>
  <c r="I440" i="45"/>
  <c r="I441" i="45"/>
  <c r="I469" i="45"/>
  <c r="O488" i="45"/>
  <c r="AG492" i="45"/>
  <c r="AJ492" i="45" s="1"/>
  <c r="AI492" i="45"/>
  <c r="X47" i="45"/>
  <c r="X50" i="45"/>
  <c r="X51" i="45"/>
  <c r="X53" i="45"/>
  <c r="AD112" i="45"/>
  <c r="AD120" i="45"/>
  <c r="AD138" i="45"/>
  <c r="AD139" i="45"/>
  <c r="AD170" i="45"/>
  <c r="AD171" i="45"/>
  <c r="AD172" i="45"/>
  <c r="AD173" i="45"/>
  <c r="AD175" i="45"/>
  <c r="I188" i="45"/>
  <c r="O215" i="45"/>
  <c r="O220" i="45"/>
  <c r="O228" i="45"/>
  <c r="O229" i="45"/>
  <c r="O230" i="45"/>
  <c r="O232" i="45"/>
  <c r="O233" i="45"/>
  <c r="O235" i="45"/>
  <c r="X260" i="45"/>
  <c r="X271" i="45"/>
  <c r="X363" i="45"/>
  <c r="X425" i="45"/>
  <c r="X427" i="45"/>
  <c r="O477" i="45"/>
  <c r="U481" i="45"/>
  <c r="I527" i="45"/>
  <c r="X529" i="45"/>
  <c r="I560" i="45"/>
  <c r="I99" i="45"/>
  <c r="O240" i="45"/>
  <c r="AD271" i="45"/>
  <c r="AD272" i="45"/>
  <c r="AA358" i="45"/>
  <c r="X371" i="45"/>
  <c r="I385" i="45"/>
  <c r="I493" i="45"/>
  <c r="X571" i="45"/>
  <c r="AD572" i="45"/>
  <c r="AD56" i="45"/>
  <c r="X77" i="45"/>
  <c r="X78" i="45"/>
  <c r="X79" i="45"/>
  <c r="O99" i="45"/>
  <c r="O100" i="45"/>
  <c r="O103" i="45"/>
  <c r="O105" i="45"/>
  <c r="I111" i="45"/>
  <c r="I123" i="45"/>
  <c r="I126" i="45"/>
  <c r="I134" i="45"/>
  <c r="AG140" i="45"/>
  <c r="AJ140" i="45" s="1"/>
  <c r="I170" i="45"/>
  <c r="I171" i="45"/>
  <c r="I172" i="45"/>
  <c r="I173" i="45"/>
  <c r="I174" i="45"/>
  <c r="I176" i="45"/>
  <c r="X200" i="45"/>
  <c r="O207" i="45"/>
  <c r="O208" i="45"/>
  <c r="O209" i="45"/>
  <c r="AG251" i="45"/>
  <c r="AJ251" i="45" s="1"/>
  <c r="O336" i="45"/>
  <c r="AD344" i="45"/>
  <c r="AD362" i="45"/>
  <c r="AD363" i="45"/>
  <c r="O387" i="45"/>
  <c r="O389" i="45"/>
  <c r="AA410" i="45"/>
  <c r="X417" i="45"/>
  <c r="X419" i="45"/>
  <c r="X420" i="45"/>
  <c r="X439" i="45"/>
  <c r="X457" i="45"/>
  <c r="O493" i="45"/>
  <c r="O497" i="45"/>
  <c r="AD511" i="45"/>
  <c r="AG553" i="45"/>
  <c r="AJ553" i="45" s="1"/>
  <c r="X557" i="45"/>
  <c r="AD567" i="45"/>
  <c r="I51" i="45"/>
  <c r="I52" i="45"/>
  <c r="I53" i="45"/>
  <c r="I54" i="45"/>
  <c r="I55" i="45"/>
  <c r="I56" i="45"/>
  <c r="I57" i="45"/>
  <c r="I60" i="45"/>
  <c r="I61" i="45"/>
  <c r="I62" i="45"/>
  <c r="I65" i="45"/>
  <c r="I66" i="45"/>
  <c r="I67" i="45"/>
  <c r="X72" i="45"/>
  <c r="O121" i="45"/>
  <c r="X217" i="45"/>
  <c r="X263" i="45"/>
  <c r="X264" i="45"/>
  <c r="I271" i="45"/>
  <c r="X304" i="45"/>
  <c r="X310" i="45"/>
  <c r="I354" i="45"/>
  <c r="I360" i="45"/>
  <c r="I361" i="45"/>
  <c r="I362" i="45"/>
  <c r="AD431" i="45"/>
  <c r="X447" i="45"/>
  <c r="X464" i="45"/>
  <c r="X468" i="45"/>
  <c r="X470" i="45"/>
  <c r="X472" i="45"/>
  <c r="X473" i="45"/>
  <c r="AC486" i="45"/>
  <c r="AD566" i="45"/>
  <c r="AD189" i="44"/>
  <c r="AJ295" i="44"/>
  <c r="AJ456" i="44"/>
  <c r="AD456" i="44"/>
  <c r="AC297" i="44"/>
  <c r="AA294" i="44"/>
  <c r="AG55" i="45"/>
  <c r="AJ55" i="45" s="1"/>
  <c r="AI287" i="45"/>
  <c r="AJ287" i="45" s="1"/>
  <c r="AA290" i="45"/>
  <c r="O297" i="45"/>
  <c r="O512" i="45"/>
  <c r="O513" i="45"/>
  <c r="AD515" i="45"/>
  <c r="AD64" i="45"/>
  <c r="O71" i="45"/>
  <c r="AD249" i="45"/>
  <c r="I571" i="45"/>
  <c r="I58" i="45"/>
  <c r="AI63" i="45"/>
  <c r="AJ63" i="45" s="1"/>
  <c r="X188" i="45"/>
  <c r="AD200" i="45"/>
  <c r="O572" i="45"/>
  <c r="AI36" i="45"/>
  <c r="O41" i="45"/>
  <c r="AG68" i="45"/>
  <c r="AJ68" i="45" s="1"/>
  <c r="O344" i="45"/>
  <c r="AG362" i="45"/>
  <c r="AJ362" i="45" s="1"/>
  <c r="X372" i="45"/>
  <c r="AI384" i="45"/>
  <c r="AG384" i="45"/>
  <c r="AJ384" i="45" s="1"/>
  <c r="AD386" i="45"/>
  <c r="AD387" i="45"/>
  <c r="AI430" i="45"/>
  <c r="AJ430" i="45" s="1"/>
  <c r="I495" i="45"/>
  <c r="AI498" i="45"/>
  <c r="AJ498" i="45" s="1"/>
  <c r="I566" i="45"/>
  <c r="AI118" i="45"/>
  <c r="AJ118" i="45" s="1"/>
  <c r="AD137" i="45"/>
  <c r="AD192" i="45"/>
  <c r="AD275" i="45"/>
  <c r="AC345" i="45"/>
  <c r="AD369" i="45"/>
  <c r="AG385" i="45"/>
  <c r="AJ385" i="45" s="1"/>
  <c r="AI391" i="45"/>
  <c r="AG391" i="45"/>
  <c r="AG432" i="45"/>
  <c r="AD436" i="45"/>
  <c r="AD438" i="45"/>
  <c r="AD439" i="45"/>
  <c r="I570" i="45"/>
  <c r="O110" i="45"/>
  <c r="I118" i="45"/>
  <c r="AI121" i="45"/>
  <c r="AJ121" i="45" s="1"/>
  <c r="AI134" i="45"/>
  <c r="AG134" i="45"/>
  <c r="AJ134" i="45" s="1"/>
  <c r="X163" i="45"/>
  <c r="X262" i="45"/>
  <c r="F345" i="45"/>
  <c r="AI346" i="45"/>
  <c r="AI433" i="45"/>
  <c r="AJ433" i="45" s="1"/>
  <c r="AI437" i="45"/>
  <c r="AG437" i="45"/>
  <c r="AJ437" i="45" s="1"/>
  <c r="X466" i="45"/>
  <c r="X469" i="45"/>
  <c r="X488" i="45"/>
  <c r="H44" i="45"/>
  <c r="I44" i="45" s="1"/>
  <c r="AE44" i="45"/>
  <c r="AI44" i="45" s="1"/>
  <c r="R44" i="45"/>
  <c r="O296" i="45"/>
  <c r="N70" i="45"/>
  <c r="I287" i="45"/>
  <c r="I63" i="45"/>
  <c r="N146" i="45"/>
  <c r="AD224" i="45"/>
  <c r="AD226" i="45"/>
  <c r="AD229" i="45"/>
  <c r="O253" i="45"/>
  <c r="AG267" i="45"/>
  <c r="AI267" i="45"/>
  <c r="AJ267" i="45" s="1"/>
  <c r="AI336" i="45"/>
  <c r="AJ336" i="45" s="1"/>
  <c r="AD464" i="45"/>
  <c r="I83" i="45"/>
  <c r="F82" i="45"/>
  <c r="I140" i="45"/>
  <c r="AI143" i="45"/>
  <c r="AJ143" i="45" s="1"/>
  <c r="AG227" i="45"/>
  <c r="AI227" i="45"/>
  <c r="O259" i="45"/>
  <c r="O258" i="45" s="1"/>
  <c r="AD262" i="45"/>
  <c r="AD284" i="45"/>
  <c r="I336" i="45"/>
  <c r="AD400" i="45"/>
  <c r="AG455" i="45"/>
  <c r="AJ455" i="45" s="1"/>
  <c r="AD476" i="45"/>
  <c r="AG546" i="45"/>
  <c r="AI546" i="45"/>
  <c r="AG372" i="45"/>
  <c r="AI372" i="45"/>
  <c r="AJ372" i="45" s="1"/>
  <c r="I88" i="45"/>
  <c r="W89" i="45"/>
  <c r="X92" i="45"/>
  <c r="X93" i="45"/>
  <c r="X98" i="45"/>
  <c r="X99" i="45"/>
  <c r="X100" i="45"/>
  <c r="X101" i="45"/>
  <c r="X102" i="45"/>
  <c r="AG297" i="45"/>
  <c r="AD298" i="45"/>
  <c r="AI381" i="45"/>
  <c r="AG381" i="45"/>
  <c r="I447" i="45"/>
  <c r="I449" i="45"/>
  <c r="I450" i="45"/>
  <c r="AG466" i="45"/>
  <c r="AI466" i="45"/>
  <c r="AI473" i="45"/>
  <c r="AG473" i="45"/>
  <c r="F551" i="45"/>
  <c r="I551" i="45" s="1"/>
  <c r="AE551" i="45"/>
  <c r="AG551" i="45" s="1"/>
  <c r="AJ551" i="45" s="1"/>
  <c r="R551" i="45"/>
  <c r="O564" i="45"/>
  <c r="AI109" i="45"/>
  <c r="AG109" i="45"/>
  <c r="AJ109" i="45" s="1"/>
  <c r="O286" i="45"/>
  <c r="AI302" i="45"/>
  <c r="AJ302" i="45" s="1"/>
  <c r="AG302" i="45"/>
  <c r="AD432" i="45"/>
  <c r="X437" i="45"/>
  <c r="X440" i="45"/>
  <c r="AG543" i="45"/>
  <c r="AI543" i="45"/>
  <c r="AJ543" i="45" s="1"/>
  <c r="AC85" i="45"/>
  <c r="I161" i="45"/>
  <c r="AD225" i="45"/>
  <c r="O255" i="45"/>
  <c r="I266" i="45"/>
  <c r="H70" i="45"/>
  <c r="O78" i="45"/>
  <c r="AD93" i="45"/>
  <c r="I206" i="45"/>
  <c r="I208" i="45"/>
  <c r="I209" i="45"/>
  <c r="I210" i="45"/>
  <c r="I237" i="45"/>
  <c r="I238" i="45"/>
  <c r="I240" i="45"/>
  <c r="AI240" i="45"/>
  <c r="AJ240" i="45" s="1"/>
  <c r="U243" i="45"/>
  <c r="X291" i="45"/>
  <c r="X290" i="45" s="1"/>
  <c r="U290" i="45"/>
  <c r="X314" i="45"/>
  <c r="O319" i="45"/>
  <c r="AI411" i="45"/>
  <c r="AJ411" i="45" s="1"/>
  <c r="AG411" i="45"/>
  <c r="O447" i="45"/>
  <c r="O449" i="45"/>
  <c r="O450" i="45"/>
  <c r="O453" i="45"/>
  <c r="X525" i="45"/>
  <c r="I531" i="45"/>
  <c r="I532" i="45"/>
  <c r="X278" i="45"/>
  <c r="X279" i="45"/>
  <c r="X280" i="45"/>
  <c r="X281" i="45"/>
  <c r="X282" i="45"/>
  <c r="AA299" i="45"/>
  <c r="X303" i="45"/>
  <c r="AA308" i="45"/>
  <c r="AD326" i="45"/>
  <c r="O495" i="45"/>
  <c r="O496" i="45"/>
  <c r="I553" i="45"/>
  <c r="X33" i="45"/>
  <c r="X76" i="45"/>
  <c r="X75" i="45" s="1"/>
  <c r="I81" i="45"/>
  <c r="I80" i="45" s="1"/>
  <c r="I86" i="45"/>
  <c r="I92" i="45"/>
  <c r="AI97" i="45"/>
  <c r="AG97" i="45"/>
  <c r="O140" i="45"/>
  <c r="O160" i="45"/>
  <c r="I169" i="45"/>
  <c r="X178" i="45"/>
  <c r="X179" i="45"/>
  <c r="X180" i="45"/>
  <c r="X181" i="45"/>
  <c r="X204" i="45"/>
  <c r="X205" i="45"/>
  <c r="AD214" i="45"/>
  <c r="AD215" i="45"/>
  <c r="O236" i="45"/>
  <c r="O237" i="45"/>
  <c r="O239" i="45"/>
  <c r="O266" i="45"/>
  <c r="O270" i="45"/>
  <c r="AD278" i="45"/>
  <c r="AD309" i="45"/>
  <c r="AD310" i="45"/>
  <c r="AD312" i="45"/>
  <c r="AD313" i="45"/>
  <c r="AI387" i="45"/>
  <c r="AJ387" i="45" s="1"/>
  <c r="X393" i="45"/>
  <c r="X395" i="45"/>
  <c r="X396" i="45"/>
  <c r="AD412" i="45"/>
  <c r="X418" i="45"/>
  <c r="X421" i="45"/>
  <c r="X428" i="45"/>
  <c r="O432" i="45"/>
  <c r="O433" i="45"/>
  <c r="AG438" i="45"/>
  <c r="AJ438" i="45" s="1"/>
  <c r="I473" i="45"/>
  <c r="AG474" i="45"/>
  <c r="AJ474" i="45" s="1"/>
  <c r="AD478" i="45"/>
  <c r="F486" i="45"/>
  <c r="O498" i="45"/>
  <c r="O499" i="45"/>
  <c r="F521" i="45"/>
  <c r="I521" i="45" s="1"/>
  <c r="O553" i="45"/>
  <c r="AD557" i="45"/>
  <c r="I564" i="45"/>
  <c r="X42" i="45"/>
  <c r="I175" i="45"/>
  <c r="X207" i="45"/>
  <c r="X254" i="45"/>
  <c r="O470" i="45"/>
  <c r="I476" i="45"/>
  <c r="O484" i="45"/>
  <c r="W94" i="45"/>
  <c r="X150" i="45"/>
  <c r="AG164" i="45"/>
  <c r="AJ164" i="45" s="1"/>
  <c r="AG216" i="45"/>
  <c r="AJ216" i="45" s="1"/>
  <c r="AI248" i="45"/>
  <c r="AJ248" i="45" s="1"/>
  <c r="AD250" i="45"/>
  <c r="AD251" i="45"/>
  <c r="AI341" i="45"/>
  <c r="AJ341" i="45" s="1"/>
  <c r="AD359" i="45"/>
  <c r="AD360" i="45"/>
  <c r="I381" i="45"/>
  <c r="I391" i="45"/>
  <c r="AG392" i="45"/>
  <c r="AJ392" i="45" s="1"/>
  <c r="I543" i="45"/>
  <c r="X565" i="45"/>
  <c r="X570" i="45"/>
  <c r="AD571" i="45"/>
  <c r="I263" i="45"/>
  <c r="X295" i="45"/>
  <c r="O468" i="45"/>
  <c r="O471" i="45"/>
  <c r="I475" i="45"/>
  <c r="O554" i="45"/>
  <c r="X566" i="45"/>
  <c r="O107" i="45"/>
  <c r="O108" i="45"/>
  <c r="O109" i="45"/>
  <c r="I110" i="45"/>
  <c r="AI110" i="45"/>
  <c r="AJ110" i="45" s="1"/>
  <c r="AD111" i="45"/>
  <c r="AD113" i="45"/>
  <c r="AD115" i="45"/>
  <c r="AD116" i="45"/>
  <c r="AD117" i="45"/>
  <c r="AD118" i="45"/>
  <c r="X122" i="45"/>
  <c r="X123" i="45"/>
  <c r="X124" i="45"/>
  <c r="X125" i="45"/>
  <c r="X126" i="45"/>
  <c r="X129" i="45"/>
  <c r="X132" i="45"/>
  <c r="X133" i="45"/>
  <c r="X135" i="45"/>
  <c r="X136" i="45"/>
  <c r="X137" i="45"/>
  <c r="X158" i="45"/>
  <c r="X159" i="45"/>
  <c r="O194" i="45"/>
  <c r="X202" i="45"/>
  <c r="AD206" i="45"/>
  <c r="I213" i="45"/>
  <c r="AD219" i="45"/>
  <c r="X222" i="45"/>
  <c r="X224" i="45"/>
  <c r="X225" i="45"/>
  <c r="X226" i="45"/>
  <c r="X227" i="45"/>
  <c r="X228" i="45"/>
  <c r="X230" i="45"/>
  <c r="X232" i="45"/>
  <c r="X233" i="45"/>
  <c r="X234" i="45"/>
  <c r="X235" i="45"/>
  <c r="AD252" i="45"/>
  <c r="O312" i="45"/>
  <c r="O324" i="45"/>
  <c r="O339" i="45"/>
  <c r="X365" i="45"/>
  <c r="O388" i="45"/>
  <c r="I392" i="45"/>
  <c r="AI393" i="45"/>
  <c r="AJ393" i="45" s="1"/>
  <c r="AG417" i="45"/>
  <c r="AI417" i="45"/>
  <c r="AJ417" i="45" s="1"/>
  <c r="AD445" i="45"/>
  <c r="AD449" i="45"/>
  <c r="O478" i="45"/>
  <c r="X497" i="45"/>
  <c r="X515" i="45"/>
  <c r="R521" i="45"/>
  <c r="O543" i="45"/>
  <c r="I33" i="45"/>
  <c r="X39" i="45"/>
  <c r="AD121" i="45"/>
  <c r="X138" i="45"/>
  <c r="X139" i="45"/>
  <c r="X140" i="45"/>
  <c r="I180" i="45"/>
  <c r="I182" i="45"/>
  <c r="I204" i="45"/>
  <c r="O212" i="45"/>
  <c r="O214" i="45"/>
  <c r="O216" i="45"/>
  <c r="I217" i="45"/>
  <c r="AD221" i="45"/>
  <c r="X236" i="45"/>
  <c r="X238" i="45"/>
  <c r="I330" i="45"/>
  <c r="I331" i="45"/>
  <c r="I332" i="45"/>
  <c r="X385" i="45"/>
  <c r="O424" i="45"/>
  <c r="I444" i="45"/>
  <c r="O518" i="45"/>
  <c r="AD531" i="45"/>
  <c r="AD532" i="45"/>
  <c r="X541" i="45"/>
  <c r="X553" i="45"/>
  <c r="X56" i="45"/>
  <c r="X57" i="45"/>
  <c r="X59" i="45"/>
  <c r="X63" i="45"/>
  <c r="AD78" i="45"/>
  <c r="N85" i="45"/>
  <c r="N89" i="45"/>
  <c r="AD102" i="45"/>
  <c r="O117" i="45"/>
  <c r="O118" i="45"/>
  <c r="I122" i="45"/>
  <c r="I124" i="45"/>
  <c r="I127" i="45"/>
  <c r="I128" i="45"/>
  <c r="I129" i="45"/>
  <c r="I132" i="45"/>
  <c r="I133" i="45"/>
  <c r="AD160" i="45"/>
  <c r="O170" i="45"/>
  <c r="O171" i="45"/>
  <c r="O172" i="45"/>
  <c r="O174" i="45"/>
  <c r="O175" i="45"/>
  <c r="AD180" i="45"/>
  <c r="AD181" i="45"/>
  <c r="X185" i="45"/>
  <c r="I189" i="45"/>
  <c r="AJ193" i="45"/>
  <c r="I200" i="45"/>
  <c r="O219" i="45"/>
  <c r="O221" i="45"/>
  <c r="I226" i="45"/>
  <c r="I227" i="45"/>
  <c r="X242" i="45"/>
  <c r="O245" i="45"/>
  <c r="I251" i="45"/>
  <c r="X259" i="45"/>
  <c r="O262" i="45"/>
  <c r="I277" i="45"/>
  <c r="X297" i="45"/>
  <c r="X328" i="45"/>
  <c r="X341" i="45"/>
  <c r="AD357" i="45"/>
  <c r="O365" i="45"/>
  <c r="I384" i="45"/>
  <c r="I396" i="45"/>
  <c r="O412" i="45"/>
  <c r="O413" i="45"/>
  <c r="AD419" i="45"/>
  <c r="O437" i="45"/>
  <c r="AD441" i="45"/>
  <c r="X442" i="45"/>
  <c r="I464" i="45"/>
  <c r="X483" i="45"/>
  <c r="AD493" i="45"/>
  <c r="AD527" i="45"/>
  <c r="I539" i="45"/>
  <c r="I540" i="45"/>
  <c r="O119" i="45"/>
  <c r="O120" i="45"/>
  <c r="AJ190" i="45"/>
  <c r="AA258" i="45"/>
  <c r="N290" i="45"/>
  <c r="I303" i="45"/>
  <c r="AG467" i="45"/>
  <c r="AJ467" i="45" s="1"/>
  <c r="X476" i="45"/>
  <c r="H533" i="45"/>
  <c r="I541" i="45"/>
  <c r="I546" i="45"/>
  <c r="AD560" i="45"/>
  <c r="O43" i="45"/>
  <c r="AI50" i="45"/>
  <c r="AJ50" i="45" s="1"/>
  <c r="AD51" i="45"/>
  <c r="AD57" i="45"/>
  <c r="AD58" i="45"/>
  <c r="AD59" i="45"/>
  <c r="AD60" i="45"/>
  <c r="AD61" i="45"/>
  <c r="AD62" i="45"/>
  <c r="X65" i="45"/>
  <c r="X66" i="45"/>
  <c r="X67" i="45"/>
  <c r="X68" i="45"/>
  <c r="I98" i="45"/>
  <c r="I100" i="45"/>
  <c r="I101" i="45"/>
  <c r="I104" i="45"/>
  <c r="AD106" i="45"/>
  <c r="AD107" i="45"/>
  <c r="AD108" i="45"/>
  <c r="O122" i="45"/>
  <c r="O123" i="45"/>
  <c r="O126" i="45"/>
  <c r="O127" i="45"/>
  <c r="O129" i="45"/>
  <c r="O130" i="45"/>
  <c r="O131" i="45"/>
  <c r="O133" i="45"/>
  <c r="O134" i="45"/>
  <c r="I136" i="45"/>
  <c r="AI139" i="45"/>
  <c r="AJ139" i="45" s="1"/>
  <c r="O147" i="45"/>
  <c r="I157" i="45"/>
  <c r="AI160" i="45"/>
  <c r="AJ160" i="45" s="1"/>
  <c r="AD167" i="45"/>
  <c r="I178" i="45"/>
  <c r="I194" i="45"/>
  <c r="I198" i="45"/>
  <c r="I236" i="45"/>
  <c r="AD241" i="45"/>
  <c r="AD242" i="45"/>
  <c r="I252" i="45"/>
  <c r="X267" i="45"/>
  <c r="O281" i="45"/>
  <c r="O282" i="45"/>
  <c r="I312" i="45"/>
  <c r="I323" i="45"/>
  <c r="I325" i="45"/>
  <c r="AD332" i="45"/>
  <c r="O347" i="45"/>
  <c r="H352" i="45"/>
  <c r="X360" i="45"/>
  <c r="O384" i="45"/>
  <c r="X386" i="45"/>
  <c r="O396" i="45"/>
  <c r="I397" i="45"/>
  <c r="X400" i="45"/>
  <c r="AI420" i="45"/>
  <c r="AJ420" i="45" s="1"/>
  <c r="X445" i="45"/>
  <c r="X478" i="45"/>
  <c r="AD482" i="45"/>
  <c r="AD481" i="45" s="1"/>
  <c r="I518" i="45"/>
  <c r="O540" i="45"/>
  <c r="AD554" i="45"/>
  <c r="AC352" i="45"/>
  <c r="AD354" i="45"/>
  <c r="AI96" i="45"/>
  <c r="AG96" i="45"/>
  <c r="AG443" i="45"/>
  <c r="AI443" i="45"/>
  <c r="AJ443" i="45" s="1"/>
  <c r="AA75" i="45"/>
  <c r="AD77" i="45"/>
  <c r="AI54" i="45"/>
  <c r="AG54" i="45"/>
  <c r="AJ246" i="45"/>
  <c r="AG61" i="45"/>
  <c r="AJ61" i="45" s="1"/>
  <c r="AI169" i="45"/>
  <c r="AG169" i="45"/>
  <c r="I59" i="45"/>
  <c r="AI88" i="45"/>
  <c r="AG88" i="45"/>
  <c r="AI126" i="45"/>
  <c r="AJ126" i="45" s="1"/>
  <c r="AI106" i="45"/>
  <c r="AJ106" i="45" s="1"/>
  <c r="N258" i="45"/>
  <c r="I363" i="45"/>
  <c r="AD296" i="45"/>
  <c r="AA293" i="45"/>
  <c r="AG357" i="45"/>
  <c r="AI357" i="45"/>
  <c r="X55" i="45"/>
  <c r="AJ239" i="45"/>
  <c r="O136" i="45"/>
  <c r="I148" i="45"/>
  <c r="AD161" i="45"/>
  <c r="AG200" i="45"/>
  <c r="AI200" i="45"/>
  <c r="AI226" i="45"/>
  <c r="AG226" i="45"/>
  <c r="O248" i="45"/>
  <c r="I283" i="45"/>
  <c r="O320" i="45"/>
  <c r="W322" i="45"/>
  <c r="X325" i="45"/>
  <c r="X326" i="45"/>
  <c r="I357" i="45"/>
  <c r="O362" i="45"/>
  <c r="AD364" i="45"/>
  <c r="X387" i="45"/>
  <c r="AD392" i="45"/>
  <c r="X394" i="45"/>
  <c r="O416" i="45"/>
  <c r="AG429" i="45"/>
  <c r="AI429" i="45"/>
  <c r="AI439" i="45"/>
  <c r="AG439" i="45"/>
  <c r="X446" i="45"/>
  <c r="AG469" i="45"/>
  <c r="AI469" i="45"/>
  <c r="AJ469" i="45" s="1"/>
  <c r="I106" i="45"/>
  <c r="X157" i="45"/>
  <c r="X171" i="45"/>
  <c r="X172" i="45"/>
  <c r="AI178" i="45"/>
  <c r="AG178" i="45"/>
  <c r="O242" i="45"/>
  <c r="I284" i="45"/>
  <c r="AD285" i="45"/>
  <c r="AI292" i="45"/>
  <c r="AI290" i="45" s="1"/>
  <c r="AG292" i="45"/>
  <c r="AJ292" i="45" s="1"/>
  <c r="AD297" i="45"/>
  <c r="AI333" i="45"/>
  <c r="AJ333" i="45" s="1"/>
  <c r="AD341" i="45"/>
  <c r="AG347" i="45"/>
  <c r="AG345" i="45" s="1"/>
  <c r="AG363" i="45"/>
  <c r="AJ363" i="45" s="1"/>
  <c r="O426" i="45"/>
  <c r="O427" i="45"/>
  <c r="AI444" i="45"/>
  <c r="AG444" i="45"/>
  <c r="AD457" i="45"/>
  <c r="X496" i="45"/>
  <c r="AG554" i="45"/>
  <c r="AJ554" i="45" s="1"/>
  <c r="AG39" i="45"/>
  <c r="AJ39" i="45" s="1"/>
  <c r="O76" i="45"/>
  <c r="I107" i="45"/>
  <c r="I108" i="45"/>
  <c r="AI113" i="45"/>
  <c r="AG113" i="45"/>
  <c r="AJ113" i="45" s="1"/>
  <c r="AI127" i="45"/>
  <c r="AJ127" i="45" s="1"/>
  <c r="AG137" i="45"/>
  <c r="AJ137" i="45" s="1"/>
  <c r="I151" i="45"/>
  <c r="I152" i="45"/>
  <c r="I153" i="45"/>
  <c r="AG154" i="45"/>
  <c r="AJ154" i="45" s="1"/>
  <c r="AD156" i="45"/>
  <c r="O169" i="45"/>
  <c r="AG185" i="45"/>
  <c r="AJ185" i="45" s="1"/>
  <c r="O188" i="45"/>
  <c r="O205" i="45"/>
  <c r="AI206" i="45"/>
  <c r="AJ206" i="45" s="1"/>
  <c r="AG207" i="45"/>
  <c r="AI207" i="45"/>
  <c r="AI217" i="45"/>
  <c r="AG217" i="45"/>
  <c r="AJ217" i="45" s="1"/>
  <c r="AD237" i="45"/>
  <c r="X245" i="45"/>
  <c r="I291" i="45"/>
  <c r="O306" i="45"/>
  <c r="O305" i="45" s="1"/>
  <c r="AD324" i="45"/>
  <c r="I347" i="45"/>
  <c r="AG354" i="45"/>
  <c r="AJ354" i="45" s="1"/>
  <c r="O356" i="45"/>
  <c r="AG367" i="45"/>
  <c r="AI367" i="45"/>
  <c r="O372" i="45"/>
  <c r="X413" i="45"/>
  <c r="AD446" i="45"/>
  <c r="AD487" i="45"/>
  <c r="AI42" i="45"/>
  <c r="AJ42" i="45" s="1"/>
  <c r="AC28" i="45"/>
  <c r="AD74" i="45"/>
  <c r="AD73" i="45" s="1"/>
  <c r="AG77" i="45"/>
  <c r="AJ77" i="45" s="1"/>
  <c r="O81" i="45"/>
  <c r="O80" i="45" s="1"/>
  <c r="L80" i="45"/>
  <c r="O106" i="45"/>
  <c r="AD130" i="45"/>
  <c r="AI155" i="45"/>
  <c r="AJ155" i="45" s="1"/>
  <c r="AD157" i="45"/>
  <c r="X167" i="45"/>
  <c r="AJ170" i="45"/>
  <c r="AG189" i="45"/>
  <c r="AJ189" i="45" s="1"/>
  <c r="X192" i="45"/>
  <c r="X212" i="45"/>
  <c r="X274" i="45"/>
  <c r="AG277" i="45"/>
  <c r="AJ277" i="45" s="1"/>
  <c r="W315" i="45"/>
  <c r="X318" i="45"/>
  <c r="AI348" i="45"/>
  <c r="I386" i="45"/>
  <c r="AG386" i="45"/>
  <c r="AJ386" i="45" s="1"/>
  <c r="AI394" i="45"/>
  <c r="AG394" i="45"/>
  <c r="AJ400" i="45"/>
  <c r="AG418" i="45"/>
  <c r="AJ418" i="45" s="1"/>
  <c r="X433" i="45"/>
  <c r="O439" i="45"/>
  <c r="AG445" i="45"/>
  <c r="AI445" i="45"/>
  <c r="AJ445" i="45" s="1"/>
  <c r="AD495" i="45"/>
  <c r="AD539" i="45"/>
  <c r="AC533" i="45"/>
  <c r="O36" i="45"/>
  <c r="X48" i="45"/>
  <c r="X49" i="45"/>
  <c r="AG66" i="45"/>
  <c r="AJ66" i="45" s="1"/>
  <c r="X71" i="45"/>
  <c r="X70" i="45" s="1"/>
  <c r="AD79" i="45"/>
  <c r="N94" i="45"/>
  <c r="AG122" i="45"/>
  <c r="AJ122" i="45" s="1"/>
  <c r="AI128" i="45"/>
  <c r="AJ128" i="45" s="1"/>
  <c r="O151" i="45"/>
  <c r="O152" i="45"/>
  <c r="AD158" i="45"/>
  <c r="AG170" i="45"/>
  <c r="AG173" i="45"/>
  <c r="AI173" i="45"/>
  <c r="AI208" i="45"/>
  <c r="AJ208" i="45" s="1"/>
  <c r="AD209" i="45"/>
  <c r="O227" i="45"/>
  <c r="AI228" i="45"/>
  <c r="AJ228" i="45" s="1"/>
  <c r="AG244" i="45"/>
  <c r="AI244" i="45"/>
  <c r="AJ244" i="45" s="1"/>
  <c r="F261" i="45"/>
  <c r="AG262" i="45"/>
  <c r="AJ262" i="45" s="1"/>
  <c r="O267" i="45"/>
  <c r="I272" i="45"/>
  <c r="AG273" i="45"/>
  <c r="AJ273" i="45" s="1"/>
  <c r="AD279" i="45"/>
  <c r="O304" i="45"/>
  <c r="AI326" i="45"/>
  <c r="AJ326" i="45" s="1"/>
  <c r="I335" i="45"/>
  <c r="X337" i="45"/>
  <c r="AI343" i="45"/>
  <c r="AJ343" i="45" s="1"/>
  <c r="AI359" i="45"/>
  <c r="AJ359" i="45" s="1"/>
  <c r="AG359" i="45"/>
  <c r="AI368" i="45"/>
  <c r="AJ368" i="45" s="1"/>
  <c r="X381" i="45"/>
  <c r="I400" i="45"/>
  <c r="AG400" i="45"/>
  <c r="O430" i="45"/>
  <c r="AG440" i="45"/>
  <c r="AJ440" i="45" s="1"/>
  <c r="I445" i="45"/>
  <c r="X486" i="45"/>
  <c r="AI494" i="45"/>
  <c r="AG494" i="45"/>
  <c r="AI496" i="45"/>
  <c r="AG496" i="45"/>
  <c r="O63" i="45"/>
  <c r="I64" i="45"/>
  <c r="I74" i="45"/>
  <c r="I73" i="45" s="1"/>
  <c r="N75" i="45"/>
  <c r="AG98" i="45"/>
  <c r="AJ98" i="45" s="1"/>
  <c r="AG131" i="45"/>
  <c r="AJ131" i="45" s="1"/>
  <c r="O154" i="45"/>
  <c r="I156" i="45"/>
  <c r="AG179" i="45"/>
  <c r="AJ179" i="45" s="1"/>
  <c r="AD212" i="45"/>
  <c r="X240" i="45"/>
  <c r="I253" i="45"/>
  <c r="AI253" i="45"/>
  <c r="AJ253" i="45" s="1"/>
  <c r="W258" i="45"/>
  <c r="H261" i="45"/>
  <c r="AD263" i="45"/>
  <c r="L276" i="45"/>
  <c r="O285" i="45"/>
  <c r="AI298" i="45"/>
  <c r="AJ298" i="45" s="1"/>
  <c r="AD317" i="45"/>
  <c r="U327" i="45"/>
  <c r="L338" i="45"/>
  <c r="O366" i="45"/>
  <c r="X370" i="45"/>
  <c r="W375" i="45"/>
  <c r="I387" i="45"/>
  <c r="X416" i="45"/>
  <c r="O440" i="45"/>
  <c r="AG448" i="45"/>
  <c r="AJ448" i="45" s="1"/>
  <c r="AG449" i="45"/>
  <c r="AI449" i="45"/>
  <c r="AJ449" i="45" s="1"/>
  <c r="X482" i="45"/>
  <c r="AA486" i="45"/>
  <c r="AI557" i="45"/>
  <c r="AG557" i="45"/>
  <c r="X105" i="45"/>
  <c r="AI115" i="45"/>
  <c r="AJ115" i="45" s="1"/>
  <c r="O128" i="45"/>
  <c r="I130" i="45"/>
  <c r="O155" i="45"/>
  <c r="AI158" i="45"/>
  <c r="AJ158" i="45" s="1"/>
  <c r="AI167" i="45"/>
  <c r="AG167" i="45"/>
  <c r="AJ167" i="45" s="1"/>
  <c r="AI209" i="45"/>
  <c r="AJ209" i="45" s="1"/>
  <c r="I239" i="45"/>
  <c r="AG239" i="45"/>
  <c r="I244" i="45"/>
  <c r="AG246" i="45"/>
  <c r="AD247" i="45"/>
  <c r="X256" i="45"/>
  <c r="U299" i="45"/>
  <c r="AC308" i="45"/>
  <c r="AI318" i="45"/>
  <c r="AG318" i="45"/>
  <c r="AJ318" i="45" s="1"/>
  <c r="X329" i="45"/>
  <c r="I344" i="45"/>
  <c r="AC375" i="45"/>
  <c r="AD381" i="45"/>
  <c r="I401" i="45"/>
  <c r="AG401" i="45"/>
  <c r="AJ401" i="45" s="1"/>
  <c r="X426" i="45"/>
  <c r="AD477" i="45"/>
  <c r="O487" i="45"/>
  <c r="AJ487" i="45"/>
  <c r="AD488" i="45"/>
  <c r="I497" i="45"/>
  <c r="AI570" i="45"/>
  <c r="AJ570" i="45" s="1"/>
  <c r="AG571" i="45"/>
  <c r="AJ571" i="45" s="1"/>
  <c r="AI32" i="45"/>
  <c r="AJ32" i="45" s="1"/>
  <c r="O66" i="45"/>
  <c r="AD91" i="45"/>
  <c r="AD92" i="45"/>
  <c r="U94" i="45"/>
  <c r="X147" i="45"/>
  <c r="U146" i="45"/>
  <c r="AD159" i="45"/>
  <c r="AI175" i="45"/>
  <c r="AJ175" i="45" s="1"/>
  <c r="AG214" i="45"/>
  <c r="AJ214" i="45" s="1"/>
  <c r="X216" i="45"/>
  <c r="O252" i="45"/>
  <c r="AI254" i="45"/>
  <c r="AJ254" i="45" s="1"/>
  <c r="AD255" i="45"/>
  <c r="AG263" i="45"/>
  <c r="AJ263" i="45" s="1"/>
  <c r="AG265" i="45"/>
  <c r="AJ265" i="45" s="1"/>
  <c r="AI274" i="45"/>
  <c r="AJ274" i="45" s="1"/>
  <c r="AG280" i="45"/>
  <c r="AJ280" i="45" s="1"/>
  <c r="H290" i="45"/>
  <c r="AC327" i="45"/>
  <c r="O342" i="45"/>
  <c r="I369" i="45"/>
  <c r="O395" i="45"/>
  <c r="AJ396" i="45"/>
  <c r="AI421" i="45"/>
  <c r="AJ421" i="45" s="1"/>
  <c r="AD437" i="45"/>
  <c r="AI465" i="45"/>
  <c r="AG465" i="45"/>
  <c r="AG476" i="45"/>
  <c r="AJ476" i="45" s="1"/>
  <c r="AG488" i="45"/>
  <c r="AG486" i="45" s="1"/>
  <c r="AI488" i="45"/>
  <c r="AJ488" i="45" s="1"/>
  <c r="AI511" i="45"/>
  <c r="AG511" i="45"/>
  <c r="O566" i="45"/>
  <c r="AI33" i="45"/>
  <c r="AJ33" i="45" s="1"/>
  <c r="X60" i="45"/>
  <c r="X61" i="45"/>
  <c r="AG67" i="45"/>
  <c r="AJ67" i="45" s="1"/>
  <c r="U85" i="45"/>
  <c r="AI100" i="45"/>
  <c r="AJ100" i="45" s="1"/>
  <c r="AD103" i="45"/>
  <c r="AD142" i="45"/>
  <c r="AA146" i="45"/>
  <c r="X149" i="45"/>
  <c r="O158" i="45"/>
  <c r="AI159" i="45"/>
  <c r="AJ159" i="45" s="1"/>
  <c r="AG159" i="45"/>
  <c r="N162" i="45"/>
  <c r="AI176" i="45"/>
  <c r="AJ176" i="45" s="1"/>
  <c r="X223" i="45"/>
  <c r="AG247" i="45"/>
  <c r="AJ247" i="45" s="1"/>
  <c r="AD248" i="45"/>
  <c r="AD260" i="45"/>
  <c r="AA261" i="45"/>
  <c r="AG294" i="45"/>
  <c r="AJ294" i="45" s="1"/>
  <c r="I309" i="45"/>
  <c r="AG319" i="45"/>
  <c r="AJ319" i="45" s="1"/>
  <c r="AD328" i="45"/>
  <c r="AD329" i="45"/>
  <c r="U352" i="45"/>
  <c r="AG369" i="45"/>
  <c r="AJ369" i="45" s="1"/>
  <c r="AG376" i="45"/>
  <c r="AJ376" i="45" s="1"/>
  <c r="I425" i="45"/>
  <c r="AG425" i="45"/>
  <c r="AJ425" i="45" s="1"/>
  <c r="AG435" i="45"/>
  <c r="AJ435" i="45" s="1"/>
  <c r="AI436" i="45"/>
  <c r="AG436" i="45"/>
  <c r="O448" i="45"/>
  <c r="AG451" i="45"/>
  <c r="AJ451" i="45" s="1"/>
  <c r="AD452" i="45"/>
  <c r="X454" i="45"/>
  <c r="X455" i="45"/>
  <c r="O475" i="45"/>
  <c r="AI478" i="45"/>
  <c r="AG478" i="45"/>
  <c r="W519" i="45"/>
  <c r="N533" i="45"/>
  <c r="O539" i="45"/>
  <c r="I572" i="45"/>
  <c r="X35" i="45"/>
  <c r="W28" i="45"/>
  <c r="H73" i="45"/>
  <c r="AC75" i="45"/>
  <c r="I84" i="45"/>
  <c r="I82" i="45" s="1"/>
  <c r="AG136" i="45"/>
  <c r="AJ136" i="45" s="1"/>
  <c r="I141" i="45"/>
  <c r="W146" i="45"/>
  <c r="X151" i="45"/>
  <c r="AG194" i="45"/>
  <c r="AJ194" i="45" s="1"/>
  <c r="AI215" i="45"/>
  <c r="AJ215" i="45" s="1"/>
  <c r="AI221" i="45"/>
  <c r="AJ221" i="45" s="1"/>
  <c r="I231" i="45"/>
  <c r="AI232" i="45"/>
  <c r="AJ232" i="45" s="1"/>
  <c r="AI255" i="45"/>
  <c r="AJ255" i="45" s="1"/>
  <c r="I259" i="45"/>
  <c r="AI259" i="45"/>
  <c r="AI258" i="45" s="1"/>
  <c r="AC261" i="45"/>
  <c r="O278" i="45"/>
  <c r="AD302" i="45"/>
  <c r="AD306" i="45"/>
  <c r="AD305" i="45" s="1"/>
  <c r="AC305" i="45"/>
  <c r="AI328" i="45"/>
  <c r="AG328" i="45"/>
  <c r="AA345" i="45"/>
  <c r="W352" i="45"/>
  <c r="X354" i="45"/>
  <c r="X352" i="45" s="1"/>
  <c r="AD372" i="45"/>
  <c r="AG390" i="45"/>
  <c r="AJ390" i="45" s="1"/>
  <c r="AI416" i="45"/>
  <c r="AJ416" i="45" s="1"/>
  <c r="AG452" i="45"/>
  <c r="AI452" i="45"/>
  <c r="AJ452" i="45" s="1"/>
  <c r="I477" i="45"/>
  <c r="I478" i="45"/>
  <c r="AD568" i="45"/>
  <c r="O47" i="45"/>
  <c r="O48" i="45"/>
  <c r="O49" i="45"/>
  <c r="AD53" i="45"/>
  <c r="AD54" i="45"/>
  <c r="X62" i="45"/>
  <c r="AD81" i="45"/>
  <c r="AD80" i="45" s="1"/>
  <c r="O83" i="45"/>
  <c r="O84" i="45"/>
  <c r="O82" i="45" s="1"/>
  <c r="AD88" i="45"/>
  <c r="O90" i="45"/>
  <c r="I105" i="45"/>
  <c r="AJ105" i="45"/>
  <c r="O116" i="45"/>
  <c r="O135" i="45"/>
  <c r="O141" i="45"/>
  <c r="I142" i="45"/>
  <c r="I143" i="45"/>
  <c r="AD148" i="45"/>
  <c r="AD149" i="45"/>
  <c r="I164" i="45"/>
  <c r="X170" i="45"/>
  <c r="O176" i="45"/>
  <c r="X198" i="45"/>
  <c r="AD202" i="45"/>
  <c r="AG204" i="45"/>
  <c r="AJ204" i="45" s="1"/>
  <c r="AJ205" i="45"/>
  <c r="O210" i="45"/>
  <c r="X218" i="45"/>
  <c r="I241" i="45"/>
  <c r="I242" i="45"/>
  <c r="AI242" i="45"/>
  <c r="AJ242" i="45" s="1"/>
  <c r="O247" i="45"/>
  <c r="I248" i="45"/>
  <c r="AG260" i="45"/>
  <c r="AJ260" i="45" s="1"/>
  <c r="O263" i="45"/>
  <c r="O287" i="45"/>
  <c r="W290" i="45"/>
  <c r="X292" i="45"/>
  <c r="I295" i="45"/>
  <c r="AG314" i="45"/>
  <c r="AI314" i="45"/>
  <c r="AI320" i="45"/>
  <c r="AJ320" i="45" s="1"/>
  <c r="U322" i="45"/>
  <c r="I328" i="45"/>
  <c r="F349" i="45"/>
  <c r="AA352" i="45"/>
  <c r="AD353" i="45"/>
  <c r="AD352" i="45" s="1"/>
  <c r="X366" i="45"/>
  <c r="I371" i="45"/>
  <c r="AI371" i="45"/>
  <c r="AG371" i="45"/>
  <c r="I390" i="45"/>
  <c r="AJ428" i="45"/>
  <c r="AG442" i="45"/>
  <c r="AJ442" i="45" s="1"/>
  <c r="AD469" i="45"/>
  <c r="I483" i="45"/>
  <c r="AJ483" i="45"/>
  <c r="AI518" i="45"/>
  <c r="AJ518" i="45" s="1"/>
  <c r="I435" i="45"/>
  <c r="AI484" i="45"/>
  <c r="AG484" i="45"/>
  <c r="U491" i="45"/>
  <c r="O530" i="45"/>
  <c r="AI531" i="45"/>
  <c r="AG531" i="45"/>
  <c r="AD565" i="45"/>
  <c r="AD48" i="45"/>
  <c r="AD72" i="45"/>
  <c r="AD70" i="45" s="1"/>
  <c r="I119" i="45"/>
  <c r="AD125" i="45"/>
  <c r="I131" i="45"/>
  <c r="AD174" i="45"/>
  <c r="AD182" i="45"/>
  <c r="AD210" i="45"/>
  <c r="AD213" i="45"/>
  <c r="I224" i="45"/>
  <c r="O231" i="45"/>
  <c r="AD233" i="45"/>
  <c r="X241" i="45"/>
  <c r="X246" i="45"/>
  <c r="X253" i="45"/>
  <c r="F290" i="45"/>
  <c r="I300" i="45"/>
  <c r="I302" i="45"/>
  <c r="I337" i="45"/>
  <c r="X390" i="45"/>
  <c r="I412" i="45"/>
  <c r="I413" i="45"/>
  <c r="X415" i="45"/>
  <c r="I418" i="45"/>
  <c r="AI419" i="45"/>
  <c r="AG419" i="45"/>
  <c r="AJ419" i="45" s="1"/>
  <c r="AD473" i="45"/>
  <c r="AI500" i="45"/>
  <c r="AJ500" i="45" s="1"/>
  <c r="I515" i="45"/>
  <c r="AG515" i="45"/>
  <c r="AJ515" i="45" s="1"/>
  <c r="AG560" i="45"/>
  <c r="AJ560" i="45" s="1"/>
  <c r="O570" i="45"/>
  <c r="H75" i="45"/>
  <c r="O88" i="45"/>
  <c r="H94" i="45"/>
  <c r="AG104" i="45"/>
  <c r="AJ104" i="45" s="1"/>
  <c r="AG124" i="45"/>
  <c r="AJ124" i="45" s="1"/>
  <c r="AD134" i="45"/>
  <c r="O137" i="45"/>
  <c r="X154" i="45"/>
  <c r="O190" i="45"/>
  <c r="AI192" i="45"/>
  <c r="AJ192" i="45" s="1"/>
  <c r="X194" i="45"/>
  <c r="AI212" i="45"/>
  <c r="AJ212" i="45" s="1"/>
  <c r="I225" i="45"/>
  <c r="O249" i="45"/>
  <c r="N261" i="45"/>
  <c r="I282" i="45"/>
  <c r="AG282" i="45"/>
  <c r="I292" i="45"/>
  <c r="X298" i="45"/>
  <c r="AG303" i="45"/>
  <c r="AJ303" i="45" s="1"/>
  <c r="AG306" i="45"/>
  <c r="AG305" i="45" s="1"/>
  <c r="X313" i="45"/>
  <c r="I316" i="45"/>
  <c r="X319" i="45"/>
  <c r="H327" i="45"/>
  <c r="AG331" i="45"/>
  <c r="AJ331" i="45" s="1"/>
  <c r="X333" i="45"/>
  <c r="O363" i="45"/>
  <c r="AG365" i="45"/>
  <c r="AI365" i="45"/>
  <c r="AJ365" i="45" s="1"/>
  <c r="X368" i="45"/>
  <c r="O370" i="45"/>
  <c r="O381" i="45"/>
  <c r="I388" i="45"/>
  <c r="AI414" i="45"/>
  <c r="AJ414" i="45" s="1"/>
  <c r="I419" i="45"/>
  <c r="I437" i="45"/>
  <c r="I454" i="45"/>
  <c r="AI454" i="45"/>
  <c r="AJ454" i="45" s="1"/>
  <c r="AI463" i="45"/>
  <c r="I470" i="45"/>
  <c r="I471" i="45"/>
  <c r="I500" i="45"/>
  <c r="H519" i="45"/>
  <c r="AD563" i="45"/>
  <c r="AD564" i="45"/>
  <c r="X32" i="45"/>
  <c r="AJ36" i="45"/>
  <c r="AD39" i="45"/>
  <c r="X41" i="45"/>
  <c r="I47" i="45"/>
  <c r="I49" i="45"/>
  <c r="I50" i="45"/>
  <c r="X52" i="45"/>
  <c r="AD63" i="45"/>
  <c r="X64" i="45"/>
  <c r="AI72" i="45"/>
  <c r="AJ72" i="45" s="1"/>
  <c r="AD76" i="45"/>
  <c r="O79" i="45"/>
  <c r="AD84" i="45"/>
  <c r="X91" i="45"/>
  <c r="O96" i="45"/>
  <c r="O101" i="45"/>
  <c r="O102" i="45"/>
  <c r="I103" i="45"/>
  <c r="AI114" i="45"/>
  <c r="AJ114" i="45" s="1"/>
  <c r="AD122" i="45"/>
  <c r="I125" i="45"/>
  <c r="X127" i="45"/>
  <c r="O132" i="45"/>
  <c r="AD135" i="45"/>
  <c r="I139" i="45"/>
  <c r="I150" i="45"/>
  <c r="AG150" i="45"/>
  <c r="AJ150" i="45" s="1"/>
  <c r="AC162" i="45"/>
  <c r="O167" i="45"/>
  <c r="O178" i="45"/>
  <c r="I193" i="45"/>
  <c r="AD194" i="45"/>
  <c r="O200" i="45"/>
  <c r="O202" i="45"/>
  <c r="O204" i="45"/>
  <c r="I205" i="45"/>
  <c r="I212" i="45"/>
  <c r="AG213" i="45"/>
  <c r="AJ213" i="45" s="1"/>
  <c r="AI219" i="45"/>
  <c r="AJ219" i="45" s="1"/>
  <c r="AD220" i="45"/>
  <c r="O225" i="45"/>
  <c r="O226" i="45"/>
  <c r="X229" i="45"/>
  <c r="I233" i="45"/>
  <c r="AI252" i="45"/>
  <c r="AJ252" i="45" s="1"/>
  <c r="AD283" i="45"/>
  <c r="L290" i="45"/>
  <c r="F299" i="45"/>
  <c r="AG304" i="45"/>
  <c r="AJ304" i="45" s="1"/>
  <c r="AD311" i="45"/>
  <c r="I317" i="45"/>
  <c r="AI317" i="45"/>
  <c r="AG317" i="45"/>
  <c r="AJ317" i="45" s="1"/>
  <c r="I324" i="45"/>
  <c r="AD325" i="45"/>
  <c r="X339" i="45"/>
  <c r="W338" i="45"/>
  <c r="O359" i="45"/>
  <c r="AG366" i="45"/>
  <c r="AJ366" i="45" s="1"/>
  <c r="AI389" i="45"/>
  <c r="AJ389" i="45" s="1"/>
  <c r="AD390" i="45"/>
  <c r="AD396" i="45"/>
  <c r="I420" i="45"/>
  <c r="AD421" i="45"/>
  <c r="O441" i="45"/>
  <c r="X443" i="45"/>
  <c r="X450" i="45"/>
  <c r="O469" i="45"/>
  <c r="O472" i="45"/>
  <c r="AD475" i="45"/>
  <c r="X493" i="45"/>
  <c r="N505" i="45"/>
  <c r="AI527" i="45"/>
  <c r="AG527" i="45"/>
  <c r="AG564" i="45"/>
  <c r="AI564" i="45"/>
  <c r="I474" i="45"/>
  <c r="N481" i="45"/>
  <c r="AD497" i="45"/>
  <c r="N519" i="45"/>
  <c r="I526" i="45"/>
  <c r="I563" i="45"/>
  <c r="O568" i="45"/>
  <c r="AD33" i="45"/>
  <c r="O39" i="45"/>
  <c r="X43" i="45"/>
  <c r="X45" i="45"/>
  <c r="AD52" i="45"/>
  <c r="X54" i="45"/>
  <c r="O55" i="45"/>
  <c r="AD65" i="45"/>
  <c r="I68" i="45"/>
  <c r="I72" i="45"/>
  <c r="X84" i="45"/>
  <c r="O92" i="45"/>
  <c r="O93" i="45"/>
  <c r="AD96" i="45"/>
  <c r="X97" i="45"/>
  <c r="O98" i="45"/>
  <c r="AD101" i="45"/>
  <c r="X103" i="45"/>
  <c r="X104" i="45"/>
  <c r="X110" i="45"/>
  <c r="X114" i="45"/>
  <c r="I117" i="45"/>
  <c r="AD119" i="45"/>
  <c r="X130" i="45"/>
  <c r="X131" i="45"/>
  <c r="O138" i="45"/>
  <c r="X142" i="45"/>
  <c r="X143" i="45"/>
  <c r="O149" i="45"/>
  <c r="AD152" i="45"/>
  <c r="H162" i="45"/>
  <c r="I167" i="45"/>
  <c r="X169" i="45"/>
  <c r="O180" i="45"/>
  <c r="O189" i="45"/>
  <c r="I190" i="45"/>
  <c r="X193" i="45"/>
  <c r="AD198" i="45"/>
  <c r="O206" i="45"/>
  <c r="I207" i="45"/>
  <c r="X231" i="45"/>
  <c r="W184" i="45"/>
  <c r="AD246" i="45"/>
  <c r="X247" i="45"/>
  <c r="O250" i="45"/>
  <c r="O251" i="45"/>
  <c r="AD253" i="45"/>
  <c r="AJ264" i="45"/>
  <c r="AD267" i="45"/>
  <c r="X270" i="45"/>
  <c r="X272" i="45"/>
  <c r="O274" i="45"/>
  <c r="O280" i="45"/>
  <c r="AD295" i="45"/>
  <c r="O298" i="45"/>
  <c r="O293" i="45" s="1"/>
  <c r="X300" i="45"/>
  <c r="X302" i="45"/>
  <c r="U308" i="45"/>
  <c r="O311" i="45"/>
  <c r="I334" i="45"/>
  <c r="X336" i="45"/>
  <c r="AD347" i="45"/>
  <c r="I351" i="45"/>
  <c r="AD356" i="45"/>
  <c r="AD367" i="45"/>
  <c r="O371" i="45"/>
  <c r="I411" i="45"/>
  <c r="AD418" i="45"/>
  <c r="AD426" i="45"/>
  <c r="AD428" i="45"/>
  <c r="X434" i="45"/>
  <c r="X435" i="45"/>
  <c r="I448" i="45"/>
  <c r="AD451" i="45"/>
  <c r="O455" i="45"/>
  <c r="I457" i="45"/>
  <c r="AD498" i="45"/>
  <c r="X499" i="45"/>
  <c r="I512" i="45"/>
  <c r="AJ513" i="45"/>
  <c r="O527" i="45"/>
  <c r="X530" i="45"/>
  <c r="O532" i="45"/>
  <c r="AD543" i="45"/>
  <c r="X249" i="45"/>
  <c r="X250" i="45"/>
  <c r="X251" i="45"/>
  <c r="AD254" i="45"/>
  <c r="I264" i="45"/>
  <c r="O273" i="45"/>
  <c r="O283" i="45"/>
  <c r="X286" i="45"/>
  <c r="X296" i="45"/>
  <c r="O321" i="45"/>
  <c r="AA322" i="45"/>
  <c r="I333" i="45"/>
  <c r="AD334" i="45"/>
  <c r="X340" i="45"/>
  <c r="X362" i="45"/>
  <c r="X376" i="45"/>
  <c r="I393" i="45"/>
  <c r="O397" i="45"/>
  <c r="AD401" i="45"/>
  <c r="I427" i="45"/>
  <c r="O438" i="45"/>
  <c r="I439" i="45"/>
  <c r="O451" i="45"/>
  <c r="O464" i="45"/>
  <c r="I472" i="45"/>
  <c r="X475" i="45"/>
  <c r="X484" i="45"/>
  <c r="I498" i="45"/>
  <c r="AD499" i="45"/>
  <c r="AD500" i="45"/>
  <c r="AD512" i="45"/>
  <c r="O546" i="45"/>
  <c r="X560" i="45"/>
  <c r="I249" i="45"/>
  <c r="AC269" i="45"/>
  <c r="AD282" i="45"/>
  <c r="AC293" i="45"/>
  <c r="L299" i="45"/>
  <c r="AD303" i="45"/>
  <c r="O314" i="45"/>
  <c r="U315" i="45"/>
  <c r="X321" i="45"/>
  <c r="AD331" i="45"/>
  <c r="AD343" i="45"/>
  <c r="O357" i="45"/>
  <c r="AC358" i="45"/>
  <c r="AD391" i="45"/>
  <c r="O394" i="45"/>
  <c r="AD425" i="45"/>
  <c r="O429" i="45"/>
  <c r="X431" i="45"/>
  <c r="O435" i="45"/>
  <c r="I436" i="45"/>
  <c r="X451" i="45"/>
  <c r="O474" i="45"/>
  <c r="I488" i="45"/>
  <c r="O500" i="45"/>
  <c r="O526" i="45"/>
  <c r="X546" i="45"/>
  <c r="X568" i="45"/>
  <c r="AC562" i="45"/>
  <c r="X572" i="45"/>
  <c r="O302" i="45"/>
  <c r="O313" i="45"/>
  <c r="I314" i="45"/>
  <c r="I318" i="45"/>
  <c r="AD333" i="45"/>
  <c r="O341" i="45"/>
  <c r="I342" i="45"/>
  <c r="AD346" i="45"/>
  <c r="O369" i="45"/>
  <c r="X397" i="45"/>
  <c r="X414" i="45"/>
  <c r="O428" i="45"/>
  <c r="I429" i="45"/>
  <c r="I433" i="45"/>
  <c r="AD434" i="45"/>
  <c r="AD435" i="45"/>
  <c r="AD443" i="45"/>
  <c r="X487" i="45"/>
  <c r="AD496" i="45"/>
  <c r="I513" i="45"/>
  <c r="O529" i="45"/>
  <c r="AJ546" i="45"/>
  <c r="I555" i="45"/>
  <c r="AG79" i="45"/>
  <c r="AJ79" i="45" s="1"/>
  <c r="X81" i="45"/>
  <c r="X80" i="45" s="1"/>
  <c r="O97" i="45"/>
  <c r="I102" i="45"/>
  <c r="O150" i="45"/>
  <c r="AI151" i="45"/>
  <c r="AG151" i="45"/>
  <c r="AG218" i="45"/>
  <c r="AJ218" i="45" s="1"/>
  <c r="O246" i="45"/>
  <c r="AG258" i="45"/>
  <c r="AJ259" i="45"/>
  <c r="AJ258" i="45" s="1"/>
  <c r="AG301" i="45"/>
  <c r="AJ301" i="45" s="1"/>
  <c r="I356" i="45"/>
  <c r="I359" i="45"/>
  <c r="H358" i="45"/>
  <c r="I568" i="45"/>
  <c r="H562" i="45"/>
  <c r="I32" i="45"/>
  <c r="AG35" i="45"/>
  <c r="AJ35" i="45" s="1"/>
  <c r="AI43" i="45"/>
  <c r="AG43" i="45"/>
  <c r="AJ43" i="45" s="1"/>
  <c r="AG52" i="45"/>
  <c r="AJ52" i="45" s="1"/>
  <c r="AG57" i="45"/>
  <c r="AJ57" i="45" s="1"/>
  <c r="AG92" i="45"/>
  <c r="AI92" i="45"/>
  <c r="AA94" i="45"/>
  <c r="AG138" i="45"/>
  <c r="AJ138" i="45" s="1"/>
  <c r="AI236" i="45"/>
  <c r="AG236" i="45"/>
  <c r="AJ236" i="45" s="1"/>
  <c r="X244" i="45"/>
  <c r="I256" i="45"/>
  <c r="AD266" i="45"/>
  <c r="H269" i="45"/>
  <c r="I270" i="45"/>
  <c r="I269" i="45" s="1"/>
  <c r="AJ282" i="45"/>
  <c r="I301" i="45"/>
  <c r="H299" i="45"/>
  <c r="O323" i="45"/>
  <c r="AI340" i="45"/>
  <c r="AJ340" i="45" s="1"/>
  <c r="X342" i="45"/>
  <c r="X343" i="45"/>
  <c r="L352" i="45"/>
  <c r="AD368" i="45"/>
  <c r="AD417" i="45"/>
  <c r="F423" i="45"/>
  <c r="F462" i="45"/>
  <c r="I463" i="45"/>
  <c r="O494" i="45"/>
  <c r="N491" i="45"/>
  <c r="I496" i="45"/>
  <c r="F491" i="45"/>
  <c r="L28" i="45"/>
  <c r="AI83" i="45"/>
  <c r="AG83" i="45"/>
  <c r="AG93" i="45"/>
  <c r="AJ93" i="45" s="1"/>
  <c r="AD95" i="45"/>
  <c r="X96" i="45"/>
  <c r="AI103" i="45"/>
  <c r="AJ103" i="45" s="1"/>
  <c r="AI135" i="45"/>
  <c r="AG135" i="45"/>
  <c r="AJ135" i="45" s="1"/>
  <c r="L162" i="45"/>
  <c r="U162" i="45"/>
  <c r="X165" i="45"/>
  <c r="AG172" i="45"/>
  <c r="AJ172" i="45" s="1"/>
  <c r="AG202" i="45"/>
  <c r="AJ202" i="45" s="1"/>
  <c r="AG225" i="45"/>
  <c r="AJ225" i="45" s="1"/>
  <c r="AG231" i="45"/>
  <c r="AI231" i="45"/>
  <c r="I262" i="45"/>
  <c r="O264" i="45"/>
  <c r="O261" i="45" s="1"/>
  <c r="AG278" i="45"/>
  <c r="AI278" i="45"/>
  <c r="AJ348" i="45"/>
  <c r="I368" i="45"/>
  <c r="N423" i="45"/>
  <c r="W491" i="45"/>
  <c r="X492" i="45"/>
  <c r="O525" i="45"/>
  <c r="AI526" i="45"/>
  <c r="AG526" i="45"/>
  <c r="AJ526" i="45" s="1"/>
  <c r="O567" i="45"/>
  <c r="N562" i="45"/>
  <c r="N28" i="45"/>
  <c r="O32" i="45"/>
  <c r="W70" i="45"/>
  <c r="X74" i="45"/>
  <c r="X73" i="45" s="1"/>
  <c r="X88" i="45"/>
  <c r="X85" i="45" s="1"/>
  <c r="AC146" i="45"/>
  <c r="AG153" i="45"/>
  <c r="AJ153" i="45" s="1"/>
  <c r="AD185" i="45"/>
  <c r="AA184" i="45"/>
  <c r="AC184" i="45"/>
  <c r="I202" i="45"/>
  <c r="H184" i="45"/>
  <c r="AG237" i="45"/>
  <c r="AJ237" i="45" s="1"/>
  <c r="AG241" i="45"/>
  <c r="AJ241" i="45" s="1"/>
  <c r="I260" i="45"/>
  <c r="H258" i="45"/>
  <c r="F276" i="45"/>
  <c r="AI279" i="45"/>
  <c r="AJ279" i="45" s="1"/>
  <c r="N299" i="45"/>
  <c r="O300" i="45"/>
  <c r="AG310" i="45"/>
  <c r="AJ310" i="45" s="1"/>
  <c r="AA315" i="45"/>
  <c r="AI360" i="45"/>
  <c r="AG360" i="45"/>
  <c r="W423" i="45"/>
  <c r="O431" i="45"/>
  <c r="L423" i="45"/>
  <c r="O482" i="45"/>
  <c r="L481" i="45"/>
  <c r="AI47" i="45"/>
  <c r="AJ47" i="45" s="1"/>
  <c r="AG58" i="45"/>
  <c r="AJ58" i="45" s="1"/>
  <c r="U75" i="45"/>
  <c r="AI81" i="45"/>
  <c r="AI80" i="45" s="1"/>
  <c r="AI84" i="45"/>
  <c r="AG84" i="45"/>
  <c r="AJ84" i="45" s="1"/>
  <c r="AI85" i="45"/>
  <c r="L94" i="45"/>
  <c r="F94" i="45"/>
  <c r="AC94" i="45"/>
  <c r="AI108" i="45"/>
  <c r="AG108" i="45"/>
  <c r="AJ108" i="45" s="1"/>
  <c r="AG123" i="45"/>
  <c r="AJ123" i="45" s="1"/>
  <c r="F146" i="45"/>
  <c r="AD147" i="45"/>
  <c r="AD154" i="45"/>
  <c r="AI284" i="45"/>
  <c r="AG284" i="45"/>
  <c r="R308" i="45"/>
  <c r="AE308" i="45"/>
  <c r="O310" i="45"/>
  <c r="N308" i="45"/>
  <c r="F308" i="45"/>
  <c r="O348" i="45"/>
  <c r="U349" i="45"/>
  <c r="X350" i="45"/>
  <c r="X424" i="45"/>
  <c r="O517" i="45"/>
  <c r="L505" i="45"/>
  <c r="AA28" i="45"/>
  <c r="AI41" i="45"/>
  <c r="AJ41" i="45" s="1"/>
  <c r="AG53" i="45"/>
  <c r="AJ53" i="45" s="1"/>
  <c r="AA70" i="45"/>
  <c r="O72" i="45"/>
  <c r="AG86" i="45"/>
  <c r="AI99" i="45"/>
  <c r="AG99" i="45"/>
  <c r="O104" i="45"/>
  <c r="AD109" i="45"/>
  <c r="H146" i="45"/>
  <c r="I147" i="45"/>
  <c r="O153" i="45"/>
  <c r="I216" i="45"/>
  <c r="AD228" i="45"/>
  <c r="O241" i="45"/>
  <c r="AI250" i="45"/>
  <c r="AG250" i="45"/>
  <c r="L269" i="45"/>
  <c r="AG272" i="45"/>
  <c r="AJ272" i="45" s="1"/>
  <c r="I311" i="45"/>
  <c r="H308" i="45"/>
  <c r="F327" i="45"/>
  <c r="L327" i="45"/>
  <c r="X330" i="45"/>
  <c r="I343" i="45"/>
  <c r="F338" i="45"/>
  <c r="AA462" i="45"/>
  <c r="R537" i="45"/>
  <c r="F537" i="45"/>
  <c r="I537" i="45" s="1"/>
  <c r="AJ30" i="45"/>
  <c r="AI71" i="45"/>
  <c r="AG71" i="45"/>
  <c r="F75" i="45"/>
  <c r="I76" i="45"/>
  <c r="AG102" i="45"/>
  <c r="AI102" i="45"/>
  <c r="AI223" i="45"/>
  <c r="AG223" i="45"/>
  <c r="AJ223" i="45" s="1"/>
  <c r="AD259" i="45"/>
  <c r="AC258" i="45"/>
  <c r="X284" i="45"/>
  <c r="U276" i="45"/>
  <c r="AI305" i="45"/>
  <c r="AI309" i="45"/>
  <c r="AG309" i="45"/>
  <c r="X412" i="45"/>
  <c r="W410" i="45"/>
  <c r="AE523" i="45"/>
  <c r="AG523" i="45" s="1"/>
  <c r="R523" i="45"/>
  <c r="F523" i="45"/>
  <c r="AI60" i="45"/>
  <c r="AJ60" i="45" s="1"/>
  <c r="I79" i="45"/>
  <c r="AI152" i="45"/>
  <c r="AG152" i="45"/>
  <c r="I247" i="45"/>
  <c r="AD270" i="45"/>
  <c r="AI321" i="45"/>
  <c r="AG321" i="45"/>
  <c r="AG324" i="45"/>
  <c r="AI324" i="45"/>
  <c r="AJ324" i="45" s="1"/>
  <c r="N352" i="45"/>
  <c r="O354" i="45"/>
  <c r="O352" i="45" s="1"/>
  <c r="AG356" i="45"/>
  <c r="AI356" i="45"/>
  <c r="AJ356" i="45" s="1"/>
  <c r="AC410" i="45"/>
  <c r="AD411" i="45"/>
  <c r="AG529" i="45"/>
  <c r="AJ529" i="45" s="1"/>
  <c r="AG48" i="45"/>
  <c r="AI48" i="45"/>
  <c r="L75" i="45"/>
  <c r="O86" i="45"/>
  <c r="L85" i="45"/>
  <c r="O328" i="45"/>
  <c r="N327" i="45"/>
  <c r="X522" i="45"/>
  <c r="U519" i="45"/>
  <c r="AE45" i="45"/>
  <c r="R45" i="45"/>
  <c r="AC89" i="45"/>
  <c r="AI116" i="45"/>
  <c r="AG116" i="45"/>
  <c r="AJ116" i="45" s="1"/>
  <c r="AI117" i="45"/>
  <c r="AG117" i="45"/>
  <c r="AJ117" i="45" s="1"/>
  <c r="AG132" i="45"/>
  <c r="AJ132" i="45" s="1"/>
  <c r="AG148" i="45"/>
  <c r="AI148" i="45"/>
  <c r="AA162" i="45"/>
  <c r="AI181" i="45"/>
  <c r="AG181" i="45"/>
  <c r="H243" i="45"/>
  <c r="L243" i="45"/>
  <c r="O244" i="45"/>
  <c r="I250" i="45"/>
  <c r="W308" i="45"/>
  <c r="X309" i="45"/>
  <c r="AG313" i="45"/>
  <c r="AI313" i="45"/>
  <c r="AD316" i="45"/>
  <c r="AC315" i="45"/>
  <c r="AI329" i="45"/>
  <c r="AG329" i="45"/>
  <c r="AC349" i="45"/>
  <c r="AD350" i="45"/>
  <c r="AJ353" i="45"/>
  <c r="AD366" i="45"/>
  <c r="H491" i="45"/>
  <c r="I492" i="45"/>
  <c r="AG563" i="45"/>
  <c r="AI563" i="45"/>
  <c r="F45" i="45"/>
  <c r="AG49" i="45"/>
  <c r="AJ49" i="45" s="1"/>
  <c r="AG51" i="45"/>
  <c r="AJ51" i="45" s="1"/>
  <c r="AI59" i="45"/>
  <c r="AJ59" i="45" s="1"/>
  <c r="AI62" i="45"/>
  <c r="AG62" i="45"/>
  <c r="O74" i="45"/>
  <c r="O73" i="45" s="1"/>
  <c r="L73" i="45"/>
  <c r="AG74" i="45"/>
  <c r="W75" i="45"/>
  <c r="O77" i="45"/>
  <c r="F89" i="45"/>
  <c r="I90" i="45"/>
  <c r="AD90" i="45"/>
  <c r="I155" i="45"/>
  <c r="O173" i="45"/>
  <c r="AG174" i="45"/>
  <c r="AI174" i="45"/>
  <c r="AG210" i="45"/>
  <c r="AI210" i="45"/>
  <c r="AG233" i="45"/>
  <c r="AI233" i="45"/>
  <c r="U269" i="45"/>
  <c r="AD277" i="45"/>
  <c r="AA276" i="45"/>
  <c r="AC290" i="45"/>
  <c r="AD291" i="45"/>
  <c r="F293" i="45"/>
  <c r="AD294" i="45"/>
  <c r="X301" i="45"/>
  <c r="I329" i="45"/>
  <c r="O333" i="45"/>
  <c r="I346" i="45"/>
  <c r="H345" i="45"/>
  <c r="AD351" i="45"/>
  <c r="AA349" i="45"/>
  <c r="N375" i="45"/>
  <c r="O376" i="45"/>
  <c r="I415" i="45"/>
  <c r="F410" i="45"/>
  <c r="AG415" i="45"/>
  <c r="AI415" i="45"/>
  <c r="N462" i="45"/>
  <c r="AC462" i="45"/>
  <c r="AD467" i="45"/>
  <c r="L491" i="45"/>
  <c r="O492" i="45"/>
  <c r="AG493" i="45"/>
  <c r="AI493" i="45"/>
  <c r="H45" i="45"/>
  <c r="AI78" i="45"/>
  <c r="AG78" i="45"/>
  <c r="L89" i="45"/>
  <c r="H89" i="45"/>
  <c r="AI101" i="45"/>
  <c r="AG101" i="45"/>
  <c r="AI133" i="45"/>
  <c r="AG133" i="45"/>
  <c r="AJ133" i="45" s="1"/>
  <c r="I149" i="45"/>
  <c r="X152" i="45"/>
  <c r="AI182" i="45"/>
  <c r="AG182" i="45"/>
  <c r="F184" i="45"/>
  <c r="U261" i="45"/>
  <c r="W269" i="45"/>
  <c r="AD281" i="45"/>
  <c r="H293" i="45"/>
  <c r="I294" i="45"/>
  <c r="AG316" i="45"/>
  <c r="AG322" i="45"/>
  <c r="O346" i="45"/>
  <c r="O345" i="45" s="1"/>
  <c r="L345" i="45"/>
  <c r="AJ346" i="45"/>
  <c r="W345" i="45"/>
  <c r="X348" i="45"/>
  <c r="X345" i="45" s="1"/>
  <c r="I366" i="45"/>
  <c r="U410" i="45"/>
  <c r="AC491" i="45"/>
  <c r="AD494" i="45"/>
  <c r="W505" i="45"/>
  <c r="X518" i="45"/>
  <c r="U547" i="45"/>
  <c r="X549" i="45"/>
  <c r="O56" i="45"/>
  <c r="AG56" i="45"/>
  <c r="AJ56" i="45" s="1"/>
  <c r="X58" i="45"/>
  <c r="I71" i="45"/>
  <c r="F70" i="45"/>
  <c r="AC70" i="45"/>
  <c r="U82" i="45"/>
  <c r="X83" i="45"/>
  <c r="I91" i="45"/>
  <c r="AD114" i="45"/>
  <c r="O124" i="45"/>
  <c r="X153" i="45"/>
  <c r="AI157" i="45"/>
  <c r="AJ157" i="45" s="1"/>
  <c r="I163" i="45"/>
  <c r="F162" i="45"/>
  <c r="X237" i="45"/>
  <c r="AD286" i="45"/>
  <c r="I297" i="45"/>
  <c r="I306" i="45"/>
  <c r="I305" i="45" s="1"/>
  <c r="H315" i="45"/>
  <c r="L315" i="45"/>
  <c r="AC338" i="45"/>
  <c r="L375" i="45"/>
  <c r="AI446" i="45"/>
  <c r="AG446" i="45"/>
  <c r="O535" i="45"/>
  <c r="L533" i="45"/>
  <c r="AA547" i="45"/>
  <c r="AD549" i="45"/>
  <c r="AI147" i="45"/>
  <c r="AG147" i="45"/>
  <c r="L184" i="45"/>
  <c r="AD244" i="45"/>
  <c r="AA243" i="45"/>
  <c r="O272" i="45"/>
  <c r="AA269" i="45"/>
  <c r="AD273" i="45"/>
  <c r="U293" i="45"/>
  <c r="X294" i="45"/>
  <c r="O316" i="45"/>
  <c r="AA327" i="45"/>
  <c r="AJ332" i="45"/>
  <c r="AA375" i="45"/>
  <c r="O386" i="45"/>
  <c r="AA423" i="45"/>
  <c r="W462" i="45"/>
  <c r="X463" i="45"/>
  <c r="I466" i="45"/>
  <c r="H462" i="45"/>
  <c r="R509" i="45"/>
  <c r="AE509" i="45"/>
  <c r="AG509" i="45" s="1"/>
  <c r="AI567" i="45"/>
  <c r="AG567" i="45"/>
  <c r="AI568" i="45"/>
  <c r="AG568" i="45"/>
  <c r="F80" i="45"/>
  <c r="L82" i="45"/>
  <c r="AG90" i="45"/>
  <c r="AG111" i="45"/>
  <c r="AJ111" i="45" s="1"/>
  <c r="AI119" i="45"/>
  <c r="AG119" i="45"/>
  <c r="AG129" i="45"/>
  <c r="AJ129" i="45" s="1"/>
  <c r="I154" i="45"/>
  <c r="AI165" i="45"/>
  <c r="AG165" i="45"/>
  <c r="AJ165" i="45" s="1"/>
  <c r="AG180" i="45"/>
  <c r="AJ180" i="45" s="1"/>
  <c r="N184" i="45"/>
  <c r="AG198" i="45"/>
  <c r="AJ198" i="45" s="1"/>
  <c r="AG222" i="45"/>
  <c r="AJ222" i="45" s="1"/>
  <c r="AG234" i="45"/>
  <c r="AJ234" i="45" s="1"/>
  <c r="AD292" i="45"/>
  <c r="I298" i="45"/>
  <c r="AG300" i="45"/>
  <c r="AJ300" i="45" s="1"/>
  <c r="AD318" i="45"/>
  <c r="AI325" i="45"/>
  <c r="AJ325" i="45" s="1"/>
  <c r="O329" i="45"/>
  <c r="AD330" i="45"/>
  <c r="AI342" i="45"/>
  <c r="AG342" i="45"/>
  <c r="X361" i="45"/>
  <c r="AI370" i="45"/>
  <c r="AG370" i="45"/>
  <c r="AG397" i="45"/>
  <c r="AJ397" i="45" s="1"/>
  <c r="AC423" i="45"/>
  <c r="F509" i="45"/>
  <c r="I509" i="45" s="1"/>
  <c r="U28" i="45"/>
  <c r="I35" i="45"/>
  <c r="X44" i="45"/>
  <c r="O64" i="45"/>
  <c r="AG64" i="45"/>
  <c r="AJ64" i="45" s="1"/>
  <c r="AD83" i="45"/>
  <c r="U89" i="45"/>
  <c r="I93" i="45"/>
  <c r="X134" i="45"/>
  <c r="AI141" i="45"/>
  <c r="AJ141" i="45" s="1"/>
  <c r="AD155" i="45"/>
  <c r="AG161" i="45"/>
  <c r="AJ161" i="45" s="1"/>
  <c r="AD163" i="45"/>
  <c r="AI171" i="45"/>
  <c r="AJ171" i="45" s="1"/>
  <c r="O185" i="45"/>
  <c r="AD208" i="45"/>
  <c r="O222" i="45"/>
  <c r="AG230" i="45"/>
  <c r="AI230" i="45"/>
  <c r="O234" i="45"/>
  <c r="O277" i="45"/>
  <c r="O276" i="45" s="1"/>
  <c r="N276" i="45"/>
  <c r="O291" i="45"/>
  <c r="O303" i="45"/>
  <c r="AG312" i="45"/>
  <c r="AI312" i="45"/>
  <c r="AJ312" i="45" s="1"/>
  <c r="X323" i="45"/>
  <c r="W327" i="45"/>
  <c r="X344" i="45"/>
  <c r="L358" i="45"/>
  <c r="I370" i="45"/>
  <c r="I424" i="45"/>
  <c r="H423" i="45"/>
  <c r="AI424" i="45"/>
  <c r="AG424" i="45"/>
  <c r="AG453" i="45"/>
  <c r="AI453" i="45"/>
  <c r="O483" i="45"/>
  <c r="AI495" i="45"/>
  <c r="AG495" i="45"/>
  <c r="L562" i="45"/>
  <c r="AA85" i="45"/>
  <c r="AI107" i="45"/>
  <c r="AG107" i="45"/>
  <c r="AJ107" i="45" s="1"/>
  <c r="AI120" i="45"/>
  <c r="AG120" i="45"/>
  <c r="X160" i="45"/>
  <c r="W162" i="45"/>
  <c r="F243" i="45"/>
  <c r="AD245" i="45"/>
  <c r="AC243" i="45"/>
  <c r="AI270" i="45"/>
  <c r="AG270" i="45"/>
  <c r="AD274" i="45"/>
  <c r="I279" i="45"/>
  <c r="I286" i="45"/>
  <c r="L308" i="45"/>
  <c r="O318" i="45"/>
  <c r="F315" i="45"/>
  <c r="AD319" i="45"/>
  <c r="O326" i="45"/>
  <c r="O330" i="45"/>
  <c r="AG388" i="45"/>
  <c r="AI388" i="45"/>
  <c r="AJ388" i="45" s="1"/>
  <c r="I417" i="45"/>
  <c r="O442" i="45"/>
  <c r="AJ463" i="45"/>
  <c r="AD468" i="45"/>
  <c r="AJ535" i="45"/>
  <c r="I554" i="45"/>
  <c r="H547" i="45"/>
  <c r="F85" i="45"/>
  <c r="AI91" i="45"/>
  <c r="AG125" i="45"/>
  <c r="AJ125" i="45" s="1"/>
  <c r="AG130" i="45"/>
  <c r="AJ130" i="45" s="1"/>
  <c r="AI142" i="45"/>
  <c r="AJ142" i="45" s="1"/>
  <c r="AI149" i="45"/>
  <c r="AJ149" i="45" s="1"/>
  <c r="X164" i="45"/>
  <c r="AI224" i="45"/>
  <c r="AG224" i="45"/>
  <c r="AI238" i="45"/>
  <c r="AG238" i="45"/>
  <c r="I245" i="45"/>
  <c r="AG245" i="45"/>
  <c r="AI245" i="45"/>
  <c r="AI249" i="45"/>
  <c r="AG249" i="45"/>
  <c r="I255" i="45"/>
  <c r="X275" i="45"/>
  <c r="X287" i="45"/>
  <c r="AG296" i="45"/>
  <c r="AJ296" i="45" s="1"/>
  <c r="O301" i="45"/>
  <c r="X306" i="45"/>
  <c r="X305" i="45" s="1"/>
  <c r="I319" i="45"/>
  <c r="AI323" i="45"/>
  <c r="AG334" i="45"/>
  <c r="AI334" i="45"/>
  <c r="AD335" i="45"/>
  <c r="O343" i="45"/>
  <c r="AI344" i="45"/>
  <c r="AG344" i="45"/>
  <c r="U358" i="45"/>
  <c r="I364" i="45"/>
  <c r="AD389" i="45"/>
  <c r="AG413" i="45"/>
  <c r="AJ413" i="45" s="1"/>
  <c r="X441" i="45"/>
  <c r="I468" i="45"/>
  <c r="AA491" i="45"/>
  <c r="AI539" i="45"/>
  <c r="AG539" i="45"/>
  <c r="AJ539" i="45" s="1"/>
  <c r="O549" i="45"/>
  <c r="L547" i="45"/>
  <c r="I36" i="45"/>
  <c r="AD49" i="45"/>
  <c r="O65" i="45"/>
  <c r="AG65" i="45"/>
  <c r="AJ65" i="45" s="1"/>
  <c r="U70" i="45"/>
  <c r="AD86" i="45"/>
  <c r="X90" i="45"/>
  <c r="O112" i="45"/>
  <c r="AG112" i="45"/>
  <c r="AJ112" i="45" s="1"/>
  <c r="I121" i="45"/>
  <c r="O125" i="45"/>
  <c r="AI156" i="45"/>
  <c r="AJ156" i="45" s="1"/>
  <c r="O159" i="45"/>
  <c r="AJ163" i="45"/>
  <c r="AD164" i="45"/>
  <c r="O213" i="45"/>
  <c r="F269" i="45"/>
  <c r="AI271" i="45"/>
  <c r="AG271" i="45"/>
  <c r="X277" i="45"/>
  <c r="W276" i="45"/>
  <c r="X311" i="45"/>
  <c r="L322" i="45"/>
  <c r="N338" i="45"/>
  <c r="N349" i="45"/>
  <c r="O350" i="45"/>
  <c r="I353" i="45"/>
  <c r="F352" i="45"/>
  <c r="X359" i="45"/>
  <c r="W358" i="45"/>
  <c r="O421" i="45"/>
  <c r="N410" i="45"/>
  <c r="AI450" i="45"/>
  <c r="AJ450" i="45" s="1"/>
  <c r="AJ489" i="45"/>
  <c r="AI540" i="45"/>
  <c r="AG540" i="45"/>
  <c r="AJ540" i="45" s="1"/>
  <c r="L146" i="45"/>
  <c r="X148" i="45"/>
  <c r="AG220" i="45"/>
  <c r="AI220" i="45"/>
  <c r="X255" i="45"/>
  <c r="I281" i="45"/>
  <c r="AI283" i="45"/>
  <c r="AG283" i="45"/>
  <c r="O292" i="45"/>
  <c r="X312" i="45"/>
  <c r="O340" i="45"/>
  <c r="H349" i="45"/>
  <c r="AI395" i="45"/>
  <c r="AG395" i="45"/>
  <c r="O420" i="45"/>
  <c r="X430" i="45"/>
  <c r="I432" i="45"/>
  <c r="I467" i="45"/>
  <c r="AI475" i="45"/>
  <c r="AG475" i="45"/>
  <c r="W562" i="45"/>
  <c r="AD131" i="45"/>
  <c r="AD150" i="45"/>
  <c r="O161" i="45"/>
  <c r="U184" i="45"/>
  <c r="O223" i="45"/>
  <c r="I234" i="45"/>
  <c r="O238" i="45"/>
  <c r="N269" i="45"/>
  <c r="AI275" i="45"/>
  <c r="AJ275" i="45" s="1"/>
  <c r="AG281" i="45"/>
  <c r="AJ281" i="45" s="1"/>
  <c r="AJ297" i="45"/>
  <c r="W299" i="45"/>
  <c r="AG311" i="45"/>
  <c r="AJ311" i="45" s="1"/>
  <c r="AG330" i="45"/>
  <c r="AJ330" i="45" s="1"/>
  <c r="AI337" i="45"/>
  <c r="AJ337" i="45" s="1"/>
  <c r="U338" i="45"/>
  <c r="I341" i="45"/>
  <c r="I350" i="45"/>
  <c r="I349" i="45" s="1"/>
  <c r="O360" i="45"/>
  <c r="X364" i="45"/>
  <c r="O392" i="45"/>
  <c r="AD393" i="45"/>
  <c r="AJ432" i="45"/>
  <c r="AD433" i="45"/>
  <c r="O436" i="45"/>
  <c r="O466" i="45"/>
  <c r="AI471" i="45"/>
  <c r="AJ471" i="45" s="1"/>
  <c r="AG499" i="45"/>
  <c r="AI499" i="45"/>
  <c r="AJ499" i="45" s="1"/>
  <c r="AA533" i="45"/>
  <c r="AI541" i="45"/>
  <c r="AG541" i="45"/>
  <c r="AJ541" i="45" s="1"/>
  <c r="X563" i="45"/>
  <c r="X564" i="45"/>
  <c r="I158" i="45"/>
  <c r="I304" i="45"/>
  <c r="O309" i="45"/>
  <c r="O317" i="45"/>
  <c r="AD320" i="45"/>
  <c r="F322" i="45"/>
  <c r="AC322" i="45"/>
  <c r="O335" i="45"/>
  <c r="AD339" i="45"/>
  <c r="L462" i="45"/>
  <c r="O463" i="45"/>
  <c r="AD508" i="45"/>
  <c r="AA505" i="45"/>
  <c r="AC519" i="45"/>
  <c r="AD570" i="45"/>
  <c r="AD132" i="45"/>
  <c r="AD151" i="45"/>
  <c r="X182" i="45"/>
  <c r="AD222" i="45"/>
  <c r="AI229" i="45"/>
  <c r="AJ229" i="45" s="1"/>
  <c r="N243" i="45"/>
  <c r="L258" i="45"/>
  <c r="H276" i="45"/>
  <c r="AD280" i="45"/>
  <c r="AG291" i="45"/>
  <c r="N293" i="45"/>
  <c r="I320" i="45"/>
  <c r="H322" i="45"/>
  <c r="AD323" i="45"/>
  <c r="AD322" i="45" s="1"/>
  <c r="I326" i="45"/>
  <c r="I322" i="45" s="1"/>
  <c r="I339" i="45"/>
  <c r="H338" i="45"/>
  <c r="AI339" i="45"/>
  <c r="AG339" i="45"/>
  <c r="AG351" i="45"/>
  <c r="AJ351" i="45" s="1"/>
  <c r="F358" i="45"/>
  <c r="O361" i="45"/>
  <c r="AG364" i="45"/>
  <c r="AJ364" i="45" s="1"/>
  <c r="I367" i="45"/>
  <c r="AD370" i="45"/>
  <c r="O390" i="45"/>
  <c r="L410" i="45"/>
  <c r="O411" i="45"/>
  <c r="AG412" i="45"/>
  <c r="AI412" i="45"/>
  <c r="AD416" i="45"/>
  <c r="AI427" i="45"/>
  <c r="AG427" i="45"/>
  <c r="I434" i="45"/>
  <c r="AI447" i="45"/>
  <c r="AJ447" i="45" s="1"/>
  <c r="AD448" i="45"/>
  <c r="W486" i="45"/>
  <c r="AA519" i="45"/>
  <c r="W533" i="45"/>
  <c r="AJ549" i="45"/>
  <c r="X155" i="45"/>
  <c r="I159" i="45"/>
  <c r="AD176" i="45"/>
  <c r="I185" i="45"/>
  <c r="AD223" i="45"/>
  <c r="W261" i="45"/>
  <c r="AC276" i="45"/>
  <c r="W293" i="45"/>
  <c r="L293" i="45"/>
  <c r="AD300" i="45"/>
  <c r="X324" i="45"/>
  <c r="AD348" i="45"/>
  <c r="AI431" i="45"/>
  <c r="AG431" i="45"/>
  <c r="AD455" i="45"/>
  <c r="X465" i="45"/>
  <c r="U462" i="45"/>
  <c r="AD472" i="45"/>
  <c r="I499" i="45"/>
  <c r="AC547" i="45"/>
  <c r="AD553" i="45"/>
  <c r="F562" i="45"/>
  <c r="X156" i="45"/>
  <c r="AD234" i="45"/>
  <c r="I246" i="45"/>
  <c r="O271" i="45"/>
  <c r="I280" i="45"/>
  <c r="AD301" i="45"/>
  <c r="AD314" i="45"/>
  <c r="X335" i="45"/>
  <c r="N358" i="45"/>
  <c r="F375" i="45"/>
  <c r="AD376" i="45"/>
  <c r="AD394" i="45"/>
  <c r="AI426" i="45"/>
  <c r="AG426" i="45"/>
  <c r="I453" i="45"/>
  <c r="AI457" i="45"/>
  <c r="AG457" i="45"/>
  <c r="AD466" i="45"/>
  <c r="I482" i="45"/>
  <c r="H481" i="45"/>
  <c r="N547" i="45"/>
  <c r="O351" i="45"/>
  <c r="H375" i="45"/>
  <c r="I376" i="45"/>
  <c r="U375" i="45"/>
  <c r="O401" i="45"/>
  <c r="H410" i="45"/>
  <c r="O419" i="45"/>
  <c r="I465" i="45"/>
  <c r="AG468" i="45"/>
  <c r="AI468" i="45"/>
  <c r="AJ468" i="45" s="1"/>
  <c r="X474" i="45"/>
  <c r="W481" i="45"/>
  <c r="R507" i="45"/>
  <c r="F507" i="45"/>
  <c r="AI512" i="45"/>
  <c r="AG512" i="45"/>
  <c r="O515" i="45"/>
  <c r="I567" i="45"/>
  <c r="AD342" i="45"/>
  <c r="I348" i="45"/>
  <c r="X351" i="45"/>
  <c r="O364" i="45"/>
  <c r="O391" i="45"/>
  <c r="I394" i="45"/>
  <c r="X436" i="45"/>
  <c r="AG470" i="45"/>
  <c r="AI470" i="45"/>
  <c r="AJ470" i="45" s="1"/>
  <c r="AI482" i="45"/>
  <c r="AG482" i="45"/>
  <c r="U505" i="45"/>
  <c r="H505" i="45"/>
  <c r="AC505" i="45"/>
  <c r="L519" i="45"/>
  <c r="O522" i="45"/>
  <c r="I525" i="45"/>
  <c r="X526" i="45"/>
  <c r="I389" i="45"/>
  <c r="I416" i="45"/>
  <c r="I421" i="45"/>
  <c r="X438" i="45"/>
  <c r="I452" i="45"/>
  <c r="O476" i="45"/>
  <c r="I487" i="45"/>
  <c r="H486" i="45"/>
  <c r="AI532" i="45"/>
  <c r="AG532" i="45"/>
  <c r="AJ532" i="45" s="1"/>
  <c r="AG434" i="45"/>
  <c r="AI434" i="45"/>
  <c r="AJ434" i="45" s="1"/>
  <c r="AG464" i="45"/>
  <c r="AI464" i="45"/>
  <c r="AI477" i="45"/>
  <c r="AG477" i="45"/>
  <c r="U486" i="45"/>
  <c r="U533" i="45"/>
  <c r="AG566" i="45"/>
  <c r="AJ566" i="45" s="1"/>
  <c r="AD388" i="45"/>
  <c r="X411" i="45"/>
  <c r="AD420" i="45"/>
  <c r="AD424" i="45"/>
  <c r="X449" i="45"/>
  <c r="O465" i="45"/>
  <c r="AI472" i="45"/>
  <c r="AG472" i="45"/>
  <c r="AA481" i="45"/>
  <c r="AD484" i="45"/>
  <c r="AD518" i="45"/>
  <c r="I536" i="45"/>
  <c r="O541" i="45"/>
  <c r="O446" i="45"/>
  <c r="I451" i="45"/>
  <c r="X467" i="45"/>
  <c r="O473" i="45"/>
  <c r="AD474" i="45"/>
  <c r="X477" i="45"/>
  <c r="I494" i="45"/>
  <c r="O557" i="45"/>
  <c r="AI572" i="45"/>
  <c r="AG572" i="45"/>
  <c r="AI555" i="45"/>
  <c r="AI547" i="45" s="1"/>
  <c r="AG555" i="45"/>
  <c r="AJ555" i="45" s="1"/>
  <c r="U423" i="45"/>
  <c r="X448" i="45"/>
  <c r="O457" i="45"/>
  <c r="X531" i="45"/>
  <c r="X540" i="45"/>
  <c r="U562" i="45"/>
  <c r="I443" i="45"/>
  <c r="X471" i="45"/>
  <c r="X500" i="45"/>
  <c r="O563" i="45"/>
  <c r="I455" i="45"/>
  <c r="F481" i="45"/>
  <c r="I484" i="45"/>
  <c r="X539" i="45"/>
  <c r="AA562" i="45"/>
  <c r="AJ302" i="44"/>
  <c r="AJ191" i="44"/>
  <c r="AJ167" i="44"/>
  <c r="AJ321" i="44"/>
  <c r="AJ333" i="44"/>
  <c r="AJ343" i="44"/>
  <c r="AJ449" i="44"/>
  <c r="AJ472" i="44"/>
  <c r="AJ85" i="44"/>
  <c r="AJ84" i="44" s="1"/>
  <c r="AJ161" i="44"/>
  <c r="AJ270" i="44"/>
  <c r="AJ276" i="44"/>
  <c r="AJ316" i="44"/>
  <c r="AJ430" i="44"/>
  <c r="AJ266" i="44"/>
  <c r="AI349" i="44"/>
  <c r="AJ350" i="44"/>
  <c r="AJ364" i="44"/>
  <c r="AJ511" i="44"/>
  <c r="AJ310" i="44"/>
  <c r="AJ309" i="44" s="1"/>
  <c r="AJ328" i="44"/>
  <c r="AJ496" i="44"/>
  <c r="AJ436" i="44"/>
  <c r="AJ163" i="44"/>
  <c r="AJ253" i="44"/>
  <c r="AJ352" i="44"/>
  <c r="AJ401" i="44"/>
  <c r="AJ90" i="44"/>
  <c r="AJ89" i="44" s="1"/>
  <c r="AG89" i="44"/>
  <c r="AJ572" i="44"/>
  <c r="AG77" i="44"/>
  <c r="AJ96" i="44"/>
  <c r="AJ296" i="44"/>
  <c r="AJ294" i="44" s="1"/>
  <c r="AJ397" i="44"/>
  <c r="AJ422" i="44"/>
  <c r="AJ504" i="44"/>
  <c r="AJ453" i="44"/>
  <c r="AJ540" i="44"/>
  <c r="AJ371" i="44"/>
  <c r="AG566" i="44"/>
  <c r="AJ249" i="44"/>
  <c r="AJ432" i="44"/>
  <c r="AJ461" i="44"/>
  <c r="AJ298" i="44"/>
  <c r="AJ367" i="44"/>
  <c r="AG273" i="44"/>
  <c r="AJ320" i="44"/>
  <c r="AJ473" i="44"/>
  <c r="AJ567" i="44"/>
  <c r="AI79" i="44"/>
  <c r="AI93" i="44"/>
  <c r="AI98" i="44"/>
  <c r="AJ173" i="44"/>
  <c r="AJ526" i="44"/>
  <c r="AJ568" i="44"/>
  <c r="AJ159" i="44"/>
  <c r="AJ307" i="44"/>
  <c r="AI356" i="44"/>
  <c r="AJ389" i="44"/>
  <c r="AJ445" i="44"/>
  <c r="AJ348" i="44"/>
  <c r="AJ358" i="44"/>
  <c r="AJ441" i="44"/>
  <c r="AJ482" i="44"/>
  <c r="AI74" i="44"/>
  <c r="AG79" i="44"/>
  <c r="AJ151" i="44"/>
  <c r="AJ254" i="44"/>
  <c r="AJ574" i="44"/>
  <c r="AJ94" i="44"/>
  <c r="AJ250" i="44"/>
  <c r="AJ299" i="44"/>
  <c r="AI303" i="44"/>
  <c r="AJ340" i="44"/>
  <c r="AJ433" i="44"/>
  <c r="X40" i="44"/>
  <c r="U86" i="44"/>
  <c r="X87" i="44"/>
  <c r="X285" i="44"/>
  <c r="L262" i="44"/>
  <c r="X95" i="44"/>
  <c r="U93" i="44"/>
  <c r="I396" i="44"/>
  <c r="I283" i="44"/>
  <c r="L98" i="44"/>
  <c r="AD193" i="44"/>
  <c r="AD299" i="44"/>
  <c r="O128" i="44"/>
  <c r="I323" i="44"/>
  <c r="I335" i="44"/>
  <c r="I374" i="44"/>
  <c r="AD375" i="44"/>
  <c r="AD388" i="44"/>
  <c r="AD389" i="44"/>
  <c r="I441" i="44"/>
  <c r="U490" i="44"/>
  <c r="AC32" i="44"/>
  <c r="I94" i="44"/>
  <c r="I96" i="44"/>
  <c r="X100" i="44"/>
  <c r="I121" i="44"/>
  <c r="AD132" i="44"/>
  <c r="X136" i="44"/>
  <c r="X155" i="44"/>
  <c r="O159" i="44"/>
  <c r="I160" i="44"/>
  <c r="I162" i="44"/>
  <c r="AD165" i="44"/>
  <c r="O196" i="44"/>
  <c r="I223" i="44"/>
  <c r="AD224" i="44"/>
  <c r="O234" i="44"/>
  <c r="X253" i="44"/>
  <c r="X255" i="44"/>
  <c r="AD260" i="44"/>
  <c r="X270" i="44"/>
  <c r="O321" i="44"/>
  <c r="O322" i="44"/>
  <c r="O333" i="44"/>
  <c r="O334" i="44"/>
  <c r="X348" i="44"/>
  <c r="O350" i="44"/>
  <c r="I351" i="44"/>
  <c r="X424" i="44"/>
  <c r="AD519" i="44"/>
  <c r="X529" i="44"/>
  <c r="O274" i="44"/>
  <c r="O425" i="44"/>
  <c r="O428" i="44"/>
  <c r="O427" i="44" s="1"/>
  <c r="O255" i="44"/>
  <c r="X286" i="44"/>
  <c r="O289" i="44"/>
  <c r="I370" i="44"/>
  <c r="AD482" i="44"/>
  <c r="I83" i="44"/>
  <c r="O276" i="44"/>
  <c r="X389" i="44"/>
  <c r="X391" i="44"/>
  <c r="O395" i="44"/>
  <c r="AD452" i="44"/>
  <c r="O78" i="44"/>
  <c r="O77" i="44" s="1"/>
  <c r="N77" i="44"/>
  <c r="O177" i="44"/>
  <c r="O192" i="44"/>
  <c r="AA247" i="44"/>
  <c r="AD285" i="44"/>
  <c r="I299" i="44"/>
  <c r="X368" i="44"/>
  <c r="I388" i="44"/>
  <c r="AD421" i="44"/>
  <c r="X473" i="44"/>
  <c r="AD70" i="44"/>
  <c r="N74" i="44"/>
  <c r="I110" i="44"/>
  <c r="O120" i="44"/>
  <c r="O223" i="44"/>
  <c r="I310" i="44"/>
  <c r="I309" i="44" s="1"/>
  <c r="H309" i="44"/>
  <c r="I317" i="44"/>
  <c r="AD327" i="44"/>
  <c r="AD339" i="44"/>
  <c r="H495" i="44"/>
  <c r="H551" i="44"/>
  <c r="AD568" i="44"/>
  <c r="O66" i="44"/>
  <c r="O67" i="44"/>
  <c r="O68" i="44"/>
  <c r="X78" i="44"/>
  <c r="X77" i="44" s="1"/>
  <c r="H79" i="44"/>
  <c r="AD82" i="44"/>
  <c r="N86" i="44"/>
  <c r="W89" i="44"/>
  <c r="AD92" i="44"/>
  <c r="O109" i="44"/>
  <c r="O110" i="44"/>
  <c r="I122" i="44"/>
  <c r="AD124" i="44"/>
  <c r="O144" i="44"/>
  <c r="I152" i="44"/>
  <c r="AC150" i="44"/>
  <c r="X158" i="44"/>
  <c r="AA166" i="44"/>
  <c r="X229" i="44"/>
  <c r="AD244" i="44"/>
  <c r="I263" i="44"/>
  <c r="F262" i="44"/>
  <c r="O301" i="44"/>
  <c r="X306" i="44"/>
  <c r="U342" i="44"/>
  <c r="I393" i="44"/>
  <c r="I404" i="44"/>
  <c r="I435" i="44"/>
  <c r="I436" i="44"/>
  <c r="AD458" i="44"/>
  <c r="O498" i="44"/>
  <c r="AC537" i="44"/>
  <c r="I557" i="44"/>
  <c r="I572" i="44"/>
  <c r="O253" i="44"/>
  <c r="AD257" i="44"/>
  <c r="U280" i="44"/>
  <c r="X300" i="44"/>
  <c r="X452" i="44"/>
  <c r="X453" i="44"/>
  <c r="I479" i="44"/>
  <c r="AD481" i="44"/>
  <c r="AD504" i="44"/>
  <c r="I58" i="44"/>
  <c r="I90" i="44"/>
  <c r="I89" i="44" s="1"/>
  <c r="F89" i="44"/>
  <c r="AD219" i="44"/>
  <c r="AD278" i="44"/>
  <c r="I371" i="44"/>
  <c r="I61" i="44"/>
  <c r="O82" i="44"/>
  <c r="N166" i="44"/>
  <c r="AD220" i="44"/>
  <c r="X259" i="44"/>
  <c r="I373" i="44"/>
  <c r="X375" i="44"/>
  <c r="I447" i="44"/>
  <c r="O56" i="44"/>
  <c r="X165" i="44"/>
  <c r="I233" i="44"/>
  <c r="AC247" i="44"/>
  <c r="X250" i="44"/>
  <c r="I397" i="44"/>
  <c r="O61" i="44"/>
  <c r="O158" i="44"/>
  <c r="O185" i="44"/>
  <c r="U32" i="44"/>
  <c r="W98" i="44"/>
  <c r="W566" i="44"/>
  <c r="O46" i="44"/>
  <c r="O96" i="44"/>
  <c r="AD153" i="44"/>
  <c r="AD154" i="44"/>
  <c r="X156" i="44"/>
  <c r="O160" i="44"/>
  <c r="AD241" i="44"/>
  <c r="X244" i="44"/>
  <c r="X366" i="44"/>
  <c r="X367" i="44"/>
  <c r="AD420" i="44"/>
  <c r="AD422" i="44"/>
  <c r="I67" i="44"/>
  <c r="AC98" i="44"/>
  <c r="X226" i="44"/>
  <c r="O249" i="44"/>
  <c r="I296" i="44"/>
  <c r="O315" i="44"/>
  <c r="AD329" i="44"/>
  <c r="AD341" i="44"/>
  <c r="I418" i="44"/>
  <c r="AD471" i="44"/>
  <c r="AD59" i="44"/>
  <c r="AD60" i="44"/>
  <c r="AD115" i="44"/>
  <c r="X117" i="44"/>
  <c r="X118" i="44"/>
  <c r="I147" i="44"/>
  <c r="O152" i="44"/>
  <c r="X218" i="44"/>
  <c r="X219" i="44"/>
  <c r="X235" i="44"/>
  <c r="O252" i="44"/>
  <c r="F247" i="44"/>
  <c r="X258" i="44"/>
  <c r="H262" i="44"/>
  <c r="W265" i="44"/>
  <c r="I274" i="44"/>
  <c r="I273" i="44" s="1"/>
  <c r="H273" i="44"/>
  <c r="AD277" i="44"/>
  <c r="H280" i="44"/>
  <c r="X284" i="44"/>
  <c r="O287" i="44"/>
  <c r="O288" i="44"/>
  <c r="AA303" i="44"/>
  <c r="I394" i="44"/>
  <c r="X397" i="44"/>
  <c r="X399" i="44"/>
  <c r="I420" i="44"/>
  <c r="I428" i="44"/>
  <c r="AD437" i="44"/>
  <c r="N485" i="44"/>
  <c r="I500" i="44"/>
  <c r="X503" i="44"/>
  <c r="F509" i="44"/>
  <c r="X516" i="44"/>
  <c r="I530" i="44"/>
  <c r="I571" i="44"/>
  <c r="AA319" i="44"/>
  <c r="I329" i="44"/>
  <c r="W342" i="44"/>
  <c r="AD364" i="44"/>
  <c r="I461" i="44"/>
  <c r="O36" i="44"/>
  <c r="O49" i="44"/>
  <c r="I62" i="44"/>
  <c r="I75" i="44"/>
  <c r="I76" i="44"/>
  <c r="I74" i="44" s="1"/>
  <c r="O83" i="44"/>
  <c r="AD87" i="44"/>
  <c r="AD86" i="44" s="1"/>
  <c r="W86" i="44"/>
  <c r="O103" i="44"/>
  <c r="I115" i="44"/>
  <c r="O135" i="44"/>
  <c r="O136" i="44"/>
  <c r="I139" i="44"/>
  <c r="X141" i="44"/>
  <c r="O147" i="44"/>
  <c r="O154" i="44"/>
  <c r="X161" i="44"/>
  <c r="X162" i="44"/>
  <c r="I168" i="44"/>
  <c r="AC166" i="44"/>
  <c r="W166" i="44"/>
  <c r="X178" i="44"/>
  <c r="O198" i="44"/>
  <c r="AD206" i="44"/>
  <c r="I209" i="44"/>
  <c r="I219" i="44"/>
  <c r="I250" i="44"/>
  <c r="AC262" i="44"/>
  <c r="O268" i="44"/>
  <c r="AD322" i="44"/>
  <c r="X334" i="44"/>
  <c r="X335" i="44"/>
  <c r="O338" i="44"/>
  <c r="AD365" i="44"/>
  <c r="O419" i="44"/>
  <c r="AD434" i="44"/>
  <c r="AD435" i="44"/>
  <c r="I442" i="44"/>
  <c r="I451" i="44"/>
  <c r="X323" i="44"/>
  <c r="AA379" i="44"/>
  <c r="AD390" i="44"/>
  <c r="O418" i="44"/>
  <c r="AD477" i="44"/>
  <c r="O37" i="44"/>
  <c r="AD39" i="44"/>
  <c r="O48" i="44"/>
  <c r="X72" i="44"/>
  <c r="H74" i="44"/>
  <c r="AD97" i="44"/>
  <c r="I106" i="44"/>
  <c r="I107" i="44"/>
  <c r="X109" i="44"/>
  <c r="I126" i="44"/>
  <c r="O138" i="44"/>
  <c r="X145" i="44"/>
  <c r="AD161" i="44"/>
  <c r="O167" i="44"/>
  <c r="AD175" i="44"/>
  <c r="AD176" i="44"/>
  <c r="I221" i="44"/>
  <c r="I222" i="44"/>
  <c r="O229" i="44"/>
  <c r="AD235" i="44"/>
  <c r="X237" i="44"/>
  <c r="O260" i="44"/>
  <c r="X271" i="44"/>
  <c r="AD281" i="44"/>
  <c r="AC280" i="44"/>
  <c r="AD289" i="44"/>
  <c r="AD300" i="44"/>
  <c r="O329" i="44"/>
  <c r="O330" i="44"/>
  <c r="AD333" i="44"/>
  <c r="X405" i="44"/>
  <c r="O432" i="44"/>
  <c r="X438" i="44"/>
  <c r="AD522" i="44"/>
  <c r="X534" i="44"/>
  <c r="O374" i="44"/>
  <c r="X376" i="44"/>
  <c r="I389" i="44"/>
  <c r="I438" i="44"/>
  <c r="X440" i="44"/>
  <c r="AD469" i="44"/>
  <c r="X575" i="44"/>
  <c r="X67" i="44"/>
  <c r="I116" i="44"/>
  <c r="AD125" i="44"/>
  <c r="O131" i="44"/>
  <c r="I156" i="44"/>
  <c r="I174" i="44"/>
  <c r="AD229" i="44"/>
  <c r="O235" i="44"/>
  <c r="AD253" i="44"/>
  <c r="X256" i="44"/>
  <c r="I259" i="44"/>
  <c r="AD399" i="44"/>
  <c r="AD415" i="44"/>
  <c r="AD467" i="44"/>
  <c r="O472" i="44"/>
  <c r="H490" i="44"/>
  <c r="L566" i="44"/>
  <c r="I64" i="44"/>
  <c r="X76" i="44"/>
  <c r="O162" i="44"/>
  <c r="N262" i="44"/>
  <c r="U265" i="44"/>
  <c r="X302" i="44"/>
  <c r="I307" i="44"/>
  <c r="AD318" i="44"/>
  <c r="O346" i="44"/>
  <c r="I347" i="44"/>
  <c r="O388" i="44"/>
  <c r="I431" i="44"/>
  <c r="I491" i="44"/>
  <c r="O502" i="44"/>
  <c r="H537" i="44"/>
  <c r="X576" i="44"/>
  <c r="AD53" i="44"/>
  <c r="X55" i="44"/>
  <c r="F86" i="44"/>
  <c r="O89" i="44"/>
  <c r="X112" i="44"/>
  <c r="AD134" i="44"/>
  <c r="AD137" i="44"/>
  <c r="I141" i="44"/>
  <c r="X146" i="44"/>
  <c r="I165" i="44"/>
  <c r="X184" i="44"/>
  <c r="N188" i="44"/>
  <c r="O211" i="44"/>
  <c r="I212" i="44"/>
  <c r="AD213" i="44"/>
  <c r="X216" i="44"/>
  <c r="O219" i="44"/>
  <c r="O244" i="44"/>
  <c r="AD254" i="44"/>
  <c r="AD255" i="44"/>
  <c r="AD266" i="44"/>
  <c r="AD267" i="44"/>
  <c r="O278" i="44"/>
  <c r="AD286" i="44"/>
  <c r="X287" i="44"/>
  <c r="AD291" i="44"/>
  <c r="O296" i="44"/>
  <c r="O304" i="44"/>
  <c r="O323" i="44"/>
  <c r="I324" i="44"/>
  <c r="I325" i="44"/>
  <c r="AC331" i="44"/>
  <c r="O341" i="44"/>
  <c r="X343" i="44"/>
  <c r="I366" i="44"/>
  <c r="AD370" i="44"/>
  <c r="I385" i="44"/>
  <c r="O389" i="44"/>
  <c r="AD401" i="44"/>
  <c r="X433" i="44"/>
  <c r="O438" i="44"/>
  <c r="AD440" i="44"/>
  <c r="X441" i="44"/>
  <c r="X447" i="44"/>
  <c r="O451" i="44"/>
  <c r="AD453" i="44"/>
  <c r="I458" i="44"/>
  <c r="X479" i="44"/>
  <c r="X480" i="44"/>
  <c r="AD492" i="44"/>
  <c r="AD574" i="44"/>
  <c r="AD575" i="44"/>
  <c r="O39" i="44"/>
  <c r="AD46" i="44"/>
  <c r="X48" i="44"/>
  <c r="X49" i="44"/>
  <c r="I52" i="44"/>
  <c r="O64" i="44"/>
  <c r="AC74" i="44"/>
  <c r="I82" i="44"/>
  <c r="AC93" i="44"/>
  <c r="O101" i="44"/>
  <c r="O102" i="44"/>
  <c r="AD104" i="44"/>
  <c r="X106" i="44"/>
  <c r="O108" i="44"/>
  <c r="AD112" i="44"/>
  <c r="X113" i="44"/>
  <c r="I125" i="44"/>
  <c r="I133" i="44"/>
  <c r="I143" i="44"/>
  <c r="O156" i="44"/>
  <c r="I157" i="44"/>
  <c r="O163" i="44"/>
  <c r="X180" i="44"/>
  <c r="O182" i="44"/>
  <c r="AD185" i="44"/>
  <c r="X193" i="44"/>
  <c r="O197" i="44"/>
  <c r="O202" i="44"/>
  <c r="X208" i="44"/>
  <c r="X209" i="44"/>
  <c r="X240" i="44"/>
  <c r="O250" i="44"/>
  <c r="O251" i="44"/>
  <c r="AD256" i="44"/>
  <c r="O259" i="44"/>
  <c r="I260" i="44"/>
  <c r="AA265" i="44"/>
  <c r="O270" i="44"/>
  <c r="AC273" i="44"/>
  <c r="O279" i="44"/>
  <c r="X282" i="44"/>
  <c r="O290" i="44"/>
  <c r="X299" i="44"/>
  <c r="I301" i="44"/>
  <c r="AC312" i="44"/>
  <c r="AA342" i="44"/>
  <c r="O347" i="44"/>
  <c r="O352" i="44"/>
  <c r="O356" i="44"/>
  <c r="O365" i="44"/>
  <c r="AD371" i="44"/>
  <c r="AD393" i="44"/>
  <c r="O397" i="44"/>
  <c r="X421" i="44"/>
  <c r="I425" i="44"/>
  <c r="AD428" i="44"/>
  <c r="O431" i="44"/>
  <c r="O444" i="44"/>
  <c r="I446" i="44"/>
  <c r="I453" i="44"/>
  <c r="X455" i="44"/>
  <c r="I469" i="44"/>
  <c r="X471" i="44"/>
  <c r="O473" i="44"/>
  <c r="AD480" i="44"/>
  <c r="O486" i="44"/>
  <c r="L485" i="44"/>
  <c r="O491" i="44"/>
  <c r="O503" i="44"/>
  <c r="I517" i="44"/>
  <c r="I559" i="44"/>
  <c r="O564" i="44"/>
  <c r="AC566" i="44"/>
  <c r="AD569" i="44"/>
  <c r="I37" i="44"/>
  <c r="X39" i="44"/>
  <c r="I45" i="44"/>
  <c r="I46" i="44"/>
  <c r="AD47" i="44"/>
  <c r="AD48" i="44"/>
  <c r="O52" i="44"/>
  <c r="AD56" i="44"/>
  <c r="AD57" i="44"/>
  <c r="AD75" i="44"/>
  <c r="AD76" i="44"/>
  <c r="I87" i="44"/>
  <c r="I86" i="44" s="1"/>
  <c r="X94" i="44"/>
  <c r="I100" i="44"/>
  <c r="AD102" i="44"/>
  <c r="O105" i="44"/>
  <c r="O106" i="44"/>
  <c r="I120" i="44"/>
  <c r="AD121" i="44"/>
  <c r="O127" i="44"/>
  <c r="I128" i="44"/>
  <c r="AD129" i="44"/>
  <c r="I137" i="44"/>
  <c r="AD138" i="44"/>
  <c r="O143" i="44"/>
  <c r="AD151" i="44"/>
  <c r="AD167" i="44"/>
  <c r="O174" i="44"/>
  <c r="I194" i="44"/>
  <c r="X202" i="44"/>
  <c r="X206" i="44"/>
  <c r="AD209" i="44"/>
  <c r="X211" i="44"/>
  <c r="O213" i="44"/>
  <c r="AD223" i="44"/>
  <c r="O227" i="44"/>
  <c r="AD230" i="44"/>
  <c r="AD231" i="44"/>
  <c r="X238" i="44"/>
  <c r="I244" i="44"/>
  <c r="I257" i="44"/>
  <c r="AD263" i="44"/>
  <c r="X277" i="44"/>
  <c r="I281" i="44"/>
  <c r="O285" i="44"/>
  <c r="I286" i="44"/>
  <c r="AD287" i="44"/>
  <c r="O299" i="44"/>
  <c r="I305" i="44"/>
  <c r="H312" i="44"/>
  <c r="L319" i="44"/>
  <c r="I321" i="44"/>
  <c r="I322" i="44"/>
  <c r="AD323" i="44"/>
  <c r="X324" i="44"/>
  <c r="I327" i="44"/>
  <c r="I328" i="44"/>
  <c r="I337" i="44"/>
  <c r="O370" i="44"/>
  <c r="I376" i="44"/>
  <c r="O380" i="44"/>
  <c r="O391" i="44"/>
  <c r="X395" i="44"/>
  <c r="X432" i="44"/>
  <c r="I437" i="44"/>
  <c r="O442" i="44"/>
  <c r="I455" i="44"/>
  <c r="AD461" i="44"/>
  <c r="X470" i="44"/>
  <c r="AD474" i="44"/>
  <c r="AC490" i="44"/>
  <c r="F495" i="44"/>
  <c r="AD503" i="44"/>
  <c r="AC509" i="44"/>
  <c r="AC508" i="44" s="1"/>
  <c r="I519" i="44"/>
  <c r="O535" i="44"/>
  <c r="O561" i="44"/>
  <c r="L326" i="44"/>
  <c r="O335" i="44"/>
  <c r="X338" i="44"/>
  <c r="AD366" i="44"/>
  <c r="X450" i="44"/>
  <c r="O453" i="44"/>
  <c r="I454" i="44"/>
  <c r="O457" i="44"/>
  <c r="O481" i="44"/>
  <c r="I482" i="44"/>
  <c r="F490" i="44"/>
  <c r="X499" i="44"/>
  <c r="O517" i="44"/>
  <c r="N566" i="44"/>
  <c r="AD576" i="44"/>
  <c r="I314" i="44"/>
  <c r="U319" i="44"/>
  <c r="U331" i="44"/>
  <c r="AD374" i="44"/>
  <c r="AD395" i="44"/>
  <c r="I400" i="44"/>
  <c r="L414" i="44"/>
  <c r="I416" i="44"/>
  <c r="AD417" i="44"/>
  <c r="X419" i="44"/>
  <c r="L427" i="44"/>
  <c r="I430" i="44"/>
  <c r="AD436" i="44"/>
  <c r="O439" i="44"/>
  <c r="X446" i="44"/>
  <c r="AD449" i="44"/>
  <c r="AD455" i="44"/>
  <c r="AD459" i="44"/>
  <c r="X461" i="44"/>
  <c r="I474" i="44"/>
  <c r="O476" i="44"/>
  <c r="I477" i="44"/>
  <c r="X487" i="44"/>
  <c r="O492" i="44"/>
  <c r="I493" i="44"/>
  <c r="X500" i="44"/>
  <c r="X519" i="44"/>
  <c r="X530" i="44"/>
  <c r="X535" i="44"/>
  <c r="X545" i="44"/>
  <c r="AC551" i="44"/>
  <c r="O567" i="44"/>
  <c r="L93" i="44"/>
  <c r="O94" i="44"/>
  <c r="AD100" i="44"/>
  <c r="O168" i="44"/>
  <c r="AD264" i="44"/>
  <c r="I343" i="44"/>
  <c r="F342" i="44"/>
  <c r="AD352" i="44"/>
  <c r="AA349" i="44"/>
  <c r="I372" i="44"/>
  <c r="I419" i="44"/>
  <c r="I434" i="44"/>
  <c r="F48" i="44"/>
  <c r="F32" i="44" s="1"/>
  <c r="AA150" i="44"/>
  <c r="AD169" i="44"/>
  <c r="AD259" i="44"/>
  <c r="O332" i="44"/>
  <c r="L331" i="44"/>
  <c r="AA74" i="44"/>
  <c r="I189" i="44"/>
  <c r="F188" i="44"/>
  <c r="X252" i="44"/>
  <c r="O264" i="44"/>
  <c r="O262" i="44" s="1"/>
  <c r="L265" i="44"/>
  <c r="X267" i="44"/>
  <c r="AD270" i="44"/>
  <c r="AD321" i="44"/>
  <c r="AC319" i="44"/>
  <c r="O337" i="44"/>
  <c r="L356" i="44"/>
  <c r="N414" i="44"/>
  <c r="X416" i="44"/>
  <c r="H427" i="44"/>
  <c r="X540" i="44"/>
  <c r="U537" i="44"/>
  <c r="I78" i="44"/>
  <c r="I77" i="44" s="1"/>
  <c r="AD96" i="44"/>
  <c r="U98" i="44"/>
  <c r="X151" i="44"/>
  <c r="U262" i="44"/>
  <c r="X263" i="44"/>
  <c r="X262" i="44" s="1"/>
  <c r="N265" i="44"/>
  <c r="U273" i="44"/>
  <c r="O283" i="44"/>
  <c r="AD290" i="44"/>
  <c r="F303" i="44"/>
  <c r="U349" i="44"/>
  <c r="X350" i="44"/>
  <c r="U356" i="44"/>
  <c r="X357" i="44"/>
  <c r="AC379" i="44"/>
  <c r="O400" i="44"/>
  <c r="N379" i="44"/>
  <c r="O415" i="44"/>
  <c r="L551" i="44"/>
  <c r="O558" i="44"/>
  <c r="X561" i="44"/>
  <c r="U551" i="44"/>
  <c r="AD567" i="44"/>
  <c r="X568" i="44"/>
  <c r="F74" i="44"/>
  <c r="X75" i="44"/>
  <c r="X74" i="44" s="1"/>
  <c r="AA84" i="44"/>
  <c r="X105" i="44"/>
  <c r="X108" i="44"/>
  <c r="O126" i="44"/>
  <c r="X142" i="44"/>
  <c r="O175" i="44"/>
  <c r="O189" i="44"/>
  <c r="O194" i="44"/>
  <c r="L247" i="44"/>
  <c r="AD252" i="44"/>
  <c r="O266" i="44"/>
  <c r="X268" i="44"/>
  <c r="I270" i="44"/>
  <c r="AD274" i="44"/>
  <c r="AD273" i="44" s="1"/>
  <c r="X275" i="44"/>
  <c r="W280" i="44"/>
  <c r="I295" i="44"/>
  <c r="H294" i="44"/>
  <c r="W297" i="44"/>
  <c r="X298" i="44"/>
  <c r="H319" i="44"/>
  <c r="O320" i="44"/>
  <c r="X322" i="44"/>
  <c r="AD335" i="44"/>
  <c r="X336" i="44"/>
  <c r="AA356" i="44"/>
  <c r="AD357" i="44"/>
  <c r="X557" i="44"/>
  <c r="X551" i="44" s="1"/>
  <c r="W551" i="44"/>
  <c r="F566" i="44"/>
  <c r="I567" i="44"/>
  <c r="AC342" i="44"/>
  <c r="AD343" i="44"/>
  <c r="I264" i="44"/>
  <c r="X295" i="44"/>
  <c r="X294" i="44" s="1"/>
  <c r="O327" i="44"/>
  <c r="O326" i="44" s="1"/>
  <c r="AD156" i="44"/>
  <c r="X251" i="44"/>
  <c r="I255" i="44"/>
  <c r="X340" i="44"/>
  <c r="X274" i="44"/>
  <c r="W273" i="44"/>
  <c r="O313" i="44"/>
  <c r="N312" i="44"/>
  <c r="N326" i="44"/>
  <c r="O153" i="44"/>
  <c r="N150" i="44"/>
  <c r="N247" i="44"/>
  <c r="X88" i="44"/>
  <c r="X159" i="44"/>
  <c r="F166" i="44"/>
  <c r="I167" i="44"/>
  <c r="I166" i="44" s="1"/>
  <c r="I267" i="44"/>
  <c r="H265" i="44"/>
  <c r="AD298" i="44"/>
  <c r="L74" i="44"/>
  <c r="N79" i="44"/>
  <c r="O87" i="44"/>
  <c r="I102" i="44"/>
  <c r="AD131" i="44"/>
  <c r="AD147" i="44"/>
  <c r="O157" i="44"/>
  <c r="H166" i="44"/>
  <c r="AD184" i="44"/>
  <c r="H188" i="44"/>
  <c r="I192" i="44"/>
  <c r="O241" i="44"/>
  <c r="I242" i="44"/>
  <c r="W247" i="44"/>
  <c r="I262" i="44"/>
  <c r="X279" i="44"/>
  <c r="X307" i="44"/>
  <c r="I315" i="44"/>
  <c r="AD328" i="44"/>
  <c r="AD326" i="44" s="1"/>
  <c r="AA326" i="44"/>
  <c r="AA331" i="44"/>
  <c r="I358" i="44"/>
  <c r="H356" i="44"/>
  <c r="I380" i="44"/>
  <c r="H379" i="44"/>
  <c r="AD385" i="44"/>
  <c r="F427" i="44"/>
  <c r="AC427" i="44"/>
  <c r="AD429" i="44"/>
  <c r="AD473" i="44"/>
  <c r="AC466" i="44"/>
  <c r="AD502" i="44"/>
  <c r="AC495" i="44"/>
  <c r="O85" i="44"/>
  <c r="O84" i="44" s="1"/>
  <c r="X157" i="44"/>
  <c r="O254" i="44"/>
  <c r="AA32" i="44"/>
  <c r="H48" i="44"/>
  <c r="H32" i="44" s="1"/>
  <c r="AD90" i="44"/>
  <c r="AD89" i="44" s="1"/>
  <c r="N297" i="44"/>
  <c r="U150" i="44"/>
  <c r="L188" i="44"/>
  <c r="AC188" i="44"/>
  <c r="I251" i="44"/>
  <c r="H247" i="44"/>
  <c r="AA297" i="44"/>
  <c r="H466" i="44"/>
  <c r="I467" i="44"/>
  <c r="O80" i="44"/>
  <c r="L79" i="44"/>
  <c r="AD192" i="44"/>
  <c r="O248" i="44"/>
  <c r="AD268" i="44"/>
  <c r="O345" i="44"/>
  <c r="N342" i="44"/>
  <c r="U89" i="44"/>
  <c r="F98" i="44"/>
  <c r="L166" i="44"/>
  <c r="AD249" i="44"/>
  <c r="U79" i="44"/>
  <c r="X80" i="44"/>
  <c r="X79" i="44" s="1"/>
  <c r="H98" i="44"/>
  <c r="I163" i="44"/>
  <c r="AD308" i="44"/>
  <c r="AA312" i="44"/>
  <c r="AD314" i="44"/>
  <c r="U414" i="44"/>
  <c r="AD431" i="44"/>
  <c r="AD450" i="44"/>
  <c r="AD304" i="44"/>
  <c r="AC303" i="44"/>
  <c r="L349" i="44"/>
  <c r="O351" i="44"/>
  <c r="AD191" i="44"/>
  <c r="AA188" i="44"/>
  <c r="AD251" i="44"/>
  <c r="N98" i="44"/>
  <c r="F150" i="44"/>
  <c r="L32" i="44"/>
  <c r="AD36" i="44"/>
  <c r="I85" i="44"/>
  <c r="I84" i="44" s="1"/>
  <c r="H93" i="44"/>
  <c r="I99" i="44"/>
  <c r="AA98" i="44"/>
  <c r="AD114" i="44"/>
  <c r="I131" i="44"/>
  <c r="I135" i="44"/>
  <c r="AD163" i="44"/>
  <c r="X175" i="44"/>
  <c r="X239" i="44"/>
  <c r="O242" i="44"/>
  <c r="F273" i="44"/>
  <c r="AD307" i="44"/>
  <c r="F312" i="44"/>
  <c r="X317" i="44"/>
  <c r="W312" i="44"/>
  <c r="AD354" i="44"/>
  <c r="AD372" i="44"/>
  <c r="I429" i="44"/>
  <c r="I308" i="44"/>
  <c r="X363" i="44"/>
  <c r="W362" i="44"/>
  <c r="I154" i="44"/>
  <c r="U188" i="44"/>
  <c r="X189" i="44"/>
  <c r="I252" i="44"/>
  <c r="F265" i="44"/>
  <c r="AA273" i="44"/>
  <c r="F280" i="44"/>
  <c r="F297" i="44"/>
  <c r="I298" i="44"/>
  <c r="O307" i="44"/>
  <c r="O303" i="44" s="1"/>
  <c r="AD310" i="44"/>
  <c r="AD309" i="44" s="1"/>
  <c r="F356" i="44"/>
  <c r="I357" i="44"/>
  <c r="U362" i="44"/>
  <c r="O366" i="44"/>
  <c r="X369" i="44"/>
  <c r="X400" i="44"/>
  <c r="I304" i="44"/>
  <c r="H303" i="44"/>
  <c r="AD545" i="44"/>
  <c r="AA537" i="44"/>
  <c r="AD68" i="44"/>
  <c r="AA79" i="44"/>
  <c r="AD80" i="44"/>
  <c r="AD79" i="44" s="1"/>
  <c r="O129" i="44"/>
  <c r="X140" i="44"/>
  <c r="I151" i="44"/>
  <c r="H150" i="44"/>
  <c r="X152" i="44"/>
  <c r="AD159" i="44"/>
  <c r="AD178" i="44"/>
  <c r="W188" i="44"/>
  <c r="X260" i="44"/>
  <c r="AD284" i="44"/>
  <c r="X327" i="44"/>
  <c r="W326" i="44"/>
  <c r="F331" i="44"/>
  <c r="O339" i="44"/>
  <c r="F362" i="44"/>
  <c r="AC362" i="44"/>
  <c r="AD363" i="44"/>
  <c r="O393" i="44"/>
  <c r="X401" i="44"/>
  <c r="N495" i="44"/>
  <c r="O497" i="44"/>
  <c r="I339" i="44"/>
  <c r="AA93" i="44"/>
  <c r="L150" i="44"/>
  <c r="I268" i="44"/>
  <c r="L280" i="44"/>
  <c r="U312" i="44"/>
  <c r="W319" i="44"/>
  <c r="X320" i="44"/>
  <c r="AD348" i="44"/>
  <c r="I350" i="44"/>
  <c r="I349" i="44" s="1"/>
  <c r="F349" i="44"/>
  <c r="O354" i="44"/>
  <c r="O353" i="44" s="1"/>
  <c r="N273" i="44"/>
  <c r="X417" i="44"/>
  <c r="I68" i="44"/>
  <c r="F79" i="44"/>
  <c r="I80" i="44"/>
  <c r="F93" i="44"/>
  <c r="O117" i="44"/>
  <c r="X120" i="44"/>
  <c r="AD126" i="44"/>
  <c r="AD140" i="44"/>
  <c r="X144" i="44"/>
  <c r="I159" i="44"/>
  <c r="X160" i="44"/>
  <c r="X163" i="44"/>
  <c r="U166" i="44"/>
  <c r="O208" i="44"/>
  <c r="O257" i="44"/>
  <c r="N280" i="44"/>
  <c r="X328" i="44"/>
  <c r="I332" i="44"/>
  <c r="I345" i="44"/>
  <c r="H342" i="44"/>
  <c r="I363" i="44"/>
  <c r="U379" i="44"/>
  <c r="X380" i="44"/>
  <c r="O394" i="44"/>
  <c r="AA427" i="44"/>
  <c r="AD479" i="44"/>
  <c r="F485" i="44"/>
  <c r="I486" i="44"/>
  <c r="AD227" i="44"/>
  <c r="I239" i="44"/>
  <c r="AD275" i="44"/>
  <c r="I284" i="44"/>
  <c r="AD295" i="44"/>
  <c r="AC294" i="44"/>
  <c r="O310" i="44"/>
  <c r="O309" i="44" s="1"/>
  <c r="N309" i="44"/>
  <c r="AD324" i="44"/>
  <c r="I354" i="44"/>
  <c r="H353" i="44"/>
  <c r="AD358" i="44"/>
  <c r="AC356" i="44"/>
  <c r="H362" i="44"/>
  <c r="X364" i="44"/>
  <c r="O371" i="44"/>
  <c r="AA509" i="44"/>
  <c r="AD512" i="44"/>
  <c r="I132" i="44"/>
  <c r="I198" i="44"/>
  <c r="O210" i="44"/>
  <c r="X213" i="44"/>
  <c r="O233" i="44"/>
  <c r="X236" i="44"/>
  <c r="AD242" i="44"/>
  <c r="I254" i="44"/>
  <c r="X315" i="44"/>
  <c r="X312" i="44" s="1"/>
  <c r="I336" i="44"/>
  <c r="N362" i="44"/>
  <c r="AD397" i="44"/>
  <c r="O404" i="44"/>
  <c r="U303" i="44"/>
  <c r="I333" i="44"/>
  <c r="H331" i="44"/>
  <c r="L297" i="44"/>
  <c r="X304" i="44"/>
  <c r="X310" i="44"/>
  <c r="X309" i="44" s="1"/>
  <c r="O336" i="44"/>
  <c r="L342" i="44"/>
  <c r="O343" i="44"/>
  <c r="AD351" i="44"/>
  <c r="N427" i="44"/>
  <c r="I450" i="44"/>
  <c r="AD525" i="44"/>
  <c r="AA523" i="44"/>
  <c r="X281" i="44"/>
  <c r="O295" i="44"/>
  <c r="W349" i="44"/>
  <c r="L362" i="44"/>
  <c r="X385" i="44"/>
  <c r="AD391" i="44"/>
  <c r="I421" i="44"/>
  <c r="X435" i="44"/>
  <c r="O469" i="44"/>
  <c r="AA485" i="44"/>
  <c r="O534" i="44"/>
  <c r="O523" i="44" s="1"/>
  <c r="N523" i="44"/>
  <c r="O547" i="44"/>
  <c r="AD570" i="44"/>
  <c r="O275" i="44"/>
  <c r="O298" i="44"/>
  <c r="X301" i="44"/>
  <c r="I318" i="44"/>
  <c r="N319" i="44"/>
  <c r="O324" i="44"/>
  <c r="AD338" i="44"/>
  <c r="X345" i="44"/>
  <c r="AC349" i="44"/>
  <c r="X361" i="44"/>
  <c r="I364" i="44"/>
  <c r="I367" i="44"/>
  <c r="F379" i="44"/>
  <c r="O433" i="44"/>
  <c r="X445" i="44"/>
  <c r="O456" i="44"/>
  <c r="AA466" i="44"/>
  <c r="O470" i="44"/>
  <c r="N551" i="44"/>
  <c r="F414" i="44"/>
  <c r="AA414" i="44"/>
  <c r="W466" i="44"/>
  <c r="U466" i="44"/>
  <c r="L509" i="44"/>
  <c r="W331" i="44"/>
  <c r="I338" i="44"/>
  <c r="AD345" i="44"/>
  <c r="X353" i="44"/>
  <c r="X358" i="44"/>
  <c r="AD376" i="44"/>
  <c r="L379" i="44"/>
  <c r="X396" i="44"/>
  <c r="AD441" i="44"/>
  <c r="F466" i="44"/>
  <c r="X468" i="44"/>
  <c r="H485" i="44"/>
  <c r="I487" i="44"/>
  <c r="O511" i="44"/>
  <c r="H509" i="44"/>
  <c r="H508" i="44" s="1"/>
  <c r="X351" i="44"/>
  <c r="AD367" i="44"/>
  <c r="O401" i="44"/>
  <c r="X423" i="44"/>
  <c r="X488" i="44"/>
  <c r="X485" i="44" s="1"/>
  <c r="W485" i="44"/>
  <c r="U523" i="44"/>
  <c r="W523" i="44"/>
  <c r="N331" i="44"/>
  <c r="O348" i="44"/>
  <c r="U353" i="44"/>
  <c r="O376" i="44"/>
  <c r="O390" i="44"/>
  <c r="X392" i="44"/>
  <c r="I399" i="44"/>
  <c r="AD405" i="44"/>
  <c r="H414" i="44"/>
  <c r="AC414" i="44"/>
  <c r="O417" i="44"/>
  <c r="U427" i="44"/>
  <c r="AD454" i="44"/>
  <c r="I473" i="44"/>
  <c r="U495" i="44"/>
  <c r="I502" i="44"/>
  <c r="O539" i="44"/>
  <c r="L537" i="44"/>
  <c r="O571" i="44"/>
  <c r="O574" i="44"/>
  <c r="X496" i="44"/>
  <c r="W495" i="44"/>
  <c r="N537" i="44"/>
  <c r="I545" i="44"/>
  <c r="X570" i="44"/>
  <c r="AD373" i="44"/>
  <c r="W379" i="44"/>
  <c r="I405" i="44"/>
  <c r="X459" i="44"/>
  <c r="X469" i="44"/>
  <c r="O487" i="44"/>
  <c r="O485" i="44" s="1"/>
  <c r="AD488" i="44"/>
  <c r="AD485" i="44" s="1"/>
  <c r="X517" i="44"/>
  <c r="L466" i="44"/>
  <c r="O467" i="44"/>
  <c r="X491" i="44"/>
  <c r="X490" i="44" s="1"/>
  <c r="W490" i="44"/>
  <c r="W509" i="44"/>
  <c r="W537" i="44"/>
  <c r="AD392" i="44"/>
  <c r="X418" i="44"/>
  <c r="AD448" i="44"/>
  <c r="I481" i="44"/>
  <c r="X482" i="44"/>
  <c r="L495" i="44"/>
  <c r="O496" i="44"/>
  <c r="AD497" i="44"/>
  <c r="AA495" i="44"/>
  <c r="I499" i="44"/>
  <c r="AD534" i="44"/>
  <c r="X543" i="44"/>
  <c r="X544" i="44"/>
  <c r="I561" i="44"/>
  <c r="AD380" i="44"/>
  <c r="I392" i="44"/>
  <c r="I448" i="44"/>
  <c r="U509" i="44"/>
  <c r="X511" i="44"/>
  <c r="R541" i="44"/>
  <c r="F541" i="44"/>
  <c r="I541" i="44" s="1"/>
  <c r="W427" i="44"/>
  <c r="O429" i="44"/>
  <c r="AD438" i="44"/>
  <c r="AD446" i="44"/>
  <c r="U485" i="44"/>
  <c r="O504" i="44"/>
  <c r="X537" i="44"/>
  <c r="AA551" i="44"/>
  <c r="X420" i="44"/>
  <c r="X428" i="44"/>
  <c r="AD430" i="44"/>
  <c r="X439" i="44"/>
  <c r="X444" i="44"/>
  <c r="AD553" i="44"/>
  <c r="AD551" i="44" s="1"/>
  <c r="AD572" i="44"/>
  <c r="O559" i="44"/>
  <c r="AA566" i="44"/>
  <c r="U566" i="44"/>
  <c r="O441" i="44"/>
  <c r="O445" i="44"/>
  <c r="X451" i="44"/>
  <c r="X478" i="44"/>
  <c r="AD498" i="44"/>
  <c r="O421" i="44"/>
  <c r="AD442" i="44"/>
  <c r="N466" i="44"/>
  <c r="I498" i="44"/>
  <c r="N509" i="44"/>
  <c r="AD516" i="44"/>
  <c r="AD533" i="44"/>
  <c r="O575" i="44"/>
  <c r="I576" i="44"/>
  <c r="AC485" i="44"/>
  <c r="I516" i="44"/>
  <c r="I533" i="44"/>
  <c r="AD561" i="44"/>
  <c r="AD571" i="44"/>
  <c r="X574" i="44"/>
  <c r="L523" i="44"/>
  <c r="P35" i="40"/>
  <c r="Q35" i="40"/>
  <c r="R35" i="40"/>
  <c r="P36" i="40"/>
  <c r="Q36" i="40"/>
  <c r="R36" i="40"/>
  <c r="P37" i="40"/>
  <c r="Q37" i="40"/>
  <c r="R37" i="40"/>
  <c r="AJ247" i="44" l="1"/>
  <c r="AJ125" i="44"/>
  <c r="AJ266" i="45"/>
  <c r="AJ261" i="45" s="1"/>
  <c r="AJ457" i="44"/>
  <c r="AJ314" i="44"/>
  <c r="AJ312" i="44" s="1"/>
  <c r="AJ174" i="44"/>
  <c r="AJ332" i="44"/>
  <c r="AJ152" i="44"/>
  <c r="O566" i="44"/>
  <c r="AD414" i="44"/>
  <c r="AG362" i="44"/>
  <c r="AD75" i="45"/>
  <c r="AJ134" i="44"/>
  <c r="AJ470" i="44"/>
  <c r="AJ300" i="44"/>
  <c r="AJ297" i="44" s="1"/>
  <c r="AJ109" i="44"/>
  <c r="I297" i="44"/>
  <c r="O98" i="44"/>
  <c r="AD331" i="44"/>
  <c r="AI73" i="44"/>
  <c r="AI312" i="44"/>
  <c r="AG98" i="44"/>
  <c r="AG166" i="44"/>
  <c r="AJ469" i="44"/>
  <c r="AJ458" i="44"/>
  <c r="AJ440" i="44"/>
  <c r="AJ427" i="44" s="1"/>
  <c r="AJ375" i="44"/>
  <c r="AJ362" i="44" s="1"/>
  <c r="AI331" i="44"/>
  <c r="I414" i="44"/>
  <c r="AD319" i="44"/>
  <c r="AD166" i="44"/>
  <c r="AD490" i="44"/>
  <c r="O150" i="44"/>
  <c r="AJ491" i="44"/>
  <c r="AJ490" i="44" s="1"/>
  <c r="AJ328" i="45"/>
  <c r="AJ323" i="44"/>
  <c r="AJ319" i="44" s="1"/>
  <c r="AJ515" i="44"/>
  <c r="AJ78" i="44"/>
  <c r="AJ77" i="44" s="1"/>
  <c r="AJ531" i="44"/>
  <c r="AD353" i="44"/>
  <c r="O93" i="44"/>
  <c r="AG551" i="44"/>
  <c r="AC504" i="45"/>
  <c r="N69" i="45"/>
  <c r="AJ173" i="45"/>
  <c r="X258" i="45"/>
  <c r="AJ575" i="44"/>
  <c r="AJ566" i="44" s="1"/>
  <c r="AJ502" i="44"/>
  <c r="AJ452" i="44"/>
  <c r="AJ176" i="44"/>
  <c r="AJ417" i="44"/>
  <c r="AJ285" i="44"/>
  <c r="AJ45" i="44"/>
  <c r="AI551" i="44"/>
  <c r="AI508" i="44" s="1"/>
  <c r="AG49" i="44"/>
  <c r="AI49" i="44"/>
  <c r="AI32" i="44" s="1"/>
  <c r="AA581" i="44"/>
  <c r="AD93" i="44"/>
  <c r="AI342" i="44"/>
  <c r="AG261" i="45"/>
  <c r="AJ381" i="45"/>
  <c r="AJ227" i="45"/>
  <c r="AJ268" i="44"/>
  <c r="AJ265" i="44" s="1"/>
  <c r="AJ499" i="44"/>
  <c r="AJ336" i="44"/>
  <c r="AJ516" i="44"/>
  <c r="AJ509" i="44" s="1"/>
  <c r="AJ282" i="44"/>
  <c r="AJ280" i="44" s="1"/>
  <c r="AI280" i="44"/>
  <c r="AJ543" i="44"/>
  <c r="AJ537" i="44" s="1"/>
  <c r="AJ380" i="44"/>
  <c r="AI379" i="44"/>
  <c r="AG326" i="44"/>
  <c r="O509" i="44"/>
  <c r="O319" i="44"/>
  <c r="O166" i="44"/>
  <c r="AI566" i="44"/>
  <c r="O273" i="44"/>
  <c r="X303" i="44"/>
  <c r="I319" i="44"/>
  <c r="AG86" i="44"/>
  <c r="AI349" i="45"/>
  <c r="AI75" i="45"/>
  <c r="AJ306" i="45"/>
  <c r="AJ305" i="45" s="1"/>
  <c r="AJ97" i="45"/>
  <c r="AJ131" i="44"/>
  <c r="AJ338" i="44"/>
  <c r="AJ360" i="44"/>
  <c r="AJ356" i="44" s="1"/>
  <c r="F551" i="44"/>
  <c r="O312" i="44"/>
  <c r="I490" i="44"/>
  <c r="AD280" i="44"/>
  <c r="X32" i="44"/>
  <c r="AG537" i="44"/>
  <c r="AI427" i="44"/>
  <c r="AJ512" i="45"/>
  <c r="AJ453" i="45"/>
  <c r="AJ182" i="45"/>
  <c r="AD290" i="45"/>
  <c r="AI299" i="45"/>
  <c r="AJ99" i="45"/>
  <c r="AJ564" i="45"/>
  <c r="AJ531" i="45"/>
  <c r="AJ314" i="45"/>
  <c r="AJ178" i="45"/>
  <c r="AJ96" i="45"/>
  <c r="AJ274" i="44"/>
  <c r="AJ273" i="44" s="1"/>
  <c r="AI273" i="44"/>
  <c r="AJ418" i="44"/>
  <c r="AJ414" i="44" s="1"/>
  <c r="AJ227" i="44"/>
  <c r="AG349" i="44"/>
  <c r="AJ229" i="44"/>
  <c r="AJ234" i="44"/>
  <c r="AJ404" i="44"/>
  <c r="AJ488" i="44"/>
  <c r="AJ224" i="44"/>
  <c r="AI319" i="44"/>
  <c r="AJ474" i="44"/>
  <c r="X342" i="44"/>
  <c r="AJ503" i="44"/>
  <c r="AJ391" i="44"/>
  <c r="AJ379" i="44" s="1"/>
  <c r="AJ164" i="44"/>
  <c r="AJ150" i="44" s="1"/>
  <c r="O86" i="44"/>
  <c r="AG188" i="44"/>
  <c r="AG93" i="44"/>
  <c r="AD505" i="45"/>
  <c r="AJ438" i="44"/>
  <c r="X349" i="44"/>
  <c r="AC73" i="44"/>
  <c r="AJ523" i="44"/>
  <c r="AJ308" i="44"/>
  <c r="AJ303" i="44" s="1"/>
  <c r="AJ327" i="44"/>
  <c r="AJ326" i="44" s="1"/>
  <c r="I523" i="44"/>
  <c r="I537" i="44"/>
  <c r="I353" i="44"/>
  <c r="F523" i="44"/>
  <c r="I566" i="44"/>
  <c r="AG303" i="44"/>
  <c r="AI265" i="44"/>
  <c r="H28" i="45"/>
  <c r="AD89" i="45"/>
  <c r="AD519" i="45"/>
  <c r="I85" i="45"/>
  <c r="AI150" i="44"/>
  <c r="AJ117" i="44"/>
  <c r="AG74" i="44"/>
  <c r="AJ154" i="44"/>
  <c r="AJ200" i="45"/>
  <c r="AJ444" i="44"/>
  <c r="AJ354" i="44"/>
  <c r="AJ353" i="44" s="1"/>
  <c r="AD294" i="44"/>
  <c r="AJ178" i="44"/>
  <c r="AJ166" i="44" s="1"/>
  <c r="AI509" i="44"/>
  <c r="AD537" i="44"/>
  <c r="O32" i="44"/>
  <c r="AJ390" i="44"/>
  <c r="O486" i="45"/>
  <c r="AG280" i="44"/>
  <c r="O79" i="44"/>
  <c r="O73" i="44" s="1"/>
  <c r="O490" i="44"/>
  <c r="AD32" i="44"/>
  <c r="X523" i="44"/>
  <c r="AG523" i="44"/>
  <c r="AG508" i="44" s="1"/>
  <c r="AI297" i="44"/>
  <c r="AG312" i="44"/>
  <c r="AG509" i="44"/>
  <c r="AJ550" i="44"/>
  <c r="AG356" i="44"/>
  <c r="AJ476" i="44"/>
  <c r="AJ435" i="44"/>
  <c r="AJ81" i="44"/>
  <c r="AJ79" i="44" s="1"/>
  <c r="AJ73" i="44" s="1"/>
  <c r="I509" i="44"/>
  <c r="I265" i="44"/>
  <c r="O551" i="44"/>
  <c r="O280" i="44"/>
  <c r="AD349" i="44"/>
  <c r="O349" i="44"/>
  <c r="AJ487" i="44"/>
  <c r="AI362" i="44"/>
  <c r="AJ464" i="45"/>
  <c r="AJ238" i="45"/>
  <c r="AJ493" i="45"/>
  <c r="AJ527" i="45"/>
  <c r="H69" i="45"/>
  <c r="AJ371" i="45"/>
  <c r="AJ226" i="45"/>
  <c r="AJ473" i="45"/>
  <c r="AJ391" i="45"/>
  <c r="AJ196" i="44"/>
  <c r="AJ188" i="44" s="1"/>
  <c r="AJ142" i="44"/>
  <c r="AI247" i="44"/>
  <c r="AJ420" i="44"/>
  <c r="AJ54" i="44"/>
  <c r="AJ162" i="44"/>
  <c r="AJ416" i="44"/>
  <c r="AI414" i="44"/>
  <c r="AJ500" i="44"/>
  <c r="AJ495" i="44" s="1"/>
  <c r="AJ140" i="44"/>
  <c r="AJ236" i="44"/>
  <c r="AG48" i="44"/>
  <c r="AI48" i="44"/>
  <c r="AJ48" i="44" s="1"/>
  <c r="AI466" i="44"/>
  <c r="AJ486" i="44"/>
  <c r="AI485" i="44"/>
  <c r="AD28" i="45"/>
  <c r="N504" i="45"/>
  <c r="AJ465" i="45"/>
  <c r="X338" i="45"/>
  <c r="I261" i="45"/>
  <c r="AD345" i="45"/>
  <c r="X375" i="45"/>
  <c r="AD308" i="45"/>
  <c r="AD327" i="45"/>
  <c r="X505" i="45"/>
  <c r="AD261" i="45"/>
  <c r="AG44" i="45"/>
  <c r="AJ44" i="45" s="1"/>
  <c r="AI345" i="45"/>
  <c r="AJ439" i="45"/>
  <c r="X261" i="45"/>
  <c r="AJ334" i="45"/>
  <c r="AJ245" i="45"/>
  <c r="AG349" i="45"/>
  <c r="AJ101" i="45"/>
  <c r="AJ313" i="45"/>
  <c r="I308" i="45"/>
  <c r="AJ496" i="45"/>
  <c r="AJ491" i="45" s="1"/>
  <c r="X315" i="45"/>
  <c r="AJ207" i="45"/>
  <c r="AJ429" i="45"/>
  <c r="AJ88" i="45"/>
  <c r="AJ466" i="45"/>
  <c r="AD547" i="45"/>
  <c r="F547" i="45"/>
  <c r="X299" i="45"/>
  <c r="X327" i="45"/>
  <c r="O338" i="45"/>
  <c r="AG75" i="45"/>
  <c r="AD358" i="45"/>
  <c r="O162" i="45"/>
  <c r="AD486" i="45"/>
  <c r="I94" i="45"/>
  <c r="AJ478" i="45"/>
  <c r="AG491" i="45"/>
  <c r="O269" i="45"/>
  <c r="X89" i="45"/>
  <c r="AJ494" i="45"/>
  <c r="AJ436" i="45"/>
  <c r="AJ511" i="45"/>
  <c r="X481" i="45"/>
  <c r="X269" i="45"/>
  <c r="AJ349" i="45"/>
  <c r="AJ224" i="45"/>
  <c r="I70" i="45"/>
  <c r="AD293" i="45"/>
  <c r="AJ62" i="45"/>
  <c r="O70" i="45"/>
  <c r="I327" i="45"/>
  <c r="I243" i="45"/>
  <c r="AJ486" i="45"/>
  <c r="AJ169" i="45"/>
  <c r="I491" i="45"/>
  <c r="AG327" i="45"/>
  <c r="O423" i="45"/>
  <c r="I276" i="45"/>
  <c r="AI162" i="45"/>
  <c r="AJ293" i="45"/>
  <c r="AI184" i="45"/>
  <c r="I75" i="45"/>
  <c r="AG358" i="45"/>
  <c r="I299" i="45"/>
  <c r="X533" i="45"/>
  <c r="W289" i="45"/>
  <c r="O410" i="45"/>
  <c r="I338" i="45"/>
  <c r="O462" i="45"/>
  <c r="I410" i="45"/>
  <c r="AI358" i="45"/>
  <c r="AG276" i="45"/>
  <c r="AI486" i="45"/>
  <c r="AD462" i="45"/>
  <c r="AG269" i="45"/>
  <c r="AG146" i="45"/>
  <c r="O28" i="45"/>
  <c r="AJ249" i="45"/>
  <c r="X293" i="45"/>
  <c r="X547" i="45"/>
  <c r="AJ352" i="45"/>
  <c r="O85" i="45"/>
  <c r="O69" i="45" s="1"/>
  <c r="AI70" i="45"/>
  <c r="AI69" i="45" s="1"/>
  <c r="O505" i="45"/>
  <c r="X94" i="45"/>
  <c r="AI505" i="45"/>
  <c r="AJ283" i="45"/>
  <c r="AA289" i="45"/>
  <c r="AG352" i="45"/>
  <c r="O519" i="45"/>
  <c r="AD85" i="45"/>
  <c r="AG243" i="45"/>
  <c r="AI89" i="45"/>
  <c r="AG315" i="45"/>
  <c r="I533" i="45"/>
  <c r="U69" i="45"/>
  <c r="X82" i="45"/>
  <c r="X69" i="45" s="1"/>
  <c r="W504" i="45"/>
  <c r="AI94" i="45"/>
  <c r="I290" i="45"/>
  <c r="AJ484" i="45"/>
  <c r="AJ357" i="45"/>
  <c r="O562" i="45"/>
  <c r="F533" i="45"/>
  <c r="O358" i="45"/>
  <c r="AD562" i="45"/>
  <c r="I315" i="45"/>
  <c r="AD82" i="45"/>
  <c r="O533" i="45"/>
  <c r="X184" i="45"/>
  <c r="AD491" i="45"/>
  <c r="AD258" i="45"/>
  <c r="AI82" i="45"/>
  <c r="AI375" i="45"/>
  <c r="AJ394" i="45"/>
  <c r="I486" i="45"/>
  <c r="H504" i="45"/>
  <c r="AI293" i="45"/>
  <c r="AJ347" i="45"/>
  <c r="AJ345" i="45" s="1"/>
  <c r="I45" i="45"/>
  <c r="I28" i="45" s="1"/>
  <c r="AD410" i="45"/>
  <c r="O481" i="45"/>
  <c r="O146" i="45"/>
  <c r="AG375" i="45"/>
  <c r="X146" i="45"/>
  <c r="AC69" i="45"/>
  <c r="O75" i="45"/>
  <c r="AC289" i="45"/>
  <c r="X519" i="45"/>
  <c r="X504" i="45" s="1"/>
  <c r="AA69" i="45"/>
  <c r="I258" i="45"/>
  <c r="I562" i="45"/>
  <c r="AG481" i="45"/>
  <c r="AI352" i="45"/>
  <c r="AG293" i="45"/>
  <c r="AJ120" i="45"/>
  <c r="AG423" i="45"/>
  <c r="O290" i="45"/>
  <c r="X28" i="45"/>
  <c r="I162" i="45"/>
  <c r="AJ415" i="45"/>
  <c r="AJ316" i="45"/>
  <c r="AJ148" i="45"/>
  <c r="O89" i="45"/>
  <c r="AJ557" i="45"/>
  <c r="AJ547" i="45" s="1"/>
  <c r="AD533" i="45"/>
  <c r="AJ367" i="45"/>
  <c r="AJ444" i="45"/>
  <c r="AJ54" i="45"/>
  <c r="AA504" i="45"/>
  <c r="O184" i="45"/>
  <c r="I523" i="45"/>
  <c r="I519" i="45" s="1"/>
  <c r="F519" i="45"/>
  <c r="AG162" i="45"/>
  <c r="AJ572" i="45"/>
  <c r="AJ299" i="45"/>
  <c r="AI519" i="45"/>
  <c r="I507" i="45"/>
  <c r="I505" i="45" s="1"/>
  <c r="F505" i="45"/>
  <c r="AD315" i="45"/>
  <c r="AJ457" i="45"/>
  <c r="X462" i="45"/>
  <c r="AI491" i="45"/>
  <c r="AJ431" i="45"/>
  <c r="AJ210" i="45"/>
  <c r="AJ231" i="45"/>
  <c r="AJ92" i="45"/>
  <c r="AJ151" i="45"/>
  <c r="AJ395" i="45"/>
  <c r="O491" i="45"/>
  <c r="AJ477" i="45"/>
  <c r="AJ270" i="45"/>
  <c r="AI269" i="45"/>
  <c r="I293" i="45"/>
  <c r="AJ284" i="45"/>
  <c r="AI481" i="45"/>
  <c r="AJ482" i="45"/>
  <c r="AJ481" i="45" s="1"/>
  <c r="AJ533" i="45"/>
  <c r="AJ568" i="45"/>
  <c r="I345" i="45"/>
  <c r="O327" i="45"/>
  <c r="X243" i="45"/>
  <c r="O94" i="45"/>
  <c r="AG462" i="45"/>
  <c r="X162" i="45"/>
  <c r="AJ495" i="45"/>
  <c r="AJ446" i="45"/>
  <c r="F69" i="45"/>
  <c r="O243" i="45"/>
  <c r="AJ250" i="45"/>
  <c r="AD423" i="45"/>
  <c r="I547" i="45"/>
  <c r="X562" i="45"/>
  <c r="I352" i="45"/>
  <c r="AJ344" i="45"/>
  <c r="X322" i="45"/>
  <c r="AD276" i="45"/>
  <c r="AJ152" i="45"/>
  <c r="AJ309" i="45"/>
  <c r="AJ308" i="45" s="1"/>
  <c r="AI308" i="45"/>
  <c r="AJ86" i="45"/>
  <c r="AG85" i="45"/>
  <c r="AD299" i="45"/>
  <c r="AJ412" i="45"/>
  <c r="AI410" i="45"/>
  <c r="AJ339" i="45"/>
  <c r="AI338" i="45"/>
  <c r="AG547" i="45"/>
  <c r="O349" i="45"/>
  <c r="AJ271" i="45"/>
  <c r="AJ509" i="45"/>
  <c r="AJ505" i="45" s="1"/>
  <c r="AG505" i="45"/>
  <c r="AD243" i="45"/>
  <c r="AG184" i="45"/>
  <c r="AJ102" i="45"/>
  <c r="AJ81" i="45"/>
  <c r="AJ80" i="45" s="1"/>
  <c r="AD146" i="45"/>
  <c r="O299" i="45"/>
  <c r="AD184" i="45"/>
  <c r="O315" i="45"/>
  <c r="AJ329" i="45"/>
  <c r="AI327" i="45"/>
  <c r="AJ147" i="45"/>
  <c r="AI146" i="45"/>
  <c r="AJ563" i="45"/>
  <c r="AI562" i="45"/>
  <c r="I375" i="45"/>
  <c r="AJ424" i="45"/>
  <c r="AI423" i="45"/>
  <c r="U289" i="45"/>
  <c r="O375" i="45"/>
  <c r="AJ233" i="45"/>
  <c r="AG562" i="45"/>
  <c r="AJ523" i="45"/>
  <c r="AG519" i="45"/>
  <c r="AG70" i="45"/>
  <c r="AJ71" i="45"/>
  <c r="AJ70" i="45" s="1"/>
  <c r="I462" i="45"/>
  <c r="AG94" i="45"/>
  <c r="F28" i="45"/>
  <c r="O308" i="45"/>
  <c r="AJ323" i="45"/>
  <c r="AJ322" i="45" s="1"/>
  <c r="AI322" i="45"/>
  <c r="AD162" i="45"/>
  <c r="AJ342" i="45"/>
  <c r="AJ90" i="45"/>
  <c r="AG89" i="45"/>
  <c r="AJ48" i="45"/>
  <c r="I146" i="45"/>
  <c r="AG410" i="45"/>
  <c r="AJ220" i="45"/>
  <c r="I423" i="45"/>
  <c r="AJ74" i="45"/>
  <c r="AJ73" i="45" s="1"/>
  <c r="AG73" i="45"/>
  <c r="AJ321" i="45"/>
  <c r="X491" i="45"/>
  <c r="AD94" i="45"/>
  <c r="I358" i="45"/>
  <c r="U504" i="45"/>
  <c r="I184" i="45"/>
  <c r="N289" i="45"/>
  <c r="F289" i="45"/>
  <c r="L69" i="45"/>
  <c r="X308" i="45"/>
  <c r="L504" i="45"/>
  <c r="AJ472" i="45"/>
  <c r="AJ426" i="45"/>
  <c r="AG290" i="45"/>
  <c r="AJ291" i="45"/>
  <c r="AJ290" i="45" s="1"/>
  <c r="X358" i="45"/>
  <c r="AJ230" i="45"/>
  <c r="AJ174" i="45"/>
  <c r="AD269" i="45"/>
  <c r="W69" i="45"/>
  <c r="AJ83" i="45"/>
  <c r="AJ82" i="45" s="1"/>
  <c r="AG82" i="45"/>
  <c r="H289" i="45"/>
  <c r="AJ360" i="45"/>
  <c r="AD375" i="45"/>
  <c r="AJ427" i="45"/>
  <c r="X276" i="45"/>
  <c r="AG533" i="45"/>
  <c r="AG299" i="45"/>
  <c r="AG308" i="45"/>
  <c r="X423" i="45"/>
  <c r="AG338" i="45"/>
  <c r="AD338" i="45"/>
  <c r="O547" i="45"/>
  <c r="AJ567" i="45"/>
  <c r="AD349" i="45"/>
  <c r="AI243" i="45"/>
  <c r="X349" i="45"/>
  <c r="X410" i="45"/>
  <c r="I481" i="45"/>
  <c r="L289" i="45"/>
  <c r="AJ475" i="45"/>
  <c r="AI533" i="45"/>
  <c r="AI462" i="45"/>
  <c r="AJ370" i="45"/>
  <c r="AJ119" i="45"/>
  <c r="AJ78" i="45"/>
  <c r="AJ75" i="45" s="1"/>
  <c r="AI315" i="45"/>
  <c r="I89" i="45"/>
  <c r="AJ181" i="45"/>
  <c r="AG45" i="45"/>
  <c r="AI45" i="45"/>
  <c r="AI28" i="45" s="1"/>
  <c r="AJ91" i="45"/>
  <c r="AJ278" i="45"/>
  <c r="AI276" i="45"/>
  <c r="O322" i="45"/>
  <c r="AJ93" i="44"/>
  <c r="AG73" i="44"/>
  <c r="AJ342" i="44"/>
  <c r="AJ349" i="44"/>
  <c r="X326" i="44"/>
  <c r="I551" i="44"/>
  <c r="X166" i="44"/>
  <c r="I312" i="44"/>
  <c r="N73" i="44"/>
  <c r="O265" i="44"/>
  <c r="I495" i="44"/>
  <c r="L73" i="44"/>
  <c r="X509" i="44"/>
  <c r="X466" i="44"/>
  <c r="O362" i="44"/>
  <c r="X331" i="44"/>
  <c r="I247" i="44"/>
  <c r="X86" i="44"/>
  <c r="X73" i="44" s="1"/>
  <c r="I294" i="44"/>
  <c r="AD262" i="44"/>
  <c r="L508" i="44"/>
  <c r="AD466" i="44"/>
  <c r="AD495" i="44"/>
  <c r="AD150" i="44"/>
  <c r="X93" i="44"/>
  <c r="I280" i="44"/>
  <c r="AD312" i="44"/>
  <c r="X98" i="44"/>
  <c r="I79" i="44"/>
  <c r="I73" i="44" s="1"/>
  <c r="AC293" i="44"/>
  <c r="AD74" i="44"/>
  <c r="AD73" i="44" s="1"/>
  <c r="O379" i="44"/>
  <c r="X247" i="44"/>
  <c r="O331" i="44"/>
  <c r="I326" i="44"/>
  <c r="O294" i="44"/>
  <c r="X280" i="44"/>
  <c r="I485" i="44"/>
  <c r="AD188" i="44"/>
  <c r="AD265" i="44"/>
  <c r="I379" i="44"/>
  <c r="AD98" i="44"/>
  <c r="AD356" i="44"/>
  <c r="I427" i="44"/>
  <c r="O247" i="44"/>
  <c r="I93" i="44"/>
  <c r="X495" i="44"/>
  <c r="O297" i="44"/>
  <c r="AD523" i="44"/>
  <c r="O342" i="44"/>
  <c r="U73" i="44"/>
  <c r="AD297" i="44"/>
  <c r="U293" i="44"/>
  <c r="H73" i="44"/>
  <c r="I362" i="44"/>
  <c r="I466" i="44"/>
  <c r="AA508" i="44"/>
  <c r="X188" i="44"/>
  <c r="X414" i="44"/>
  <c r="AA73" i="44"/>
  <c r="O495" i="44"/>
  <c r="W508" i="44"/>
  <c r="W581" i="44" s="1"/>
  <c r="W582" i="44" s="1"/>
  <c r="I342" i="44"/>
  <c r="I331" i="44"/>
  <c r="I150" i="44"/>
  <c r="AA293" i="44"/>
  <c r="AD427" i="44"/>
  <c r="X297" i="44"/>
  <c r="O414" i="44"/>
  <c r="X265" i="44"/>
  <c r="N508" i="44"/>
  <c r="N581" i="44" s="1"/>
  <c r="N582" i="44" s="1"/>
  <c r="AD566" i="44"/>
  <c r="X508" i="44"/>
  <c r="X319" i="44"/>
  <c r="W293" i="44"/>
  <c r="L293" i="44"/>
  <c r="N293" i="44"/>
  <c r="O188" i="44"/>
  <c r="F73" i="44"/>
  <c r="X150" i="44"/>
  <c r="O466" i="44"/>
  <c r="AD379" i="44"/>
  <c r="AD509" i="44"/>
  <c r="F293" i="44"/>
  <c r="AD362" i="44"/>
  <c r="O537" i="44"/>
  <c r="O508" i="44" s="1"/>
  <c r="F537" i="44"/>
  <c r="X379" i="44"/>
  <c r="H293" i="44"/>
  <c r="I98" i="44"/>
  <c r="AD247" i="44"/>
  <c r="X566" i="44"/>
  <c r="I188" i="44"/>
  <c r="U508" i="44"/>
  <c r="U581" i="44" s="1"/>
  <c r="U582" i="44" s="1"/>
  <c r="I48" i="44"/>
  <c r="I32" i="44" s="1"/>
  <c r="X427" i="44"/>
  <c r="I303" i="44"/>
  <c r="I356" i="44"/>
  <c r="X362" i="44"/>
  <c r="AD303" i="44"/>
  <c r="X273" i="44"/>
  <c r="AD342" i="44"/>
  <c r="X356" i="44"/>
  <c r="AJ508" i="44" l="1"/>
  <c r="O293" i="44"/>
  <c r="AJ85" i="45"/>
  <c r="AD508" i="44"/>
  <c r="AJ466" i="44"/>
  <c r="U577" i="45"/>
  <c r="U578" i="45" s="1"/>
  <c r="AJ146" i="45"/>
  <c r="AJ49" i="44"/>
  <c r="AJ32" i="44" s="1"/>
  <c r="AJ519" i="45"/>
  <c r="AJ327" i="45"/>
  <c r="AG293" i="44"/>
  <c r="AJ331" i="44"/>
  <c r="AC581" i="44"/>
  <c r="AC582" i="44" s="1"/>
  <c r="I508" i="44"/>
  <c r="AJ485" i="44"/>
  <c r="L581" i="44"/>
  <c r="L582" i="44" s="1"/>
  <c r="AD504" i="45"/>
  <c r="I69" i="45"/>
  <c r="AI293" i="44"/>
  <c r="F508" i="44"/>
  <c r="F581" i="44" s="1"/>
  <c r="F582" i="44" s="1"/>
  <c r="AG32" i="44"/>
  <c r="AJ98" i="44"/>
  <c r="AG289" i="45"/>
  <c r="AJ315" i="45"/>
  <c r="H577" i="45"/>
  <c r="H578" i="45" s="1"/>
  <c r="AJ276" i="45"/>
  <c r="AD69" i="45"/>
  <c r="AI289" i="45"/>
  <c r="AI577" i="45" s="1"/>
  <c r="AI578" i="45" s="1"/>
  <c r="AJ94" i="45"/>
  <c r="AJ358" i="45"/>
  <c r="N577" i="45"/>
  <c r="N578" i="45" s="1"/>
  <c r="AJ243" i="45"/>
  <c r="AG504" i="45"/>
  <c r="AJ184" i="45"/>
  <c r="O504" i="45"/>
  <c r="X289" i="45"/>
  <c r="X577" i="45" s="1"/>
  <c r="X578" i="45" s="1"/>
  <c r="AA577" i="45"/>
  <c r="AA578" i="45" s="1"/>
  <c r="AD289" i="45"/>
  <c r="W577" i="45"/>
  <c r="W578" i="45" s="1"/>
  <c r="AJ410" i="45"/>
  <c r="F504" i="45"/>
  <c r="AJ462" i="45"/>
  <c r="AJ375" i="45"/>
  <c r="I504" i="45"/>
  <c r="AC577" i="45"/>
  <c r="AC578" i="45" s="1"/>
  <c r="L577" i="45"/>
  <c r="L578" i="45" s="1"/>
  <c r="AJ162" i="45"/>
  <c r="AI504" i="45"/>
  <c r="AJ69" i="45"/>
  <c r="AJ89" i="45"/>
  <c r="AJ45" i="45"/>
  <c r="AJ28" i="45" s="1"/>
  <c r="AG28" i="45"/>
  <c r="AJ504" i="45"/>
  <c r="F577" i="45"/>
  <c r="F578" i="45" s="1"/>
  <c r="O289" i="45"/>
  <c r="O577" i="45" s="1"/>
  <c r="O578" i="45" s="1"/>
  <c r="I289" i="45"/>
  <c r="AG69" i="45"/>
  <c r="AJ562" i="45"/>
  <c r="AJ423" i="45"/>
  <c r="AJ338" i="45"/>
  <c r="AJ289" i="45" s="1"/>
  <c r="AJ269" i="45"/>
  <c r="AJ293" i="44"/>
  <c r="O581" i="44"/>
  <c r="O582" i="44" s="1"/>
  <c r="I293" i="44"/>
  <c r="I581" i="44" s="1"/>
  <c r="I582" i="44" s="1"/>
  <c r="AI581" i="44"/>
  <c r="AD293" i="44"/>
  <c r="AD581" i="44" s="1"/>
  <c r="AA582" i="44"/>
  <c r="H581" i="44"/>
  <c r="H582" i="44" s="1"/>
  <c r="X293" i="44"/>
  <c r="X581" i="44" s="1"/>
  <c r="X582" i="44" s="1"/>
  <c r="I577" i="45" l="1"/>
  <c r="I578" i="45" s="1"/>
  <c r="AC586" i="44"/>
  <c r="AD582" i="44"/>
  <c r="AD577" i="45"/>
  <c r="AD578" i="45" s="1"/>
  <c r="AG577" i="45"/>
  <c r="AG578" i="45" s="1"/>
  <c r="AJ577" i="45"/>
  <c r="AJ578" i="45" s="1"/>
  <c r="AG581" i="44"/>
  <c r="AG582" i="44" s="1"/>
  <c r="AI582" i="44"/>
  <c r="AJ581" i="44"/>
  <c r="AJ582" i="44" s="1"/>
  <c r="AC582" i="45" l="1"/>
  <c r="L34" i="43" l="1"/>
  <c r="K34" i="43"/>
  <c r="U560" i="40"/>
  <c r="U558" i="40"/>
  <c r="U557" i="40"/>
  <c r="U543" i="40"/>
  <c r="W50" i="40"/>
  <c r="P34" i="40"/>
  <c r="Q34" i="40"/>
  <c r="P38" i="40"/>
  <c r="Q38" i="40"/>
  <c r="P39" i="40"/>
  <c r="Q39" i="40"/>
  <c r="P40" i="40"/>
  <c r="Q40" i="40"/>
  <c r="P41" i="40"/>
  <c r="Q41" i="40"/>
  <c r="P42" i="40"/>
  <c r="Q42" i="40"/>
  <c r="P43" i="40"/>
  <c r="Q43" i="40"/>
  <c r="P44" i="40"/>
  <c r="Q44" i="40"/>
  <c r="P45" i="40"/>
  <c r="Q45" i="40"/>
  <c r="P46" i="40"/>
  <c r="Q46" i="40"/>
  <c r="P47" i="40"/>
  <c r="Q47" i="40"/>
  <c r="P48" i="40"/>
  <c r="Q48" i="40"/>
  <c r="P49" i="40"/>
  <c r="Q49" i="40"/>
  <c r="P50" i="40"/>
  <c r="Q50" i="40"/>
  <c r="P51" i="40"/>
  <c r="Q51" i="40"/>
  <c r="P52" i="40"/>
  <c r="Q52" i="40"/>
  <c r="P53" i="40"/>
  <c r="Q53" i="40"/>
  <c r="P54" i="40"/>
  <c r="Q54" i="40"/>
  <c r="P55" i="40"/>
  <c r="Q55" i="40"/>
  <c r="P56" i="40"/>
  <c r="Q56" i="40"/>
  <c r="P57" i="40"/>
  <c r="Q57" i="40"/>
  <c r="P58" i="40"/>
  <c r="Q58" i="40"/>
  <c r="P59" i="40"/>
  <c r="Q59" i="40"/>
  <c r="P60" i="40"/>
  <c r="Q60" i="40"/>
  <c r="P61" i="40"/>
  <c r="Q61" i="40"/>
  <c r="P62" i="40"/>
  <c r="Q62" i="40"/>
  <c r="P63" i="40"/>
  <c r="Q63" i="40"/>
  <c r="P64" i="40"/>
  <c r="Q64" i="40"/>
  <c r="P65" i="40"/>
  <c r="Q65" i="40"/>
  <c r="P66" i="40"/>
  <c r="Q66" i="40"/>
  <c r="P67" i="40"/>
  <c r="Q67" i="40"/>
  <c r="P68" i="40"/>
  <c r="Q68" i="40"/>
  <c r="P69" i="40"/>
  <c r="Q69" i="40"/>
  <c r="P70" i="40"/>
  <c r="Q70" i="40"/>
  <c r="P71" i="40"/>
  <c r="Q71" i="40"/>
  <c r="P73" i="40"/>
  <c r="Q73" i="40"/>
  <c r="P74" i="40"/>
  <c r="Q74" i="40"/>
  <c r="P75" i="40"/>
  <c r="Q75" i="40"/>
  <c r="P76" i="40"/>
  <c r="Q76" i="40"/>
  <c r="P77" i="40"/>
  <c r="Q77" i="40"/>
  <c r="P78" i="40"/>
  <c r="Q78" i="40"/>
  <c r="P79" i="40"/>
  <c r="Q79" i="40"/>
  <c r="P80" i="40"/>
  <c r="Q80" i="40"/>
  <c r="P81" i="40"/>
  <c r="Q81" i="40"/>
  <c r="P82" i="40"/>
  <c r="Q82" i="40"/>
  <c r="P83" i="40"/>
  <c r="Q83" i="40"/>
  <c r="P84" i="40"/>
  <c r="Q84" i="40"/>
  <c r="P85" i="40"/>
  <c r="Q85" i="40"/>
  <c r="P86" i="40"/>
  <c r="Q86" i="40"/>
  <c r="P87" i="40"/>
  <c r="Q87" i="40"/>
  <c r="P88" i="40"/>
  <c r="Q88" i="40"/>
  <c r="P89" i="40"/>
  <c r="Q89" i="40"/>
  <c r="P90" i="40"/>
  <c r="Q90" i="40"/>
  <c r="P91" i="40"/>
  <c r="Q91" i="40"/>
  <c r="P92" i="40"/>
  <c r="Q92" i="40"/>
  <c r="P93" i="40"/>
  <c r="Q93" i="40"/>
  <c r="P94" i="40"/>
  <c r="Q94" i="40"/>
  <c r="P95" i="40"/>
  <c r="Q95" i="40"/>
  <c r="P96" i="40"/>
  <c r="Q96" i="40"/>
  <c r="P97" i="40"/>
  <c r="Q97" i="40"/>
  <c r="P98" i="40"/>
  <c r="Q98" i="40"/>
  <c r="P99" i="40"/>
  <c r="Q99" i="40"/>
  <c r="P100" i="40"/>
  <c r="Q100" i="40"/>
  <c r="P101" i="40"/>
  <c r="Q101" i="40"/>
  <c r="P102" i="40"/>
  <c r="Q102" i="40"/>
  <c r="P103" i="40"/>
  <c r="Q103" i="40"/>
  <c r="P104" i="40"/>
  <c r="Q104" i="40"/>
  <c r="P105" i="40"/>
  <c r="Q105" i="40"/>
  <c r="P106" i="40"/>
  <c r="Q106" i="40"/>
  <c r="P107" i="40"/>
  <c r="Q107" i="40"/>
  <c r="P108" i="40"/>
  <c r="Q108" i="40"/>
  <c r="P109" i="40"/>
  <c r="Q109" i="40"/>
  <c r="P110" i="40"/>
  <c r="Q110" i="40"/>
  <c r="P111" i="40"/>
  <c r="Q111" i="40"/>
  <c r="P112" i="40"/>
  <c r="Q112" i="40"/>
  <c r="P113" i="40"/>
  <c r="Q113" i="40"/>
  <c r="P114" i="40"/>
  <c r="Q114" i="40"/>
  <c r="P115" i="40"/>
  <c r="Q115" i="40"/>
  <c r="P116" i="40"/>
  <c r="Q116" i="40"/>
  <c r="P117" i="40"/>
  <c r="Q117" i="40"/>
  <c r="P118" i="40"/>
  <c r="Q118" i="40"/>
  <c r="P119" i="40"/>
  <c r="Q119" i="40"/>
  <c r="P120" i="40"/>
  <c r="Q120" i="40"/>
  <c r="P121" i="40"/>
  <c r="Q121" i="40"/>
  <c r="P122" i="40"/>
  <c r="Q122" i="40"/>
  <c r="P123" i="40"/>
  <c r="Q123" i="40"/>
  <c r="P124" i="40"/>
  <c r="Q124" i="40"/>
  <c r="P125" i="40"/>
  <c r="Q125" i="40"/>
  <c r="P126" i="40"/>
  <c r="Q126" i="40"/>
  <c r="P127" i="40"/>
  <c r="Q127" i="40"/>
  <c r="P128" i="40"/>
  <c r="Q128" i="40"/>
  <c r="P129" i="40"/>
  <c r="Q129" i="40"/>
  <c r="P130" i="40"/>
  <c r="Q130" i="40"/>
  <c r="P131" i="40"/>
  <c r="Q131" i="40"/>
  <c r="P132" i="40"/>
  <c r="Q132" i="40"/>
  <c r="P133" i="40"/>
  <c r="Q133" i="40"/>
  <c r="P134" i="40"/>
  <c r="Q134" i="40"/>
  <c r="P135" i="40"/>
  <c r="Q135" i="40"/>
  <c r="P136" i="40"/>
  <c r="Q136" i="40"/>
  <c r="P137" i="40"/>
  <c r="Q137" i="40"/>
  <c r="P138" i="40"/>
  <c r="Q138" i="40"/>
  <c r="P139" i="40"/>
  <c r="Q139" i="40"/>
  <c r="P140" i="40"/>
  <c r="Q140" i="40"/>
  <c r="P141" i="40"/>
  <c r="Q141" i="40"/>
  <c r="P142" i="40"/>
  <c r="Q142" i="40"/>
  <c r="P143" i="40"/>
  <c r="Q143" i="40"/>
  <c r="P144" i="40"/>
  <c r="Q144" i="40"/>
  <c r="P145" i="40"/>
  <c r="Q145" i="40"/>
  <c r="P146" i="40"/>
  <c r="Q146" i="40"/>
  <c r="P147" i="40"/>
  <c r="Q147" i="40"/>
  <c r="P148" i="40"/>
  <c r="Q148" i="40"/>
  <c r="P150" i="40"/>
  <c r="Q150" i="40"/>
  <c r="P151" i="40"/>
  <c r="Q151" i="40"/>
  <c r="P152" i="40"/>
  <c r="Q152" i="40"/>
  <c r="P153" i="40"/>
  <c r="Q153" i="40"/>
  <c r="P154" i="40"/>
  <c r="Q154" i="40"/>
  <c r="P155" i="40"/>
  <c r="Q155" i="40"/>
  <c r="P156" i="40"/>
  <c r="Q156" i="40"/>
  <c r="P157" i="40"/>
  <c r="Q157" i="40"/>
  <c r="P158" i="40"/>
  <c r="Q158" i="40"/>
  <c r="P159" i="40"/>
  <c r="Q159" i="40"/>
  <c r="P160" i="40"/>
  <c r="Q160" i="40"/>
  <c r="P161" i="40"/>
  <c r="Q161" i="40"/>
  <c r="P162" i="40"/>
  <c r="Q162" i="40"/>
  <c r="P163" i="40"/>
  <c r="Q163" i="40"/>
  <c r="P164" i="40"/>
  <c r="Q164" i="40"/>
  <c r="P165" i="40"/>
  <c r="Q165" i="40"/>
  <c r="P166" i="40"/>
  <c r="Q166" i="40"/>
  <c r="P167" i="40"/>
  <c r="Q167" i="40"/>
  <c r="P168" i="40"/>
  <c r="Q168" i="40"/>
  <c r="P169" i="40"/>
  <c r="Q169" i="40"/>
  <c r="P170" i="40"/>
  <c r="Q170" i="40"/>
  <c r="P171" i="40"/>
  <c r="Q171" i="40"/>
  <c r="P172" i="40"/>
  <c r="Q172" i="40"/>
  <c r="P173" i="40"/>
  <c r="Q173" i="40"/>
  <c r="P174" i="40"/>
  <c r="Q174" i="40"/>
  <c r="P175" i="40"/>
  <c r="Q175" i="40"/>
  <c r="P176" i="40"/>
  <c r="Q176" i="40"/>
  <c r="P177" i="40"/>
  <c r="Q177" i="40"/>
  <c r="P178" i="40"/>
  <c r="Q178" i="40"/>
  <c r="P179" i="40"/>
  <c r="Q179" i="40"/>
  <c r="P180" i="40"/>
  <c r="Q180" i="40"/>
  <c r="P181" i="40"/>
  <c r="Q181" i="40"/>
  <c r="P182" i="40"/>
  <c r="Q182" i="40"/>
  <c r="P183" i="40"/>
  <c r="Q183" i="40"/>
  <c r="P184" i="40"/>
  <c r="Q184" i="40"/>
  <c r="P185" i="40"/>
  <c r="Q185" i="40"/>
  <c r="P186" i="40"/>
  <c r="Q186" i="40"/>
  <c r="P187" i="40"/>
  <c r="Q187" i="40"/>
  <c r="P188" i="40"/>
  <c r="Q188" i="40"/>
  <c r="P189" i="40"/>
  <c r="Q189" i="40"/>
  <c r="P190" i="40"/>
  <c r="Q190" i="40"/>
  <c r="P191" i="40"/>
  <c r="Q191" i="40"/>
  <c r="P192" i="40"/>
  <c r="Q192" i="40"/>
  <c r="P193" i="40"/>
  <c r="Q193" i="40"/>
  <c r="P194" i="40"/>
  <c r="Q194" i="40"/>
  <c r="P195" i="40"/>
  <c r="Q195" i="40"/>
  <c r="P196" i="40"/>
  <c r="Q196" i="40"/>
  <c r="P197" i="40"/>
  <c r="Q197" i="40"/>
  <c r="P198" i="40"/>
  <c r="Q198" i="40"/>
  <c r="P199" i="40"/>
  <c r="Q199" i="40"/>
  <c r="P200" i="40"/>
  <c r="Q200" i="40"/>
  <c r="P201" i="40"/>
  <c r="Q201" i="40"/>
  <c r="P202" i="40"/>
  <c r="Q202" i="40"/>
  <c r="P203" i="40"/>
  <c r="Q203" i="40"/>
  <c r="P204" i="40"/>
  <c r="Q204" i="40"/>
  <c r="P205" i="40"/>
  <c r="Q205" i="40"/>
  <c r="P206" i="40"/>
  <c r="Q206" i="40"/>
  <c r="P207" i="40"/>
  <c r="Q207" i="40"/>
  <c r="P208" i="40"/>
  <c r="Q208" i="40"/>
  <c r="P209" i="40"/>
  <c r="Q209" i="40"/>
  <c r="P210" i="40"/>
  <c r="Q210" i="40"/>
  <c r="P211" i="40"/>
  <c r="Q211" i="40"/>
  <c r="P212" i="40"/>
  <c r="Q212" i="40"/>
  <c r="P213" i="40"/>
  <c r="Q213" i="40"/>
  <c r="P214" i="40"/>
  <c r="Q214" i="40"/>
  <c r="P215" i="40"/>
  <c r="Q215" i="40"/>
  <c r="P216" i="40"/>
  <c r="Q216" i="40"/>
  <c r="P217" i="40"/>
  <c r="Q217" i="40"/>
  <c r="P218" i="40"/>
  <c r="Q218" i="40"/>
  <c r="P219" i="40"/>
  <c r="Q219" i="40"/>
  <c r="P220" i="40"/>
  <c r="Q220" i="40"/>
  <c r="P221" i="40"/>
  <c r="Q221" i="40"/>
  <c r="P222" i="40"/>
  <c r="Q222" i="40"/>
  <c r="P223" i="40"/>
  <c r="Q223" i="40"/>
  <c r="P224" i="40"/>
  <c r="Q224" i="40"/>
  <c r="P225" i="40"/>
  <c r="Q225" i="40"/>
  <c r="P226" i="40"/>
  <c r="Q226" i="40"/>
  <c r="P227" i="40"/>
  <c r="Q227" i="40"/>
  <c r="P228" i="40"/>
  <c r="Q228" i="40"/>
  <c r="P229" i="40"/>
  <c r="Q229" i="40"/>
  <c r="P230" i="40"/>
  <c r="Q230" i="40"/>
  <c r="P231" i="40"/>
  <c r="Q231" i="40"/>
  <c r="P232" i="40"/>
  <c r="Q232" i="40"/>
  <c r="P233" i="40"/>
  <c r="Q233" i="40"/>
  <c r="P234" i="40"/>
  <c r="Q234" i="40"/>
  <c r="P235" i="40"/>
  <c r="Q235" i="40"/>
  <c r="P236" i="40"/>
  <c r="Q236" i="40"/>
  <c r="P237" i="40"/>
  <c r="Q237" i="40"/>
  <c r="P238" i="40"/>
  <c r="Q238" i="40"/>
  <c r="P239" i="40"/>
  <c r="Q239" i="40"/>
  <c r="P240" i="40"/>
  <c r="Q240" i="40"/>
  <c r="P241" i="40"/>
  <c r="Q241" i="40"/>
  <c r="P242" i="40"/>
  <c r="Q242" i="40"/>
  <c r="P243" i="40"/>
  <c r="Q243" i="40"/>
  <c r="P244" i="40"/>
  <c r="Q244" i="40"/>
  <c r="P245" i="40"/>
  <c r="Q245" i="40"/>
  <c r="P246" i="40"/>
  <c r="Q246" i="40"/>
  <c r="P247" i="40"/>
  <c r="Q247" i="40"/>
  <c r="P248" i="40"/>
  <c r="Q248" i="40"/>
  <c r="P249" i="40"/>
  <c r="Q249" i="40"/>
  <c r="P250" i="40"/>
  <c r="Q250" i="40"/>
  <c r="P251" i="40"/>
  <c r="Q251" i="40"/>
  <c r="P252" i="40"/>
  <c r="Q252" i="40"/>
  <c r="P253" i="40"/>
  <c r="Q253" i="40"/>
  <c r="P254" i="40"/>
  <c r="Q254" i="40"/>
  <c r="P255" i="40"/>
  <c r="Q255" i="40"/>
  <c r="P256" i="40"/>
  <c r="Q256" i="40"/>
  <c r="P257" i="40"/>
  <c r="Q257" i="40"/>
  <c r="P258" i="40"/>
  <c r="Q258" i="40"/>
  <c r="P259" i="40"/>
  <c r="Q259" i="40"/>
  <c r="P260" i="40"/>
  <c r="Q260" i="40"/>
  <c r="P261" i="40"/>
  <c r="Q261" i="40"/>
  <c r="P262" i="40"/>
  <c r="Q262" i="40"/>
  <c r="P263" i="40"/>
  <c r="Q263" i="40"/>
  <c r="P264" i="40"/>
  <c r="Q264" i="40"/>
  <c r="P265" i="40"/>
  <c r="Q265" i="40"/>
  <c r="P266" i="40"/>
  <c r="Q266" i="40"/>
  <c r="P267" i="40"/>
  <c r="Q267" i="40"/>
  <c r="P268" i="40"/>
  <c r="Q268" i="40"/>
  <c r="P269" i="40"/>
  <c r="Q269" i="40"/>
  <c r="P270" i="40"/>
  <c r="Q270" i="40"/>
  <c r="P271" i="40"/>
  <c r="Q271" i="40"/>
  <c r="P273" i="40"/>
  <c r="Q273" i="40"/>
  <c r="P274" i="40"/>
  <c r="Q274" i="40"/>
  <c r="P275" i="40"/>
  <c r="Q275" i="40"/>
  <c r="P276" i="40"/>
  <c r="Q276" i="40"/>
  <c r="P277" i="40"/>
  <c r="Q277" i="40"/>
  <c r="P278" i="40"/>
  <c r="Q278" i="40"/>
  <c r="P279" i="40"/>
  <c r="Q279" i="40"/>
  <c r="P280" i="40"/>
  <c r="Q280" i="40"/>
  <c r="P281" i="40"/>
  <c r="Q281" i="40"/>
  <c r="P282" i="40"/>
  <c r="Q282" i="40"/>
  <c r="P283" i="40"/>
  <c r="Q283" i="40"/>
  <c r="P284" i="40"/>
  <c r="Q284" i="40"/>
  <c r="P285" i="40"/>
  <c r="Q285" i="40"/>
  <c r="P286" i="40"/>
  <c r="Q286" i="40"/>
  <c r="P287" i="40"/>
  <c r="Q287" i="40"/>
  <c r="P288" i="40"/>
  <c r="Q288" i="40"/>
  <c r="P289" i="40"/>
  <c r="Q289" i="40"/>
  <c r="P290" i="40"/>
  <c r="Q290" i="40"/>
  <c r="P291" i="40"/>
  <c r="Q291" i="40"/>
  <c r="P293" i="40"/>
  <c r="Q293" i="40"/>
  <c r="P294" i="40"/>
  <c r="Q294" i="40"/>
  <c r="P295" i="40"/>
  <c r="Q295" i="40"/>
  <c r="P296" i="40"/>
  <c r="Q296" i="40"/>
  <c r="P297" i="40"/>
  <c r="Q297" i="40"/>
  <c r="P298" i="40"/>
  <c r="Q298" i="40"/>
  <c r="P299" i="40"/>
  <c r="Q299" i="40"/>
  <c r="P300" i="40"/>
  <c r="Q300" i="40"/>
  <c r="P301" i="40"/>
  <c r="Q301" i="40"/>
  <c r="P302" i="40"/>
  <c r="Q302" i="40"/>
  <c r="P303" i="40"/>
  <c r="Q303" i="40"/>
  <c r="P304" i="40"/>
  <c r="Q304" i="40"/>
  <c r="P305" i="40"/>
  <c r="Q305" i="40"/>
  <c r="P306" i="40"/>
  <c r="Q306" i="40"/>
  <c r="P307" i="40"/>
  <c r="Q307" i="40"/>
  <c r="P308" i="40"/>
  <c r="Q308" i="40"/>
  <c r="P309" i="40"/>
  <c r="Q309" i="40"/>
  <c r="P310" i="40"/>
  <c r="Q310" i="40"/>
  <c r="P311" i="40"/>
  <c r="Q311" i="40"/>
  <c r="P312" i="40"/>
  <c r="Q312" i="40"/>
  <c r="P313" i="40"/>
  <c r="Q313" i="40"/>
  <c r="P314" i="40"/>
  <c r="Q314" i="40"/>
  <c r="P315" i="40"/>
  <c r="Q315" i="40"/>
  <c r="P316" i="40"/>
  <c r="Q316" i="40"/>
  <c r="P317" i="40"/>
  <c r="Q317" i="40"/>
  <c r="P318" i="40"/>
  <c r="Q318" i="40"/>
  <c r="P319" i="40"/>
  <c r="Q319" i="40"/>
  <c r="P320" i="40"/>
  <c r="Q320" i="40"/>
  <c r="P321" i="40"/>
  <c r="Q321" i="40"/>
  <c r="P322" i="40"/>
  <c r="Q322" i="40"/>
  <c r="P323" i="40"/>
  <c r="Q323" i="40"/>
  <c r="P324" i="40"/>
  <c r="Q324" i="40"/>
  <c r="P325" i="40"/>
  <c r="Q325" i="40"/>
  <c r="P326" i="40"/>
  <c r="Q326" i="40"/>
  <c r="P327" i="40"/>
  <c r="Q327" i="40"/>
  <c r="P328" i="40"/>
  <c r="Q328" i="40"/>
  <c r="P329" i="40"/>
  <c r="Q329" i="40"/>
  <c r="P330" i="40"/>
  <c r="Q330" i="40"/>
  <c r="P331" i="40"/>
  <c r="Q331" i="40"/>
  <c r="P332" i="40"/>
  <c r="Q332" i="40"/>
  <c r="P333" i="40"/>
  <c r="Q333" i="40"/>
  <c r="P334" i="40"/>
  <c r="Q334" i="40"/>
  <c r="P335" i="40"/>
  <c r="Q335" i="40"/>
  <c r="P336" i="40"/>
  <c r="Q336" i="40"/>
  <c r="P337" i="40"/>
  <c r="Q337" i="40"/>
  <c r="P338" i="40"/>
  <c r="Q338" i="40"/>
  <c r="P339" i="40"/>
  <c r="Q339" i="40"/>
  <c r="P340" i="40"/>
  <c r="Q340" i="40"/>
  <c r="P341" i="40"/>
  <c r="Q341" i="40"/>
  <c r="P342" i="40"/>
  <c r="Q342" i="40"/>
  <c r="P343" i="40"/>
  <c r="Q343" i="40"/>
  <c r="P344" i="40"/>
  <c r="Q344" i="40"/>
  <c r="P345" i="40"/>
  <c r="Q345" i="40"/>
  <c r="P346" i="40"/>
  <c r="Q346" i="40"/>
  <c r="P347" i="40"/>
  <c r="Q347" i="40"/>
  <c r="P348" i="40"/>
  <c r="Q348" i="40"/>
  <c r="P349" i="40"/>
  <c r="Q349" i="40"/>
  <c r="P350" i="40"/>
  <c r="Q350" i="40"/>
  <c r="P351" i="40"/>
  <c r="Q351" i="40"/>
  <c r="P352" i="40"/>
  <c r="Q352" i="40"/>
  <c r="P353" i="40"/>
  <c r="Q353" i="40"/>
  <c r="P354" i="40"/>
  <c r="Q354" i="40"/>
  <c r="P355" i="40"/>
  <c r="Q355" i="40"/>
  <c r="P356" i="40"/>
  <c r="Q356" i="40"/>
  <c r="P357" i="40"/>
  <c r="Q357" i="40"/>
  <c r="P358" i="40"/>
  <c r="Q358" i="40"/>
  <c r="P359" i="40"/>
  <c r="Q359" i="40"/>
  <c r="P360" i="40"/>
  <c r="Q360" i="40"/>
  <c r="P361" i="40"/>
  <c r="Q361" i="40"/>
  <c r="P362" i="40"/>
  <c r="Q362" i="40"/>
  <c r="P363" i="40"/>
  <c r="Q363" i="40"/>
  <c r="P364" i="40"/>
  <c r="Q364" i="40"/>
  <c r="P365" i="40"/>
  <c r="Q365" i="40"/>
  <c r="P366" i="40"/>
  <c r="Q366" i="40"/>
  <c r="P367" i="40"/>
  <c r="Q367" i="40"/>
  <c r="P368" i="40"/>
  <c r="Q368" i="40"/>
  <c r="P369" i="40"/>
  <c r="Q369" i="40"/>
  <c r="P370" i="40"/>
  <c r="Q370" i="40"/>
  <c r="P371" i="40"/>
  <c r="Q371" i="40"/>
  <c r="P372" i="40"/>
  <c r="Q372" i="40"/>
  <c r="P373" i="40"/>
  <c r="Q373" i="40"/>
  <c r="P374" i="40"/>
  <c r="Q374" i="40"/>
  <c r="P375" i="40"/>
  <c r="Q375" i="40"/>
  <c r="P376" i="40"/>
  <c r="Q376" i="40"/>
  <c r="P377" i="40"/>
  <c r="Q377" i="40"/>
  <c r="P379" i="40"/>
  <c r="Q379" i="40"/>
  <c r="P380" i="40"/>
  <c r="Q380" i="40"/>
  <c r="P381" i="40"/>
  <c r="Q381" i="40"/>
  <c r="P382" i="40"/>
  <c r="Q382" i="40"/>
  <c r="P383" i="40"/>
  <c r="Q383" i="40"/>
  <c r="P384" i="40"/>
  <c r="Q384" i="40"/>
  <c r="P385" i="40"/>
  <c r="Q385" i="40"/>
  <c r="P386" i="40"/>
  <c r="Q386" i="40"/>
  <c r="P387" i="40"/>
  <c r="Q387" i="40"/>
  <c r="P388" i="40"/>
  <c r="Q388" i="40"/>
  <c r="P389" i="40"/>
  <c r="Q389" i="40"/>
  <c r="P390" i="40"/>
  <c r="Q390" i="40"/>
  <c r="P391" i="40"/>
  <c r="Q391" i="40"/>
  <c r="P392" i="40"/>
  <c r="Q392" i="40"/>
  <c r="P393" i="40"/>
  <c r="Q393" i="40"/>
  <c r="P394" i="40"/>
  <c r="Q394" i="40"/>
  <c r="P395" i="40"/>
  <c r="Q395" i="40"/>
  <c r="P396" i="40"/>
  <c r="Q396" i="40"/>
  <c r="P397" i="40"/>
  <c r="Q397" i="40"/>
  <c r="P398" i="40"/>
  <c r="Q398" i="40"/>
  <c r="P399" i="40"/>
  <c r="Q399" i="40"/>
  <c r="P400" i="40"/>
  <c r="Q400" i="40"/>
  <c r="P401" i="40"/>
  <c r="Q401" i="40"/>
  <c r="P402" i="40"/>
  <c r="Q402" i="40"/>
  <c r="P403" i="40"/>
  <c r="Q403" i="40"/>
  <c r="P404" i="40"/>
  <c r="Q404" i="40"/>
  <c r="P405" i="40"/>
  <c r="Q405" i="40"/>
  <c r="P406" i="40"/>
  <c r="Q406" i="40"/>
  <c r="P407" i="40"/>
  <c r="Q407" i="40"/>
  <c r="P408" i="40"/>
  <c r="Q408" i="40"/>
  <c r="P409" i="40"/>
  <c r="Q409" i="40"/>
  <c r="P410" i="40"/>
  <c r="Q410" i="40"/>
  <c r="P411" i="40"/>
  <c r="Q411" i="40"/>
  <c r="P412" i="40"/>
  <c r="Q412" i="40"/>
  <c r="P413" i="40"/>
  <c r="Q413" i="40"/>
  <c r="P414" i="40"/>
  <c r="Q414" i="40"/>
  <c r="P415" i="40"/>
  <c r="Q415" i="40"/>
  <c r="P416" i="40"/>
  <c r="Q416" i="40"/>
  <c r="P417" i="40"/>
  <c r="Q417" i="40"/>
  <c r="P418" i="40"/>
  <c r="Q418" i="40"/>
  <c r="P419" i="40"/>
  <c r="Q419" i="40"/>
  <c r="P420" i="40"/>
  <c r="Q420" i="40"/>
  <c r="P421" i="40"/>
  <c r="Q421" i="40"/>
  <c r="P422" i="40"/>
  <c r="Q422" i="40"/>
  <c r="P423" i="40"/>
  <c r="Q423" i="40"/>
  <c r="P424" i="40"/>
  <c r="Q424" i="40"/>
  <c r="P425" i="40"/>
  <c r="Q425" i="40"/>
  <c r="P427" i="40"/>
  <c r="Q427" i="40"/>
  <c r="P428" i="40"/>
  <c r="Q428" i="40"/>
  <c r="P429" i="40"/>
  <c r="Q429" i="40"/>
  <c r="P430" i="40"/>
  <c r="Q430" i="40"/>
  <c r="P431" i="40"/>
  <c r="Q431" i="40"/>
  <c r="P432" i="40"/>
  <c r="Q432" i="40"/>
  <c r="P433" i="40"/>
  <c r="Q433" i="40"/>
  <c r="P434" i="40"/>
  <c r="Q434" i="40"/>
  <c r="P435" i="40"/>
  <c r="Q435" i="40"/>
  <c r="P436" i="40"/>
  <c r="Q436" i="40"/>
  <c r="P437" i="40"/>
  <c r="Q437" i="40"/>
  <c r="P438" i="40"/>
  <c r="Q438" i="40"/>
  <c r="P439" i="40"/>
  <c r="Q439" i="40"/>
  <c r="P440" i="40"/>
  <c r="Q440" i="40"/>
  <c r="P441" i="40"/>
  <c r="Q441" i="40"/>
  <c r="P442" i="40"/>
  <c r="Q442" i="40"/>
  <c r="P443" i="40"/>
  <c r="Q443" i="40"/>
  <c r="P444" i="40"/>
  <c r="Q444" i="40"/>
  <c r="P445" i="40"/>
  <c r="Q445" i="40"/>
  <c r="P446" i="40"/>
  <c r="Q446" i="40"/>
  <c r="P447" i="40"/>
  <c r="Q447" i="40"/>
  <c r="P448" i="40"/>
  <c r="Q448" i="40"/>
  <c r="P449" i="40"/>
  <c r="Q449" i="40"/>
  <c r="P450" i="40"/>
  <c r="Q450" i="40"/>
  <c r="P451" i="40"/>
  <c r="Q451" i="40"/>
  <c r="P452" i="40"/>
  <c r="Q452" i="40"/>
  <c r="P453" i="40"/>
  <c r="Q453" i="40"/>
  <c r="P454" i="40"/>
  <c r="Q454" i="40"/>
  <c r="P455" i="40"/>
  <c r="Q455" i="40"/>
  <c r="P456" i="40"/>
  <c r="Q456" i="40"/>
  <c r="P457" i="40"/>
  <c r="Q457" i="40"/>
  <c r="P458" i="40"/>
  <c r="Q458" i="40"/>
  <c r="P459" i="40"/>
  <c r="Q459" i="40"/>
  <c r="P460" i="40"/>
  <c r="Q460" i="40"/>
  <c r="P461" i="40"/>
  <c r="Q461" i="40"/>
  <c r="P462" i="40"/>
  <c r="Q462" i="40"/>
  <c r="P463" i="40"/>
  <c r="Q463" i="40"/>
  <c r="P464" i="40"/>
  <c r="Q464" i="40"/>
  <c r="P465" i="40"/>
  <c r="Q465" i="40"/>
  <c r="P466" i="40"/>
  <c r="Q466" i="40"/>
  <c r="P467" i="40"/>
  <c r="Q467" i="40"/>
  <c r="P468" i="40"/>
  <c r="Q468" i="40"/>
  <c r="P469" i="40"/>
  <c r="Q469" i="40"/>
  <c r="P470" i="40"/>
  <c r="Q470" i="40"/>
  <c r="P471" i="40"/>
  <c r="Q471" i="40"/>
  <c r="P472" i="40"/>
  <c r="Q472" i="40"/>
  <c r="P473" i="40"/>
  <c r="Q473" i="40"/>
  <c r="P474" i="40"/>
  <c r="Q474" i="40"/>
  <c r="P475" i="40"/>
  <c r="Q475" i="40"/>
  <c r="P476" i="40"/>
  <c r="Q476" i="40"/>
  <c r="P477" i="40"/>
  <c r="Q477" i="40"/>
  <c r="P478" i="40"/>
  <c r="Q478" i="40"/>
  <c r="P479" i="40"/>
  <c r="Q479" i="40"/>
  <c r="P480" i="40"/>
  <c r="Q480" i="40"/>
  <c r="P481" i="40"/>
  <c r="Q481" i="40"/>
  <c r="P482" i="40"/>
  <c r="Q482" i="40"/>
  <c r="P483" i="40"/>
  <c r="Q483" i="40"/>
  <c r="P484" i="40"/>
  <c r="Q484" i="40"/>
  <c r="P485" i="40"/>
  <c r="Q485" i="40"/>
  <c r="P486" i="40"/>
  <c r="Q486" i="40"/>
  <c r="P487" i="40"/>
  <c r="Q487" i="40"/>
  <c r="P488" i="40"/>
  <c r="Q488" i="40"/>
  <c r="P489" i="40"/>
  <c r="Q489" i="40"/>
  <c r="P490" i="40"/>
  <c r="Q490" i="40"/>
  <c r="P491" i="40"/>
  <c r="Q491" i="40"/>
  <c r="P492" i="40"/>
  <c r="Q492" i="40"/>
  <c r="P493" i="40"/>
  <c r="Q493" i="40"/>
  <c r="P494" i="40"/>
  <c r="Q494" i="40"/>
  <c r="P495" i="40"/>
  <c r="Q495" i="40"/>
  <c r="P496" i="40"/>
  <c r="Q496" i="40"/>
  <c r="P497" i="40"/>
  <c r="Q497" i="40"/>
  <c r="P498" i="40"/>
  <c r="Q498" i="40"/>
  <c r="P499" i="40"/>
  <c r="Q499" i="40"/>
  <c r="P500" i="40"/>
  <c r="Q500" i="40"/>
  <c r="P501" i="40"/>
  <c r="Q501" i="40"/>
  <c r="P502" i="40"/>
  <c r="Q502" i="40"/>
  <c r="P503" i="40"/>
  <c r="Q503" i="40"/>
  <c r="P504" i="40"/>
  <c r="Q504" i="40"/>
  <c r="P505" i="40"/>
  <c r="Q505" i="40"/>
  <c r="P508" i="40"/>
  <c r="Q508" i="40"/>
  <c r="P509" i="40"/>
  <c r="Q509" i="40"/>
  <c r="P510" i="40"/>
  <c r="Q510" i="40"/>
  <c r="P511" i="40"/>
  <c r="Q511" i="40"/>
  <c r="P512" i="40"/>
  <c r="Q512" i="40"/>
  <c r="P513" i="40"/>
  <c r="Q513" i="40"/>
  <c r="P514" i="40"/>
  <c r="Q514" i="40"/>
  <c r="P515" i="40"/>
  <c r="Q515" i="40"/>
  <c r="P516" i="40"/>
  <c r="Q516" i="40"/>
  <c r="P517" i="40"/>
  <c r="Q517" i="40"/>
  <c r="P518" i="40"/>
  <c r="Q518" i="40"/>
  <c r="P519" i="40"/>
  <c r="Q519" i="40"/>
  <c r="P520" i="40"/>
  <c r="Q520" i="40"/>
  <c r="P521" i="40"/>
  <c r="Q521" i="40"/>
  <c r="P522" i="40"/>
  <c r="Q522" i="40"/>
  <c r="P523" i="40"/>
  <c r="Q523" i="40"/>
  <c r="P524" i="40"/>
  <c r="Q524" i="40"/>
  <c r="P525" i="40"/>
  <c r="Q525" i="40"/>
  <c r="P526" i="40"/>
  <c r="Q526" i="40"/>
  <c r="P527" i="40"/>
  <c r="Q527" i="40"/>
  <c r="P528" i="40"/>
  <c r="Q528" i="40"/>
  <c r="P529" i="40"/>
  <c r="Q529" i="40"/>
  <c r="P530" i="40"/>
  <c r="Q530" i="40"/>
  <c r="P531" i="40"/>
  <c r="Q531" i="40"/>
  <c r="P532" i="40"/>
  <c r="Q532" i="40"/>
  <c r="P533" i="40"/>
  <c r="Q533" i="40"/>
  <c r="P534" i="40"/>
  <c r="Q534" i="40"/>
  <c r="P535" i="40"/>
  <c r="Q535" i="40"/>
  <c r="P536" i="40"/>
  <c r="Q536" i="40"/>
  <c r="P537" i="40"/>
  <c r="Q537" i="40"/>
  <c r="P538" i="40"/>
  <c r="Q538" i="40"/>
  <c r="P539" i="40"/>
  <c r="Q539" i="40"/>
  <c r="P540" i="40"/>
  <c r="Q540" i="40"/>
  <c r="P541" i="40"/>
  <c r="Q541" i="40"/>
  <c r="P542" i="40"/>
  <c r="Q542" i="40"/>
  <c r="P543" i="40"/>
  <c r="Q543" i="40"/>
  <c r="P544" i="40"/>
  <c r="Q544" i="40"/>
  <c r="P545" i="40"/>
  <c r="Q545" i="40"/>
  <c r="P546" i="40"/>
  <c r="Q546" i="40"/>
  <c r="P547" i="40"/>
  <c r="Q547" i="40"/>
  <c r="P548" i="40"/>
  <c r="Q548" i="40"/>
  <c r="P549" i="40"/>
  <c r="Q549" i="40"/>
  <c r="P550" i="40"/>
  <c r="Q550" i="40"/>
  <c r="P551" i="40"/>
  <c r="Q551" i="40"/>
  <c r="P552" i="40"/>
  <c r="Q552" i="40"/>
  <c r="P553" i="40"/>
  <c r="Q553" i="40"/>
  <c r="P554" i="40"/>
  <c r="Q554" i="40"/>
  <c r="P555" i="40"/>
  <c r="Q555" i="40"/>
  <c r="P556" i="40"/>
  <c r="Q556" i="40"/>
  <c r="P557" i="40"/>
  <c r="Q557" i="40"/>
  <c r="P558" i="40"/>
  <c r="Q558" i="40"/>
  <c r="P559" i="40"/>
  <c r="Q559" i="40"/>
  <c r="P560" i="40"/>
  <c r="Q560" i="40"/>
  <c r="P561" i="40"/>
  <c r="Q561" i="40"/>
  <c r="P562" i="40"/>
  <c r="Q562" i="40"/>
  <c r="P563" i="40"/>
  <c r="Q563" i="40"/>
  <c r="Q33" i="40"/>
  <c r="P33" i="40"/>
  <c r="R60" i="40"/>
  <c r="R155" i="40"/>
  <c r="R156" i="40"/>
  <c r="R157" i="40"/>
  <c r="R158" i="40"/>
  <c r="R159" i="40"/>
  <c r="R160" i="40"/>
  <c r="R161" i="40"/>
  <c r="R162" i="40"/>
  <c r="R163" i="40"/>
  <c r="R164" i="40"/>
  <c r="R165" i="40"/>
  <c r="R166" i="40"/>
  <c r="R167" i="40"/>
  <c r="R168" i="40"/>
  <c r="R169" i="40"/>
  <c r="R170" i="40"/>
  <c r="R171" i="40"/>
  <c r="R172" i="40"/>
  <c r="R173" i="40"/>
  <c r="R174" i="40"/>
  <c r="R175" i="40"/>
  <c r="R176" i="40"/>
  <c r="R177" i="40"/>
  <c r="R178" i="40"/>
  <c r="R179" i="40"/>
  <c r="R180" i="40"/>
  <c r="R181" i="40"/>
  <c r="R182" i="40"/>
  <c r="R183" i="40"/>
  <c r="R184" i="40"/>
  <c r="R185" i="40"/>
  <c r="R186" i="40"/>
  <c r="R187" i="40"/>
  <c r="R188" i="40"/>
  <c r="R189" i="40"/>
  <c r="R190" i="40"/>
  <c r="R191" i="40"/>
  <c r="R192" i="40"/>
  <c r="R193" i="40"/>
  <c r="R194" i="40"/>
  <c r="R195" i="40"/>
  <c r="R196" i="40"/>
  <c r="R197" i="40"/>
  <c r="R198" i="40"/>
  <c r="R199" i="40"/>
  <c r="R200" i="40"/>
  <c r="R201" i="40"/>
  <c r="R202" i="40"/>
  <c r="R203" i="40"/>
  <c r="R204" i="40"/>
  <c r="R205" i="40"/>
  <c r="R206" i="40"/>
  <c r="R207" i="40"/>
  <c r="R208" i="40"/>
  <c r="R209" i="40"/>
  <c r="R210" i="40"/>
  <c r="R211" i="40"/>
  <c r="R212" i="40"/>
  <c r="R213" i="40"/>
  <c r="R214" i="40"/>
  <c r="R215" i="40"/>
  <c r="R216" i="40"/>
  <c r="R217" i="40"/>
  <c r="R218" i="40"/>
  <c r="R219" i="40"/>
  <c r="R220" i="40"/>
  <c r="R221" i="40"/>
  <c r="R222" i="40"/>
  <c r="R223" i="40"/>
  <c r="R224" i="40"/>
  <c r="R225" i="40"/>
  <c r="R226" i="40"/>
  <c r="R227" i="40"/>
  <c r="R228" i="40"/>
  <c r="R229" i="40"/>
  <c r="R230" i="40"/>
  <c r="R231" i="40"/>
  <c r="R232" i="40"/>
  <c r="R233" i="40"/>
  <c r="R234" i="40"/>
  <c r="R235" i="40"/>
  <c r="R236" i="40"/>
  <c r="R237" i="40"/>
  <c r="R238" i="40"/>
  <c r="R239" i="40"/>
  <c r="R240" i="40"/>
  <c r="R241" i="40"/>
  <c r="R242" i="40"/>
  <c r="R243" i="40"/>
  <c r="R244" i="40"/>
  <c r="R245" i="40"/>
  <c r="R246" i="40"/>
  <c r="R247" i="40"/>
  <c r="R248" i="40"/>
  <c r="R249" i="40"/>
  <c r="R250" i="40"/>
  <c r="R251" i="40"/>
  <c r="R252" i="40"/>
  <c r="R253" i="40"/>
  <c r="R254" i="40"/>
  <c r="R255" i="40"/>
  <c r="R256" i="40"/>
  <c r="R257" i="40"/>
  <c r="R258" i="40"/>
  <c r="R259" i="40"/>
  <c r="R260" i="40"/>
  <c r="R261" i="40"/>
  <c r="R262" i="40"/>
  <c r="R263" i="40"/>
  <c r="R264" i="40"/>
  <c r="R265" i="40"/>
  <c r="R266" i="40"/>
  <c r="R267" i="40"/>
  <c r="R268" i="40"/>
  <c r="R269" i="40"/>
  <c r="R270" i="40"/>
  <c r="R271" i="40"/>
  <c r="R273" i="40"/>
  <c r="R274" i="40"/>
  <c r="R275" i="40"/>
  <c r="R276" i="40"/>
  <c r="R277" i="40"/>
  <c r="R278" i="40"/>
  <c r="R279" i="40"/>
  <c r="R280" i="40"/>
  <c r="R281" i="40"/>
  <c r="R282" i="40"/>
  <c r="R283" i="40"/>
  <c r="R284" i="40"/>
  <c r="R285" i="40"/>
  <c r="R286" i="40"/>
  <c r="R287" i="40"/>
  <c r="R288" i="40"/>
  <c r="R289" i="40"/>
  <c r="R290" i="40"/>
  <c r="R291" i="40"/>
  <c r="R293" i="40"/>
  <c r="R294" i="40"/>
  <c r="R295" i="40"/>
  <c r="R296" i="40"/>
  <c r="R297" i="40"/>
  <c r="R298" i="40"/>
  <c r="R299" i="40"/>
  <c r="R300" i="40"/>
  <c r="R301" i="40"/>
  <c r="R302" i="40"/>
  <c r="R303" i="40"/>
  <c r="R304" i="40"/>
  <c r="R305" i="40"/>
  <c r="R306" i="40"/>
  <c r="R307" i="40"/>
  <c r="R308" i="40"/>
  <c r="R309" i="40"/>
  <c r="R310" i="40"/>
  <c r="R312" i="40"/>
  <c r="R313" i="40"/>
  <c r="R314" i="40"/>
  <c r="R315" i="40"/>
  <c r="R316" i="40"/>
  <c r="R317" i="40"/>
  <c r="R318" i="40"/>
  <c r="R319" i="40"/>
  <c r="R320" i="40"/>
  <c r="R321" i="40"/>
  <c r="R322" i="40"/>
  <c r="R323" i="40"/>
  <c r="R324" i="40"/>
  <c r="R325" i="40"/>
  <c r="R326" i="40"/>
  <c r="R327" i="40"/>
  <c r="R328" i="40"/>
  <c r="R329" i="40"/>
  <c r="R330" i="40"/>
  <c r="R331" i="40"/>
  <c r="R332" i="40"/>
  <c r="R333" i="40"/>
  <c r="R334" i="40"/>
  <c r="R335" i="40"/>
  <c r="R336" i="40"/>
  <c r="R337" i="40"/>
  <c r="R338" i="40"/>
  <c r="R339" i="40"/>
  <c r="R340" i="40"/>
  <c r="R341" i="40"/>
  <c r="R342" i="40"/>
  <c r="R343" i="40"/>
  <c r="R344" i="40"/>
  <c r="R345" i="40"/>
  <c r="R346" i="40"/>
  <c r="R347" i="40"/>
  <c r="R348" i="40"/>
  <c r="R349" i="40"/>
  <c r="R350" i="40"/>
  <c r="R351" i="40"/>
  <c r="R352" i="40"/>
  <c r="R353" i="40"/>
  <c r="R354" i="40"/>
  <c r="R355" i="40"/>
  <c r="R356" i="40"/>
  <c r="R357" i="40"/>
  <c r="R358" i="40"/>
  <c r="R359" i="40"/>
  <c r="R360" i="40"/>
  <c r="R361" i="40"/>
  <c r="R362" i="40"/>
  <c r="R363" i="40"/>
  <c r="R364" i="40"/>
  <c r="R365" i="40"/>
  <c r="R366" i="40"/>
  <c r="R367" i="40"/>
  <c r="R368" i="40"/>
  <c r="R369" i="40"/>
  <c r="R370" i="40"/>
  <c r="R371" i="40"/>
  <c r="R372" i="40"/>
  <c r="R373" i="40"/>
  <c r="R374" i="40"/>
  <c r="R375" i="40"/>
  <c r="R376" i="40"/>
  <c r="R377" i="40"/>
  <c r="R379" i="40"/>
  <c r="R380" i="40"/>
  <c r="R381" i="40"/>
  <c r="R382" i="40"/>
  <c r="R383" i="40"/>
  <c r="R384" i="40"/>
  <c r="R385" i="40"/>
  <c r="R386" i="40"/>
  <c r="R387" i="40"/>
  <c r="R388" i="40"/>
  <c r="R389" i="40"/>
  <c r="R390" i="40"/>
  <c r="R391" i="40"/>
  <c r="R392" i="40"/>
  <c r="R393" i="40"/>
  <c r="R394" i="40"/>
  <c r="R395" i="40"/>
  <c r="R396" i="40"/>
  <c r="R397" i="40"/>
  <c r="R398" i="40"/>
  <c r="R399" i="40"/>
  <c r="R400" i="40"/>
  <c r="R401" i="40"/>
  <c r="R402" i="40"/>
  <c r="R403" i="40"/>
  <c r="R404" i="40"/>
  <c r="R405" i="40"/>
  <c r="R406" i="40"/>
  <c r="R407" i="40"/>
  <c r="R408" i="40"/>
  <c r="R409" i="40"/>
  <c r="R410" i="40"/>
  <c r="R411" i="40"/>
  <c r="R412" i="40"/>
  <c r="R413" i="40"/>
  <c r="R414" i="40"/>
  <c r="R415" i="40"/>
  <c r="R416" i="40"/>
  <c r="R417" i="40"/>
  <c r="R418" i="40"/>
  <c r="R419" i="40"/>
  <c r="R420" i="40"/>
  <c r="R421" i="40"/>
  <c r="R422" i="40"/>
  <c r="R423" i="40"/>
  <c r="R424" i="40"/>
  <c r="R425" i="40"/>
  <c r="R427" i="40"/>
  <c r="R428" i="40"/>
  <c r="R429" i="40"/>
  <c r="R430" i="40"/>
  <c r="R431" i="40"/>
  <c r="R432" i="40"/>
  <c r="R433" i="40"/>
  <c r="R434" i="40"/>
  <c r="R435" i="40"/>
  <c r="R436" i="40"/>
  <c r="R437" i="40"/>
  <c r="R438" i="40"/>
  <c r="R439" i="40"/>
  <c r="R440" i="40"/>
  <c r="R441" i="40"/>
  <c r="R442" i="40"/>
  <c r="R443" i="40"/>
  <c r="R444" i="40"/>
  <c r="R445" i="40"/>
  <c r="R446" i="40"/>
  <c r="R447" i="40"/>
  <c r="R448" i="40"/>
  <c r="R449" i="40"/>
  <c r="R450" i="40"/>
  <c r="R451" i="40"/>
  <c r="R452" i="40"/>
  <c r="R453" i="40"/>
  <c r="R454" i="40"/>
  <c r="R455" i="40"/>
  <c r="R456" i="40"/>
  <c r="R457" i="40"/>
  <c r="R458" i="40"/>
  <c r="R459" i="40"/>
  <c r="R460" i="40"/>
  <c r="R461" i="40"/>
  <c r="R462" i="40"/>
  <c r="R463" i="40"/>
  <c r="R464" i="40"/>
  <c r="R465" i="40"/>
  <c r="R466" i="40"/>
  <c r="R467" i="40"/>
  <c r="R468" i="40"/>
  <c r="R469" i="40"/>
  <c r="R470" i="40"/>
  <c r="R471" i="40"/>
  <c r="R472" i="40"/>
  <c r="R473" i="40"/>
  <c r="R474" i="40"/>
  <c r="R475" i="40"/>
  <c r="R476" i="40"/>
  <c r="R477" i="40"/>
  <c r="R478" i="40"/>
  <c r="R479" i="40"/>
  <c r="R480" i="40"/>
  <c r="R481" i="40"/>
  <c r="R482" i="40"/>
  <c r="R483" i="40"/>
  <c r="R484" i="40"/>
  <c r="R485" i="40"/>
  <c r="R486" i="40"/>
  <c r="R487" i="40"/>
  <c r="R488" i="40"/>
  <c r="R489" i="40"/>
  <c r="R490" i="40"/>
  <c r="R491" i="40"/>
  <c r="R492" i="40"/>
  <c r="R493" i="40"/>
  <c r="R494" i="40"/>
  <c r="R495" i="40"/>
  <c r="R496" i="40"/>
  <c r="R497" i="40"/>
  <c r="R498" i="40"/>
  <c r="R499" i="40"/>
  <c r="R500" i="40"/>
  <c r="R501" i="40"/>
  <c r="R502" i="40"/>
  <c r="R503" i="40"/>
  <c r="R504" i="40"/>
  <c r="R505" i="40"/>
  <c r="R508" i="40"/>
  <c r="R509" i="40"/>
  <c r="R511" i="40"/>
  <c r="R513" i="40"/>
  <c r="R514" i="40"/>
  <c r="R515" i="40"/>
  <c r="R516" i="40"/>
  <c r="R517" i="40"/>
  <c r="R518" i="40"/>
  <c r="R519" i="40"/>
  <c r="R520" i="40"/>
  <c r="R521" i="40"/>
  <c r="R522" i="40"/>
  <c r="R523" i="40"/>
  <c r="R525" i="40"/>
  <c r="R527" i="40"/>
  <c r="R528" i="40"/>
  <c r="R529" i="40"/>
  <c r="R530" i="40"/>
  <c r="R531" i="40"/>
  <c r="R532" i="40"/>
  <c r="R533" i="40"/>
  <c r="R534" i="40"/>
  <c r="R535" i="40"/>
  <c r="R536" i="40"/>
  <c r="R537" i="40"/>
  <c r="R538" i="40"/>
  <c r="R539" i="40"/>
  <c r="R541" i="40"/>
  <c r="R542" i="40"/>
  <c r="R543" i="40"/>
  <c r="R544" i="40"/>
  <c r="R545" i="40"/>
  <c r="R546" i="40"/>
  <c r="R547" i="40"/>
  <c r="R548" i="40"/>
  <c r="R549" i="40"/>
  <c r="R550" i="40"/>
  <c r="R551" i="40"/>
  <c r="R552" i="40"/>
  <c r="R553" i="40"/>
  <c r="R555" i="40"/>
  <c r="R556" i="40"/>
  <c r="R557" i="40"/>
  <c r="R558" i="40"/>
  <c r="R559" i="40"/>
  <c r="R560" i="40"/>
  <c r="R561" i="40"/>
  <c r="R562" i="40"/>
  <c r="R563" i="40"/>
  <c r="R564" i="40"/>
  <c r="R565" i="40"/>
  <c r="R566" i="40"/>
  <c r="R567" i="40"/>
  <c r="R568" i="40"/>
  <c r="R569" i="40"/>
  <c r="R570" i="40"/>
  <c r="R571" i="40"/>
  <c r="R572" i="40"/>
  <c r="R573" i="40"/>
  <c r="R574" i="40"/>
  <c r="R575" i="40"/>
  <c r="R576" i="40"/>
  <c r="R577" i="40"/>
  <c r="R578" i="40"/>
  <c r="R579" i="40"/>
  <c r="R61" i="40"/>
  <c r="R62" i="40"/>
  <c r="R63" i="40"/>
  <c r="R64" i="40"/>
  <c r="R65" i="40"/>
  <c r="R66" i="40"/>
  <c r="R67" i="40"/>
  <c r="R68" i="40"/>
  <c r="R69" i="40"/>
  <c r="R70" i="40"/>
  <c r="R71" i="40"/>
  <c r="R73" i="40"/>
  <c r="R74" i="40"/>
  <c r="R75" i="40"/>
  <c r="R76" i="40"/>
  <c r="R77" i="40"/>
  <c r="R78" i="40"/>
  <c r="R79" i="40"/>
  <c r="R80" i="40"/>
  <c r="R81" i="40"/>
  <c r="R82" i="40"/>
  <c r="R83" i="40"/>
  <c r="R84" i="40"/>
  <c r="R85" i="40"/>
  <c r="R86" i="40"/>
  <c r="R87" i="40"/>
  <c r="R88" i="40"/>
  <c r="R89" i="40"/>
  <c r="R90" i="40"/>
  <c r="R91" i="40"/>
  <c r="R92" i="40"/>
  <c r="R93" i="40"/>
  <c r="R94" i="40"/>
  <c r="R95" i="40"/>
  <c r="R96" i="40"/>
  <c r="R97" i="40"/>
  <c r="R98" i="40"/>
  <c r="R99" i="40"/>
  <c r="R100" i="40"/>
  <c r="R101" i="40"/>
  <c r="R102" i="40"/>
  <c r="R103" i="40"/>
  <c r="R104" i="40"/>
  <c r="R105" i="40"/>
  <c r="R106" i="40"/>
  <c r="R107" i="40"/>
  <c r="R108" i="40"/>
  <c r="R109" i="40"/>
  <c r="R110" i="40"/>
  <c r="R111" i="40"/>
  <c r="R112" i="40"/>
  <c r="R113" i="40"/>
  <c r="R114" i="40"/>
  <c r="R115" i="40"/>
  <c r="R116" i="40"/>
  <c r="R117" i="40"/>
  <c r="R118" i="40"/>
  <c r="R119" i="40"/>
  <c r="R120" i="40"/>
  <c r="R121" i="40"/>
  <c r="R122" i="40"/>
  <c r="R123" i="40"/>
  <c r="R124" i="40"/>
  <c r="R125" i="40"/>
  <c r="R126" i="40"/>
  <c r="R127" i="40"/>
  <c r="R128" i="40"/>
  <c r="R129" i="40"/>
  <c r="R130" i="40"/>
  <c r="R131" i="40"/>
  <c r="R132" i="40"/>
  <c r="R133" i="40"/>
  <c r="R134" i="40"/>
  <c r="R135" i="40"/>
  <c r="R136" i="40"/>
  <c r="R137" i="40"/>
  <c r="R138" i="40"/>
  <c r="R139" i="40"/>
  <c r="R140" i="40"/>
  <c r="R141" i="40"/>
  <c r="R142" i="40"/>
  <c r="R143" i="40"/>
  <c r="R144" i="40"/>
  <c r="R145" i="40"/>
  <c r="R146" i="40"/>
  <c r="R147" i="40"/>
  <c r="R148" i="40"/>
  <c r="R150" i="40"/>
  <c r="R151" i="40"/>
  <c r="R152" i="40"/>
  <c r="R153" i="40"/>
  <c r="R154" i="40"/>
  <c r="R38" i="40"/>
  <c r="R39" i="40"/>
  <c r="R40" i="40"/>
  <c r="R41" i="40"/>
  <c r="R42" i="40"/>
  <c r="R43" i="40"/>
  <c r="R44" i="40"/>
  <c r="R45" i="40"/>
  <c r="R46" i="40"/>
  <c r="R49" i="40"/>
  <c r="R50" i="40"/>
  <c r="R51" i="40"/>
  <c r="R52" i="40"/>
  <c r="R53" i="40"/>
  <c r="R54" i="40"/>
  <c r="R55" i="40"/>
  <c r="R56" i="40"/>
  <c r="R57" i="40"/>
  <c r="R58" i="40"/>
  <c r="R59" i="40"/>
  <c r="R34" i="40"/>
  <c r="R33" i="40"/>
  <c r="U579" i="40"/>
  <c r="X579" i="40" s="1"/>
  <c r="U578" i="40"/>
  <c r="X578" i="40" s="1"/>
  <c r="U577" i="40"/>
  <c r="X577" i="40" s="1"/>
  <c r="U576" i="40"/>
  <c r="X576" i="40" s="1"/>
  <c r="W575" i="40"/>
  <c r="U575" i="40"/>
  <c r="W574" i="40"/>
  <c r="U574" i="40"/>
  <c r="W573" i="40"/>
  <c r="U573" i="40"/>
  <c r="U572" i="40"/>
  <c r="X572" i="40" s="1"/>
  <c r="W571" i="40"/>
  <c r="U571" i="40"/>
  <c r="W570" i="40"/>
  <c r="U570" i="40"/>
  <c r="W569" i="40"/>
  <c r="U569" i="40"/>
  <c r="W568" i="40"/>
  <c r="U568" i="40"/>
  <c r="W567" i="40"/>
  <c r="U567" i="40"/>
  <c r="W566" i="40"/>
  <c r="U566" i="40"/>
  <c r="W563" i="40"/>
  <c r="U563" i="40"/>
  <c r="U562" i="40"/>
  <c r="X562" i="40" s="1"/>
  <c r="U561" i="40"/>
  <c r="X561" i="40" s="1"/>
  <c r="W560" i="40"/>
  <c r="W558" i="40"/>
  <c r="W557" i="40"/>
  <c r="W556" i="40"/>
  <c r="U556" i="40"/>
  <c r="U554" i="40"/>
  <c r="X554" i="40" s="1"/>
  <c r="U553" i="40"/>
  <c r="X553" i="40" s="1"/>
  <c r="U552" i="40"/>
  <c r="X552" i="40" s="1"/>
  <c r="W549" i="40"/>
  <c r="U549" i="40"/>
  <c r="U548" i="40"/>
  <c r="X548" i="40" s="1"/>
  <c r="U547" i="40"/>
  <c r="X547" i="40" s="1"/>
  <c r="W546" i="40"/>
  <c r="U546" i="40"/>
  <c r="W544" i="40"/>
  <c r="U544" i="40"/>
  <c r="W543" i="40"/>
  <c r="W542" i="40"/>
  <c r="U542" i="40"/>
  <c r="U540" i="40"/>
  <c r="X540" i="40" s="1"/>
  <c r="U539" i="40"/>
  <c r="X539" i="40" s="1"/>
  <c r="U538" i="40"/>
  <c r="X538" i="40" s="1"/>
  <c r="W535" i="40"/>
  <c r="U535" i="40"/>
  <c r="W534" i="40"/>
  <c r="U534" i="40"/>
  <c r="W533" i="40"/>
  <c r="U533" i="40"/>
  <c r="W532" i="40"/>
  <c r="U532" i="40"/>
  <c r="W530" i="40"/>
  <c r="U530" i="40"/>
  <c r="W529" i="40"/>
  <c r="U529" i="40"/>
  <c r="W528" i="40"/>
  <c r="U528" i="40"/>
  <c r="U526" i="40"/>
  <c r="X526" i="40" s="1"/>
  <c r="U525" i="40"/>
  <c r="X525" i="40" s="1"/>
  <c r="U524" i="40"/>
  <c r="X524" i="40" s="1"/>
  <c r="W521" i="40"/>
  <c r="U521" i="40"/>
  <c r="U520" i="40"/>
  <c r="X520" i="40" s="1"/>
  <c r="U519" i="40"/>
  <c r="X519" i="40" s="1"/>
  <c r="W518" i="40"/>
  <c r="U518" i="40"/>
  <c r="W516" i="40"/>
  <c r="U516" i="40"/>
  <c r="W515" i="40"/>
  <c r="U515" i="40"/>
  <c r="X515" i="40" s="1"/>
  <c r="W514" i="40"/>
  <c r="U514" i="40"/>
  <c r="X514" i="40" s="1"/>
  <c r="U512" i="40"/>
  <c r="X512" i="40" s="1"/>
  <c r="U511" i="40"/>
  <c r="X511" i="40" s="1"/>
  <c r="U510" i="40"/>
  <c r="X510" i="40" s="1"/>
  <c r="U505" i="40"/>
  <c r="X505" i="40" s="1"/>
  <c r="W504" i="40"/>
  <c r="X504" i="40" s="1"/>
  <c r="W503" i="40"/>
  <c r="U503" i="40"/>
  <c r="W502" i="40"/>
  <c r="U502" i="40"/>
  <c r="W501" i="40"/>
  <c r="U501" i="40"/>
  <c r="W500" i="40"/>
  <c r="U500" i="40"/>
  <c r="W499" i="40"/>
  <c r="U499" i="40"/>
  <c r="W498" i="40"/>
  <c r="U498" i="40"/>
  <c r="W497" i="40"/>
  <c r="U497" i="40"/>
  <c r="W496" i="40"/>
  <c r="U496" i="40"/>
  <c r="W495" i="40"/>
  <c r="U495" i="40"/>
  <c r="U492" i="40"/>
  <c r="X492" i="40" s="1"/>
  <c r="W491" i="40"/>
  <c r="U491" i="40"/>
  <c r="W490" i="40"/>
  <c r="U490" i="40"/>
  <c r="U488" i="40"/>
  <c r="X488" i="40" s="1"/>
  <c r="W487" i="40"/>
  <c r="U487" i="40"/>
  <c r="W486" i="40"/>
  <c r="U486" i="40"/>
  <c r="W485" i="40"/>
  <c r="U485" i="40"/>
  <c r="U483" i="40"/>
  <c r="X483" i="40" s="1"/>
  <c r="W482" i="40"/>
  <c r="X482" i="40" s="1"/>
  <c r="W481" i="40"/>
  <c r="U481" i="40"/>
  <c r="W480" i="40"/>
  <c r="U480" i="40"/>
  <c r="W479" i="40"/>
  <c r="U479" i="40"/>
  <c r="W478" i="40"/>
  <c r="U478" i="40"/>
  <c r="W477" i="40"/>
  <c r="U477" i="40"/>
  <c r="W476" i="40"/>
  <c r="U476" i="40"/>
  <c r="X476" i="40" s="1"/>
  <c r="W475" i="40"/>
  <c r="U475" i="40"/>
  <c r="W474" i="40"/>
  <c r="U474" i="40"/>
  <c r="W473" i="40"/>
  <c r="U473" i="40"/>
  <c r="W472" i="40"/>
  <c r="U472" i="40"/>
  <c r="W471" i="40"/>
  <c r="U471" i="40"/>
  <c r="W470" i="40"/>
  <c r="U470" i="40"/>
  <c r="W469" i="40"/>
  <c r="U469" i="40"/>
  <c r="W468" i="40"/>
  <c r="U468" i="40"/>
  <c r="W467" i="40"/>
  <c r="U467" i="40"/>
  <c r="W466" i="40"/>
  <c r="U466" i="40"/>
  <c r="U464" i="40"/>
  <c r="X464" i="40" s="1"/>
  <c r="W463" i="40"/>
  <c r="X463" i="40" s="1"/>
  <c r="U462" i="40"/>
  <c r="X462" i="40" s="1"/>
  <c r="U461" i="40"/>
  <c r="X461" i="40" s="1"/>
  <c r="W460" i="40"/>
  <c r="U460" i="40"/>
  <c r="U459" i="40"/>
  <c r="X459" i="40" s="1"/>
  <c r="W458" i="40"/>
  <c r="U458" i="40"/>
  <c r="W457" i="40"/>
  <c r="U457" i="40"/>
  <c r="W456" i="40"/>
  <c r="U456" i="40"/>
  <c r="W455" i="40"/>
  <c r="U455" i="40"/>
  <c r="W454" i="40"/>
  <c r="U454" i="40"/>
  <c r="W453" i="40"/>
  <c r="U453" i="40"/>
  <c r="W452" i="40"/>
  <c r="U452" i="40"/>
  <c r="W451" i="40"/>
  <c r="U451" i="40"/>
  <c r="W450" i="40"/>
  <c r="U450" i="40"/>
  <c r="W449" i="40"/>
  <c r="U449" i="40"/>
  <c r="W448" i="40"/>
  <c r="U448" i="40"/>
  <c r="W447" i="40"/>
  <c r="U447" i="40"/>
  <c r="W446" i="40"/>
  <c r="U446" i="40"/>
  <c r="W445" i="40"/>
  <c r="U445" i="40"/>
  <c r="W444" i="40"/>
  <c r="U444" i="40"/>
  <c r="W443" i="40"/>
  <c r="U443" i="40"/>
  <c r="W442" i="40"/>
  <c r="U442" i="40"/>
  <c r="W441" i="40"/>
  <c r="U441" i="40"/>
  <c r="W440" i="40"/>
  <c r="U440" i="40"/>
  <c r="W439" i="40"/>
  <c r="U439" i="40"/>
  <c r="W438" i="40"/>
  <c r="U438" i="40"/>
  <c r="W437" i="40"/>
  <c r="U437" i="40"/>
  <c r="X437" i="40" s="1"/>
  <c r="W436" i="40"/>
  <c r="U436" i="40"/>
  <c r="W435" i="40"/>
  <c r="U435" i="40"/>
  <c r="W434" i="40"/>
  <c r="U434" i="40"/>
  <c r="W433" i="40"/>
  <c r="U433" i="40"/>
  <c r="W432" i="40"/>
  <c r="U432" i="40"/>
  <c r="W431" i="40"/>
  <c r="U431" i="40"/>
  <c r="W430" i="40"/>
  <c r="U430" i="40"/>
  <c r="W429" i="40"/>
  <c r="U429" i="40"/>
  <c r="W428" i="40"/>
  <c r="U428" i="40"/>
  <c r="W427" i="40"/>
  <c r="U427" i="40"/>
  <c r="U425" i="40"/>
  <c r="X425" i="40" s="1"/>
  <c r="W424" i="40"/>
  <c r="U424" i="40"/>
  <c r="W423" i="40"/>
  <c r="U423" i="40"/>
  <c r="W422" i="40"/>
  <c r="U422" i="40"/>
  <c r="W421" i="40"/>
  <c r="U421" i="40"/>
  <c r="W420" i="40"/>
  <c r="U420" i="40"/>
  <c r="W419" i="40"/>
  <c r="U419" i="40"/>
  <c r="W418" i="40"/>
  <c r="U418" i="40"/>
  <c r="W417" i="40"/>
  <c r="U417" i="40"/>
  <c r="W416" i="40"/>
  <c r="U416" i="40"/>
  <c r="W415" i="40"/>
  <c r="U415" i="40"/>
  <c r="W414" i="40"/>
  <c r="U414" i="40"/>
  <c r="U412" i="40"/>
  <c r="X412" i="40" s="1"/>
  <c r="U411" i="40"/>
  <c r="X411" i="40" s="1"/>
  <c r="U410" i="40"/>
  <c r="X410" i="40" s="1"/>
  <c r="U409" i="40"/>
  <c r="X409" i="40" s="1"/>
  <c r="U408" i="40"/>
  <c r="X408" i="40" s="1"/>
  <c r="U407" i="40"/>
  <c r="X407" i="40" s="1"/>
  <c r="U406" i="40"/>
  <c r="X406" i="40" s="1"/>
  <c r="U405" i="40"/>
  <c r="X405" i="40" s="1"/>
  <c r="W404" i="40"/>
  <c r="U404" i="40"/>
  <c r="W403" i="40"/>
  <c r="U403" i="40"/>
  <c r="U402" i="40"/>
  <c r="X402" i="40" s="1"/>
  <c r="U401" i="40"/>
  <c r="X401" i="40" s="1"/>
  <c r="W400" i="40"/>
  <c r="U400" i="40"/>
  <c r="W399" i="40"/>
  <c r="U399" i="40"/>
  <c r="W398" i="40"/>
  <c r="U398" i="40"/>
  <c r="W397" i="40"/>
  <c r="U397" i="40"/>
  <c r="W396" i="40"/>
  <c r="U396" i="40"/>
  <c r="W395" i="40"/>
  <c r="U395" i="40"/>
  <c r="W394" i="40"/>
  <c r="U394" i="40"/>
  <c r="W393" i="40"/>
  <c r="U393" i="40"/>
  <c r="W392" i="40"/>
  <c r="U392" i="40"/>
  <c r="W391" i="40"/>
  <c r="U391" i="40"/>
  <c r="W390" i="40"/>
  <c r="U390" i="40"/>
  <c r="W389" i="40"/>
  <c r="U389" i="40"/>
  <c r="W388" i="40"/>
  <c r="U388" i="40"/>
  <c r="W387" i="40"/>
  <c r="U387" i="40"/>
  <c r="U386" i="40"/>
  <c r="X386" i="40" s="1"/>
  <c r="U385" i="40"/>
  <c r="X385" i="40" s="1"/>
  <c r="W384" i="40"/>
  <c r="U384" i="40"/>
  <c r="W383" i="40"/>
  <c r="X383" i="40" s="1"/>
  <c r="W379" i="40"/>
  <c r="U379" i="40"/>
  <c r="U377" i="40"/>
  <c r="X377" i="40" s="1"/>
  <c r="W376" i="40"/>
  <c r="X376" i="40" s="1"/>
  <c r="W375" i="40"/>
  <c r="U375" i="40"/>
  <c r="W374" i="40"/>
  <c r="U374" i="40"/>
  <c r="W373" i="40"/>
  <c r="U373" i="40"/>
  <c r="W372" i="40"/>
  <c r="U372" i="40"/>
  <c r="W371" i="40"/>
  <c r="U371" i="40"/>
  <c r="W370" i="40"/>
  <c r="U370" i="40"/>
  <c r="W369" i="40"/>
  <c r="U369" i="40"/>
  <c r="W368" i="40"/>
  <c r="U368" i="40"/>
  <c r="W367" i="40"/>
  <c r="U367" i="40"/>
  <c r="W366" i="40"/>
  <c r="U366" i="40"/>
  <c r="W365" i="40"/>
  <c r="U365" i="40"/>
  <c r="W364" i="40"/>
  <c r="U364" i="40"/>
  <c r="W363" i="40"/>
  <c r="U363" i="40"/>
  <c r="W362" i="40"/>
  <c r="U362" i="40"/>
  <c r="W360" i="40"/>
  <c r="U360" i="40"/>
  <c r="W359" i="40"/>
  <c r="U359" i="40"/>
  <c r="U358" i="40"/>
  <c r="X358" i="40" s="1"/>
  <c r="W357" i="40"/>
  <c r="U357" i="40"/>
  <c r="U356" i="40"/>
  <c r="X356" i="40" s="1"/>
  <c r="W354" i="40"/>
  <c r="U354" i="40"/>
  <c r="W353" i="40"/>
  <c r="U353" i="40"/>
  <c r="W351" i="40"/>
  <c r="U351" i="40"/>
  <c r="W350" i="40"/>
  <c r="U350" i="40"/>
  <c r="W349" i="40"/>
  <c r="U349" i="40"/>
  <c r="W347" i="40"/>
  <c r="U347" i="40"/>
  <c r="W346" i="40"/>
  <c r="U346" i="40"/>
  <c r="W345" i="40"/>
  <c r="U345" i="40"/>
  <c r="W344" i="40"/>
  <c r="U344" i="40"/>
  <c r="W343" i="40"/>
  <c r="U343" i="40"/>
  <c r="W342" i="40"/>
  <c r="U342" i="40"/>
  <c r="W340" i="40"/>
  <c r="U340" i="40"/>
  <c r="W339" i="40"/>
  <c r="U339" i="40"/>
  <c r="W338" i="40"/>
  <c r="U338" i="40"/>
  <c r="W337" i="40"/>
  <c r="U337" i="40"/>
  <c r="W336" i="40"/>
  <c r="U336" i="40"/>
  <c r="W335" i="40"/>
  <c r="U335" i="40"/>
  <c r="W334" i="40"/>
  <c r="U334" i="40"/>
  <c r="W333" i="40"/>
  <c r="U333" i="40"/>
  <c r="W332" i="40"/>
  <c r="U332" i="40"/>
  <c r="W331" i="40"/>
  <c r="U331" i="40"/>
  <c r="W329" i="40"/>
  <c r="U329" i="40"/>
  <c r="W328" i="40"/>
  <c r="U328" i="40"/>
  <c r="W327" i="40"/>
  <c r="U327" i="40"/>
  <c r="W326" i="40"/>
  <c r="U326" i="40"/>
  <c r="W324" i="40"/>
  <c r="U324" i="40"/>
  <c r="W323" i="40"/>
  <c r="U323" i="40"/>
  <c r="W322" i="40"/>
  <c r="U322" i="40"/>
  <c r="W321" i="40"/>
  <c r="U321" i="40"/>
  <c r="W320" i="40"/>
  <c r="U320" i="40"/>
  <c r="W319" i="40"/>
  <c r="U319" i="40"/>
  <c r="W317" i="40"/>
  <c r="U317" i="40"/>
  <c r="W316" i="40"/>
  <c r="U316" i="40"/>
  <c r="W315" i="40"/>
  <c r="U315" i="40"/>
  <c r="W314" i="40"/>
  <c r="U314" i="40"/>
  <c r="W313" i="40"/>
  <c r="U313" i="40"/>
  <c r="W312" i="40"/>
  <c r="U312" i="40"/>
  <c r="W309" i="40"/>
  <c r="W308" i="40" s="1"/>
  <c r="U309" i="40"/>
  <c r="U308" i="40" s="1"/>
  <c r="W307" i="40"/>
  <c r="U307" i="40"/>
  <c r="W306" i="40"/>
  <c r="U306" i="40"/>
  <c r="W305" i="40"/>
  <c r="U305" i="40"/>
  <c r="W304" i="40"/>
  <c r="U304" i="40"/>
  <c r="W303" i="40"/>
  <c r="U303" i="40"/>
  <c r="W301" i="40"/>
  <c r="U301" i="40"/>
  <c r="W300" i="40"/>
  <c r="U300" i="40"/>
  <c r="W299" i="40"/>
  <c r="U299" i="40"/>
  <c r="W298" i="40"/>
  <c r="U298" i="40"/>
  <c r="W297" i="40"/>
  <c r="U297" i="40"/>
  <c r="W295" i="40"/>
  <c r="U295" i="40"/>
  <c r="W294" i="40"/>
  <c r="U294" i="40"/>
  <c r="U291" i="40"/>
  <c r="X291" i="40" s="1"/>
  <c r="W290" i="40"/>
  <c r="U290" i="40"/>
  <c r="W289" i="40"/>
  <c r="U289" i="40"/>
  <c r="W288" i="40"/>
  <c r="U288" i="40"/>
  <c r="W287" i="40"/>
  <c r="U287" i="40"/>
  <c r="W286" i="40"/>
  <c r="U286" i="40"/>
  <c r="W285" i="40"/>
  <c r="U285" i="40"/>
  <c r="W284" i="40"/>
  <c r="U284" i="40"/>
  <c r="W283" i="40"/>
  <c r="U283" i="40"/>
  <c r="W282" i="40"/>
  <c r="U282" i="40"/>
  <c r="W281" i="40"/>
  <c r="U281" i="40"/>
  <c r="W280" i="40"/>
  <c r="U280" i="40"/>
  <c r="W278" i="40"/>
  <c r="U278" i="40"/>
  <c r="W277" i="40"/>
  <c r="U277" i="40"/>
  <c r="W276" i="40"/>
  <c r="U276" i="40"/>
  <c r="W275" i="40"/>
  <c r="U275" i="40"/>
  <c r="W274" i="40"/>
  <c r="U274" i="40"/>
  <c r="W273" i="40"/>
  <c r="U273" i="40"/>
  <c r="U271" i="40"/>
  <c r="X271" i="40" s="1"/>
  <c r="W270" i="40"/>
  <c r="U270" i="40"/>
  <c r="W269" i="40"/>
  <c r="U269" i="40"/>
  <c r="W267" i="40"/>
  <c r="U267" i="40"/>
  <c r="W266" i="40"/>
  <c r="U266" i="40"/>
  <c r="W265" i="40"/>
  <c r="U265" i="40"/>
  <c r="W263" i="40"/>
  <c r="U263" i="40"/>
  <c r="W262" i="40"/>
  <c r="U262" i="40"/>
  <c r="U260" i="40"/>
  <c r="X260" i="40" s="1"/>
  <c r="W259" i="40"/>
  <c r="U259" i="40"/>
  <c r="W258" i="40"/>
  <c r="U258" i="40"/>
  <c r="W257" i="40"/>
  <c r="U257" i="40"/>
  <c r="W256" i="40"/>
  <c r="U256" i="40"/>
  <c r="W255" i="40"/>
  <c r="U255" i="40"/>
  <c r="W254" i="40"/>
  <c r="U254" i="40"/>
  <c r="W253" i="40"/>
  <c r="U253" i="40"/>
  <c r="W252" i="40"/>
  <c r="U252" i="40"/>
  <c r="W251" i="40"/>
  <c r="U251" i="40"/>
  <c r="W250" i="40"/>
  <c r="U250" i="40"/>
  <c r="W249" i="40"/>
  <c r="U249" i="40"/>
  <c r="W248" i="40"/>
  <c r="U248" i="40"/>
  <c r="W247" i="40"/>
  <c r="U247" i="40"/>
  <c r="W245" i="40"/>
  <c r="U245" i="40"/>
  <c r="W244" i="40"/>
  <c r="U244" i="40"/>
  <c r="W243" i="40"/>
  <c r="U243" i="40"/>
  <c r="W242" i="40"/>
  <c r="U242" i="40"/>
  <c r="W241" i="40"/>
  <c r="U241" i="40"/>
  <c r="W240" i="40"/>
  <c r="U240" i="40"/>
  <c r="W239" i="40"/>
  <c r="U239" i="40"/>
  <c r="W238" i="40"/>
  <c r="U238" i="40"/>
  <c r="W237" i="40"/>
  <c r="U237" i="40"/>
  <c r="W236" i="40"/>
  <c r="U236" i="40"/>
  <c r="W235" i="40"/>
  <c r="U235" i="40"/>
  <c r="W234" i="40"/>
  <c r="U234" i="40"/>
  <c r="W233" i="40"/>
  <c r="U233" i="40"/>
  <c r="W232" i="40"/>
  <c r="U232" i="40"/>
  <c r="W231" i="40"/>
  <c r="U231" i="40"/>
  <c r="W230" i="40"/>
  <c r="U230" i="40"/>
  <c r="W229" i="40"/>
  <c r="U229" i="40"/>
  <c r="W228" i="40"/>
  <c r="U228" i="40"/>
  <c r="W227" i="40"/>
  <c r="U227" i="40"/>
  <c r="W226" i="40"/>
  <c r="U226" i="40"/>
  <c r="W225" i="40"/>
  <c r="U225" i="40"/>
  <c r="W224" i="40"/>
  <c r="U224" i="40"/>
  <c r="W223" i="40"/>
  <c r="U223" i="40"/>
  <c r="X223" i="40" s="1"/>
  <c r="W222" i="40"/>
  <c r="U222" i="40"/>
  <c r="W221" i="40"/>
  <c r="U221" i="40"/>
  <c r="W220" i="40"/>
  <c r="U220" i="40"/>
  <c r="W219" i="40"/>
  <c r="U219" i="40"/>
  <c r="W218" i="40"/>
  <c r="U218" i="40"/>
  <c r="W217" i="40"/>
  <c r="U217" i="40"/>
  <c r="W216" i="40"/>
  <c r="U216" i="40"/>
  <c r="W215" i="40"/>
  <c r="U215" i="40"/>
  <c r="X215" i="40" s="1"/>
  <c r="U214" i="40"/>
  <c r="X214" i="40" s="1"/>
  <c r="W213" i="40"/>
  <c r="U213" i="40"/>
  <c r="W212" i="40"/>
  <c r="U212" i="40"/>
  <c r="W211" i="40"/>
  <c r="U211" i="40"/>
  <c r="W210" i="40"/>
  <c r="U210" i="40"/>
  <c r="W209" i="40"/>
  <c r="U209" i="40"/>
  <c r="W208" i="40"/>
  <c r="U208" i="40"/>
  <c r="W207" i="40"/>
  <c r="U207" i="40"/>
  <c r="U206" i="40"/>
  <c r="X206" i="40" s="1"/>
  <c r="W205" i="40"/>
  <c r="U205" i="40"/>
  <c r="U204" i="40"/>
  <c r="X204" i="40" s="1"/>
  <c r="W203" i="40"/>
  <c r="U203" i="40"/>
  <c r="U202" i="40"/>
  <c r="X202" i="40" s="1"/>
  <c r="W201" i="40"/>
  <c r="U201" i="40"/>
  <c r="U200" i="40"/>
  <c r="X200" i="40" s="1"/>
  <c r="U199" i="40"/>
  <c r="X199" i="40" s="1"/>
  <c r="U198" i="40"/>
  <c r="X198" i="40" s="1"/>
  <c r="W197" i="40"/>
  <c r="U197" i="40"/>
  <c r="W196" i="40"/>
  <c r="U196" i="40"/>
  <c r="W195" i="40"/>
  <c r="U195" i="40"/>
  <c r="U194" i="40"/>
  <c r="X194" i="40" s="1"/>
  <c r="W193" i="40"/>
  <c r="U193" i="40"/>
  <c r="W192" i="40"/>
  <c r="U192" i="40"/>
  <c r="W191" i="40"/>
  <c r="U191" i="40"/>
  <c r="U190" i="40"/>
  <c r="X190" i="40" s="1"/>
  <c r="U189" i="40"/>
  <c r="X189" i="40" s="1"/>
  <c r="W188" i="40"/>
  <c r="U188" i="40"/>
  <c r="U186" i="40"/>
  <c r="X186" i="40" s="1"/>
  <c r="W185" i="40"/>
  <c r="U185" i="40"/>
  <c r="W184" i="40"/>
  <c r="U184" i="40"/>
  <c r="W183" i="40"/>
  <c r="U183" i="40"/>
  <c r="W182" i="40"/>
  <c r="U182" i="40"/>
  <c r="W181" i="40"/>
  <c r="U181" i="40"/>
  <c r="W179" i="40"/>
  <c r="U179" i="40"/>
  <c r="W178" i="40"/>
  <c r="U178" i="40"/>
  <c r="W177" i="40"/>
  <c r="U177" i="40"/>
  <c r="W176" i="40"/>
  <c r="U176" i="40"/>
  <c r="W175" i="40"/>
  <c r="U175" i="40"/>
  <c r="W174" i="40"/>
  <c r="U174" i="40"/>
  <c r="W173" i="40"/>
  <c r="U173" i="40"/>
  <c r="W172" i="40"/>
  <c r="U172" i="40"/>
  <c r="W170" i="40"/>
  <c r="U170" i="40"/>
  <c r="W168" i="40"/>
  <c r="U168" i="40"/>
  <c r="W167" i="40"/>
  <c r="U167" i="40"/>
  <c r="W166" i="40"/>
  <c r="U166" i="40"/>
  <c r="W164" i="40"/>
  <c r="X164" i="40" s="1"/>
  <c r="U164" i="40"/>
  <c r="W163" i="40"/>
  <c r="U163" i="40"/>
  <c r="W162" i="40"/>
  <c r="U162" i="40"/>
  <c r="W161" i="40"/>
  <c r="U161" i="40"/>
  <c r="W160" i="40"/>
  <c r="U160" i="40"/>
  <c r="W159" i="40"/>
  <c r="U159" i="40"/>
  <c r="W158" i="40"/>
  <c r="U158" i="40"/>
  <c r="W157" i="40"/>
  <c r="U157" i="40"/>
  <c r="W156" i="40"/>
  <c r="U156" i="40"/>
  <c r="W155" i="40"/>
  <c r="U155" i="40"/>
  <c r="W154" i="40"/>
  <c r="U154" i="40"/>
  <c r="W153" i="40"/>
  <c r="U153" i="40"/>
  <c r="W152" i="40"/>
  <c r="U152" i="40"/>
  <c r="W151" i="40"/>
  <c r="U151" i="40"/>
  <c r="W150" i="40"/>
  <c r="U150" i="40"/>
  <c r="U148" i="40"/>
  <c r="X148" i="40" s="1"/>
  <c r="W147" i="40"/>
  <c r="X147" i="40" s="1"/>
  <c r="W146" i="40"/>
  <c r="U146" i="40"/>
  <c r="W145" i="40"/>
  <c r="U145" i="40"/>
  <c r="W144" i="40"/>
  <c r="U144" i="40"/>
  <c r="W143" i="40"/>
  <c r="U143" i="40"/>
  <c r="W142" i="40"/>
  <c r="U142" i="40"/>
  <c r="W141" i="40"/>
  <c r="U141" i="40"/>
  <c r="W140" i="40"/>
  <c r="U140" i="40"/>
  <c r="W139" i="40"/>
  <c r="U139" i="40"/>
  <c r="W138" i="40"/>
  <c r="U138" i="40"/>
  <c r="W137" i="40"/>
  <c r="U137" i="40"/>
  <c r="W136" i="40"/>
  <c r="U136" i="40"/>
  <c r="W135" i="40"/>
  <c r="U135" i="40"/>
  <c r="W134" i="40"/>
  <c r="U134" i="40"/>
  <c r="X134" i="40" s="1"/>
  <c r="W133" i="40"/>
  <c r="U133" i="40"/>
  <c r="W132" i="40"/>
  <c r="U132" i="40"/>
  <c r="W131" i="40"/>
  <c r="U131" i="40"/>
  <c r="W130" i="40"/>
  <c r="U130" i="40"/>
  <c r="W129" i="40"/>
  <c r="U129" i="40"/>
  <c r="W128" i="40"/>
  <c r="U128" i="40"/>
  <c r="W127" i="40"/>
  <c r="U127" i="40"/>
  <c r="W126" i="40"/>
  <c r="U126" i="40"/>
  <c r="W125" i="40"/>
  <c r="U125" i="40"/>
  <c r="W124" i="40"/>
  <c r="U124" i="40"/>
  <c r="W123" i="40"/>
  <c r="U123" i="40"/>
  <c r="W122" i="40"/>
  <c r="U122" i="40"/>
  <c r="W121" i="40"/>
  <c r="U121" i="40"/>
  <c r="W120" i="40"/>
  <c r="U120" i="40"/>
  <c r="W119" i="40"/>
  <c r="U119" i="40"/>
  <c r="W118" i="40"/>
  <c r="U118" i="40"/>
  <c r="W117" i="40"/>
  <c r="U117" i="40"/>
  <c r="W116" i="40"/>
  <c r="U116" i="40"/>
  <c r="W115" i="40"/>
  <c r="U115" i="40"/>
  <c r="W114" i="40"/>
  <c r="U114" i="40"/>
  <c r="W113" i="40"/>
  <c r="U113" i="40"/>
  <c r="W112" i="40"/>
  <c r="U112" i="40"/>
  <c r="W111" i="40"/>
  <c r="U111" i="40"/>
  <c r="W110" i="40"/>
  <c r="U110" i="40"/>
  <c r="W109" i="40"/>
  <c r="U109" i="40"/>
  <c r="W108" i="40"/>
  <c r="U108" i="40"/>
  <c r="W107" i="40"/>
  <c r="U107" i="40"/>
  <c r="W106" i="40"/>
  <c r="U106" i="40"/>
  <c r="W105" i="40"/>
  <c r="U105" i="40"/>
  <c r="W104" i="40"/>
  <c r="U104" i="40"/>
  <c r="W103" i="40"/>
  <c r="U103" i="40"/>
  <c r="W102" i="40"/>
  <c r="U102" i="40"/>
  <c r="W101" i="40"/>
  <c r="U101" i="40"/>
  <c r="W100" i="40"/>
  <c r="U100" i="40"/>
  <c r="W99" i="40"/>
  <c r="U99" i="40"/>
  <c r="U98" i="40"/>
  <c r="X98" i="40" s="1"/>
  <c r="W96" i="40"/>
  <c r="U96" i="40"/>
  <c r="W95" i="40"/>
  <c r="U95" i="40"/>
  <c r="W94" i="40"/>
  <c r="U94" i="40"/>
  <c r="W93" i="40"/>
  <c r="U93" i="40"/>
  <c r="W91" i="40"/>
  <c r="U91" i="40"/>
  <c r="U90" i="40"/>
  <c r="X90" i="40" s="1"/>
  <c r="W89" i="40"/>
  <c r="U89" i="40"/>
  <c r="W87" i="40"/>
  <c r="U87" i="40"/>
  <c r="W86" i="40"/>
  <c r="U86" i="40"/>
  <c r="W84" i="40"/>
  <c r="U84" i="40"/>
  <c r="U83" i="40" s="1"/>
  <c r="W82" i="40"/>
  <c r="U82" i="40"/>
  <c r="W81" i="40"/>
  <c r="U81" i="40"/>
  <c r="W80" i="40"/>
  <c r="U80" i="40"/>
  <c r="W79" i="40"/>
  <c r="U79" i="40"/>
  <c r="W77" i="40"/>
  <c r="W76" i="40" s="1"/>
  <c r="U77" i="40"/>
  <c r="U76" i="40" s="1"/>
  <c r="W75" i="40"/>
  <c r="U75" i="40"/>
  <c r="W74" i="40"/>
  <c r="U74" i="40"/>
  <c r="W71" i="40"/>
  <c r="U71" i="40"/>
  <c r="W70" i="40"/>
  <c r="U70" i="40"/>
  <c r="W69" i="40"/>
  <c r="U69" i="40"/>
  <c r="W68" i="40"/>
  <c r="U68" i="40"/>
  <c r="W67" i="40"/>
  <c r="U67" i="40"/>
  <c r="W66" i="40"/>
  <c r="U66" i="40"/>
  <c r="W65" i="40"/>
  <c r="U65" i="40"/>
  <c r="W64" i="40"/>
  <c r="U64" i="40"/>
  <c r="W63" i="40"/>
  <c r="U63" i="40"/>
  <c r="W62" i="40"/>
  <c r="U62" i="40"/>
  <c r="W61" i="40"/>
  <c r="U61" i="40"/>
  <c r="W60" i="40"/>
  <c r="U60" i="40"/>
  <c r="W59" i="40"/>
  <c r="U59" i="40"/>
  <c r="W58" i="40"/>
  <c r="U58" i="40"/>
  <c r="W57" i="40"/>
  <c r="U57" i="40"/>
  <c r="W56" i="40"/>
  <c r="U56" i="40"/>
  <c r="W55" i="40"/>
  <c r="U55" i="40"/>
  <c r="W54" i="40"/>
  <c r="U54" i="40"/>
  <c r="W53" i="40"/>
  <c r="U53" i="40"/>
  <c r="W52" i="40"/>
  <c r="U52" i="40"/>
  <c r="W51" i="40"/>
  <c r="U51" i="40"/>
  <c r="U50" i="40"/>
  <c r="W48" i="40"/>
  <c r="U48" i="40"/>
  <c r="W47" i="40"/>
  <c r="U47" i="40"/>
  <c r="W46" i="40"/>
  <c r="U46" i="40"/>
  <c r="W45" i="40"/>
  <c r="U45" i="40"/>
  <c r="W44" i="40"/>
  <c r="U44" i="40"/>
  <c r="U43" i="40"/>
  <c r="X43" i="40" s="1"/>
  <c r="W42" i="40"/>
  <c r="U42" i="40"/>
  <c r="U41" i="40"/>
  <c r="X41" i="40" s="1"/>
  <c r="W39" i="40"/>
  <c r="U39" i="40"/>
  <c r="W38" i="40"/>
  <c r="U38" i="40"/>
  <c r="W36" i="40"/>
  <c r="U36" i="40"/>
  <c r="W35" i="40"/>
  <c r="U35" i="40"/>
  <c r="U34" i="40"/>
  <c r="X34" i="40" s="1"/>
  <c r="U33" i="40"/>
  <c r="X33" i="40" s="1"/>
  <c r="R32" i="40"/>
  <c r="N568" i="40"/>
  <c r="L579" i="40"/>
  <c r="O579" i="40" s="1"/>
  <c r="L578" i="40"/>
  <c r="O578" i="40" s="1"/>
  <c r="L577" i="40"/>
  <c r="O577" i="40" s="1"/>
  <c r="L576" i="40"/>
  <c r="O576" i="40" s="1"/>
  <c r="N575" i="40"/>
  <c r="L575" i="40"/>
  <c r="N574" i="40"/>
  <c r="L574" i="40"/>
  <c r="N573" i="40"/>
  <c r="L573" i="40"/>
  <c r="L572" i="40"/>
  <c r="O572" i="40" s="1"/>
  <c r="N571" i="40"/>
  <c r="L571" i="40"/>
  <c r="N570" i="40"/>
  <c r="L570" i="40"/>
  <c r="N569" i="40"/>
  <c r="L569" i="40"/>
  <c r="L568" i="40"/>
  <c r="N567" i="40"/>
  <c r="L567" i="40"/>
  <c r="N566" i="40"/>
  <c r="L566" i="40"/>
  <c r="N563" i="40"/>
  <c r="L563" i="40"/>
  <c r="L562" i="40"/>
  <c r="O562" i="40" s="1"/>
  <c r="L561" i="40"/>
  <c r="O561" i="40" s="1"/>
  <c r="N560" i="40"/>
  <c r="L560" i="40"/>
  <c r="N558" i="40"/>
  <c r="L558" i="40"/>
  <c r="N557" i="40"/>
  <c r="L557" i="40"/>
  <c r="N556" i="40"/>
  <c r="L556" i="40"/>
  <c r="L554" i="40"/>
  <c r="O554" i="40" s="1"/>
  <c r="L553" i="40"/>
  <c r="L552" i="40"/>
  <c r="O552" i="40" s="1"/>
  <c r="N549" i="40"/>
  <c r="L549" i="40"/>
  <c r="L548" i="40"/>
  <c r="O548" i="40" s="1"/>
  <c r="L547" i="40"/>
  <c r="O547" i="40" s="1"/>
  <c r="N546" i="40"/>
  <c r="L546" i="40"/>
  <c r="N544" i="40"/>
  <c r="L544" i="40"/>
  <c r="N543" i="40"/>
  <c r="L543" i="40"/>
  <c r="N542" i="40"/>
  <c r="L542" i="40"/>
  <c r="L540" i="40"/>
  <c r="O540" i="40" s="1"/>
  <c r="L539" i="40"/>
  <c r="O539" i="40" s="1"/>
  <c r="L538" i="40"/>
  <c r="N535" i="40"/>
  <c r="L535" i="40"/>
  <c r="N534" i="40"/>
  <c r="L534" i="40"/>
  <c r="N533" i="40"/>
  <c r="L533" i="40"/>
  <c r="N532" i="40"/>
  <c r="L532" i="40"/>
  <c r="N530" i="40"/>
  <c r="L530" i="40"/>
  <c r="N529" i="40"/>
  <c r="L529" i="40"/>
  <c r="N528" i="40"/>
  <c r="L528" i="40"/>
  <c r="L526" i="40"/>
  <c r="O526" i="40" s="1"/>
  <c r="L525" i="40"/>
  <c r="O525" i="40" s="1"/>
  <c r="L524" i="40"/>
  <c r="N521" i="40"/>
  <c r="L521" i="40"/>
  <c r="L520" i="40"/>
  <c r="O520" i="40" s="1"/>
  <c r="L519" i="40"/>
  <c r="O519" i="40" s="1"/>
  <c r="N518" i="40"/>
  <c r="L518" i="40"/>
  <c r="N516" i="40"/>
  <c r="L516" i="40"/>
  <c r="N515" i="40"/>
  <c r="L515" i="40"/>
  <c r="N514" i="40"/>
  <c r="L514" i="40"/>
  <c r="L512" i="40"/>
  <c r="O512" i="40" s="1"/>
  <c r="L511" i="40"/>
  <c r="L510" i="40"/>
  <c r="O510" i="40" s="1"/>
  <c r="L505" i="40"/>
  <c r="O505" i="40" s="1"/>
  <c r="N504" i="40"/>
  <c r="O504" i="40" s="1"/>
  <c r="N503" i="40"/>
  <c r="L503" i="40"/>
  <c r="N502" i="40"/>
  <c r="L502" i="40"/>
  <c r="N501" i="40"/>
  <c r="L501" i="40"/>
  <c r="N500" i="40"/>
  <c r="L500" i="40"/>
  <c r="N499" i="40"/>
  <c r="L499" i="40"/>
  <c r="N498" i="40"/>
  <c r="L498" i="40"/>
  <c r="N497" i="40"/>
  <c r="L497" i="40"/>
  <c r="N496" i="40"/>
  <c r="L496" i="40"/>
  <c r="N495" i="40"/>
  <c r="L495" i="40"/>
  <c r="L492" i="40"/>
  <c r="O492" i="40" s="1"/>
  <c r="N491" i="40"/>
  <c r="L491" i="40"/>
  <c r="N490" i="40"/>
  <c r="L490" i="40"/>
  <c r="L488" i="40"/>
  <c r="O488" i="40" s="1"/>
  <c r="N487" i="40"/>
  <c r="L487" i="40"/>
  <c r="N486" i="40"/>
  <c r="L486" i="40"/>
  <c r="N485" i="40"/>
  <c r="L485" i="40"/>
  <c r="L483" i="40"/>
  <c r="O483" i="40" s="1"/>
  <c r="N482" i="40"/>
  <c r="O482" i="40" s="1"/>
  <c r="N481" i="40"/>
  <c r="L481" i="40"/>
  <c r="N480" i="40"/>
  <c r="L480" i="40"/>
  <c r="N479" i="40"/>
  <c r="L479" i="40"/>
  <c r="N478" i="40"/>
  <c r="L478" i="40"/>
  <c r="N477" i="40"/>
  <c r="L477" i="40"/>
  <c r="N476" i="40"/>
  <c r="L476" i="40"/>
  <c r="N475" i="40"/>
  <c r="L475" i="40"/>
  <c r="N474" i="40"/>
  <c r="L474" i="40"/>
  <c r="N473" i="40"/>
  <c r="L473" i="40"/>
  <c r="N472" i="40"/>
  <c r="L472" i="40"/>
  <c r="N471" i="40"/>
  <c r="L471" i="40"/>
  <c r="N470" i="40"/>
  <c r="L470" i="40"/>
  <c r="N469" i="40"/>
  <c r="L469" i="40"/>
  <c r="N468" i="40"/>
  <c r="L468" i="40"/>
  <c r="N467" i="40"/>
  <c r="L467" i="40"/>
  <c r="N466" i="40"/>
  <c r="L466" i="40"/>
  <c r="L464" i="40"/>
  <c r="O464" i="40" s="1"/>
  <c r="N463" i="40"/>
  <c r="O463" i="40" s="1"/>
  <c r="L462" i="40"/>
  <c r="O462" i="40" s="1"/>
  <c r="L461" i="40"/>
  <c r="O461" i="40" s="1"/>
  <c r="N460" i="40"/>
  <c r="L460" i="40"/>
  <c r="L459" i="40"/>
  <c r="O459" i="40" s="1"/>
  <c r="N458" i="40"/>
  <c r="L458" i="40"/>
  <c r="N457" i="40"/>
  <c r="L457" i="40"/>
  <c r="N456" i="40"/>
  <c r="L456" i="40"/>
  <c r="N455" i="40"/>
  <c r="L455" i="40"/>
  <c r="N454" i="40"/>
  <c r="L454" i="40"/>
  <c r="N453" i="40"/>
  <c r="L453" i="40"/>
  <c r="N452" i="40"/>
  <c r="L452" i="40"/>
  <c r="N451" i="40"/>
  <c r="L451" i="40"/>
  <c r="N450" i="40"/>
  <c r="L450" i="40"/>
  <c r="N449" i="40"/>
  <c r="L449" i="40"/>
  <c r="N448" i="40"/>
  <c r="L448" i="40"/>
  <c r="N447" i="40"/>
  <c r="L447" i="40"/>
  <c r="N446" i="40"/>
  <c r="L446" i="40"/>
  <c r="N445" i="40"/>
  <c r="L445" i="40"/>
  <c r="N444" i="40"/>
  <c r="L444" i="40"/>
  <c r="N443" i="40"/>
  <c r="L443" i="40"/>
  <c r="N442" i="40"/>
  <c r="L442" i="40"/>
  <c r="N441" i="40"/>
  <c r="L441" i="40"/>
  <c r="N440" i="40"/>
  <c r="L440" i="40"/>
  <c r="N439" i="40"/>
  <c r="L439" i="40"/>
  <c r="N438" i="40"/>
  <c r="L438" i="40"/>
  <c r="N437" i="40"/>
  <c r="L437" i="40"/>
  <c r="N436" i="40"/>
  <c r="L436" i="40"/>
  <c r="N435" i="40"/>
  <c r="L435" i="40"/>
  <c r="N434" i="40"/>
  <c r="L434" i="40"/>
  <c r="N433" i="40"/>
  <c r="L433" i="40"/>
  <c r="N432" i="40"/>
  <c r="L432" i="40"/>
  <c r="N431" i="40"/>
  <c r="L431" i="40"/>
  <c r="N430" i="40"/>
  <c r="L430" i="40"/>
  <c r="N429" i="40"/>
  <c r="L429" i="40"/>
  <c r="N428" i="40"/>
  <c r="L428" i="40"/>
  <c r="N427" i="40"/>
  <c r="L427" i="40"/>
  <c r="L425" i="40"/>
  <c r="O425" i="40" s="1"/>
  <c r="N424" i="40"/>
  <c r="L424" i="40"/>
  <c r="N423" i="40"/>
  <c r="L423" i="40"/>
  <c r="N422" i="40"/>
  <c r="L422" i="40"/>
  <c r="N421" i="40"/>
  <c r="L421" i="40"/>
  <c r="N420" i="40"/>
  <c r="L420" i="40"/>
  <c r="N419" i="40"/>
  <c r="L419" i="40"/>
  <c r="N418" i="40"/>
  <c r="L418" i="40"/>
  <c r="N417" i="40"/>
  <c r="L417" i="40"/>
  <c r="N416" i="40"/>
  <c r="L416" i="40"/>
  <c r="N415" i="40"/>
  <c r="L415" i="40"/>
  <c r="N414" i="40"/>
  <c r="L414" i="40"/>
  <c r="L412" i="40"/>
  <c r="O412" i="40" s="1"/>
  <c r="L411" i="40"/>
  <c r="O411" i="40" s="1"/>
  <c r="L410" i="40"/>
  <c r="O410" i="40" s="1"/>
  <c r="L409" i="40"/>
  <c r="O409" i="40" s="1"/>
  <c r="L408" i="40"/>
  <c r="O408" i="40" s="1"/>
  <c r="L407" i="40"/>
  <c r="O407" i="40" s="1"/>
  <c r="L406" i="40"/>
  <c r="O406" i="40" s="1"/>
  <c r="L405" i="40"/>
  <c r="O405" i="40" s="1"/>
  <c r="N404" i="40"/>
  <c r="L404" i="40"/>
  <c r="N403" i="40"/>
  <c r="L403" i="40"/>
  <c r="L402" i="40"/>
  <c r="O402" i="40" s="1"/>
  <c r="L401" i="40"/>
  <c r="O401" i="40" s="1"/>
  <c r="N400" i="40"/>
  <c r="L400" i="40"/>
  <c r="N399" i="40"/>
  <c r="L399" i="40"/>
  <c r="N398" i="40"/>
  <c r="L398" i="40"/>
  <c r="N397" i="40"/>
  <c r="L397" i="40"/>
  <c r="N396" i="40"/>
  <c r="L396" i="40"/>
  <c r="N395" i="40"/>
  <c r="L395" i="40"/>
  <c r="N394" i="40"/>
  <c r="L394" i="40"/>
  <c r="N393" i="40"/>
  <c r="L393" i="40"/>
  <c r="N392" i="40"/>
  <c r="L392" i="40"/>
  <c r="N391" i="40"/>
  <c r="L391" i="40"/>
  <c r="N390" i="40"/>
  <c r="L390" i="40"/>
  <c r="N389" i="40"/>
  <c r="L389" i="40"/>
  <c r="N388" i="40"/>
  <c r="L388" i="40"/>
  <c r="N387" i="40"/>
  <c r="L387" i="40"/>
  <c r="L386" i="40"/>
  <c r="O386" i="40" s="1"/>
  <c r="L385" i="40"/>
  <c r="O385" i="40" s="1"/>
  <c r="N384" i="40"/>
  <c r="L384" i="40"/>
  <c r="N383" i="40"/>
  <c r="O383" i="40" s="1"/>
  <c r="N379" i="40"/>
  <c r="L379" i="40"/>
  <c r="L377" i="40"/>
  <c r="O377" i="40" s="1"/>
  <c r="N376" i="40"/>
  <c r="O376" i="40" s="1"/>
  <c r="N375" i="40"/>
  <c r="L375" i="40"/>
  <c r="N374" i="40"/>
  <c r="L374" i="40"/>
  <c r="N373" i="40"/>
  <c r="L373" i="40"/>
  <c r="N372" i="40"/>
  <c r="L372" i="40"/>
  <c r="N371" i="40"/>
  <c r="L371" i="40"/>
  <c r="N370" i="40"/>
  <c r="L370" i="40"/>
  <c r="N369" i="40"/>
  <c r="L369" i="40"/>
  <c r="N368" i="40"/>
  <c r="L368" i="40"/>
  <c r="N367" i="40"/>
  <c r="L367" i="40"/>
  <c r="N366" i="40"/>
  <c r="L366" i="40"/>
  <c r="N365" i="40"/>
  <c r="L365" i="40"/>
  <c r="N364" i="40"/>
  <c r="L364" i="40"/>
  <c r="N363" i="40"/>
  <c r="L363" i="40"/>
  <c r="N362" i="40"/>
  <c r="L362" i="40"/>
  <c r="N360" i="40"/>
  <c r="L360" i="40"/>
  <c r="N359" i="40"/>
  <c r="L359" i="40"/>
  <c r="L358" i="40"/>
  <c r="O358" i="40" s="1"/>
  <c r="N357" i="40"/>
  <c r="L357" i="40"/>
  <c r="L356" i="40"/>
  <c r="O356" i="40" s="1"/>
  <c r="N354" i="40"/>
  <c r="L354" i="40"/>
  <c r="N353" i="40"/>
  <c r="L353" i="40"/>
  <c r="N351" i="40"/>
  <c r="L351" i="40"/>
  <c r="N350" i="40"/>
  <c r="L350" i="40"/>
  <c r="N349" i="40"/>
  <c r="L349" i="40"/>
  <c r="N347" i="40"/>
  <c r="L347" i="40"/>
  <c r="N346" i="40"/>
  <c r="L346" i="40"/>
  <c r="N345" i="40"/>
  <c r="L345" i="40"/>
  <c r="N344" i="40"/>
  <c r="L344" i="40"/>
  <c r="N343" i="40"/>
  <c r="L343" i="40"/>
  <c r="N342" i="40"/>
  <c r="L342" i="40"/>
  <c r="N340" i="40"/>
  <c r="L340" i="40"/>
  <c r="N339" i="40"/>
  <c r="L339" i="40"/>
  <c r="N338" i="40"/>
  <c r="L338" i="40"/>
  <c r="N337" i="40"/>
  <c r="L337" i="40"/>
  <c r="N336" i="40"/>
  <c r="L336" i="40"/>
  <c r="N335" i="40"/>
  <c r="L335" i="40"/>
  <c r="N334" i="40"/>
  <c r="L334" i="40"/>
  <c r="N333" i="40"/>
  <c r="L333" i="40"/>
  <c r="N332" i="40"/>
  <c r="L332" i="40"/>
  <c r="N331" i="40"/>
  <c r="L331" i="40"/>
  <c r="N329" i="40"/>
  <c r="L329" i="40"/>
  <c r="N328" i="40"/>
  <c r="L328" i="40"/>
  <c r="N327" i="40"/>
  <c r="L327" i="40"/>
  <c r="N326" i="40"/>
  <c r="L326" i="40"/>
  <c r="N324" i="40"/>
  <c r="L324" i="40"/>
  <c r="N323" i="40"/>
  <c r="L323" i="40"/>
  <c r="N322" i="40"/>
  <c r="L322" i="40"/>
  <c r="N321" i="40"/>
  <c r="L321" i="40"/>
  <c r="N320" i="40"/>
  <c r="L320" i="40"/>
  <c r="N319" i="40"/>
  <c r="L319" i="40"/>
  <c r="N317" i="40"/>
  <c r="L317" i="40"/>
  <c r="N316" i="40"/>
  <c r="L316" i="40"/>
  <c r="N315" i="40"/>
  <c r="L315" i="40"/>
  <c r="N314" i="40"/>
  <c r="L314" i="40"/>
  <c r="N313" i="40"/>
  <c r="L313" i="40"/>
  <c r="N312" i="40"/>
  <c r="L312" i="40"/>
  <c r="N309" i="40"/>
  <c r="L309" i="40"/>
  <c r="N307" i="40"/>
  <c r="L307" i="40"/>
  <c r="N306" i="40"/>
  <c r="L306" i="40"/>
  <c r="N305" i="40"/>
  <c r="L305" i="40"/>
  <c r="N304" i="40"/>
  <c r="L304" i="40"/>
  <c r="N303" i="40"/>
  <c r="L303" i="40"/>
  <c r="N301" i="40"/>
  <c r="L301" i="40"/>
  <c r="N300" i="40"/>
  <c r="L300" i="40"/>
  <c r="N299" i="40"/>
  <c r="L299" i="40"/>
  <c r="N298" i="40"/>
  <c r="L298" i="40"/>
  <c r="N297" i="40"/>
  <c r="L297" i="40"/>
  <c r="N295" i="40"/>
  <c r="L295" i="40"/>
  <c r="N294" i="40"/>
  <c r="L294" i="40"/>
  <c r="L291" i="40"/>
  <c r="O291" i="40" s="1"/>
  <c r="N290" i="40"/>
  <c r="L290" i="40"/>
  <c r="N289" i="40"/>
  <c r="L289" i="40"/>
  <c r="N288" i="40"/>
  <c r="L288" i="40"/>
  <c r="N287" i="40"/>
  <c r="L287" i="40"/>
  <c r="N286" i="40"/>
  <c r="L286" i="40"/>
  <c r="N285" i="40"/>
  <c r="L285" i="40"/>
  <c r="N284" i="40"/>
  <c r="L284" i="40"/>
  <c r="N283" i="40"/>
  <c r="L283" i="40"/>
  <c r="N282" i="40"/>
  <c r="L282" i="40"/>
  <c r="N281" i="40"/>
  <c r="L281" i="40"/>
  <c r="N280" i="40"/>
  <c r="L280" i="40"/>
  <c r="N278" i="40"/>
  <c r="L278" i="40"/>
  <c r="N277" i="40"/>
  <c r="L277" i="40"/>
  <c r="N276" i="40"/>
  <c r="L276" i="40"/>
  <c r="N275" i="40"/>
  <c r="L275" i="40"/>
  <c r="N274" i="40"/>
  <c r="L274" i="40"/>
  <c r="N273" i="40"/>
  <c r="L273" i="40"/>
  <c r="L271" i="40"/>
  <c r="O271" i="40" s="1"/>
  <c r="N270" i="40"/>
  <c r="L270" i="40"/>
  <c r="N269" i="40"/>
  <c r="L269" i="40"/>
  <c r="N267" i="40"/>
  <c r="L267" i="40"/>
  <c r="N266" i="40"/>
  <c r="L266" i="40"/>
  <c r="N265" i="40"/>
  <c r="L265" i="40"/>
  <c r="N263" i="40"/>
  <c r="L263" i="40"/>
  <c r="N262" i="40"/>
  <c r="L262" i="40"/>
  <c r="L260" i="40"/>
  <c r="O260" i="40" s="1"/>
  <c r="N259" i="40"/>
  <c r="L259" i="40"/>
  <c r="N258" i="40"/>
  <c r="L258" i="40"/>
  <c r="N257" i="40"/>
  <c r="L257" i="40"/>
  <c r="N256" i="40"/>
  <c r="L256" i="40"/>
  <c r="N255" i="40"/>
  <c r="L255" i="40"/>
  <c r="N254" i="40"/>
  <c r="L254" i="40"/>
  <c r="N253" i="40"/>
  <c r="L253" i="40"/>
  <c r="N252" i="40"/>
  <c r="L252" i="40"/>
  <c r="N251" i="40"/>
  <c r="L251" i="40"/>
  <c r="N250" i="40"/>
  <c r="L250" i="40"/>
  <c r="N249" i="40"/>
  <c r="L249" i="40"/>
  <c r="N248" i="40"/>
  <c r="L248" i="40"/>
  <c r="N247" i="40"/>
  <c r="L247" i="40"/>
  <c r="N245" i="40"/>
  <c r="L245" i="40"/>
  <c r="N244" i="40"/>
  <c r="L244" i="40"/>
  <c r="N243" i="40"/>
  <c r="L243" i="40"/>
  <c r="N242" i="40"/>
  <c r="L242" i="40"/>
  <c r="N241" i="40"/>
  <c r="L241" i="40"/>
  <c r="N240" i="40"/>
  <c r="L240" i="40"/>
  <c r="N239" i="40"/>
  <c r="L239" i="40"/>
  <c r="N238" i="40"/>
  <c r="L238" i="40"/>
  <c r="N237" i="40"/>
  <c r="L237" i="40"/>
  <c r="N236" i="40"/>
  <c r="L236" i="40"/>
  <c r="N235" i="40"/>
  <c r="L235" i="40"/>
  <c r="N234" i="40"/>
  <c r="L234" i="40"/>
  <c r="N233" i="40"/>
  <c r="L233" i="40"/>
  <c r="N232" i="40"/>
  <c r="L232" i="40"/>
  <c r="N231" i="40"/>
  <c r="L231" i="40"/>
  <c r="N230" i="40"/>
  <c r="L230" i="40"/>
  <c r="N229" i="40"/>
  <c r="L229" i="40"/>
  <c r="N228" i="40"/>
  <c r="L228" i="40"/>
  <c r="N227" i="40"/>
  <c r="L227" i="40"/>
  <c r="N226" i="40"/>
  <c r="L226" i="40"/>
  <c r="N225" i="40"/>
  <c r="L225" i="40"/>
  <c r="N224" i="40"/>
  <c r="L224" i="40"/>
  <c r="N223" i="40"/>
  <c r="L223" i="40"/>
  <c r="N222" i="40"/>
  <c r="L222" i="40"/>
  <c r="N221" i="40"/>
  <c r="L221" i="40"/>
  <c r="N220" i="40"/>
  <c r="L220" i="40"/>
  <c r="N219" i="40"/>
  <c r="L219" i="40"/>
  <c r="N218" i="40"/>
  <c r="L218" i="40"/>
  <c r="N217" i="40"/>
  <c r="L217" i="40"/>
  <c r="N216" i="40"/>
  <c r="L216" i="40"/>
  <c r="N215" i="40"/>
  <c r="L215" i="40"/>
  <c r="L214" i="40"/>
  <c r="O214" i="40" s="1"/>
  <c r="N213" i="40"/>
  <c r="L213" i="40"/>
  <c r="N212" i="40"/>
  <c r="L212" i="40"/>
  <c r="N211" i="40"/>
  <c r="L211" i="40"/>
  <c r="N210" i="40"/>
  <c r="L210" i="40"/>
  <c r="N209" i="40"/>
  <c r="L209" i="40"/>
  <c r="N208" i="40"/>
  <c r="L208" i="40"/>
  <c r="N207" i="40"/>
  <c r="L207" i="40"/>
  <c r="L206" i="40"/>
  <c r="O206" i="40" s="1"/>
  <c r="N205" i="40"/>
  <c r="L205" i="40"/>
  <c r="L204" i="40"/>
  <c r="O204" i="40" s="1"/>
  <c r="N203" i="40"/>
  <c r="L203" i="40"/>
  <c r="L202" i="40"/>
  <c r="O202" i="40" s="1"/>
  <c r="N201" i="40"/>
  <c r="L201" i="40"/>
  <c r="L200" i="40"/>
  <c r="O200" i="40" s="1"/>
  <c r="L199" i="40"/>
  <c r="O199" i="40" s="1"/>
  <c r="L198" i="40"/>
  <c r="O198" i="40" s="1"/>
  <c r="N197" i="40"/>
  <c r="L197" i="40"/>
  <c r="N196" i="40"/>
  <c r="L196" i="40"/>
  <c r="N195" i="40"/>
  <c r="L195" i="40"/>
  <c r="L194" i="40"/>
  <c r="O194" i="40" s="1"/>
  <c r="N193" i="40"/>
  <c r="L193" i="40"/>
  <c r="N192" i="40"/>
  <c r="L192" i="40"/>
  <c r="N191" i="40"/>
  <c r="L191" i="40"/>
  <c r="L190" i="40"/>
  <c r="O190" i="40" s="1"/>
  <c r="L189" i="40"/>
  <c r="N188" i="40"/>
  <c r="L188" i="40"/>
  <c r="L186" i="40"/>
  <c r="O186" i="40" s="1"/>
  <c r="N185" i="40"/>
  <c r="L185" i="40"/>
  <c r="N184" i="40"/>
  <c r="L184" i="40"/>
  <c r="N183" i="40"/>
  <c r="L183" i="40"/>
  <c r="N182" i="40"/>
  <c r="L182" i="40"/>
  <c r="N181" i="40"/>
  <c r="L181" i="40"/>
  <c r="N179" i="40"/>
  <c r="L179" i="40"/>
  <c r="N178" i="40"/>
  <c r="L178" i="40"/>
  <c r="N177" i="40"/>
  <c r="L177" i="40"/>
  <c r="N176" i="40"/>
  <c r="L176" i="40"/>
  <c r="N175" i="40"/>
  <c r="L175" i="40"/>
  <c r="N174" i="40"/>
  <c r="L174" i="40"/>
  <c r="N173" i="40"/>
  <c r="L173" i="40"/>
  <c r="N172" i="40"/>
  <c r="L172" i="40"/>
  <c r="N170" i="40"/>
  <c r="L170" i="40"/>
  <c r="N168" i="40"/>
  <c r="L168" i="40"/>
  <c r="N167" i="40"/>
  <c r="L167" i="40"/>
  <c r="N166" i="40"/>
  <c r="L166" i="40"/>
  <c r="N164" i="40"/>
  <c r="L164" i="40"/>
  <c r="N163" i="40"/>
  <c r="L163" i="40"/>
  <c r="N162" i="40"/>
  <c r="L162" i="40"/>
  <c r="N161" i="40"/>
  <c r="L161" i="40"/>
  <c r="N160" i="40"/>
  <c r="L160" i="40"/>
  <c r="N159" i="40"/>
  <c r="L159" i="40"/>
  <c r="N158" i="40"/>
  <c r="L158" i="40"/>
  <c r="N157" i="40"/>
  <c r="L157" i="40"/>
  <c r="N156" i="40"/>
  <c r="L156" i="40"/>
  <c r="N155" i="40"/>
  <c r="L155" i="40"/>
  <c r="N154" i="40"/>
  <c r="L154" i="40"/>
  <c r="N153" i="40"/>
  <c r="L153" i="40"/>
  <c r="N152" i="40"/>
  <c r="L152" i="40"/>
  <c r="N151" i="40"/>
  <c r="L151" i="40"/>
  <c r="N150" i="40"/>
  <c r="L150" i="40"/>
  <c r="L148" i="40"/>
  <c r="O148" i="40" s="1"/>
  <c r="N147" i="40"/>
  <c r="O147" i="40" s="1"/>
  <c r="N146" i="40"/>
  <c r="L146" i="40"/>
  <c r="N145" i="40"/>
  <c r="L145" i="40"/>
  <c r="N144" i="40"/>
  <c r="L144" i="40"/>
  <c r="N143" i="40"/>
  <c r="L143" i="40"/>
  <c r="N142" i="40"/>
  <c r="L142" i="40"/>
  <c r="N141" i="40"/>
  <c r="L141" i="40"/>
  <c r="N140" i="40"/>
  <c r="L140" i="40"/>
  <c r="N139" i="40"/>
  <c r="L139" i="40"/>
  <c r="N138" i="40"/>
  <c r="L138" i="40"/>
  <c r="N137" i="40"/>
  <c r="L137" i="40"/>
  <c r="N136" i="40"/>
  <c r="L136" i="40"/>
  <c r="N135" i="40"/>
  <c r="L135" i="40"/>
  <c r="N134" i="40"/>
  <c r="L134" i="40"/>
  <c r="N133" i="40"/>
  <c r="L133" i="40"/>
  <c r="N132" i="40"/>
  <c r="L132" i="40"/>
  <c r="N131" i="40"/>
  <c r="L131" i="40"/>
  <c r="N130" i="40"/>
  <c r="L130" i="40"/>
  <c r="N129" i="40"/>
  <c r="L129" i="40"/>
  <c r="N128" i="40"/>
  <c r="L128" i="40"/>
  <c r="N127" i="40"/>
  <c r="L127" i="40"/>
  <c r="N126" i="40"/>
  <c r="L126" i="40"/>
  <c r="N125" i="40"/>
  <c r="L125" i="40"/>
  <c r="N124" i="40"/>
  <c r="L124" i="40"/>
  <c r="N123" i="40"/>
  <c r="L123" i="40"/>
  <c r="N122" i="40"/>
  <c r="L122" i="40"/>
  <c r="N121" i="40"/>
  <c r="L121" i="40"/>
  <c r="N120" i="40"/>
  <c r="L120" i="40"/>
  <c r="N119" i="40"/>
  <c r="L119" i="40"/>
  <c r="N118" i="40"/>
  <c r="L118" i="40"/>
  <c r="N117" i="40"/>
  <c r="L117" i="40"/>
  <c r="N116" i="40"/>
  <c r="L116" i="40"/>
  <c r="N115" i="40"/>
  <c r="L115" i="40"/>
  <c r="N114" i="40"/>
  <c r="L114" i="40"/>
  <c r="N113" i="40"/>
  <c r="L113" i="40"/>
  <c r="N112" i="40"/>
  <c r="L112" i="40"/>
  <c r="N111" i="40"/>
  <c r="L111" i="40"/>
  <c r="N110" i="40"/>
  <c r="L110" i="40"/>
  <c r="N109" i="40"/>
  <c r="L109" i="40"/>
  <c r="N108" i="40"/>
  <c r="L108" i="40"/>
  <c r="N107" i="40"/>
  <c r="L107" i="40"/>
  <c r="N106" i="40"/>
  <c r="L106" i="40"/>
  <c r="N105" i="40"/>
  <c r="L105" i="40"/>
  <c r="N104" i="40"/>
  <c r="L104" i="40"/>
  <c r="N103" i="40"/>
  <c r="L103" i="40"/>
  <c r="N102" i="40"/>
  <c r="L102" i="40"/>
  <c r="N101" i="40"/>
  <c r="L101" i="40"/>
  <c r="N100" i="40"/>
  <c r="L100" i="40"/>
  <c r="N99" i="40"/>
  <c r="L99" i="40"/>
  <c r="L98" i="40"/>
  <c r="N96" i="40"/>
  <c r="L96" i="40"/>
  <c r="N95" i="40"/>
  <c r="L95" i="40"/>
  <c r="N94" i="40"/>
  <c r="L94" i="40"/>
  <c r="N93" i="40"/>
  <c r="L93" i="40"/>
  <c r="N91" i="40"/>
  <c r="L91" i="40"/>
  <c r="L90" i="40"/>
  <c r="O90" i="40" s="1"/>
  <c r="N89" i="40"/>
  <c r="L89" i="40"/>
  <c r="N87" i="40"/>
  <c r="L87" i="40"/>
  <c r="N86" i="40"/>
  <c r="L86" i="40"/>
  <c r="N84" i="40"/>
  <c r="N83" i="40" s="1"/>
  <c r="L84" i="40"/>
  <c r="L83" i="40" s="1"/>
  <c r="N82" i="40"/>
  <c r="L82" i="40"/>
  <c r="N81" i="40"/>
  <c r="L81" i="40"/>
  <c r="N80" i="40"/>
  <c r="L80" i="40"/>
  <c r="N79" i="40"/>
  <c r="L79" i="40"/>
  <c r="N77" i="40"/>
  <c r="N76" i="40" s="1"/>
  <c r="L77" i="40"/>
  <c r="L76" i="40" s="1"/>
  <c r="N75" i="40"/>
  <c r="L75" i="40"/>
  <c r="N74" i="40"/>
  <c r="L74" i="40"/>
  <c r="N71" i="40"/>
  <c r="L71" i="40"/>
  <c r="N70" i="40"/>
  <c r="L70" i="40"/>
  <c r="N69" i="40"/>
  <c r="L69" i="40"/>
  <c r="N68" i="40"/>
  <c r="L68" i="40"/>
  <c r="N67" i="40"/>
  <c r="L67" i="40"/>
  <c r="N66" i="40"/>
  <c r="L66" i="40"/>
  <c r="N65" i="40"/>
  <c r="L65" i="40"/>
  <c r="N64" i="40"/>
  <c r="L64" i="40"/>
  <c r="N63" i="40"/>
  <c r="L63" i="40"/>
  <c r="N62" i="40"/>
  <c r="L62" i="40"/>
  <c r="N61" i="40"/>
  <c r="L61" i="40"/>
  <c r="N60" i="40"/>
  <c r="L60" i="40"/>
  <c r="N59" i="40"/>
  <c r="L59" i="40"/>
  <c r="N58" i="40"/>
  <c r="L58" i="40"/>
  <c r="N57" i="40"/>
  <c r="L57" i="40"/>
  <c r="N56" i="40"/>
  <c r="L56" i="40"/>
  <c r="N55" i="40"/>
  <c r="L55" i="40"/>
  <c r="N54" i="40"/>
  <c r="L54" i="40"/>
  <c r="N53" i="40"/>
  <c r="L53" i="40"/>
  <c r="N52" i="40"/>
  <c r="L52" i="40"/>
  <c r="N51" i="40"/>
  <c r="L51" i="40"/>
  <c r="N50" i="40"/>
  <c r="L50" i="40"/>
  <c r="N48" i="40"/>
  <c r="L48" i="40"/>
  <c r="N47" i="40"/>
  <c r="L47" i="40"/>
  <c r="N46" i="40"/>
  <c r="L46" i="40"/>
  <c r="N45" i="40"/>
  <c r="L45" i="40"/>
  <c r="N44" i="40"/>
  <c r="L44" i="40"/>
  <c r="L43" i="40"/>
  <c r="O43" i="40" s="1"/>
  <c r="N42" i="40"/>
  <c r="L42" i="40"/>
  <c r="L41" i="40"/>
  <c r="O41" i="40" s="1"/>
  <c r="N39" i="40"/>
  <c r="L39" i="40"/>
  <c r="N38" i="40"/>
  <c r="L38" i="40"/>
  <c r="N36" i="40"/>
  <c r="L36" i="40"/>
  <c r="N35" i="40"/>
  <c r="L35" i="40"/>
  <c r="L34" i="40"/>
  <c r="O34" i="40" s="1"/>
  <c r="L33" i="40"/>
  <c r="O33" i="40" s="1"/>
  <c r="F579" i="40"/>
  <c r="I579" i="40" s="1"/>
  <c r="F578" i="40"/>
  <c r="I578" i="40" s="1"/>
  <c r="F577" i="40"/>
  <c r="I577" i="40" s="1"/>
  <c r="F576" i="40"/>
  <c r="I576" i="40" s="1"/>
  <c r="H575" i="40"/>
  <c r="F575" i="40"/>
  <c r="H574" i="40"/>
  <c r="F574" i="40"/>
  <c r="H573" i="40"/>
  <c r="F573" i="40"/>
  <c r="F572" i="40"/>
  <c r="I572" i="40" s="1"/>
  <c r="H571" i="40"/>
  <c r="F571" i="40"/>
  <c r="H570" i="40"/>
  <c r="F570" i="40"/>
  <c r="H569" i="40"/>
  <c r="F569" i="40"/>
  <c r="F568" i="40"/>
  <c r="I568" i="40" s="1"/>
  <c r="H567" i="40"/>
  <c r="F567" i="40"/>
  <c r="H566" i="40"/>
  <c r="F566" i="40"/>
  <c r="H563" i="40"/>
  <c r="F563" i="40"/>
  <c r="F562" i="40"/>
  <c r="I562" i="40" s="1"/>
  <c r="F561" i="40"/>
  <c r="I561" i="40" s="1"/>
  <c r="H560" i="40"/>
  <c r="F560" i="40"/>
  <c r="H558" i="40"/>
  <c r="F558" i="40"/>
  <c r="H557" i="40"/>
  <c r="F557" i="40"/>
  <c r="H556" i="40"/>
  <c r="F556" i="40"/>
  <c r="D554" i="40"/>
  <c r="R554" i="40" s="1"/>
  <c r="F553" i="40"/>
  <c r="I553" i="40" s="1"/>
  <c r="F552" i="40"/>
  <c r="H549" i="40"/>
  <c r="F549" i="40"/>
  <c r="F548" i="40"/>
  <c r="I548" i="40" s="1"/>
  <c r="F547" i="40"/>
  <c r="I547" i="40" s="1"/>
  <c r="H546" i="40"/>
  <c r="F546" i="40"/>
  <c r="H544" i="40"/>
  <c r="F544" i="40"/>
  <c r="H543" i="40"/>
  <c r="F543" i="40"/>
  <c r="H542" i="40"/>
  <c r="F542" i="40"/>
  <c r="D540" i="40"/>
  <c r="F540" i="40" s="1"/>
  <c r="I540" i="40" s="1"/>
  <c r="F539" i="40"/>
  <c r="F538" i="40"/>
  <c r="I538" i="40" s="1"/>
  <c r="H535" i="40"/>
  <c r="F535" i="40"/>
  <c r="H534" i="40"/>
  <c r="F534" i="40"/>
  <c r="H533" i="40"/>
  <c r="F533" i="40"/>
  <c r="H532" i="40"/>
  <c r="F532" i="40"/>
  <c r="H530" i="40"/>
  <c r="F530" i="40"/>
  <c r="H529" i="40"/>
  <c r="F529" i="40"/>
  <c r="H528" i="40"/>
  <c r="F528" i="40"/>
  <c r="D526" i="40"/>
  <c r="F526" i="40" s="1"/>
  <c r="I526" i="40" s="1"/>
  <c r="F525" i="40"/>
  <c r="I525" i="40" s="1"/>
  <c r="D524" i="40"/>
  <c r="F524" i="40" s="1"/>
  <c r="H521" i="40"/>
  <c r="F521" i="40"/>
  <c r="F520" i="40"/>
  <c r="I520" i="40" s="1"/>
  <c r="F519" i="40"/>
  <c r="I519" i="40" s="1"/>
  <c r="H518" i="40"/>
  <c r="F518" i="40"/>
  <c r="H516" i="40"/>
  <c r="F516" i="40"/>
  <c r="H515" i="40"/>
  <c r="F515" i="40"/>
  <c r="H514" i="40"/>
  <c r="F514" i="40"/>
  <c r="D512" i="40"/>
  <c r="F512" i="40" s="1"/>
  <c r="I512" i="40" s="1"/>
  <c r="F511" i="40"/>
  <c r="I511" i="40" s="1"/>
  <c r="D510" i="40"/>
  <c r="F510" i="40" s="1"/>
  <c r="F505" i="40"/>
  <c r="I505" i="40" s="1"/>
  <c r="H504" i="40"/>
  <c r="I504" i="40" s="1"/>
  <c r="H503" i="40"/>
  <c r="F503" i="40"/>
  <c r="H502" i="40"/>
  <c r="F502" i="40"/>
  <c r="H501" i="40"/>
  <c r="F501" i="40"/>
  <c r="H500" i="40"/>
  <c r="F500" i="40"/>
  <c r="H499" i="40"/>
  <c r="F499" i="40"/>
  <c r="H498" i="40"/>
  <c r="F498" i="40"/>
  <c r="H497" i="40"/>
  <c r="F497" i="40"/>
  <c r="H496" i="40"/>
  <c r="F496" i="40"/>
  <c r="H495" i="40"/>
  <c r="F495" i="40"/>
  <c r="F492" i="40"/>
  <c r="I492" i="40" s="1"/>
  <c r="H491" i="40"/>
  <c r="F491" i="40"/>
  <c r="H490" i="40"/>
  <c r="F490" i="40"/>
  <c r="F488" i="40"/>
  <c r="H487" i="40"/>
  <c r="F487" i="40"/>
  <c r="H486" i="40"/>
  <c r="F486" i="40"/>
  <c r="H485" i="40"/>
  <c r="F485" i="40"/>
  <c r="F483" i="40"/>
  <c r="I483" i="40" s="1"/>
  <c r="H482" i="40"/>
  <c r="I482" i="40" s="1"/>
  <c r="H481" i="40"/>
  <c r="F481" i="40"/>
  <c r="H480" i="40"/>
  <c r="F480" i="40"/>
  <c r="H479" i="40"/>
  <c r="F479" i="40"/>
  <c r="H478" i="40"/>
  <c r="F478" i="40"/>
  <c r="H477" i="40"/>
  <c r="F477" i="40"/>
  <c r="H476" i="40"/>
  <c r="F476" i="40"/>
  <c r="H475" i="40"/>
  <c r="F475" i="40"/>
  <c r="H474" i="40"/>
  <c r="F474" i="40"/>
  <c r="H473" i="40"/>
  <c r="F473" i="40"/>
  <c r="H472" i="40"/>
  <c r="F472" i="40"/>
  <c r="H471" i="40"/>
  <c r="F471" i="40"/>
  <c r="H470" i="40"/>
  <c r="F470" i="40"/>
  <c r="H469" i="40"/>
  <c r="F469" i="40"/>
  <c r="H468" i="40"/>
  <c r="F468" i="40"/>
  <c r="H467" i="40"/>
  <c r="F467" i="40"/>
  <c r="H466" i="40"/>
  <c r="F466" i="40"/>
  <c r="F464" i="40"/>
  <c r="I464" i="40" s="1"/>
  <c r="H463" i="40"/>
  <c r="I463" i="40" s="1"/>
  <c r="F462" i="40"/>
  <c r="I462" i="40" s="1"/>
  <c r="F461" i="40"/>
  <c r="I461" i="40" s="1"/>
  <c r="H460" i="40"/>
  <c r="F460" i="40"/>
  <c r="F459" i="40"/>
  <c r="I459" i="40" s="1"/>
  <c r="H458" i="40"/>
  <c r="F458" i="40"/>
  <c r="H457" i="40"/>
  <c r="F457" i="40"/>
  <c r="H456" i="40"/>
  <c r="F456" i="40"/>
  <c r="H455" i="40"/>
  <c r="F455" i="40"/>
  <c r="H454" i="40"/>
  <c r="F454" i="40"/>
  <c r="H453" i="40"/>
  <c r="F453" i="40"/>
  <c r="H452" i="40"/>
  <c r="F452" i="40"/>
  <c r="H451" i="40"/>
  <c r="F451" i="40"/>
  <c r="H450" i="40"/>
  <c r="F450" i="40"/>
  <c r="H449" i="40"/>
  <c r="F449" i="40"/>
  <c r="H448" i="40"/>
  <c r="F448" i="40"/>
  <c r="H447" i="40"/>
  <c r="F447" i="40"/>
  <c r="H446" i="40"/>
  <c r="F446" i="40"/>
  <c r="H445" i="40"/>
  <c r="F445" i="40"/>
  <c r="H444" i="40"/>
  <c r="F444" i="40"/>
  <c r="H443" i="40"/>
  <c r="F443" i="40"/>
  <c r="H442" i="40"/>
  <c r="F442" i="40"/>
  <c r="H441" i="40"/>
  <c r="F441" i="40"/>
  <c r="H440" i="40"/>
  <c r="F440" i="40"/>
  <c r="H439" i="40"/>
  <c r="F439" i="40"/>
  <c r="H438" i="40"/>
  <c r="F438" i="40"/>
  <c r="H437" i="40"/>
  <c r="F437" i="40"/>
  <c r="H436" i="40"/>
  <c r="F436" i="40"/>
  <c r="H435" i="40"/>
  <c r="F435" i="40"/>
  <c r="H434" i="40"/>
  <c r="F434" i="40"/>
  <c r="H433" i="40"/>
  <c r="F433" i="40"/>
  <c r="H432" i="40"/>
  <c r="F432" i="40"/>
  <c r="H431" i="40"/>
  <c r="F431" i="40"/>
  <c r="H430" i="40"/>
  <c r="F430" i="40"/>
  <c r="H429" i="40"/>
  <c r="F429" i="40"/>
  <c r="H428" i="40"/>
  <c r="F428" i="40"/>
  <c r="H427" i="40"/>
  <c r="F427" i="40"/>
  <c r="F425" i="40"/>
  <c r="I425" i="40" s="1"/>
  <c r="H424" i="40"/>
  <c r="F424" i="40"/>
  <c r="H423" i="40"/>
  <c r="F423" i="40"/>
  <c r="H422" i="40"/>
  <c r="F422" i="40"/>
  <c r="H421" i="40"/>
  <c r="F421" i="40"/>
  <c r="H420" i="40"/>
  <c r="F420" i="40"/>
  <c r="H419" i="40"/>
  <c r="F419" i="40"/>
  <c r="H418" i="40"/>
  <c r="F418" i="40"/>
  <c r="H417" i="40"/>
  <c r="F417" i="40"/>
  <c r="H416" i="40"/>
  <c r="F416" i="40"/>
  <c r="H415" i="40"/>
  <c r="F415" i="40"/>
  <c r="H414" i="40"/>
  <c r="F414" i="40"/>
  <c r="F412" i="40"/>
  <c r="I412" i="40" s="1"/>
  <c r="F411" i="40"/>
  <c r="I411" i="40" s="1"/>
  <c r="F410" i="40"/>
  <c r="I410" i="40" s="1"/>
  <c r="F409" i="40"/>
  <c r="I409" i="40" s="1"/>
  <c r="F408" i="40"/>
  <c r="I408" i="40" s="1"/>
  <c r="F407" i="40"/>
  <c r="I407" i="40" s="1"/>
  <c r="F406" i="40"/>
  <c r="I406" i="40" s="1"/>
  <c r="F405" i="40"/>
  <c r="I405" i="40" s="1"/>
  <c r="H404" i="40"/>
  <c r="F404" i="40"/>
  <c r="H403" i="40"/>
  <c r="F403" i="40"/>
  <c r="F402" i="40"/>
  <c r="I402" i="40" s="1"/>
  <c r="F401" i="40"/>
  <c r="I401" i="40" s="1"/>
  <c r="H400" i="40"/>
  <c r="F400" i="40"/>
  <c r="H399" i="40"/>
  <c r="F399" i="40"/>
  <c r="H398" i="40"/>
  <c r="F398" i="40"/>
  <c r="H397" i="40"/>
  <c r="F397" i="40"/>
  <c r="H396" i="40"/>
  <c r="F396" i="40"/>
  <c r="H395" i="40"/>
  <c r="F395" i="40"/>
  <c r="H394" i="40"/>
  <c r="F394" i="40"/>
  <c r="H393" i="40"/>
  <c r="F393" i="40"/>
  <c r="H392" i="40"/>
  <c r="F392" i="40"/>
  <c r="H391" i="40"/>
  <c r="F391" i="40"/>
  <c r="H390" i="40"/>
  <c r="F390" i="40"/>
  <c r="H389" i="40"/>
  <c r="F389" i="40"/>
  <c r="H388" i="40"/>
  <c r="F388" i="40"/>
  <c r="H387" i="40"/>
  <c r="F387" i="40"/>
  <c r="F386" i="40"/>
  <c r="I386" i="40" s="1"/>
  <c r="F385" i="40"/>
  <c r="I385" i="40" s="1"/>
  <c r="H384" i="40"/>
  <c r="F384" i="40"/>
  <c r="H383" i="40"/>
  <c r="I383" i="40" s="1"/>
  <c r="H379" i="40"/>
  <c r="F379" i="40"/>
  <c r="F377" i="40"/>
  <c r="I377" i="40" s="1"/>
  <c r="H376" i="40"/>
  <c r="I376" i="40" s="1"/>
  <c r="H375" i="40"/>
  <c r="F375" i="40"/>
  <c r="H374" i="40"/>
  <c r="F374" i="40"/>
  <c r="H373" i="40"/>
  <c r="F373" i="40"/>
  <c r="H372" i="40"/>
  <c r="F372" i="40"/>
  <c r="H371" i="40"/>
  <c r="F371" i="40"/>
  <c r="H370" i="40"/>
  <c r="F370" i="40"/>
  <c r="H369" i="40"/>
  <c r="F369" i="40"/>
  <c r="H368" i="40"/>
  <c r="F368" i="40"/>
  <c r="H367" i="40"/>
  <c r="F367" i="40"/>
  <c r="H366" i="40"/>
  <c r="F366" i="40"/>
  <c r="H365" i="40"/>
  <c r="F365" i="40"/>
  <c r="H364" i="40"/>
  <c r="F364" i="40"/>
  <c r="H363" i="40"/>
  <c r="F363" i="40"/>
  <c r="H362" i="40"/>
  <c r="F362" i="40"/>
  <c r="H360" i="40"/>
  <c r="F360" i="40"/>
  <c r="H359" i="40"/>
  <c r="F359" i="40"/>
  <c r="F358" i="40"/>
  <c r="I358" i="40" s="1"/>
  <c r="H357" i="40"/>
  <c r="F357" i="40"/>
  <c r="F356" i="40"/>
  <c r="I356" i="40" s="1"/>
  <c r="H354" i="40"/>
  <c r="F354" i="40"/>
  <c r="H353" i="40"/>
  <c r="F353" i="40"/>
  <c r="H351" i="40"/>
  <c r="F351" i="40"/>
  <c r="H350" i="40"/>
  <c r="F350" i="40"/>
  <c r="H349" i="40"/>
  <c r="F349" i="40"/>
  <c r="H347" i="40"/>
  <c r="F347" i="40"/>
  <c r="H346" i="40"/>
  <c r="F346" i="40"/>
  <c r="H345" i="40"/>
  <c r="F345" i="40"/>
  <c r="H344" i="40"/>
  <c r="F344" i="40"/>
  <c r="H343" i="40"/>
  <c r="F343" i="40"/>
  <c r="H342" i="40"/>
  <c r="F342" i="40"/>
  <c r="H340" i="40"/>
  <c r="F340" i="40"/>
  <c r="H339" i="40"/>
  <c r="F339" i="40"/>
  <c r="H338" i="40"/>
  <c r="F338" i="40"/>
  <c r="H337" i="40"/>
  <c r="F337" i="40"/>
  <c r="H336" i="40"/>
  <c r="F336" i="40"/>
  <c r="H335" i="40"/>
  <c r="F335" i="40"/>
  <c r="H334" i="40"/>
  <c r="F334" i="40"/>
  <c r="H333" i="40"/>
  <c r="F333" i="40"/>
  <c r="H332" i="40"/>
  <c r="F332" i="40"/>
  <c r="H331" i="40"/>
  <c r="F331" i="40"/>
  <c r="H329" i="40"/>
  <c r="F329" i="40"/>
  <c r="H328" i="40"/>
  <c r="F328" i="40"/>
  <c r="H327" i="40"/>
  <c r="F327" i="40"/>
  <c r="H326" i="40"/>
  <c r="F326" i="40"/>
  <c r="H324" i="40"/>
  <c r="F324" i="40"/>
  <c r="H323" i="40"/>
  <c r="F323" i="40"/>
  <c r="H322" i="40"/>
  <c r="F322" i="40"/>
  <c r="H321" i="40"/>
  <c r="F321" i="40"/>
  <c r="H320" i="40"/>
  <c r="F320" i="40"/>
  <c r="H319" i="40"/>
  <c r="F319" i="40"/>
  <c r="H317" i="40"/>
  <c r="F317" i="40"/>
  <c r="H316" i="40"/>
  <c r="F316" i="40"/>
  <c r="H315" i="40"/>
  <c r="F315" i="40"/>
  <c r="H314" i="40"/>
  <c r="F314" i="40"/>
  <c r="H313" i="40"/>
  <c r="F313" i="40"/>
  <c r="H312" i="40"/>
  <c r="F312" i="40"/>
  <c r="D311" i="40"/>
  <c r="R311" i="40" s="1"/>
  <c r="H309" i="40"/>
  <c r="F309" i="40"/>
  <c r="H307" i="40"/>
  <c r="F307" i="40"/>
  <c r="H306" i="40"/>
  <c r="F306" i="40"/>
  <c r="H305" i="40"/>
  <c r="F305" i="40"/>
  <c r="H304" i="40"/>
  <c r="F304" i="40"/>
  <c r="H303" i="40"/>
  <c r="F303" i="40"/>
  <c r="H301" i="40"/>
  <c r="F301" i="40"/>
  <c r="H300" i="40"/>
  <c r="F300" i="40"/>
  <c r="H299" i="40"/>
  <c r="F299" i="40"/>
  <c r="H298" i="40"/>
  <c r="F298" i="40"/>
  <c r="H297" i="40"/>
  <c r="F297" i="40"/>
  <c r="H295" i="40"/>
  <c r="F295" i="40"/>
  <c r="H294" i="40"/>
  <c r="F294" i="40"/>
  <c r="F291" i="40"/>
  <c r="I291" i="40" s="1"/>
  <c r="H290" i="40"/>
  <c r="F290" i="40"/>
  <c r="H289" i="40"/>
  <c r="F289" i="40"/>
  <c r="H288" i="40"/>
  <c r="F288" i="40"/>
  <c r="H287" i="40"/>
  <c r="F287" i="40"/>
  <c r="H286" i="40"/>
  <c r="F286" i="40"/>
  <c r="H285" i="40"/>
  <c r="F285" i="40"/>
  <c r="H284" i="40"/>
  <c r="F284" i="40"/>
  <c r="H283" i="40"/>
  <c r="F283" i="40"/>
  <c r="H282" i="40"/>
  <c r="F282" i="40"/>
  <c r="H281" i="40"/>
  <c r="F281" i="40"/>
  <c r="H280" i="40"/>
  <c r="F280" i="40"/>
  <c r="H278" i="40"/>
  <c r="F278" i="40"/>
  <c r="H277" i="40"/>
  <c r="F277" i="40"/>
  <c r="H276" i="40"/>
  <c r="F276" i="40"/>
  <c r="H275" i="40"/>
  <c r="F275" i="40"/>
  <c r="H274" i="40"/>
  <c r="F274" i="40"/>
  <c r="H273" i="40"/>
  <c r="F273" i="40"/>
  <c r="F271" i="40"/>
  <c r="I271" i="40" s="1"/>
  <c r="H270" i="40"/>
  <c r="F270" i="40"/>
  <c r="H269" i="40"/>
  <c r="F269" i="40"/>
  <c r="H268" i="40"/>
  <c r="F268" i="40"/>
  <c r="H267" i="40"/>
  <c r="F267" i="40"/>
  <c r="H266" i="40"/>
  <c r="F266" i="40"/>
  <c r="H265" i="40"/>
  <c r="F265" i="40"/>
  <c r="H263" i="40"/>
  <c r="F263" i="40"/>
  <c r="H262" i="40"/>
  <c r="F262" i="40"/>
  <c r="F260" i="40"/>
  <c r="I260" i="40" s="1"/>
  <c r="H259" i="40"/>
  <c r="F259" i="40"/>
  <c r="H258" i="40"/>
  <c r="F258" i="40"/>
  <c r="H257" i="40"/>
  <c r="F257" i="40"/>
  <c r="H256" i="40"/>
  <c r="F256" i="40"/>
  <c r="H255" i="40"/>
  <c r="F255" i="40"/>
  <c r="H254" i="40"/>
  <c r="F254" i="40"/>
  <c r="H253" i="40"/>
  <c r="F253" i="40"/>
  <c r="H252" i="40"/>
  <c r="F252" i="40"/>
  <c r="H251" i="40"/>
  <c r="F251" i="40"/>
  <c r="H250" i="40"/>
  <c r="F250" i="40"/>
  <c r="H249" i="40"/>
  <c r="F249" i="40"/>
  <c r="H248" i="40"/>
  <c r="F248" i="40"/>
  <c r="H247" i="40"/>
  <c r="F247" i="40"/>
  <c r="H245" i="40"/>
  <c r="F245" i="40"/>
  <c r="H244" i="40"/>
  <c r="F244" i="40"/>
  <c r="H243" i="40"/>
  <c r="F243" i="40"/>
  <c r="H242" i="40"/>
  <c r="F242" i="40"/>
  <c r="H241" i="40"/>
  <c r="F241" i="40"/>
  <c r="H240" i="40"/>
  <c r="F240" i="40"/>
  <c r="H239" i="40"/>
  <c r="F239" i="40"/>
  <c r="H238" i="40"/>
  <c r="F238" i="40"/>
  <c r="H237" i="40"/>
  <c r="F237" i="40"/>
  <c r="H236" i="40"/>
  <c r="F236" i="40"/>
  <c r="H235" i="40"/>
  <c r="F235" i="40"/>
  <c r="H234" i="40"/>
  <c r="F234" i="40"/>
  <c r="H233" i="40"/>
  <c r="F233" i="40"/>
  <c r="H232" i="40"/>
  <c r="F232" i="40"/>
  <c r="H231" i="40"/>
  <c r="F231" i="40"/>
  <c r="H230" i="40"/>
  <c r="F230" i="40"/>
  <c r="H229" i="40"/>
  <c r="F229" i="40"/>
  <c r="H228" i="40"/>
  <c r="F228" i="40"/>
  <c r="H227" i="40"/>
  <c r="F227" i="40"/>
  <c r="H226" i="40"/>
  <c r="F226" i="40"/>
  <c r="H225" i="40"/>
  <c r="F225" i="40"/>
  <c r="H224" i="40"/>
  <c r="F224" i="40"/>
  <c r="H223" i="40"/>
  <c r="F223" i="40"/>
  <c r="H222" i="40"/>
  <c r="F222" i="40"/>
  <c r="H221" i="40"/>
  <c r="F221" i="40"/>
  <c r="H220" i="40"/>
  <c r="F220" i="40"/>
  <c r="H219" i="40"/>
  <c r="F219" i="40"/>
  <c r="H218" i="40"/>
  <c r="F218" i="40"/>
  <c r="H217" i="40"/>
  <c r="F217" i="40"/>
  <c r="H216" i="40"/>
  <c r="F216" i="40"/>
  <c r="H215" i="40"/>
  <c r="F215" i="40"/>
  <c r="F214" i="40"/>
  <c r="I214" i="40" s="1"/>
  <c r="H213" i="40"/>
  <c r="F213" i="40"/>
  <c r="H212" i="40"/>
  <c r="F212" i="40"/>
  <c r="H211" i="40"/>
  <c r="F211" i="40"/>
  <c r="H210" i="40"/>
  <c r="F210" i="40"/>
  <c r="H209" i="40"/>
  <c r="F209" i="40"/>
  <c r="H208" i="40"/>
  <c r="F208" i="40"/>
  <c r="H207" i="40"/>
  <c r="F207" i="40"/>
  <c r="F206" i="40"/>
  <c r="I206" i="40" s="1"/>
  <c r="H205" i="40"/>
  <c r="F205" i="40"/>
  <c r="F204" i="40"/>
  <c r="I204" i="40" s="1"/>
  <c r="H203" i="40"/>
  <c r="F203" i="40"/>
  <c r="F202" i="40"/>
  <c r="I202" i="40" s="1"/>
  <c r="H201" i="40"/>
  <c r="F201" i="40"/>
  <c r="F200" i="40"/>
  <c r="I200" i="40" s="1"/>
  <c r="F199" i="40"/>
  <c r="I199" i="40" s="1"/>
  <c r="F198" i="40"/>
  <c r="I198" i="40" s="1"/>
  <c r="H197" i="40"/>
  <c r="F197" i="40"/>
  <c r="H196" i="40"/>
  <c r="F196" i="40"/>
  <c r="H195" i="40"/>
  <c r="F195" i="40"/>
  <c r="F194" i="40"/>
  <c r="I194" i="40" s="1"/>
  <c r="H193" i="40"/>
  <c r="F193" i="40"/>
  <c r="H192" i="40"/>
  <c r="F192" i="40"/>
  <c r="H191" i="40"/>
  <c r="F191" i="40"/>
  <c r="F190" i="40"/>
  <c r="I190" i="40" s="1"/>
  <c r="F189" i="40"/>
  <c r="I189" i="40" s="1"/>
  <c r="H188" i="40"/>
  <c r="F188" i="40"/>
  <c r="F186" i="40"/>
  <c r="I186" i="40" s="1"/>
  <c r="H185" i="40"/>
  <c r="F185" i="40"/>
  <c r="H184" i="40"/>
  <c r="F184" i="40"/>
  <c r="H183" i="40"/>
  <c r="F183" i="40"/>
  <c r="H182" i="40"/>
  <c r="F182" i="40"/>
  <c r="H181" i="40"/>
  <c r="F181" i="40"/>
  <c r="H179" i="40"/>
  <c r="F179" i="40"/>
  <c r="H178" i="40"/>
  <c r="F178" i="40"/>
  <c r="H177" i="40"/>
  <c r="F177" i="40"/>
  <c r="H176" i="40"/>
  <c r="F176" i="40"/>
  <c r="H175" i="40"/>
  <c r="F175" i="40"/>
  <c r="H174" i="40"/>
  <c r="F174" i="40"/>
  <c r="H173" i="40"/>
  <c r="F173" i="40"/>
  <c r="H172" i="40"/>
  <c r="F172" i="40"/>
  <c r="H170" i="40"/>
  <c r="F170" i="40"/>
  <c r="H168" i="40"/>
  <c r="F168" i="40"/>
  <c r="H167" i="40"/>
  <c r="F167" i="40"/>
  <c r="H166" i="40"/>
  <c r="F166" i="40"/>
  <c r="H164" i="40"/>
  <c r="F164" i="40"/>
  <c r="H163" i="40"/>
  <c r="F163" i="40"/>
  <c r="H162" i="40"/>
  <c r="F162" i="40"/>
  <c r="H161" i="40"/>
  <c r="F161" i="40"/>
  <c r="H160" i="40"/>
  <c r="F160" i="40"/>
  <c r="H159" i="40"/>
  <c r="F159" i="40"/>
  <c r="H158" i="40"/>
  <c r="F158" i="40"/>
  <c r="H157" i="40"/>
  <c r="F157" i="40"/>
  <c r="H156" i="40"/>
  <c r="F156" i="40"/>
  <c r="H155" i="40"/>
  <c r="F155" i="40"/>
  <c r="H154" i="40"/>
  <c r="F154" i="40"/>
  <c r="H153" i="40"/>
  <c r="F153" i="40"/>
  <c r="H152" i="40"/>
  <c r="F152" i="40"/>
  <c r="H151" i="40"/>
  <c r="F151" i="40"/>
  <c r="H150" i="40"/>
  <c r="F150" i="40"/>
  <c r="F148" i="40"/>
  <c r="I148" i="40" s="1"/>
  <c r="H147" i="40"/>
  <c r="I147" i="40" s="1"/>
  <c r="H146" i="40"/>
  <c r="F146" i="40"/>
  <c r="H145" i="40"/>
  <c r="F145" i="40"/>
  <c r="H144" i="40"/>
  <c r="F144" i="40"/>
  <c r="H143" i="40"/>
  <c r="F143" i="40"/>
  <c r="H142" i="40"/>
  <c r="F142" i="40"/>
  <c r="H141" i="40"/>
  <c r="F141" i="40"/>
  <c r="H140" i="40"/>
  <c r="F140" i="40"/>
  <c r="H139" i="40"/>
  <c r="F139" i="40"/>
  <c r="H138" i="40"/>
  <c r="F138" i="40"/>
  <c r="H137" i="40"/>
  <c r="F137" i="40"/>
  <c r="H136" i="40"/>
  <c r="F136" i="40"/>
  <c r="H135" i="40"/>
  <c r="F135" i="40"/>
  <c r="H134" i="40"/>
  <c r="F134" i="40"/>
  <c r="H133" i="40"/>
  <c r="F133" i="40"/>
  <c r="H132" i="40"/>
  <c r="F132" i="40"/>
  <c r="H131" i="40"/>
  <c r="F131" i="40"/>
  <c r="H130" i="40"/>
  <c r="F130" i="40"/>
  <c r="H129" i="40"/>
  <c r="F129" i="40"/>
  <c r="H128" i="40"/>
  <c r="F128" i="40"/>
  <c r="H127" i="40"/>
  <c r="F127" i="40"/>
  <c r="H126" i="40"/>
  <c r="F126" i="40"/>
  <c r="H125" i="40"/>
  <c r="F125" i="40"/>
  <c r="H124" i="40"/>
  <c r="F124" i="40"/>
  <c r="H123" i="40"/>
  <c r="F123" i="40"/>
  <c r="H122" i="40"/>
  <c r="F122" i="40"/>
  <c r="H121" i="40"/>
  <c r="F121" i="40"/>
  <c r="H120" i="40"/>
  <c r="F120" i="40"/>
  <c r="H119" i="40"/>
  <c r="F119" i="40"/>
  <c r="H118" i="40"/>
  <c r="F118" i="40"/>
  <c r="H117" i="40"/>
  <c r="F117" i="40"/>
  <c r="H116" i="40"/>
  <c r="F116" i="40"/>
  <c r="H115" i="40"/>
  <c r="F115" i="40"/>
  <c r="H114" i="40"/>
  <c r="F114" i="40"/>
  <c r="H113" i="40"/>
  <c r="F113" i="40"/>
  <c r="H112" i="40"/>
  <c r="F112" i="40"/>
  <c r="H111" i="40"/>
  <c r="F111" i="40"/>
  <c r="H110" i="40"/>
  <c r="F110" i="40"/>
  <c r="H109" i="40"/>
  <c r="F109" i="40"/>
  <c r="H108" i="40"/>
  <c r="F108" i="40"/>
  <c r="H107" i="40"/>
  <c r="F107" i="40"/>
  <c r="H106" i="40"/>
  <c r="F106" i="40"/>
  <c r="H105" i="40"/>
  <c r="F105" i="40"/>
  <c r="H104" i="40"/>
  <c r="F104" i="40"/>
  <c r="H103" i="40"/>
  <c r="F103" i="40"/>
  <c r="H102" i="40"/>
  <c r="F102" i="40"/>
  <c r="H101" i="40"/>
  <c r="F101" i="40"/>
  <c r="H100" i="40"/>
  <c r="F100" i="40"/>
  <c r="H99" i="40"/>
  <c r="F99" i="40"/>
  <c r="F98" i="40"/>
  <c r="I98" i="40" s="1"/>
  <c r="H96" i="40"/>
  <c r="F96" i="40"/>
  <c r="H95" i="40"/>
  <c r="F95" i="40"/>
  <c r="H94" i="40"/>
  <c r="F94" i="40"/>
  <c r="H93" i="40"/>
  <c r="F93" i="40"/>
  <c r="H91" i="40"/>
  <c r="F91" i="40"/>
  <c r="F90" i="40"/>
  <c r="I90" i="40" s="1"/>
  <c r="H89" i="40"/>
  <c r="F89" i="40"/>
  <c r="H87" i="40"/>
  <c r="F87" i="40"/>
  <c r="H86" i="40"/>
  <c r="F86" i="40"/>
  <c r="H84" i="40"/>
  <c r="F84" i="40"/>
  <c r="F83" i="40" s="1"/>
  <c r="H82" i="40"/>
  <c r="F82" i="40"/>
  <c r="H81" i="40"/>
  <c r="F81" i="40"/>
  <c r="H80" i="40"/>
  <c r="F80" i="40"/>
  <c r="H79" i="40"/>
  <c r="F79" i="40"/>
  <c r="H77" i="40"/>
  <c r="H76" i="40" s="1"/>
  <c r="F77" i="40"/>
  <c r="F76" i="40" s="1"/>
  <c r="H75" i="40"/>
  <c r="F75" i="40"/>
  <c r="H74" i="40"/>
  <c r="F74" i="40"/>
  <c r="H71" i="40"/>
  <c r="F71" i="40"/>
  <c r="H70" i="40"/>
  <c r="F70" i="40"/>
  <c r="H69" i="40"/>
  <c r="F69" i="40"/>
  <c r="H68" i="40"/>
  <c r="F68" i="40"/>
  <c r="H67" i="40"/>
  <c r="F67" i="40"/>
  <c r="H66" i="40"/>
  <c r="F66" i="40"/>
  <c r="H65" i="40"/>
  <c r="F65" i="40"/>
  <c r="H64" i="40"/>
  <c r="F64" i="40"/>
  <c r="H63" i="40"/>
  <c r="F63" i="40"/>
  <c r="H62" i="40"/>
  <c r="F62" i="40"/>
  <c r="H61" i="40"/>
  <c r="F61" i="40"/>
  <c r="H60" i="40"/>
  <c r="F60" i="40"/>
  <c r="H59" i="40"/>
  <c r="F59" i="40"/>
  <c r="H58" i="40"/>
  <c r="F58" i="40"/>
  <c r="H57" i="40"/>
  <c r="F57" i="40"/>
  <c r="H56" i="40"/>
  <c r="F56" i="40"/>
  <c r="H55" i="40"/>
  <c r="F55" i="40"/>
  <c r="H54" i="40"/>
  <c r="F54" i="40"/>
  <c r="H53" i="40"/>
  <c r="F53" i="40"/>
  <c r="H52" i="40"/>
  <c r="F52" i="40"/>
  <c r="H51" i="40"/>
  <c r="F51" i="40"/>
  <c r="H50" i="40"/>
  <c r="F50" i="40"/>
  <c r="D48" i="40"/>
  <c r="H48" i="40" s="1"/>
  <c r="D47" i="40"/>
  <c r="F47" i="40" s="1"/>
  <c r="H46" i="40"/>
  <c r="F46" i="40"/>
  <c r="H45" i="40"/>
  <c r="F45" i="40"/>
  <c r="H44" i="40"/>
  <c r="F44" i="40"/>
  <c r="F43" i="40"/>
  <c r="I43" i="40" s="1"/>
  <c r="H42" i="40"/>
  <c r="F42" i="40"/>
  <c r="F41" i="40"/>
  <c r="H39" i="40"/>
  <c r="F39" i="40"/>
  <c r="H38" i="40"/>
  <c r="F38" i="40"/>
  <c r="H36" i="40"/>
  <c r="F36" i="40"/>
  <c r="H35" i="40"/>
  <c r="F35" i="40"/>
  <c r="F34" i="40"/>
  <c r="I34" i="40" s="1"/>
  <c r="F33" i="40"/>
  <c r="I33" i="40" s="1"/>
  <c r="V23" i="40"/>
  <c r="X335" i="40" l="1"/>
  <c r="X486" i="40"/>
  <c r="X63" i="40"/>
  <c r="X145" i="40"/>
  <c r="X196" i="40"/>
  <c r="H36" i="43"/>
  <c r="X570" i="40"/>
  <c r="X397" i="40"/>
  <c r="X306" i="40"/>
  <c r="X480" i="40"/>
  <c r="X312" i="40"/>
  <c r="X339" i="40"/>
  <c r="X354" i="40"/>
  <c r="X184" i="40"/>
  <c r="U31" i="40"/>
  <c r="X46" i="40"/>
  <c r="X71" i="40"/>
  <c r="X109" i="40"/>
  <c r="X269" i="40"/>
  <c r="X47" i="40"/>
  <c r="X64" i="40"/>
  <c r="X110" i="40"/>
  <c r="X114" i="40"/>
  <c r="X233" i="40"/>
  <c r="X434" i="40"/>
  <c r="X446" i="40"/>
  <c r="X450" i="40"/>
  <c r="X454" i="40"/>
  <c r="X458" i="40"/>
  <c r="X360" i="40"/>
  <c r="X421" i="40"/>
  <c r="U536" i="40"/>
  <c r="X143" i="40"/>
  <c r="X195" i="40"/>
  <c r="X366" i="40"/>
  <c r="X374" i="40"/>
  <c r="X427" i="40"/>
  <c r="X314" i="40"/>
  <c r="X337" i="40"/>
  <c r="X48" i="40"/>
  <c r="X61" i="40"/>
  <c r="W73" i="40"/>
  <c r="X122" i="40"/>
  <c r="X69" i="40"/>
  <c r="X111" i="40"/>
  <c r="X115" i="40"/>
  <c r="X119" i="40"/>
  <c r="X123" i="40"/>
  <c r="X127" i="40"/>
  <c r="X135" i="40"/>
  <c r="X532" i="40"/>
  <c r="X390" i="40"/>
  <c r="X89" i="40"/>
  <c r="X120" i="40"/>
  <c r="X124" i="40"/>
  <c r="X157" i="40"/>
  <c r="X191" i="40"/>
  <c r="X266" i="40"/>
  <c r="X575" i="40"/>
  <c r="X503" i="40"/>
  <c r="X79" i="40"/>
  <c r="X177" i="40"/>
  <c r="X182" i="40"/>
  <c r="X207" i="40"/>
  <c r="X211" i="40"/>
  <c r="X286" i="40"/>
  <c r="X357" i="40"/>
  <c r="X414" i="40"/>
  <c r="X422" i="40"/>
  <c r="X439" i="40"/>
  <c r="X443" i="40"/>
  <c r="X447" i="40"/>
  <c r="X451" i="40"/>
  <c r="X455" i="40"/>
  <c r="W465" i="40"/>
  <c r="X474" i="40"/>
  <c r="X56" i="40"/>
  <c r="U73" i="40"/>
  <c r="X80" i="40"/>
  <c r="X86" i="40"/>
  <c r="X85" i="40" s="1"/>
  <c r="X102" i="40"/>
  <c r="X220" i="40"/>
  <c r="X236" i="40"/>
  <c r="X244" i="40"/>
  <c r="X39" i="40"/>
  <c r="X60" i="40"/>
  <c r="X161" i="40"/>
  <c r="X209" i="40"/>
  <c r="X284" i="40"/>
  <c r="X371" i="40"/>
  <c r="X375" i="40"/>
  <c r="X57" i="40"/>
  <c r="X117" i="40"/>
  <c r="X141" i="40"/>
  <c r="X270" i="40"/>
  <c r="X305" i="40"/>
  <c r="X309" i="40"/>
  <c r="X308" i="40" s="1"/>
  <c r="X324" i="40"/>
  <c r="X329" i="40"/>
  <c r="X338" i="40"/>
  <c r="X343" i="40"/>
  <c r="X347" i="40"/>
  <c r="X353" i="40"/>
  <c r="X364" i="40"/>
  <c r="X368" i="40"/>
  <c r="X372" i="40"/>
  <c r="X497" i="40"/>
  <c r="X35" i="40"/>
  <c r="X58" i="40"/>
  <c r="X62" i="40"/>
  <c r="X75" i="40"/>
  <c r="X142" i="40"/>
  <c r="X252" i="40"/>
  <c r="X394" i="40"/>
  <c r="X398" i="40"/>
  <c r="X403" i="40"/>
  <c r="X453" i="40"/>
  <c r="X468" i="40"/>
  <c r="W489" i="40"/>
  <c r="X544" i="40"/>
  <c r="X51" i="40"/>
  <c r="X55" i="40"/>
  <c r="W85" i="40"/>
  <c r="X94" i="40"/>
  <c r="X103" i="40"/>
  <c r="X107" i="40"/>
  <c r="X174" i="40"/>
  <c r="X183" i="40"/>
  <c r="X197" i="40"/>
  <c r="X569" i="40"/>
  <c r="U264" i="40"/>
  <c r="X290" i="40"/>
  <c r="X469" i="40"/>
  <c r="X473" i="40"/>
  <c r="X38" i="40"/>
  <c r="X44" i="40"/>
  <c r="W88" i="40"/>
  <c r="X104" i="40"/>
  <c r="X108" i="40"/>
  <c r="X160" i="40"/>
  <c r="X212" i="40"/>
  <c r="X241" i="40"/>
  <c r="X495" i="40"/>
  <c r="O93" i="40"/>
  <c r="O215" i="40"/>
  <c r="X42" i="40"/>
  <c r="X54" i="40"/>
  <c r="X82" i="40"/>
  <c r="W92" i="40"/>
  <c r="X118" i="40"/>
  <c r="X126" i="40"/>
  <c r="X137" i="40"/>
  <c r="X172" i="40"/>
  <c r="X176" i="40"/>
  <c r="X181" i="40"/>
  <c r="X213" i="40"/>
  <c r="X217" i="40"/>
  <c r="X221" i="40"/>
  <c r="X225" i="40"/>
  <c r="W261" i="40"/>
  <c r="W348" i="40"/>
  <c r="X518" i="40"/>
  <c r="X549" i="40"/>
  <c r="R512" i="40"/>
  <c r="W78" i="40"/>
  <c r="X254" i="40"/>
  <c r="X298" i="40"/>
  <c r="X313" i="40"/>
  <c r="X332" i="40"/>
  <c r="X379" i="40"/>
  <c r="X415" i="40"/>
  <c r="X432" i="40"/>
  <c r="X481" i="40"/>
  <c r="X84" i="40"/>
  <c r="X83" i="40" s="1"/>
  <c r="X151" i="40"/>
  <c r="X173" i="40"/>
  <c r="X278" i="40"/>
  <c r="X391" i="40"/>
  <c r="X404" i="40"/>
  <c r="X563" i="40"/>
  <c r="X159" i="40"/>
  <c r="X255" i="40"/>
  <c r="X299" i="40"/>
  <c r="X323" i="40"/>
  <c r="X362" i="40"/>
  <c r="X416" i="40"/>
  <c r="X433" i="40"/>
  <c r="X441" i="40"/>
  <c r="X467" i="40"/>
  <c r="U489" i="40"/>
  <c r="X528" i="40"/>
  <c r="X45" i="40"/>
  <c r="X52" i="40"/>
  <c r="X59" i="40"/>
  <c r="X66" i="40"/>
  <c r="X70" i="40"/>
  <c r="X91" i="40"/>
  <c r="X96" i="40"/>
  <c r="X101" i="40"/>
  <c r="X128" i="40"/>
  <c r="X132" i="40"/>
  <c r="X146" i="40"/>
  <c r="X152" i="40"/>
  <c r="X168" i="40"/>
  <c r="X193" i="40"/>
  <c r="X231" i="40"/>
  <c r="X235" i="40"/>
  <c r="X239" i="40"/>
  <c r="X265" i="40"/>
  <c r="X275" i="40"/>
  <c r="X280" i="40"/>
  <c r="X288" i="40"/>
  <c r="X295" i="40"/>
  <c r="U352" i="40"/>
  <c r="X384" i="40"/>
  <c r="X388" i="40"/>
  <c r="X396" i="40"/>
  <c r="X457" i="40"/>
  <c r="X475" i="40"/>
  <c r="X496" i="40"/>
  <c r="X500" i="40"/>
  <c r="X529" i="40"/>
  <c r="X534" i="40"/>
  <c r="X542" i="40"/>
  <c r="R540" i="40"/>
  <c r="R524" i="40"/>
  <c r="X68" i="40"/>
  <c r="X162" i="40"/>
  <c r="X263" i="40"/>
  <c r="X307" i="40"/>
  <c r="X327" i="40"/>
  <c r="X350" i="40"/>
  <c r="X369" i="40"/>
  <c r="X428" i="40"/>
  <c r="X440" i="40"/>
  <c r="X470" i="40"/>
  <c r="X487" i="40"/>
  <c r="U88" i="40"/>
  <c r="X155" i="40"/>
  <c r="X274" i="40"/>
  <c r="X283" i="40"/>
  <c r="X395" i="40"/>
  <c r="R47" i="40"/>
  <c r="R526" i="40"/>
  <c r="R510" i="40"/>
  <c r="X163" i="40"/>
  <c r="X192" i="40"/>
  <c r="X251" i="40"/>
  <c r="X259" i="40"/>
  <c r="X294" i="40"/>
  <c r="X319" i="40"/>
  <c r="X328" i="40"/>
  <c r="X346" i="40"/>
  <c r="X370" i="40"/>
  <c r="X424" i="40"/>
  <c r="X429" i="40"/>
  <c r="X445" i="40"/>
  <c r="X573" i="40"/>
  <c r="X53" i="40"/>
  <c r="X81" i="40"/>
  <c r="U85" i="40"/>
  <c r="X121" i="40"/>
  <c r="X125" i="40"/>
  <c r="X136" i="40"/>
  <c r="X140" i="40"/>
  <c r="X175" i="40"/>
  <c r="X179" i="40"/>
  <c r="X216" i="40"/>
  <c r="X276" i="40"/>
  <c r="X130" i="40"/>
  <c r="X158" i="40"/>
  <c r="X250" i="40"/>
  <c r="X303" i="40"/>
  <c r="X322" i="40"/>
  <c r="X340" i="40"/>
  <c r="X365" i="40"/>
  <c r="X423" i="40"/>
  <c r="X448" i="40"/>
  <c r="X460" i="40"/>
  <c r="X477" i="40"/>
  <c r="R48" i="40"/>
  <c r="X67" i="40"/>
  <c r="X133" i="40"/>
  <c r="X249" i="40"/>
  <c r="X257" i="40"/>
  <c r="U261" i="40"/>
  <c r="X316" i="40"/>
  <c r="U348" i="40"/>
  <c r="X418" i="40"/>
  <c r="X435" i="40"/>
  <c r="W508" i="40"/>
  <c r="X530" i="40"/>
  <c r="X535" i="40"/>
  <c r="X359" i="40"/>
  <c r="X156" i="40"/>
  <c r="W536" i="40"/>
  <c r="X568" i="40"/>
  <c r="X566" i="40"/>
  <c r="X574" i="40"/>
  <c r="U565" i="40"/>
  <c r="X567" i="40"/>
  <c r="X571" i="40"/>
  <c r="X558" i="40"/>
  <c r="W550" i="40"/>
  <c r="X557" i="40"/>
  <c r="U550" i="40"/>
  <c r="X546" i="40"/>
  <c r="X543" i="40"/>
  <c r="X536" i="40" s="1"/>
  <c r="X533" i="40"/>
  <c r="U522" i="40"/>
  <c r="U508" i="40"/>
  <c r="X516" i="40"/>
  <c r="X521" i="40"/>
  <c r="X438" i="40"/>
  <c r="X442" i="40"/>
  <c r="X449" i="40"/>
  <c r="X456" i="40"/>
  <c r="X466" i="40"/>
  <c r="X491" i="40"/>
  <c r="X501" i="40"/>
  <c r="U494" i="40"/>
  <c r="X436" i="40"/>
  <c r="X471" i="40"/>
  <c r="X478" i="40"/>
  <c r="W494" i="40"/>
  <c r="X498" i="40"/>
  <c r="X502" i="40"/>
  <c r="X444" i="40"/>
  <c r="X472" i="40"/>
  <c r="X479" i="40"/>
  <c r="X485" i="40"/>
  <c r="X490" i="40"/>
  <c r="X499" i="40"/>
  <c r="U426" i="40"/>
  <c r="X452" i="40"/>
  <c r="U465" i="40"/>
  <c r="U484" i="40"/>
  <c r="W426" i="40"/>
  <c r="X430" i="40"/>
  <c r="X431" i="40"/>
  <c r="U378" i="40"/>
  <c r="X392" i="40"/>
  <c r="X399" i="40"/>
  <c r="X389" i="40"/>
  <c r="X393" i="40"/>
  <c r="X400" i="40"/>
  <c r="W413" i="40"/>
  <c r="X387" i="40"/>
  <c r="X420" i="40"/>
  <c r="U413" i="40"/>
  <c r="X417" i="40"/>
  <c r="X373" i="40"/>
  <c r="W361" i="40"/>
  <c r="X367" i="40"/>
  <c r="U361" i="40"/>
  <c r="W355" i="40"/>
  <c r="U355" i="40"/>
  <c r="X65" i="40"/>
  <c r="X277" i="40"/>
  <c r="X321" i="40"/>
  <c r="X333" i="40"/>
  <c r="W341" i="40"/>
  <c r="X345" i="40"/>
  <c r="W325" i="40"/>
  <c r="U341" i="40"/>
  <c r="W311" i="40"/>
  <c r="U325" i="40"/>
  <c r="U330" i="40"/>
  <c r="X334" i="40"/>
  <c r="X342" i="40"/>
  <c r="X326" i="40"/>
  <c r="W330" i="40"/>
  <c r="X351" i="40"/>
  <c r="U318" i="40"/>
  <c r="W352" i="40"/>
  <c r="U311" i="40"/>
  <c r="X315" i="40"/>
  <c r="X320" i="40"/>
  <c r="X336" i="40"/>
  <c r="X344" i="40"/>
  <c r="U296" i="40"/>
  <c r="X304" i="40"/>
  <c r="W296" i="40"/>
  <c r="X300" i="40"/>
  <c r="X297" i="40"/>
  <c r="X301" i="40"/>
  <c r="W302" i="40"/>
  <c r="U302" i="40"/>
  <c r="U279" i="40"/>
  <c r="W279" i="40"/>
  <c r="X285" i="40"/>
  <c r="X282" i="40"/>
  <c r="X289" i="40"/>
  <c r="X287" i="40"/>
  <c r="U272" i="40"/>
  <c r="W272" i="40"/>
  <c r="X170" i="40"/>
  <c r="X185" i="40"/>
  <c r="X201" i="40"/>
  <c r="X210" i="40"/>
  <c r="X227" i="40"/>
  <c r="X234" i="40"/>
  <c r="X238" i="40"/>
  <c r="X245" i="40"/>
  <c r="X253" i="40"/>
  <c r="X256" i="40"/>
  <c r="U165" i="40"/>
  <c r="X178" i="40"/>
  <c r="X224" i="40"/>
  <c r="X242" i="40"/>
  <c r="U246" i="40"/>
  <c r="W165" i="40"/>
  <c r="X228" i="40"/>
  <c r="W246" i="40"/>
  <c r="X167" i="40"/>
  <c r="U187" i="40"/>
  <c r="X203" i="40"/>
  <c r="X208" i="40"/>
  <c r="X218" i="40"/>
  <c r="X222" i="40"/>
  <c r="X229" i="40"/>
  <c r="X232" i="40"/>
  <c r="X243" i="40"/>
  <c r="X247" i="40"/>
  <c r="W187" i="40"/>
  <c r="X258" i="40"/>
  <c r="X205" i="40"/>
  <c r="X219" i="40"/>
  <c r="X226" i="40"/>
  <c r="X230" i="40"/>
  <c r="X237" i="40"/>
  <c r="X240" i="40"/>
  <c r="X248" i="40"/>
  <c r="X267" i="40"/>
  <c r="U149" i="40"/>
  <c r="W149" i="40"/>
  <c r="X154" i="40"/>
  <c r="X153" i="40"/>
  <c r="X95" i="40"/>
  <c r="X131" i="40"/>
  <c r="X144" i="40"/>
  <c r="X138" i="40"/>
  <c r="U92" i="40"/>
  <c r="X105" i="40"/>
  <c r="X139" i="40"/>
  <c r="X99" i="40"/>
  <c r="X112" i="40"/>
  <c r="X116" i="40"/>
  <c r="X129" i="40"/>
  <c r="W97" i="40"/>
  <c r="X100" i="40"/>
  <c r="X106" i="40"/>
  <c r="X113" i="40"/>
  <c r="X87" i="40"/>
  <c r="U78" i="40"/>
  <c r="X50" i="40"/>
  <c r="X74" i="40"/>
  <c r="X93" i="40"/>
  <c r="X150" i="40"/>
  <c r="X166" i="40"/>
  <c r="X188" i="40"/>
  <c r="W264" i="40"/>
  <c r="X273" i="40"/>
  <c r="X281" i="40"/>
  <c r="X317" i="40"/>
  <c r="X349" i="40"/>
  <c r="X363" i="40"/>
  <c r="X419" i="40"/>
  <c r="X556" i="40"/>
  <c r="X36" i="40"/>
  <c r="X77" i="40"/>
  <c r="X76" i="40" s="1"/>
  <c r="U293" i="40"/>
  <c r="X560" i="40"/>
  <c r="W83" i="40"/>
  <c r="U97" i="40"/>
  <c r="W293" i="40"/>
  <c r="W318" i="40"/>
  <c r="X331" i="40"/>
  <c r="W378" i="40"/>
  <c r="W484" i="40"/>
  <c r="W565" i="40"/>
  <c r="X262" i="40"/>
  <c r="X261" i="40" s="1"/>
  <c r="W522" i="40"/>
  <c r="W31" i="40"/>
  <c r="O221" i="40"/>
  <c r="O102" i="40"/>
  <c r="O114" i="40"/>
  <c r="O138" i="40"/>
  <c r="O179" i="40"/>
  <c r="O313" i="40"/>
  <c r="O546" i="40"/>
  <c r="I543" i="40"/>
  <c r="O108" i="40"/>
  <c r="O158" i="40"/>
  <c r="O173" i="40"/>
  <c r="I532" i="40"/>
  <c r="I225" i="40"/>
  <c r="O371" i="40"/>
  <c r="O516" i="40"/>
  <c r="O477" i="40"/>
  <c r="O126" i="40"/>
  <c r="O132" i="40"/>
  <c r="O340" i="40"/>
  <c r="I103" i="40"/>
  <c r="I127" i="40"/>
  <c r="I128" i="40"/>
  <c r="I233" i="40"/>
  <c r="I172" i="40"/>
  <c r="H47" i="40"/>
  <c r="I47" i="40" s="1"/>
  <c r="I203" i="40"/>
  <c r="O289" i="40"/>
  <c r="I44" i="40"/>
  <c r="I289" i="40"/>
  <c r="I176" i="40"/>
  <c r="I101" i="40"/>
  <c r="I133" i="40"/>
  <c r="O530" i="40"/>
  <c r="I60" i="40"/>
  <c r="I68" i="40"/>
  <c r="I275" i="40"/>
  <c r="O449" i="40"/>
  <c r="I396" i="40"/>
  <c r="I453" i="40"/>
  <c r="I560" i="40"/>
  <c r="O56" i="40"/>
  <c r="O68" i="40"/>
  <c r="O473" i="40"/>
  <c r="O529" i="40"/>
  <c r="I175" i="40"/>
  <c r="I36" i="40"/>
  <c r="I46" i="40"/>
  <c r="I557" i="40"/>
  <c r="O367" i="40"/>
  <c r="O490" i="40"/>
  <c r="I529" i="40"/>
  <c r="O225" i="40"/>
  <c r="O285" i="40"/>
  <c r="I164" i="40"/>
  <c r="I174" i="40"/>
  <c r="I227" i="40"/>
  <c r="I235" i="40"/>
  <c r="I370" i="40"/>
  <c r="I58" i="40"/>
  <c r="I421" i="40"/>
  <c r="I516" i="40"/>
  <c r="O87" i="40"/>
  <c r="I558" i="40"/>
  <c r="O39" i="40"/>
  <c r="O47" i="40"/>
  <c r="O54" i="40"/>
  <c r="N308" i="40"/>
  <c r="O303" i="40"/>
  <c r="I167" i="40"/>
  <c r="I185" i="40"/>
  <c r="I263" i="40"/>
  <c r="H352" i="40"/>
  <c r="I472" i="40"/>
  <c r="O79" i="40"/>
  <c r="O188" i="40"/>
  <c r="I323" i="40"/>
  <c r="I454" i="40"/>
  <c r="L261" i="40"/>
  <c r="N348" i="40"/>
  <c r="I138" i="40"/>
  <c r="I351" i="40"/>
  <c r="I544" i="40"/>
  <c r="O70" i="40"/>
  <c r="O224" i="40"/>
  <c r="O230" i="40"/>
  <c r="O236" i="40"/>
  <c r="O255" i="40"/>
  <c r="O277" i="40"/>
  <c r="I268" i="40"/>
  <c r="F325" i="40"/>
  <c r="I460" i="40"/>
  <c r="I478" i="40"/>
  <c r="I534" i="40"/>
  <c r="O105" i="40"/>
  <c r="O111" i="40"/>
  <c r="O135" i="40"/>
  <c r="O155" i="40"/>
  <c r="O168" i="40"/>
  <c r="O176" i="40"/>
  <c r="O207" i="40"/>
  <c r="O213" i="40"/>
  <c r="O469" i="40"/>
  <c r="O481" i="40"/>
  <c r="O238" i="40"/>
  <c r="O244" i="40"/>
  <c r="O273" i="40"/>
  <c r="H73" i="40"/>
  <c r="I249" i="40"/>
  <c r="I262" i="40"/>
  <c r="O533" i="40"/>
  <c r="I160" i="40"/>
  <c r="O326" i="40"/>
  <c r="O534" i="40"/>
  <c r="I116" i="40"/>
  <c r="I455" i="40"/>
  <c r="O432" i="40"/>
  <c r="O568" i="40"/>
  <c r="N261" i="40"/>
  <c r="H325" i="40"/>
  <c r="I313" i="40"/>
  <c r="O69" i="40"/>
  <c r="O254" i="40"/>
  <c r="I42" i="40"/>
  <c r="I59" i="40"/>
  <c r="I63" i="40"/>
  <c r="I145" i="40"/>
  <c r="I173" i="40"/>
  <c r="I429" i="40"/>
  <c r="O116" i="40"/>
  <c r="O122" i="40"/>
  <c r="O128" i="40"/>
  <c r="O140" i="40"/>
  <c r="O167" i="40"/>
  <c r="O175" i="40"/>
  <c r="O284" i="40"/>
  <c r="O397" i="40"/>
  <c r="O415" i="40"/>
  <c r="I170" i="40"/>
  <c r="O312" i="40"/>
  <c r="I443" i="40"/>
  <c r="I350" i="40"/>
  <c r="I475" i="40"/>
  <c r="N73" i="40"/>
  <c r="I188" i="40"/>
  <c r="I207" i="40"/>
  <c r="I211" i="40"/>
  <c r="I265" i="40"/>
  <c r="O55" i="40"/>
  <c r="O61" i="40"/>
  <c r="O75" i="40"/>
  <c r="O100" i="40"/>
  <c r="O142" i="40"/>
  <c r="O177" i="40"/>
  <c r="O486" i="40"/>
  <c r="I314" i="40"/>
  <c r="I368" i="40"/>
  <c r="I274" i="40"/>
  <c r="I346" i="40"/>
  <c r="I533" i="40"/>
  <c r="I118" i="40"/>
  <c r="I141" i="40"/>
  <c r="I270" i="40"/>
  <c r="I438" i="40"/>
  <c r="O458" i="40"/>
  <c r="I89" i="40"/>
  <c r="I567" i="40"/>
  <c r="I267" i="40"/>
  <c r="I331" i="40"/>
  <c r="I427" i="40"/>
  <c r="O124" i="40"/>
  <c r="O162" i="40"/>
  <c r="O294" i="40"/>
  <c r="O422" i="40"/>
  <c r="I81" i="40"/>
  <c r="I104" i="40"/>
  <c r="I123" i="40"/>
  <c r="I131" i="40"/>
  <c r="I155" i="40"/>
  <c r="I168" i="40"/>
  <c r="I182" i="40"/>
  <c r="I238" i="40"/>
  <c r="F293" i="40"/>
  <c r="I344" i="40"/>
  <c r="I515" i="40"/>
  <c r="I542" i="40"/>
  <c r="O35" i="40"/>
  <c r="O143" i="40"/>
  <c r="O227" i="40"/>
  <c r="O233" i="40"/>
  <c r="O245" i="40"/>
  <c r="O281" i="40"/>
  <c r="O423" i="40"/>
  <c r="O445" i="40"/>
  <c r="I110" i="40"/>
  <c r="I339" i="40"/>
  <c r="I108" i="40"/>
  <c r="O375" i="40"/>
  <c r="O521" i="40"/>
  <c r="O571" i="40"/>
  <c r="O306" i="40"/>
  <c r="O414" i="40"/>
  <c r="I106" i="40"/>
  <c r="I360" i="40"/>
  <c r="H484" i="40"/>
  <c r="O467" i="40"/>
  <c r="I436" i="40"/>
  <c r="I451" i="40"/>
  <c r="O234" i="40"/>
  <c r="O247" i="40"/>
  <c r="O253" i="40"/>
  <c r="O321" i="40"/>
  <c r="I184" i="40"/>
  <c r="I391" i="40"/>
  <c r="I469" i="40"/>
  <c r="O290" i="40"/>
  <c r="I287" i="40"/>
  <c r="L92" i="40"/>
  <c r="H88" i="40"/>
  <c r="I105" i="40"/>
  <c r="I132" i="40"/>
  <c r="I205" i="40"/>
  <c r="I228" i="40"/>
  <c r="I269" i="40"/>
  <c r="I476" i="40"/>
  <c r="F489" i="40"/>
  <c r="I502" i="40"/>
  <c r="I528" i="40"/>
  <c r="O38" i="40"/>
  <c r="O59" i="40"/>
  <c r="O174" i="40"/>
  <c r="O181" i="40"/>
  <c r="O223" i="40"/>
  <c r="O389" i="40"/>
  <c r="I242" i="40"/>
  <c r="I416" i="40"/>
  <c r="O265" i="40"/>
  <c r="O421" i="40"/>
  <c r="I481" i="40"/>
  <c r="I349" i="40"/>
  <c r="I439" i="40"/>
  <c r="O53" i="40"/>
  <c r="O333" i="40"/>
  <c r="O339" i="40"/>
  <c r="O436" i="40"/>
  <c r="I130" i="40"/>
  <c r="I153" i="40"/>
  <c r="I347" i="40"/>
  <c r="I400" i="40"/>
  <c r="O278" i="40"/>
  <c r="I340" i="40"/>
  <c r="I442" i="40"/>
  <c r="I569" i="40"/>
  <c r="O392" i="40"/>
  <c r="I288" i="40"/>
  <c r="I384" i="40"/>
  <c r="I54" i="40"/>
  <c r="I120" i="40"/>
  <c r="I215" i="40"/>
  <c r="I276" i="40"/>
  <c r="I87" i="40"/>
  <c r="I255" i="40"/>
  <c r="O388" i="40"/>
  <c r="O394" i="40"/>
  <c r="I115" i="40"/>
  <c r="I283" i="40"/>
  <c r="I51" i="40"/>
  <c r="I62" i="40"/>
  <c r="H78" i="40"/>
  <c r="I181" i="40"/>
  <c r="I367" i="40"/>
  <c r="I379" i="40"/>
  <c r="O327" i="40"/>
  <c r="O370" i="40"/>
  <c r="L341" i="40"/>
  <c r="I335" i="40"/>
  <c r="I354" i="40"/>
  <c r="I479" i="40"/>
  <c r="O48" i="40"/>
  <c r="O328" i="40"/>
  <c r="O335" i="40"/>
  <c r="H465" i="40"/>
  <c r="I163" i="40"/>
  <c r="I245" i="40"/>
  <c r="I320" i="40"/>
  <c r="I404" i="40"/>
  <c r="I441" i="40"/>
  <c r="O320" i="40"/>
  <c r="O566" i="40"/>
  <c r="O573" i="40"/>
  <c r="I39" i="40"/>
  <c r="I55" i="40"/>
  <c r="I69" i="40"/>
  <c r="I112" i="40"/>
  <c r="I144" i="40"/>
  <c r="I192" i="40"/>
  <c r="I208" i="40"/>
  <c r="I229" i="40"/>
  <c r="I252" i="40"/>
  <c r="I315" i="40"/>
  <c r="I334" i="40"/>
  <c r="I394" i="40"/>
  <c r="I418" i="40"/>
  <c r="I549" i="40"/>
  <c r="O81" i="40"/>
  <c r="O96" i="40"/>
  <c r="O103" i="40"/>
  <c r="O109" i="40"/>
  <c r="O115" i="40"/>
  <c r="O172" i="40"/>
  <c r="O178" i="40"/>
  <c r="O185" i="40"/>
  <c r="O193" i="40"/>
  <c r="O231" i="40"/>
  <c r="O243" i="40"/>
  <c r="O270" i="40"/>
  <c r="O347" i="40"/>
  <c r="O369" i="40"/>
  <c r="O393" i="40"/>
  <c r="O528" i="40"/>
  <c r="O557" i="40"/>
  <c r="O67" i="40"/>
  <c r="I121" i="40"/>
  <c r="H261" i="40"/>
  <c r="I328" i="40"/>
  <c r="I365" i="40"/>
  <c r="I446" i="40"/>
  <c r="I456" i="40"/>
  <c r="I503" i="40"/>
  <c r="O62" i="40"/>
  <c r="O239" i="40"/>
  <c r="N296" i="40"/>
  <c r="O460" i="40"/>
  <c r="I535" i="40"/>
  <c r="O159" i="40"/>
  <c r="O226" i="40"/>
  <c r="O307" i="40"/>
  <c r="O315" i="40"/>
  <c r="L325" i="40"/>
  <c r="O487" i="40"/>
  <c r="O535" i="40"/>
  <c r="I338" i="40"/>
  <c r="I345" i="40"/>
  <c r="I392" i="40"/>
  <c r="O50" i="40"/>
  <c r="O154" i="40"/>
  <c r="O448" i="40"/>
  <c r="I67" i="40"/>
  <c r="I114" i="40"/>
  <c r="I139" i="40"/>
  <c r="I197" i="40"/>
  <c r="I250" i="40"/>
  <c r="I277" i="40"/>
  <c r="I321" i="40"/>
  <c r="I324" i="40"/>
  <c r="F341" i="40"/>
  <c r="I423" i="40"/>
  <c r="I434" i="40"/>
  <c r="I437" i="40"/>
  <c r="I518" i="40"/>
  <c r="I570" i="40"/>
  <c r="O118" i="40"/>
  <c r="O136" i="40"/>
  <c r="O182" i="40"/>
  <c r="O196" i="40"/>
  <c r="O240" i="40"/>
  <c r="L302" i="40"/>
  <c r="O344" i="40"/>
  <c r="O351" i="40"/>
  <c r="O366" i="40"/>
  <c r="O396" i="40"/>
  <c r="O437" i="40"/>
  <c r="I491" i="40"/>
  <c r="I419" i="40"/>
  <c r="I449" i="40"/>
  <c r="L494" i="40"/>
  <c r="O542" i="40"/>
  <c r="O257" i="40"/>
  <c r="I38" i="40"/>
  <c r="I61" i="40"/>
  <c r="I64" i="40"/>
  <c r="I71" i="40"/>
  <c r="I95" i="40"/>
  <c r="I126" i="40"/>
  <c r="I161" i="40"/>
  <c r="I183" i="40"/>
  <c r="I210" i="40"/>
  <c r="I213" i="40"/>
  <c r="I231" i="40"/>
  <c r="I234" i="40"/>
  <c r="I240" i="40"/>
  <c r="F318" i="40"/>
  <c r="I369" i="40"/>
  <c r="I373" i="40"/>
  <c r="I387" i="40"/>
  <c r="I390" i="40"/>
  <c r="I399" i="40"/>
  <c r="I477" i="40"/>
  <c r="I485" i="40"/>
  <c r="I574" i="40"/>
  <c r="O45" i="40"/>
  <c r="O58" i="40"/>
  <c r="O64" i="40"/>
  <c r="O125" i="40"/>
  <c r="O131" i="40"/>
  <c r="O137" i="40"/>
  <c r="O183" i="40"/>
  <c r="O212" i="40"/>
  <c r="O218" i="40"/>
  <c r="O235" i="40"/>
  <c r="O345" i="40"/>
  <c r="N352" i="40"/>
  <c r="O391" i="40"/>
  <c r="O420" i="40"/>
  <c r="O438" i="40"/>
  <c r="O444" i="40"/>
  <c r="O450" i="40"/>
  <c r="I79" i="40"/>
  <c r="I177" i="40"/>
  <c r="I336" i="40"/>
  <c r="I431" i="40"/>
  <c r="O400" i="40"/>
  <c r="I157" i="40"/>
  <c r="I428" i="40"/>
  <c r="I546" i="40"/>
  <c r="I326" i="40"/>
  <c r="I395" i="40"/>
  <c r="O336" i="40"/>
  <c r="I45" i="40"/>
  <c r="I117" i="40"/>
  <c r="I333" i="40"/>
  <c r="I329" i="40"/>
  <c r="I259" i="40"/>
  <c r="O295" i="40"/>
  <c r="O316" i="40"/>
  <c r="O498" i="40"/>
  <c r="I362" i="40"/>
  <c r="O74" i="40"/>
  <c r="O229" i="40"/>
  <c r="O475" i="40"/>
  <c r="I162" i="40"/>
  <c r="I306" i="40"/>
  <c r="I422" i="40"/>
  <c r="O192" i="40"/>
  <c r="O219" i="40"/>
  <c r="I256" i="40"/>
  <c r="F348" i="40"/>
  <c r="I470" i="40"/>
  <c r="I497" i="40"/>
  <c r="O164" i="40"/>
  <c r="O242" i="40"/>
  <c r="O276" i="40"/>
  <c r="O283" i="40"/>
  <c r="O470" i="40"/>
  <c r="O476" i="40"/>
  <c r="L508" i="40"/>
  <c r="O511" i="40"/>
  <c r="I57" i="40"/>
  <c r="I66" i="40"/>
  <c r="I99" i="40"/>
  <c r="I119" i="40"/>
  <c r="I129" i="40"/>
  <c r="I218" i="40"/>
  <c r="I474" i="40"/>
  <c r="I480" i="40"/>
  <c r="O166" i="40"/>
  <c r="O456" i="40"/>
  <c r="F330" i="40"/>
  <c r="I281" i="40"/>
  <c r="I300" i="40"/>
  <c r="I332" i="40"/>
  <c r="H330" i="40"/>
  <c r="I458" i="40"/>
  <c r="I471" i="40"/>
  <c r="O434" i="40"/>
  <c r="O428" i="40"/>
  <c r="F78" i="40"/>
  <c r="I91" i="40"/>
  <c r="I156" i="40"/>
  <c r="I159" i="40"/>
  <c r="I212" i="40"/>
  <c r="I219" i="40"/>
  <c r="I222" i="40"/>
  <c r="I297" i="40"/>
  <c r="O119" i="40"/>
  <c r="O150" i="40"/>
  <c r="N92" i="40"/>
  <c r="O237" i="40"/>
  <c r="O269" i="40"/>
  <c r="L484" i="40"/>
  <c r="O558" i="40"/>
  <c r="I111" i="40"/>
  <c r="I124" i="40"/>
  <c r="I136" i="40"/>
  <c r="I151" i="40"/>
  <c r="I216" i="40"/>
  <c r="I278" i="40"/>
  <c r="I282" i="40"/>
  <c r="F494" i="40"/>
  <c r="O89" i="40"/>
  <c r="O429" i="40"/>
  <c r="O440" i="40"/>
  <c r="O457" i="40"/>
  <c r="O471" i="40"/>
  <c r="O569" i="40"/>
  <c r="I142" i="40"/>
  <c r="F261" i="40"/>
  <c r="H489" i="40"/>
  <c r="I498" i="40"/>
  <c r="I501" i="40"/>
  <c r="H508" i="40"/>
  <c r="O57" i="40"/>
  <c r="O120" i="40"/>
  <c r="O501" i="40"/>
  <c r="I50" i="40"/>
  <c r="I53" i="40"/>
  <c r="I70" i="40"/>
  <c r="I96" i="40"/>
  <c r="I179" i="40"/>
  <c r="I196" i="40"/>
  <c r="I298" i="40"/>
  <c r="I304" i="40"/>
  <c r="F311" i="40"/>
  <c r="I364" i="40"/>
  <c r="I417" i="40"/>
  <c r="I468" i="40"/>
  <c r="I486" i="40"/>
  <c r="O63" i="40"/>
  <c r="N78" i="40"/>
  <c r="O104" i="40"/>
  <c r="O110" i="40"/>
  <c r="O121" i="40"/>
  <c r="O127" i="40"/>
  <c r="O133" i="40"/>
  <c r="O144" i="40"/>
  <c r="O151" i="40"/>
  <c r="N187" i="40"/>
  <c r="O353" i="40"/>
  <c r="O373" i="40"/>
  <c r="O514" i="40"/>
  <c r="N508" i="40"/>
  <c r="L293" i="40"/>
  <c r="I122" i="40"/>
  <c r="I140" i="40"/>
  <c r="I224" i="40"/>
  <c r="I258" i="40"/>
  <c r="I374" i="40"/>
  <c r="I415" i="40"/>
  <c r="I445" i="40"/>
  <c r="I487" i="40"/>
  <c r="O46" i="40"/>
  <c r="O354" i="40"/>
  <c r="O368" i="40"/>
  <c r="O374" i="40"/>
  <c r="I134" i="40"/>
  <c r="I221" i="40"/>
  <c r="I236" i="40"/>
  <c r="I239" i="40"/>
  <c r="I388" i="40"/>
  <c r="I563" i="40"/>
  <c r="O205" i="40"/>
  <c r="L318" i="40"/>
  <c r="O363" i="40"/>
  <c r="O575" i="40"/>
  <c r="I94" i="40"/>
  <c r="I113" i="40"/>
  <c r="I146" i="40"/>
  <c r="I217" i="40"/>
  <c r="I232" i="40"/>
  <c r="I244" i="40"/>
  <c r="I248" i="40"/>
  <c r="I251" i="40"/>
  <c r="I284" i="40"/>
  <c r="I420" i="40"/>
  <c r="I457" i="40"/>
  <c r="I500" i="40"/>
  <c r="F565" i="40"/>
  <c r="O65" i="40"/>
  <c r="O222" i="40"/>
  <c r="O304" i="40"/>
  <c r="O515" i="40"/>
  <c r="O549" i="40"/>
  <c r="O250" i="40"/>
  <c r="O317" i="40"/>
  <c r="O323" i="40"/>
  <c r="O342" i="40"/>
  <c r="O496" i="40"/>
  <c r="O502" i="40"/>
  <c r="O532" i="40"/>
  <c r="O560" i="40"/>
  <c r="I35" i="40"/>
  <c r="I56" i="40"/>
  <c r="I125" i="40"/>
  <c r="I191" i="40"/>
  <c r="I230" i="40"/>
  <c r="I319" i="40"/>
  <c r="I372" i="40"/>
  <c r="I452" i="40"/>
  <c r="O184" i="40"/>
  <c r="O191" i="40"/>
  <c r="O197" i="40"/>
  <c r="O211" i="40"/>
  <c r="O217" i="40"/>
  <c r="O228" i="40"/>
  <c r="O251" i="40"/>
  <c r="O298" i="40"/>
  <c r="O324" i="40"/>
  <c r="O337" i="40"/>
  <c r="O433" i="40"/>
  <c r="O497" i="40"/>
  <c r="I226" i="40"/>
  <c r="I285" i="40"/>
  <c r="I295" i="40"/>
  <c r="I359" i="40"/>
  <c r="F361" i="40"/>
  <c r="I435" i="40"/>
  <c r="I440" i="40"/>
  <c r="I496" i="40"/>
  <c r="I573" i="40"/>
  <c r="O42" i="40"/>
  <c r="O66" i="40"/>
  <c r="O71" i="40"/>
  <c r="L78" i="40"/>
  <c r="O84" i="40"/>
  <c r="O83" i="40" s="1"/>
  <c r="O117" i="40"/>
  <c r="L279" i="40"/>
  <c r="O319" i="40"/>
  <c r="O332" i="40"/>
  <c r="O343" i="40"/>
  <c r="O357" i="40"/>
  <c r="O387" i="40"/>
  <c r="O430" i="40"/>
  <c r="O446" i="40"/>
  <c r="O570" i="40"/>
  <c r="I209" i="40"/>
  <c r="I220" i="40"/>
  <c r="I237" i="40"/>
  <c r="I243" i="40"/>
  <c r="I254" i="40"/>
  <c r="F279" i="40"/>
  <c r="F352" i="40"/>
  <c r="O106" i="40"/>
  <c r="O112" i="40"/>
  <c r="O123" i="40"/>
  <c r="O129" i="40"/>
  <c r="O145" i="40"/>
  <c r="O201" i="40"/>
  <c r="O208" i="40"/>
  <c r="O258" i="40"/>
  <c r="O299" i="40"/>
  <c r="L361" i="40"/>
  <c r="O419" i="40"/>
  <c r="O441" i="40"/>
  <c r="O452" i="40"/>
  <c r="L489" i="40"/>
  <c r="O518" i="40"/>
  <c r="O563" i="40"/>
  <c r="L296" i="40"/>
  <c r="I312" i="40"/>
  <c r="I317" i="40"/>
  <c r="I397" i="40"/>
  <c r="I403" i="40"/>
  <c r="I433" i="40"/>
  <c r="I473" i="40"/>
  <c r="I514" i="40"/>
  <c r="I521" i="40"/>
  <c r="H565" i="40"/>
  <c r="O44" i="40"/>
  <c r="O51" i="40"/>
  <c r="L73" i="40"/>
  <c r="O80" i="40"/>
  <c r="O94" i="40"/>
  <c r="O101" i="40"/>
  <c r="O107" i="40"/>
  <c r="O113" i="40"/>
  <c r="O141" i="40"/>
  <c r="O163" i="40"/>
  <c r="N165" i="40"/>
  <c r="O195" i="40"/>
  <c r="O209" i="40"/>
  <c r="O241" i="40"/>
  <c r="O300" i="40"/>
  <c r="O359" i="40"/>
  <c r="O442" i="40"/>
  <c r="O453" i="40"/>
  <c r="O472" i="40"/>
  <c r="N484" i="40"/>
  <c r="O500" i="40"/>
  <c r="O36" i="40"/>
  <c r="O91" i="40"/>
  <c r="L88" i="40"/>
  <c r="O249" i="40"/>
  <c r="N246" i="40"/>
  <c r="O275" i="40"/>
  <c r="O538" i="40"/>
  <c r="O365" i="40"/>
  <c r="N361" i="40"/>
  <c r="O398" i="40"/>
  <c r="O86" i="40"/>
  <c r="O156" i="40"/>
  <c r="O161" i="40"/>
  <c r="O379" i="40"/>
  <c r="L348" i="40"/>
  <c r="O349" i="40"/>
  <c r="O403" i="40"/>
  <c r="L565" i="40"/>
  <c r="O574" i="40"/>
  <c r="O338" i="40"/>
  <c r="O266" i="40"/>
  <c r="O553" i="40"/>
  <c r="N279" i="40"/>
  <c r="O468" i="40"/>
  <c r="O95" i="40"/>
  <c r="O146" i="40"/>
  <c r="O189" i="40"/>
  <c r="L187" i="40"/>
  <c r="O259" i="40"/>
  <c r="O280" i="40"/>
  <c r="O416" i="40"/>
  <c r="N413" i="40"/>
  <c r="L426" i="40"/>
  <c r="O455" i="40"/>
  <c r="L246" i="40"/>
  <c r="O287" i="40"/>
  <c r="O350" i="40"/>
  <c r="L355" i="40"/>
  <c r="L308" i="40" s="1"/>
  <c r="O480" i="40"/>
  <c r="N88" i="40"/>
  <c r="O98" i="40"/>
  <c r="L97" i="40"/>
  <c r="O256" i="40"/>
  <c r="O262" i="40"/>
  <c r="O267" i="40"/>
  <c r="O309" i="40"/>
  <c r="N330" i="40"/>
  <c r="O331" i="40"/>
  <c r="L413" i="40"/>
  <c r="O424" i="40"/>
  <c r="O443" i="40"/>
  <c r="O503" i="40"/>
  <c r="O60" i="40"/>
  <c r="O99" i="40"/>
  <c r="O134" i="40"/>
  <c r="O139" i="40"/>
  <c r="O170" i="40"/>
  <c r="O203" i="40"/>
  <c r="O252" i="40"/>
  <c r="O263" i="40"/>
  <c r="O288" i="40"/>
  <c r="N311" i="40"/>
  <c r="O362" i="40"/>
  <c r="N494" i="40"/>
  <c r="O478" i="40"/>
  <c r="O157" i="40"/>
  <c r="O360" i="40"/>
  <c r="O417" i="40"/>
  <c r="O556" i="40"/>
  <c r="O384" i="40"/>
  <c r="O404" i="40"/>
  <c r="O451" i="40"/>
  <c r="O491" i="40"/>
  <c r="N489" i="40"/>
  <c r="O82" i="40"/>
  <c r="O314" i="40"/>
  <c r="O418" i="40"/>
  <c r="N565" i="40"/>
  <c r="L165" i="40"/>
  <c r="O248" i="40"/>
  <c r="O305" i="40"/>
  <c r="N341" i="40"/>
  <c r="O346" i="40"/>
  <c r="O439" i="40"/>
  <c r="O524" i="40"/>
  <c r="O543" i="40"/>
  <c r="O567" i="40"/>
  <c r="O152" i="40"/>
  <c r="N318" i="40"/>
  <c r="O77" i="40"/>
  <c r="O76" i="40" s="1"/>
  <c r="O286" i="40"/>
  <c r="N302" i="40"/>
  <c r="N355" i="40"/>
  <c r="O479" i="40"/>
  <c r="O153" i="40"/>
  <c r="O329" i="40"/>
  <c r="O390" i="40"/>
  <c r="O447" i="40"/>
  <c r="N97" i="40"/>
  <c r="O52" i="40"/>
  <c r="O160" i="40"/>
  <c r="O210" i="40"/>
  <c r="O216" i="40"/>
  <c r="N325" i="40"/>
  <c r="L330" i="40"/>
  <c r="O435" i="40"/>
  <c r="O454" i="40"/>
  <c r="O544" i="40"/>
  <c r="O282" i="40"/>
  <c r="O301" i="40"/>
  <c r="L311" i="40"/>
  <c r="O334" i="40"/>
  <c r="O372" i="40"/>
  <c r="O399" i="40"/>
  <c r="O431" i="40"/>
  <c r="O474" i="40"/>
  <c r="O499" i="40"/>
  <c r="O232" i="40"/>
  <c r="O297" i="40"/>
  <c r="L352" i="40"/>
  <c r="O395" i="40"/>
  <c r="O427" i="40"/>
  <c r="O495" i="40"/>
  <c r="L465" i="40"/>
  <c r="O485" i="40"/>
  <c r="O130" i="40"/>
  <c r="O220" i="40"/>
  <c r="O274" i="40"/>
  <c r="N293" i="40"/>
  <c r="O322" i="40"/>
  <c r="O364" i="40"/>
  <c r="O466" i="40"/>
  <c r="N465" i="40"/>
  <c r="N426" i="40" s="1"/>
  <c r="F97" i="40"/>
  <c r="I102" i="40"/>
  <c r="I84" i="40"/>
  <c r="I83" i="40" s="1"/>
  <c r="H83" i="40"/>
  <c r="I299" i="40"/>
  <c r="H296" i="40"/>
  <c r="I343" i="40"/>
  <c r="I510" i="40"/>
  <c r="F508" i="40"/>
  <c r="H279" i="40"/>
  <c r="I280" i="40"/>
  <c r="H311" i="40"/>
  <c r="H187" i="40"/>
  <c r="H426" i="40"/>
  <c r="F413" i="40"/>
  <c r="I414" i="40"/>
  <c r="H413" i="40"/>
  <c r="I41" i="40"/>
  <c r="I100" i="40"/>
  <c r="H97" i="40"/>
  <c r="I86" i="40"/>
  <c r="I566" i="40"/>
  <c r="H165" i="40"/>
  <c r="I363" i="40"/>
  <c r="I257" i="40"/>
  <c r="I273" i="40"/>
  <c r="I316" i="40"/>
  <c r="H361" i="40"/>
  <c r="I393" i="40"/>
  <c r="I490" i="40"/>
  <c r="I266" i="40"/>
  <c r="I488" i="40"/>
  <c r="F484" i="40"/>
  <c r="F48" i="40"/>
  <c r="I48" i="40" s="1"/>
  <c r="I154" i="40"/>
  <c r="F187" i="40"/>
  <c r="I193" i="40"/>
  <c r="F246" i="40"/>
  <c r="I75" i="40"/>
  <c r="F73" i="40"/>
  <c r="I93" i="40"/>
  <c r="F92" i="40"/>
  <c r="I135" i="40"/>
  <c r="I195" i="40"/>
  <c r="I201" i="40"/>
  <c r="I309" i="40"/>
  <c r="I290" i="40"/>
  <c r="H92" i="40"/>
  <c r="I152" i="40"/>
  <c r="F88" i="40"/>
  <c r="I65" i="40"/>
  <c r="I82" i="40"/>
  <c r="I109" i="40"/>
  <c r="I178" i="40"/>
  <c r="I253" i="40"/>
  <c r="I307" i="40"/>
  <c r="I166" i="40"/>
  <c r="F165" i="40"/>
  <c r="F302" i="40"/>
  <c r="F296" i="40" s="1"/>
  <c r="I322" i="40"/>
  <c r="F426" i="40"/>
  <c r="I247" i="40"/>
  <c r="H246" i="40"/>
  <c r="I398" i="40"/>
  <c r="I467" i="40"/>
  <c r="I74" i="40"/>
  <c r="I150" i="40"/>
  <c r="I158" i="40"/>
  <c r="I286" i="40"/>
  <c r="H293" i="40"/>
  <c r="I52" i="40"/>
  <c r="I77" i="40"/>
  <c r="I76" i="40" s="1"/>
  <c r="I294" i="40"/>
  <c r="I303" i="40"/>
  <c r="H302" i="40"/>
  <c r="H318" i="40"/>
  <c r="I389" i="40"/>
  <c r="I430" i="40"/>
  <c r="I539" i="40"/>
  <c r="H341" i="40"/>
  <c r="I342" i="40"/>
  <c r="F554" i="40"/>
  <c r="I554" i="40" s="1"/>
  <c r="I137" i="40"/>
  <c r="I223" i="40"/>
  <c r="I448" i="40"/>
  <c r="I466" i="40"/>
  <c r="F465" i="40"/>
  <c r="H494" i="40"/>
  <c r="I495" i="40"/>
  <c r="I80" i="40"/>
  <c r="I107" i="40"/>
  <c r="I143" i="40"/>
  <c r="I241" i="40"/>
  <c r="I353" i="40"/>
  <c r="F355" i="40"/>
  <c r="F308" i="40" s="1"/>
  <c r="I424" i="40"/>
  <c r="I552" i="40"/>
  <c r="I337" i="40"/>
  <c r="I444" i="40"/>
  <c r="I305" i="40"/>
  <c r="I327" i="40"/>
  <c r="I371" i="40"/>
  <c r="I524" i="40"/>
  <c r="I530" i="40"/>
  <c r="H348" i="40"/>
  <c r="I301" i="40"/>
  <c r="I366" i="40"/>
  <c r="I375" i="40"/>
  <c r="I447" i="40"/>
  <c r="I357" i="40"/>
  <c r="H355" i="40"/>
  <c r="H308" i="40" s="1"/>
  <c r="I499" i="40"/>
  <c r="I575" i="40"/>
  <c r="I556" i="40"/>
  <c r="I571" i="40"/>
  <c r="I432" i="40"/>
  <c r="I450" i="40"/>
  <c r="X355" i="40" l="1"/>
  <c r="X88" i="40"/>
  <c r="H35" i="43"/>
  <c r="H42" i="43" s="1"/>
  <c r="X361" i="40"/>
  <c r="U72" i="40"/>
  <c r="W72" i="40"/>
  <c r="X352" i="40"/>
  <c r="X489" i="40"/>
  <c r="X484" i="40"/>
  <c r="X341" i="40"/>
  <c r="X73" i="40"/>
  <c r="X264" i="40"/>
  <c r="X78" i="40"/>
  <c r="X246" i="40"/>
  <c r="X508" i="40"/>
  <c r="X296" i="40"/>
  <c r="X318" i="40"/>
  <c r="X426" i="40"/>
  <c r="X413" i="40"/>
  <c r="X165" i="40"/>
  <c r="X325" i="40"/>
  <c r="X378" i="40"/>
  <c r="X522" i="40"/>
  <c r="X92" i="40"/>
  <c r="X302" i="40"/>
  <c r="X293" i="40"/>
  <c r="X311" i="40"/>
  <c r="X97" i="40"/>
  <c r="X330" i="40"/>
  <c r="X494" i="40"/>
  <c r="X465" i="40"/>
  <c r="X565" i="40"/>
  <c r="W507" i="40"/>
  <c r="U507" i="40"/>
  <c r="X149" i="40"/>
  <c r="X272" i="40"/>
  <c r="X348" i="40"/>
  <c r="U292" i="40"/>
  <c r="W292" i="40"/>
  <c r="X279" i="40"/>
  <c r="X187" i="40"/>
  <c r="X31" i="40"/>
  <c r="X550" i="40"/>
  <c r="I352" i="40"/>
  <c r="O489" i="40"/>
  <c r="I78" i="40"/>
  <c r="I348" i="40"/>
  <c r="I261" i="40"/>
  <c r="O73" i="40"/>
  <c r="O293" i="40"/>
  <c r="O88" i="40"/>
  <c r="I341" i="40"/>
  <c r="I489" i="40"/>
  <c r="I318" i="40"/>
  <c r="I92" i="40"/>
  <c r="O78" i="40"/>
  <c r="I88" i="40"/>
  <c r="O325" i="40"/>
  <c r="O92" i="40"/>
  <c r="I508" i="40"/>
  <c r="O565" i="40"/>
  <c r="I330" i="40"/>
  <c r="I484" i="40"/>
  <c r="O352" i="40"/>
  <c r="I325" i="40"/>
  <c r="I279" i="40"/>
  <c r="O484" i="40"/>
  <c r="I311" i="40"/>
  <c r="O341" i="40"/>
  <c r="O302" i="40"/>
  <c r="I355" i="40"/>
  <c r="I308" i="40" s="1"/>
  <c r="O465" i="40"/>
  <c r="O165" i="40"/>
  <c r="I97" i="40"/>
  <c r="I361" i="40"/>
  <c r="I187" i="40"/>
  <c r="O246" i="40"/>
  <c r="O187" i="40"/>
  <c r="I246" i="40"/>
  <c r="O318" i="40"/>
  <c r="O355" i="40"/>
  <c r="O308" i="40" s="1"/>
  <c r="O261" i="40"/>
  <c r="I302" i="40"/>
  <c r="I296" i="40" s="1"/>
  <c r="I293" i="40"/>
  <c r="O311" i="40"/>
  <c r="O508" i="40"/>
  <c r="I494" i="40"/>
  <c r="O413" i="40"/>
  <c r="O348" i="40"/>
  <c r="O97" i="40"/>
  <c r="O361" i="40"/>
  <c r="O279" i="40"/>
  <c r="O494" i="40"/>
  <c r="O330" i="40"/>
  <c r="I165" i="40"/>
  <c r="I565" i="40"/>
  <c r="I413" i="40"/>
  <c r="I465" i="40"/>
  <c r="I426" i="40" s="1"/>
  <c r="I73" i="40"/>
  <c r="H43" i="43" l="1"/>
  <c r="H44" i="43" s="1"/>
  <c r="O34" i="43" s="1"/>
  <c r="X72" i="40"/>
  <c r="W580" i="40"/>
  <c r="W581" i="40" s="1"/>
  <c r="U580" i="40"/>
  <c r="U581" i="40" s="1"/>
  <c r="X292" i="40"/>
  <c r="X507" i="40"/>
  <c r="O426" i="40"/>
  <c r="O296" i="40"/>
  <c r="F550" i="40"/>
  <c r="H550" i="40"/>
  <c r="H536" i="40" s="1"/>
  <c r="H522" i="40" s="1"/>
  <c r="L550" i="40"/>
  <c r="L536" i="40" s="1"/>
  <c r="L522" i="40" s="1"/>
  <c r="N550" i="40"/>
  <c r="N536" i="40" s="1"/>
  <c r="N522" i="40" s="1"/>
  <c r="O35" i="43" l="1"/>
  <c r="X580" i="40"/>
  <c r="L33" i="43" s="1"/>
  <c r="H81" i="43"/>
  <c r="N378" i="40"/>
  <c r="N292" i="40" s="1"/>
  <c r="N272" i="40" s="1"/>
  <c r="N264" i="40" s="1"/>
  <c r="N149" i="40" s="1"/>
  <c r="N85" i="40" s="1"/>
  <c r="N72" i="40" s="1"/>
  <c r="N31" i="40" s="1"/>
  <c r="N507" i="40"/>
  <c r="L378" i="40"/>
  <c r="L292" i="40" s="1"/>
  <c r="L272" i="40" s="1"/>
  <c r="L264" i="40" s="1"/>
  <c r="L149" i="40" s="1"/>
  <c r="L85" i="40" s="1"/>
  <c r="L72" i="40" s="1"/>
  <c r="L31" i="40" s="1"/>
  <c r="L507" i="40"/>
  <c r="H378" i="40"/>
  <c r="H292" i="40" s="1"/>
  <c r="H272" i="40" s="1"/>
  <c r="H264" i="40" s="1"/>
  <c r="H149" i="40" s="1"/>
  <c r="H85" i="40" s="1"/>
  <c r="H72" i="40" s="1"/>
  <c r="H31" i="40" s="1"/>
  <c r="H507" i="40"/>
  <c r="F536" i="40"/>
  <c r="F522" i="40" s="1"/>
  <c r="F378" i="40" s="1"/>
  <c r="F292" i="40" s="1"/>
  <c r="F272" i="40" s="1"/>
  <c r="F264" i="40" s="1"/>
  <c r="F149" i="40" s="1"/>
  <c r="F85" i="40" s="1"/>
  <c r="F72" i="40" s="1"/>
  <c r="F31" i="40" s="1"/>
  <c r="I550" i="40"/>
  <c r="I536" i="40" s="1"/>
  <c r="I522" i="40" s="1"/>
  <c r="K33" i="43" l="1"/>
  <c r="L83" i="43"/>
  <c r="L85" i="43" s="1"/>
  <c r="L33" i="16"/>
  <c r="K33" i="16" s="1"/>
  <c r="X581" i="40"/>
  <c r="H82" i="43"/>
  <c r="H83" i="43" s="1"/>
  <c r="L580" i="40"/>
  <c r="L581" i="40" s="1"/>
  <c r="H580" i="40"/>
  <c r="H581" i="40" s="1"/>
  <c r="I378" i="40"/>
  <c r="I292" i="40" s="1"/>
  <c r="I272" i="40" s="1"/>
  <c r="I264" i="40" s="1"/>
  <c r="I149" i="40" s="1"/>
  <c r="I85" i="40" s="1"/>
  <c r="I72" i="40" s="1"/>
  <c r="I31" i="40" s="1"/>
  <c r="I507" i="40"/>
  <c r="F507" i="40"/>
  <c r="F580" i="40" s="1"/>
  <c r="F581" i="40" s="1"/>
  <c r="N580" i="40"/>
  <c r="N581" i="40" s="1"/>
  <c r="K83" i="43" l="1"/>
  <c r="G36" i="43"/>
  <c r="I580" i="40"/>
  <c r="I581" i="40" s="1"/>
  <c r="F36" i="43" l="1"/>
  <c r="F35" i="43" s="1"/>
  <c r="O83" i="43" s="1"/>
  <c r="G35" i="43"/>
  <c r="N582" i="37"/>
  <c r="L582" i="37"/>
  <c r="N581" i="37"/>
  <c r="L581" i="37"/>
  <c r="L575" i="37"/>
  <c r="O575" i="37" s="1"/>
  <c r="N574" i="37"/>
  <c r="L574" i="37"/>
  <c r="N573" i="37"/>
  <c r="L573" i="37"/>
  <c r="N569" i="37"/>
  <c r="L569" i="37"/>
  <c r="L568" i="37"/>
  <c r="L567" i="37"/>
  <c r="N566" i="37"/>
  <c r="L566" i="37"/>
  <c r="O566" i="37" s="1"/>
  <c r="N564" i="37"/>
  <c r="L564" i="37"/>
  <c r="N563" i="37"/>
  <c r="L563" i="37"/>
  <c r="N562" i="37"/>
  <c r="L562" i="37"/>
  <c r="F31" i="37"/>
  <c r="I31" i="37" s="1"/>
  <c r="F32" i="37"/>
  <c r="I32" i="37" s="1"/>
  <c r="F33" i="37"/>
  <c r="H33" i="37"/>
  <c r="F34" i="37"/>
  <c r="H34" i="37"/>
  <c r="F36" i="37"/>
  <c r="H36" i="37"/>
  <c r="F37" i="37"/>
  <c r="H37" i="37"/>
  <c r="F39" i="37"/>
  <c r="I39" i="37" s="1"/>
  <c r="F40" i="37"/>
  <c r="H40" i="37"/>
  <c r="F41" i="37"/>
  <c r="I41" i="37" s="1"/>
  <c r="F42" i="37"/>
  <c r="H42" i="37"/>
  <c r="F43" i="37"/>
  <c r="H43" i="37"/>
  <c r="F44" i="37"/>
  <c r="H44" i="37"/>
  <c r="D45" i="37"/>
  <c r="D46" i="37"/>
  <c r="F46" i="37" s="1"/>
  <c r="F48" i="37"/>
  <c r="H48" i="37"/>
  <c r="F49" i="37"/>
  <c r="H49" i="37"/>
  <c r="F50" i="37"/>
  <c r="H50" i="37"/>
  <c r="F51" i="37"/>
  <c r="H51" i="37"/>
  <c r="F52" i="37"/>
  <c r="H52" i="37"/>
  <c r="F53" i="37"/>
  <c r="H53" i="37"/>
  <c r="F54" i="37"/>
  <c r="H54" i="37"/>
  <c r="F55" i="37"/>
  <c r="H55" i="37"/>
  <c r="F56" i="37"/>
  <c r="H56" i="37"/>
  <c r="F57" i="37"/>
  <c r="H57" i="37"/>
  <c r="F58" i="37"/>
  <c r="H58" i="37"/>
  <c r="F59" i="37"/>
  <c r="H59" i="37"/>
  <c r="F60" i="37"/>
  <c r="H60" i="37"/>
  <c r="F61" i="37"/>
  <c r="H61" i="37"/>
  <c r="F62" i="37"/>
  <c r="H62" i="37"/>
  <c r="F63" i="37"/>
  <c r="H63" i="37"/>
  <c r="F64" i="37"/>
  <c r="H64" i="37"/>
  <c r="F65" i="37"/>
  <c r="H65" i="37"/>
  <c r="F66" i="37"/>
  <c r="H66" i="37"/>
  <c r="F67" i="37"/>
  <c r="H67" i="37"/>
  <c r="F68" i="37"/>
  <c r="H68" i="37"/>
  <c r="F69" i="37"/>
  <c r="H69" i="37"/>
  <c r="F72" i="37"/>
  <c r="H72" i="37"/>
  <c r="F73" i="37"/>
  <c r="H73" i="37"/>
  <c r="F75" i="37"/>
  <c r="F74" i="37" s="1"/>
  <c r="H75" i="37"/>
  <c r="H74" i="37" s="1"/>
  <c r="F77" i="37"/>
  <c r="H77" i="37"/>
  <c r="F78" i="37"/>
  <c r="H78" i="37"/>
  <c r="F79" i="37"/>
  <c r="H79" i="37"/>
  <c r="F80" i="37"/>
  <c r="H80" i="37"/>
  <c r="F82" i="37"/>
  <c r="F81" i="37" s="1"/>
  <c r="H82" i="37"/>
  <c r="H81" i="37" s="1"/>
  <c r="F84" i="37"/>
  <c r="H84" i="37"/>
  <c r="F85" i="37"/>
  <c r="H85" i="37"/>
  <c r="F87" i="37"/>
  <c r="H87" i="37"/>
  <c r="F88" i="37"/>
  <c r="I88" i="37" s="1"/>
  <c r="F89" i="37"/>
  <c r="H89" i="37"/>
  <c r="F91" i="37"/>
  <c r="H91" i="37"/>
  <c r="F92" i="37"/>
  <c r="H92" i="37"/>
  <c r="F93" i="37"/>
  <c r="H93" i="37"/>
  <c r="F94" i="37"/>
  <c r="H94" i="37"/>
  <c r="F96" i="37"/>
  <c r="I96" i="37" s="1"/>
  <c r="F97" i="37"/>
  <c r="H97" i="37"/>
  <c r="F98" i="37"/>
  <c r="H98" i="37"/>
  <c r="F99" i="37"/>
  <c r="H99" i="37"/>
  <c r="F100" i="37"/>
  <c r="H100" i="37"/>
  <c r="F101" i="37"/>
  <c r="H101" i="37"/>
  <c r="F102" i="37"/>
  <c r="H102" i="37"/>
  <c r="F103" i="37"/>
  <c r="H103" i="37"/>
  <c r="F104" i="37"/>
  <c r="H104" i="37"/>
  <c r="F105" i="37"/>
  <c r="H105" i="37"/>
  <c r="F106" i="37"/>
  <c r="H106" i="37"/>
  <c r="F107" i="37"/>
  <c r="H107" i="37"/>
  <c r="F108" i="37"/>
  <c r="H108" i="37"/>
  <c r="F109" i="37"/>
  <c r="H109" i="37"/>
  <c r="F110" i="37"/>
  <c r="H110" i="37"/>
  <c r="F111" i="37"/>
  <c r="H111" i="37"/>
  <c r="F112" i="37"/>
  <c r="H112" i="37"/>
  <c r="F113" i="37"/>
  <c r="H113" i="37"/>
  <c r="F114" i="37"/>
  <c r="H114" i="37"/>
  <c r="F115" i="37"/>
  <c r="H115" i="37"/>
  <c r="F116" i="37"/>
  <c r="H116" i="37"/>
  <c r="F117" i="37"/>
  <c r="H117" i="37"/>
  <c r="F118" i="37"/>
  <c r="H118" i="37"/>
  <c r="F119" i="37"/>
  <c r="H119" i="37"/>
  <c r="F120" i="37"/>
  <c r="H120" i="37"/>
  <c r="F121" i="37"/>
  <c r="H121" i="37"/>
  <c r="F122" i="37"/>
  <c r="H122" i="37"/>
  <c r="F123" i="37"/>
  <c r="H123" i="37"/>
  <c r="F124" i="37"/>
  <c r="H124" i="37"/>
  <c r="F125" i="37"/>
  <c r="H125" i="37"/>
  <c r="F126" i="37"/>
  <c r="H126" i="37"/>
  <c r="F127" i="37"/>
  <c r="H127" i="37"/>
  <c r="F128" i="37"/>
  <c r="H128" i="37"/>
  <c r="F129" i="37"/>
  <c r="H129" i="37"/>
  <c r="F130" i="37"/>
  <c r="H130" i="37"/>
  <c r="F131" i="37"/>
  <c r="H131" i="37"/>
  <c r="F132" i="37"/>
  <c r="H132" i="37"/>
  <c r="F133" i="37"/>
  <c r="H133" i="37"/>
  <c r="F134" i="37"/>
  <c r="H134" i="37"/>
  <c r="F135" i="37"/>
  <c r="H135" i="37"/>
  <c r="F136" i="37"/>
  <c r="H136" i="37"/>
  <c r="F137" i="37"/>
  <c r="H137" i="37"/>
  <c r="F138" i="37"/>
  <c r="H138" i="37"/>
  <c r="F139" i="37"/>
  <c r="H139" i="37"/>
  <c r="F140" i="37"/>
  <c r="H140" i="37"/>
  <c r="F141" i="37"/>
  <c r="H141" i="37"/>
  <c r="F142" i="37"/>
  <c r="H142" i="37"/>
  <c r="F143" i="37"/>
  <c r="H143" i="37"/>
  <c r="F144" i="37"/>
  <c r="H144" i="37"/>
  <c r="H145" i="37"/>
  <c r="I145" i="37" s="1"/>
  <c r="F146" i="37"/>
  <c r="I146" i="37" s="1"/>
  <c r="F148" i="37"/>
  <c r="H148" i="37"/>
  <c r="F149" i="37"/>
  <c r="H149" i="37"/>
  <c r="I149" i="37" s="1"/>
  <c r="F150" i="37"/>
  <c r="H150" i="37"/>
  <c r="F151" i="37"/>
  <c r="H151" i="37"/>
  <c r="F152" i="37"/>
  <c r="H152" i="37"/>
  <c r="F153" i="37"/>
  <c r="H153" i="37"/>
  <c r="F154" i="37"/>
  <c r="H154" i="37"/>
  <c r="F155" i="37"/>
  <c r="H155" i="37"/>
  <c r="F156" i="37"/>
  <c r="H156" i="37"/>
  <c r="F157" i="37"/>
  <c r="H157" i="37"/>
  <c r="F159" i="37"/>
  <c r="H159" i="37"/>
  <c r="F160" i="37"/>
  <c r="H160" i="37"/>
  <c r="F161" i="37"/>
  <c r="H161" i="37"/>
  <c r="F162" i="37"/>
  <c r="H162" i="37"/>
  <c r="I162" i="37" s="1"/>
  <c r="F163" i="37"/>
  <c r="H163" i="37"/>
  <c r="F165" i="37"/>
  <c r="H165" i="37"/>
  <c r="F166" i="37"/>
  <c r="H166" i="37"/>
  <c r="F167" i="37"/>
  <c r="H167" i="37"/>
  <c r="F169" i="37"/>
  <c r="H169" i="37"/>
  <c r="F171" i="37"/>
  <c r="H171" i="37"/>
  <c r="F172" i="37"/>
  <c r="H172" i="37"/>
  <c r="F173" i="37"/>
  <c r="H173" i="37"/>
  <c r="F174" i="37"/>
  <c r="H174" i="37"/>
  <c r="F175" i="37"/>
  <c r="H175" i="37"/>
  <c r="F176" i="37"/>
  <c r="H176" i="37"/>
  <c r="F177" i="37"/>
  <c r="H177" i="37"/>
  <c r="F178" i="37"/>
  <c r="H178" i="37"/>
  <c r="F180" i="37"/>
  <c r="H180" i="37"/>
  <c r="F181" i="37"/>
  <c r="H181" i="37"/>
  <c r="F182" i="37"/>
  <c r="H182" i="37"/>
  <c r="F183" i="37"/>
  <c r="H183" i="37"/>
  <c r="F184" i="37"/>
  <c r="H184" i="37"/>
  <c r="F185" i="37"/>
  <c r="I185" i="37" s="1"/>
  <c r="F187" i="37"/>
  <c r="H187" i="37"/>
  <c r="F188" i="37"/>
  <c r="I188" i="37" s="1"/>
  <c r="F189" i="37"/>
  <c r="I189" i="37" s="1"/>
  <c r="F190" i="37"/>
  <c r="H190" i="37"/>
  <c r="F191" i="37"/>
  <c r="H191" i="37"/>
  <c r="F192" i="37"/>
  <c r="H192" i="37"/>
  <c r="F193" i="37"/>
  <c r="I193" i="37" s="1"/>
  <c r="F194" i="37"/>
  <c r="H194" i="37"/>
  <c r="F195" i="37"/>
  <c r="H195" i="37"/>
  <c r="F196" i="37"/>
  <c r="H196" i="37"/>
  <c r="F197" i="37"/>
  <c r="I197" i="37" s="1"/>
  <c r="F198" i="37"/>
  <c r="I198" i="37" s="1"/>
  <c r="F199" i="37"/>
  <c r="I199" i="37" s="1"/>
  <c r="F200" i="37"/>
  <c r="H200" i="37"/>
  <c r="F201" i="37"/>
  <c r="I201" i="37" s="1"/>
  <c r="F202" i="37"/>
  <c r="H202" i="37"/>
  <c r="F203" i="37"/>
  <c r="I203" i="37" s="1"/>
  <c r="F204" i="37"/>
  <c r="H204" i="37"/>
  <c r="F205" i="37"/>
  <c r="I205" i="37" s="1"/>
  <c r="F206" i="37"/>
  <c r="H206" i="37"/>
  <c r="F207" i="37"/>
  <c r="H207" i="37"/>
  <c r="F208" i="37"/>
  <c r="H208" i="37"/>
  <c r="F209" i="37"/>
  <c r="H209" i="37"/>
  <c r="F210" i="37"/>
  <c r="H210" i="37"/>
  <c r="F211" i="37"/>
  <c r="H211" i="37"/>
  <c r="F212" i="37"/>
  <c r="H212" i="37"/>
  <c r="F213" i="37"/>
  <c r="I213" i="37" s="1"/>
  <c r="F214" i="37"/>
  <c r="H214" i="37"/>
  <c r="F215" i="37"/>
  <c r="H215" i="37"/>
  <c r="F216" i="37"/>
  <c r="H216" i="37"/>
  <c r="F217" i="37"/>
  <c r="H217" i="37"/>
  <c r="F218" i="37"/>
  <c r="H218" i="37"/>
  <c r="F219" i="37"/>
  <c r="H219" i="37"/>
  <c r="F220" i="37"/>
  <c r="H220" i="37"/>
  <c r="F221" i="37"/>
  <c r="H221" i="37"/>
  <c r="F222" i="37"/>
  <c r="H222" i="37"/>
  <c r="F223" i="37"/>
  <c r="H223" i="37"/>
  <c r="F224" i="37"/>
  <c r="H224" i="37"/>
  <c r="F225" i="37"/>
  <c r="H225" i="37"/>
  <c r="F226" i="37"/>
  <c r="H226" i="37"/>
  <c r="F227" i="37"/>
  <c r="H227" i="37"/>
  <c r="F228" i="37"/>
  <c r="H228" i="37"/>
  <c r="F229" i="37"/>
  <c r="H229" i="37"/>
  <c r="F230" i="37"/>
  <c r="H230" i="37"/>
  <c r="F231" i="37"/>
  <c r="H231" i="37"/>
  <c r="F232" i="37"/>
  <c r="H232" i="37"/>
  <c r="F233" i="37"/>
  <c r="H233" i="37"/>
  <c r="F234" i="37"/>
  <c r="H234" i="37"/>
  <c r="F235" i="37"/>
  <c r="H235" i="37"/>
  <c r="F236" i="37"/>
  <c r="H236" i="37"/>
  <c r="F237" i="37"/>
  <c r="H237" i="37"/>
  <c r="F238" i="37"/>
  <c r="H238" i="37"/>
  <c r="F239" i="37"/>
  <c r="H239" i="37"/>
  <c r="F240" i="37"/>
  <c r="H240" i="37"/>
  <c r="F241" i="37"/>
  <c r="H241" i="37"/>
  <c r="F242" i="37"/>
  <c r="H242" i="37"/>
  <c r="F243" i="37"/>
  <c r="H243" i="37"/>
  <c r="F244" i="37"/>
  <c r="H244" i="37"/>
  <c r="F246" i="37"/>
  <c r="H246" i="37"/>
  <c r="F247" i="37"/>
  <c r="H247" i="37"/>
  <c r="F248" i="37"/>
  <c r="H248" i="37"/>
  <c r="F249" i="37"/>
  <c r="H249" i="37"/>
  <c r="F250" i="37"/>
  <c r="H250" i="37"/>
  <c r="F251" i="37"/>
  <c r="H251" i="37"/>
  <c r="F252" i="37"/>
  <c r="H252" i="37"/>
  <c r="F253" i="37"/>
  <c r="H253" i="37"/>
  <c r="F254" i="37"/>
  <c r="H254" i="37"/>
  <c r="F255" i="37"/>
  <c r="H255" i="37"/>
  <c r="F256" i="37"/>
  <c r="H256" i="37"/>
  <c r="F257" i="37"/>
  <c r="H257" i="37"/>
  <c r="F258" i="37"/>
  <c r="H258" i="37"/>
  <c r="F260" i="37"/>
  <c r="I260" i="37" s="1"/>
  <c r="F262" i="37"/>
  <c r="H262" i="37"/>
  <c r="F263" i="37"/>
  <c r="H263" i="37"/>
  <c r="F265" i="37"/>
  <c r="H265" i="37"/>
  <c r="F266" i="37"/>
  <c r="H266" i="37"/>
  <c r="F267" i="37"/>
  <c r="H267" i="37"/>
  <c r="F268" i="37"/>
  <c r="H268" i="37"/>
  <c r="F269" i="37"/>
  <c r="H269" i="37"/>
  <c r="F270" i="37"/>
  <c r="H270" i="37"/>
  <c r="F271" i="37"/>
  <c r="I271" i="37" s="1"/>
  <c r="F273" i="37"/>
  <c r="H273" i="37"/>
  <c r="F274" i="37"/>
  <c r="H274" i="37"/>
  <c r="F275" i="37"/>
  <c r="H275" i="37"/>
  <c r="F276" i="37"/>
  <c r="H276" i="37"/>
  <c r="F277" i="37"/>
  <c r="H277" i="37"/>
  <c r="F278" i="37"/>
  <c r="H278" i="37"/>
  <c r="F280" i="37"/>
  <c r="H280" i="37"/>
  <c r="F281" i="37"/>
  <c r="H281" i="37"/>
  <c r="F282" i="37"/>
  <c r="H282" i="37"/>
  <c r="F283" i="37"/>
  <c r="H283" i="37"/>
  <c r="F284" i="37"/>
  <c r="H284" i="37"/>
  <c r="F285" i="37"/>
  <c r="H285" i="37"/>
  <c r="F286" i="37"/>
  <c r="H286" i="37"/>
  <c r="I286" i="37" s="1"/>
  <c r="F287" i="37"/>
  <c r="H287" i="37"/>
  <c r="F288" i="37"/>
  <c r="H288" i="37"/>
  <c r="F289" i="37"/>
  <c r="H289" i="37"/>
  <c r="F290" i="37"/>
  <c r="H290" i="37"/>
  <c r="F291" i="37"/>
  <c r="I291" i="37" s="1"/>
  <c r="F294" i="37"/>
  <c r="H294" i="37"/>
  <c r="F295" i="37"/>
  <c r="H295" i="37"/>
  <c r="F297" i="37"/>
  <c r="H297" i="37"/>
  <c r="F298" i="37"/>
  <c r="H298" i="37"/>
  <c r="F299" i="37"/>
  <c r="H299" i="37"/>
  <c r="F300" i="37"/>
  <c r="H300" i="37"/>
  <c r="F301" i="37"/>
  <c r="H301" i="37"/>
  <c r="F303" i="37"/>
  <c r="H303" i="37"/>
  <c r="F304" i="37"/>
  <c r="H304" i="37"/>
  <c r="F305" i="37"/>
  <c r="H305" i="37"/>
  <c r="F306" i="37"/>
  <c r="H306" i="37"/>
  <c r="F307" i="37"/>
  <c r="H307" i="37"/>
  <c r="F309" i="37"/>
  <c r="F308" i="37" s="1"/>
  <c r="H309" i="37"/>
  <c r="D311" i="37"/>
  <c r="P311" i="37" s="1"/>
  <c r="F312" i="37"/>
  <c r="H312" i="37"/>
  <c r="F313" i="37"/>
  <c r="H313" i="37"/>
  <c r="F314" i="37"/>
  <c r="H314" i="37"/>
  <c r="F315" i="37"/>
  <c r="H315" i="37"/>
  <c r="F317" i="37"/>
  <c r="H317" i="37"/>
  <c r="F318" i="37"/>
  <c r="H318" i="37"/>
  <c r="F320" i="37"/>
  <c r="H320" i="37"/>
  <c r="F321" i="37"/>
  <c r="H321" i="37"/>
  <c r="F322" i="37"/>
  <c r="H322" i="37"/>
  <c r="F323" i="37"/>
  <c r="H323" i="37"/>
  <c r="F325" i="37"/>
  <c r="H325" i="37"/>
  <c r="F326" i="37"/>
  <c r="H326" i="37"/>
  <c r="F328" i="37"/>
  <c r="H328" i="37"/>
  <c r="F329" i="37"/>
  <c r="H329" i="37"/>
  <c r="F330" i="37"/>
  <c r="H330" i="37"/>
  <c r="F331" i="37"/>
  <c r="H331" i="37"/>
  <c r="F334" i="37"/>
  <c r="H334" i="37"/>
  <c r="F335" i="37"/>
  <c r="H335" i="37"/>
  <c r="F336" i="37"/>
  <c r="H336" i="37"/>
  <c r="F337" i="37"/>
  <c r="H337" i="37"/>
  <c r="F338" i="37"/>
  <c r="H338" i="37"/>
  <c r="F339" i="37"/>
  <c r="H339" i="37"/>
  <c r="F340" i="37"/>
  <c r="H340" i="37"/>
  <c r="F341" i="37"/>
  <c r="H341" i="37"/>
  <c r="F342" i="37"/>
  <c r="H342" i="37"/>
  <c r="F343" i="37"/>
  <c r="H343" i="37"/>
  <c r="F345" i="37"/>
  <c r="H345" i="37"/>
  <c r="F346" i="37"/>
  <c r="H346" i="37"/>
  <c r="F347" i="37"/>
  <c r="H347" i="37"/>
  <c r="F348" i="37"/>
  <c r="H348" i="37"/>
  <c r="F349" i="37"/>
  <c r="H349" i="37"/>
  <c r="F350" i="37"/>
  <c r="H350" i="37"/>
  <c r="F352" i="37"/>
  <c r="H352" i="37"/>
  <c r="F353" i="37"/>
  <c r="H353" i="37"/>
  <c r="F354" i="37"/>
  <c r="H354" i="37"/>
  <c r="F356" i="37"/>
  <c r="H356" i="37"/>
  <c r="F357" i="37"/>
  <c r="H357" i="37"/>
  <c r="I357" i="37" s="1"/>
  <c r="F359" i="37"/>
  <c r="I359" i="37" s="1"/>
  <c r="F360" i="37"/>
  <c r="H360" i="37"/>
  <c r="F361" i="37"/>
  <c r="I361" i="37" s="1"/>
  <c r="F362" i="37"/>
  <c r="H362" i="37"/>
  <c r="F363" i="37"/>
  <c r="H363" i="37"/>
  <c r="F365" i="37"/>
  <c r="H365" i="37"/>
  <c r="F366" i="37"/>
  <c r="H366" i="37"/>
  <c r="F367" i="37"/>
  <c r="H367" i="37"/>
  <c r="F368" i="37"/>
  <c r="H368" i="37"/>
  <c r="I368" i="37" s="1"/>
  <c r="F369" i="37"/>
  <c r="H369" i="37"/>
  <c r="F370" i="37"/>
  <c r="H370" i="37"/>
  <c r="F371" i="37"/>
  <c r="H371" i="37"/>
  <c r="I371" i="37" s="1"/>
  <c r="F372" i="37"/>
  <c r="H372" i="37"/>
  <c r="F373" i="37"/>
  <c r="H373" i="37"/>
  <c r="F374" i="37"/>
  <c r="H374" i="37"/>
  <c r="I374" i="37" s="1"/>
  <c r="F375" i="37"/>
  <c r="H375" i="37"/>
  <c r="F376" i="37"/>
  <c r="H376" i="37"/>
  <c r="F377" i="37"/>
  <c r="H377" i="37"/>
  <c r="F378" i="37"/>
  <c r="H378" i="37"/>
  <c r="H379" i="37"/>
  <c r="I379" i="37" s="1"/>
  <c r="F380" i="37"/>
  <c r="I380" i="37" s="1"/>
  <c r="F382" i="37"/>
  <c r="H382" i="37"/>
  <c r="H386" i="37"/>
  <c r="I386" i="37" s="1"/>
  <c r="F387" i="37"/>
  <c r="H387" i="37"/>
  <c r="F388" i="37"/>
  <c r="I388" i="37"/>
  <c r="F389" i="37"/>
  <c r="I389" i="37" s="1"/>
  <c r="F390" i="37"/>
  <c r="H390" i="37"/>
  <c r="F391" i="37"/>
  <c r="H391" i="37"/>
  <c r="F392" i="37"/>
  <c r="H392" i="37"/>
  <c r="F393" i="37"/>
  <c r="H393" i="37"/>
  <c r="F394" i="37"/>
  <c r="H394" i="37"/>
  <c r="F395" i="37"/>
  <c r="H395" i="37"/>
  <c r="F396" i="37"/>
  <c r="H396" i="37"/>
  <c r="F397" i="37"/>
  <c r="H397" i="37"/>
  <c r="F398" i="37"/>
  <c r="H398" i="37"/>
  <c r="F399" i="37"/>
  <c r="H399" i="37"/>
  <c r="F400" i="37"/>
  <c r="H400" i="37"/>
  <c r="F401" i="37"/>
  <c r="H401" i="37"/>
  <c r="F402" i="37"/>
  <c r="H402" i="37"/>
  <c r="F403" i="37"/>
  <c r="H403" i="37"/>
  <c r="F404" i="37"/>
  <c r="I404" i="37" s="1"/>
  <c r="F405" i="37"/>
  <c r="I405" i="37" s="1"/>
  <c r="F406" i="37"/>
  <c r="H406" i="37"/>
  <c r="F407" i="37"/>
  <c r="H407" i="37"/>
  <c r="F408" i="37"/>
  <c r="I408" i="37" s="1"/>
  <c r="F409" i="37"/>
  <c r="I409" i="37" s="1"/>
  <c r="F410" i="37"/>
  <c r="I410" i="37" s="1"/>
  <c r="F411" i="37"/>
  <c r="I411" i="37" s="1"/>
  <c r="F412" i="37"/>
  <c r="I412" i="37" s="1"/>
  <c r="F413" i="37"/>
  <c r="I413" i="37" s="1"/>
  <c r="F414" i="37"/>
  <c r="I414" i="37" s="1"/>
  <c r="F415" i="37"/>
  <c r="I415" i="37" s="1"/>
  <c r="F419" i="37"/>
  <c r="H419" i="37"/>
  <c r="F421" i="37"/>
  <c r="H421" i="37"/>
  <c r="F422" i="37"/>
  <c r="H422" i="37"/>
  <c r="F423" i="37"/>
  <c r="H423" i="37"/>
  <c r="F424" i="37"/>
  <c r="H424" i="37"/>
  <c r="F425" i="37"/>
  <c r="H425" i="37"/>
  <c r="F426" i="37"/>
  <c r="H426" i="37"/>
  <c r="F427" i="37"/>
  <c r="H427" i="37"/>
  <c r="F428" i="37"/>
  <c r="H428" i="37"/>
  <c r="F429" i="37"/>
  <c r="H429" i="37"/>
  <c r="F430" i="37"/>
  <c r="H430" i="37"/>
  <c r="F431" i="37"/>
  <c r="I431" i="37" s="1"/>
  <c r="F433" i="37"/>
  <c r="H433" i="37"/>
  <c r="F434" i="37"/>
  <c r="H434" i="37"/>
  <c r="F435" i="37"/>
  <c r="H435" i="37"/>
  <c r="I435" i="37" s="1"/>
  <c r="F436" i="37"/>
  <c r="H436" i="37"/>
  <c r="F437" i="37"/>
  <c r="H437" i="37"/>
  <c r="F438" i="37"/>
  <c r="H438" i="37"/>
  <c r="F439" i="37"/>
  <c r="H439" i="37"/>
  <c r="F440" i="37"/>
  <c r="H440" i="37"/>
  <c r="F441" i="37"/>
  <c r="H441" i="37"/>
  <c r="I441" i="37" s="1"/>
  <c r="F442" i="37"/>
  <c r="H442" i="37"/>
  <c r="F443" i="37"/>
  <c r="H443" i="37"/>
  <c r="F444" i="37"/>
  <c r="H444" i="37"/>
  <c r="F445" i="37"/>
  <c r="H445" i="37"/>
  <c r="F446" i="37"/>
  <c r="H446" i="37"/>
  <c r="F447" i="37"/>
  <c r="H447" i="37"/>
  <c r="I447" i="37" s="1"/>
  <c r="F448" i="37"/>
  <c r="H448" i="37"/>
  <c r="F449" i="37"/>
  <c r="H449" i="37"/>
  <c r="F450" i="37"/>
  <c r="H450" i="37"/>
  <c r="F451" i="37"/>
  <c r="H451" i="37"/>
  <c r="F452" i="37"/>
  <c r="H452" i="37"/>
  <c r="F453" i="37"/>
  <c r="H453" i="37"/>
  <c r="F454" i="37"/>
  <c r="H454" i="37"/>
  <c r="F455" i="37"/>
  <c r="H455" i="37"/>
  <c r="F456" i="37"/>
  <c r="H456" i="37"/>
  <c r="F457" i="37"/>
  <c r="H457" i="37"/>
  <c r="F458" i="37"/>
  <c r="H458" i="37"/>
  <c r="F459" i="37"/>
  <c r="H459" i="37"/>
  <c r="I459" i="37"/>
  <c r="F460" i="37"/>
  <c r="H460" i="37"/>
  <c r="F461" i="37"/>
  <c r="H461" i="37"/>
  <c r="F462" i="37"/>
  <c r="H462" i="37"/>
  <c r="F463" i="37"/>
  <c r="H463" i="37"/>
  <c r="F464" i="37"/>
  <c r="H464" i="37"/>
  <c r="F465" i="37"/>
  <c r="I465" i="37" s="1"/>
  <c r="F466" i="37"/>
  <c r="H466" i="37"/>
  <c r="F467" i="37"/>
  <c r="I467" i="37" s="1"/>
  <c r="F468" i="37"/>
  <c r="I468" i="37" s="1"/>
  <c r="H469" i="37"/>
  <c r="I469" i="37" s="1"/>
  <c r="F470" i="37"/>
  <c r="I470" i="37" s="1"/>
  <c r="F472" i="37"/>
  <c r="H472" i="37"/>
  <c r="F473" i="37"/>
  <c r="H473" i="37"/>
  <c r="F474" i="37"/>
  <c r="H474" i="37"/>
  <c r="I474" i="37" s="1"/>
  <c r="F475" i="37"/>
  <c r="H475" i="37"/>
  <c r="F476" i="37"/>
  <c r="H476" i="37"/>
  <c r="F477" i="37"/>
  <c r="H477" i="37"/>
  <c r="F478" i="37"/>
  <c r="H478" i="37"/>
  <c r="F479" i="37"/>
  <c r="H479" i="37"/>
  <c r="F480" i="37"/>
  <c r="H480" i="37"/>
  <c r="I480" i="37" s="1"/>
  <c r="F481" i="37"/>
  <c r="H481" i="37"/>
  <c r="F482" i="37"/>
  <c r="H482" i="37"/>
  <c r="F483" i="37"/>
  <c r="H483" i="37"/>
  <c r="F484" i="37"/>
  <c r="H484" i="37"/>
  <c r="F485" i="37"/>
  <c r="H485" i="37"/>
  <c r="F486" i="37"/>
  <c r="H486" i="37"/>
  <c r="I486" i="37" s="1"/>
  <c r="F487" i="37"/>
  <c r="H487" i="37"/>
  <c r="H488" i="37"/>
  <c r="I488" i="37" s="1"/>
  <c r="F489" i="37"/>
  <c r="I489" i="37" s="1"/>
  <c r="F491" i="37"/>
  <c r="H491" i="37"/>
  <c r="F492" i="37"/>
  <c r="H492" i="37"/>
  <c r="F493" i="37"/>
  <c r="H493" i="37"/>
  <c r="F494" i="37"/>
  <c r="F496" i="37"/>
  <c r="H496" i="37"/>
  <c r="F497" i="37"/>
  <c r="H497" i="37"/>
  <c r="F498" i="37"/>
  <c r="I498" i="37" s="1"/>
  <c r="F501" i="37"/>
  <c r="H501" i="37"/>
  <c r="F502" i="37"/>
  <c r="H502" i="37"/>
  <c r="F503" i="37"/>
  <c r="H503" i="37"/>
  <c r="F504" i="37"/>
  <c r="H504" i="37"/>
  <c r="F505" i="37"/>
  <c r="H505" i="37"/>
  <c r="F506" i="37"/>
  <c r="H506" i="37"/>
  <c r="F507" i="37"/>
  <c r="H507" i="37"/>
  <c r="F508" i="37"/>
  <c r="H508" i="37"/>
  <c r="F509" i="37"/>
  <c r="H509" i="37"/>
  <c r="H510" i="37"/>
  <c r="I510" i="37" s="1"/>
  <c r="F511" i="37"/>
  <c r="I511" i="37" s="1"/>
  <c r="D516" i="37"/>
  <c r="F516" i="37" s="1"/>
  <c r="I516" i="37" s="1"/>
  <c r="F517" i="37"/>
  <c r="I517" i="37" s="1"/>
  <c r="D518" i="37"/>
  <c r="P518" i="37" s="1"/>
  <c r="R518" i="37" s="1"/>
  <c r="U518" i="37" s="1"/>
  <c r="F520" i="37"/>
  <c r="H520" i="37"/>
  <c r="F521" i="37"/>
  <c r="H521" i="37"/>
  <c r="F522" i="37"/>
  <c r="H522" i="37"/>
  <c r="F524" i="37"/>
  <c r="H524" i="37"/>
  <c r="F525" i="37"/>
  <c r="I525" i="37" s="1"/>
  <c r="F526" i="37"/>
  <c r="I526" i="37" s="1"/>
  <c r="F527" i="37"/>
  <c r="H527" i="37"/>
  <c r="D530" i="37"/>
  <c r="P530" i="37" s="1"/>
  <c r="R530" i="37" s="1"/>
  <c r="F531" i="37"/>
  <c r="I531" i="37" s="1"/>
  <c r="D532" i="37"/>
  <c r="F532" i="37" s="1"/>
  <c r="I532" i="37" s="1"/>
  <c r="F534" i="37"/>
  <c r="H534" i="37"/>
  <c r="F535" i="37"/>
  <c r="H535" i="37"/>
  <c r="F536" i="37"/>
  <c r="H536" i="37"/>
  <c r="F538" i="37"/>
  <c r="H538" i="37"/>
  <c r="F539" i="37"/>
  <c r="H539" i="37"/>
  <c r="F540" i="37"/>
  <c r="H540" i="37"/>
  <c r="F541" i="37"/>
  <c r="H541" i="37"/>
  <c r="F544" i="37"/>
  <c r="I544" i="37" s="1"/>
  <c r="F545" i="37"/>
  <c r="I545" i="37" s="1"/>
  <c r="D546" i="37"/>
  <c r="F546" i="37" s="1"/>
  <c r="I546" i="37" s="1"/>
  <c r="F548" i="37"/>
  <c r="H548" i="37"/>
  <c r="F549" i="37"/>
  <c r="H549" i="37"/>
  <c r="F550" i="37"/>
  <c r="H550" i="37"/>
  <c r="F552" i="37"/>
  <c r="H552" i="37"/>
  <c r="F553" i="37"/>
  <c r="I553" i="37" s="1"/>
  <c r="F554" i="37"/>
  <c r="I554" i="37" s="1"/>
  <c r="F555" i="37"/>
  <c r="H555" i="37"/>
  <c r="F558" i="37"/>
  <c r="I558" i="37" s="1"/>
  <c r="F559" i="37"/>
  <c r="I559" i="37" s="1"/>
  <c r="D560" i="37"/>
  <c r="F560" i="37" s="1"/>
  <c r="I560" i="37" s="1"/>
  <c r="F562" i="37"/>
  <c r="H562" i="37"/>
  <c r="F563" i="37"/>
  <c r="H563" i="37"/>
  <c r="F564" i="37"/>
  <c r="H564" i="37"/>
  <c r="F566" i="37"/>
  <c r="H566" i="37"/>
  <c r="F567" i="37"/>
  <c r="I567" i="37" s="1"/>
  <c r="F568" i="37"/>
  <c r="I568" i="37" s="1"/>
  <c r="F569" i="37"/>
  <c r="H569" i="37"/>
  <c r="F573" i="37"/>
  <c r="H573" i="37"/>
  <c r="F574" i="37"/>
  <c r="H574" i="37"/>
  <c r="F575" i="37"/>
  <c r="I575" i="37" s="1"/>
  <c r="F576" i="37"/>
  <c r="H576" i="37"/>
  <c r="F577" i="37"/>
  <c r="H577" i="37"/>
  <c r="F578" i="37"/>
  <c r="H578" i="37"/>
  <c r="F579" i="37"/>
  <c r="I579" i="37" s="1"/>
  <c r="F580" i="37"/>
  <c r="H580" i="37"/>
  <c r="F581" i="37"/>
  <c r="H581" i="37"/>
  <c r="F582" i="37"/>
  <c r="H582" i="37"/>
  <c r="F583" i="37"/>
  <c r="I583" i="37" s="1"/>
  <c r="F584" i="37"/>
  <c r="I584" i="37" s="1"/>
  <c r="F585" i="37"/>
  <c r="I585" i="37" s="1"/>
  <c r="F586" i="37"/>
  <c r="I586" i="37" s="1"/>
  <c r="P31" i="37"/>
  <c r="R31" i="37" s="1"/>
  <c r="P32" i="37"/>
  <c r="R32" i="37" s="1"/>
  <c r="U32" i="37" s="1"/>
  <c r="P33" i="37"/>
  <c r="T33" i="37" s="1"/>
  <c r="P34" i="37"/>
  <c r="R34" i="37" s="1"/>
  <c r="P35" i="37"/>
  <c r="P36" i="37"/>
  <c r="R36" i="37" s="1"/>
  <c r="P37" i="37"/>
  <c r="T37" i="37" s="1"/>
  <c r="P38" i="37"/>
  <c r="P39" i="37"/>
  <c r="R39" i="37" s="1"/>
  <c r="U39" i="37" s="1"/>
  <c r="P40" i="37"/>
  <c r="T40" i="37" s="1"/>
  <c r="P41" i="37"/>
  <c r="R41" i="37" s="1"/>
  <c r="U41" i="37" s="1"/>
  <c r="P42" i="37"/>
  <c r="R42" i="37" s="1"/>
  <c r="P43" i="37"/>
  <c r="R43" i="37" s="1"/>
  <c r="P44" i="37"/>
  <c r="R44" i="37" s="1"/>
  <c r="P47" i="37"/>
  <c r="P48" i="37"/>
  <c r="T48" i="37" s="1"/>
  <c r="P49" i="37"/>
  <c r="P50" i="37"/>
  <c r="R50" i="37" s="1"/>
  <c r="P51" i="37"/>
  <c r="T51" i="37" s="1"/>
  <c r="P52" i="37"/>
  <c r="R52" i="37" s="1"/>
  <c r="P53" i="37"/>
  <c r="R53" i="37" s="1"/>
  <c r="P54" i="37"/>
  <c r="T54" i="37" s="1"/>
  <c r="P55" i="37"/>
  <c r="R55" i="37" s="1"/>
  <c r="P56" i="37"/>
  <c r="R56" i="37" s="1"/>
  <c r="P57" i="37"/>
  <c r="T57" i="37" s="1"/>
  <c r="P58" i="37"/>
  <c r="R58" i="37" s="1"/>
  <c r="P59" i="37"/>
  <c r="P60" i="37"/>
  <c r="T60" i="37" s="1"/>
  <c r="P61" i="37"/>
  <c r="R61" i="37" s="1"/>
  <c r="P62" i="37"/>
  <c r="R62" i="37" s="1"/>
  <c r="P63" i="37"/>
  <c r="T63" i="37" s="1"/>
  <c r="P64" i="37"/>
  <c r="R64" i="37" s="1"/>
  <c r="P65" i="37"/>
  <c r="R65" i="37" s="1"/>
  <c r="P66" i="37"/>
  <c r="T66" i="37" s="1"/>
  <c r="P67" i="37"/>
  <c r="R67" i="37" s="1"/>
  <c r="P68" i="37"/>
  <c r="T68" i="37" s="1"/>
  <c r="P69" i="37"/>
  <c r="T69" i="37" s="1"/>
  <c r="P70" i="37"/>
  <c r="P71" i="37"/>
  <c r="P74" i="37"/>
  <c r="P75" i="37"/>
  <c r="T75" i="37" s="1"/>
  <c r="T74" i="37" s="1"/>
  <c r="P76" i="37"/>
  <c r="P77" i="37"/>
  <c r="R77" i="37" s="1"/>
  <c r="P78" i="37"/>
  <c r="T78" i="37" s="1"/>
  <c r="P79" i="37"/>
  <c r="P80" i="37"/>
  <c r="R80" i="37" s="1"/>
  <c r="P81" i="37"/>
  <c r="P82" i="37"/>
  <c r="R82" i="37" s="1"/>
  <c r="P83" i="37"/>
  <c r="P84" i="37"/>
  <c r="T84" i="37" s="1"/>
  <c r="P85" i="37"/>
  <c r="R85" i="37" s="1"/>
  <c r="P86" i="37"/>
  <c r="P87" i="37"/>
  <c r="T87" i="37" s="1"/>
  <c r="P88" i="37"/>
  <c r="R88" i="37" s="1"/>
  <c r="U88" i="37" s="1"/>
  <c r="P89" i="37"/>
  <c r="P90" i="37"/>
  <c r="P91" i="37"/>
  <c r="T91" i="37" s="1"/>
  <c r="P92" i="37"/>
  <c r="P93" i="37"/>
  <c r="P94" i="37"/>
  <c r="P95" i="37"/>
  <c r="P96" i="37"/>
  <c r="R96" i="37" s="1"/>
  <c r="P97" i="37"/>
  <c r="R97" i="37" s="1"/>
  <c r="P98" i="37"/>
  <c r="P99" i="37"/>
  <c r="R99" i="37" s="1"/>
  <c r="P100" i="37"/>
  <c r="R100" i="37" s="1"/>
  <c r="P101" i="37"/>
  <c r="R101" i="37" s="1"/>
  <c r="P102" i="37"/>
  <c r="P103" i="37"/>
  <c r="R103" i="37" s="1"/>
  <c r="P104" i="37"/>
  <c r="T104" i="37" s="1"/>
  <c r="P105" i="37"/>
  <c r="R105" i="37" s="1"/>
  <c r="P106" i="37"/>
  <c r="R106" i="37" s="1"/>
  <c r="P107" i="37"/>
  <c r="R107" i="37" s="1"/>
  <c r="P108" i="37"/>
  <c r="R108" i="37" s="1"/>
  <c r="P109" i="37"/>
  <c r="R109" i="37" s="1"/>
  <c r="P110" i="37"/>
  <c r="R110" i="37" s="1"/>
  <c r="P111" i="37"/>
  <c r="R111" i="37" s="1"/>
  <c r="P112" i="37"/>
  <c r="R112" i="37" s="1"/>
  <c r="P113" i="37"/>
  <c r="T113" i="37" s="1"/>
  <c r="P114" i="37"/>
  <c r="R114" i="37" s="1"/>
  <c r="P115" i="37"/>
  <c r="R115" i="37" s="1"/>
  <c r="P116" i="37"/>
  <c r="T116" i="37" s="1"/>
  <c r="P117" i="37"/>
  <c r="T117" i="37" s="1"/>
  <c r="P118" i="37"/>
  <c r="R118" i="37" s="1"/>
  <c r="P119" i="37"/>
  <c r="R119" i="37" s="1"/>
  <c r="P120" i="37"/>
  <c r="R120" i="37" s="1"/>
  <c r="P121" i="37"/>
  <c r="R121" i="37" s="1"/>
  <c r="P122" i="37"/>
  <c r="T122" i="37" s="1"/>
  <c r="P123" i="37"/>
  <c r="R123" i="37" s="1"/>
  <c r="P124" i="37"/>
  <c r="R124" i="37" s="1"/>
  <c r="P125" i="37"/>
  <c r="R125" i="37" s="1"/>
  <c r="P126" i="37"/>
  <c r="T126" i="37" s="1"/>
  <c r="P127" i="37"/>
  <c r="R127" i="37" s="1"/>
  <c r="P128" i="37"/>
  <c r="R128" i="37" s="1"/>
  <c r="P129" i="37"/>
  <c r="T129" i="37" s="1"/>
  <c r="P130" i="37"/>
  <c r="R130" i="37" s="1"/>
  <c r="P131" i="37"/>
  <c r="R131" i="37" s="1"/>
  <c r="P132" i="37"/>
  <c r="P133" i="37"/>
  <c r="R133" i="37" s="1"/>
  <c r="P134" i="37"/>
  <c r="R134" i="37" s="1"/>
  <c r="P135" i="37"/>
  <c r="R135" i="37" s="1"/>
  <c r="P136" i="37"/>
  <c r="R136" i="37" s="1"/>
  <c r="P137" i="37"/>
  <c r="R137" i="37" s="1"/>
  <c r="P138" i="37"/>
  <c r="R138" i="37" s="1"/>
  <c r="P139" i="37"/>
  <c r="R139" i="37" s="1"/>
  <c r="P140" i="37"/>
  <c r="R140" i="37" s="1"/>
  <c r="P141" i="37"/>
  <c r="P142" i="37"/>
  <c r="R142" i="37" s="1"/>
  <c r="P143" i="37"/>
  <c r="R143" i="37" s="1"/>
  <c r="P144" i="37"/>
  <c r="R144" i="37" s="1"/>
  <c r="P145" i="37"/>
  <c r="T145" i="37" s="1"/>
  <c r="U145" i="37" s="1"/>
  <c r="P146" i="37"/>
  <c r="R146" i="37" s="1"/>
  <c r="U146" i="37" s="1"/>
  <c r="P147" i="37"/>
  <c r="P148" i="37"/>
  <c r="T148" i="37" s="1"/>
  <c r="P149" i="37"/>
  <c r="R149" i="37" s="1"/>
  <c r="P150" i="37"/>
  <c r="R150" i="37" s="1"/>
  <c r="P151" i="37"/>
  <c r="T151" i="37" s="1"/>
  <c r="P153" i="37"/>
  <c r="T153" i="37" s="1"/>
  <c r="P154" i="37"/>
  <c r="P155" i="37"/>
  <c r="R155" i="37" s="1"/>
  <c r="P156" i="37"/>
  <c r="R156" i="37" s="1"/>
  <c r="P157" i="37"/>
  <c r="T157" i="37" s="1"/>
  <c r="P158" i="37"/>
  <c r="P159" i="37"/>
  <c r="T159" i="37" s="1"/>
  <c r="P160" i="37"/>
  <c r="R160" i="37" s="1"/>
  <c r="P161" i="37"/>
  <c r="P162" i="37"/>
  <c r="R162" i="37" s="1"/>
  <c r="P163" i="37"/>
  <c r="R163" i="37" s="1"/>
  <c r="P164" i="37"/>
  <c r="P165" i="37"/>
  <c r="T165" i="37" s="1"/>
  <c r="P166" i="37"/>
  <c r="R166" i="37" s="1"/>
  <c r="P167" i="37"/>
  <c r="P168" i="37"/>
  <c r="P169" i="37"/>
  <c r="R169" i="37" s="1"/>
  <c r="P170" i="37"/>
  <c r="P171" i="37"/>
  <c r="R171" i="37" s="1"/>
  <c r="P172" i="37"/>
  <c r="R172" i="37" s="1"/>
  <c r="P173" i="37"/>
  <c r="P174" i="37"/>
  <c r="R174" i="37" s="1"/>
  <c r="P175" i="37"/>
  <c r="R175" i="37" s="1"/>
  <c r="P176" i="37"/>
  <c r="T176" i="37" s="1"/>
  <c r="P177" i="37"/>
  <c r="P178" i="37"/>
  <c r="R178" i="37" s="1"/>
  <c r="P179" i="37"/>
  <c r="P180" i="37"/>
  <c r="P181" i="37"/>
  <c r="T181" i="37" s="1"/>
  <c r="P182" i="37"/>
  <c r="R182" i="37" s="1"/>
  <c r="P183" i="37"/>
  <c r="R183" i="37" s="1"/>
  <c r="P184" i="37"/>
  <c r="P185" i="37"/>
  <c r="R185" i="37" s="1"/>
  <c r="U185" i="37" s="1"/>
  <c r="P186" i="37"/>
  <c r="P187" i="37"/>
  <c r="P188" i="37"/>
  <c r="R188" i="37" s="1"/>
  <c r="U188" i="37" s="1"/>
  <c r="P189" i="37"/>
  <c r="R189" i="37" s="1"/>
  <c r="U189" i="37" s="1"/>
  <c r="P190" i="37"/>
  <c r="T190" i="37" s="1"/>
  <c r="P191" i="37"/>
  <c r="P192" i="37"/>
  <c r="T192" i="37" s="1"/>
  <c r="P193" i="37"/>
  <c r="R193" i="37" s="1"/>
  <c r="U193" i="37" s="1"/>
  <c r="P194" i="37"/>
  <c r="T194" i="37" s="1"/>
  <c r="P195" i="37"/>
  <c r="R195" i="37" s="1"/>
  <c r="P196" i="37"/>
  <c r="R196" i="37" s="1"/>
  <c r="P197" i="37"/>
  <c r="R197" i="37" s="1"/>
  <c r="U197" i="37" s="1"/>
  <c r="P198" i="37"/>
  <c r="R198" i="37" s="1"/>
  <c r="U198" i="37" s="1"/>
  <c r="P199" i="37"/>
  <c r="R199" i="37" s="1"/>
  <c r="U199" i="37" s="1"/>
  <c r="P200" i="37"/>
  <c r="T200" i="37" s="1"/>
  <c r="P201" i="37"/>
  <c r="R201" i="37" s="1"/>
  <c r="U201" i="37" s="1"/>
  <c r="P202" i="37"/>
  <c r="R202" i="37" s="1"/>
  <c r="P203" i="37"/>
  <c r="R203" i="37" s="1"/>
  <c r="U203" i="37" s="1"/>
  <c r="P204" i="37"/>
  <c r="R204" i="37" s="1"/>
  <c r="P205" i="37"/>
  <c r="R205" i="37" s="1"/>
  <c r="U205" i="37" s="1"/>
  <c r="P206" i="37"/>
  <c r="R206" i="37" s="1"/>
  <c r="P207" i="37"/>
  <c r="P208" i="37"/>
  <c r="R208" i="37" s="1"/>
  <c r="P209" i="37"/>
  <c r="P210" i="37"/>
  <c r="R210" i="37" s="1"/>
  <c r="P211" i="37"/>
  <c r="R211" i="37" s="1"/>
  <c r="P212" i="37"/>
  <c r="P213" i="37"/>
  <c r="R213" i="37" s="1"/>
  <c r="U213" i="37" s="1"/>
  <c r="P214" i="37"/>
  <c r="P215" i="37"/>
  <c r="R215" i="37" s="1"/>
  <c r="P216" i="37"/>
  <c r="R216" i="37" s="1"/>
  <c r="P217" i="37"/>
  <c r="P218" i="37"/>
  <c r="T218" i="37" s="1"/>
  <c r="P219" i="37"/>
  <c r="R219" i="37" s="1"/>
  <c r="P220" i="37"/>
  <c r="P221" i="37"/>
  <c r="P222" i="37"/>
  <c r="T222" i="37" s="1"/>
  <c r="P223" i="37"/>
  <c r="P224" i="37"/>
  <c r="R224" i="37" s="1"/>
  <c r="P225" i="37"/>
  <c r="T225" i="37" s="1"/>
  <c r="P226" i="37"/>
  <c r="P227" i="37"/>
  <c r="R227" i="37" s="1"/>
  <c r="P228" i="37"/>
  <c r="R228" i="37" s="1"/>
  <c r="P229" i="37"/>
  <c r="P230" i="37"/>
  <c r="R230" i="37" s="1"/>
  <c r="P231" i="37"/>
  <c r="R231" i="37" s="1"/>
  <c r="P232" i="37"/>
  <c r="P233" i="37"/>
  <c r="T233" i="37" s="1"/>
  <c r="P234" i="37"/>
  <c r="T234" i="37" s="1"/>
  <c r="P235" i="37"/>
  <c r="P236" i="37"/>
  <c r="R236" i="37" s="1"/>
  <c r="P237" i="37"/>
  <c r="T237" i="37" s="1"/>
  <c r="P238" i="37"/>
  <c r="P239" i="37"/>
  <c r="T239" i="37" s="1"/>
  <c r="P240" i="37"/>
  <c r="R240" i="37" s="1"/>
  <c r="P241" i="37"/>
  <c r="P242" i="37"/>
  <c r="R242" i="37" s="1"/>
  <c r="P243" i="37"/>
  <c r="T243" i="37" s="1"/>
  <c r="P244" i="37"/>
  <c r="P245" i="37"/>
  <c r="P246" i="37"/>
  <c r="P247" i="37"/>
  <c r="P248" i="37"/>
  <c r="T248" i="37" s="1"/>
  <c r="P249" i="37"/>
  <c r="R249" i="37" s="1"/>
  <c r="P250" i="37"/>
  <c r="P251" i="37"/>
  <c r="P252" i="37"/>
  <c r="T252" i="37" s="1"/>
  <c r="P253" i="37"/>
  <c r="P254" i="37"/>
  <c r="R254" i="37" s="1"/>
  <c r="P255" i="37"/>
  <c r="R255" i="37" s="1"/>
  <c r="P256" i="37"/>
  <c r="P257" i="37"/>
  <c r="T257" i="37" s="1"/>
  <c r="P258" i="37"/>
  <c r="R258" i="37" s="1"/>
  <c r="P259" i="37"/>
  <c r="P260" i="37"/>
  <c r="R260" i="37" s="1"/>
  <c r="U260" i="37" s="1"/>
  <c r="P261" i="37"/>
  <c r="P262" i="37"/>
  <c r="T262" i="37" s="1"/>
  <c r="P263" i="37"/>
  <c r="P264" i="37"/>
  <c r="P265" i="37"/>
  <c r="R265" i="37" s="1"/>
  <c r="P266" i="37"/>
  <c r="P267" i="37"/>
  <c r="T267" i="37" s="1"/>
  <c r="P268" i="37"/>
  <c r="T268" i="37" s="1"/>
  <c r="P269" i="37"/>
  <c r="P270" i="37"/>
  <c r="T270" i="37" s="1"/>
  <c r="P271" i="37"/>
  <c r="R271" i="37" s="1"/>
  <c r="U271" i="37" s="1"/>
  <c r="P272" i="37"/>
  <c r="P273" i="37"/>
  <c r="R273" i="37" s="1"/>
  <c r="T273" i="37"/>
  <c r="U273" i="37" s="1"/>
  <c r="P274" i="37"/>
  <c r="T274" i="37" s="1"/>
  <c r="P275" i="37"/>
  <c r="P276" i="37"/>
  <c r="R276" i="37" s="1"/>
  <c r="P277" i="37"/>
  <c r="P278" i="37"/>
  <c r="T278" i="37" s="1"/>
  <c r="P279" i="37"/>
  <c r="P280" i="37"/>
  <c r="R280" i="37" s="1"/>
  <c r="P281" i="37"/>
  <c r="T281" i="37" s="1"/>
  <c r="P282" i="37"/>
  <c r="R282" i="37" s="1"/>
  <c r="P283" i="37"/>
  <c r="T283" i="37" s="1"/>
  <c r="P284" i="37"/>
  <c r="T284" i="37" s="1"/>
  <c r="P285" i="37"/>
  <c r="R285" i="37" s="1"/>
  <c r="P286" i="37"/>
  <c r="R286" i="37" s="1"/>
  <c r="P287" i="37"/>
  <c r="T287" i="37" s="1"/>
  <c r="P288" i="37"/>
  <c r="R288" i="37" s="1"/>
  <c r="P289" i="37"/>
  <c r="P290" i="37"/>
  <c r="T290" i="37" s="1"/>
  <c r="P291" i="37"/>
  <c r="R291" i="37" s="1"/>
  <c r="U291" i="37" s="1"/>
  <c r="P292" i="37"/>
  <c r="P293" i="37"/>
  <c r="P294" i="37"/>
  <c r="T294" i="37" s="1"/>
  <c r="P295" i="37"/>
  <c r="R295" i="37" s="1"/>
  <c r="P296" i="37"/>
  <c r="P297" i="37"/>
  <c r="T297" i="37" s="1"/>
  <c r="P298" i="37"/>
  <c r="R298" i="37" s="1"/>
  <c r="P299" i="37"/>
  <c r="R299" i="37" s="1"/>
  <c r="P300" i="37"/>
  <c r="T300" i="37" s="1"/>
  <c r="P301" i="37"/>
  <c r="R301" i="37" s="1"/>
  <c r="P302" i="37"/>
  <c r="P303" i="37"/>
  <c r="T303" i="37" s="1"/>
  <c r="P304" i="37"/>
  <c r="T304" i="37" s="1"/>
  <c r="P305" i="37"/>
  <c r="T305" i="37" s="1"/>
  <c r="P306" i="37"/>
  <c r="T306" i="37" s="1"/>
  <c r="P307" i="37"/>
  <c r="T307" i="37" s="1"/>
  <c r="P308" i="37"/>
  <c r="P309" i="37"/>
  <c r="T309" i="37" s="1"/>
  <c r="P310" i="37"/>
  <c r="P312" i="37"/>
  <c r="P313" i="37"/>
  <c r="R313" i="37" s="1"/>
  <c r="P314" i="37"/>
  <c r="T314" i="37" s="1"/>
  <c r="P315" i="37"/>
  <c r="T315" i="37" s="1"/>
  <c r="P316" i="37"/>
  <c r="P317" i="37"/>
  <c r="R317" i="37" s="1"/>
  <c r="P318" i="37"/>
  <c r="R318" i="37" s="1"/>
  <c r="P319" i="37"/>
  <c r="P320" i="37"/>
  <c r="R320" i="37" s="1"/>
  <c r="P321" i="37"/>
  <c r="R321" i="37" s="1"/>
  <c r="P322" i="37"/>
  <c r="P323" i="37"/>
  <c r="R323" i="37" s="1"/>
  <c r="P324" i="37"/>
  <c r="P325" i="37"/>
  <c r="T325" i="37" s="1"/>
  <c r="P326" i="37"/>
  <c r="R326" i="37" s="1"/>
  <c r="P327" i="37"/>
  <c r="P328" i="37"/>
  <c r="R328" i="37" s="1"/>
  <c r="P329" i="37"/>
  <c r="R329" i="37" s="1"/>
  <c r="P330" i="37"/>
  <c r="P331" i="37"/>
  <c r="R331" i="37" s="1"/>
  <c r="P332" i="37"/>
  <c r="P333" i="37"/>
  <c r="P334" i="37"/>
  <c r="R334" i="37" s="1"/>
  <c r="P335" i="37"/>
  <c r="P336" i="37"/>
  <c r="T336" i="37" s="1"/>
  <c r="P337" i="37"/>
  <c r="T337" i="37" s="1"/>
  <c r="P338" i="37"/>
  <c r="R338" i="37" s="1"/>
  <c r="P339" i="37"/>
  <c r="R339" i="37" s="1"/>
  <c r="P340" i="37"/>
  <c r="R340" i="37" s="1"/>
  <c r="P341" i="37"/>
  <c r="R341" i="37" s="1"/>
  <c r="P342" i="37"/>
  <c r="T342" i="37" s="1"/>
  <c r="P343" i="37"/>
  <c r="R343" i="37" s="1"/>
  <c r="P344" i="37"/>
  <c r="P345" i="37"/>
  <c r="T345" i="37" s="1"/>
  <c r="P346" i="37"/>
  <c r="T346" i="37" s="1"/>
  <c r="P347" i="37"/>
  <c r="P348" i="37"/>
  <c r="R348" i="37" s="1"/>
  <c r="P349" i="37"/>
  <c r="P350" i="37"/>
  <c r="R350" i="37" s="1"/>
  <c r="P351" i="37"/>
  <c r="P352" i="37"/>
  <c r="R352" i="37" s="1"/>
  <c r="P353" i="37"/>
  <c r="T353" i="37" s="1"/>
  <c r="P354" i="37"/>
  <c r="T354" i="37" s="1"/>
  <c r="P355" i="37"/>
  <c r="P356" i="37"/>
  <c r="P357" i="37"/>
  <c r="T357" i="37" s="1"/>
  <c r="P358" i="37"/>
  <c r="P359" i="37"/>
  <c r="R359" i="37" s="1"/>
  <c r="P360" i="37"/>
  <c r="R360" i="37" s="1"/>
  <c r="P361" i="37"/>
  <c r="R361" i="37" s="1"/>
  <c r="U361" i="37" s="1"/>
  <c r="P362" i="37"/>
  <c r="R362" i="37" s="1"/>
  <c r="P363" i="37"/>
  <c r="T363" i="37" s="1"/>
  <c r="P364" i="37"/>
  <c r="P365" i="37"/>
  <c r="P366" i="37"/>
  <c r="P367" i="37"/>
  <c r="T367" i="37" s="1"/>
  <c r="P368" i="37"/>
  <c r="T368" i="37" s="1"/>
  <c r="P369" i="37"/>
  <c r="T369" i="37" s="1"/>
  <c r="P370" i="37"/>
  <c r="T370" i="37" s="1"/>
  <c r="P371" i="37"/>
  <c r="R371" i="37" s="1"/>
  <c r="P372" i="37"/>
  <c r="T372" i="37" s="1"/>
  <c r="P373" i="37"/>
  <c r="R373" i="37" s="1"/>
  <c r="P374" i="37"/>
  <c r="R374" i="37" s="1"/>
  <c r="P375" i="37"/>
  <c r="R375" i="37" s="1"/>
  <c r="P376" i="37"/>
  <c r="T376" i="37" s="1"/>
  <c r="P377" i="37"/>
  <c r="T377" i="37" s="1"/>
  <c r="P378" i="37"/>
  <c r="R378" i="37" s="1"/>
  <c r="P379" i="37"/>
  <c r="T379" i="37" s="1"/>
  <c r="U379" i="37" s="1"/>
  <c r="P380" i="37"/>
  <c r="R380" i="37" s="1"/>
  <c r="U380" i="37" s="1"/>
  <c r="P381" i="37"/>
  <c r="P382" i="37"/>
  <c r="R382" i="37" s="1"/>
  <c r="P383" i="37"/>
  <c r="P384" i="37"/>
  <c r="P385" i="37"/>
  <c r="P386" i="37"/>
  <c r="T386" i="37" s="1"/>
  <c r="U386" i="37" s="1"/>
  <c r="P387" i="37"/>
  <c r="R387" i="37" s="1"/>
  <c r="P388" i="37"/>
  <c r="R388" i="37" s="1"/>
  <c r="U388" i="37" s="1"/>
  <c r="P389" i="37"/>
  <c r="R389" i="37" s="1"/>
  <c r="U389" i="37" s="1"/>
  <c r="P390" i="37"/>
  <c r="T390" i="37" s="1"/>
  <c r="P391" i="37"/>
  <c r="T391" i="37" s="1"/>
  <c r="P392" i="37"/>
  <c r="R392" i="37" s="1"/>
  <c r="P393" i="37"/>
  <c r="T393" i="37" s="1"/>
  <c r="P394" i="37"/>
  <c r="T394" i="37" s="1"/>
  <c r="P395" i="37"/>
  <c r="R395" i="37" s="1"/>
  <c r="P396" i="37"/>
  <c r="T396" i="37" s="1"/>
  <c r="P397" i="37"/>
  <c r="T397" i="37" s="1"/>
  <c r="P398" i="37"/>
  <c r="T398" i="37" s="1"/>
  <c r="P399" i="37"/>
  <c r="T399" i="37" s="1"/>
  <c r="P400" i="37"/>
  <c r="R400" i="37" s="1"/>
  <c r="P401" i="37"/>
  <c r="T401" i="37" s="1"/>
  <c r="P402" i="37"/>
  <c r="T402" i="37" s="1"/>
  <c r="P403" i="37"/>
  <c r="R403" i="37" s="1"/>
  <c r="P404" i="37"/>
  <c r="R404" i="37" s="1"/>
  <c r="U404" i="37" s="1"/>
  <c r="P405" i="37"/>
  <c r="R405" i="37" s="1"/>
  <c r="U405" i="37" s="1"/>
  <c r="P406" i="37"/>
  <c r="R406" i="37" s="1"/>
  <c r="P407" i="37"/>
  <c r="R407" i="37" s="1"/>
  <c r="P408" i="37"/>
  <c r="R408" i="37" s="1"/>
  <c r="U408" i="37" s="1"/>
  <c r="P409" i="37"/>
  <c r="R409" i="37" s="1"/>
  <c r="U409" i="37" s="1"/>
  <c r="P410" i="37"/>
  <c r="R410" i="37" s="1"/>
  <c r="U410" i="37" s="1"/>
  <c r="P411" i="37"/>
  <c r="R411" i="37" s="1"/>
  <c r="U411" i="37" s="1"/>
  <c r="P412" i="37"/>
  <c r="R412" i="37" s="1"/>
  <c r="U412" i="37" s="1"/>
  <c r="P413" i="37"/>
  <c r="R413" i="37" s="1"/>
  <c r="U413" i="37" s="1"/>
  <c r="P414" i="37"/>
  <c r="R414" i="37" s="1"/>
  <c r="U414" i="37" s="1"/>
  <c r="P415" i="37"/>
  <c r="R415" i="37" s="1"/>
  <c r="U415" i="37" s="1"/>
  <c r="P416" i="37"/>
  <c r="P417" i="37"/>
  <c r="P418" i="37"/>
  <c r="P419" i="37"/>
  <c r="P420" i="37"/>
  <c r="P421" i="37"/>
  <c r="T421" i="37" s="1"/>
  <c r="P422" i="37"/>
  <c r="P423" i="37"/>
  <c r="T423" i="37" s="1"/>
  <c r="P424" i="37"/>
  <c r="R424" i="37" s="1"/>
  <c r="P425" i="37"/>
  <c r="P426" i="37"/>
  <c r="R426" i="37" s="1"/>
  <c r="P427" i="37"/>
  <c r="T427" i="37" s="1"/>
  <c r="P428" i="37"/>
  <c r="P429" i="37"/>
  <c r="T429" i="37" s="1"/>
  <c r="P430" i="37"/>
  <c r="T430" i="37" s="1"/>
  <c r="P431" i="37"/>
  <c r="R431" i="37" s="1"/>
  <c r="U431" i="37" s="1"/>
  <c r="P432" i="37"/>
  <c r="P433" i="37"/>
  <c r="T433" i="37" s="1"/>
  <c r="P434" i="37"/>
  <c r="P435" i="37"/>
  <c r="R435" i="37" s="1"/>
  <c r="P436" i="37"/>
  <c r="T436" i="37" s="1"/>
  <c r="P437" i="37"/>
  <c r="T437" i="37" s="1"/>
  <c r="P438" i="37"/>
  <c r="P439" i="37"/>
  <c r="R439" i="37" s="1"/>
  <c r="P440" i="37"/>
  <c r="T440" i="37" s="1"/>
  <c r="P441" i="37"/>
  <c r="T441" i="37" s="1"/>
  <c r="P442" i="37"/>
  <c r="R442" i="37" s="1"/>
  <c r="P443" i="37"/>
  <c r="T443" i="37" s="1"/>
  <c r="P444" i="37"/>
  <c r="P445" i="37"/>
  <c r="P446" i="37"/>
  <c r="T446" i="37" s="1"/>
  <c r="P447" i="37"/>
  <c r="T447" i="37" s="1"/>
  <c r="P448" i="37"/>
  <c r="R448" i="37" s="1"/>
  <c r="P449" i="37"/>
  <c r="T449" i="37" s="1"/>
  <c r="P450" i="37"/>
  <c r="R450" i="37" s="1"/>
  <c r="P451" i="37"/>
  <c r="R451" i="37" s="1"/>
  <c r="P452" i="37"/>
  <c r="P453" i="37"/>
  <c r="R453" i="37" s="1"/>
  <c r="P454" i="37"/>
  <c r="R454" i="37" s="1"/>
  <c r="P455" i="37"/>
  <c r="T455" i="37" s="1"/>
  <c r="P456" i="37"/>
  <c r="P457" i="37"/>
  <c r="P458" i="37"/>
  <c r="T458" i="37" s="1"/>
  <c r="P459" i="37"/>
  <c r="P460" i="37"/>
  <c r="R460" i="37" s="1"/>
  <c r="P461" i="37"/>
  <c r="T461" i="37" s="1"/>
  <c r="P462" i="37"/>
  <c r="R462" i="37" s="1"/>
  <c r="P463" i="37"/>
  <c r="P464" i="37"/>
  <c r="T464" i="37" s="1"/>
  <c r="P465" i="37"/>
  <c r="R465" i="37" s="1"/>
  <c r="U465" i="37" s="1"/>
  <c r="P466" i="37"/>
  <c r="R466" i="37" s="1"/>
  <c r="P467" i="37"/>
  <c r="R467" i="37" s="1"/>
  <c r="U467" i="37" s="1"/>
  <c r="P468" i="37"/>
  <c r="R468" i="37" s="1"/>
  <c r="U468" i="37" s="1"/>
  <c r="P469" i="37"/>
  <c r="T469" i="37" s="1"/>
  <c r="U469" i="37" s="1"/>
  <c r="P470" i="37"/>
  <c r="R470" i="37" s="1"/>
  <c r="U470" i="37" s="1"/>
  <c r="P471" i="37"/>
  <c r="P472" i="37"/>
  <c r="T472" i="37" s="1"/>
  <c r="P473" i="37"/>
  <c r="R473" i="37" s="1"/>
  <c r="P474" i="37"/>
  <c r="T474" i="37" s="1"/>
  <c r="P475" i="37"/>
  <c r="P476" i="37"/>
  <c r="T476" i="37" s="1"/>
  <c r="P477" i="37"/>
  <c r="R477" i="37" s="1"/>
  <c r="P478" i="37"/>
  <c r="T478" i="37" s="1"/>
  <c r="R478" i="37"/>
  <c r="P479" i="37"/>
  <c r="P480" i="37"/>
  <c r="R480" i="37" s="1"/>
  <c r="P481" i="37"/>
  <c r="T481" i="37" s="1"/>
  <c r="P482" i="37"/>
  <c r="R482" i="37" s="1"/>
  <c r="P483" i="37"/>
  <c r="T483" i="37" s="1"/>
  <c r="P484" i="37"/>
  <c r="T484" i="37" s="1"/>
  <c r="P485" i="37"/>
  <c r="T485" i="37" s="1"/>
  <c r="P486" i="37"/>
  <c r="R486" i="37" s="1"/>
  <c r="P487" i="37"/>
  <c r="R487" i="37" s="1"/>
  <c r="P488" i="37"/>
  <c r="T488" i="37" s="1"/>
  <c r="U488" i="37" s="1"/>
  <c r="P489" i="37"/>
  <c r="R489" i="37" s="1"/>
  <c r="U489" i="37" s="1"/>
  <c r="P490" i="37"/>
  <c r="P491" i="37"/>
  <c r="R491" i="37" s="1"/>
  <c r="P492" i="37"/>
  <c r="R492" i="37" s="1"/>
  <c r="P493" i="37"/>
  <c r="P494" i="37"/>
  <c r="R494" i="37" s="1"/>
  <c r="U494" i="37" s="1"/>
  <c r="P495" i="37"/>
  <c r="P496" i="37"/>
  <c r="T496" i="37" s="1"/>
  <c r="P497" i="37"/>
  <c r="R497" i="37" s="1"/>
  <c r="P498" i="37"/>
  <c r="R498" i="37" s="1"/>
  <c r="U498" i="37" s="1"/>
  <c r="P499" i="37"/>
  <c r="P500" i="37"/>
  <c r="P501" i="37"/>
  <c r="T501" i="37" s="1"/>
  <c r="P502" i="37"/>
  <c r="T502" i="37" s="1"/>
  <c r="P503" i="37"/>
  <c r="T503" i="37" s="1"/>
  <c r="P504" i="37"/>
  <c r="R504" i="37" s="1"/>
  <c r="P505" i="37"/>
  <c r="R505" i="37" s="1"/>
  <c r="P506" i="37"/>
  <c r="T506" i="37" s="1"/>
  <c r="P507" i="37"/>
  <c r="T507" i="37" s="1"/>
  <c r="P508" i="37"/>
  <c r="R508" i="37" s="1"/>
  <c r="P509" i="37"/>
  <c r="R509" i="37" s="1"/>
  <c r="P510" i="37"/>
  <c r="T510" i="37" s="1"/>
  <c r="U510" i="37" s="1"/>
  <c r="P511" i="37"/>
  <c r="R511" i="37" s="1"/>
  <c r="U511" i="37" s="1"/>
  <c r="P512" i="37"/>
  <c r="P513" i="37"/>
  <c r="P514" i="37"/>
  <c r="P515" i="37"/>
  <c r="P517" i="37"/>
  <c r="R517" i="37" s="1"/>
  <c r="U517" i="37" s="1"/>
  <c r="P519" i="37"/>
  <c r="P520" i="37"/>
  <c r="P521" i="37"/>
  <c r="R521" i="37" s="1"/>
  <c r="P522" i="37"/>
  <c r="R522" i="37" s="1"/>
  <c r="P523" i="37"/>
  <c r="P524" i="37"/>
  <c r="T524" i="37" s="1"/>
  <c r="P525" i="37"/>
  <c r="R525" i="37" s="1"/>
  <c r="U525" i="37" s="1"/>
  <c r="P526" i="37"/>
  <c r="R526" i="37" s="1"/>
  <c r="U526" i="37" s="1"/>
  <c r="P527" i="37"/>
  <c r="T527" i="37" s="1"/>
  <c r="P528" i="37"/>
  <c r="P529" i="37"/>
  <c r="P533" i="37"/>
  <c r="P534" i="37"/>
  <c r="T534" i="37" s="1"/>
  <c r="P535" i="37"/>
  <c r="R535" i="37" s="1"/>
  <c r="P536" i="37"/>
  <c r="R536" i="37" s="1"/>
  <c r="P537" i="37"/>
  <c r="P538" i="37"/>
  <c r="T538" i="37" s="1"/>
  <c r="P539" i="37"/>
  <c r="T539" i="37" s="1"/>
  <c r="P540" i="37"/>
  <c r="T540" i="37" s="1"/>
  <c r="P541" i="37"/>
  <c r="T541" i="37" s="1"/>
  <c r="P542" i="37"/>
  <c r="P543" i="37"/>
  <c r="P544" i="37"/>
  <c r="R544" i="37" s="1"/>
  <c r="U544" i="37" s="1"/>
  <c r="P545" i="37"/>
  <c r="R545" i="37" s="1"/>
  <c r="U545" i="37" s="1"/>
  <c r="P547" i="37"/>
  <c r="P548" i="37"/>
  <c r="R548" i="37" s="1"/>
  <c r="P549" i="37"/>
  <c r="T549" i="37" s="1"/>
  <c r="P550" i="37"/>
  <c r="P551" i="37"/>
  <c r="P552" i="37"/>
  <c r="T552" i="37" s="1"/>
  <c r="P553" i="37"/>
  <c r="R553" i="37" s="1"/>
  <c r="U553" i="37" s="1"/>
  <c r="P554" i="37"/>
  <c r="R554" i="37" s="1"/>
  <c r="U554" i="37" s="1"/>
  <c r="P555" i="37"/>
  <c r="T555" i="37" s="1"/>
  <c r="P556" i="37"/>
  <c r="P557" i="37"/>
  <c r="P558" i="37"/>
  <c r="R558" i="37" s="1"/>
  <c r="P559" i="37"/>
  <c r="R559" i="37" s="1"/>
  <c r="U559" i="37" s="1"/>
  <c r="P561" i="37"/>
  <c r="P562" i="37"/>
  <c r="T562" i="37" s="1"/>
  <c r="P563" i="37"/>
  <c r="P564" i="37"/>
  <c r="R564" i="37" s="1"/>
  <c r="P565" i="37"/>
  <c r="P566" i="37"/>
  <c r="P567" i="37"/>
  <c r="R567" i="37" s="1"/>
  <c r="U567" i="37" s="1"/>
  <c r="P568" i="37"/>
  <c r="R568" i="37" s="1"/>
  <c r="U568" i="37" s="1"/>
  <c r="P569" i="37"/>
  <c r="R569" i="37" s="1"/>
  <c r="P570" i="37"/>
  <c r="P571" i="37"/>
  <c r="P572" i="37"/>
  <c r="P573" i="37"/>
  <c r="R573" i="37" s="1"/>
  <c r="P574" i="37"/>
  <c r="P575" i="37"/>
  <c r="R575" i="37" s="1"/>
  <c r="U575" i="37" s="1"/>
  <c r="P576" i="37"/>
  <c r="R576" i="37" s="1"/>
  <c r="P577" i="37"/>
  <c r="T577" i="37" s="1"/>
  <c r="P578" i="37"/>
  <c r="T578" i="37" s="1"/>
  <c r="P579" i="37"/>
  <c r="R579" i="37" s="1"/>
  <c r="U579" i="37" s="1"/>
  <c r="P580" i="37"/>
  <c r="R580" i="37" s="1"/>
  <c r="P581" i="37"/>
  <c r="R581" i="37" s="1"/>
  <c r="P582" i="37"/>
  <c r="R582" i="37" s="1"/>
  <c r="P583" i="37"/>
  <c r="R583" i="37" s="1"/>
  <c r="U583" i="37" s="1"/>
  <c r="P584" i="37"/>
  <c r="R584" i="37" s="1"/>
  <c r="U584" i="37" s="1"/>
  <c r="P585" i="37"/>
  <c r="R585" i="37" s="1"/>
  <c r="U585" i="37" s="1"/>
  <c r="P586" i="37"/>
  <c r="R586" i="37" s="1"/>
  <c r="U586" i="37" s="1"/>
  <c r="L586" i="37"/>
  <c r="O586" i="37" s="1"/>
  <c r="L585" i="37"/>
  <c r="O585" i="37" s="1"/>
  <c r="L584" i="37"/>
  <c r="O584" i="37" s="1"/>
  <c r="L583" i="37"/>
  <c r="O583" i="37" s="1"/>
  <c r="N580" i="37"/>
  <c r="L580" i="37"/>
  <c r="L579" i="37"/>
  <c r="O579" i="37" s="1"/>
  <c r="N578" i="37"/>
  <c r="L578" i="37"/>
  <c r="N577" i="37"/>
  <c r="L577" i="37"/>
  <c r="N576" i="37"/>
  <c r="L576" i="37"/>
  <c r="O568" i="37"/>
  <c r="O567" i="37"/>
  <c r="L560" i="37"/>
  <c r="O560" i="37" s="1"/>
  <c r="L559" i="37"/>
  <c r="O559" i="37" s="1"/>
  <c r="L558" i="37"/>
  <c r="N555" i="37"/>
  <c r="L555" i="37"/>
  <c r="L554" i="37"/>
  <c r="O554" i="37" s="1"/>
  <c r="L553" i="37"/>
  <c r="O553" i="37" s="1"/>
  <c r="N552" i="37"/>
  <c r="L552" i="37"/>
  <c r="N550" i="37"/>
  <c r="L550" i="37"/>
  <c r="N549" i="37"/>
  <c r="L549" i="37"/>
  <c r="N548" i="37"/>
  <c r="L548" i="37"/>
  <c r="L546" i="37"/>
  <c r="O546" i="37" s="1"/>
  <c r="L544" i="37"/>
  <c r="O544" i="37" s="1"/>
  <c r="N541" i="37"/>
  <c r="L541" i="37"/>
  <c r="N540" i="37"/>
  <c r="L540" i="37"/>
  <c r="N539" i="37"/>
  <c r="L539" i="37"/>
  <c r="N538" i="37"/>
  <c r="L538" i="37"/>
  <c r="N536" i="37"/>
  <c r="L536" i="37"/>
  <c r="N535" i="37"/>
  <c r="L535" i="37"/>
  <c r="N534" i="37"/>
  <c r="L534" i="37"/>
  <c r="L532" i="37"/>
  <c r="O532" i="37" s="1"/>
  <c r="P531" i="37"/>
  <c r="R531" i="37" s="1"/>
  <c r="U531" i="37" s="1"/>
  <c r="L530" i="37"/>
  <c r="N527" i="37"/>
  <c r="L527" i="37"/>
  <c r="L526" i="37"/>
  <c r="O526" i="37" s="1"/>
  <c r="L525" i="37"/>
  <c r="O525" i="37" s="1"/>
  <c r="N524" i="37"/>
  <c r="L524" i="37"/>
  <c r="N522" i="37"/>
  <c r="L522" i="37"/>
  <c r="N521" i="37"/>
  <c r="L521" i="37"/>
  <c r="N520" i="37"/>
  <c r="L520" i="37"/>
  <c r="L518" i="37"/>
  <c r="O518" i="37" s="1"/>
  <c r="L517" i="37"/>
  <c r="L516" i="37"/>
  <c r="O516" i="37" s="1"/>
  <c r="L511" i="37"/>
  <c r="O511" i="37" s="1"/>
  <c r="N510" i="37"/>
  <c r="O510" i="37" s="1"/>
  <c r="N509" i="37"/>
  <c r="L509" i="37"/>
  <c r="N508" i="37"/>
  <c r="L508" i="37"/>
  <c r="N507" i="37"/>
  <c r="L507" i="37"/>
  <c r="N506" i="37"/>
  <c r="L506" i="37"/>
  <c r="N505" i="37"/>
  <c r="L505" i="37"/>
  <c r="N504" i="37"/>
  <c r="L504" i="37"/>
  <c r="N503" i="37"/>
  <c r="L503" i="37"/>
  <c r="N502" i="37"/>
  <c r="L502" i="37"/>
  <c r="N501" i="37"/>
  <c r="L501" i="37"/>
  <c r="L498" i="37"/>
  <c r="O498" i="37" s="1"/>
  <c r="N497" i="37"/>
  <c r="L497" i="37"/>
  <c r="N496" i="37"/>
  <c r="L496" i="37"/>
  <c r="L494" i="37"/>
  <c r="O494" i="37" s="1"/>
  <c r="N493" i="37"/>
  <c r="L493" i="37"/>
  <c r="N492" i="37"/>
  <c r="L492" i="37"/>
  <c r="N491" i="37"/>
  <c r="L491" i="37"/>
  <c r="L489" i="37"/>
  <c r="O489" i="37" s="1"/>
  <c r="N488" i="37"/>
  <c r="O488" i="37" s="1"/>
  <c r="N487" i="37"/>
  <c r="L487" i="37"/>
  <c r="N486" i="37"/>
  <c r="L486" i="37"/>
  <c r="N485" i="37"/>
  <c r="L485" i="37"/>
  <c r="N484" i="37"/>
  <c r="L484" i="37"/>
  <c r="N483" i="37"/>
  <c r="L483" i="37"/>
  <c r="N482" i="37"/>
  <c r="L482" i="37"/>
  <c r="N481" i="37"/>
  <c r="L481" i="37"/>
  <c r="N480" i="37"/>
  <c r="L480" i="37"/>
  <c r="N479" i="37"/>
  <c r="L479" i="37"/>
  <c r="N478" i="37"/>
  <c r="L478" i="37"/>
  <c r="N477" i="37"/>
  <c r="L477" i="37"/>
  <c r="N476" i="37"/>
  <c r="L476" i="37"/>
  <c r="N475" i="37"/>
  <c r="L475" i="37"/>
  <c r="N474" i="37"/>
  <c r="L474" i="37"/>
  <c r="N473" i="37"/>
  <c r="L473" i="37"/>
  <c r="N472" i="37"/>
  <c r="L472" i="37"/>
  <c r="L470" i="37"/>
  <c r="O470" i="37" s="1"/>
  <c r="N469" i="37"/>
  <c r="O469" i="37" s="1"/>
  <c r="L468" i="37"/>
  <c r="O468" i="37" s="1"/>
  <c r="L467" i="37"/>
  <c r="O467" i="37" s="1"/>
  <c r="N466" i="37"/>
  <c r="L466" i="37"/>
  <c r="L465" i="37"/>
  <c r="O465" i="37" s="1"/>
  <c r="N464" i="37"/>
  <c r="L464" i="37"/>
  <c r="N463" i="37"/>
  <c r="L463" i="37"/>
  <c r="N462" i="37"/>
  <c r="L462" i="37"/>
  <c r="N461" i="37"/>
  <c r="L461" i="37"/>
  <c r="N460" i="37"/>
  <c r="L460" i="37"/>
  <c r="N459" i="37"/>
  <c r="L459" i="37"/>
  <c r="N458" i="37"/>
  <c r="L458" i="37"/>
  <c r="N457" i="37"/>
  <c r="L457" i="37"/>
  <c r="N456" i="37"/>
  <c r="L456" i="37"/>
  <c r="N455" i="37"/>
  <c r="L455" i="37"/>
  <c r="N454" i="37"/>
  <c r="L454" i="37"/>
  <c r="N453" i="37"/>
  <c r="L453" i="37"/>
  <c r="N452" i="37"/>
  <c r="L452" i="37"/>
  <c r="N451" i="37"/>
  <c r="L451" i="37"/>
  <c r="N450" i="37"/>
  <c r="L450" i="37"/>
  <c r="N449" i="37"/>
  <c r="L449" i="37"/>
  <c r="N448" i="37"/>
  <c r="L448" i="37"/>
  <c r="N447" i="37"/>
  <c r="L447" i="37"/>
  <c r="N446" i="37"/>
  <c r="L446" i="37"/>
  <c r="N445" i="37"/>
  <c r="L445" i="37"/>
  <c r="N444" i="37"/>
  <c r="L444" i="37"/>
  <c r="N443" i="37"/>
  <c r="L443" i="37"/>
  <c r="N442" i="37"/>
  <c r="L442" i="37"/>
  <c r="N441" i="37"/>
  <c r="L441" i="37"/>
  <c r="N440" i="37"/>
  <c r="L440" i="37"/>
  <c r="N439" i="37"/>
  <c r="L439" i="37"/>
  <c r="N438" i="37"/>
  <c r="L438" i="37"/>
  <c r="N437" i="37"/>
  <c r="L437" i="37"/>
  <c r="N436" i="37"/>
  <c r="L436" i="37"/>
  <c r="N435" i="37"/>
  <c r="L435" i="37"/>
  <c r="N434" i="37"/>
  <c r="L434" i="37"/>
  <c r="N433" i="37"/>
  <c r="L433" i="37"/>
  <c r="L431" i="37"/>
  <c r="O431" i="37" s="1"/>
  <c r="N430" i="37"/>
  <c r="L430" i="37"/>
  <c r="N429" i="37"/>
  <c r="L429" i="37"/>
  <c r="N428" i="37"/>
  <c r="L428" i="37"/>
  <c r="N427" i="37"/>
  <c r="L427" i="37"/>
  <c r="N426" i="37"/>
  <c r="L426" i="37"/>
  <c r="N425" i="37"/>
  <c r="L425" i="37"/>
  <c r="N424" i="37"/>
  <c r="L424" i="37"/>
  <c r="N423" i="37"/>
  <c r="L423" i="37"/>
  <c r="N422" i="37"/>
  <c r="L422" i="37"/>
  <c r="N421" i="37"/>
  <c r="L421" i="37"/>
  <c r="N419" i="37"/>
  <c r="L419" i="37"/>
  <c r="L415" i="37"/>
  <c r="O415" i="37" s="1"/>
  <c r="L414" i="37"/>
  <c r="O414" i="37" s="1"/>
  <c r="L413" i="37"/>
  <c r="O413" i="37" s="1"/>
  <c r="L412" i="37"/>
  <c r="O412" i="37" s="1"/>
  <c r="L411" i="37"/>
  <c r="O411" i="37" s="1"/>
  <c r="L410" i="37"/>
  <c r="O410" i="37" s="1"/>
  <c r="L409" i="37"/>
  <c r="O409" i="37" s="1"/>
  <c r="L408" i="37"/>
  <c r="O408" i="37" s="1"/>
  <c r="N407" i="37"/>
  <c r="L407" i="37"/>
  <c r="N406" i="37"/>
  <c r="L406" i="37"/>
  <c r="L405" i="37"/>
  <c r="O405" i="37" s="1"/>
  <c r="L404" i="37"/>
  <c r="O404" i="37" s="1"/>
  <c r="N403" i="37"/>
  <c r="L403" i="37"/>
  <c r="N402" i="37"/>
  <c r="L402" i="37"/>
  <c r="N401" i="37"/>
  <c r="L401" i="37"/>
  <c r="N400" i="37"/>
  <c r="L400" i="37"/>
  <c r="N399" i="37"/>
  <c r="L399" i="37"/>
  <c r="N398" i="37"/>
  <c r="L398" i="37"/>
  <c r="N397" i="37"/>
  <c r="L397" i="37"/>
  <c r="N396" i="37"/>
  <c r="L396" i="37"/>
  <c r="N395" i="37"/>
  <c r="L395" i="37"/>
  <c r="N394" i="37"/>
  <c r="L394" i="37"/>
  <c r="N393" i="37"/>
  <c r="L393" i="37"/>
  <c r="N392" i="37"/>
  <c r="L392" i="37"/>
  <c r="N391" i="37"/>
  <c r="L391" i="37"/>
  <c r="N390" i="37"/>
  <c r="L390" i="37"/>
  <c r="L389" i="37"/>
  <c r="O389" i="37" s="1"/>
  <c r="L388" i="37"/>
  <c r="O388" i="37" s="1"/>
  <c r="N387" i="37"/>
  <c r="L387" i="37"/>
  <c r="N386" i="37"/>
  <c r="O386" i="37" s="1"/>
  <c r="N382" i="37"/>
  <c r="L382" i="37"/>
  <c r="L380" i="37"/>
  <c r="O380" i="37" s="1"/>
  <c r="N379" i="37"/>
  <c r="O379" i="37" s="1"/>
  <c r="N378" i="37"/>
  <c r="L378" i="37"/>
  <c r="N377" i="37"/>
  <c r="L377" i="37"/>
  <c r="N376" i="37"/>
  <c r="L376" i="37"/>
  <c r="N375" i="37"/>
  <c r="L375" i="37"/>
  <c r="N374" i="37"/>
  <c r="L374" i="37"/>
  <c r="N373" i="37"/>
  <c r="L373" i="37"/>
  <c r="N372" i="37"/>
  <c r="L372" i="37"/>
  <c r="N371" i="37"/>
  <c r="L371" i="37"/>
  <c r="N370" i="37"/>
  <c r="L370" i="37"/>
  <c r="N369" i="37"/>
  <c r="L369" i="37"/>
  <c r="N368" i="37"/>
  <c r="L368" i="37"/>
  <c r="N367" i="37"/>
  <c r="L367" i="37"/>
  <c r="N366" i="37"/>
  <c r="L366" i="37"/>
  <c r="N365" i="37"/>
  <c r="L365" i="37"/>
  <c r="N363" i="37"/>
  <c r="L363" i="37"/>
  <c r="N362" i="37"/>
  <c r="L362" i="37"/>
  <c r="L361" i="37"/>
  <c r="O361" i="37" s="1"/>
  <c r="N360" i="37"/>
  <c r="L360" i="37"/>
  <c r="L359" i="37"/>
  <c r="N357" i="37"/>
  <c r="L357" i="37"/>
  <c r="N356" i="37"/>
  <c r="L356" i="37"/>
  <c r="N354" i="37"/>
  <c r="L354" i="37"/>
  <c r="N353" i="37"/>
  <c r="L353" i="37"/>
  <c r="N352" i="37"/>
  <c r="L352" i="37"/>
  <c r="N350" i="37"/>
  <c r="L350" i="37"/>
  <c r="N349" i="37"/>
  <c r="L349" i="37"/>
  <c r="N348" i="37"/>
  <c r="L348" i="37"/>
  <c r="N347" i="37"/>
  <c r="L347" i="37"/>
  <c r="N346" i="37"/>
  <c r="L346" i="37"/>
  <c r="N345" i="37"/>
  <c r="L345" i="37"/>
  <c r="N343" i="37"/>
  <c r="L343" i="37"/>
  <c r="N342" i="37"/>
  <c r="L342" i="37"/>
  <c r="N341" i="37"/>
  <c r="L341" i="37"/>
  <c r="N340" i="37"/>
  <c r="L340" i="37"/>
  <c r="N339" i="37"/>
  <c r="L339" i="37"/>
  <c r="N338" i="37"/>
  <c r="L338" i="37"/>
  <c r="N337" i="37"/>
  <c r="L337" i="37"/>
  <c r="N336" i="37"/>
  <c r="L336" i="37"/>
  <c r="N335" i="37"/>
  <c r="L335" i="37"/>
  <c r="N334" i="37"/>
  <c r="L334" i="37"/>
  <c r="N331" i="37"/>
  <c r="L331" i="37"/>
  <c r="N330" i="37"/>
  <c r="L330" i="37"/>
  <c r="N329" i="37"/>
  <c r="L329" i="37"/>
  <c r="N328" i="37"/>
  <c r="L328" i="37"/>
  <c r="N326" i="37"/>
  <c r="L326" i="37"/>
  <c r="N325" i="37"/>
  <c r="L325" i="37"/>
  <c r="N323" i="37"/>
  <c r="L323" i="37"/>
  <c r="N322" i="37"/>
  <c r="L322" i="37"/>
  <c r="N321" i="37"/>
  <c r="L321" i="37"/>
  <c r="N320" i="37"/>
  <c r="L320" i="37"/>
  <c r="N318" i="37"/>
  <c r="L318" i="37"/>
  <c r="N317" i="37"/>
  <c r="L317" i="37"/>
  <c r="N315" i="37"/>
  <c r="L315" i="37"/>
  <c r="N314" i="37"/>
  <c r="L314" i="37"/>
  <c r="N313" i="37"/>
  <c r="L313" i="37"/>
  <c r="N312" i="37"/>
  <c r="L312" i="37"/>
  <c r="N309" i="37"/>
  <c r="L309" i="37"/>
  <c r="L308" i="37" s="1"/>
  <c r="N307" i="37"/>
  <c r="L307" i="37"/>
  <c r="N306" i="37"/>
  <c r="L306" i="37"/>
  <c r="N305" i="37"/>
  <c r="L305" i="37"/>
  <c r="N304" i="37"/>
  <c r="L304" i="37"/>
  <c r="N303" i="37"/>
  <c r="L303" i="37"/>
  <c r="N301" i="37"/>
  <c r="L301" i="37"/>
  <c r="N300" i="37"/>
  <c r="L300" i="37"/>
  <c r="N299" i="37"/>
  <c r="L299" i="37"/>
  <c r="N298" i="37"/>
  <c r="L298" i="37"/>
  <c r="N297" i="37"/>
  <c r="L297" i="37"/>
  <c r="N295" i="37"/>
  <c r="L295" i="37"/>
  <c r="N294" i="37"/>
  <c r="L294" i="37"/>
  <c r="L291" i="37"/>
  <c r="O291" i="37" s="1"/>
  <c r="N290" i="37"/>
  <c r="L290" i="37"/>
  <c r="N289" i="37"/>
  <c r="L289" i="37"/>
  <c r="N288" i="37"/>
  <c r="L288" i="37"/>
  <c r="N287" i="37"/>
  <c r="L287" i="37"/>
  <c r="N286" i="37"/>
  <c r="L286" i="37"/>
  <c r="N285" i="37"/>
  <c r="L285" i="37"/>
  <c r="N284" i="37"/>
  <c r="L284" i="37"/>
  <c r="N283" i="37"/>
  <c r="L283" i="37"/>
  <c r="N282" i="37"/>
  <c r="L282" i="37"/>
  <c r="N281" i="37"/>
  <c r="L281" i="37"/>
  <c r="N280" i="37"/>
  <c r="L280" i="37"/>
  <c r="N278" i="37"/>
  <c r="L278" i="37"/>
  <c r="N277" i="37"/>
  <c r="L277" i="37"/>
  <c r="N276" i="37"/>
  <c r="L276" i="37"/>
  <c r="N275" i="37"/>
  <c r="L275" i="37"/>
  <c r="N274" i="37"/>
  <c r="L274" i="37"/>
  <c r="N273" i="37"/>
  <c r="L273" i="37"/>
  <c r="L271" i="37"/>
  <c r="O271" i="37" s="1"/>
  <c r="N270" i="37"/>
  <c r="L270" i="37"/>
  <c r="N269" i="37"/>
  <c r="L269" i="37"/>
  <c r="N268" i="37"/>
  <c r="L268" i="37"/>
  <c r="N267" i="37"/>
  <c r="L267" i="37"/>
  <c r="N266" i="37"/>
  <c r="L266" i="37"/>
  <c r="N265" i="37"/>
  <c r="L265" i="37"/>
  <c r="N263" i="37"/>
  <c r="L263" i="37"/>
  <c r="N262" i="37"/>
  <c r="L262" i="37"/>
  <c r="L260" i="37"/>
  <c r="O260" i="37" s="1"/>
  <c r="N258" i="37"/>
  <c r="L258" i="37"/>
  <c r="N257" i="37"/>
  <c r="L257" i="37"/>
  <c r="N256" i="37"/>
  <c r="L256" i="37"/>
  <c r="N255" i="37"/>
  <c r="L255" i="37"/>
  <c r="N254" i="37"/>
  <c r="L254" i="37"/>
  <c r="N253" i="37"/>
  <c r="L253" i="37"/>
  <c r="N252" i="37"/>
  <c r="L252" i="37"/>
  <c r="N251" i="37"/>
  <c r="L251" i="37"/>
  <c r="N250" i="37"/>
  <c r="L250" i="37"/>
  <c r="N249" i="37"/>
  <c r="L249" i="37"/>
  <c r="N248" i="37"/>
  <c r="L248" i="37"/>
  <c r="N247" i="37"/>
  <c r="L247" i="37"/>
  <c r="N246" i="37"/>
  <c r="L246" i="37"/>
  <c r="N244" i="37"/>
  <c r="L244" i="37"/>
  <c r="N243" i="37"/>
  <c r="L243" i="37"/>
  <c r="N242" i="37"/>
  <c r="L242" i="37"/>
  <c r="N241" i="37"/>
  <c r="L241" i="37"/>
  <c r="N240" i="37"/>
  <c r="L240" i="37"/>
  <c r="N239" i="37"/>
  <c r="L239" i="37"/>
  <c r="N238" i="37"/>
  <c r="L238" i="37"/>
  <c r="N237" i="37"/>
  <c r="L237" i="37"/>
  <c r="N236" i="37"/>
  <c r="L236" i="37"/>
  <c r="N235" i="37"/>
  <c r="L235" i="37"/>
  <c r="N234" i="37"/>
  <c r="L234" i="37"/>
  <c r="N233" i="37"/>
  <c r="L233" i="37"/>
  <c r="N232" i="37"/>
  <c r="L232" i="37"/>
  <c r="N231" i="37"/>
  <c r="L231" i="37"/>
  <c r="N230" i="37"/>
  <c r="L230" i="37"/>
  <c r="N229" i="37"/>
  <c r="L229" i="37"/>
  <c r="N228" i="37"/>
  <c r="L228" i="37"/>
  <c r="N227" i="37"/>
  <c r="L227" i="37"/>
  <c r="N226" i="37"/>
  <c r="L226" i="37"/>
  <c r="N225" i="37"/>
  <c r="L225" i="37"/>
  <c r="N224" i="37"/>
  <c r="L224" i="37"/>
  <c r="N223" i="37"/>
  <c r="L223" i="37"/>
  <c r="N222" i="37"/>
  <c r="L222" i="37"/>
  <c r="N221" i="37"/>
  <c r="L221" i="37"/>
  <c r="N220" i="37"/>
  <c r="L220" i="37"/>
  <c r="N219" i="37"/>
  <c r="L219" i="37"/>
  <c r="N218" i="37"/>
  <c r="L218" i="37"/>
  <c r="N217" i="37"/>
  <c r="L217" i="37"/>
  <c r="N216" i="37"/>
  <c r="L216" i="37"/>
  <c r="N215" i="37"/>
  <c r="L215" i="37"/>
  <c r="N214" i="37"/>
  <c r="L214" i="37"/>
  <c r="L213" i="37"/>
  <c r="O213" i="37" s="1"/>
  <c r="N212" i="37"/>
  <c r="L212" i="37"/>
  <c r="N211" i="37"/>
  <c r="L211" i="37"/>
  <c r="N210" i="37"/>
  <c r="L210" i="37"/>
  <c r="N209" i="37"/>
  <c r="L209" i="37"/>
  <c r="N208" i="37"/>
  <c r="L208" i="37"/>
  <c r="N207" i="37"/>
  <c r="L207" i="37"/>
  <c r="N206" i="37"/>
  <c r="L206" i="37"/>
  <c r="L205" i="37"/>
  <c r="O205" i="37" s="1"/>
  <c r="N204" i="37"/>
  <c r="L204" i="37"/>
  <c r="L203" i="37"/>
  <c r="O203" i="37" s="1"/>
  <c r="N202" i="37"/>
  <c r="L202" i="37"/>
  <c r="L201" i="37"/>
  <c r="O201" i="37" s="1"/>
  <c r="N200" i="37"/>
  <c r="L200" i="37"/>
  <c r="L199" i="37"/>
  <c r="O199" i="37" s="1"/>
  <c r="L198" i="37"/>
  <c r="O198" i="37" s="1"/>
  <c r="L197" i="37"/>
  <c r="O197" i="37" s="1"/>
  <c r="N196" i="37"/>
  <c r="L196" i="37"/>
  <c r="N195" i="37"/>
  <c r="L195" i="37"/>
  <c r="N194" i="37"/>
  <c r="L194" i="37"/>
  <c r="L193" i="37"/>
  <c r="O193" i="37" s="1"/>
  <c r="N192" i="37"/>
  <c r="L192" i="37"/>
  <c r="N191" i="37"/>
  <c r="L191" i="37"/>
  <c r="N190" i="37"/>
  <c r="L190" i="37"/>
  <c r="L189" i="37"/>
  <c r="O189" i="37" s="1"/>
  <c r="L188" i="37"/>
  <c r="O188" i="37" s="1"/>
  <c r="N187" i="37"/>
  <c r="L187" i="37"/>
  <c r="L185" i="37"/>
  <c r="O185" i="37" s="1"/>
  <c r="N184" i="37"/>
  <c r="L184" i="37"/>
  <c r="N183" i="37"/>
  <c r="L183" i="37"/>
  <c r="N182" i="37"/>
  <c r="L182" i="37"/>
  <c r="N181" i="37"/>
  <c r="L181" i="37"/>
  <c r="N180" i="37"/>
  <c r="L180" i="37"/>
  <c r="N178" i="37"/>
  <c r="L178" i="37"/>
  <c r="N177" i="37"/>
  <c r="L177" i="37"/>
  <c r="N176" i="37"/>
  <c r="L176" i="37"/>
  <c r="N175" i="37"/>
  <c r="L175" i="37"/>
  <c r="N174" i="37"/>
  <c r="L174" i="37"/>
  <c r="N173" i="37"/>
  <c r="L173" i="37"/>
  <c r="N172" i="37"/>
  <c r="L172" i="37"/>
  <c r="N171" i="37"/>
  <c r="L171" i="37"/>
  <c r="N169" i="37"/>
  <c r="L169" i="37"/>
  <c r="N167" i="37"/>
  <c r="L167" i="37"/>
  <c r="N166" i="37"/>
  <c r="L166" i="37"/>
  <c r="N165" i="37"/>
  <c r="L165" i="37"/>
  <c r="N163" i="37"/>
  <c r="L163" i="37"/>
  <c r="N162" i="37"/>
  <c r="L162" i="37"/>
  <c r="N161" i="37"/>
  <c r="L161" i="37"/>
  <c r="N160" i="37"/>
  <c r="L160" i="37"/>
  <c r="N159" i="37"/>
  <c r="L159" i="37"/>
  <c r="N157" i="37"/>
  <c r="L157" i="37"/>
  <c r="N156" i="37"/>
  <c r="L156" i="37"/>
  <c r="N155" i="37"/>
  <c r="L155" i="37"/>
  <c r="N154" i="37"/>
  <c r="L154" i="37"/>
  <c r="N153" i="37"/>
  <c r="L153" i="37"/>
  <c r="N151" i="37"/>
  <c r="L151" i="37"/>
  <c r="N150" i="37"/>
  <c r="L150" i="37"/>
  <c r="N149" i="37"/>
  <c r="L149" i="37"/>
  <c r="N148" i="37"/>
  <c r="L148" i="37"/>
  <c r="L146" i="37"/>
  <c r="O146" i="37" s="1"/>
  <c r="N145" i="37"/>
  <c r="O145" i="37" s="1"/>
  <c r="N144" i="37"/>
  <c r="L144" i="37"/>
  <c r="N143" i="37"/>
  <c r="L143" i="37"/>
  <c r="N142" i="37"/>
  <c r="L142" i="37"/>
  <c r="N141" i="37"/>
  <c r="L141" i="37"/>
  <c r="N140" i="37"/>
  <c r="L140" i="37"/>
  <c r="N139" i="37"/>
  <c r="L139" i="37"/>
  <c r="N138" i="37"/>
  <c r="L138" i="37"/>
  <c r="N137" i="37"/>
  <c r="L137" i="37"/>
  <c r="N136" i="37"/>
  <c r="L136" i="37"/>
  <c r="N135" i="37"/>
  <c r="L135" i="37"/>
  <c r="N134" i="37"/>
  <c r="L134" i="37"/>
  <c r="N133" i="37"/>
  <c r="L133" i="37"/>
  <c r="N132" i="37"/>
  <c r="L132" i="37"/>
  <c r="N131" i="37"/>
  <c r="L131" i="37"/>
  <c r="N130" i="37"/>
  <c r="L130" i="37"/>
  <c r="N129" i="37"/>
  <c r="L129" i="37"/>
  <c r="N128" i="37"/>
  <c r="L128" i="37"/>
  <c r="N127" i="37"/>
  <c r="L127" i="37"/>
  <c r="N126" i="37"/>
  <c r="L126" i="37"/>
  <c r="N125" i="37"/>
  <c r="L125" i="37"/>
  <c r="N124" i="37"/>
  <c r="L124" i="37"/>
  <c r="N123" i="37"/>
  <c r="L123" i="37"/>
  <c r="N122" i="37"/>
  <c r="L122" i="37"/>
  <c r="N121" i="37"/>
  <c r="L121" i="37"/>
  <c r="N120" i="37"/>
  <c r="L120" i="37"/>
  <c r="N119" i="37"/>
  <c r="L119" i="37"/>
  <c r="N118" i="37"/>
  <c r="L118" i="37"/>
  <c r="N117" i="37"/>
  <c r="L117" i="37"/>
  <c r="N116" i="37"/>
  <c r="L116" i="37"/>
  <c r="N115" i="37"/>
  <c r="L115" i="37"/>
  <c r="N114" i="37"/>
  <c r="L114" i="37"/>
  <c r="N113" i="37"/>
  <c r="L113" i="37"/>
  <c r="N112" i="37"/>
  <c r="L112" i="37"/>
  <c r="N111" i="37"/>
  <c r="L111" i="37"/>
  <c r="N110" i="37"/>
  <c r="L110" i="37"/>
  <c r="N109" i="37"/>
  <c r="L109" i="37"/>
  <c r="N108" i="37"/>
  <c r="L108" i="37"/>
  <c r="N107" i="37"/>
  <c r="L107" i="37"/>
  <c r="N106" i="37"/>
  <c r="L106" i="37"/>
  <c r="N105" i="37"/>
  <c r="L105" i="37"/>
  <c r="N104" i="37"/>
  <c r="L104" i="37"/>
  <c r="N103" i="37"/>
  <c r="L103" i="37"/>
  <c r="N102" i="37"/>
  <c r="L102" i="37"/>
  <c r="N101" i="37"/>
  <c r="L101" i="37"/>
  <c r="N100" i="37"/>
  <c r="L100" i="37"/>
  <c r="N99" i="37"/>
  <c r="L99" i="37"/>
  <c r="N98" i="37"/>
  <c r="L98" i="37"/>
  <c r="N97" i="37"/>
  <c r="L97" i="37"/>
  <c r="L96" i="37"/>
  <c r="O96" i="37" s="1"/>
  <c r="N94" i="37"/>
  <c r="L94" i="37"/>
  <c r="N93" i="37"/>
  <c r="L93" i="37"/>
  <c r="N92" i="37"/>
  <c r="L92" i="37"/>
  <c r="N91" i="37"/>
  <c r="L91" i="37"/>
  <c r="N89" i="37"/>
  <c r="L89" i="37"/>
  <c r="L88" i="37"/>
  <c r="O88" i="37" s="1"/>
  <c r="N87" i="37"/>
  <c r="L87" i="37"/>
  <c r="N85" i="37"/>
  <c r="L85" i="37"/>
  <c r="N84" i="37"/>
  <c r="L84" i="37"/>
  <c r="N82" i="37"/>
  <c r="N81" i="37" s="1"/>
  <c r="L82" i="37"/>
  <c r="N80" i="37"/>
  <c r="L80" i="37"/>
  <c r="N79" i="37"/>
  <c r="L79" i="37"/>
  <c r="N78" i="37"/>
  <c r="L78" i="37"/>
  <c r="N77" i="37"/>
  <c r="L77" i="37"/>
  <c r="N75" i="37"/>
  <c r="N74" i="37" s="1"/>
  <c r="L75" i="37"/>
  <c r="P73" i="37"/>
  <c r="P72" i="37"/>
  <c r="N69" i="37"/>
  <c r="L69" i="37"/>
  <c r="N68" i="37"/>
  <c r="L68" i="37"/>
  <c r="N67" i="37"/>
  <c r="L67" i="37"/>
  <c r="N66" i="37"/>
  <c r="L66" i="37"/>
  <c r="N65" i="37"/>
  <c r="L65" i="37"/>
  <c r="N64" i="37"/>
  <c r="L64" i="37"/>
  <c r="N63" i="37"/>
  <c r="L63" i="37"/>
  <c r="N62" i="37"/>
  <c r="L62" i="37"/>
  <c r="N61" i="37"/>
  <c r="L61" i="37"/>
  <c r="N60" i="37"/>
  <c r="L60" i="37"/>
  <c r="N59" i="37"/>
  <c r="L59" i="37"/>
  <c r="N58" i="37"/>
  <c r="L58" i="37"/>
  <c r="N57" i="37"/>
  <c r="L57" i="37"/>
  <c r="N56" i="37"/>
  <c r="L56" i="37"/>
  <c r="N55" i="37"/>
  <c r="L55" i="37"/>
  <c r="N54" i="37"/>
  <c r="L54" i="37"/>
  <c r="N53" i="37"/>
  <c r="L53" i="37"/>
  <c r="N52" i="37"/>
  <c r="L52" i="37"/>
  <c r="N51" i="37"/>
  <c r="L51" i="37"/>
  <c r="N50" i="37"/>
  <c r="L50" i="37"/>
  <c r="N49" i="37"/>
  <c r="L49" i="37"/>
  <c r="N48" i="37"/>
  <c r="L48" i="37"/>
  <c r="N46" i="37"/>
  <c r="L46" i="37"/>
  <c r="N45" i="37"/>
  <c r="L45" i="37"/>
  <c r="N44" i="37"/>
  <c r="L44" i="37"/>
  <c r="N43" i="37"/>
  <c r="L43" i="37"/>
  <c r="N42" i="37"/>
  <c r="L42" i="37"/>
  <c r="L41" i="37"/>
  <c r="O41" i="37" s="1"/>
  <c r="N40" i="37"/>
  <c r="L40" i="37"/>
  <c r="L39" i="37"/>
  <c r="O39" i="37" s="1"/>
  <c r="N37" i="37"/>
  <c r="L37" i="37"/>
  <c r="N36" i="37"/>
  <c r="L36" i="37"/>
  <c r="N34" i="37"/>
  <c r="L34" i="37"/>
  <c r="N33" i="37"/>
  <c r="L33" i="37"/>
  <c r="L32" i="37"/>
  <c r="O32" i="37" s="1"/>
  <c r="L31" i="37"/>
  <c r="O31" i="37" s="1"/>
  <c r="I120" i="37" l="1"/>
  <c r="I33" i="37"/>
  <c r="I492" i="37"/>
  <c r="I451" i="37"/>
  <c r="I445" i="37"/>
  <c r="I439" i="37"/>
  <c r="I433" i="37"/>
  <c r="I228" i="37"/>
  <c r="T64" i="37"/>
  <c r="I353" i="37"/>
  <c r="I346" i="37"/>
  <c r="I323" i="37"/>
  <c r="I315" i="37"/>
  <c r="I290" i="37"/>
  <c r="I277" i="37"/>
  <c r="I248" i="37"/>
  <c r="R307" i="37"/>
  <c r="U307" i="37" s="1"/>
  <c r="I334" i="37"/>
  <c r="I325" i="37"/>
  <c r="I317" i="37"/>
  <c r="P560" i="37"/>
  <c r="R560" i="37" s="1"/>
  <c r="U560" i="37" s="1"/>
  <c r="I491" i="37"/>
  <c r="I477" i="37"/>
  <c r="I450" i="37"/>
  <c r="T282" i="37"/>
  <c r="U282" i="37" s="1"/>
  <c r="I160" i="37"/>
  <c r="I66" i="37"/>
  <c r="I60" i="37"/>
  <c r="I275" i="37"/>
  <c r="I268" i="37"/>
  <c r="I216" i="37"/>
  <c r="I347" i="37"/>
  <c r="L29" i="37"/>
  <c r="I200" i="37"/>
  <c r="I207" i="37"/>
  <c r="I165" i="37"/>
  <c r="I55" i="37"/>
  <c r="I552" i="37"/>
  <c r="I563" i="37"/>
  <c r="T318" i="37"/>
  <c r="U318" i="37" s="1"/>
  <c r="T43" i="37"/>
  <c r="U43" i="37" s="1"/>
  <c r="I336" i="37"/>
  <c r="I328" i="37"/>
  <c r="I320" i="37"/>
  <c r="I287" i="37"/>
  <c r="I281" i="37"/>
  <c r="I227" i="37"/>
  <c r="O34" i="37"/>
  <c r="O56" i="37"/>
  <c r="O62" i="37"/>
  <c r="O68" i="37"/>
  <c r="O563" i="37"/>
  <c r="T174" i="37"/>
  <c r="U174" i="37" s="1"/>
  <c r="T163" i="37"/>
  <c r="U163" i="37" s="1"/>
  <c r="I421" i="37"/>
  <c r="I407" i="37"/>
  <c r="I394" i="37"/>
  <c r="I250" i="37"/>
  <c r="I243" i="37"/>
  <c r="I369" i="37"/>
  <c r="I307" i="37"/>
  <c r="I249" i="37"/>
  <c r="I212" i="37"/>
  <c r="I522" i="37"/>
  <c r="T508" i="37"/>
  <c r="U508" i="37" s="1"/>
  <c r="T497" i="37"/>
  <c r="U497" i="37" s="1"/>
  <c r="R427" i="37"/>
  <c r="U427" i="37" s="1"/>
  <c r="T298" i="37"/>
  <c r="U298" i="37" s="1"/>
  <c r="I509" i="37"/>
  <c r="R367" i="37"/>
  <c r="U367" i="37" s="1"/>
  <c r="O228" i="37"/>
  <c r="R578" i="37"/>
  <c r="U578" i="37" s="1"/>
  <c r="T375" i="37"/>
  <c r="U375" i="37" s="1"/>
  <c r="R239" i="37"/>
  <c r="U239" i="37" s="1"/>
  <c r="R192" i="37"/>
  <c r="U192" i="37" s="1"/>
  <c r="I581" i="37"/>
  <c r="I503" i="37"/>
  <c r="I493" i="37"/>
  <c r="R314" i="37"/>
  <c r="U314" i="37" s="1"/>
  <c r="I306" i="37"/>
  <c r="R283" i="37"/>
  <c r="U283" i="37" s="1"/>
  <c r="I573" i="37"/>
  <c r="T521" i="37"/>
  <c r="U521" i="37" s="1"/>
  <c r="R534" i="37"/>
  <c r="U534" i="37" s="1"/>
  <c r="I424" i="37"/>
  <c r="I397" i="37"/>
  <c r="I175" i="37"/>
  <c r="R376" i="37"/>
  <c r="U376" i="37" s="1"/>
  <c r="T286" i="37"/>
  <c r="U286" i="37" s="1"/>
  <c r="T254" i="37"/>
  <c r="U254" i="37" s="1"/>
  <c r="R126" i="37"/>
  <c r="U126" i="37" s="1"/>
  <c r="R104" i="37"/>
  <c r="U104" i="37" s="1"/>
  <c r="I502" i="37"/>
  <c r="I463" i="37"/>
  <c r="I399" i="37"/>
  <c r="I370" i="37"/>
  <c r="I363" i="37"/>
  <c r="I309" i="37"/>
  <c r="I308" i="37" s="1"/>
  <c r="I301" i="37"/>
  <c r="I294" i="37"/>
  <c r="I273" i="37"/>
  <c r="T535" i="37"/>
  <c r="U535" i="37" s="1"/>
  <c r="R122" i="37"/>
  <c r="U122" i="37" s="1"/>
  <c r="I482" i="37"/>
  <c r="I476" i="37"/>
  <c r="I338" i="37"/>
  <c r="I330" i="37"/>
  <c r="I322" i="37"/>
  <c r="I154" i="37"/>
  <c r="I150" i="37"/>
  <c r="I155" i="37"/>
  <c r="R248" i="37"/>
  <c r="U248" i="37" s="1"/>
  <c r="I576" i="37"/>
  <c r="I497" i="37"/>
  <c r="I314" i="37"/>
  <c r="I180" i="37"/>
  <c r="I485" i="37"/>
  <c r="I143" i="37"/>
  <c r="R447" i="37"/>
  <c r="R401" i="37"/>
  <c r="U401" i="37" s="1"/>
  <c r="R345" i="37"/>
  <c r="U345" i="37" s="1"/>
  <c r="R257" i="37"/>
  <c r="U257" i="37" s="1"/>
  <c r="I481" i="37"/>
  <c r="I466" i="37"/>
  <c r="I454" i="37"/>
  <c r="I442" i="37"/>
  <c r="I350" i="37"/>
  <c r="I343" i="37"/>
  <c r="I337" i="37"/>
  <c r="I329" i="37"/>
  <c r="I288" i="37"/>
  <c r="I253" i="37"/>
  <c r="I425" i="37"/>
  <c r="T395" i="37"/>
  <c r="U395" i="37" s="1"/>
  <c r="I505" i="37"/>
  <c r="R474" i="37"/>
  <c r="U474" i="37" s="1"/>
  <c r="T317" i="37"/>
  <c r="U317" i="37" s="1"/>
  <c r="T128" i="37"/>
  <c r="U128" i="37" s="1"/>
  <c r="R84" i="37"/>
  <c r="U84" i="37" s="1"/>
  <c r="I496" i="37"/>
  <c r="I487" i="37"/>
  <c r="I429" i="37"/>
  <c r="I396" i="37"/>
  <c r="I390" i="37"/>
  <c r="T477" i="37"/>
  <c r="U477" i="37" s="1"/>
  <c r="T227" i="37"/>
  <c r="U227" i="37" s="1"/>
  <c r="T204" i="37"/>
  <c r="U204" i="37" s="1"/>
  <c r="I473" i="37"/>
  <c r="I458" i="37"/>
  <c r="I446" i="37"/>
  <c r="I434" i="37"/>
  <c r="I387" i="37"/>
  <c r="I376" i="37"/>
  <c r="I341" i="37"/>
  <c r="U447" i="37"/>
  <c r="I72" i="37"/>
  <c r="I266" i="37"/>
  <c r="I373" i="37"/>
  <c r="I378" i="37"/>
  <c r="I171" i="37"/>
  <c r="I578" i="37"/>
  <c r="I569" i="37"/>
  <c r="I84" i="37"/>
  <c r="R233" i="37"/>
  <c r="U233" i="37" s="1"/>
  <c r="I92" i="37"/>
  <c r="I455" i="37"/>
  <c r="I194" i="37"/>
  <c r="I127" i="37"/>
  <c r="I183" i="37"/>
  <c r="I427" i="37"/>
  <c r="I50" i="37"/>
  <c r="R538" i="37"/>
  <c r="U538" i="37" s="1"/>
  <c r="T348" i="37"/>
  <c r="U348" i="37" s="1"/>
  <c r="T242" i="37"/>
  <c r="U242" i="37" s="1"/>
  <c r="I382" i="37"/>
  <c r="I326" i="37"/>
  <c r="I274" i="37"/>
  <c r="I239" i="37"/>
  <c r="I233" i="37"/>
  <c r="I159" i="37"/>
  <c r="I538" i="37"/>
  <c r="I423" i="37"/>
  <c r="I68" i="37"/>
  <c r="T265" i="37"/>
  <c r="U265" i="37" s="1"/>
  <c r="I555" i="37"/>
  <c r="I93" i="37"/>
  <c r="R357" i="37"/>
  <c r="U357" i="37" s="1"/>
  <c r="R336" i="37"/>
  <c r="U336" i="37" s="1"/>
  <c r="R305" i="37"/>
  <c r="U305" i="37" s="1"/>
  <c r="I574" i="37"/>
  <c r="I478" i="37"/>
  <c r="I457" i="37"/>
  <c r="I401" i="37"/>
  <c r="I360" i="37"/>
  <c r="I339" i="37"/>
  <c r="I124" i="37"/>
  <c r="I211" i="37"/>
  <c r="I79" i="37"/>
  <c r="I64" i="37"/>
  <c r="I549" i="37"/>
  <c r="I87" i="37"/>
  <c r="I501" i="37"/>
  <c r="I153" i="37"/>
  <c r="I123" i="37"/>
  <c r="I99" i="37"/>
  <c r="R549" i="37"/>
  <c r="U549" i="37" s="1"/>
  <c r="R402" i="37"/>
  <c r="U402" i="37" s="1"/>
  <c r="R372" i="37"/>
  <c r="U372" i="37" s="1"/>
  <c r="T301" i="37"/>
  <c r="U301" i="37" s="1"/>
  <c r="R75" i="37"/>
  <c r="U75" i="37" s="1"/>
  <c r="U74" i="37" s="1"/>
  <c r="T52" i="37"/>
  <c r="U52" i="37" s="1"/>
  <c r="I562" i="37"/>
  <c r="I437" i="37"/>
  <c r="I365" i="37"/>
  <c r="H355" i="37"/>
  <c r="I342" i="37"/>
  <c r="I321" i="37"/>
  <c r="I298" i="37"/>
  <c r="I254" i="37"/>
  <c r="I139" i="37"/>
  <c r="I133" i="37"/>
  <c r="I103" i="37"/>
  <c r="I204" i="37"/>
  <c r="I182" i="37"/>
  <c r="I265" i="37"/>
  <c r="I97" i="37"/>
  <c r="I282" i="37"/>
  <c r="I577" i="37"/>
  <c r="F490" i="37"/>
  <c r="I377" i="37"/>
  <c r="I403" i="37"/>
  <c r="I375" i="37"/>
  <c r="I44" i="37"/>
  <c r="I221" i="37"/>
  <c r="I244" i="37"/>
  <c r="I312" i="37"/>
  <c r="I263" i="37"/>
  <c r="I125" i="37"/>
  <c r="R540" i="37"/>
  <c r="U540" i="37" s="1"/>
  <c r="R484" i="37"/>
  <c r="U484" i="37" s="1"/>
  <c r="R476" i="37"/>
  <c r="U476" i="37" s="1"/>
  <c r="T114" i="37"/>
  <c r="U114" i="37" s="1"/>
  <c r="I462" i="37"/>
  <c r="I393" i="37"/>
  <c r="I366" i="37"/>
  <c r="I184" i="37"/>
  <c r="I140" i="37"/>
  <c r="I129" i="37"/>
  <c r="I108" i="37"/>
  <c r="H490" i="37"/>
  <c r="I267" i="37"/>
  <c r="I177" i="37"/>
  <c r="I163" i="37"/>
  <c r="I40" i="37"/>
  <c r="R483" i="37"/>
  <c r="U483" i="37" s="1"/>
  <c r="R443" i="37"/>
  <c r="U443" i="37" s="1"/>
  <c r="T339" i="37"/>
  <c r="U339" i="37" s="1"/>
  <c r="R176" i="37"/>
  <c r="U176" i="37" s="1"/>
  <c r="T156" i="37"/>
  <c r="U156" i="37" s="1"/>
  <c r="I548" i="37"/>
  <c r="I461" i="37"/>
  <c r="I398" i="37"/>
  <c r="I392" i="37"/>
  <c r="I349" i="37"/>
  <c r="I285" i="37"/>
  <c r="I278" i="37"/>
  <c r="I258" i="37"/>
  <c r="I223" i="37"/>
  <c r="I43" i="37"/>
  <c r="I419" i="37"/>
  <c r="I356" i="37"/>
  <c r="I355" i="37" s="1"/>
  <c r="I225" i="37"/>
  <c r="I169" i="37"/>
  <c r="I112" i="37"/>
  <c r="I101" i="37"/>
  <c r="I236" i="37"/>
  <c r="I524" i="37"/>
  <c r="I362" i="37"/>
  <c r="I428" i="37"/>
  <c r="I534" i="37"/>
  <c r="I257" i="37"/>
  <c r="I240" i="37"/>
  <c r="I178" i="37"/>
  <c r="I131" i="37"/>
  <c r="R481" i="37"/>
  <c r="U481" i="37" s="1"/>
  <c r="R421" i="37"/>
  <c r="U421" i="37" s="1"/>
  <c r="R57" i="37"/>
  <c r="U57" i="37" s="1"/>
  <c r="I540" i="37"/>
  <c r="I318" i="37"/>
  <c r="I63" i="37"/>
  <c r="I152" i="37"/>
  <c r="I195" i="37"/>
  <c r="I541" i="37"/>
  <c r="I116" i="37"/>
  <c r="I550" i="37"/>
  <c r="I367" i="37"/>
  <c r="I173" i="37"/>
  <c r="I121" i="37"/>
  <c r="I58" i="37"/>
  <c r="T120" i="37"/>
  <c r="U120" i="37" s="1"/>
  <c r="I479" i="37"/>
  <c r="I438" i="37"/>
  <c r="I190" i="37"/>
  <c r="I107" i="37"/>
  <c r="I42" i="37"/>
  <c r="I224" i="37"/>
  <c r="I167" i="37"/>
  <c r="I117" i="37"/>
  <c r="I111" i="37"/>
  <c r="I54" i="37"/>
  <c r="I535" i="37"/>
  <c r="I241" i="37"/>
  <c r="I229" i="37"/>
  <c r="I174" i="37"/>
  <c r="I59" i="37"/>
  <c r="I48" i="37"/>
  <c r="I252" i="37"/>
  <c r="R472" i="37"/>
  <c r="U472" i="37" s="1"/>
  <c r="R429" i="37"/>
  <c r="U429" i="37" s="1"/>
  <c r="R377" i="37"/>
  <c r="U377" i="37" s="1"/>
  <c r="T340" i="37"/>
  <c r="U340" i="37" s="1"/>
  <c r="R222" i="37"/>
  <c r="U222" i="37" s="1"/>
  <c r="R159" i="37"/>
  <c r="U159" i="37" s="1"/>
  <c r="T138" i="37"/>
  <c r="U138" i="37" s="1"/>
  <c r="T110" i="37"/>
  <c r="U110" i="37" s="1"/>
  <c r="T56" i="37"/>
  <c r="U56" i="37" s="1"/>
  <c r="I483" i="37"/>
  <c r="I453" i="37"/>
  <c r="I443" i="37"/>
  <c r="I426" i="37"/>
  <c r="I345" i="37"/>
  <c r="I270" i="37"/>
  <c r="I255" i="37"/>
  <c r="I191" i="37"/>
  <c r="I157" i="37"/>
  <c r="I148" i="37"/>
  <c r="I135" i="37"/>
  <c r="I67" i="37"/>
  <c r="I62" i="37"/>
  <c r="I37" i="37"/>
  <c r="T582" i="37"/>
  <c r="U582" i="37" s="1"/>
  <c r="T403" i="37"/>
  <c r="U403" i="37" s="1"/>
  <c r="T249" i="37"/>
  <c r="U249" i="37" s="1"/>
  <c r="T169" i="37"/>
  <c r="U169" i="37" s="1"/>
  <c r="T522" i="37"/>
  <c r="U522" i="37" s="1"/>
  <c r="T387" i="37"/>
  <c r="U387" i="37" s="1"/>
  <c r="T350" i="37"/>
  <c r="U350" i="37" s="1"/>
  <c r="R294" i="37"/>
  <c r="R293" i="37" s="1"/>
  <c r="R267" i="37"/>
  <c r="U267" i="37" s="1"/>
  <c r="T215" i="37"/>
  <c r="U215" i="37" s="1"/>
  <c r="T140" i="37"/>
  <c r="U140" i="37" s="1"/>
  <c r="T107" i="37"/>
  <c r="U107" i="37" s="1"/>
  <c r="H556" i="37"/>
  <c r="I506" i="37"/>
  <c r="I494" i="37"/>
  <c r="I402" i="37"/>
  <c r="I391" i="37"/>
  <c r="H351" i="37"/>
  <c r="I348" i="37"/>
  <c r="I305" i="37"/>
  <c r="I256" i="37"/>
  <c r="I251" i="37"/>
  <c r="I246" i="37"/>
  <c r="I235" i="37"/>
  <c r="I219" i="37"/>
  <c r="I202" i="37"/>
  <c r="I156" i="37"/>
  <c r="I151" i="37"/>
  <c r="I36" i="37"/>
  <c r="I161" i="37"/>
  <c r="I166" i="37"/>
  <c r="I172" i="37"/>
  <c r="I128" i="37"/>
  <c r="I181" i="37"/>
  <c r="I78" i="37"/>
  <c r="I527" i="37"/>
  <c r="I440" i="37"/>
  <c r="I335" i="37"/>
  <c r="I137" i="37"/>
  <c r="H76" i="37"/>
  <c r="O539" i="37"/>
  <c r="R555" i="37"/>
  <c r="U555" i="37" s="1"/>
  <c r="P546" i="37"/>
  <c r="R546" i="37" s="1"/>
  <c r="U546" i="37" s="1"/>
  <c r="T466" i="37"/>
  <c r="U466" i="37" s="1"/>
  <c r="R455" i="37"/>
  <c r="U455" i="37" s="1"/>
  <c r="R390" i="37"/>
  <c r="U390" i="37" s="1"/>
  <c r="R297" i="37"/>
  <c r="U297" i="37" s="1"/>
  <c r="T288" i="37"/>
  <c r="U288" i="37" s="1"/>
  <c r="R270" i="37"/>
  <c r="U270" i="37" s="1"/>
  <c r="T236" i="37"/>
  <c r="U236" i="37" s="1"/>
  <c r="T155" i="37"/>
  <c r="U155" i="37" s="1"/>
  <c r="I582" i="37"/>
  <c r="I536" i="37"/>
  <c r="I276" i="37"/>
  <c r="I231" i="37"/>
  <c r="I192" i="37"/>
  <c r="I136" i="37"/>
  <c r="I94" i="37"/>
  <c r="I176" i="37"/>
  <c r="I65" i="37"/>
  <c r="R397" i="37"/>
  <c r="U397" i="37" s="1"/>
  <c r="T371" i="37"/>
  <c r="U371" i="37" s="1"/>
  <c r="T323" i="37"/>
  <c r="U323" i="37" s="1"/>
  <c r="T134" i="37"/>
  <c r="U134" i="37" s="1"/>
  <c r="I75" i="37"/>
  <c r="I74" i="37" s="1"/>
  <c r="I115" i="37"/>
  <c r="I110" i="37"/>
  <c r="I521" i="37"/>
  <c r="T564" i="37"/>
  <c r="U564" i="37" s="1"/>
  <c r="P516" i="37"/>
  <c r="R516" i="37" s="1"/>
  <c r="U516" i="37" s="1"/>
  <c r="R507" i="37"/>
  <c r="U507" i="37" s="1"/>
  <c r="R485" i="37"/>
  <c r="U485" i="37" s="1"/>
  <c r="R433" i="37"/>
  <c r="U433" i="37" s="1"/>
  <c r="T424" i="37"/>
  <c r="U424" i="37" s="1"/>
  <c r="T216" i="37"/>
  <c r="U216" i="37" s="1"/>
  <c r="T206" i="37"/>
  <c r="U206" i="37" s="1"/>
  <c r="F518" i="37"/>
  <c r="I518" i="37" s="1"/>
  <c r="I507" i="37"/>
  <c r="I475" i="37"/>
  <c r="I299" i="37"/>
  <c r="I247" i="37"/>
  <c r="R475" i="37"/>
  <c r="T475" i="37"/>
  <c r="H46" i="37"/>
  <c r="P46" i="37"/>
  <c r="F355" i="37"/>
  <c r="F500" i="37"/>
  <c r="F279" i="37"/>
  <c r="I214" i="37"/>
  <c r="F76" i="37"/>
  <c r="R441" i="37"/>
  <c r="U441" i="37" s="1"/>
  <c r="R277" i="37"/>
  <c r="T277" i="37"/>
  <c r="I422" i="37"/>
  <c r="I289" i="37"/>
  <c r="I284" i="37"/>
  <c r="F245" i="37"/>
  <c r="I82" i="37"/>
  <c r="I81" i="37" s="1"/>
  <c r="H95" i="37"/>
  <c r="I105" i="37"/>
  <c r="R566" i="37"/>
  <c r="T566" i="37"/>
  <c r="R356" i="37"/>
  <c r="T356" i="37"/>
  <c r="T355" i="37" s="1"/>
  <c r="I119" i="37"/>
  <c r="I114" i="37"/>
  <c r="I51" i="37"/>
  <c r="R102" i="37"/>
  <c r="T102" i="37"/>
  <c r="H302" i="37"/>
  <c r="I303" i="37"/>
  <c r="I444" i="37"/>
  <c r="I566" i="37"/>
  <c r="I448" i="37"/>
  <c r="I109" i="37"/>
  <c r="R221" i="37"/>
  <c r="T221" i="37"/>
  <c r="I132" i="37"/>
  <c r="I196" i="37"/>
  <c r="I220" i="37"/>
  <c r="I141" i="37"/>
  <c r="R459" i="37"/>
  <c r="T459" i="37"/>
  <c r="R440" i="37"/>
  <c r="U440" i="37" s="1"/>
  <c r="T276" i="37"/>
  <c r="U276" i="37" s="1"/>
  <c r="R116" i="37"/>
  <c r="U116" i="37" s="1"/>
  <c r="T108" i="37"/>
  <c r="U108" i="37" s="1"/>
  <c r="I449" i="37"/>
  <c r="I430" i="37"/>
  <c r="I295" i="37"/>
  <c r="I313" i="37"/>
  <c r="I122" i="37"/>
  <c r="I504" i="37"/>
  <c r="I539" i="37"/>
  <c r="I456" i="37"/>
  <c r="I238" i="37"/>
  <c r="I130" i="37"/>
  <c r="I460" i="37"/>
  <c r="I217" i="37"/>
  <c r="H186" i="37"/>
  <c r="P532" i="37"/>
  <c r="R532" i="37" s="1"/>
  <c r="U532" i="37" s="1"/>
  <c r="I406" i="37"/>
  <c r="H279" i="37"/>
  <c r="H261" i="37"/>
  <c r="I452" i="37"/>
  <c r="I218" i="37"/>
  <c r="I144" i="37"/>
  <c r="I242" i="37"/>
  <c r="I102" i="37"/>
  <c r="N495" i="37"/>
  <c r="I464" i="37"/>
  <c r="H416" i="37"/>
  <c r="I352" i="37"/>
  <c r="I138" i="37"/>
  <c r="F90" i="37"/>
  <c r="T450" i="37"/>
  <c r="U450" i="37" s="1"/>
  <c r="R391" i="37"/>
  <c r="U391" i="37" s="1"/>
  <c r="T149" i="37"/>
  <c r="U149" i="37" s="1"/>
  <c r="T58" i="37"/>
  <c r="U58" i="37" s="1"/>
  <c r="R51" i="37"/>
  <c r="U51" i="37" s="1"/>
  <c r="F530" i="37"/>
  <c r="I530" i="37" s="1"/>
  <c r="H495" i="37"/>
  <c r="F416" i="37"/>
  <c r="F344" i="37"/>
  <c r="I210" i="37"/>
  <c r="I187" i="37"/>
  <c r="I142" i="37"/>
  <c r="I106" i="37"/>
  <c r="H71" i="37"/>
  <c r="I52" i="37"/>
  <c r="I564" i="37"/>
  <c r="I400" i="37"/>
  <c r="I118" i="37"/>
  <c r="I104" i="37"/>
  <c r="I520" i="37"/>
  <c r="I126" i="37"/>
  <c r="H311" i="37"/>
  <c r="I98" i="37"/>
  <c r="I508" i="37"/>
  <c r="H358" i="37"/>
  <c r="I206" i="37"/>
  <c r="I134" i="37"/>
  <c r="I237" i="37"/>
  <c r="O391" i="37"/>
  <c r="O397" i="37"/>
  <c r="O403" i="37"/>
  <c r="O540" i="37"/>
  <c r="I580" i="37"/>
  <c r="F495" i="37"/>
  <c r="I484" i="37"/>
  <c r="I436" i="37"/>
  <c r="I372" i="37"/>
  <c r="F364" i="37"/>
  <c r="H308" i="37"/>
  <c r="I297" i="37"/>
  <c r="I280" i="37"/>
  <c r="I269" i="37"/>
  <c r="I215" i="37"/>
  <c r="I209" i="37"/>
  <c r="I89" i="37"/>
  <c r="F71" i="37"/>
  <c r="L495" i="37"/>
  <c r="O438" i="37"/>
  <c r="T219" i="37"/>
  <c r="U219" i="37" s="1"/>
  <c r="T182" i="37"/>
  <c r="U182" i="37" s="1"/>
  <c r="T144" i="37"/>
  <c r="U144" i="37" s="1"/>
  <c r="T125" i="37"/>
  <c r="U125" i="37" s="1"/>
  <c r="T119" i="37"/>
  <c r="U119" i="37" s="1"/>
  <c r="R113" i="37"/>
  <c r="U113" i="37" s="1"/>
  <c r="T62" i="37"/>
  <c r="U62" i="37" s="1"/>
  <c r="L355" i="37"/>
  <c r="O444" i="37"/>
  <c r="O75" i="37"/>
  <c r="O74" i="37" s="1"/>
  <c r="O100" i="37"/>
  <c r="O106" i="37"/>
  <c r="O112" i="37"/>
  <c r="O124" i="37"/>
  <c r="O130" i="37"/>
  <c r="O142" i="37"/>
  <c r="O524" i="37"/>
  <c r="T505" i="37"/>
  <c r="U505" i="37" s="1"/>
  <c r="T487" i="37"/>
  <c r="U487" i="37" s="1"/>
  <c r="T454" i="37"/>
  <c r="U454" i="37" s="1"/>
  <c r="T406" i="37"/>
  <c r="U406" i="37" s="1"/>
  <c r="T331" i="37"/>
  <c r="U331" i="37" s="1"/>
  <c r="R315" i="37"/>
  <c r="U315" i="37" s="1"/>
  <c r="T280" i="37"/>
  <c r="U280" i="37" s="1"/>
  <c r="T210" i="37"/>
  <c r="U210" i="37" s="1"/>
  <c r="R190" i="37"/>
  <c r="U190" i="37" s="1"/>
  <c r="T166" i="37"/>
  <c r="U166" i="37" s="1"/>
  <c r="T150" i="37"/>
  <c r="U150" i="37" s="1"/>
  <c r="T131" i="37"/>
  <c r="U131" i="37" s="1"/>
  <c r="T82" i="37"/>
  <c r="T81" i="37" s="1"/>
  <c r="T50" i="37"/>
  <c r="U50" i="37" s="1"/>
  <c r="T42" i="37"/>
  <c r="U42" i="37" s="1"/>
  <c r="O93" i="37"/>
  <c r="O536" i="37"/>
  <c r="R562" i="37"/>
  <c r="U562" i="37" s="1"/>
  <c r="T482" i="37"/>
  <c r="U482" i="37" s="1"/>
  <c r="R430" i="37"/>
  <c r="U430" i="37" s="1"/>
  <c r="R370" i="37"/>
  <c r="U370" i="37" s="1"/>
  <c r="R306" i="37"/>
  <c r="U306" i="37" s="1"/>
  <c r="R300" i="37"/>
  <c r="U300" i="37" s="1"/>
  <c r="T285" i="37"/>
  <c r="U285" i="37" s="1"/>
  <c r="R274" i="37"/>
  <c r="U274" i="37" s="1"/>
  <c r="R268" i="37"/>
  <c r="U268" i="37" s="1"/>
  <c r="R237" i="37"/>
  <c r="U237" i="37" s="1"/>
  <c r="T224" i="37"/>
  <c r="U224" i="37" s="1"/>
  <c r="R218" i="37"/>
  <c r="U218" i="37" s="1"/>
  <c r="T195" i="37"/>
  <c r="U195" i="37" s="1"/>
  <c r="T137" i="37"/>
  <c r="U137" i="37" s="1"/>
  <c r="T101" i="37"/>
  <c r="U101" i="37" s="1"/>
  <c r="R91" i="37"/>
  <c r="U91" i="37" s="1"/>
  <c r="R33" i="37"/>
  <c r="U33" i="37" s="1"/>
  <c r="T509" i="37"/>
  <c r="U509" i="37" s="1"/>
  <c r="T392" i="37"/>
  <c r="U392" i="37" s="1"/>
  <c r="T352" i="37"/>
  <c r="T351" i="37" s="1"/>
  <c r="T338" i="37"/>
  <c r="U338" i="37" s="1"/>
  <c r="R243" i="37"/>
  <c r="U243" i="37" s="1"/>
  <c r="T230" i="37"/>
  <c r="U230" i="37" s="1"/>
  <c r="T202" i="37"/>
  <c r="U202" i="37" s="1"/>
  <c r="R165" i="37"/>
  <c r="U165" i="37" s="1"/>
  <c r="R157" i="37"/>
  <c r="U157" i="37" s="1"/>
  <c r="T143" i="37"/>
  <c r="U143" i="37" s="1"/>
  <c r="R117" i="37"/>
  <c r="U117" i="37" s="1"/>
  <c r="T105" i="37"/>
  <c r="U105" i="37" s="1"/>
  <c r="R69" i="37"/>
  <c r="U69" i="37" s="1"/>
  <c r="T55" i="37"/>
  <c r="U55" i="37" s="1"/>
  <c r="O190" i="37"/>
  <c r="O218" i="37"/>
  <c r="O230" i="37"/>
  <c r="O236" i="37"/>
  <c r="O242" i="37"/>
  <c r="R552" i="37"/>
  <c r="U552" i="37" s="1"/>
  <c r="R524" i="37"/>
  <c r="U524" i="37" s="1"/>
  <c r="T486" i="37"/>
  <c r="U486" i="37" s="1"/>
  <c r="R436" i="37"/>
  <c r="U436" i="37" s="1"/>
  <c r="T320" i="37"/>
  <c r="U320" i="37" s="1"/>
  <c r="R284" i="37"/>
  <c r="U284" i="37" s="1"/>
  <c r="R278" i="37"/>
  <c r="U278" i="37" s="1"/>
  <c r="R194" i="37"/>
  <c r="U194" i="37" s="1"/>
  <c r="T171" i="37"/>
  <c r="U171" i="37" s="1"/>
  <c r="R129" i="37"/>
  <c r="U129" i="37" s="1"/>
  <c r="T80" i="37"/>
  <c r="U80" i="37" s="1"/>
  <c r="R40" i="37"/>
  <c r="U40" i="37" s="1"/>
  <c r="R132" i="37"/>
  <c r="T132" i="37"/>
  <c r="T177" i="37"/>
  <c r="R177" i="37"/>
  <c r="I56" i="37"/>
  <c r="I34" i="37"/>
  <c r="R212" i="37"/>
  <c r="T212" i="37"/>
  <c r="R98" i="37"/>
  <c r="T98" i="37"/>
  <c r="H542" i="37"/>
  <c r="H528" i="37" s="1"/>
  <c r="F186" i="37"/>
  <c r="H293" i="37"/>
  <c r="I208" i="37"/>
  <c r="H90" i="37"/>
  <c r="I91" i="37"/>
  <c r="I80" i="37"/>
  <c r="T520" i="37"/>
  <c r="R520" i="37"/>
  <c r="R59" i="37"/>
  <c r="T59" i="37"/>
  <c r="R479" i="37"/>
  <c r="T479" i="37"/>
  <c r="R92" i="37"/>
  <c r="T92" i="37"/>
  <c r="F471" i="37"/>
  <c r="I226" i="37"/>
  <c r="I113" i="37"/>
  <c r="F302" i="37"/>
  <c r="F261" i="37"/>
  <c r="I262" i="37"/>
  <c r="I230" i="37"/>
  <c r="I69" i="37"/>
  <c r="R251" i="37"/>
  <c r="T251" i="37"/>
  <c r="F45" i="37"/>
  <c r="H45" i="37"/>
  <c r="P45" i="37"/>
  <c r="R141" i="37"/>
  <c r="T141" i="37"/>
  <c r="O329" i="37"/>
  <c r="R577" i="37"/>
  <c r="U577" i="37" s="1"/>
  <c r="R527" i="37"/>
  <c r="U527" i="37" s="1"/>
  <c r="R461" i="37"/>
  <c r="U461" i="37" s="1"/>
  <c r="R369" i="37"/>
  <c r="U369" i="37" s="1"/>
  <c r="T362" i="37"/>
  <c r="U362" i="37" s="1"/>
  <c r="R153" i="37"/>
  <c r="U153" i="37" s="1"/>
  <c r="U96" i="37"/>
  <c r="R68" i="37"/>
  <c r="U68" i="37" s="1"/>
  <c r="T61" i="37"/>
  <c r="U61" i="37" s="1"/>
  <c r="T34" i="37"/>
  <c r="U34" i="37" s="1"/>
  <c r="H344" i="37"/>
  <c r="I340" i="37"/>
  <c r="F311" i="37"/>
  <c r="F293" i="37"/>
  <c r="I283" i="37"/>
  <c r="H264" i="37"/>
  <c r="R246" i="37"/>
  <c r="T246" i="37"/>
  <c r="U478" i="37"/>
  <c r="R457" i="37"/>
  <c r="T457" i="37"/>
  <c r="U359" i="37"/>
  <c r="P152" i="37"/>
  <c r="R152" i="37" s="1"/>
  <c r="N152" i="37"/>
  <c r="F319" i="37"/>
  <c r="T72" i="37"/>
  <c r="R72" i="37"/>
  <c r="R550" i="37"/>
  <c r="T550" i="37"/>
  <c r="T491" i="37"/>
  <c r="T407" i="37"/>
  <c r="U407" i="37" s="1"/>
  <c r="T373" i="37"/>
  <c r="U373" i="37" s="1"/>
  <c r="T173" i="37"/>
  <c r="R173" i="37"/>
  <c r="R79" i="37"/>
  <c r="T79" i="37"/>
  <c r="H514" i="37"/>
  <c r="I73" i="37"/>
  <c r="H471" i="37"/>
  <c r="H364" i="37"/>
  <c r="F358" i="37"/>
  <c r="H319" i="37"/>
  <c r="H245" i="37"/>
  <c r="T184" i="37"/>
  <c r="R184" i="37"/>
  <c r="R330" i="37"/>
  <c r="R327" i="37" s="1"/>
  <c r="T330" i="37"/>
  <c r="F556" i="37"/>
  <c r="F542" i="37" s="1"/>
  <c r="O178" i="37"/>
  <c r="O194" i="37"/>
  <c r="O209" i="37"/>
  <c r="O268" i="37"/>
  <c r="L351" i="37"/>
  <c r="O368" i="37"/>
  <c r="R541" i="37"/>
  <c r="U541" i="37" s="1"/>
  <c r="R506" i="37"/>
  <c r="U506" i="37" s="1"/>
  <c r="R444" i="37"/>
  <c r="T444" i="37"/>
  <c r="R423" i="37"/>
  <c r="U423" i="37" s="1"/>
  <c r="T378" i="37"/>
  <c r="U378" i="37" s="1"/>
  <c r="R368" i="37"/>
  <c r="U368" i="37" s="1"/>
  <c r="R347" i="37"/>
  <c r="T347" i="37"/>
  <c r="T334" i="37"/>
  <c r="R325" i="37"/>
  <c r="U325" i="37" s="1"/>
  <c r="R262" i="37"/>
  <c r="R234" i="37"/>
  <c r="U234" i="37" s="1"/>
  <c r="T228" i="37"/>
  <c r="U228" i="37" s="1"/>
  <c r="R209" i="37"/>
  <c r="T209" i="37"/>
  <c r="R180" i="37"/>
  <c r="T180" i="37"/>
  <c r="T94" i="37"/>
  <c r="R94" i="37"/>
  <c r="T85" i="37"/>
  <c r="U85" i="37" s="1"/>
  <c r="T67" i="37"/>
  <c r="U67" i="37" s="1"/>
  <c r="R49" i="37"/>
  <c r="T49" i="37"/>
  <c r="H500" i="37"/>
  <c r="I472" i="37"/>
  <c r="I395" i="37"/>
  <c r="I354" i="37"/>
  <c r="F327" i="37"/>
  <c r="I304" i="37"/>
  <c r="I232" i="37"/>
  <c r="I222" i="37"/>
  <c r="I100" i="37"/>
  <c r="U64" i="37"/>
  <c r="I234" i="37"/>
  <c r="H164" i="37"/>
  <c r="O317" i="37"/>
  <c r="O347" i="37"/>
  <c r="O354" i="37"/>
  <c r="O407" i="37"/>
  <c r="O555" i="37"/>
  <c r="T576" i="37"/>
  <c r="U576" i="37" s="1"/>
  <c r="R539" i="37"/>
  <c r="U539" i="37" s="1"/>
  <c r="R502" i="37"/>
  <c r="U502" i="37" s="1"/>
  <c r="R496" i="37"/>
  <c r="R495" i="37" s="1"/>
  <c r="R399" i="37"/>
  <c r="U399" i="37" s="1"/>
  <c r="T382" i="37"/>
  <c r="R354" i="37"/>
  <c r="U354" i="37" s="1"/>
  <c r="T343" i="37"/>
  <c r="U343" i="37" s="1"/>
  <c r="T258" i="37"/>
  <c r="U258" i="37" s="1"/>
  <c r="T162" i="37"/>
  <c r="U162" i="37" s="1"/>
  <c r="H327" i="37"/>
  <c r="F164" i="37"/>
  <c r="H86" i="37"/>
  <c r="I49" i="37"/>
  <c r="F264" i="37"/>
  <c r="F86" i="37"/>
  <c r="I77" i="37"/>
  <c r="I53" i="37"/>
  <c r="R501" i="37"/>
  <c r="T439" i="37"/>
  <c r="U439" i="37" s="1"/>
  <c r="R398" i="37"/>
  <c r="U398" i="37" s="1"/>
  <c r="R393" i="37"/>
  <c r="U393" i="37" s="1"/>
  <c r="R342" i="37"/>
  <c r="U342" i="37" s="1"/>
  <c r="R337" i="37"/>
  <c r="U337" i="37" s="1"/>
  <c r="R309" i="37"/>
  <c r="R308" i="37" s="1"/>
  <c r="R303" i="37"/>
  <c r="U303" i="37" s="1"/>
  <c r="R200" i="37"/>
  <c r="U200" i="37" s="1"/>
  <c r="U31" i="37"/>
  <c r="I57" i="37"/>
  <c r="O505" i="37"/>
  <c r="F351" i="37"/>
  <c r="I331" i="37"/>
  <c r="I300" i="37"/>
  <c r="F95" i="37"/>
  <c r="I85" i="37"/>
  <c r="I61" i="37"/>
  <c r="R87" i="37"/>
  <c r="U87" i="37" s="1"/>
  <c r="R66" i="37"/>
  <c r="U66" i="37" s="1"/>
  <c r="R60" i="37"/>
  <c r="U60" i="37" s="1"/>
  <c r="T172" i="37"/>
  <c r="U172" i="37" s="1"/>
  <c r="R148" i="37"/>
  <c r="U148" i="37" s="1"/>
  <c r="U558" i="37"/>
  <c r="R563" i="37"/>
  <c r="T563" i="37"/>
  <c r="R167" i="37"/>
  <c r="T167" i="37"/>
  <c r="R89" i="37"/>
  <c r="T89" i="37"/>
  <c r="T86" i="37" s="1"/>
  <c r="T573" i="37"/>
  <c r="T462" i="37"/>
  <c r="U462" i="37" s="1"/>
  <c r="T451" i="37"/>
  <c r="U451" i="37" s="1"/>
  <c r="R266" i="37"/>
  <c r="T266" i="37"/>
  <c r="T255" i="37"/>
  <c r="U255" i="37" s="1"/>
  <c r="R229" i="37"/>
  <c r="T229" i="37"/>
  <c r="R425" i="37"/>
  <c r="T425" i="37"/>
  <c r="R394" i="37"/>
  <c r="U394" i="37" s="1"/>
  <c r="R353" i="37"/>
  <c r="U353" i="37" s="1"/>
  <c r="R191" i="37"/>
  <c r="T191" i="37"/>
  <c r="T93" i="37"/>
  <c r="R93" i="37"/>
  <c r="R81" i="37"/>
  <c r="R445" i="37"/>
  <c r="T445" i="37"/>
  <c r="T434" i="37"/>
  <c r="R434" i="37"/>
  <c r="R289" i="37"/>
  <c r="T289" i="37"/>
  <c r="O552" i="37"/>
  <c r="T580" i="37"/>
  <c r="U580" i="37" s="1"/>
  <c r="T473" i="37"/>
  <c r="U473" i="37" s="1"/>
  <c r="T448" i="37"/>
  <c r="U448" i="37" s="1"/>
  <c r="R438" i="37"/>
  <c r="T438" i="37"/>
  <c r="R396" i="37"/>
  <c r="U396" i="37" s="1"/>
  <c r="R456" i="37"/>
  <c r="T456" i="37"/>
  <c r="T275" i="37"/>
  <c r="R275" i="37"/>
  <c r="R419" i="37"/>
  <c r="T419" i="37"/>
  <c r="R269" i="37"/>
  <c r="T269" i="37"/>
  <c r="R207" i="37"/>
  <c r="T207" i="37"/>
  <c r="T312" i="37"/>
  <c r="R312" i="37"/>
  <c r="O54" i="37"/>
  <c r="O60" i="37"/>
  <c r="O66" i="37"/>
  <c r="O77" i="37"/>
  <c r="O85" i="37"/>
  <c r="O151" i="37"/>
  <c r="O173" i="37"/>
  <c r="O339" i="37"/>
  <c r="L416" i="37"/>
  <c r="O534" i="37"/>
  <c r="O541" i="37"/>
  <c r="O564" i="37"/>
  <c r="T480" i="37"/>
  <c r="U480" i="37" s="1"/>
  <c r="R437" i="37"/>
  <c r="U437" i="37" s="1"/>
  <c r="T400" i="37"/>
  <c r="U400" i="37" s="1"/>
  <c r="T366" i="37"/>
  <c r="R366" i="37"/>
  <c r="T360" i="37"/>
  <c r="R335" i="37"/>
  <c r="T335" i="37"/>
  <c r="R287" i="37"/>
  <c r="U287" i="37" s="1"/>
  <c r="R252" i="37"/>
  <c r="U252" i="37" s="1"/>
  <c r="R225" i="37"/>
  <c r="U225" i="37" s="1"/>
  <c r="O94" i="37"/>
  <c r="O204" i="37"/>
  <c r="O235" i="37"/>
  <c r="T569" i="37"/>
  <c r="U569" i="37" s="1"/>
  <c r="R458" i="37"/>
  <c r="U458" i="37" s="1"/>
  <c r="T426" i="37"/>
  <c r="U426" i="37" s="1"/>
  <c r="R422" i="37"/>
  <c r="T422" i="37"/>
  <c r="R365" i="37"/>
  <c r="T365" i="37"/>
  <c r="T321" i="37"/>
  <c r="U321" i="37" s="1"/>
  <c r="O42" i="37"/>
  <c r="O49" i="37"/>
  <c r="O55" i="37"/>
  <c r="O535" i="37"/>
  <c r="R574" i="37"/>
  <c r="T574" i="37"/>
  <c r="U530" i="37"/>
  <c r="R503" i="37"/>
  <c r="U503" i="37" s="1"/>
  <c r="R463" i="37"/>
  <c r="T463" i="37"/>
  <c r="T452" i="37"/>
  <c r="R452" i="37"/>
  <c r="R349" i="37"/>
  <c r="T349" i="37"/>
  <c r="R256" i="37"/>
  <c r="T256" i="37"/>
  <c r="R247" i="37"/>
  <c r="T247" i="37"/>
  <c r="T77" i="37"/>
  <c r="R241" i="37"/>
  <c r="T241" i="37"/>
  <c r="R223" i="37"/>
  <c r="T223" i="37"/>
  <c r="O475" i="37"/>
  <c r="O548" i="37"/>
  <c r="R464" i="37"/>
  <c r="U464" i="37" s="1"/>
  <c r="R446" i="37"/>
  <c r="U446" i="37" s="1"/>
  <c r="R428" i="37"/>
  <c r="T428" i="37"/>
  <c r="R363" i="37"/>
  <c r="U363" i="37" s="1"/>
  <c r="R346" i="37"/>
  <c r="U346" i="37" s="1"/>
  <c r="R304" i="37"/>
  <c r="U304" i="37" s="1"/>
  <c r="R290" i="37"/>
  <c r="U290" i="37" s="1"/>
  <c r="R161" i="37"/>
  <c r="T161" i="37"/>
  <c r="R63" i="37"/>
  <c r="U63" i="37" s="1"/>
  <c r="R54" i="37"/>
  <c r="U54" i="37" s="1"/>
  <c r="T581" i="37"/>
  <c r="U581" i="37" s="1"/>
  <c r="T548" i="37"/>
  <c r="U548" i="37" s="1"/>
  <c r="T536" i="37"/>
  <c r="T504" i="37"/>
  <c r="U504" i="37" s="1"/>
  <c r="T492" i="37"/>
  <c r="U492" i="37" s="1"/>
  <c r="T460" i="37"/>
  <c r="U460" i="37" s="1"/>
  <c r="T453" i="37"/>
  <c r="U453" i="37" s="1"/>
  <c r="T442" i="37"/>
  <c r="U442" i="37" s="1"/>
  <c r="T435" i="37"/>
  <c r="U435" i="37" s="1"/>
  <c r="T374" i="37"/>
  <c r="U374" i="37" s="1"/>
  <c r="T341" i="37"/>
  <c r="U341" i="37" s="1"/>
  <c r="T328" i="37"/>
  <c r="T299" i="37"/>
  <c r="U299" i="37" s="1"/>
  <c r="T295" i="37"/>
  <c r="U295" i="37" s="1"/>
  <c r="T240" i="37"/>
  <c r="U240" i="37" s="1"/>
  <c r="T231" i="37"/>
  <c r="U231" i="37" s="1"/>
  <c r="R493" i="37"/>
  <c r="R490" i="37" s="1"/>
  <c r="T493" i="37"/>
  <c r="O64" i="37"/>
  <c r="O91" i="37"/>
  <c r="O357" i="37"/>
  <c r="O366" i="37"/>
  <c r="O437" i="37"/>
  <c r="O549" i="37"/>
  <c r="O569" i="37"/>
  <c r="R449" i="37"/>
  <c r="U449" i="37" s="1"/>
  <c r="R281" i="37"/>
  <c r="R253" i="37"/>
  <c r="T253" i="37"/>
  <c r="R244" i="37"/>
  <c r="T244" i="37"/>
  <c r="R181" i="37"/>
  <c r="U181" i="37" s="1"/>
  <c r="T154" i="37"/>
  <c r="R154" i="37"/>
  <c r="R48" i="37"/>
  <c r="U48" i="37" s="1"/>
  <c r="R37" i="37"/>
  <c r="U37" i="37" s="1"/>
  <c r="R73" i="37"/>
  <c r="T73" i="37"/>
  <c r="N542" i="37"/>
  <c r="R235" i="37"/>
  <c r="T235" i="37"/>
  <c r="R187" i="37"/>
  <c r="T187" i="37"/>
  <c r="O53" i="37"/>
  <c r="O59" i="37"/>
  <c r="O65" i="37"/>
  <c r="O221" i="37"/>
  <c r="O227" i="37"/>
  <c r="O520" i="37"/>
  <c r="O550" i="37"/>
  <c r="T302" i="37"/>
  <c r="R232" i="37"/>
  <c r="T232" i="37"/>
  <c r="R220" i="37"/>
  <c r="T220" i="37"/>
  <c r="R238" i="37"/>
  <c r="T238" i="37"/>
  <c r="R226" i="37"/>
  <c r="T226" i="37"/>
  <c r="R214" i="37"/>
  <c r="T214" i="37"/>
  <c r="R322" i="37"/>
  <c r="T322" i="37"/>
  <c r="T308" i="37"/>
  <c r="R263" i="37"/>
  <c r="T263" i="37"/>
  <c r="T261" i="37" s="1"/>
  <c r="R250" i="37"/>
  <c r="T250" i="37"/>
  <c r="T196" i="37"/>
  <c r="U196" i="37" s="1"/>
  <c r="T183" i="37"/>
  <c r="U183" i="37" s="1"/>
  <c r="T160" i="37"/>
  <c r="U160" i="37" s="1"/>
  <c r="R151" i="37"/>
  <c r="U151" i="37" s="1"/>
  <c r="T135" i="37"/>
  <c r="U135" i="37" s="1"/>
  <c r="T123" i="37"/>
  <c r="U123" i="37" s="1"/>
  <c r="T111" i="37"/>
  <c r="U111" i="37" s="1"/>
  <c r="T99" i="37"/>
  <c r="U99" i="37" s="1"/>
  <c r="T65" i="37"/>
  <c r="U65" i="37" s="1"/>
  <c r="T53" i="37"/>
  <c r="U53" i="37" s="1"/>
  <c r="T44" i="37"/>
  <c r="U44" i="37" s="1"/>
  <c r="T36" i="37"/>
  <c r="U36" i="37" s="1"/>
  <c r="R78" i="37"/>
  <c r="U78" i="37" s="1"/>
  <c r="R217" i="37"/>
  <c r="T217" i="37"/>
  <c r="T313" i="37"/>
  <c r="U313" i="37" s="1"/>
  <c r="T178" i="37"/>
  <c r="U178" i="37" s="1"/>
  <c r="T175" i="37"/>
  <c r="U175" i="37" s="1"/>
  <c r="T329" i="37"/>
  <c r="U329" i="37" s="1"/>
  <c r="T326" i="37"/>
  <c r="U326" i="37" s="1"/>
  <c r="T211" i="37"/>
  <c r="U211" i="37" s="1"/>
  <c r="T208" i="37"/>
  <c r="U208" i="37" s="1"/>
  <c r="T142" i="37"/>
  <c r="U142" i="37" s="1"/>
  <c r="T139" i="37"/>
  <c r="U139" i="37" s="1"/>
  <c r="T136" i="37"/>
  <c r="U136" i="37" s="1"/>
  <c r="T133" i="37"/>
  <c r="U133" i="37" s="1"/>
  <c r="T130" i="37"/>
  <c r="U130" i="37" s="1"/>
  <c r="T127" i="37"/>
  <c r="U127" i="37" s="1"/>
  <c r="T124" i="37"/>
  <c r="U124" i="37" s="1"/>
  <c r="T121" i="37"/>
  <c r="U121" i="37" s="1"/>
  <c r="T118" i="37"/>
  <c r="U118" i="37" s="1"/>
  <c r="T115" i="37"/>
  <c r="U115" i="37" s="1"/>
  <c r="T112" i="37"/>
  <c r="U112" i="37" s="1"/>
  <c r="T109" i="37"/>
  <c r="U109" i="37" s="1"/>
  <c r="T106" i="37"/>
  <c r="U106" i="37" s="1"/>
  <c r="T103" i="37"/>
  <c r="U103" i="37" s="1"/>
  <c r="T100" i="37"/>
  <c r="U100" i="37" s="1"/>
  <c r="T97" i="37"/>
  <c r="U97" i="37" s="1"/>
  <c r="O115" i="37"/>
  <c r="O127" i="37"/>
  <c r="O167" i="37"/>
  <c r="O250" i="37"/>
  <c r="O102" i="37"/>
  <c r="O114" i="37"/>
  <c r="O139" i="37"/>
  <c r="O182" i="37"/>
  <c r="O206" i="37"/>
  <c r="O212" i="37"/>
  <c r="O281" i="37"/>
  <c r="O89" i="37"/>
  <c r="O231" i="37"/>
  <c r="O237" i="37"/>
  <c r="O98" i="37"/>
  <c r="O104" i="37"/>
  <c r="O110" i="37"/>
  <c r="O116" i="37"/>
  <c r="O122" i="37"/>
  <c r="L327" i="37"/>
  <c r="O125" i="37"/>
  <c r="O131" i="37"/>
  <c r="O137" i="37"/>
  <c r="O143" i="37"/>
  <c r="N261" i="37"/>
  <c r="O51" i="37"/>
  <c r="O63" i="37"/>
  <c r="O69" i="37"/>
  <c r="O211" i="37"/>
  <c r="O263" i="37"/>
  <c r="O153" i="37"/>
  <c r="O45" i="37"/>
  <c r="O58" i="37"/>
  <c r="O183" i="37"/>
  <c r="O191" i="37"/>
  <c r="L74" i="37"/>
  <c r="O207" i="37"/>
  <c r="O246" i="37"/>
  <c r="O99" i="37"/>
  <c r="O105" i="37"/>
  <c r="O123" i="37"/>
  <c r="O129" i="37"/>
  <c r="O141" i="37"/>
  <c r="O149" i="37"/>
  <c r="O162" i="37"/>
  <c r="O171" i="37"/>
  <c r="O192" i="37"/>
  <c r="O200" i="37"/>
  <c r="O220" i="37"/>
  <c r="O226" i="37"/>
  <c r="O232" i="37"/>
  <c r="O238" i="37"/>
  <c r="O244" i="37"/>
  <c r="O372" i="37"/>
  <c r="O574" i="37"/>
  <c r="O243" i="37"/>
  <c r="O37" i="37"/>
  <c r="O57" i="37"/>
  <c r="O87" i="37"/>
  <c r="O108" i="37"/>
  <c r="O163" i="37"/>
  <c r="O300" i="37"/>
  <c r="O307" i="37"/>
  <c r="O315" i="37"/>
  <c r="O392" i="37"/>
  <c r="O424" i="37"/>
  <c r="O174" i="37"/>
  <c r="O309" i="37"/>
  <c r="O308" i="37" s="1"/>
  <c r="O318" i="37"/>
  <c r="O363" i="37"/>
  <c r="O376" i="37"/>
  <c r="O400" i="37"/>
  <c r="O473" i="37"/>
  <c r="O275" i="37"/>
  <c r="O401" i="37"/>
  <c r="O248" i="37"/>
  <c r="O283" i="37"/>
  <c r="O350" i="37"/>
  <c r="O460" i="37"/>
  <c r="N90" i="37"/>
  <c r="O184" i="37"/>
  <c r="O277" i="37"/>
  <c r="L344" i="37"/>
  <c r="O287" i="37"/>
  <c r="O485" i="37"/>
  <c r="O421" i="37"/>
  <c r="O580" i="37"/>
  <c r="O342" i="37"/>
  <c r="O117" i="37"/>
  <c r="O224" i="37"/>
  <c r="L245" i="37"/>
  <c r="O396" i="37"/>
  <c r="O422" i="37"/>
  <c r="O581" i="37"/>
  <c r="O254" i="37"/>
  <c r="L358" i="37"/>
  <c r="O454" i="37"/>
  <c r="O504" i="37"/>
  <c r="O36" i="37"/>
  <c r="O136" i="37"/>
  <c r="N344" i="37"/>
  <c r="O443" i="37"/>
  <c r="O46" i="37"/>
  <c r="O52" i="37"/>
  <c r="O79" i="37"/>
  <c r="O97" i="37"/>
  <c r="O126" i="37"/>
  <c r="O132" i="37"/>
  <c r="O138" i="37"/>
  <c r="O144" i="37"/>
  <c r="O286" i="37"/>
  <c r="N308" i="37"/>
  <c r="N358" i="37"/>
  <c r="O369" i="37"/>
  <c r="O439" i="37"/>
  <c r="O445" i="37"/>
  <c r="O451" i="37"/>
  <c r="O457" i="37"/>
  <c r="O463" i="37"/>
  <c r="O527" i="37"/>
  <c r="O222" i="37"/>
  <c r="O370" i="37"/>
  <c r="O429" i="37"/>
  <c r="O462" i="37"/>
  <c r="L531" i="37"/>
  <c r="O531" i="37" s="1"/>
  <c r="O450" i="37"/>
  <c r="N186" i="37"/>
  <c r="L364" i="37"/>
  <c r="O456" i="37"/>
  <c r="O160" i="37"/>
  <c r="O172" i="37"/>
  <c r="O255" i="37"/>
  <c r="O301" i="37"/>
  <c r="L302" i="37"/>
  <c r="N416" i="37"/>
  <c r="O502" i="37"/>
  <c r="O365" i="37"/>
  <c r="O43" i="37"/>
  <c r="O67" i="37"/>
  <c r="O80" i="37"/>
  <c r="O157" i="37"/>
  <c r="O269" i="37"/>
  <c r="O345" i="37"/>
  <c r="O428" i="37"/>
  <c r="O458" i="37"/>
  <c r="O479" i="37"/>
  <c r="O214" i="37"/>
  <c r="O338" i="37"/>
  <c r="O476" i="37"/>
  <c r="O406" i="37"/>
  <c r="O483" i="37"/>
  <c r="O50" i="37"/>
  <c r="O373" i="37"/>
  <c r="N76" i="37"/>
  <c r="O196" i="37"/>
  <c r="O219" i="37"/>
  <c r="O225" i="37"/>
  <c r="O390" i="37"/>
  <c r="O251" i="37"/>
  <c r="O441" i="37"/>
  <c r="O61" i="37"/>
  <c r="N302" i="37"/>
  <c r="O313" i="37"/>
  <c r="O325" i="37"/>
  <c r="O435" i="37"/>
  <c r="O119" i="37"/>
  <c r="O150" i="37"/>
  <c r="O169" i="37"/>
  <c r="O180" i="37"/>
  <c r="O273" i="37"/>
  <c r="O113" i="37"/>
  <c r="O257" i="37"/>
  <c r="O334" i="37"/>
  <c r="O452" i="37"/>
  <c r="O266" i="37"/>
  <c r="O284" i="37"/>
  <c r="N95" i="37"/>
  <c r="O154" i="37"/>
  <c r="O480" i="37"/>
  <c r="O335" i="37"/>
  <c r="O578" i="37"/>
  <c r="O135" i="37"/>
  <c r="O156" i="37"/>
  <c r="O176" i="37"/>
  <c r="O252" i="37"/>
  <c r="N279" i="37"/>
  <c r="O348" i="37"/>
  <c r="O427" i="37"/>
  <c r="O493" i="37"/>
  <c r="O303" i="37"/>
  <c r="O331" i="37"/>
  <c r="O402" i="37"/>
  <c r="O453" i="37"/>
  <c r="O576" i="37"/>
  <c r="L72" i="37"/>
  <c r="O240" i="37"/>
  <c r="O290" i="37"/>
  <c r="O314" i="37"/>
  <c r="O371" i="37"/>
  <c r="O442" i="37"/>
  <c r="O448" i="37"/>
  <c r="O503" i="37"/>
  <c r="L545" i="37"/>
  <c r="O48" i="37"/>
  <c r="N72" i="37"/>
  <c r="O118" i="37"/>
  <c r="O234" i="37"/>
  <c r="O282" i="37"/>
  <c r="O322" i="37"/>
  <c r="O394" i="37"/>
  <c r="O423" i="37"/>
  <c r="O472" i="37"/>
  <c r="L293" i="37"/>
  <c r="O497" i="37"/>
  <c r="O195" i="37"/>
  <c r="O202" i="37"/>
  <c r="O216" i="37"/>
  <c r="L264" i="37"/>
  <c r="O285" i="37"/>
  <c r="O295" i="37"/>
  <c r="N86" i="37"/>
  <c r="O103" i="37"/>
  <c r="O121" i="37"/>
  <c r="L152" i="37"/>
  <c r="O159" i="37"/>
  <c r="O210" i="37"/>
  <c r="O217" i="37"/>
  <c r="O464" i="37"/>
  <c r="O481" i="37"/>
  <c r="O521" i="37"/>
  <c r="O340" i="37"/>
  <c r="O377" i="37"/>
  <c r="O434" i="37"/>
  <c r="O466" i="37"/>
  <c r="O101" i="37"/>
  <c r="O107" i="37"/>
  <c r="O134" i="37"/>
  <c r="O140" i="37"/>
  <c r="O177" i="37"/>
  <c r="O181" i="37"/>
  <c r="O208" i="37"/>
  <c r="O288" i="37"/>
  <c r="L319" i="37"/>
  <c r="N327" i="37"/>
  <c r="N355" i="37"/>
  <c r="O425" i="37"/>
  <c r="O506" i="37"/>
  <c r="N556" i="37"/>
  <c r="O577" i="37"/>
  <c r="O258" i="37"/>
  <c r="O270" i="37"/>
  <c r="O274" i="37"/>
  <c r="O323" i="37"/>
  <c r="O343" i="37"/>
  <c r="O387" i="37"/>
  <c r="O398" i="37"/>
  <c r="O419" i="37"/>
  <c r="O440" i="37"/>
  <c r="O40" i="37"/>
  <c r="O78" i="37"/>
  <c r="O111" i="37"/>
  <c r="O120" i="37"/>
  <c r="O128" i="37"/>
  <c r="O155" i="37"/>
  <c r="O241" i="37"/>
  <c r="O256" i="37"/>
  <c r="N264" i="37"/>
  <c r="O353" i="37"/>
  <c r="O356" i="37"/>
  <c r="O360" i="37"/>
  <c r="O375" i="37"/>
  <c r="O430" i="37"/>
  <c r="O446" i="37"/>
  <c r="O487" i="37"/>
  <c r="O562" i="37"/>
  <c r="O382" i="37"/>
  <c r="O449" i="37"/>
  <c r="O280" i="37"/>
  <c r="O336" i="37"/>
  <c r="O362" i="37"/>
  <c r="O447" i="37"/>
  <c r="O33" i="37"/>
  <c r="O278" i="37"/>
  <c r="O509" i="37"/>
  <c r="N528" i="37"/>
  <c r="O538" i="37"/>
  <c r="O341" i="37"/>
  <c r="O305" i="37"/>
  <c r="O328" i="37"/>
  <c r="N164" i="37"/>
  <c r="N245" i="37"/>
  <c r="O84" i="37"/>
  <c r="O249" i="37"/>
  <c r="N293" i="37"/>
  <c r="O294" i="37"/>
  <c r="O92" i="37"/>
  <c r="L90" i="37"/>
  <c r="L279" i="37"/>
  <c r="O289" i="37"/>
  <c r="L76" i="37"/>
  <c r="O321" i="37"/>
  <c r="L95" i="37"/>
  <c r="O367" i="37"/>
  <c r="O573" i="37"/>
  <c r="O82" i="37"/>
  <c r="O81" i="37" s="1"/>
  <c r="L81" i="37"/>
  <c r="O267" i="37"/>
  <c r="O297" i="37"/>
  <c r="N319" i="37"/>
  <c r="O320" i="37"/>
  <c r="N514" i="37"/>
  <c r="O522" i="37"/>
  <c r="O44" i="37"/>
  <c r="O109" i="37"/>
  <c r="O133" i="37"/>
  <c r="O426" i="37"/>
  <c r="L471" i="37"/>
  <c r="O166" i="37"/>
  <c r="L164" i="37"/>
  <c r="O507" i="37"/>
  <c r="O161" i="37"/>
  <c r="O187" i="37"/>
  <c r="L186" i="37"/>
  <c r="O299" i="37"/>
  <c r="N311" i="37"/>
  <c r="O374" i="37"/>
  <c r="O492" i="37"/>
  <c r="L556" i="37"/>
  <c r="O558" i="37"/>
  <c r="O233" i="37"/>
  <c r="O239" i="37"/>
  <c r="O461" i="37"/>
  <c r="O474" i="37"/>
  <c r="N471" i="37"/>
  <c r="L311" i="37"/>
  <c r="O393" i="37"/>
  <c r="O148" i="37"/>
  <c r="O165" i="37"/>
  <c r="O265" i="37"/>
  <c r="O306" i="37"/>
  <c r="O312" i="37"/>
  <c r="O359" i="37"/>
  <c r="O508" i="37"/>
  <c r="L261" i="37"/>
  <c r="O262" i="37"/>
  <c r="O276" i="37"/>
  <c r="N364" i="37"/>
  <c r="O378" i="37"/>
  <c r="O395" i="37"/>
  <c r="L500" i="37"/>
  <c r="O517" i="37"/>
  <c r="L514" i="37"/>
  <c r="L86" i="37"/>
  <c r="O175" i="37"/>
  <c r="O215" i="37"/>
  <c r="O501" i="37"/>
  <c r="N500" i="37"/>
  <c r="O229" i="37"/>
  <c r="O253" i="37"/>
  <c r="O298" i="37"/>
  <c r="O477" i="37"/>
  <c r="O482" i="37"/>
  <c r="O223" i="37"/>
  <c r="O247" i="37"/>
  <c r="O330" i="37"/>
  <c r="O337" i="37"/>
  <c r="O346" i="37"/>
  <c r="N351" i="37"/>
  <c r="O304" i="37"/>
  <c r="O349" i="37"/>
  <c r="O352" i="37"/>
  <c r="O486" i="37"/>
  <c r="O326" i="37"/>
  <c r="O436" i="37"/>
  <c r="O455" i="37"/>
  <c r="O484" i="37"/>
  <c r="L490" i="37"/>
  <c r="O530" i="37"/>
  <c r="O478" i="37"/>
  <c r="O491" i="37"/>
  <c r="O496" i="37"/>
  <c r="O433" i="37"/>
  <c r="N490" i="37"/>
  <c r="O582" i="37"/>
  <c r="O459" i="37"/>
  <c r="O399" i="37"/>
  <c r="T495" i="37" l="1"/>
  <c r="L542" i="37"/>
  <c r="L528" i="37" s="1"/>
  <c r="I490" i="37"/>
  <c r="U347" i="37"/>
  <c r="I495" i="37"/>
  <c r="I293" i="37"/>
  <c r="R74" i="37"/>
  <c r="U277" i="37"/>
  <c r="I327" i="37"/>
  <c r="U475" i="37"/>
  <c r="I358" i="37"/>
  <c r="U269" i="37"/>
  <c r="I344" i="37"/>
  <c r="I71" i="37"/>
  <c r="F514" i="37"/>
  <c r="I90" i="37"/>
  <c r="I319" i="37"/>
  <c r="U479" i="37"/>
  <c r="U459" i="37"/>
  <c r="I86" i="37"/>
  <c r="U294" i="37"/>
  <c r="U293" i="37" s="1"/>
  <c r="I164" i="37"/>
  <c r="R355" i="37"/>
  <c r="I500" i="37"/>
  <c r="U212" i="37"/>
  <c r="I556" i="37"/>
  <c r="I542" i="37" s="1"/>
  <c r="I528" i="37" s="1"/>
  <c r="I245" i="37"/>
  <c r="U289" i="37"/>
  <c r="I261" i="37"/>
  <c r="U520" i="37"/>
  <c r="U514" i="37" s="1"/>
  <c r="I514" i="37"/>
  <c r="R264" i="37"/>
  <c r="I471" i="37"/>
  <c r="R556" i="37"/>
  <c r="R542" i="37" s="1"/>
  <c r="R528" i="37" s="1"/>
  <c r="I311" i="37"/>
  <c r="I264" i="37"/>
  <c r="R261" i="37"/>
  <c r="U102" i="37"/>
  <c r="H570" i="37"/>
  <c r="H513" i="37" s="1"/>
  <c r="I364" i="37"/>
  <c r="U352" i="37"/>
  <c r="U351" i="37" s="1"/>
  <c r="T556" i="37"/>
  <c r="T542" i="37" s="1"/>
  <c r="T528" i="37" s="1"/>
  <c r="U141" i="37"/>
  <c r="T514" i="37"/>
  <c r="I302" i="37"/>
  <c r="U566" i="37"/>
  <c r="R279" i="37"/>
  <c r="I186" i="37"/>
  <c r="R471" i="37"/>
  <c r="I351" i="37"/>
  <c r="I45" i="37"/>
  <c r="U89" i="37"/>
  <c r="U86" i="37" s="1"/>
  <c r="U463" i="37"/>
  <c r="I416" i="37"/>
  <c r="R95" i="37"/>
  <c r="U496" i="37"/>
  <c r="U495" i="37" s="1"/>
  <c r="U49" i="37"/>
  <c r="I95" i="37"/>
  <c r="U59" i="37"/>
  <c r="R46" i="37"/>
  <c r="T46" i="37"/>
  <c r="R319" i="37"/>
  <c r="R344" i="37"/>
  <c r="U82" i="37"/>
  <c r="U81" i="37" s="1"/>
  <c r="F528" i="37"/>
  <c r="U356" i="37"/>
  <c r="U355" i="37" s="1"/>
  <c r="U262" i="37"/>
  <c r="U425" i="37"/>
  <c r="I46" i="37"/>
  <c r="U536" i="37"/>
  <c r="I76" i="37"/>
  <c r="I279" i="37"/>
  <c r="R245" i="37"/>
  <c r="U281" i="37"/>
  <c r="U493" i="37"/>
  <c r="U574" i="37"/>
  <c r="U309" i="37"/>
  <c r="U308" i="37" s="1"/>
  <c r="U444" i="37"/>
  <c r="U457" i="37"/>
  <c r="U177" i="37"/>
  <c r="U221" i="37"/>
  <c r="T76" i="37"/>
  <c r="T471" i="37"/>
  <c r="R311" i="37"/>
  <c r="U256" i="37"/>
  <c r="U550" i="37"/>
  <c r="N71" i="37"/>
  <c r="U322" i="37"/>
  <c r="U319" i="37" s="1"/>
  <c r="T279" i="37"/>
  <c r="U73" i="37"/>
  <c r="U349" i="37"/>
  <c r="U335" i="37"/>
  <c r="U438" i="37"/>
  <c r="T71" i="37"/>
  <c r="R416" i="37"/>
  <c r="R164" i="37"/>
  <c r="T90" i="37"/>
  <c r="U428" i="37"/>
  <c r="U184" i="37"/>
  <c r="U251" i="37"/>
  <c r="T490" i="37"/>
  <c r="U445" i="37"/>
  <c r="U173" i="37"/>
  <c r="U246" i="37"/>
  <c r="T245" i="37"/>
  <c r="R500" i="37"/>
  <c r="T164" i="37"/>
  <c r="T186" i="37"/>
  <c r="U382" i="37"/>
  <c r="U94" i="37"/>
  <c r="U232" i="37"/>
  <c r="U180" i="37"/>
  <c r="U132" i="37"/>
  <c r="R358" i="37"/>
  <c r="U253" i="37"/>
  <c r="T152" i="37"/>
  <c r="U209" i="37"/>
  <c r="T293" i="37"/>
  <c r="U302" i="37"/>
  <c r="U92" i="37"/>
  <c r="T500" i="37"/>
  <c r="U491" i="37"/>
  <c r="U223" i="37"/>
  <c r="R364" i="37"/>
  <c r="R302" i="37"/>
  <c r="R86" i="37"/>
  <c r="U79" i="37"/>
  <c r="U98" i="37"/>
  <c r="R90" i="37"/>
  <c r="T264" i="37"/>
  <c r="O152" i="37"/>
  <c r="U334" i="37"/>
  <c r="U501" i="37"/>
  <c r="U500" i="37" s="1"/>
  <c r="O355" i="37"/>
  <c r="U244" i="37"/>
  <c r="U226" i="37"/>
  <c r="R76" i="37"/>
  <c r="T45" i="37"/>
  <c r="R45" i="37"/>
  <c r="T319" i="37"/>
  <c r="T344" i="37"/>
  <c r="T95" i="37"/>
  <c r="U366" i="37"/>
  <c r="U72" i="37"/>
  <c r="R71" i="37"/>
  <c r="O351" i="37"/>
  <c r="U161" i="37"/>
  <c r="R514" i="37"/>
  <c r="U93" i="37"/>
  <c r="U330" i="37"/>
  <c r="R351" i="37"/>
  <c r="U187" i="37"/>
  <c r="R186" i="37"/>
  <c r="U275" i="37"/>
  <c r="O344" i="37"/>
  <c r="U563" i="37"/>
  <c r="U235" i="37"/>
  <c r="U365" i="37"/>
  <c r="T364" i="37"/>
  <c r="O90" i="37"/>
  <c r="U452" i="37"/>
  <c r="U422" i="37"/>
  <c r="U456" i="37"/>
  <c r="U217" i="37"/>
  <c r="U360" i="37"/>
  <c r="U358" i="37" s="1"/>
  <c r="T358" i="37"/>
  <c r="T327" i="37"/>
  <c r="U328" i="37"/>
  <c r="U419" i="37"/>
  <c r="T416" i="37"/>
  <c r="U573" i="37"/>
  <c r="O358" i="37"/>
  <c r="U229" i="37"/>
  <c r="U207" i="37"/>
  <c r="U191" i="37"/>
  <c r="U154" i="37"/>
  <c r="U312" i="37"/>
  <c r="U311" i="37" s="1"/>
  <c r="T311" i="37"/>
  <c r="O72" i="37"/>
  <c r="U77" i="37"/>
  <c r="U263" i="37"/>
  <c r="U238" i="37"/>
  <c r="U241" i="37"/>
  <c r="U434" i="37"/>
  <c r="U220" i="37"/>
  <c r="U250" i="37"/>
  <c r="U214" i="37"/>
  <c r="O514" i="37"/>
  <c r="U247" i="37"/>
  <c r="U266" i="37"/>
  <c r="U167" i="37"/>
  <c r="O293" i="37"/>
  <c r="O86" i="37"/>
  <c r="O261" i="37"/>
  <c r="O302" i="37"/>
  <c r="O76" i="37"/>
  <c r="O95" i="37"/>
  <c r="O416" i="37"/>
  <c r="O556" i="37"/>
  <c r="O545" i="37"/>
  <c r="O542" i="37" s="1"/>
  <c r="O364" i="37"/>
  <c r="O311" i="37"/>
  <c r="O245" i="37"/>
  <c r="O164" i="37"/>
  <c r="O471" i="37"/>
  <c r="O495" i="37"/>
  <c r="N570" i="37"/>
  <c r="N513" i="37" s="1"/>
  <c r="O279" i="37"/>
  <c r="O490" i="37"/>
  <c r="O327" i="37"/>
  <c r="O319" i="37"/>
  <c r="O186" i="37"/>
  <c r="O528" i="37"/>
  <c r="O264" i="37"/>
  <c r="O73" i="37"/>
  <c r="L71" i="37"/>
  <c r="O500" i="37"/>
  <c r="U471" i="37" l="1"/>
  <c r="U344" i="37"/>
  <c r="L570" i="37"/>
  <c r="L513" i="37" s="1"/>
  <c r="U264" i="37"/>
  <c r="F570" i="37"/>
  <c r="F513" i="37" s="1"/>
  <c r="I570" i="37"/>
  <c r="I513" i="37" s="1"/>
  <c r="U279" i="37"/>
  <c r="T570" i="37"/>
  <c r="T513" i="37" s="1"/>
  <c r="U556" i="37"/>
  <c r="U490" i="37"/>
  <c r="U261" i="37"/>
  <c r="U90" i="37"/>
  <c r="U76" i="37"/>
  <c r="U46" i="37"/>
  <c r="R570" i="37"/>
  <c r="R513" i="37" s="1"/>
  <c r="U95" i="37"/>
  <c r="U71" i="37"/>
  <c r="U164" i="37"/>
  <c r="U364" i="37"/>
  <c r="U416" i="37"/>
  <c r="O71" i="37"/>
  <c r="U327" i="37"/>
  <c r="U152" i="37"/>
  <c r="U245" i="37"/>
  <c r="U186" i="37"/>
  <c r="U45" i="37"/>
  <c r="O570" i="37"/>
  <c r="O513" i="37" s="1"/>
  <c r="L572" i="37" l="1"/>
  <c r="F572" i="37"/>
  <c r="N572" i="37"/>
  <c r="H572" i="37"/>
  <c r="U542" i="37"/>
  <c r="U528" i="37" s="1"/>
  <c r="U570" i="37" l="1"/>
  <c r="U513" i="37" s="1"/>
  <c r="R572" i="37"/>
  <c r="T572" i="37"/>
  <c r="L432" i="37"/>
  <c r="L381" i="37" s="1"/>
  <c r="L332" i="37" s="1"/>
  <c r="L296" i="37" s="1"/>
  <c r="L292" i="37" s="1"/>
  <c r="L272" i="37" s="1"/>
  <c r="L147" i="37" s="1"/>
  <c r="L83" i="37" s="1"/>
  <c r="L70" i="37" s="1"/>
  <c r="I572" i="37"/>
  <c r="H432" i="37"/>
  <c r="H381" i="37" s="1"/>
  <c r="H332" i="37" s="1"/>
  <c r="H296" i="37" s="1"/>
  <c r="H292" i="37" s="1"/>
  <c r="H272" i="37" s="1"/>
  <c r="H147" i="37" s="1"/>
  <c r="H83" i="37" s="1"/>
  <c r="H70" i="37" s="1"/>
  <c r="H29" i="37" s="1"/>
  <c r="N432" i="37"/>
  <c r="N381" i="37" s="1"/>
  <c r="N332" i="37" s="1"/>
  <c r="N296" i="37" s="1"/>
  <c r="N292" i="37" s="1"/>
  <c r="N272" i="37" s="1"/>
  <c r="N147" i="37" s="1"/>
  <c r="N83" i="37" s="1"/>
  <c r="N70" i="37" s="1"/>
  <c r="N29" i="37" s="1"/>
  <c r="F432" i="37"/>
  <c r="O432" i="37"/>
  <c r="O381" i="37" s="1"/>
  <c r="O332" i="37" s="1"/>
  <c r="O296" i="37" s="1"/>
  <c r="O292" i="37" s="1"/>
  <c r="O272" i="37" s="1"/>
  <c r="O147" i="37" s="1"/>
  <c r="O83" i="37" s="1"/>
  <c r="O70" i="37" s="1"/>
  <c r="O29" i="37" s="1"/>
  <c r="F381" i="37" l="1"/>
  <c r="F332" i="37" s="1"/>
  <c r="F296" i="37" s="1"/>
  <c r="F292" i="37" s="1"/>
  <c r="F272" i="37" s="1"/>
  <c r="F147" i="37" s="1"/>
  <c r="F83" i="37" s="1"/>
  <c r="F70" i="37" s="1"/>
  <c r="F29" i="37" s="1"/>
  <c r="H587" i="37"/>
  <c r="H588" i="37" s="1"/>
  <c r="L587" i="37"/>
  <c r="L588" i="37" s="1"/>
  <c r="N587" i="37"/>
  <c r="N588" i="37" s="1"/>
  <c r="T432" i="37"/>
  <c r="T381" i="37" s="1"/>
  <c r="T332" i="37" s="1"/>
  <c r="T296" i="37" s="1"/>
  <c r="T292" i="37" s="1"/>
  <c r="T272" i="37" s="1"/>
  <c r="T147" i="37" s="1"/>
  <c r="T83" i="37" s="1"/>
  <c r="T70" i="37" s="1"/>
  <c r="T29" i="37" s="1"/>
  <c r="U572" i="37"/>
  <c r="R432" i="37"/>
  <c r="R381" i="37" s="1"/>
  <c r="R332" i="37" s="1"/>
  <c r="R296" i="37" s="1"/>
  <c r="R292" i="37" s="1"/>
  <c r="R272" i="37" s="1"/>
  <c r="R147" i="37" s="1"/>
  <c r="R83" i="37" s="1"/>
  <c r="R70" i="37" s="1"/>
  <c r="R29" i="37" s="1"/>
  <c r="I432" i="37"/>
  <c r="I381" i="37" s="1"/>
  <c r="I332" i="37" s="1"/>
  <c r="I296" i="37" s="1"/>
  <c r="I292" i="37" s="1"/>
  <c r="I272" i="37" s="1"/>
  <c r="I147" i="37" s="1"/>
  <c r="I83" i="37" s="1"/>
  <c r="I70" i="37" s="1"/>
  <c r="I29" i="37" s="1"/>
  <c r="R587" i="37" l="1"/>
  <c r="R588" i="37" s="1"/>
  <c r="T587" i="37"/>
  <c r="T588" i="37" s="1"/>
  <c r="I587" i="37"/>
  <c r="I588" i="37" s="1"/>
  <c r="F587" i="37"/>
  <c r="F588" i="37" s="1"/>
  <c r="U432" i="37"/>
  <c r="U381" i="37" s="1"/>
  <c r="U332" i="37" s="1"/>
  <c r="U296" i="37" s="1"/>
  <c r="U292" i="37" s="1"/>
  <c r="U272" i="37" s="1"/>
  <c r="U147" i="37" s="1"/>
  <c r="U83" i="37" s="1"/>
  <c r="U70" i="37" s="1"/>
  <c r="U29" i="37" s="1"/>
  <c r="U587" i="37" l="1"/>
  <c r="U588" i="37" s="1"/>
  <c r="H41" i="16" l="1"/>
  <c r="G41" i="16" s="1"/>
  <c r="F41" i="16" s="1"/>
  <c r="H38" i="16"/>
  <c r="G38" i="16" s="1"/>
  <c r="H37" i="16"/>
  <c r="G37" i="16" s="1"/>
  <c r="F37" i="16" s="1"/>
  <c r="H26" i="16"/>
  <c r="F38" i="16" l="1"/>
  <c r="M21" i="37" l="1"/>
  <c r="O572" i="37"/>
  <c r="O587" i="37" s="1"/>
  <c r="O588" i="37" l="1"/>
  <c r="O522" i="40" l="1"/>
  <c r="O536" i="40"/>
  <c r="O550" i="40"/>
  <c r="O378" i="40"/>
  <c r="O292" i="40"/>
  <c r="O272" i="40"/>
  <c r="O264" i="40"/>
  <c r="O149" i="40"/>
  <c r="O85" i="40"/>
  <c r="O72" i="40" s="1"/>
  <c r="O31" i="40"/>
  <c r="O507" i="40" l="1"/>
  <c r="O580" i="40" l="1"/>
  <c r="O581" i="40" l="1"/>
  <c r="L83" i="16" l="1"/>
  <c r="L85" i="16" s="1"/>
  <c r="H36" i="16"/>
  <c r="K83" i="16"/>
  <c r="H35" i="16" l="1"/>
  <c r="H42" i="16" s="1"/>
  <c r="G36" i="16"/>
  <c r="H43" i="16" l="1"/>
  <c r="H44" i="16" s="1"/>
  <c r="F36" i="16"/>
  <c r="F35" i="16" s="1"/>
  <c r="O83" i="16" s="1"/>
  <c r="G35" i="16"/>
  <c r="H81" i="16" l="1"/>
  <c r="H82" i="16" s="1"/>
  <c r="H83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30" authorId="0" shapeId="0" xr:uid="{01E3852E-7F93-4C79-A403-6069FD067985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150" authorId="0" shapeId="0" xr:uid="{51B066D4-84A5-482F-BBC6-5961FBAEFC37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</text>
    </comment>
    <comment ref="B154" authorId="0" shapeId="0" xr:uid="{2D4463B8-801B-4805-9376-77378BA68427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156" authorId="0" shapeId="0" xr:uid="{8EE52026-7E0F-466D-9FCD-229330565B3B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55" authorId="0" shapeId="0" xr:uid="{2F2A0245-0E0F-4AF1-BDCA-6C13D2DFD323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79" authorId="0" shapeId="0" xr:uid="{BB829437-41DA-4A71-A3C5-BA2ACDE229F5}">
      <text>
        <r>
          <rPr>
            <b/>
            <sz val="10"/>
            <color indexed="81"/>
            <rFont val="Tahoma"/>
            <family val="2"/>
            <charset val="204"/>
          </rPr>
          <t>Термостат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84" authorId="0" shapeId="0" xr:uid="{67098508-E14D-45C6-9880-55ABFEF3872D}">
      <text>
        <r>
          <rPr>
            <b/>
            <sz val="10"/>
            <color indexed="81"/>
            <rFont val="Tahoma"/>
            <family val="2"/>
            <charset val="204"/>
          </rPr>
          <t>Термостат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427" authorId="0" shapeId="0" xr:uid="{2A2968B5-EA58-420C-9B1C-FEEF1B8193F1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G235" authorId="0" shapeId="0" xr:uid="{EE51DA11-820C-4C9B-A232-9E8E95DA642D}">
      <text>
        <r>
          <rPr>
            <b/>
            <sz val="10"/>
            <color indexed="81"/>
            <rFont val="Tahoma"/>
            <family val="2"/>
            <charset val="204"/>
          </rPr>
          <t xml:space="preserve">запроцентовано - за ед. 42 612,7 руб.
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K235" authorId="0" shapeId="0" xr:uid="{39AB32C0-A736-4904-BDE4-18C75B77AE97}">
      <text>
        <r>
          <rPr>
            <b/>
            <sz val="10"/>
            <color indexed="81"/>
            <rFont val="Tahoma"/>
            <family val="2"/>
            <charset val="204"/>
          </rPr>
          <t>см примечание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<sst xmlns="http://schemas.openxmlformats.org/spreadsheetml/2006/main" count="9131" uniqueCount="1907">
  <si>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</si>
  <si>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</si>
  <si>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</si>
  <si>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</si>
  <si>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</si>
  <si>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</si>
  <si>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</si>
  <si>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</si>
  <si>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</si>
  <si>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</si>
  <si>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</si>
  <si>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</si>
  <si>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</si>
  <si>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</si>
  <si>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</si>
  <si>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</si>
  <si>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</si>
  <si>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</si>
  <si>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</si>
  <si>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</si>
  <si>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</si>
  <si>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</si>
  <si>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</si>
  <si>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</si>
  <si>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</si>
  <si>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</si>
  <si>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Номер</t>
  </si>
  <si>
    <t>1</t>
  </si>
  <si>
    <t>3</t>
  </si>
  <si>
    <t>4</t>
  </si>
  <si>
    <t>5</t>
  </si>
  <si>
    <t>шт</t>
  </si>
  <si>
    <t>м</t>
  </si>
  <si>
    <t>т</t>
  </si>
  <si>
    <t>25</t>
  </si>
  <si>
    <t xml:space="preserve">  ВСЕГО по акту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</si>
  <si>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</si>
  <si>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</si>
  <si>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Сдал:</t>
  </si>
  <si>
    <t>()</t>
  </si>
  <si>
    <t>[должность, подпись (инициалы, фамилия)]</t>
  </si>
  <si>
    <t>Принял:</t>
  </si>
  <si>
    <t>05804803</t>
  </si>
  <si>
    <t>16673706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</si>
  <si>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</si>
  <si>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</si>
  <si>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</si>
  <si>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</si>
  <si>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№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</si>
  <si>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</si>
  <si>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</si>
  <si>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</si>
  <si>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</si>
  <si>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</si>
  <si>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</si>
  <si>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</si>
  <si>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</si>
  <si>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</si>
  <si>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</si>
  <si>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</si>
  <si>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</si>
  <si>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</si>
  <si>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</si>
  <si>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</si>
  <si>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</si>
  <si>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</si>
  <si>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</si>
  <si>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</si>
  <si>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</si>
  <si>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</si>
  <si>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</si>
  <si>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</si>
  <si>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</si>
  <si>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</si>
  <si>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</si>
  <si>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</si>
  <si>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</si>
  <si>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</si>
  <si>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</si>
  <si>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</si>
  <si>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</si>
  <si>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</si>
  <si>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</si>
  <si>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</si>
  <si>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</si>
  <si>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</si>
  <si>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</si>
  <si>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</si>
  <si>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</si>
  <si>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</si>
  <si>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</si>
  <si>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</si>
  <si>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</si>
  <si>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</si>
  <si>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</si>
  <si>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</si>
  <si>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</si>
  <si>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</si>
  <si>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</si>
  <si>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</si>
  <si>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</si>
  <si>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</si>
  <si>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</si>
  <si>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</si>
  <si>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</si>
  <si>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</si>
  <si>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</si>
  <si>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</si>
  <si>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</si>
  <si>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</si>
  <si>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</si>
  <si>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</si>
  <si>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</si>
  <si>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</si>
  <si>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</si>
  <si>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</si>
  <si>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</si>
  <si>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</si>
  <si>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</si>
  <si>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</si>
  <si>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</si>
  <si>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</si>
  <si>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</si>
  <si>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</si>
  <si>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</si>
  <si>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</si>
  <si>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</si>
  <si>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</si>
  <si>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</si>
  <si>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 xml:space="preserve">КС-3 №                   </t>
  </si>
  <si>
    <t xml:space="preserve">КС-2 №                         </t>
  </si>
  <si>
    <t>остаток по Договору</t>
  </si>
  <si>
    <t>проверка</t>
  </si>
  <si>
    <t>Демонтажные работы</t>
  </si>
  <si>
    <t>кг</t>
  </si>
  <si>
    <t>март 24г</t>
  </si>
  <si>
    <t>МВМ/19-07</t>
  </si>
  <si>
    <t>Ремонт цеха №8, расположенного по адресу: Московская область, г.о. Мытищи, ул.Колонцова, д.4</t>
  </si>
  <si>
    <t>Цех №8, расположенный по адресу: Московская область, г.о. Мытищи, ул.Колонцова, д.4</t>
  </si>
  <si>
    <t>Наименовение</t>
  </si>
  <si>
    <t>Ед.изм</t>
  </si>
  <si>
    <t>Кол-во</t>
  </si>
  <si>
    <t>Стоимость работ, руб. с НДС</t>
  </si>
  <si>
    <t>Стоимость материалов, руб. с НДС</t>
  </si>
  <si>
    <t>Итого, руб. с НДС</t>
  </si>
  <si>
    <t>за ед.</t>
  </si>
  <si>
    <t>итого</t>
  </si>
  <si>
    <t>за ед</t>
  </si>
  <si>
    <t>Основные объекты строительства, реконструкции, капитального ремонта, в том числе:</t>
  </si>
  <si>
    <t>1.1</t>
  </si>
  <si>
    <t>130-23-АС3 Архитектурно-строительные решения</t>
  </si>
  <si>
    <t>Частичный демонтаж крестовых связей</t>
  </si>
  <si>
    <t>Демонтаж сэндвич панелей</t>
  </si>
  <si>
    <t>м²</t>
  </si>
  <si>
    <t>Устройство фахверка</t>
  </si>
  <si>
    <t>Устройство сэндвич панелей</t>
  </si>
  <si>
    <t>Устройство перегородок</t>
  </si>
  <si>
    <t>Перегородки гипсокартонные типа С112 к-тлексной системы КНАУФ толщиной 100 мм с облицовкой 2мя листами ГКЛ (толщиной 12,5мм) со звукоизолирующим слоем из минераловатых плит Лайт Баттс толщиной 50 мм</t>
  </si>
  <si>
    <t>Устройство отверстий под воздуховоды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</si>
  <si>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</si>
  <si>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</si>
  <si>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</si>
  <si>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</si>
  <si>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</si>
  <si>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Устроиство базового слоя шпаклевки</t>
  </si>
  <si>
    <t>Устроиство финишного слоя шпаклевки</t>
  </si>
  <si>
    <t>Окраска потолка силикатой краской за 2 раза</t>
  </si>
  <si>
    <t>Грунтовка поверхностей перед окрашиванием</t>
  </si>
  <si>
    <t>Полы помещений</t>
  </si>
  <si>
    <t>Очистка поверхности от грязи и мусора</t>
  </si>
  <si>
    <t>Устройство пола из бетона кл. В25 толщиной до 100 мм</t>
  </si>
  <si>
    <t>м³</t>
  </si>
  <si>
    <t>Керамогранитая плитка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</si>
  <si>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</si>
  <si>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</si>
  <si>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</si>
  <si>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</si>
  <si>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Керамогранитая плитка с шероховатой поверхностью</t>
  </si>
  <si>
    <t>Наливной пол толщиной до 45мм армированный сеткой d4 В500 100х100</t>
  </si>
  <si>
    <t>Грунтовка поверхностей перед финишным покрытием</t>
  </si>
  <si>
    <t>Отделка стен помещений</t>
  </si>
  <si>
    <t>Установка потивопожарных окон</t>
  </si>
  <si>
    <t>Установка внутренних окон</t>
  </si>
  <si>
    <t>Установка потивопожарных дверей</t>
  </si>
  <si>
    <t>Лестичная клетка</t>
  </si>
  <si>
    <t>Устройство перекрытия</t>
  </si>
  <si>
    <t>Пол АБК</t>
  </si>
  <si>
    <t>Прорезка проёмов дверных и оконных</t>
  </si>
  <si>
    <t>Устройство отверстия на кровле в осях В/32-34</t>
  </si>
  <si>
    <t>Проходка воздуховодов сквозь кровлю АБК</t>
  </si>
  <si>
    <t>Устройство мк отверстий диам. 400 мм в покрытии здания</t>
  </si>
  <si>
    <t>Устройство дверного проёма в стене цеха (пож.выход)</t>
  </si>
  <si>
    <t>1.2</t>
  </si>
  <si>
    <t>130-23-АС1 Архитектурно-строительные решения</t>
  </si>
  <si>
    <t xml:space="preserve">Металлоконструкции огрунтованные </t>
  </si>
  <si>
    <t>Монтаж фахверковых стоек массой до 1,0 т</t>
  </si>
  <si>
    <t>Монтаж распорок, ригелей, в том числе: 
Профили стальные гнутые замкнутые квадратые 100х4</t>
  </si>
  <si>
    <t>Окраска металлоконструкций</t>
  </si>
  <si>
    <t xml:space="preserve">Устройство огнезащитой краски по металлу </t>
  </si>
  <si>
    <t>Крепление металлоконструкций</t>
  </si>
  <si>
    <t>Химический анкер, шпилька М16х190</t>
  </si>
  <si>
    <t>Распорный анкер типа Hilti HSA M12х115</t>
  </si>
  <si>
    <t>Распорный анкер типа Hilti HSA M10х83</t>
  </si>
  <si>
    <t>Распорный анкер типа Hilti HSA M6х50</t>
  </si>
  <si>
    <t>Демонтаж металлоконструкций</t>
  </si>
  <si>
    <t>Демонтаж элементов тормозных ферм и связей с последующей приваркой к фахверку и окраской</t>
  </si>
  <si>
    <t>Устройство перегородки</t>
  </si>
  <si>
    <t>Стеновые сэндвич-панели «Металл Профиль» МП ТСП-Z-100-1000-Г-Г-МВ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</si>
  <si>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</si>
  <si>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</si>
  <si>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Устройство плинтуса из бетона кл. В25</t>
  </si>
  <si>
    <t>Шлифовка бетонной поверхности</t>
  </si>
  <si>
    <t>Арматура Ш10А500С</t>
  </si>
  <si>
    <t>п/м</t>
  </si>
  <si>
    <t>1.3</t>
  </si>
  <si>
    <t>130-23-ВК Внутренние трубопроводы</t>
  </si>
  <si>
    <t>Хозяйственно-питьевой водопровод В1.</t>
  </si>
  <si>
    <t>сис</t>
  </si>
  <si>
    <t>Горячее водоснабжение (Т3, Т4)</t>
  </si>
  <si>
    <t>Противопожарный водопровод, В2</t>
  </si>
  <si>
    <t>Бытовая канализация К1</t>
  </si>
  <si>
    <t>1.4</t>
  </si>
  <si>
    <t>130-23-ПС Пожарная сигнализация</t>
  </si>
  <si>
    <t>Сервер "Орион Про"</t>
  </si>
  <si>
    <t>к-т</t>
  </si>
  <si>
    <t>Шкаф пожарной сигнализации</t>
  </si>
  <si>
    <t>Монтажный к-тлект</t>
  </si>
  <si>
    <t>Шкаф металлический с монтажной платой</t>
  </si>
  <si>
    <t>Прибор приемно-контрольный и управления пожарный</t>
  </si>
  <si>
    <t>Аккумулятор 12 В, 17 А/ч</t>
  </si>
  <si>
    <t>Пульт контроля и управления</t>
  </si>
  <si>
    <t>Контроллер двухпроводной линиии связи</t>
  </si>
  <si>
    <t>Блок контрольно-пусковой</t>
  </si>
  <si>
    <t>Извещатель пожарный дымовой оптико-электронный аналого-адресный</t>
  </si>
  <si>
    <t>Извещатель пожарный линейный однопозиционный адресный</t>
  </si>
  <si>
    <t>Извещатель пожарный ручной адресный</t>
  </si>
  <si>
    <t>Блок разветвительно-изолирующий</t>
  </si>
  <si>
    <t>Преобразователь интерфейсов</t>
  </si>
  <si>
    <t>Патч-корд волоконно-оптический LC/UPC-LC/UPC 50 м</t>
  </si>
  <si>
    <t>Патч-корд волоконно-оптический LC/UPC-LC/UPC 1 м</t>
  </si>
  <si>
    <t>Устройство коммутационное</t>
  </si>
  <si>
    <t>Оповещатель охранно-пожарный световой (табло)</t>
  </si>
  <si>
    <t>Оповещатель охранно-пожарный звуковой</t>
  </si>
  <si>
    <t>Полка 19" перфорированная консольная 1U</t>
  </si>
  <si>
    <t>Модуль подключения нагрузки</t>
  </si>
  <si>
    <t>Расширитель адресный</t>
  </si>
  <si>
    <t>Преобразователь интерфейса</t>
  </si>
  <si>
    <t>Коммутатор сетевой гигабитый 6 портовый</t>
  </si>
  <si>
    <t>Блок питания</t>
  </si>
  <si>
    <t>Лоток перфорированный 100х50х3000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</si>
  <si>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</si>
  <si>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</si>
  <si>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</si>
  <si>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Угол CS 90 вертикальный внутренний 90° 100х50</t>
  </si>
  <si>
    <t>Легкая консоль потолочная DS основание 100</t>
  </si>
  <si>
    <t>Легкая консоль DW основание 100</t>
  </si>
  <si>
    <t>Пластина крепежная GTO H50</t>
  </si>
  <si>
    <t xml:space="preserve">Пластина для заземления PTCE </t>
  </si>
  <si>
    <t>Стандартый анкер с болтом М8</t>
  </si>
  <si>
    <t>Винт для электрического соединения М5х8</t>
  </si>
  <si>
    <t>Миниканал 25х17 TMC</t>
  </si>
  <si>
    <t>Кабель огнестойкий</t>
  </si>
  <si>
    <t xml:space="preserve">Металлорукав МПГ20 в оболочке </t>
  </si>
  <si>
    <t>Труба гофрированная ПВХ легкая серая D20</t>
  </si>
  <si>
    <t>Скоба металлическая однолапковая Д20</t>
  </si>
  <si>
    <t>Скоба металлическая однолапковая Д25</t>
  </si>
  <si>
    <t>Металлический дюбель для газобетона 6х32</t>
  </si>
  <si>
    <t>Саморез с пресс-шайбой 4.2х32</t>
  </si>
  <si>
    <t>Аксессуары (расходные материалы, крепеж)</t>
  </si>
  <si>
    <t>Пуско-наладочные работы, приемо-сдаточные работы</t>
  </si>
  <si>
    <t>1.5</t>
  </si>
  <si>
    <t>130-23-ОВ2 Отопление и вентиляция</t>
  </si>
  <si>
    <t>Монтаж приточной системы</t>
  </si>
  <si>
    <t>Монтаж вытяжных и приточно-вытяжных систем</t>
  </si>
  <si>
    <t>Монтаж к-тлектов автоматики</t>
  </si>
  <si>
    <t>Монтаж воздухораспределителей</t>
  </si>
  <si>
    <t>Прокладка воздуховодов из оцинкованой стали</t>
  </si>
  <si>
    <t>Монтаж клапанов огнезадерживающих</t>
  </si>
  <si>
    <t>Монтаж фильтрационных агрегатов</t>
  </si>
  <si>
    <t>Монтаж шумоглушителей</t>
  </si>
  <si>
    <t>Монтаж воздушно-тепловых завес</t>
  </si>
  <si>
    <t>Теплоснабжение</t>
  </si>
  <si>
    <t>Завеса воздушная У5-У8</t>
  </si>
  <si>
    <t>Завеса воздушная У1-У4,У9-У16</t>
  </si>
  <si>
    <t>Прокладка трубопроводов теплоснабжения</t>
  </si>
  <si>
    <t>Прокладка кабелей системы автоматизации вентиляции</t>
  </si>
  <si>
    <t xml:space="preserve">Пуско-наладочные работы </t>
  </si>
  <si>
    <t>1.6</t>
  </si>
  <si>
    <t>130-23-ОВ1 Отопление, вентиляция и кондиционирование</t>
  </si>
  <si>
    <t>Монтаж отопительных приборов в к-тлекте с запорно-регулирующей арматурой</t>
  </si>
  <si>
    <t>Прокладка трубопроводов отопления в изоляции</t>
  </si>
  <si>
    <t xml:space="preserve">Насос циркуляционный </t>
  </si>
  <si>
    <t>Теплоснабжение установки П1</t>
  </si>
  <si>
    <t>Прокладка трубопроводов теплоснабжения в изоляции</t>
  </si>
  <si>
    <t>Вентиляция</t>
  </si>
  <si>
    <t>Монтаж узла терморегулирования</t>
  </si>
  <si>
    <t>Монтаж вытяжных систем</t>
  </si>
  <si>
    <t>Монтаж воздухораспределителей, дроссель-клапанов, зонтов</t>
  </si>
  <si>
    <t>Монтаж противодымных систем ПД1, ДУ1</t>
  </si>
  <si>
    <t>Монтаж клапанов противопожарных</t>
  </si>
  <si>
    <t>Прокладка воздуховодов из чёрной и оцинкованой стали</t>
  </si>
  <si>
    <t>Кондиционирование воздуха</t>
  </si>
  <si>
    <t>Монтаж наружных блоков сиситем кондиционирования воздуха</t>
  </si>
  <si>
    <t>Монтаж внутренних блоков сиситем кондиционирования воздуха</t>
  </si>
  <si>
    <t>Прокладка медных трубопроводов с изоляцией</t>
  </si>
  <si>
    <t>Прокладка дренажных трубопроводов</t>
  </si>
  <si>
    <t>Установка дренажных насосов</t>
  </si>
  <si>
    <t>1.7</t>
  </si>
  <si>
    <t>130-23-СКС Структурированная кабельная сеть</t>
  </si>
  <si>
    <t>Шкаф настенный 19", 15U, 600х775x600 мм, стеклянная дверь с перфорацией, цвет черный. IP20</t>
  </si>
  <si>
    <t>Шкаф настенный 19", 42U, 600х2055x800 мм, передняя стеклянная дверь с  перфорацией по бокам</t>
  </si>
  <si>
    <t>Панель с щеточным кабельным вводом в пол/потолок, 65х293 мм, цвет черный</t>
  </si>
  <si>
    <t>Полка/ящик для документов с замком, 2U, 483х88х460 мм, цвет черный</t>
  </si>
  <si>
    <t xml:space="preserve">Оптический кросс-бокс стационарный 19", 1U, 32 порта, адаптеры SC/2xLC. </t>
  </si>
  <si>
    <t>Пигтейл с коннектором LC/UPC, 9/125 (SM), LSZH, 1,5 м</t>
  </si>
  <si>
    <t>Оптический адаптер (проходной соединитель) LC-LC duplex, SM</t>
  </si>
  <si>
    <t>Патч-панель 19", 1U, 24 порта RJ-45, категория 5e, Dual IDC, RоHS, цвет черный</t>
  </si>
  <si>
    <t>Коммутатор управляемый, уровень L3, 48 портов 1 Гбит/с, 4 порта SFP+, питание по Ethernet (PoE)</t>
  </si>
  <si>
    <t>Источник бесперебойного питания однофазный вход/выход, 2200 ВА/1980 Вт</t>
  </si>
  <si>
    <t>Источник бесперебойного питания однофазный вход/выход, 1000 ВА/800 Вт</t>
  </si>
  <si>
    <t>Вертикальный кабельный органайзер для шкафов 42U, с крышками</t>
  </si>
  <si>
    <t>Кабельный органайзер пластиковый с крышкой, глубина 53 мм, 19", 1U</t>
  </si>
  <si>
    <t>Блок розеток горизонтальный  8 розеток C13, с LED выключателем, 1U, IP20,</t>
  </si>
  <si>
    <t xml:space="preserve">Автоматический выключатель 2Р, Iном 10 А, хар. С </t>
  </si>
  <si>
    <t xml:space="preserve">Автоматический выключатель 2Р, Iном 16 А, хар. С </t>
  </si>
  <si>
    <t>Розетка к-тьютерная RJ-45 серии "Viva", установка в кабель-каналы, кат 5е</t>
  </si>
  <si>
    <t xml:space="preserve">Розетка к-тьютерная RJ-45 настенная, IP66, с откидной крышкой </t>
  </si>
  <si>
    <t xml:space="preserve">Корпус настенной розетки к-тьютерной для 1 вставки </t>
  </si>
  <si>
    <t>Вставка RJ-45 (8P8C), кат 5e, 110 IDC, монтаж инструментом NE-TOOL, белая</t>
  </si>
  <si>
    <t>Розетка с заземлением на DIN-рейку, Iном 16А, Uном 250 В, IP20</t>
  </si>
  <si>
    <t xml:space="preserve">Точка доступа (радиомодуль беспроводной), мощность передатчика до 20 дБм, </t>
  </si>
  <si>
    <t>Шнур (патч-корд) оптический, SM 9/125 мкм, дуплекс, LC-LC, 3 м</t>
  </si>
  <si>
    <t>Патч-корд U/UTP cat. 5e, внешняя оболочка LSZH, 4 пары, RJ45-RJ45, длина 1 м, серый</t>
  </si>
  <si>
    <t>Патч-корд U/UTP cat. 5e, внешняя оболочка LSZH, 4 пары, RJ45-RJ45, длина 3 м, серый</t>
  </si>
  <si>
    <t>Шнур (патч-корд) оптический, SM 9/125 мкм, дуплекс, LC-ST, 3 м</t>
  </si>
  <si>
    <t>Кабель-канал 80x40 белый TA-G IN-Liner 01781 DKC</t>
  </si>
  <si>
    <t>Разделитель SEP-N 40 09514 DKC</t>
  </si>
  <si>
    <t>Угол внутренний изменяемый 80x40 70-120 градусов NIAV IN-Liner 01724 DKC</t>
  </si>
  <si>
    <t>Угол 80x40мм внешний изменяемый 70-120 градусов 01708 DKC</t>
  </si>
  <si>
    <t>Рамка-суппорт под 2 модуля PDA-DN 80 10043 DKC</t>
  </si>
  <si>
    <t>Накладка SGAN 40 на стык профиля 00823 DKC</t>
  </si>
  <si>
    <t>Накладка на стык 80 GAN In-liner 00886 DKC</t>
  </si>
  <si>
    <t>Угол плоский Т-образный 80x40 NTAN IN-Liner 01756 DKC</t>
  </si>
  <si>
    <t>Заглушка для кабель-канала 80x40 торцевая LАN In-liner 00871 DKC</t>
  </si>
  <si>
    <t>Саморез 3.5х50мм с дюбелем F6 CM06541 DKC</t>
  </si>
  <si>
    <t>Лоток перфорированный 300х50х3000</t>
  </si>
  <si>
    <t>Перегородка SEP для лотка, высота 50 мм, L=3 м</t>
  </si>
  <si>
    <t>Крышка на лоток с заземлением, основание 100 мм, L=3 м, толщина 0,6 мм</t>
  </si>
  <si>
    <t>Угол CS 90 вертикальный внутренний 90° 300х50</t>
  </si>
  <si>
    <t>Угол горизонтальный 90° 100х50 мм в к-тлекте с крепежными элементами</t>
  </si>
  <si>
    <t>Ответвитель DPT T-образный горизонтальный 300х50</t>
  </si>
  <si>
    <t>Легкая консоль потолочная DS основание 300 мм</t>
  </si>
  <si>
    <t>Консоль легкая осн. 100 мм</t>
  </si>
  <si>
    <t>Винт для соединения крышек лотков</t>
  </si>
  <si>
    <t xml:space="preserve">Кабель оптический внутриобъектовый огнестойкий, наружная оболочка </t>
  </si>
  <si>
    <t>Кабель витая пара неэкранированный U/UTP 4x2x0,51 категория 5е, материал оболочки LSZH (нг(А)-HF)</t>
  </si>
  <si>
    <t>Труба ПЛЛ гибкая гофрированная с протяжкой, не поддерживает горение</t>
  </si>
  <si>
    <t>Держатель с защелкой и дюбелем d=20 мм</t>
  </si>
  <si>
    <t>Пуско-наладочные работы</t>
  </si>
  <si>
    <t>1.8</t>
  </si>
  <si>
    <t>130-23-СОТ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</si>
  <si>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</si>
  <si>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</si>
  <si>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Кронштейн угловой</t>
  </si>
  <si>
    <t>Монтажная коробка для IP-камер</t>
  </si>
  <si>
    <t>Коммутатор управляемый, уровень L3, 16 портов PoE 10/100M RJ45</t>
  </si>
  <si>
    <t>ПО видеонаблюдения Интеллект для интеграции IP-камеры - лицензия на подключение 1 в/к и 1 а/к</t>
  </si>
  <si>
    <t>Удлинитель пассивный на 1 канал. Вход: 1 10/100BaseT(X)/IEEE 802.3at</t>
  </si>
  <si>
    <t>Шнур ШОС-2SM/2.0 желтый 130202-02793 ССД</t>
  </si>
  <si>
    <t>Муфта вводная dвн=20,4 мм, dнар=20,6 мм, исполнение прямолинейное, вводная резьба 1/2"</t>
  </si>
  <si>
    <t>Коннектор RJ-45 CAT5E не экранированный</t>
  </si>
  <si>
    <t>Кабель витая пара неэкранированный U/UTP 4x2x0,51 кат 5е, материал оболочки LSZH (нг(А)-HF)</t>
  </si>
  <si>
    <t>1.9</t>
  </si>
  <si>
    <t>130-23-УА1 Устройства автоматики</t>
  </si>
  <si>
    <t>1.10</t>
  </si>
  <si>
    <t>130-23-ЭО1 Электрическое освещение</t>
  </si>
  <si>
    <t>Панель противопожарных устройств</t>
  </si>
  <si>
    <t>Кабель силовой, не поддерживающий горение, безгалогенный 5х6</t>
  </si>
  <si>
    <t>м.</t>
  </si>
  <si>
    <t>Кабель силовой, не поддерживающий горение, безгалогенный 3х2,5</t>
  </si>
  <si>
    <t>Светильник светодиодный Olymp 2.0 60град. 250Вт 5000К IP65 промышленный VARTON</t>
  </si>
  <si>
    <t>Блок аварийного питания EM-Recovery 300Вт IP65</t>
  </si>
  <si>
    <t>Аксессуары (расходные материалы, крепеж, гофра, прочее) на 1 м кабеля</t>
  </si>
  <si>
    <t>1.11</t>
  </si>
  <si>
    <t>130-23-АС4 Архитектурно-строительные решения</t>
  </si>
  <si>
    <t>Устройство металлического каркаса помещения к-трессорной</t>
  </si>
  <si>
    <t>Устройство стен потолков к-трессорной(Монтаж стеновых, кровельных сэндвич-панелей)</t>
  </si>
  <si>
    <t>Оконный проем в осях А/32-33 на отм. +7,600</t>
  </si>
  <si>
    <t>Отделка оконного проема</t>
  </si>
  <si>
    <t>Фундаментая плита наружной установки под воздухосборник и к-трессоры</t>
  </si>
  <si>
    <t>Ограждение</t>
  </si>
  <si>
    <t>1.12</t>
  </si>
  <si>
    <t>130-23-ЭО2 Электрическое освещение</t>
  </si>
  <si>
    <t>Щит распределительный</t>
  </si>
  <si>
    <t>Щит рабочего освещения</t>
  </si>
  <si>
    <t>Кабель силовой, не поддерживающий горение, безгалогенный, огнестойкий 3х2,5</t>
  </si>
  <si>
    <t>Светодиодный светильник VARTON A070 2.0 20 Вт 4000 K IP40 с рассеивателем опал</t>
  </si>
  <si>
    <t>Светодиодный светильник 20 Вт 4000 K IP40 с БАП</t>
  </si>
  <si>
    <t>Светодиодный светильник VARTON DL-01 круглый встраиваемый 190x70 мм 25 W 4000 K IP54</t>
  </si>
  <si>
    <t>Светодиодный светильник VARTON ЖКХ круг 10 W IP65 185х70 мм антивандальный 4000 K</t>
  </si>
  <si>
    <t>Лоток 50х100 L=3000 перфорированный</t>
  </si>
  <si>
    <t>Монтаж прочих материалов в тч.</t>
  </si>
  <si>
    <t>1.13</t>
  </si>
  <si>
    <t>130-23-АС2 Полы. Архитектурно-строительные решения</t>
  </si>
  <si>
    <t>Модульные здания</t>
  </si>
  <si>
    <t>Модульный офис 2МД5</t>
  </si>
  <si>
    <t>Модульный офис 4МД-6</t>
  </si>
  <si>
    <t>Заполнение проемов</t>
  </si>
  <si>
    <t>Дверь противопожарная 2100х1500 EI-30 двупольная, внутренняя глухая, с доводчиком</t>
  </si>
  <si>
    <t>Дверь противопожарная 2100х1200 EI-30 правая, внутренняя глухая, с доводчиком</t>
  </si>
  <si>
    <t>Ворота откатые противопожарные 8000х5000h EI-30</t>
  </si>
  <si>
    <t>Ворота распашные стальные утепленные 4000х5000h с калиткой</t>
  </si>
  <si>
    <t>Ворота распашные стальные утепленные 4500х5000h с калиткой</t>
  </si>
  <si>
    <t>Устройство перемычек</t>
  </si>
  <si>
    <t>Устройство монолитых железобетонных перемычек из бетона кл. В25, W4, F100</t>
  </si>
  <si>
    <t>Арматура А500</t>
  </si>
  <si>
    <t>Арматура А240</t>
  </si>
  <si>
    <t>Кладка из кирпича на растворе М150 КР-р-по 250х120х65/1НФ/150/2,0/100/ГОСТ 530-2012</t>
  </si>
  <si>
    <t>Штукатурка улучшенная цементая</t>
  </si>
  <si>
    <t>Подстилающий слой пола вокруг ж/д путей</t>
  </si>
  <si>
    <t>Устройство монолитого железобетонного подстилающего слоя пола из бетона кл. В25, W4, F50 толщиной 150 мм</t>
  </si>
  <si>
    <t>Арматура ⌀8 А500</t>
  </si>
  <si>
    <t xml:space="preserve">Полы сборочного цеха </t>
  </si>
  <si>
    <t>Очищение поверхности пола</t>
  </si>
  <si>
    <t>Грунтовка праймером Технониколь 01</t>
  </si>
  <si>
    <t>Монтаж гидроизоляции Техноэласт Мост в 1 слой</t>
  </si>
  <si>
    <t>Устройство монолитого железобетонного пола из бетона кл. В25 толщиной 80 мм</t>
  </si>
  <si>
    <t>Затирка поверхности с использованием порошкового упрочнителя по типу Duracor</t>
  </si>
  <si>
    <t>Устройство швов</t>
  </si>
  <si>
    <t>Полы сварочного цеха и к-трессорной</t>
  </si>
  <si>
    <t>Устройство монолитого железобетонного пола из жаропрочного бетона (на высокоглиноземистом цементе с шамотым заполнителем) кл. В25 толщиной 80 мм</t>
  </si>
  <si>
    <t>Фундаменты под домкраты 20 шт</t>
  </si>
  <si>
    <t>Демонтаж существующего слоя пола толщиной 400 мм</t>
  </si>
  <si>
    <t>Забивка свай 200х200 длинной 3 метра под домкраты</t>
  </si>
  <si>
    <t>Устройство монолитых ЖБ фундаментов из бетон кл. В25, W4, F 50 под домкраты</t>
  </si>
  <si>
    <t>Анкеры</t>
  </si>
  <si>
    <t>Кабельные лотки</t>
  </si>
  <si>
    <t>Устройство бетонной подготовки из бетона В7,5 100 мм</t>
  </si>
  <si>
    <t>Устройство монолитых железобетонных лотков из бетона кл. В25, W4, F50</t>
  </si>
  <si>
    <t>Монтаж стальных крышек каналов:</t>
  </si>
  <si>
    <t>Чечевица 6 мм</t>
  </si>
  <si>
    <t>Полоса 60х6</t>
  </si>
  <si>
    <t>Покрытие крышек грунтовкой ГФ-021 (2 слоя) и эмалью ПФ-115 (2 слоя). Общая толщина не менее 80 мкм</t>
  </si>
  <si>
    <t>Ремонт примыкания кровли к проходкам труб</t>
  </si>
  <si>
    <t>Техноэласт ЭПП</t>
  </si>
  <si>
    <t>Цементый раствор М150</t>
  </si>
  <si>
    <t>Обжимной хомут</t>
  </si>
  <si>
    <t>Юбка из металла</t>
  </si>
  <si>
    <t>Герметик</t>
  </si>
  <si>
    <t>Ремонт примыкания кровли к фонарю</t>
  </si>
  <si>
    <t>Прижимная рейка</t>
  </si>
  <si>
    <t>Ремонт кровли</t>
  </si>
  <si>
    <t>Отделка сварочного цеха (стен, колонн, ферм, стен покрытия)</t>
  </si>
  <si>
    <t>Зачистка поверхности</t>
  </si>
  <si>
    <t>Грунтовка</t>
  </si>
  <si>
    <t>штукатурка  цементая</t>
  </si>
  <si>
    <t xml:space="preserve">грунтовка </t>
  </si>
  <si>
    <t>акриловая краска в 2 слоя</t>
  </si>
  <si>
    <t>1.14</t>
  </si>
  <si>
    <t>130-23-ЭМ1 Силовое электрооборудование</t>
  </si>
  <si>
    <t>Кабель силовой, не поддерживающий горение, безгалогенный</t>
  </si>
  <si>
    <t>Кабель силовой</t>
  </si>
  <si>
    <t>Кабель монтажный</t>
  </si>
  <si>
    <t>Труба D=32 гибкая гофрированная не распространяющая горение, с зондом</t>
  </si>
  <si>
    <t>Заземляющий проводник гибкий</t>
  </si>
  <si>
    <t>Металлорукав в ПВХ-изоляции</t>
  </si>
  <si>
    <t>Скоба металлическая</t>
  </si>
  <si>
    <t>Шина заземления ГЗШ 20 подключений</t>
  </si>
  <si>
    <t>Коробка распределительная 70х70х40 мм IP55</t>
  </si>
  <si>
    <t>Полоса стальная 40х5</t>
  </si>
  <si>
    <t>1.15</t>
  </si>
  <si>
    <t>130-23-ВС Воздухоснабжение</t>
  </si>
  <si>
    <t xml:space="preserve">Установка к-трессора винт ДЭН-75Ш ТВЖ «Плюс» </t>
  </si>
  <si>
    <t>(13,5 м³/мин, 8 атм.) в к-т с пакетом зимнего запуска.</t>
  </si>
  <si>
    <t xml:space="preserve">75 кВт / 380В/50 Гц. </t>
  </si>
  <si>
    <t>Габаритые размеры: 1700 мм х 1200 мм х 1580 мм.</t>
  </si>
  <si>
    <t>Сепартатор влагоотделитель СЦ-1200Р</t>
  </si>
  <si>
    <t>Установка осушителя воздуха адсорбционного ОВА – 0870 14,5 м³/мин. 220В/50Гц. Габаритые размеры: 1175 мм х 640 мм х 2260 мм.</t>
  </si>
  <si>
    <t>Установка воздухосборника ВВ-0,9-1,0-УХЛ1, V=0,9 м³; Р=1,0 Мпа. Габаритые размеры: Ф900 мм х 2100 мм.</t>
  </si>
  <si>
    <t xml:space="preserve"> шт</t>
  </si>
  <si>
    <t>Установка к-тенсатора сильфонного осевого: КСО ARM 100-16-30 Фланцевый</t>
  </si>
  <si>
    <t>Устройство труб стальных горячедеформированных, по ГОСТ 9940-81, сталь 12Х18Н10Т Ø114×3,0 мм.</t>
  </si>
  <si>
    <t xml:space="preserve"> п/м</t>
  </si>
  <si>
    <t>Устройство труб стальных горячедеформированных, по ГОСТ 9940-81, сталь 12Х18Н10Т Ø21,5×2,5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</si>
  <si>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</si>
  <si>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</si>
  <si>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 xml:space="preserve">  шт</t>
  </si>
  <si>
    <t>Установка быстросъемного соединения типа "елочка" проход 7 мм  G 1/2" Ру10</t>
  </si>
  <si>
    <t xml:space="preserve">Установка фильтра/редуктора/лубрикатора Nordberg NP8414 </t>
  </si>
  <si>
    <t>Установка отвода стального приварного крутоизогнутого 90гр. 20×2,5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</si>
  <si>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</si>
  <si>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20×2,5</t>
  </si>
  <si>
    <t>Установка тройника стального бесшовного приварного 12Х18Н10Т ГОСТ 17376-2001 114×3,0</t>
  </si>
  <si>
    <t>Установка фланца стального плоского приварного 12Х18Н10Т ГОСТ 33259-2015 DN 100мм, PN10 кгс/см².</t>
  </si>
  <si>
    <t>Установка фланца стального плоского приварного 12Х18Н10Т ГОСТ 33259-2015 DN 20мм, PN10 кгс/см².</t>
  </si>
  <si>
    <t>Установка фланца стального плоского приварного 12Х18Н10Т ГОСТ 33259-2015 DN 200мм, PN10 кгс/см².</t>
  </si>
  <si>
    <t>Установка перехода 12Х18Н10Т 219×4,0 - 114×3,0 ГОСТ 17378-2001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</si>
  <si>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</si>
  <si>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</si>
  <si>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</si>
  <si>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Установка клапана воздушного прямоугольного АВК 2070х1562 ШхВ</t>
  </si>
  <si>
    <t>Гидростатические испытания трубопроводов</t>
  </si>
  <si>
    <t>Демонтаж стены (проём 1550 на 4100 для установки воздушного клапана</t>
  </si>
  <si>
    <t>Демонтаж металлоконструкций фермы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</si>
  <si>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</si>
  <si>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</si>
  <si>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</si>
  <si>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</si>
  <si>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1.16</t>
  </si>
  <si>
    <t>130-23-ОВ3 Вентиляция и кондиционирование</t>
  </si>
  <si>
    <t>ОТОПЛЕНИЕ</t>
  </si>
  <si>
    <t>1.17</t>
  </si>
  <si>
    <t>130-23-ЭМ Силовое электрооборудование</t>
  </si>
  <si>
    <t>Ящик силовой с рубильником ЯВЗШ 100А IP54</t>
  </si>
  <si>
    <t>Щит силовой</t>
  </si>
  <si>
    <t>Щит управления воротами</t>
  </si>
  <si>
    <t>Щит управления к-трессорами</t>
  </si>
  <si>
    <t>Шкаф питания вентиляции</t>
  </si>
  <si>
    <t>Щит питания оборудования СКС</t>
  </si>
  <si>
    <t>Ящик 12В понижающий 220В/12В 250ВА IP30 2 автомата</t>
  </si>
  <si>
    <t>Кабель силовой 5х95</t>
  </si>
  <si>
    <t>Кабель силовой 5х35</t>
  </si>
  <si>
    <t>Кабель силовой 5х16</t>
  </si>
  <si>
    <t>Кабель силовой 5х10</t>
  </si>
  <si>
    <t>Кабель силовой 5х6</t>
  </si>
  <si>
    <t>Кабель силовой 5х4</t>
  </si>
  <si>
    <t>Кабель силовой 5х2,5</t>
  </si>
  <si>
    <t>Кабель силовой 3х2,5</t>
  </si>
  <si>
    <t>Наконечник медный</t>
  </si>
  <si>
    <t>Светильник светодиодный 1000Лм 12в 10м переносной</t>
  </si>
  <si>
    <t>Лоток 50х100</t>
  </si>
  <si>
    <t>Коробка ответвительная У2033 250А</t>
  </si>
  <si>
    <t>Муфта вводная ВМ-32 (Fortisflex) 61372 КВТ</t>
  </si>
  <si>
    <t>Труба гофрированная ПА безгалогенная (HF) стойкая к ультрафиолету черная с/з д50</t>
  </si>
  <si>
    <t>Круг д.18 стальной горячекатанный ГОСТ 2590-2006 д. 20 Ст3</t>
  </si>
  <si>
    <t>Труба стальная водогазопроводная оцинкованная Ду80</t>
  </si>
  <si>
    <t>Труба стальная водогазопроводная оцинкованная Ду50</t>
  </si>
  <si>
    <t>Разработка грунта вручную</t>
  </si>
  <si>
    <t>Устройство песчаной подушки</t>
  </si>
  <si>
    <t>Обратая засыпка вручную</t>
  </si>
  <si>
    <t>Вывоз лишнего грунта</t>
  </si>
  <si>
    <t>1.18</t>
  </si>
  <si>
    <t>130-23-ЭМ3 Силовое электрооборудование</t>
  </si>
  <si>
    <t>Труба гофрированная ПВХ 50 мм с протяжкой</t>
  </si>
  <si>
    <t>Дюбель гвоздь</t>
  </si>
  <si>
    <t>1.19</t>
  </si>
  <si>
    <t>130-23-УА2 Устройства автоматики</t>
  </si>
  <si>
    <t>1.20</t>
  </si>
  <si>
    <t>130-23-УА3 Устройства автоматики</t>
  </si>
  <si>
    <t>Объекты энергетического хозяйства</t>
  </si>
  <si>
    <t>2.1</t>
  </si>
  <si>
    <t>130-23-ЭН Наружное освещение</t>
  </si>
  <si>
    <t>Ящик управления освещением</t>
  </si>
  <si>
    <t>Светильник светодиодный промышленный FL-Pro 60° 50 Вт 5000К Вартон</t>
  </si>
  <si>
    <t xml:space="preserve">Металлорукав МПГ25 в оболочке </t>
  </si>
  <si>
    <t>Коробка распределительная T25 влагозащищенная IP 65 80x51</t>
  </si>
  <si>
    <t>Анкер клиновой</t>
  </si>
  <si>
    <t>Дюбель-гвоздь</t>
  </si>
  <si>
    <t>Объекты транспортого хозяйства и связи</t>
  </si>
  <si>
    <t>3.1</t>
  </si>
  <si>
    <t>130-23-ПЖ Пути железнодорожные</t>
  </si>
  <si>
    <t>Железнодорожный путь №1</t>
  </si>
  <si>
    <t>Сооружение земляного полота</t>
  </si>
  <si>
    <t>Вырезка существующего дорожного покрытия</t>
  </si>
  <si>
    <t>Вырезка существующего бетонного покрытия пола</t>
  </si>
  <si>
    <t>Выемка техногенного грунта с перевозкой на 30 км и утилизацией</t>
  </si>
  <si>
    <t>Устройство балластого слоя ж/д пути под подошвой шпалы (h)20см</t>
  </si>
  <si>
    <t xml:space="preserve"> - из щебня балластого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</si>
  <si>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</si>
  <si>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</si>
  <si>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</si>
  <si>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 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</si>
  <si>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</si>
  <si>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</si>
  <si>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</si>
  <si>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Железнодорожный путь №2</t>
  </si>
  <si>
    <t>Верхнее строение пути №2</t>
  </si>
  <si>
    <t>Устройство тупикового рельсового упора колесных пар</t>
  </si>
  <si>
    <t>Железнодорожный путь №3</t>
  </si>
  <si>
    <t>Верхнее строение пути №3</t>
  </si>
  <si>
    <t>Железнодорожный путь №4</t>
  </si>
  <si>
    <t>Верхнее строение пути №4</t>
  </si>
  <si>
    <t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</t>
  </si>
  <si>
    <t>Итого по разделу 130-23-ПЖ. Железнодорожные пути</t>
  </si>
  <si>
    <t>Наружные сети и сооружения водоснабжения, водоотведения, теплоснабжения и газоснабжения</t>
  </si>
  <si>
    <t>4.1</t>
  </si>
  <si>
    <t>130-23-НВК Наружные сети канализации</t>
  </si>
  <si>
    <t>Прокладка труб гофрированных 2-слойных раструбных канализационных ø160 мм</t>
  </si>
  <si>
    <t>Прокладка труб стальных электросварных прямошовных ø325х6,0  (футляр)  с весьма усил. Гидроизол</t>
  </si>
  <si>
    <t>Устройство колодца канализационного из сборных ж/б элементов ∅1000</t>
  </si>
  <si>
    <t>Монтаж тройника НПВХ Т 160/160</t>
  </si>
  <si>
    <t>Монтаж отвода НПВХ О 45° 160</t>
  </si>
  <si>
    <t>Монтаж муфты защитой (для прохода через стенку ж.б. колодца) для НПВХ трубы ∅160</t>
  </si>
  <si>
    <t xml:space="preserve">Затирка поверхности лотка в колодце (железнение) цементом </t>
  </si>
  <si>
    <t>Заполнение межтрубного пространства в футляре цементо-песчаной смесью (цемент М100)</t>
  </si>
  <si>
    <t>Отсыпка песка крупнозернистого фракции 1-2 мм</t>
  </si>
  <si>
    <t>Отсыпка щебня с трамбованием</t>
  </si>
  <si>
    <t>Обмазка сборных ж.б. элементов праймером Технониколь №1</t>
  </si>
  <si>
    <t>Обмазка сборных ж.б. элементов колодцев битумной мастикой Технониколь №24 (2 раза)</t>
  </si>
  <si>
    <t>Восстановление асфальтобетонного покрытия</t>
  </si>
  <si>
    <t>Восстановление бордюрного камня</t>
  </si>
  <si>
    <t>в т.ч. НДС 20%</t>
  </si>
  <si>
    <t>за МАРТ 2024 г.</t>
  </si>
  <si>
    <t>19.07.2023</t>
  </si>
  <si>
    <r>
      <rPr>
        <b/>
        <sz val="8"/>
        <color rgb="FF000000"/>
        <rFont val="Arial"/>
        <family val="2"/>
        <charset val="204"/>
      </rPr>
      <t>АО «МЕТРОВАГОНМАШ»</t>
    </r>
    <r>
      <rPr>
        <sz val="8"/>
        <color rgb="FF000000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</si>
  <si>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color rgb="FF000000"/>
        <rFont val="Arial"/>
        <family val="2"/>
        <charset val="204"/>
      </rPr>
      <t>ООО «КиКГЕОСТРОЙ»</t>
    </r>
    <r>
      <rPr>
        <sz val="8"/>
        <color rgb="FF000000"/>
        <rFont val="Arial"/>
        <family val="2"/>
        <charset val="204"/>
      </rPr>
      <t>, 109004, г. Москва, ул. Земляной Вал, д.65, кв.59; +7 (495) 915-24-71</t>
    </r>
  </si>
  <si>
    <t>Договор №МВМ/19-07</t>
  </si>
  <si>
    <t>1.1.1.</t>
  </si>
  <si>
    <t>1.1.2.</t>
  </si>
  <si>
    <t>1.1.4.</t>
  </si>
  <si>
    <t>1.1.3.</t>
  </si>
  <si>
    <t>1.1.6.</t>
  </si>
  <si>
    <t>1.1.5.</t>
  </si>
  <si>
    <t>1.1.1.1.</t>
  </si>
  <si>
    <t>1.1.1.2.</t>
  </si>
  <si>
    <t>1.1.4.1.</t>
  </si>
  <si>
    <t>1.</t>
  </si>
  <si>
    <t>1.1.4.2.</t>
  </si>
  <si>
    <t>1.1.5.1.</t>
  </si>
  <si>
    <t>1.1.5.2.</t>
  </si>
  <si>
    <t>1.1.5.3.</t>
  </si>
  <si>
    <t>1.1.5.4.</t>
  </si>
  <si>
    <t>1.1.5.5.</t>
  </si>
  <si>
    <t>1.1.5.6.</t>
  </si>
  <si>
    <t>1.1.5.7.</t>
  </si>
  <si>
    <t>1.1.5.8.</t>
  </si>
  <si>
    <t>1.1.6.1.</t>
  </si>
  <si>
    <t>1.1.6.2.</t>
  </si>
  <si>
    <t>1.1.6.3</t>
  </si>
  <si>
    <t>1.1.6.4</t>
  </si>
  <si>
    <t>1.1.6.5</t>
  </si>
  <si>
    <t>1.1.6.6</t>
  </si>
  <si>
    <t>1.1.6.7</t>
  </si>
  <si>
    <t>1.1.6.8</t>
  </si>
  <si>
    <t>1.1.6.9</t>
  </si>
  <si>
    <t>1.1.6.10</t>
  </si>
  <si>
    <t>1.1.7.</t>
  </si>
  <si>
    <t>1.1.8.</t>
  </si>
  <si>
    <t>1.1.9.</t>
  </si>
  <si>
    <t>1.1.10.</t>
  </si>
  <si>
    <t>1.1.11.</t>
  </si>
  <si>
    <t>1.1.12.</t>
  </si>
  <si>
    <t>1.1.13.</t>
  </si>
  <si>
    <t>1.1.14.</t>
  </si>
  <si>
    <t>1.1.15.</t>
  </si>
  <si>
    <t>1.1.16.</t>
  </si>
  <si>
    <t>1.1.17.</t>
  </si>
  <si>
    <t>1.1.18.</t>
  </si>
  <si>
    <t>1.2.</t>
  </si>
  <si>
    <t>1.2.1.</t>
  </si>
  <si>
    <t>1.2.1.1.</t>
  </si>
  <si>
    <t>1.2.1.2.</t>
  </si>
  <si>
    <t>1.2.2.</t>
  </si>
  <si>
    <t>1.2.2.1.</t>
  </si>
  <si>
    <t>1.2.3.</t>
  </si>
  <si>
    <t>1.2.3.1.</t>
  </si>
  <si>
    <t>1.2.3.2.</t>
  </si>
  <si>
    <t>1.2.3.3.</t>
  </si>
  <si>
    <t>1.2.3.4.</t>
  </si>
  <si>
    <t>1.2.4.</t>
  </si>
  <si>
    <t>1.2.4.1.</t>
  </si>
  <si>
    <t>1.2.5.</t>
  </si>
  <si>
    <t>1.2.5.1.</t>
  </si>
  <si>
    <t>1.2.5.2.</t>
  </si>
  <si>
    <t>1.2.6.</t>
  </si>
  <si>
    <t>1.2.6.1.</t>
  </si>
  <si>
    <t>1.2.6.2.</t>
  </si>
  <si>
    <t>1.2.6.3.</t>
  </si>
  <si>
    <t>1.3.1.</t>
  </si>
  <si>
    <t>1.3.2.</t>
  </si>
  <si>
    <t>1.3.4.</t>
  </si>
  <si>
    <t>1.3.3.</t>
  </si>
  <si>
    <t>1.4.1.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</si>
  <si>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</si>
  <si>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</si>
  <si>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</si>
  <si>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</si>
  <si>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</si>
  <si>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</si>
  <si>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</si>
  <si>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</si>
  <si>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</si>
  <si>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</si>
  <si>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</si>
  <si>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</si>
  <si>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1.4.14</t>
  </si>
  <si>
    <t>1.4.15</t>
  </si>
  <si>
    <t>1.4.16</t>
  </si>
  <si>
    <t>1.4.17</t>
  </si>
  <si>
    <t>1.4.18</t>
  </si>
  <si>
    <t>1.4.19</t>
  </si>
  <si>
    <t>1.4.20</t>
  </si>
  <si>
    <t>1.4.21</t>
  </si>
  <si>
    <t>1.4.22</t>
  </si>
  <si>
    <t>1.4.23</t>
  </si>
  <si>
    <t>1.4.24</t>
  </si>
  <si>
    <t>1.4.25</t>
  </si>
  <si>
    <t>1.4.26</t>
  </si>
  <si>
    <t>1.4.27</t>
  </si>
  <si>
    <t>1.4.28</t>
  </si>
  <si>
    <t>1.4.29</t>
  </si>
  <si>
    <t>1.4.30</t>
  </si>
  <si>
    <t>1.4.31</t>
  </si>
  <si>
    <t>1.4.32</t>
  </si>
  <si>
    <t>1.4.33</t>
  </si>
  <si>
    <t>1.4.34</t>
  </si>
  <si>
    <t>1.4.35</t>
  </si>
  <si>
    <t>1.4.36</t>
  </si>
  <si>
    <t>1.4.37</t>
  </si>
  <si>
    <t>1.4.38</t>
  </si>
  <si>
    <t>1.4.39</t>
  </si>
  <si>
    <t>1.4.40</t>
  </si>
  <si>
    <t>1.4.41</t>
  </si>
  <si>
    <t>1.4.42</t>
  </si>
  <si>
    <t>1.4.43</t>
  </si>
  <si>
    <t>1.4.44</t>
  </si>
  <si>
    <t>1.4.45</t>
  </si>
  <si>
    <t>1.4.46</t>
  </si>
  <si>
    <t>1.4.47</t>
  </si>
  <si>
    <t>1.4.48</t>
  </si>
  <si>
    <t>1.4.49</t>
  </si>
  <si>
    <t>1.4.50</t>
  </si>
  <si>
    <t>1.4.51</t>
  </si>
  <si>
    <t>1.5.1</t>
  </si>
  <si>
    <t>3.1.3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</si>
  <si>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</si>
  <si>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</si>
  <si>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</si>
  <si>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</si>
  <si>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</si>
  <si>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</si>
  <si>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</si>
  <si>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</si>
  <si>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1.5.10</t>
  </si>
  <si>
    <t>1.5.11</t>
  </si>
  <si>
    <t>1.5.12</t>
  </si>
  <si>
    <t>1.5.13</t>
  </si>
  <si>
    <t>1.6.1</t>
  </si>
  <si>
    <t>1.6.2</t>
  </si>
  <si>
    <t>1.6.5</t>
  </si>
  <si>
    <t>1.6.4</t>
  </si>
  <si>
    <t>1.6.3</t>
  </si>
  <si>
    <t>1.6.4.1</t>
  </si>
  <si>
    <t>1.6.6</t>
  </si>
  <si>
    <t>1.6.5.1</t>
  </si>
  <si>
    <t>1.6.5.2</t>
  </si>
  <si>
    <t>1.6.5.3</t>
  </si>
  <si>
    <t>1.6.5.4</t>
  </si>
  <si>
    <t>1.6.5.5</t>
  </si>
  <si>
    <t>1.6.5.6</t>
  </si>
  <si>
    <t>1.6.5.7</t>
  </si>
  <si>
    <t>1.6.5.8</t>
  </si>
  <si>
    <t>1.6.6.1</t>
  </si>
  <si>
    <t>1.6.6.2</t>
  </si>
  <si>
    <t>1.6.6.3</t>
  </si>
  <si>
    <t>1.6.6.4</t>
  </si>
  <si>
    <t>1.6.6.5</t>
  </si>
  <si>
    <t>1.6.6.6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</si>
  <si>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</si>
  <si>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</si>
  <si>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</si>
  <si>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</si>
  <si>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</si>
  <si>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</si>
  <si>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</si>
  <si>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</si>
  <si>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</si>
  <si>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</si>
  <si>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</si>
  <si>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</si>
  <si>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</si>
  <si>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</si>
  <si>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</si>
  <si>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</si>
  <si>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</si>
  <si>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</si>
  <si>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</si>
  <si>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</si>
  <si>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</si>
  <si>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1.7.22</t>
  </si>
  <si>
    <t>1.7.23</t>
  </si>
  <si>
    <t>1.7.24</t>
  </si>
  <si>
    <t>1.7.25</t>
  </si>
  <si>
    <t>1.7.26</t>
  </si>
  <si>
    <t>1.7.27</t>
  </si>
  <si>
    <t>1.7.28</t>
  </si>
  <si>
    <t>1.7.29</t>
  </si>
  <si>
    <t>1.7.30</t>
  </si>
  <si>
    <t>1.7.31</t>
  </si>
  <si>
    <t>1.7.32</t>
  </si>
  <si>
    <t>1.7.33</t>
  </si>
  <si>
    <t>1.7.34</t>
  </si>
  <si>
    <t>1.7.35</t>
  </si>
  <si>
    <t>1.7.36</t>
  </si>
  <si>
    <t>1.7.37</t>
  </si>
  <si>
    <t>1.7.38</t>
  </si>
  <si>
    <t>1.7.39</t>
  </si>
  <si>
    <t>1.7.40</t>
  </si>
  <si>
    <t>1.7.41</t>
  </si>
  <si>
    <t>1.7.42</t>
  </si>
  <si>
    <t>1.7.43</t>
  </si>
  <si>
    <t>1.7.44</t>
  </si>
  <si>
    <t>1.7.45</t>
  </si>
  <si>
    <t>1.7.46</t>
  </si>
  <si>
    <t>1.7.47</t>
  </si>
  <si>
    <t>1.7.48</t>
  </si>
  <si>
    <t>1.7.49</t>
  </si>
  <si>
    <t>1.7.50</t>
  </si>
  <si>
    <t>1.7.51</t>
  </si>
  <si>
    <t>1.7.52</t>
  </si>
  <si>
    <t>1.7.53</t>
  </si>
  <si>
    <t>1.7.54</t>
  </si>
  <si>
    <t>1.7.55</t>
  </si>
  <si>
    <t>1.7.56</t>
  </si>
  <si>
    <t>1.7.57</t>
  </si>
  <si>
    <t>1.7.58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</si>
  <si>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</si>
  <si>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</si>
  <si>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</si>
  <si>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</si>
  <si>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</si>
  <si>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</si>
  <si>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</si>
  <si>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</si>
  <si>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</si>
  <si>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</si>
  <si>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</si>
  <si>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</si>
  <si>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</si>
  <si>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1.8.14</t>
  </si>
  <si>
    <t>1.9.1</t>
  </si>
  <si>
    <t>1.9.2</t>
  </si>
  <si>
    <t>1.10.1</t>
  </si>
  <si>
    <t>1.10.2</t>
  </si>
  <si>
    <t>1.10.3</t>
  </si>
  <si>
    <t>1.10.5</t>
  </si>
  <si>
    <t>1.10.6</t>
  </si>
  <si>
    <t>1.10.7</t>
  </si>
  <si>
    <t>1.11.1</t>
  </si>
  <si>
    <t>1.16.1</t>
  </si>
  <si>
    <t>1.18.1</t>
  </si>
  <si>
    <t>1.19.1</t>
  </si>
  <si>
    <t>1.11.2</t>
  </si>
  <si>
    <t>1.11.3</t>
  </si>
  <si>
    <t>1.11.4</t>
  </si>
  <si>
    <t>1.11.5</t>
  </si>
  <si>
    <t>1.11.6</t>
  </si>
  <si>
    <t>1.12.1</t>
  </si>
  <si>
    <t>1.12.2</t>
  </si>
  <si>
    <t>1.12.3</t>
  </si>
  <si>
    <t>1.12.4</t>
  </si>
  <si>
    <t>1.12.5</t>
  </si>
  <si>
    <t>1.12.6</t>
  </si>
  <si>
    <t>1.12.7</t>
  </si>
  <si>
    <t>1.12.8</t>
  </si>
  <si>
    <t>1.12.9</t>
  </si>
  <si>
    <t>1.12.10</t>
  </si>
  <si>
    <t>1.12.11</t>
  </si>
  <si>
    <t>1.12.12</t>
  </si>
  <si>
    <t>1.13.1</t>
  </si>
  <si>
    <t>1.13.1.1</t>
  </si>
  <si>
    <t>1.13.1.2</t>
  </si>
  <si>
    <t>1.13.2</t>
  </si>
  <si>
    <t>1.13.2.1</t>
  </si>
  <si>
    <t>1.13.2.2</t>
  </si>
  <si>
    <t>1.13.2.3</t>
  </si>
  <si>
    <t>1.13.2.4</t>
  </si>
  <si>
    <t>1.13.2.5</t>
  </si>
  <si>
    <t>1.13.3</t>
  </si>
  <si>
    <t>1.13.3.1</t>
  </si>
  <si>
    <t>1.13.3.2</t>
  </si>
  <si>
    <t>1.13.3.3</t>
  </si>
  <si>
    <t>1.13.3.4</t>
  </si>
  <si>
    <t>1.13.3.5</t>
  </si>
  <si>
    <t>1.13.4</t>
  </si>
  <si>
    <t>1.13.4.1</t>
  </si>
  <si>
    <t>1.13.4.2</t>
  </si>
  <si>
    <t>1.13.5</t>
  </si>
  <si>
    <t>1.13.5.1</t>
  </si>
  <si>
    <t>1.13.5.2</t>
  </si>
  <si>
    <t>1.13.5.3</t>
  </si>
  <si>
    <t>1.13.5.4</t>
  </si>
  <si>
    <t>1.13.5.5</t>
  </si>
  <si>
    <t>1.13.5.6</t>
  </si>
  <si>
    <t>1.13.6</t>
  </si>
  <si>
    <t>1.13.6.1</t>
  </si>
  <si>
    <t>1.13.6.2</t>
  </si>
  <si>
    <t>1.13.6.3</t>
  </si>
  <si>
    <t>1.13.6.4</t>
  </si>
  <si>
    <t>1.13.6.5</t>
  </si>
  <si>
    <t>1.13.6.6</t>
  </si>
  <si>
    <t>1.13.7</t>
  </si>
  <si>
    <t>1.13.7.1</t>
  </si>
  <si>
    <t>1.13.7.2</t>
  </si>
  <si>
    <t>1.13.7.3</t>
  </si>
  <si>
    <t>1.13.7.4</t>
  </si>
  <si>
    <t>1.13.8</t>
  </si>
  <si>
    <t>1.13.8.1</t>
  </si>
  <si>
    <t>1.13.8.2</t>
  </si>
  <si>
    <t>1.13.8.3</t>
  </si>
  <si>
    <t>1.13.8.4</t>
  </si>
  <si>
    <t>1.13.8.5</t>
  </si>
  <si>
    <t>1.13.8.6</t>
  </si>
  <si>
    <t>1.13.8.7</t>
  </si>
  <si>
    <t>1.13.8.8</t>
  </si>
  <si>
    <t>1.13.8.9</t>
  </si>
  <si>
    <t>1.13.8.10</t>
  </si>
  <si>
    <t>1.13.9</t>
  </si>
  <si>
    <t>1.13.9.1</t>
  </si>
  <si>
    <t>1.13.9.3</t>
  </si>
  <si>
    <t>1.13.9.5</t>
  </si>
  <si>
    <t>1.13.9.2</t>
  </si>
  <si>
    <t>1.13.9.4</t>
  </si>
  <si>
    <t>1.13.9.6</t>
  </si>
  <si>
    <t>1.13.10</t>
  </si>
  <si>
    <t>1.13.10.1</t>
  </si>
  <si>
    <t>1.13.10.2</t>
  </si>
  <si>
    <t>1.13.10.3</t>
  </si>
  <si>
    <t>1.13.11</t>
  </si>
  <si>
    <t>1.13.11.1</t>
  </si>
  <si>
    <t>1.13.11.2</t>
  </si>
  <si>
    <t>1.13.12</t>
  </si>
  <si>
    <t>1.13.12.1</t>
  </si>
  <si>
    <t>1.13.12.2</t>
  </si>
  <si>
    <t>1.13.12.3</t>
  </si>
  <si>
    <t>1.13.12.4</t>
  </si>
  <si>
    <t>1.13.12.5</t>
  </si>
  <si>
    <t>1.14.1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</si>
  <si>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</si>
  <si>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</si>
  <si>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</si>
  <si>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</si>
  <si>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</si>
  <si>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</si>
  <si>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</si>
  <si>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</si>
  <si>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</si>
  <si>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</si>
  <si>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1.14.12</t>
  </si>
  <si>
    <t>1.14.13</t>
  </si>
  <si>
    <t>1.14.14</t>
  </si>
  <si>
    <t>1.14.15</t>
  </si>
  <si>
    <t>1.14.16</t>
  </si>
  <si>
    <t>1.15.1</t>
  </si>
  <si>
    <t>1.15.2</t>
  </si>
  <si>
    <t>1.15.3</t>
  </si>
  <si>
    <t>1.15.4</t>
  </si>
  <si>
    <t>1.15.5</t>
  </si>
  <si>
    <t>1.15.6</t>
  </si>
  <si>
    <t>1.15.7</t>
  </si>
  <si>
    <t>1.15.8</t>
  </si>
  <si>
    <t>1.15.9</t>
  </si>
  <si>
    <t>1.15.10</t>
  </si>
  <si>
    <t>1.15.11</t>
  </si>
  <si>
    <t>1.15.12</t>
  </si>
  <si>
    <t>1.15.13</t>
  </si>
  <si>
    <t>1.15.14</t>
  </si>
  <si>
    <t>1.15.15</t>
  </si>
  <si>
    <t>1.15.16</t>
  </si>
  <si>
    <t>1.15.17</t>
  </si>
  <si>
    <t>1.15.18</t>
  </si>
  <si>
    <t>1.15.19</t>
  </si>
  <si>
    <t>1.15.20</t>
  </si>
  <si>
    <t>1.15.21</t>
  </si>
  <si>
    <t>1.15.22</t>
  </si>
  <si>
    <t>1.15.23</t>
  </si>
  <si>
    <t>1.15.24</t>
  </si>
  <si>
    <t>1.15.25</t>
  </si>
  <si>
    <t>1.15.26</t>
  </si>
  <si>
    <t>1.15.27</t>
  </si>
  <si>
    <t>1.15.28</t>
  </si>
  <si>
    <t>1.15.29</t>
  </si>
  <si>
    <t>1.15.30</t>
  </si>
  <si>
    <t>1.15.31</t>
  </si>
  <si>
    <t>1.15.32</t>
  </si>
  <si>
    <t>1.15.33</t>
  </si>
  <si>
    <t>1.15.34</t>
  </si>
  <si>
    <t>1.16.2</t>
  </si>
  <si>
    <t>1.16.3</t>
  </si>
  <si>
    <t>1.16.4</t>
  </si>
  <si>
    <t>1.16.5</t>
  </si>
  <si>
    <t>1.16.6</t>
  </si>
  <si>
    <t>1.16.7</t>
  </si>
  <si>
    <t>1.16.8</t>
  </si>
  <si>
    <t>1.16.9</t>
  </si>
  <si>
    <t>1.16.10</t>
  </si>
  <si>
    <t>1.16.11</t>
  </si>
  <si>
    <t>1.16.12</t>
  </si>
  <si>
    <t>1.17.1</t>
  </si>
  <si>
    <t>1.17.2</t>
  </si>
  <si>
    <t>1.17.3</t>
  </si>
  <si>
    <t>1.17.4</t>
  </si>
  <si>
    <t>1.17.5</t>
  </si>
  <si>
    <t>1.17.6</t>
  </si>
  <si>
    <t>1.17.7</t>
  </si>
  <si>
    <t>1.17.8</t>
  </si>
  <si>
    <t>1.17.9</t>
  </si>
  <si>
    <t>1.17.10</t>
  </si>
  <si>
    <t>1.17.11</t>
  </si>
  <si>
    <t>1.17.12</t>
  </si>
  <si>
    <t>1.17.13</t>
  </si>
  <si>
    <t>1.17.14</t>
  </si>
  <si>
    <t>1.17.15</t>
  </si>
  <si>
    <t>1.17.16</t>
  </si>
  <si>
    <t>1.17.17</t>
  </si>
  <si>
    <t>1.17.18</t>
  </si>
  <si>
    <t>1.17.19</t>
  </si>
  <si>
    <t>1.17.20</t>
  </si>
  <si>
    <t>1.17.21</t>
  </si>
  <si>
    <t>1.17.22</t>
  </si>
  <si>
    <t>1.17.23</t>
  </si>
  <si>
    <t>1.17.24</t>
  </si>
  <si>
    <t>1.17.25</t>
  </si>
  <si>
    <t>1.17.26</t>
  </si>
  <si>
    <t>1.17.27</t>
  </si>
  <si>
    <t>1.17.28</t>
  </si>
  <si>
    <t>1.17.29</t>
  </si>
  <si>
    <t>1.17.30</t>
  </si>
  <si>
    <t>1.17.31</t>
  </si>
  <si>
    <t>1.17.32</t>
  </si>
  <si>
    <t>1.17.33</t>
  </si>
  <si>
    <t>1.17.34</t>
  </si>
  <si>
    <t>1.17.35</t>
  </si>
  <si>
    <t>1.17.36</t>
  </si>
  <si>
    <t>1.17.37</t>
  </si>
  <si>
    <t>1.17.38</t>
  </si>
  <si>
    <t>1.18.18</t>
  </si>
  <si>
    <t>1.18.2</t>
  </si>
  <si>
    <t>1.18.3</t>
  </si>
  <si>
    <t>1.18.4</t>
  </si>
  <si>
    <t>1.18.5</t>
  </si>
  <si>
    <t>1.18.6</t>
  </si>
  <si>
    <t>1.18.7</t>
  </si>
  <si>
    <t>1.18.8</t>
  </si>
  <si>
    <t>1.18.9</t>
  </si>
  <si>
    <t>1.18.10</t>
  </si>
  <si>
    <t>1.18.11</t>
  </si>
  <si>
    <t>1.18.12</t>
  </si>
  <si>
    <t>1.18.13</t>
  </si>
  <si>
    <t>1.18.14</t>
  </si>
  <si>
    <t>1.18.15</t>
  </si>
  <si>
    <t>1.18.16</t>
  </si>
  <si>
    <t>1.18.17</t>
  </si>
  <si>
    <t>1.19.2</t>
  </si>
  <si>
    <t>1.19.3</t>
  </si>
  <si>
    <t>1.19.4</t>
  </si>
  <si>
    <t>1.20.1</t>
  </si>
  <si>
    <t>1.20.2</t>
  </si>
  <si>
    <t>1.20.3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</si>
  <si>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</si>
  <si>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</si>
  <si>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</si>
  <si>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</si>
  <si>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</si>
  <si>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</si>
  <si>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</si>
  <si>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</si>
  <si>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</si>
  <si>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</si>
  <si>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</si>
  <si>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3.1.1</t>
  </si>
  <si>
    <t>3.1.2</t>
  </si>
  <si>
    <t>3.1.1.1</t>
  </si>
  <si>
    <t>3.1.1.2</t>
  </si>
  <si>
    <t>3.1.1.1.1</t>
  </si>
  <si>
    <t>3.1.1.1.2</t>
  </si>
  <si>
    <t>3.1.1.1.3</t>
  </si>
  <si>
    <t>3.1.1.1.4</t>
  </si>
  <si>
    <t>3.1.1.1.4.1</t>
  </si>
  <si>
    <t>3.1.1.1.4.2</t>
  </si>
  <si>
    <t>3.1.1.1.4.3</t>
  </si>
  <si>
    <t>3.1.1.2.1</t>
  </si>
  <si>
    <t>3.1.1.2.2</t>
  </si>
  <si>
    <t>3.1.1.2.3</t>
  </si>
  <si>
    <t>3.1.1.2.4</t>
  </si>
  <si>
    <t>3.1.2.1</t>
  </si>
  <si>
    <t>3.1.2.1.1</t>
  </si>
  <si>
    <t>3.1.2.1.2</t>
  </si>
  <si>
    <t>3.1.2.1.3</t>
  </si>
  <si>
    <t>3.1.2.1.4</t>
  </si>
  <si>
    <t>3.1.2.1.4.1</t>
  </si>
  <si>
    <t>3.1.3.1.4.1</t>
  </si>
  <si>
    <t>3.1.2.1.4.2</t>
  </si>
  <si>
    <t>3.1.2.1.4.3</t>
  </si>
  <si>
    <t>3.1.2.2</t>
  </si>
  <si>
    <t>3.1.2.2.1</t>
  </si>
  <si>
    <t>3.1.2.2.2</t>
  </si>
  <si>
    <t>3.1.2.2.3</t>
  </si>
  <si>
    <t>3.1.2.2.4</t>
  </si>
  <si>
    <t>3.1.3.1</t>
  </si>
  <si>
    <t>3.1.3.2</t>
  </si>
  <si>
    <t>3.1.3.1.1</t>
  </si>
  <si>
    <t>3.1.3.1.2</t>
  </si>
  <si>
    <t>3.1.3.1.3</t>
  </si>
  <si>
    <t>3.1.3.1.4</t>
  </si>
  <si>
    <t>3.1.3.1.4.2</t>
  </si>
  <si>
    <t>3.1.3.1.4.3</t>
  </si>
  <si>
    <t>3.1.3.2.1</t>
  </si>
  <si>
    <t>3.1.3.2.2</t>
  </si>
  <si>
    <t>3.1.3.2.3</t>
  </si>
  <si>
    <t>3.1.3.2.4</t>
  </si>
  <si>
    <t>3.1.4</t>
  </si>
  <si>
    <t>3.1.4.1</t>
  </si>
  <si>
    <t>3.1.4.1.1</t>
  </si>
  <si>
    <t>3.1.4.3.2</t>
  </si>
  <si>
    <t>3.1.4.3.3</t>
  </si>
  <si>
    <t>3.1.4.3.4</t>
  </si>
  <si>
    <t>3.1.4.3.4.1</t>
  </si>
  <si>
    <t>3.1.4.3.4.2</t>
  </si>
  <si>
    <t>3.1.4.3.4.3</t>
  </si>
  <si>
    <t>3.1.4.2.1</t>
  </si>
  <si>
    <t>3.1.4.2</t>
  </si>
  <si>
    <t>3.1.4.2.2</t>
  </si>
  <si>
    <t>3.1.4.2.3</t>
  </si>
  <si>
    <t>3.1.4.2.4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</si>
  <si>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</si>
  <si>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</si>
  <si>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</si>
  <si>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</si>
  <si>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</si>
  <si>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</si>
  <si>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</si>
  <si>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</si>
  <si>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</si>
  <si>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</si>
  <si>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</si>
  <si>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</si>
  <si>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</si>
  <si>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</si>
  <si>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r>
      <rPr>
        <b/>
        <sz val="8"/>
        <rFont val="Arial"/>
        <family val="2"/>
        <charset val="204"/>
      </rPr>
      <t>АО «МЕТРОВАГОНМАШ»</t>
    </r>
    <r>
      <rPr>
        <sz val="8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</si>
  <si>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rFont val="Arial"/>
        <family val="2"/>
        <charset val="204"/>
      </rPr>
      <t>ООО «КиКГЕОСТРОЙ»</t>
    </r>
    <r>
      <rPr>
        <sz val="8"/>
        <rFont val="Arial"/>
        <family val="2"/>
        <charset val="204"/>
      </rPr>
      <t>, 109004, г. Москва, ул. Земляной Вал, д.65, кв.59; +7 (495) 915-24-71</t>
    </r>
  </si>
  <si>
    <t>Дополнительное соглашение</t>
  </si>
  <si>
    <t>08.02.2024</t>
  </si>
  <si>
    <t>всего</t>
  </si>
  <si>
    <t>СМР ед.</t>
  </si>
  <si>
    <t>МТР ед.</t>
  </si>
  <si>
    <t>аналитика</t>
  </si>
  <si>
    <t>ОСТАТОК</t>
  </si>
  <si>
    <t>МАРТ</t>
  </si>
  <si>
    <t>апрель 24г</t>
  </si>
  <si>
    <t>АПРЕЛЬ</t>
  </si>
  <si>
    <t>МАЙ</t>
  </si>
  <si>
    <t>за МАЙ 2024 г.</t>
  </si>
  <si>
    <t>Генеральный Подрядчик</t>
  </si>
  <si>
    <t>ООО «КиКГЕОСТРОЙ», 109004, г. Москва, ул. Земляной Вал, д.65, кв.59; +7 (495) 915-24-71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</si>
  <si>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</si>
  <si>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</si>
  <si>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</si>
  <si>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МВМ/19-07-П</t>
  </si>
  <si>
    <t>Договорной коэффициент-0,92</t>
  </si>
  <si>
    <t>Генеральный директор ООО «ШЕЛЛРОКК»</t>
  </si>
  <si>
    <t>(Е.А. Бусел)</t>
  </si>
  <si>
    <t>Генеральный подрядчик:</t>
  </si>
  <si>
    <t>март 24</t>
  </si>
  <si>
    <t>Генеральный директор                                                                                         ООО «ШЕЛЛРОКК»</t>
  </si>
  <si>
    <t>Е.А. Бусел</t>
  </si>
  <si>
    <t xml:space="preserve">май 24 </t>
  </si>
  <si>
    <t>за  МАЙ 2024 г.</t>
  </si>
  <si>
    <t>кс-3 №1 от 20.03.24г.</t>
  </si>
  <si>
    <t>кс-3 №2 от 02.05.24г.</t>
  </si>
  <si>
    <t>кс-3 №3 от 23.05.24г.</t>
  </si>
  <si>
    <t>кс-3 №</t>
  </si>
  <si>
    <t>Выполнено ВСЕГО</t>
  </si>
  <si>
    <t>1.1.1</t>
  </si>
  <si>
    <t>1.1.1.1</t>
  </si>
  <si>
    <t>тн</t>
  </si>
  <si>
    <t>1.1.1.2</t>
  </si>
  <si>
    <t>м2</t>
  </si>
  <si>
    <t>1.1.2</t>
  </si>
  <si>
    <t>1.1.3</t>
  </si>
  <si>
    <t>1.1.4</t>
  </si>
  <si>
    <t>1.1.4.1</t>
  </si>
  <si>
    <t>Перегородки гипсокартонные типа С112 комплексной системы КНАУФ толщиной 100 мм с облицовкой 2мя листами ГКЛ (толщиной 12,5мм) со звукоизолирующим слоем из минераловатных плит Лайт Баттс толщиной 50 мм</t>
  </si>
  <si>
    <t>1.1.4.2</t>
  </si>
  <si>
    <t>1.1.5</t>
  </si>
  <si>
    <t>1.1.5.1</t>
  </si>
  <si>
    <t>1.1.5.2</t>
  </si>
  <si>
    <t>Подвесной потолок системы с шумоглушением</t>
  </si>
  <si>
    <t>1.1.5.3</t>
  </si>
  <si>
    <t>1.1.5.4</t>
  </si>
  <si>
    <t>1.1.5.5</t>
  </si>
  <si>
    <t>1.1.5.6</t>
  </si>
  <si>
    <t>1.1.5.7</t>
  </si>
  <si>
    <t xml:space="preserve">Окраска потолка силикатной краской за 2 раза </t>
  </si>
  <si>
    <t>1.1.5.8</t>
  </si>
  <si>
    <t xml:space="preserve">Грунтовка поверхностей перед окрашиванием </t>
  </si>
  <si>
    <t>1.1.6</t>
  </si>
  <si>
    <t>1.1.6.1</t>
  </si>
  <si>
    <t>1.1.6.2</t>
  </si>
  <si>
    <t>м3</t>
  </si>
  <si>
    <t>Керамогранитная плитка</t>
  </si>
  <si>
    <t>Керамогранитная плитка с шероховатой поверхностью</t>
  </si>
  <si>
    <t>1.1.7</t>
  </si>
  <si>
    <t>1.1.8</t>
  </si>
  <si>
    <t>1.1.9</t>
  </si>
  <si>
    <t>1.1.10</t>
  </si>
  <si>
    <t>1.1.11</t>
  </si>
  <si>
    <t>Лестничная клетка</t>
  </si>
  <si>
    <t>1.1.12</t>
  </si>
  <si>
    <t>1.1.13</t>
  </si>
  <si>
    <t>1.1.14</t>
  </si>
  <si>
    <t>1.1.15</t>
  </si>
  <si>
    <t>1.1.16</t>
  </si>
  <si>
    <t>1.1.17</t>
  </si>
  <si>
    <t>1.1.18</t>
  </si>
  <si>
    <t>1.1.19</t>
  </si>
  <si>
    <t>Дополнительные работы</t>
  </si>
  <si>
    <t>1.1.19.1</t>
  </si>
  <si>
    <t>Обшивка стен Гипсокартон ГКЛ толщиной 12,5 мм в 2 слоя</t>
  </si>
  <si>
    <t>1.1.19.2</t>
  </si>
  <si>
    <t>Перенос дверных проёмов</t>
  </si>
  <si>
    <t>1.1.19.3</t>
  </si>
  <si>
    <t>Обрамление оконных проёмов</t>
  </si>
  <si>
    <t>1.1.19.4</t>
  </si>
  <si>
    <t>Демонтаж и монтаж временных ворот</t>
  </si>
  <si>
    <t>1.1.20</t>
  </si>
  <si>
    <t>Монтаж фасоных элементов</t>
  </si>
  <si>
    <t> </t>
  </si>
  <si>
    <t>1.1.20.1</t>
  </si>
  <si>
    <t>Монтаж фасоного элемента Дз-1</t>
  </si>
  <si>
    <t>м.п.</t>
  </si>
  <si>
    <t>1.1.20.2</t>
  </si>
  <si>
    <t>Монтаж фасоного элемента Дз-2</t>
  </si>
  <si>
    <t>1.1.20.3</t>
  </si>
  <si>
    <t>Монтаж фасоного элемента Дз-3</t>
  </si>
  <si>
    <t>1.1.20.4</t>
  </si>
  <si>
    <t>Монтаж фасоного элемента Дз-4</t>
  </si>
  <si>
    <t>1.1.20.5</t>
  </si>
  <si>
    <t>Монтаж фасоного элемента Дз-5</t>
  </si>
  <si>
    <t>1.1.20.6</t>
  </si>
  <si>
    <t>Монтаж колонн (усиление перегородок)</t>
  </si>
  <si>
    <t>1.1.20.7</t>
  </si>
  <si>
    <t>Демонтаж ГКЛ 2 слоя</t>
  </si>
  <si>
    <t>1.1.20.8</t>
  </si>
  <si>
    <t>Монтаж профильной трубы 40х40</t>
  </si>
  <si>
    <t>1.1.20.9</t>
  </si>
  <si>
    <t>Монтаж ГКЛ 2 слоя</t>
  </si>
  <si>
    <t>1.1.20.10</t>
  </si>
  <si>
    <t>Увеличение дверных проёмов</t>
  </si>
  <si>
    <t>1.1.20.11</t>
  </si>
  <si>
    <t>1.1.20.12</t>
  </si>
  <si>
    <t>Усиление площадки лестничного марша</t>
  </si>
  <si>
    <t>1.1.20.13</t>
  </si>
  <si>
    <t>Устройство стен из газобетонных блоков</t>
  </si>
  <si>
    <t>1.1.20.14</t>
  </si>
  <si>
    <t>Облицовка ступеней плиткой на лестнечной клетке</t>
  </si>
  <si>
    <t>1.1.20.15</t>
  </si>
  <si>
    <t>Штукатурка откосов Ролл ворот в цеху</t>
  </si>
  <si>
    <t>1.2.1</t>
  </si>
  <si>
    <t>Металлоконструкции огрунтованные КМ</t>
  </si>
  <si>
    <t>1.2.1.1</t>
  </si>
  <si>
    <t>Монтаж фахверковых стоек массой до 1,0 т.</t>
  </si>
  <si>
    <t>т.</t>
  </si>
  <si>
    <t>1.2.1.2</t>
  </si>
  <si>
    <t>Монтаж распорок, ригелей, в том числе: 
Профили стальные гнутые замкнутые квадратные 100х4</t>
  </si>
  <si>
    <t>1.2.2</t>
  </si>
  <si>
    <t>1.2.2.1</t>
  </si>
  <si>
    <t xml:space="preserve">Устройство огнезащитной краски по металлу </t>
  </si>
  <si>
    <t>1.2.3</t>
  </si>
  <si>
    <t>1.2.3.1</t>
  </si>
  <si>
    <t xml:space="preserve">Сверление отверстий в железобетонных конструкциях </t>
  </si>
  <si>
    <t>шт.</t>
  </si>
  <si>
    <t>1.2.3.2</t>
  </si>
  <si>
    <t>Устройство высокопрочных анкеров, закладных</t>
  </si>
  <si>
    <t>компл.</t>
  </si>
  <si>
    <t>1.2.4</t>
  </si>
  <si>
    <t>1.2.5</t>
  </si>
  <si>
    <t>1.2.5.1</t>
  </si>
  <si>
    <t>Стеновые сэндвич-панели 100-1000-Г-Г</t>
  </si>
  <si>
    <t>1.2.5.2</t>
  </si>
  <si>
    <t>1.2.6</t>
  </si>
  <si>
    <t>1.2.6.1</t>
  </si>
  <si>
    <t xml:space="preserve">Устройство плинтуса из фасонного элемента </t>
  </si>
  <si>
    <t>м/п</t>
  </si>
  <si>
    <t>1.3.1</t>
  </si>
  <si>
    <t>1.3.2</t>
  </si>
  <si>
    <t>1.3.3</t>
  </si>
  <si>
    <t>1.3.4</t>
  </si>
  <si>
    <t>1.4.1</t>
  </si>
  <si>
    <t>Монтажный комплект</t>
  </si>
  <si>
    <t>Аккумулятор 12 В, 40 А/ч</t>
  </si>
  <si>
    <t>Источник питания резервированный</t>
  </si>
  <si>
    <t>Аккумулятор 12 В, 7 А/ч</t>
  </si>
  <si>
    <t>Блок контроля и индикации</t>
  </si>
  <si>
    <t>Оповещатель охранно-пожарный световой (табло) ЛЮКС-24 "Выход"</t>
  </si>
  <si>
    <t>Оповещатель охранно-пожарный световой (табло) ЛЮКС-24 "Стрелка влево"</t>
  </si>
  <si>
    <t>Оповещатель охранно-пожарный световой (табло) ЛЮКС-24 "Стрелка вправо"</t>
  </si>
  <si>
    <t>Оповещатель охранно-пожарный звуковой Маяк-24-ЗМ2</t>
  </si>
  <si>
    <t>Комбинированный оповещатель со стробовспышкой Г-24КПР</t>
  </si>
  <si>
    <t>Оповещатель охранно-пожарный комбинированный свето-звуковой Маяк-24-КПМ2</t>
  </si>
  <si>
    <t>Блок сигнально-пусковой адресный</t>
  </si>
  <si>
    <t>Кнопка "ТЕСТ"</t>
  </si>
  <si>
    <t>Шкаф контрольно пусковой ШКП-10RS (М)</t>
  </si>
  <si>
    <t>Шкаф контрольно пусковой ШКП-18RS (М)</t>
  </si>
  <si>
    <t>Коммутатор сетевой гигабитный 6 портовый</t>
  </si>
  <si>
    <t>Лоток 50х50 L=3000 перфорированный</t>
  </si>
  <si>
    <t>Крышка с заземлением на лоток основание 50 L3000</t>
  </si>
  <si>
    <t>Крышка S5 CPO90 90х100 угла горизонтального</t>
  </si>
  <si>
    <t>Крышка S5 CS90 90x100 угла вертикального внутреннего</t>
  </si>
  <si>
    <t>Ответвитель S5 DL 100x50 горизонтальный</t>
  </si>
  <si>
    <t>Крышка S5 DL 100х50 ответвителя горизонтального</t>
  </si>
  <si>
    <t>Угол S5 CD90 90x50x50 вертикальный внешний</t>
  </si>
  <si>
    <t>Крышка S5 CD90 90x50 угла вертикального внешнего</t>
  </si>
  <si>
    <t>Ответвитель S5 DL 50x50 горизонтальный</t>
  </si>
  <si>
    <t>1.4.52</t>
  </si>
  <si>
    <t>Крышка S5 DL 50х50 ответвителя горизонтального</t>
  </si>
  <si>
    <t>1.4.53</t>
  </si>
  <si>
    <t>Кронштейн индивидуального изготовления L=1250</t>
  </si>
  <si>
    <t>1.4.54</t>
  </si>
  <si>
    <t>Кронштейн юстировочный для монтажа линейного извещателя</t>
  </si>
  <si>
    <t>1.4.55</t>
  </si>
  <si>
    <t>Стандартный анкер с болтом М8</t>
  </si>
  <si>
    <t>1.4.56</t>
  </si>
  <si>
    <t>1.4.57</t>
  </si>
  <si>
    <t>Коробка огнестойкая 100х100х50мм</t>
  </si>
  <si>
    <t>1.4.58</t>
  </si>
  <si>
    <t>Кабель огнестойкий КПСЭнг(А)-FRHF 1х2х1,0</t>
  </si>
  <si>
    <t>1.4.59</t>
  </si>
  <si>
    <t>Кабель огнестойкий КПСЭнг(А)-FRHF 1х2х1,5</t>
  </si>
  <si>
    <t>1.4.60</t>
  </si>
  <si>
    <t>Кабель огнестойкий КПСЭнг(А)-FRHF 2х2х0,75</t>
  </si>
  <si>
    <t>1.4.61</t>
  </si>
  <si>
    <t>Кабель огнестойкий КПСЭнг(А)-FRHF 2х2х0,5</t>
  </si>
  <si>
    <t>1.4.62</t>
  </si>
  <si>
    <t>Кабель силовой огнестойкий ППГ нг(А)-FRHF 3х1.5</t>
  </si>
  <si>
    <t>1.4.63</t>
  </si>
  <si>
    <t>1.4.64</t>
  </si>
  <si>
    <t>1.4.65</t>
  </si>
  <si>
    <t>1.4.66</t>
  </si>
  <si>
    <t>1.4.67</t>
  </si>
  <si>
    <t>1.4.68</t>
  </si>
  <si>
    <t>1.4.69</t>
  </si>
  <si>
    <t>Аренда вышки 28 м</t>
  </si>
  <si>
    <t>ч</t>
  </si>
  <si>
    <t>1.4.70</t>
  </si>
  <si>
    <t>Автоматизация управления воротами</t>
  </si>
  <si>
    <t>1.4.70.1</t>
  </si>
  <si>
    <t>1.4.70.2</t>
  </si>
  <si>
    <t>Прибор приемно-контрольный охранно-пожарный</t>
  </si>
  <si>
    <t>1.4.70.3</t>
  </si>
  <si>
    <t>Щит с монтажной панелью 600х600х250 ЩМПг-60.60.25 IP54</t>
  </si>
  <si>
    <t>1.4.70.4</t>
  </si>
  <si>
    <t>1.4.70.5</t>
  </si>
  <si>
    <t>1.4.70.6</t>
  </si>
  <si>
    <t xml:space="preserve">Светофор двухцветный светодиодный </t>
  </si>
  <si>
    <t>1.4.70.7</t>
  </si>
  <si>
    <t>1.4.70.8</t>
  </si>
  <si>
    <t>Извещатель охранный точечный магнитоконтактный</t>
  </si>
  <si>
    <t>1.4.70.9</t>
  </si>
  <si>
    <t>Кабель силовой ППГнг(А)-FRHF 3х1.5</t>
  </si>
  <si>
    <t>1.4.70.10</t>
  </si>
  <si>
    <t>1.4.70.11</t>
  </si>
  <si>
    <t>1.4.70.12</t>
  </si>
  <si>
    <t>Коробка ответвительная с кабельными вводами IP55, 100х100х50</t>
  </si>
  <si>
    <t>1.4.70.13</t>
  </si>
  <si>
    <t>1.4.70.14</t>
  </si>
  <si>
    <t>компл</t>
  </si>
  <si>
    <t>1.4.70.15</t>
  </si>
  <si>
    <t>Монтаж комплектов автоматики</t>
  </si>
  <si>
    <t>п.м.</t>
  </si>
  <si>
    <t>Монтаж отопительных приборов в комплекте с запорно-регулирующей арматурой</t>
  </si>
  <si>
    <t>пм</t>
  </si>
  <si>
    <t>Шкаф настенный 19", 18U, 600х901x600 мм, стеклянная дверь с перфорацией, цвет черный. IP20</t>
  </si>
  <si>
    <t>Коммутатор управляемый, уровень L2/3, 24 10/100/1000, 2 SFP, РоЕ ES-24-250W</t>
  </si>
  <si>
    <t>Карта мониторинга Спутник/12</t>
  </si>
  <si>
    <t>Блок розеток горизонтальный 8 розеток C13, с LED выключателем, 1U, IP20,</t>
  </si>
  <si>
    <t>Розетка компьютерная RJ-45 8P8C серии "Viva", установка в кабель-каналы, кат. 5е 45x25мм</t>
  </si>
  <si>
    <t xml:space="preserve">Розетка компьютерная RJ-45 настенная, IP66, с откидной крышкой </t>
  </si>
  <si>
    <t xml:space="preserve">Корпус настенной розетки компьютерной для 1 вставки </t>
  </si>
  <si>
    <t>Вставка RJ-45 (8P8C), кат. 5e, 110 IDC, монтаж инструментом NE-TOOL, белая</t>
  </si>
  <si>
    <t>Розетка силовая с заземлением для накладного монтажа, Iном 16А, Uном 250 В, IP20</t>
  </si>
  <si>
    <t>Кабельный короб 80x40  с крышкой на защелке, с направляющими для разделителей, ПВХ, белый, L=2м</t>
  </si>
  <si>
    <t>Разделитель  (перегородка) пространства короба на секции, L=2</t>
  </si>
  <si>
    <t>Угол внутренний изменяемый 80x40 изменяемый (70-120°) , белый</t>
  </si>
  <si>
    <t xml:space="preserve">Угол внешний 80x40мм  изменяемый (70-120°), белый </t>
  </si>
  <si>
    <t>Рамка-суппорт 2-модульная для электроустановочных изделий "Viva", 45х50 мм, белый</t>
  </si>
  <si>
    <t>Накладка  на стык профиля 80х40, белый</t>
  </si>
  <si>
    <t>Накладка на стык крышки 80х40, белый</t>
  </si>
  <si>
    <t>Тройник /отвод 80х40, белый</t>
  </si>
  <si>
    <t>Заглушка 80x40, белый</t>
  </si>
  <si>
    <t xml:space="preserve">Саморез 3.5х50мм с дюбелем F6 </t>
  </si>
  <si>
    <t>Лоток 50х300 L=3000 перфорированный</t>
  </si>
  <si>
    <t>Угол вертикальный внутренний 90° 300х50мм,  в комплекте с крепежными элементами</t>
  </si>
  <si>
    <t>Угол горизонтальный 90° 100х50 мм в комплекте с крепежными элементами</t>
  </si>
  <si>
    <t>Ответвитель T-образный горизонтальный 300х50,   в комплекте с крепежными элементами</t>
  </si>
  <si>
    <t>Легкая консоль потолочная для лотков с основанием 300 мм. Крепление к потолку/стене (С-образный кронштейн)</t>
  </si>
  <si>
    <t>Легкая консоль для лотков с основанием 100 мм. Крепление к стене</t>
  </si>
  <si>
    <t>Кабель волоконно-оптический 9/125 одномодовый, 16 волокон, для внутренней прокладки, LSZH</t>
  </si>
  <si>
    <t>Кронштейн для крепления точки доступа</t>
  </si>
  <si>
    <t>Универсальная противопожарная пена CP620</t>
  </si>
  <si>
    <t>Лента ламинированная для маркирования, черный текст на белом фоне, термотрансферная печать, шир 12 мм, дл 8м Vell-231</t>
  </si>
  <si>
    <t>Лента ламинированная для маркирования, черный текст на белом фоне, термотрансферная печать, шир 9 мм Vell-221</t>
  </si>
  <si>
    <t>Кронштейн для крепления IP-камер</t>
  </si>
  <si>
    <t xml:space="preserve">Монтажная коробка для IP-камер </t>
  </si>
  <si>
    <t>Шнур (патч-корд) оптический, SM9/125 мкм, дуплекс, LC-LC, 3 м 130202-02793</t>
  </si>
  <si>
    <t>Коннектор RJ-45 кат.5E неэкранированный</t>
  </si>
  <si>
    <t>Кабель витая пара неэкранированный U/UTP 4x2x0,51 кат. 5е, материал оболочки LSZH (нг(А)-HF)</t>
  </si>
  <si>
    <t>Стяжка нейлоновая неоткрывающаяся, безгалогенная, 300х3,6 мм GT-300IBC</t>
  </si>
  <si>
    <t>Лента ламинированная для маркирования, черный текст на белом фоне, термотрансферная печать, шир 12 мм Vell-231</t>
  </si>
  <si>
    <t>1.8.15</t>
  </si>
  <si>
    <t>1.8.16</t>
  </si>
  <si>
    <t>1.8.17</t>
  </si>
  <si>
    <t>Демонтаж светильников</t>
  </si>
  <si>
    <t>Панель ППУ в комплекте с АВР, навесного исполнения с двумя вводами на 63А</t>
  </si>
  <si>
    <t>Щит управления освещением ЩУО1</t>
  </si>
  <si>
    <t>1.10.4</t>
  </si>
  <si>
    <t>Кабель силовой с медными жилами огнестойкий с пониженным содержанием галогенов ППГнг(А)-FRHF 5х25</t>
  </si>
  <si>
    <t>Кабель силовой с медными жилами огнестойкий с пониженным содержанием галогенов ППГнг(А)-FRHF 3х1.5</t>
  </si>
  <si>
    <t>Светодиодный светильник промышленный 180Вт, без БАП</t>
  </si>
  <si>
    <t>Светодиодный светильник промышленный 180Вт, c БАП</t>
  </si>
  <si>
    <t>1.10.8</t>
  </si>
  <si>
    <t>Лоток 50х200 L=3000 перфорированный</t>
  </si>
  <si>
    <t>1.10.9</t>
  </si>
  <si>
    <t>Крышка L=3000 для лотков шириной 200мм</t>
  </si>
  <si>
    <t>1.10.10</t>
  </si>
  <si>
    <t>1.10.11</t>
  </si>
  <si>
    <t>Крышка L=3000 для лотков шириной 50мм</t>
  </si>
  <si>
    <t>1.10.12</t>
  </si>
  <si>
    <t>Консоль ML 2000мм легкая BBL3020</t>
  </si>
  <si>
    <t>1.10.13</t>
  </si>
  <si>
    <t>Анкер М8 латунный разрезной</t>
  </si>
  <si>
    <t>1.10.14</t>
  </si>
  <si>
    <t>Шпилька М8х2000</t>
  </si>
  <si>
    <t>1.10.15</t>
  </si>
  <si>
    <t>Шайба М8</t>
  </si>
  <si>
    <t>1.10.16</t>
  </si>
  <si>
    <t>Гайка М8</t>
  </si>
  <si>
    <t>1.10.17</t>
  </si>
  <si>
    <t>С-образный профиль 41х21, L2000, толщ. 2,0 мм</t>
  </si>
  <si>
    <t>1.10.18</t>
  </si>
  <si>
    <t>Профиль BPL2130 DBL 21x41x1,5 L=3000 C-образный</t>
  </si>
  <si>
    <t>1.10.19</t>
  </si>
  <si>
    <t>Коробка распаечная 80х80х40мм IP44 серая</t>
  </si>
  <si>
    <t>1.10.20</t>
  </si>
  <si>
    <t>Коробка ответвительная с кабельными вводами, из термопласта, 4 полюса</t>
  </si>
  <si>
    <t>1.10.21</t>
  </si>
  <si>
    <t>1.10.22</t>
  </si>
  <si>
    <t>Устройство металлического каркаса помещения компрессорной</t>
  </si>
  <si>
    <t>Устройство стен потолков компрессорной из сэндвич-панелей (монтаж стеновых, кровельных эндвич панелей)</t>
  </si>
  <si>
    <t>Фундаментная плита наружной установки под воздухосборник и компрессоры</t>
  </si>
  <si>
    <t>1.11.7</t>
  </si>
  <si>
    <t>Устройство навеса компрессоров</t>
  </si>
  <si>
    <t>Щит распределительный навесного исполнения</t>
  </si>
  <si>
    <t>Кабель силовой ППГнг(А)-HF 3х2.5</t>
  </si>
  <si>
    <t>Кабель силовой ППГнг(А)-HF 3х1.5</t>
  </si>
  <si>
    <t>Светильник светодиодный 40 Вт, 4500 Лм, IP65</t>
  </si>
  <si>
    <t>Светильник светодиодный 40 Вт, 4500 Лм, IP65 с БАП 1 ч</t>
  </si>
  <si>
    <t>1.12.13</t>
  </si>
  <si>
    <t>Выключатель однополюсный для открытой установки, одноклавишный, ~220В,10А, IP20</t>
  </si>
  <si>
    <t>1.12.14</t>
  </si>
  <si>
    <t>Выключатель однополюсный для открытой установки, одноклавишный, ~220В,10А, IP54</t>
  </si>
  <si>
    <t>1.12.15</t>
  </si>
  <si>
    <t>Переключатель проходной ОП Этюд 1-кл. для открытой установки IP20, 10А, 250В ВА10-004В</t>
  </si>
  <si>
    <t>1.12.16</t>
  </si>
  <si>
    <t>Переключатель Aling-conel одноклавишный перекрестный открытая установка серый IP44</t>
  </si>
  <si>
    <t>1.12.17</t>
  </si>
  <si>
    <t>Розетка силовая Viva 2 модуля белая</t>
  </si>
  <si>
    <t>1.12.18</t>
  </si>
  <si>
    <t>Коробка ответвительная с кабельными вводами IP55, 150х110х70</t>
  </si>
  <si>
    <t>1.12.19</t>
  </si>
  <si>
    <t>Труба D=25 гибкая  гофрированная не распространяющая горение, с зондом</t>
  </si>
  <si>
    <t>1.12.20</t>
  </si>
  <si>
    <t>Коробка монтажная</t>
  </si>
  <si>
    <t>1.12.21</t>
  </si>
  <si>
    <t>1.12.22</t>
  </si>
  <si>
    <t>1.12.23</t>
  </si>
  <si>
    <t>1.12.24</t>
  </si>
  <si>
    <t>1.12.25</t>
  </si>
  <si>
    <t>1.12.26</t>
  </si>
  <si>
    <t>Болт М6х12 с шестигранной головкой DIN 933, оцинкованная сталь</t>
  </si>
  <si>
    <t>1.12.27</t>
  </si>
  <si>
    <t>Шайба М6</t>
  </si>
  <si>
    <t>1.12.28</t>
  </si>
  <si>
    <t>Гайка М6</t>
  </si>
  <si>
    <t>1.12.29</t>
  </si>
  <si>
    <t>1.12.30</t>
  </si>
  <si>
    <t>1.12.31</t>
  </si>
  <si>
    <t>Короб 25x30 TA-EN</t>
  </si>
  <si>
    <t>1.12.32</t>
  </si>
  <si>
    <t>1.12.33</t>
  </si>
  <si>
    <t>1.12.34</t>
  </si>
  <si>
    <t>Модульный офис 4МД6</t>
  </si>
  <si>
    <t>Дверь противопожарная 2080х1470 EI-60, внутренняя глухая, с доводчиком</t>
  </si>
  <si>
    <t>Дверь противопожарная 2380х980 EI-60 правая, внутренняя глухая, с доводчиком</t>
  </si>
  <si>
    <t>Ворота откатные противопожарные 8000х4500h EI-30</t>
  </si>
  <si>
    <t>Ворота секционные промышленные с калиткой и электроприводом 4000х5000h</t>
  </si>
  <si>
    <t>Ворота секционные промышленные с калиткой и электроприводом 4700х5000h</t>
  </si>
  <si>
    <t xml:space="preserve">Устройство перемычек, обрамление проемов ворот, закладка оконных проемов </t>
  </si>
  <si>
    <t xml:space="preserve">Изготовление металлических перемычек: резка металла, обрамление на сварке м/листом по низу двутавровой конструкции) L=6м (7шт.) </t>
  </si>
  <si>
    <t>Установка изготовленных перемычек с заполнением кирпичом (с учетом приготовления ц/п раствора вручную в построечных условиях)</t>
  </si>
  <si>
    <t>проём</t>
  </si>
  <si>
    <t>Заполнение оконных проемов кирпичем (380мм ) (с учетом приготовления ц/п раствора вручную в построечных условиях)</t>
  </si>
  <si>
    <t>Приготовление раствора вручную в построечных условиях</t>
  </si>
  <si>
    <t>Изготовление дополнительных перемычек ворот для устройства потолочных откосов проёмов (43,7м)</t>
  </si>
  <si>
    <t>1.13.3.6</t>
  </si>
  <si>
    <t>Монтаж дополнительных перемычек ворот для устройства потолочных откосов проёмов (43,7м)</t>
  </si>
  <si>
    <t>1.13.3.7</t>
  </si>
  <si>
    <t>Антикорозийная защита изготовленных перемычек: грунтование в 1слой ГФ-021, покрытие эмалью ПФ-115 в один слой</t>
  </si>
  <si>
    <t>1.13.3.8</t>
  </si>
  <si>
    <t>Утепление верха м/к ворот сэндвич-панелями</t>
  </si>
  <si>
    <t>1.13.3.9</t>
  </si>
  <si>
    <t>Устройство ц/п защитныж стяжек фасонными элементами</t>
  </si>
  <si>
    <t>1.13.3.10</t>
  </si>
  <si>
    <t xml:space="preserve">Изготовление на строительной площадке металлоконструкций </t>
  </si>
  <si>
    <t>1.13.3.11</t>
  </si>
  <si>
    <t>Монтаж изготовленных металлоконструкций</t>
  </si>
  <si>
    <t>1.13.3.12</t>
  </si>
  <si>
    <t>Покрытие металлоконструкций  грунтовкой ГФ-021 (2 слоя)). Общая толщина не менее 80 мкм</t>
  </si>
  <si>
    <t>1.13.3.13</t>
  </si>
  <si>
    <t>Покрытие металлоконструкций  эмалью ПФ-115 (2 слоя). Общая толщина не менее 80 мкм</t>
  </si>
  <si>
    <t>1.13.3.14</t>
  </si>
  <si>
    <t xml:space="preserve">Кладка из кирпича </t>
  </si>
  <si>
    <t>1.13.3.15</t>
  </si>
  <si>
    <t>Армирование кладки сетками 50x50x3</t>
  </si>
  <si>
    <t>1.13.3.16</t>
  </si>
  <si>
    <t xml:space="preserve">Сверленние отверстий Ø12х150 </t>
  </si>
  <si>
    <t>1.13.3.17</t>
  </si>
  <si>
    <t>Установка анкеров на высокопрочный клеевой состав</t>
  </si>
  <si>
    <t>Устройство монолитного железобетонного покрытия пола из бетона кл. В25, W4, F50 толщиной 150 мм</t>
  </si>
  <si>
    <t>Проливка балласта щебеночного цементным раствором М100 на глубину 50 мм</t>
  </si>
  <si>
    <t>1.13.4.3</t>
  </si>
  <si>
    <t>Профилированная мембрана Planter</t>
  </si>
  <si>
    <t>1.13.4.4</t>
  </si>
  <si>
    <t>Шлифовка поверхности покрытия с использованием порошкового упрочнителя</t>
  </si>
  <si>
    <t>Локальный ремонт полов сборочного цеха</t>
  </si>
  <si>
    <t>Демонтаж металлического обрамления уголком 50х50 мм</t>
  </si>
  <si>
    <t>Армирование сеткой - анкера в боковые стены</t>
  </si>
  <si>
    <t>кв.м.</t>
  </si>
  <si>
    <t>Подготовка, заливка бетона В25</t>
  </si>
  <si>
    <t>Шлифовка (5 шагов). Нанесение пропитки Mapei Prosfas</t>
  </si>
  <si>
    <t>Нарезка, демонтаж бетона разрушенных швов, ширина 100 мм</t>
  </si>
  <si>
    <t>Заливка ремонтной смеси М600. Ручная шлифовка (5 шагов). Нанесение пропитки
Mapei Prosfas</t>
  </si>
  <si>
    <t>1.13.5.7</t>
  </si>
  <si>
    <t>Нарезка нового шва на глубину до 40 мм</t>
  </si>
  <si>
    <t>1.13.5.8</t>
  </si>
  <si>
    <t>Нанесение эпоксидной грунтовки с быстрым набором прочности</t>
  </si>
  <si>
    <t>1.13.5.9</t>
  </si>
  <si>
    <t>Заполнение шва шнуром Вилатерм</t>
  </si>
  <si>
    <t>1.13.5.10</t>
  </si>
  <si>
    <t>Заполнение шва двухкомпонентным полиуретановым герметиком (Снятие излишек)</t>
  </si>
  <si>
    <t>1.13.5.11</t>
  </si>
  <si>
    <t>Удаление грязи из трещин</t>
  </si>
  <si>
    <t>1.13.5.12</t>
  </si>
  <si>
    <t>Заполнение трещин эпоксидной смолой</t>
  </si>
  <si>
    <t>1.13.5.13</t>
  </si>
  <si>
    <t>Чистка бетона от излишек эпоксидной смолы</t>
  </si>
  <si>
    <t>1.13.5.14</t>
  </si>
  <si>
    <t>Удаление шпилек и арматуры. (Вырез квадрата 100х100м, глубиной до 40 мм. Демонтаж шпильки, арматуры, бетона. Заливка ремонтной смемью М600)</t>
  </si>
  <si>
    <t>1.13.5.15</t>
  </si>
  <si>
    <t>1.13.5.16</t>
  </si>
  <si>
    <t>Подготовка. Заливка ремонтной смесью шурф 200 мм, глубина 70 мм</t>
  </si>
  <si>
    <t>1.13.5.17</t>
  </si>
  <si>
    <t xml:space="preserve">Полы сварочного цеха </t>
  </si>
  <si>
    <t>Фрезеровка поверхности покрытия со снятием топпинга, шлифовка, полировка, нанесение защитной пропитки,ремонт и герметизация швов, дефектов покрытия</t>
  </si>
  <si>
    <t>Нанесение сигнальной расцветки на пол</t>
  </si>
  <si>
    <t>Фундаменты под домкраты ФМ-1 (24 шт) - 3й путь
сварочный пролет</t>
  </si>
  <si>
    <t>Демонтаж ж/б покрытия пола с погрузкой</t>
  </si>
  <si>
    <t>Вывоз и утилизация с К разрыхления 1,47</t>
  </si>
  <si>
    <t>Разработка грунта под котлованы с погрузкой</t>
  </si>
  <si>
    <t>Вывоз и утилизация с К разрыхления 1,6</t>
  </si>
  <si>
    <t>1.13.7.5</t>
  </si>
  <si>
    <t>Устройство ж/б фундаментов ФМ-1</t>
  </si>
  <si>
    <t>Кабельные лотки. Демонтаж существующего пола 400мм, монтаж лотков, крышек.</t>
  </si>
  <si>
    <t>Демонтаж существующего слоя пола толщиной 400 мм шириной 700мм</t>
  </si>
  <si>
    <t>Доработка грунта вручную до проектной отметки, 10 см</t>
  </si>
  <si>
    <t>Устройство бетонной подготовки из бетона В15 100 мм</t>
  </si>
  <si>
    <t>Монтаж лотков ЛК 300.60.30 0,231м3/ шт. (22,47м3/107шт.)</t>
  </si>
  <si>
    <t>Демонтаж существующего слоя пола толщиной 400 мм шириной 600мм</t>
  </si>
  <si>
    <t>Монтаж лотков ЛК 300.60.30 с устройством закладных</t>
  </si>
  <si>
    <t>1.13.8.11</t>
  </si>
  <si>
    <t xml:space="preserve">Монтаж плит ПТ 75.60.8-3 </t>
  </si>
  <si>
    <t>1.13.8.12</t>
  </si>
  <si>
    <t>Монтаж стальных крышек каналов с ручками подъёма 479 шт.</t>
  </si>
  <si>
    <t>Цементный раствор М150</t>
  </si>
  <si>
    <t xml:space="preserve">Отделка сварочного цеха (стен, колонн, ферм, стен покрытия) </t>
  </si>
  <si>
    <t>штукатурка  цементная</t>
  </si>
  <si>
    <t>1.13.13</t>
  </si>
  <si>
    <t>Демонтаж модульных зданий и монтаж в новом проектном положении</t>
  </si>
  <si>
    <t>1.13.13.1</t>
  </si>
  <si>
    <t>Демонтаж модульного здания из 2 блок контейнеров</t>
  </si>
  <si>
    <t>1.13.13.2</t>
  </si>
  <si>
    <t>Устройство металлического каркаса под кабины мастеров</t>
  </si>
  <si>
    <t>1.13.13.3</t>
  </si>
  <si>
    <t>Монтаж модульного здания</t>
  </si>
  <si>
    <t>1.13.13.4</t>
  </si>
  <si>
    <t>Устройство металлического ограждения</t>
  </si>
  <si>
    <t>1.13.13.5</t>
  </si>
  <si>
    <t>Переустройство металлической лестницы с монтажом</t>
  </si>
  <si>
    <t>1.13.13.6</t>
  </si>
  <si>
    <t>Монтаж металлической лестницы</t>
  </si>
  <si>
    <t>1.13.14</t>
  </si>
  <si>
    <t>Демонтажные работы фасада, ворот</t>
  </si>
  <si>
    <t>1.13.14.1</t>
  </si>
  <si>
    <t>Демонтаж профилированного покрытия фасада стен по мет. обрешетке</t>
  </si>
  <si>
    <t>1.13.14.2</t>
  </si>
  <si>
    <t>Демонтаж существующих металлических ворот (3шт.)</t>
  </si>
  <si>
    <t>1.13.14.3</t>
  </si>
  <si>
    <t>Резка алмазными дисками стены из кирпича и блоков толщ 380мм</t>
  </si>
  <si>
    <t>1.13.14.4</t>
  </si>
  <si>
    <t xml:space="preserve">Пробивка проемов в кирпичных стенах толщ 380мм </t>
  </si>
  <si>
    <t>1.13.14.5</t>
  </si>
  <si>
    <t>Демонтаж ж/б перемычек (4шт)</t>
  </si>
  <si>
    <t>1.13.14.6</t>
  </si>
  <si>
    <t>Демонтаж остекления (мет ок. блоки 6х1.8м - 7 шт)</t>
  </si>
  <si>
    <t>1.13.14.7</t>
  </si>
  <si>
    <t>Очистка от строительного мусора, боя кирпича, бетона и погрузка вручную при автомобильных перевозках</t>
  </si>
  <si>
    <t>1.13.14.8</t>
  </si>
  <si>
    <t>1.13.15</t>
  </si>
  <si>
    <t>Установка автомата газирования воды с подключениям к сетям</t>
  </si>
  <si>
    <t>1.13.16</t>
  </si>
  <si>
    <t>Устройство швов сжатия и расширения</t>
  </si>
  <si>
    <t>1.13.17</t>
  </si>
  <si>
    <t>Устройство швов сопряжения покрытий</t>
  </si>
  <si>
    <t>1.13.18</t>
  </si>
  <si>
    <t>Окраска колонн сборочного и сварочного пролетов, окраска кран-балок</t>
  </si>
  <si>
    <t>1.13.19</t>
  </si>
  <si>
    <t>Окраска колонн</t>
  </si>
  <si>
    <t>1.13.19.1</t>
  </si>
  <si>
    <t>Обеспыливание поверхности</t>
  </si>
  <si>
    <t>1.13.19.2</t>
  </si>
  <si>
    <t xml:space="preserve">Грунтовка  </t>
  </si>
  <si>
    <t>1.13.19.3</t>
  </si>
  <si>
    <t>Акриловая краска в 2 слоя цвет оранжевый</t>
  </si>
  <si>
    <t>1.13.19.4</t>
  </si>
  <si>
    <t>Укрывные работы</t>
  </si>
  <si>
    <t>комп</t>
  </si>
  <si>
    <t>1.13.20</t>
  </si>
  <si>
    <t>Окраска кран-балок</t>
  </si>
  <si>
    <t>1.13.20.1</t>
  </si>
  <si>
    <t>1.13.20.2</t>
  </si>
  <si>
    <t>Окрашивание эмалью в 2 слоя цвет оранжевый</t>
  </si>
  <si>
    <t>1.13.21</t>
  </si>
  <si>
    <t>Устройство пандусов подьемных ворот по оси 1</t>
  </si>
  <si>
    <t>1.13.21.1</t>
  </si>
  <si>
    <t>Резка алмазными дисками пола</t>
  </si>
  <si>
    <t>1.13.21.2</t>
  </si>
  <si>
    <t>1.13.21.3</t>
  </si>
  <si>
    <t>1.13.22</t>
  </si>
  <si>
    <t>Устройство фасадов  ось 33</t>
  </si>
  <si>
    <t>1.13.22.1</t>
  </si>
  <si>
    <t>Установка и разборка инвентарных и наружных лесов высотой 14,8м</t>
  </si>
  <si>
    <t>1.13.22.2</t>
  </si>
  <si>
    <t xml:space="preserve">Монтаж подсистемы </t>
  </si>
  <si>
    <t>1.13.22.3</t>
  </si>
  <si>
    <t xml:space="preserve">Монтаж проф.листа </t>
  </si>
  <si>
    <t>1.13.22.4</t>
  </si>
  <si>
    <t>1.13.23</t>
  </si>
  <si>
    <t>Смотровая канава 2 путь</t>
  </si>
  <si>
    <t>1.13.23.1</t>
  </si>
  <si>
    <t>Устройство смотровой канавы</t>
  </si>
  <si>
    <t>1.13.24</t>
  </si>
  <si>
    <t>Фундаменты под домкраты ФМ-2 (8 шт) - 2й путь
сборочный пролет Смотровая канава</t>
  </si>
  <si>
    <t>1.13.24.1</t>
  </si>
  <si>
    <t>1.13.24.2</t>
  </si>
  <si>
    <t>1.13.24.3</t>
  </si>
  <si>
    <t>1.13.24.4</t>
  </si>
  <si>
    <t>1.13.24.5</t>
  </si>
  <si>
    <t>Устройство ж/б фундаментов ФМ-2</t>
  </si>
  <si>
    <t>Кабель силовой, не поддерживающий горение, безгалогенный ППГнг(А)-HF 5х16</t>
  </si>
  <si>
    <t>Кабель силовой, не поддерживающий горение, безгалогенный  ППГнг(А)-HF 5х2.5</t>
  </si>
  <si>
    <t>Кабель силовой ППГнг(А)-HF 3х6</t>
  </si>
  <si>
    <t>Кабель огнестойкий КПСЭнг(А)-FRHF 1х2х1.5</t>
  </si>
  <si>
    <t>Крышка L=3000 для лотков шириной 100мм</t>
  </si>
  <si>
    <t>Провод силовой желто-зеленый</t>
  </si>
  <si>
    <t xml:space="preserve">Наконечник медный 16 мм2 </t>
  </si>
  <si>
    <t>1.14.17</t>
  </si>
  <si>
    <t>1.14.18</t>
  </si>
  <si>
    <t>1.14.19</t>
  </si>
  <si>
    <t>1.14.20</t>
  </si>
  <si>
    <t>1.14.21</t>
  </si>
  <si>
    <t>1.14.22</t>
  </si>
  <si>
    <t>1.14.23</t>
  </si>
  <si>
    <t xml:space="preserve">Установка компрессора винт. ДЭН-75Ш ТВЖ «Плюс» </t>
  </si>
  <si>
    <t>Установка воздухосборника ВВ-0,9-1,0-УХЛ1, V=0,9 м3; Р=1,0 Мпа. Габаритные размеры: Ф900 мм х 2100 мм.</t>
  </si>
  <si>
    <t xml:space="preserve"> шт.</t>
  </si>
  <si>
    <t>Установка компенсатора сильфонного осевого: КСО ARM 100-16-30 Фланцевый</t>
  </si>
  <si>
    <t xml:space="preserve"> п.м.</t>
  </si>
  <si>
    <t>Установка осушителя воздуха адсорбционного ОВА – 0870 14,5 м3/мин. 220В/50Гц. Габаритные размеры: 1175 мм х 640 мм х 2260 мм.</t>
  </si>
  <si>
    <t xml:space="preserve">  шт.</t>
  </si>
  <si>
    <t>9.8 атм, 1/2M</t>
  </si>
  <si>
    <t>Установка фланца стального плоского приварного 12Х18Н10Т ГОСТ 33259-2015 DN 100мм, PN10 кгс/см2.</t>
  </si>
  <si>
    <t>Установка фланца стального плоского приварного 12Х18Н10Т ГОСТ 33259-2015 DN 20мм, PN10 кгс/см2.</t>
  </si>
  <si>
    <t>Установка фланца стального плоского приварного 12Х18Н10Т ГОСТ 33259-2015 DN 200мм, PN10 кгс/см2.</t>
  </si>
  <si>
    <t>комл.</t>
  </si>
  <si>
    <t xml:space="preserve"> м.кв.</t>
  </si>
  <si>
    <t>1.16.1.1</t>
  </si>
  <si>
    <t>1.16.2.1</t>
  </si>
  <si>
    <t>1.16.2.2</t>
  </si>
  <si>
    <t>1.16.2.3</t>
  </si>
  <si>
    <t>1.16.2.4</t>
  </si>
  <si>
    <t>1.16.2.5</t>
  </si>
  <si>
    <t>1.16.3.1</t>
  </si>
  <si>
    <t>Прокладка воздуховодов из оцинкованой стали с огнезащитным покрытием</t>
  </si>
  <si>
    <t>1.16.3.2</t>
  </si>
  <si>
    <t>1.16.3.3</t>
  </si>
  <si>
    <t>1.16.3.4</t>
  </si>
  <si>
    <t>1.16.3.5</t>
  </si>
  <si>
    <t>1.16.3.6</t>
  </si>
  <si>
    <t>1.16.3.7</t>
  </si>
  <si>
    <t>130-23-ЭМ2 Силовое электрооборудование</t>
  </si>
  <si>
    <t>Щит распределительный навесного исполнения ЩР1….ЩР19</t>
  </si>
  <si>
    <t>Ящик силовой с рубильником  ЯВЗШ 100А IP54</t>
  </si>
  <si>
    <t>Щит силовой ЩС1 ЩС2</t>
  </si>
  <si>
    <t>Щит управления воротами ЩУ1</t>
  </si>
  <si>
    <t>Щит управления воротами ЩУ2</t>
  </si>
  <si>
    <t>Щит управления компрессорами</t>
  </si>
  <si>
    <t>Шкаф питания вентиляции ШПВ</t>
  </si>
  <si>
    <t>Ящик с понижающими трансформаторами с розеткой ЯТП-0,25-2 У3 12В</t>
  </si>
  <si>
    <t>Кабель силовой 5х70</t>
  </si>
  <si>
    <t>Наконечник кабельный медный луженый ТМЛ 120-10-17</t>
  </si>
  <si>
    <t>Наконечник кабельный медный луженый ТМЛ У 70-8</t>
  </si>
  <si>
    <t>Наконечник кабельный медный луженый ТМЛ 35-10-10</t>
  </si>
  <si>
    <t>Наконечник штифтовой плоский НШП-35 50311</t>
  </si>
  <si>
    <t>Наконечник кабельный медный луженый ТМЛ 25-8-7</t>
  </si>
  <si>
    <t>Светильник для смотровой ямы</t>
  </si>
  <si>
    <t>Монтаж стойки для ЯВЗШ (индивидуального изготовления)</t>
  </si>
  <si>
    <t>Угол CD 90x100x50 вертикальный внешний</t>
  </si>
  <si>
    <t>Крышка S5 CD90 90x100 угла вертикального вешнего</t>
  </si>
  <si>
    <t>Лоток неперфорированный 300х100х3000</t>
  </si>
  <si>
    <t>Крышка L=3000 для лотков шириной 300мм</t>
  </si>
  <si>
    <t>1.17.39</t>
  </si>
  <si>
    <t>1.17.40</t>
  </si>
  <si>
    <t>1.17.41</t>
  </si>
  <si>
    <t>Клемма заземления</t>
  </si>
  <si>
    <t>1.17.42</t>
  </si>
  <si>
    <t>Саморез HW5-R 5,5x32 с пресс-шайбой</t>
  </si>
  <si>
    <t>1.17.43</t>
  </si>
  <si>
    <t>1.17.44</t>
  </si>
  <si>
    <t>1.17.45</t>
  </si>
  <si>
    <t>1.17.46</t>
  </si>
  <si>
    <t>Труба D=20 гибкая гофрированная не распространяющая горение</t>
  </si>
  <si>
    <t>1.17.47</t>
  </si>
  <si>
    <t>Труба гофрированная ПВХ с протяжкой Д32</t>
  </si>
  <si>
    <t>1.17.48</t>
  </si>
  <si>
    <t>Труба гофрированная ПВХ с протяжкой, тяжелая Д32</t>
  </si>
  <si>
    <t>1.17.49</t>
  </si>
  <si>
    <t>1.17.50</t>
  </si>
  <si>
    <t>Металлорукав из оцинкованной стали с протяжкой, d внеш =32мм</t>
  </si>
  <si>
    <t>1.17.51</t>
  </si>
  <si>
    <t>1.17.52</t>
  </si>
  <si>
    <t>Лента сигнальная ЛСЭ-150 "Осторожно кабель" ЛСЭ-150</t>
  </si>
  <si>
    <t>1.17.53</t>
  </si>
  <si>
    <t>Провод силовой желто-зеленый ПуГВ нг(А)LS 1х16</t>
  </si>
  <si>
    <t>1.17.54</t>
  </si>
  <si>
    <t>Наконечник медный 25 мм2  ТМ 16-8-6 ГОСТ 7386-80</t>
  </si>
  <si>
    <t>1.17.55</t>
  </si>
  <si>
    <t>Пена двухкомпонентная огнезащитная DN1201</t>
  </si>
  <si>
    <t>1.17.56</t>
  </si>
  <si>
    <t>1.17.57</t>
  </si>
  <si>
    <t>Хомут трубный 1 1/2" М8</t>
  </si>
  <si>
    <t>1.17.58</t>
  </si>
  <si>
    <t>Крепление универсальное для сэндвич-панелей КРСП</t>
  </si>
  <si>
    <t>1.17.59</t>
  </si>
  <si>
    <t>Шина N ноль на 15 присоединений медь 480А 500В</t>
  </si>
  <si>
    <t>1.17.60</t>
  </si>
  <si>
    <t xml:space="preserve">Держатель шины заземления </t>
  </si>
  <si>
    <t>1.17.61</t>
  </si>
  <si>
    <t>1.17.62</t>
  </si>
  <si>
    <t>1.17.63</t>
  </si>
  <si>
    <t>Лак битумный</t>
  </si>
  <si>
    <t>1.17.64</t>
  </si>
  <si>
    <t>Стержень заземления омедненный 16 мм х 1.5 метра</t>
  </si>
  <si>
    <t>1.17.65</t>
  </si>
  <si>
    <t xml:space="preserve">Муфта соединительная для стержня 16 мм, латунь </t>
  </si>
  <si>
    <t>1.17.66</t>
  </si>
  <si>
    <t>Наконечник заземления для стержня 16 мм, сталь оцинк</t>
  </si>
  <si>
    <t>1.17.67</t>
  </si>
  <si>
    <t>Зажим стержень — полоса/пруток крестообразный, нержавеющая сталь</t>
  </si>
  <si>
    <t>1.17.68</t>
  </si>
  <si>
    <t>Смазка графитная 100 гр</t>
  </si>
  <si>
    <t>1.17.69</t>
  </si>
  <si>
    <t>Лента антикоррозионная</t>
  </si>
  <si>
    <t>1.17.70</t>
  </si>
  <si>
    <t>Головка удароприемная для стержня 16 мм, сталь</t>
  </si>
  <si>
    <t>1.17.71</t>
  </si>
  <si>
    <t>Труба  водогазопроводная оцинкованная d наруж=80мм</t>
  </si>
  <si>
    <t>1.17.72</t>
  </si>
  <si>
    <t>Труба  водогазопроводная оцинкованная d наруж=50мм</t>
  </si>
  <si>
    <t>1.17.73</t>
  </si>
  <si>
    <t>1.17.74</t>
  </si>
  <si>
    <t>1.17.75</t>
  </si>
  <si>
    <t>Обратная засыпка вручную</t>
  </si>
  <si>
    <t>1.17.76</t>
  </si>
  <si>
    <t>1.17.77</t>
  </si>
  <si>
    <t>1.17.78</t>
  </si>
  <si>
    <t>1.17.79</t>
  </si>
  <si>
    <t>Подключение оборудования (компрессоры 2 шт., ворота 4 шт., ФВУ 12 шт</t>
  </si>
  <si>
    <t>1.17.80</t>
  </si>
  <si>
    <t>Демонтаж силовых щитов</t>
  </si>
  <si>
    <t>1.17.81</t>
  </si>
  <si>
    <t>Демонтаж труб ВГП по колоннам</t>
  </si>
  <si>
    <t>1.17.82</t>
  </si>
  <si>
    <t>Демонтаж силовых кабелей от коммутационных боксов на шинопроводе до щитов</t>
  </si>
  <si>
    <t>1.17.83</t>
  </si>
  <si>
    <t>Щит питания компрессоров ЩУК 2.1</t>
  </si>
  <si>
    <t>1.17.84</t>
  </si>
  <si>
    <t>Щит питания светильников 12В ЩОС</t>
  </si>
  <si>
    <t>1.17.85</t>
  </si>
  <si>
    <t>Выключатель автоматический 3р, Iном=16 А, Icu=10 кА, хар. С</t>
  </si>
  <si>
    <t>1.17.86</t>
  </si>
  <si>
    <t>Выключатель автоматический трехполюсный 50А, хар. C</t>
  </si>
  <si>
    <t>1.17.87</t>
  </si>
  <si>
    <t>Выключатель автоматический трехполюсный 200А, хар. C</t>
  </si>
  <si>
    <t>1.17.88</t>
  </si>
  <si>
    <t>Выключатель автоматический OptiMat 200 А, 690 В, 25 кА</t>
  </si>
  <si>
    <t>1.17.89</t>
  </si>
  <si>
    <t>Выключатель автоматический 320 А, 690 В, 40 кА</t>
  </si>
  <si>
    <t>1.17.90</t>
  </si>
  <si>
    <t>Провод силовой желто-зеленый 1х95</t>
  </si>
  <si>
    <t>1.17.91</t>
  </si>
  <si>
    <t>Провод силовой желто-зеленый 1х25</t>
  </si>
  <si>
    <t>1.17.92</t>
  </si>
  <si>
    <t>Провод силовой желто-зеленый 1х6</t>
  </si>
  <si>
    <t>1.17.93</t>
  </si>
  <si>
    <t>Кабель силовой 3х1,5</t>
  </si>
  <si>
    <t>1.17.94</t>
  </si>
  <si>
    <t>Кабель силовой 3х6</t>
  </si>
  <si>
    <t>1.17.95</t>
  </si>
  <si>
    <t>Кабель силовой 1х35</t>
  </si>
  <si>
    <t>1.17.96</t>
  </si>
  <si>
    <t>Кабель силовой 1х50</t>
  </si>
  <si>
    <t>1.17.97</t>
  </si>
  <si>
    <t>Кабель силовой 1х120</t>
  </si>
  <si>
    <t>Щит распределительный ШПВ АБК</t>
  </si>
  <si>
    <t>Кабель силовой, не поддерживающий горение, безгалогенныйППГнг(А)-HF 5х25</t>
  </si>
  <si>
    <t>Кабель силовой, не поддерживающий горение, безгалогенный ППГнг(А)-HF 5х4</t>
  </si>
  <si>
    <t xml:space="preserve">Кабель силовой, не поддерживающий горение, безгалогенный ППГнг(А)-HF 3х6 </t>
  </si>
  <si>
    <t xml:space="preserve">Кабель силовой, не поддерживающий горение, безгалогенныйППГнг(А)-HF 3х2.5 </t>
  </si>
  <si>
    <t>Металлорукав герметичный в ПВХ изоляции РЗ-ЦП нг-LS-32</t>
  </si>
  <si>
    <t>Скоба металлическая двухлапковая, d 38-40 мм</t>
  </si>
  <si>
    <t>1.18.19</t>
  </si>
  <si>
    <t>1.18.20</t>
  </si>
  <si>
    <t>Труба  водогазопроводная оцинкованная,  d наруж = 50мм</t>
  </si>
  <si>
    <t>1.18.21</t>
  </si>
  <si>
    <t>1.18.22</t>
  </si>
  <si>
    <t>Кабель силовой, не поддерживающий горение, безгалогенный 5х2.5</t>
  </si>
  <si>
    <t>Кабель силовой, не поддерживающий горение, безгалогенный 3х1.5</t>
  </si>
  <si>
    <t>Коробка распределительная T25 влагозащищенная IP 55 100x100</t>
  </si>
  <si>
    <t>Зажим безвинтовой 3х(0,5-2,5) кв.мм прозрачный VSE-203</t>
  </si>
  <si>
    <t>Стандартный анкер со шпилькой М8</t>
  </si>
  <si>
    <t>2.1.12</t>
  </si>
  <si>
    <t>Объекты транспортного хозяйства и связи</t>
  </si>
  <si>
    <t>Сооружение земляного полотна</t>
  </si>
  <si>
    <t xml:space="preserve">Вырезка существующего бетонного покрытия пола </t>
  </si>
  <si>
    <t>Устройство балластного слоя ж/д пути под подошвой шпалы (h)20см</t>
  </si>
  <si>
    <t xml:space="preserve"> - из щебня балластного фр.25-60 </t>
  </si>
  <si>
    <t xml:space="preserve"> - из щебня балластного фр.25-60 (с Куплотнения)</t>
  </si>
  <si>
    <t xml:space="preserve"> - гравийно-песчаная подушка  (с Куплотнения)</t>
  </si>
  <si>
    <t>3.1.1.2.5</t>
  </si>
  <si>
    <t xml:space="preserve"> - геотекстиль 5м 500г/м</t>
  </si>
  <si>
    <t>3.1.1.3</t>
  </si>
  <si>
    <t>3.1.1.3.1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</si>
  <si>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Р66</t>
  </si>
  <si>
    <t>3.1.1.3.2</t>
  </si>
  <si>
    <t>3.1.1.3.3</t>
  </si>
  <si>
    <t>3.1.1.3.4</t>
  </si>
  <si>
    <t>3.1.1.3.5</t>
  </si>
  <si>
    <t xml:space="preserve">Изготовление и монтаж в построечных условиях конструкций закладных МС2 (68шт., L=150мм; 0,72кг/шт.) </t>
  </si>
  <si>
    <t>3.1.1.3.6</t>
  </si>
  <si>
    <t>Установка изделий МС-1 с огнезащитным покрытием штукатурным составом толщ. покрытия 1 мм</t>
  </si>
  <si>
    <t>3.1.2.2.5</t>
  </si>
  <si>
    <t>3.1.2.3</t>
  </si>
  <si>
    <t>3.1.2.3.1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</si>
  <si>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</t>
  </si>
  <si>
    <t>3.1.2.3.2</t>
  </si>
  <si>
    <t>Монтаж дюбеля полимерного, Сверление в ж/б конструкциях вертикальных отверстий Ф 35 мм</t>
  </si>
  <si>
    <t>3.1.1.3.7</t>
  </si>
  <si>
    <t>3.1.3.1.4.4</t>
  </si>
  <si>
    <t xml:space="preserve"> - гравийно-песчаная подушка (с К уплотнения)</t>
  </si>
  <si>
    <t>3.1.3.1.4.5</t>
  </si>
  <si>
    <t xml:space="preserve"> - геотекстиль 2м 500г/м</t>
  </si>
  <si>
    <t>3.1.3.1.4.6</t>
  </si>
  <si>
    <t xml:space="preserve"> - из щебня балластного фр.25-60 (с К уплотнения)</t>
  </si>
  <si>
    <t>3.1.3.2.5</t>
  </si>
  <si>
    <t>3.1.3.2.6</t>
  </si>
  <si>
    <t>3.1.3.2.7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</si>
  <si>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</t>
  </si>
  <si>
    <t>3.1.4.2.5</t>
  </si>
  <si>
    <t>3.1.4.2.6</t>
  </si>
  <si>
    <t>3.1.4.3</t>
  </si>
  <si>
    <t>3.1.4.3.1</t>
  </si>
  <si>
    <t>3.1.4.3.4.4</t>
  </si>
  <si>
    <t xml:space="preserve"> - гравийно-песчаная подушка (К уплотнения)</t>
  </si>
  <si>
    <t>3.1.4.3.4.5</t>
  </si>
  <si>
    <t>3.1.4.3.4.6</t>
  </si>
  <si>
    <t>3.1.4.3.5</t>
  </si>
  <si>
    <t>4.1.</t>
  </si>
  <si>
    <t>Разборка дорожных покрытий</t>
  </si>
  <si>
    <t>Демонтаж коллектора</t>
  </si>
  <si>
    <t>Прочие работы. Погрузка, вывоз, утилизация</t>
  </si>
  <si>
    <t>4.1.3.1</t>
  </si>
  <si>
    <t>Погрузка дорожного покрытия, щебня, жб мусора</t>
  </si>
  <si>
    <t>4.1.3.2</t>
  </si>
  <si>
    <t>Земляные работы. Разработка грунта, обратная засыпка щебнем, песком, грунтом, уплотнение</t>
  </si>
  <si>
    <t>Прочие работы. Лишний грунт. Погрузка, вывоз, утилизация</t>
  </si>
  <si>
    <t>4.1.5.1</t>
  </si>
  <si>
    <t>Погрузка лишнего грунта</t>
  </si>
  <si>
    <t>4.1.5.2</t>
  </si>
  <si>
    <t>Прокладка ПВХ трубопровода Дн 160 в стальном футляре, с отводами в колодцы, бетонированием</t>
  </si>
  <si>
    <t xml:space="preserve">Установка ж/б колодцев К1-1 </t>
  </si>
  <si>
    <t>Установка ж/б колодцев К1-3</t>
  </si>
  <si>
    <t>ВСЕГО по акту</t>
  </si>
  <si>
    <t>15.05.2024г.</t>
  </si>
  <si>
    <t>май-2</t>
  </si>
  <si>
    <t>???</t>
  </si>
  <si>
    <t>ВСЕГО, руб.</t>
  </si>
  <si>
    <t>15.05.2024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</si>
</sst>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-* #,##0.00_р_._-;\-* #,##0.00_р_._-;_-* &quot;-&quot;??_р_._-;_-@_-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#,##0_р_."/>
    <numFmt numFmtId="170" formatCode="_-* #,##0.00\ _₽_-;\-* #,##0.00\ _₽_-;_-* &quot;-&quot;??\ _₽_-;_-@_-"/>
    <numFmt numFmtId="171" formatCode="_-* #,##0_р_._-;\-* #,##0_р_._-;_-* &quot;-&quot;??_р_._-;_-@_-"/>
    <numFmt numFmtId="172" formatCode="#,##0.000"/>
    <numFmt numFmtId="173" formatCode="_-* #,##0_-;\-* #,##0_-;_-* &quot;-&quot;??_-;_-@_-"/>
    <numFmt numFmtId="174" formatCode="0.000"/>
    <numFmt numFmtId="175" formatCode="#,##0.0000"/>
  </numFmts>
  <fonts count="121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 Cyr"/>
      <charset val="204"/>
    </font>
    <font>
      <i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i/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i/>
      <sz val="7"/>
      <color rgb="FFFF0000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sz val="8"/>
      <name val="Arial"/>
      <family val="2"/>
      <charset val="204"/>
    </font>
    <font>
      <i/>
      <sz val="7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color rgb="FFFF0000"/>
      <name val="Arial Cyr"/>
      <family val="2"/>
      <charset val="204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u/>
      <sz val="10"/>
      <color rgb="FFFF0000"/>
      <name val="Arial Cyr"/>
      <charset val="204"/>
    </font>
    <font>
      <u/>
      <sz val="10"/>
      <color rgb="FFFF0000"/>
      <name val="Arial"/>
      <family val="2"/>
      <charset val="204"/>
    </font>
    <font>
      <u/>
      <sz val="10"/>
      <color rgb="FFFF0000"/>
      <name val="Arial Cyr"/>
      <family val="2"/>
      <charset val="204"/>
    </font>
    <font>
      <sz val="11"/>
      <color rgb="FF000000"/>
      <name val="Calibri"/>
      <family val="2"/>
      <charset val="204"/>
    </font>
    <font>
      <b/>
      <sz val="16"/>
      <name val="Calibri"/>
      <family val="2"/>
      <charset val="204"/>
      <scheme val="minor"/>
    </font>
    <font>
      <b/>
      <sz val="12"/>
      <color theme="2"/>
      <name val="Calibri"/>
      <family val="2"/>
      <charset val="204"/>
      <scheme val="minor"/>
    </font>
    <font>
      <sz val="12"/>
      <color theme="2"/>
      <name val="Calibri"/>
      <family val="2"/>
      <charset val="204"/>
      <scheme val="minor"/>
    </font>
    <font>
      <b/>
      <i/>
      <sz val="12"/>
      <color theme="2"/>
      <name val="Calibri"/>
      <family val="2"/>
      <charset val="204"/>
      <scheme val="minor"/>
    </font>
    <font>
      <i/>
      <sz val="12"/>
      <color theme="2"/>
      <name val="Calibri"/>
      <family val="2"/>
      <charset val="204"/>
      <scheme val="minor"/>
    </font>
    <font>
      <b/>
      <sz val="11"/>
      <color theme="2"/>
      <name val="Calibri"/>
      <family val="2"/>
      <charset val="204"/>
      <scheme val="minor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u/>
      <sz val="10"/>
      <name val="Arial Cyr"/>
      <charset val="204"/>
    </font>
    <font>
      <u/>
      <sz val="10"/>
      <name val="Arial Cyr"/>
      <family val="2"/>
      <charset val="204"/>
    </font>
    <font>
      <sz val="11"/>
      <name val="Calibri"/>
      <family val="2"/>
      <charset val="204"/>
    </font>
    <font>
      <b/>
      <sz val="12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2"/>
      <color rgb="FFFF000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B050"/>
      <name val="Arial"/>
      <family val="2"/>
      <charset val="204"/>
    </font>
    <font>
      <b/>
      <i/>
      <sz val="11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1"/>
      <color rgb="FF00B050"/>
      <name val="Arial"/>
      <family val="2"/>
      <charset val="204"/>
    </font>
    <font>
      <b/>
      <sz val="11"/>
      <color rgb="FF92D050"/>
      <name val="Arial"/>
      <family val="2"/>
      <charset val="204"/>
    </font>
    <font>
      <sz val="11"/>
      <color rgb="FF92D050"/>
      <name val="Arial"/>
      <family val="2"/>
      <charset val="204"/>
    </font>
    <font>
      <b/>
      <i/>
      <sz val="11"/>
      <color theme="1"/>
      <name val="Arial"/>
      <family val="2"/>
      <charset val="204"/>
    </font>
    <font>
      <i/>
      <sz val="11"/>
      <name val="Arial"/>
      <family val="2"/>
      <charset val="204"/>
    </font>
    <font>
      <b/>
      <sz val="11"/>
      <color theme="0"/>
      <name val="Arial"/>
      <family val="2"/>
      <charset val="204"/>
    </font>
    <font>
      <i/>
      <sz val="8"/>
      <name val="Arial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rgb="FF1E4E7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rgb="FF1E4E7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rgb="FF1E4E7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1E4E79"/>
      </patternFill>
    </fill>
    <fill>
      <patternFill patternType="solid">
        <fgColor theme="2"/>
        <bgColor rgb="FF1E4E7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rgb="FFFBE4D5"/>
      </patternFill>
    </fill>
    <fill>
      <patternFill patternType="solid">
        <fgColor rgb="FFFFFF00"/>
        <bgColor rgb="FFFBE4D5"/>
      </patternFill>
    </fill>
  </fills>
  <borders count="10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29">
    <xf numFmtId="0" fontId="0" fillId="0" borderId="0"/>
    <xf numFmtId="0" fontId="5" fillId="0" borderId="0"/>
    <xf numFmtId="0" fontId="10" fillId="0" borderId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0" fontId="9" fillId="0" borderId="0"/>
    <xf numFmtId="0" fontId="14" fillId="0" borderId="0"/>
    <xf numFmtId="0" fontId="4" fillId="0" borderId="0"/>
    <xf numFmtId="0" fontId="19" fillId="0" borderId="0"/>
    <xf numFmtId="43" fontId="10" fillId="0" borderId="0" applyFont="0" applyFill="0" applyBorder="0" applyAlignment="0" applyProtection="0"/>
    <xf numFmtId="0" fontId="23" fillId="0" borderId="0"/>
    <xf numFmtId="164" fontId="23" fillId="0" borderId="0" applyFont="0" applyFill="0" applyBorder="0" applyAlignment="0" applyProtection="0"/>
    <xf numFmtId="0" fontId="24" fillId="0" borderId="0"/>
    <xf numFmtId="0" fontId="24" fillId="0" borderId="0"/>
    <xf numFmtId="0" fontId="27" fillId="0" borderId="0"/>
    <xf numFmtId="0" fontId="37" fillId="0" borderId="0"/>
    <xf numFmtId="0" fontId="23" fillId="0" borderId="0"/>
    <xf numFmtId="0" fontId="27" fillId="0" borderId="0"/>
    <xf numFmtId="0" fontId="3" fillId="0" borderId="0"/>
    <xf numFmtId="0" fontId="58" fillId="0" borderId="0"/>
    <xf numFmtId="43" fontId="3" fillId="0" borderId="0" applyFont="0" applyFill="0" applyBorder="0" applyAlignment="0" applyProtection="0"/>
    <xf numFmtId="0" fontId="23" fillId="0" borderId="0"/>
    <xf numFmtId="0" fontId="3" fillId="0" borderId="0"/>
    <xf numFmtId="43" fontId="88" fillId="0" borderId="0" applyFont="0" applyFill="0" applyBorder="0" applyAlignment="0" applyProtection="0"/>
    <xf numFmtId="0" fontId="10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1651">
    <xf numFmtId="0" fontId="0" fillId="0" borderId="0" xfId="0"/>
    <xf numFmtId="49" fontId="13" fillId="0" borderId="0" xfId="0" applyNumberFormat="1" applyFont="1"/>
    <xf numFmtId="0" fontId="14" fillId="0" borderId="0" xfId="0" applyFont="1"/>
    <xf numFmtId="49" fontId="13" fillId="0" borderId="0" xfId="0" applyNumberFormat="1" applyFont="1" applyAlignment="1">
      <alignment horizontal="right"/>
    </xf>
    <xf numFmtId="0" fontId="13" fillId="0" borderId="0" xfId="0" applyFont="1" applyAlignment="1">
      <alignment wrapText="1"/>
    </xf>
    <xf numFmtId="49" fontId="15" fillId="0" borderId="5" xfId="0" applyNumberFormat="1" applyFont="1" applyBorder="1" applyAlignment="1">
      <alignment horizontal="center"/>
    </xf>
    <xf numFmtId="49" fontId="13" fillId="0" borderId="9" xfId="0" applyNumberFormat="1" applyFont="1" applyBorder="1" applyAlignment="1">
      <alignment horizontal="center"/>
    </xf>
    <xf numFmtId="49" fontId="16" fillId="0" borderId="0" xfId="0" applyNumberFormat="1" applyFont="1"/>
    <xf numFmtId="49" fontId="16" fillId="0" borderId="0" xfId="0" applyNumberFormat="1" applyFont="1" applyAlignment="1">
      <alignment horizontal="right"/>
    </xf>
    <xf numFmtId="49" fontId="13" fillId="2" borderId="0" xfId="0" applyNumberFormat="1" applyFont="1" applyFill="1"/>
    <xf numFmtId="49" fontId="16" fillId="2" borderId="0" xfId="0" applyNumberFormat="1" applyFont="1" applyFill="1"/>
    <xf numFmtId="49" fontId="17" fillId="2" borderId="0" xfId="0" applyNumberFormat="1" applyFont="1" applyFill="1" applyAlignment="1">
      <alignment horizontal="center"/>
    </xf>
    <xf numFmtId="49" fontId="6" fillId="0" borderId="9" xfId="0" applyNumberFormat="1" applyFont="1" applyBorder="1" applyAlignment="1">
      <alignment horizontal="center"/>
    </xf>
    <xf numFmtId="0" fontId="24" fillId="0" borderId="0" xfId="11" applyFont="1"/>
    <xf numFmtId="0" fontId="25" fillId="0" borderId="0" xfId="11" applyFont="1"/>
    <xf numFmtId="0" fontId="25" fillId="0" borderId="0" xfId="11" applyFont="1" applyAlignment="1">
      <alignment horizontal="right"/>
    </xf>
    <xf numFmtId="164" fontId="24" fillId="0" borderId="0" xfId="12" applyFont="1"/>
    <xf numFmtId="0" fontId="8" fillId="0" borderId="0" xfId="11" applyFont="1" applyAlignment="1">
      <alignment horizontal="center"/>
    </xf>
    <xf numFmtId="0" fontId="24" fillId="0" borderId="9" xfId="11" applyFont="1" applyBorder="1" applyAlignment="1">
      <alignment horizontal="center"/>
    </xf>
    <xf numFmtId="0" fontId="7" fillId="0" borderId="0" xfId="11" applyFont="1" applyAlignment="1">
      <alignment horizontal="center"/>
    </xf>
    <xf numFmtId="49" fontId="24" fillId="0" borderId="9" xfId="11" applyNumberFormat="1" applyFont="1" applyBorder="1" applyAlignment="1">
      <alignment horizontal="center"/>
    </xf>
    <xf numFmtId="0" fontId="24" fillId="0" borderId="9" xfId="11" applyFont="1" applyBorder="1"/>
    <xf numFmtId="0" fontId="26" fillId="0" borderId="0" xfId="11" applyFont="1"/>
    <xf numFmtId="164" fontId="25" fillId="0" borderId="0" xfId="12" applyFont="1"/>
    <xf numFmtId="0" fontId="24" fillId="0" borderId="0" xfId="11" applyFont="1" applyAlignment="1">
      <alignment vertical="top"/>
    </xf>
    <xf numFmtId="0" fontId="7" fillId="0" borderId="0" xfId="13" applyFont="1" applyAlignment="1">
      <alignment horizontal="center"/>
    </xf>
    <xf numFmtId="0" fontId="24" fillId="0" borderId="9" xfId="13" applyBorder="1" applyAlignment="1">
      <alignment horizontal="center"/>
    </xf>
    <xf numFmtId="164" fontId="25" fillId="0" borderId="0" xfId="12" applyFont="1" applyBorder="1"/>
    <xf numFmtId="0" fontId="24" fillId="0" borderId="0" xfId="11" applyFont="1" applyAlignment="1">
      <alignment vertical="center" wrapText="1"/>
    </xf>
    <xf numFmtId="165" fontId="24" fillId="0" borderId="0" xfId="11" applyNumberFormat="1" applyFont="1"/>
    <xf numFmtId="0" fontId="26" fillId="0" borderId="0" xfId="11" applyFont="1" applyAlignment="1">
      <alignment vertical="center" wrapText="1"/>
    </xf>
    <xf numFmtId="0" fontId="7" fillId="0" borderId="9" xfId="11" applyFont="1" applyBorder="1" applyAlignment="1">
      <alignment horizontal="center"/>
    </xf>
    <xf numFmtId="0" fontId="7" fillId="0" borderId="0" xfId="11" applyFont="1" applyAlignment="1">
      <alignment horizontal="right"/>
    </xf>
    <xf numFmtId="49" fontId="23" fillId="0" borderId="16" xfId="11" applyNumberFormat="1" applyBorder="1" applyAlignment="1">
      <alignment horizontal="center"/>
    </xf>
    <xf numFmtId="0" fontId="28" fillId="0" borderId="0" xfId="14" applyFont="1"/>
    <xf numFmtId="166" fontId="28" fillId="0" borderId="0" xfId="12" applyNumberFormat="1" applyFont="1" applyBorder="1" applyAlignment="1">
      <alignment horizontal="center" wrapText="1"/>
    </xf>
    <xf numFmtId="14" fontId="23" fillId="0" borderId="16" xfId="11" applyNumberFormat="1" applyBorder="1" applyAlignment="1">
      <alignment horizontal="center"/>
    </xf>
    <xf numFmtId="10" fontId="28" fillId="0" borderId="0" xfId="14" applyNumberFormat="1" applyFont="1" applyAlignment="1">
      <alignment horizontal="center"/>
    </xf>
    <xf numFmtId="167" fontId="28" fillId="0" borderId="0" xfId="14" applyNumberFormat="1" applyFont="1" applyAlignment="1">
      <alignment horizontal="center"/>
    </xf>
    <xf numFmtId="0" fontId="28" fillId="0" borderId="0" xfId="11" applyFont="1"/>
    <xf numFmtId="167" fontId="28" fillId="0" borderId="0" xfId="11" applyNumberFormat="1" applyFont="1" applyAlignment="1">
      <alignment horizontal="center"/>
    </xf>
    <xf numFmtId="14" fontId="25" fillId="0" borderId="0" xfId="11" applyNumberFormat="1" applyFont="1" applyAlignment="1">
      <alignment horizontal="center"/>
    </xf>
    <xf numFmtId="0" fontId="25" fillId="0" borderId="17" xfId="11" applyFont="1" applyBorder="1" applyAlignment="1">
      <alignment horizontal="center"/>
    </xf>
    <xf numFmtId="0" fontId="25" fillId="0" borderId="18" xfId="11" applyFont="1" applyBorder="1" applyAlignment="1">
      <alignment horizontal="center"/>
    </xf>
    <xf numFmtId="0" fontId="25" fillId="0" borderId="0" xfId="11" applyFont="1" applyAlignment="1">
      <alignment horizontal="center"/>
    </xf>
    <xf numFmtId="0" fontId="25" fillId="0" borderId="21" xfId="11" applyFont="1" applyBorder="1" applyAlignment="1">
      <alignment horizontal="right"/>
    </xf>
    <xf numFmtId="0" fontId="24" fillId="0" borderId="7" xfId="11" applyFont="1" applyBorder="1"/>
    <xf numFmtId="0" fontId="25" fillId="0" borderId="16" xfId="11" applyFont="1" applyBorder="1" applyAlignment="1">
      <alignment horizontal="center"/>
    </xf>
    <xf numFmtId="0" fontId="24" fillId="0" borderId="19" xfId="11" applyFont="1" applyBorder="1" applyAlignment="1">
      <alignment horizontal="center"/>
    </xf>
    <xf numFmtId="165" fontId="25" fillId="0" borderId="0" xfId="11" applyNumberFormat="1" applyFont="1"/>
    <xf numFmtId="0" fontId="7" fillId="0" borderId="0" xfId="11" applyFont="1"/>
    <xf numFmtId="164" fontId="7" fillId="0" borderId="0" xfId="12" applyFont="1" applyBorder="1"/>
    <xf numFmtId="0" fontId="29" fillId="0" borderId="0" xfId="11" applyFont="1"/>
    <xf numFmtId="0" fontId="7" fillId="0" borderId="6" xfId="11" applyFont="1" applyBorder="1" applyAlignment="1">
      <alignment horizontal="center"/>
    </xf>
    <xf numFmtId="0" fontId="7" fillId="0" borderId="2" xfId="11" applyFont="1" applyBorder="1"/>
    <xf numFmtId="0" fontId="24" fillId="0" borderId="2" xfId="11" applyFont="1" applyBorder="1"/>
    <xf numFmtId="0" fontId="24" fillId="0" borderId="3" xfId="11" applyFont="1" applyBorder="1"/>
    <xf numFmtId="0" fontId="7" fillId="0" borderId="23" xfId="11" applyFont="1" applyBorder="1" applyAlignment="1">
      <alignment horizontal="center"/>
    </xf>
    <xf numFmtId="0" fontId="24" fillId="0" borderId="8" xfId="11" applyFont="1" applyBorder="1"/>
    <xf numFmtId="0" fontId="7" fillId="0" borderId="8" xfId="11" applyFont="1" applyBorder="1" applyAlignment="1">
      <alignment horizontal="center"/>
    </xf>
    <xf numFmtId="0" fontId="24" fillId="0" borderId="11" xfId="11" applyFont="1" applyBorder="1"/>
    <xf numFmtId="0" fontId="24" fillId="0" borderId="13" xfId="11" applyFont="1" applyBorder="1"/>
    <xf numFmtId="0" fontId="24" fillId="0" borderId="15" xfId="11" applyFont="1" applyBorder="1"/>
    <xf numFmtId="0" fontId="7" fillId="0" borderId="15" xfId="11" applyFont="1" applyBorder="1" applyAlignment="1">
      <alignment horizontal="center"/>
    </xf>
    <xf numFmtId="0" fontId="7" fillId="0" borderId="13" xfId="11" applyFont="1" applyBorder="1"/>
    <xf numFmtId="0" fontId="24" fillId="0" borderId="24" xfId="11" applyFont="1" applyBorder="1" applyAlignment="1">
      <alignment horizontal="center"/>
    </xf>
    <xf numFmtId="49" fontId="24" fillId="0" borderId="16" xfId="11" applyNumberFormat="1" applyFont="1" applyBorder="1" applyAlignment="1">
      <alignment horizontal="center"/>
    </xf>
    <xf numFmtId="0" fontId="24" fillId="0" borderId="16" xfId="11" applyFont="1" applyBorder="1" applyAlignment="1">
      <alignment horizontal="center"/>
    </xf>
    <xf numFmtId="168" fontId="24" fillId="0" borderId="16" xfId="11" applyNumberFormat="1" applyFont="1" applyBorder="1" applyAlignment="1">
      <alignment horizontal="center"/>
    </xf>
    <xf numFmtId="49" fontId="24" fillId="0" borderId="13" xfId="11" applyNumberFormat="1" applyFont="1" applyBorder="1" applyAlignment="1">
      <alignment horizontal="center"/>
    </xf>
    <xf numFmtId="168" fontId="23" fillId="0" borderId="9" xfId="11" applyNumberFormat="1" applyBorder="1" applyAlignment="1">
      <alignment horizontal="center"/>
    </xf>
    <xf numFmtId="168" fontId="24" fillId="0" borderId="1" xfId="11" applyNumberFormat="1" applyFont="1" applyBorder="1" applyAlignment="1">
      <alignment horizontal="center"/>
    </xf>
    <xf numFmtId="168" fontId="24" fillId="0" borderId="9" xfId="11" applyNumberFormat="1" applyFont="1" applyBorder="1" applyAlignment="1">
      <alignment horizontal="center"/>
    </xf>
    <xf numFmtId="164" fontId="24" fillId="0" borderId="0" xfId="11" applyNumberFormat="1" applyFont="1"/>
    <xf numFmtId="0" fontId="31" fillId="0" borderId="0" xfId="11" applyFont="1"/>
    <xf numFmtId="49" fontId="8" fillId="0" borderId="0" xfId="11" applyNumberFormat="1" applyFont="1" applyAlignment="1">
      <alignment horizontal="center"/>
    </xf>
    <xf numFmtId="164" fontId="8" fillId="0" borderId="9" xfId="12" applyFont="1" applyBorder="1" applyAlignment="1">
      <alignment horizontal="center"/>
    </xf>
    <xf numFmtId="164" fontId="30" fillId="0" borderId="0" xfId="12" applyFont="1"/>
    <xf numFmtId="49" fontId="24" fillId="0" borderId="28" xfId="11" applyNumberFormat="1" applyFont="1" applyBorder="1" applyAlignment="1">
      <alignment horizontal="center"/>
    </xf>
    <xf numFmtId="49" fontId="24" fillId="0" borderId="10" xfId="11" applyNumberFormat="1" applyFont="1" applyBorder="1" applyAlignment="1">
      <alignment horizontal="center"/>
    </xf>
    <xf numFmtId="0" fontId="29" fillId="0" borderId="14" xfId="11" applyFont="1" applyBorder="1"/>
    <xf numFmtId="168" fontId="24" fillId="0" borderId="13" xfId="11" applyNumberFormat="1" applyFont="1" applyBorder="1" applyAlignment="1">
      <alignment horizontal="center"/>
    </xf>
    <xf numFmtId="168" fontId="24" fillId="0" borderId="10" xfId="11" applyNumberFormat="1" applyFont="1" applyBorder="1" applyAlignment="1">
      <alignment horizontal="center"/>
    </xf>
    <xf numFmtId="168" fontId="24" fillId="0" borderId="29" xfId="11" applyNumberFormat="1" applyFont="1" applyBorder="1" applyAlignment="1">
      <alignment horizontal="center"/>
    </xf>
    <xf numFmtId="49" fontId="24" fillId="0" borderId="0" xfId="11" applyNumberFormat="1" applyFont="1" applyAlignment="1">
      <alignment horizontal="center"/>
    </xf>
    <xf numFmtId="0" fontId="29" fillId="0" borderId="4" xfId="11" applyFont="1" applyBorder="1"/>
    <xf numFmtId="168" fontId="24" fillId="0" borderId="30" xfId="11" applyNumberFormat="1" applyFont="1" applyBorder="1" applyAlignment="1">
      <alignment horizontal="center"/>
    </xf>
    <xf numFmtId="49" fontId="24" fillId="0" borderId="2" xfId="11" applyNumberFormat="1" applyFont="1" applyBorder="1" applyAlignment="1">
      <alignment horizontal="center"/>
    </xf>
    <xf numFmtId="0" fontId="29" fillId="0" borderId="2" xfId="11" applyFont="1" applyBorder="1"/>
    <xf numFmtId="168" fontId="24" fillId="0" borderId="11" xfId="11" applyNumberFormat="1" applyFont="1" applyBorder="1" applyAlignment="1">
      <alignment horizontal="center"/>
    </xf>
    <xf numFmtId="168" fontId="24" fillId="0" borderId="31" xfId="11" applyNumberFormat="1" applyFont="1" applyBorder="1" applyAlignment="1">
      <alignment horizontal="center"/>
    </xf>
    <xf numFmtId="49" fontId="24" fillId="0" borderId="14" xfId="11" applyNumberFormat="1" applyFont="1" applyBorder="1" applyAlignment="1">
      <alignment horizontal="center"/>
    </xf>
    <xf numFmtId="168" fontId="24" fillId="0" borderId="15" xfId="11" applyNumberFormat="1" applyFont="1" applyBorder="1" applyAlignment="1">
      <alignment horizontal="center"/>
    </xf>
    <xf numFmtId="168" fontId="24" fillId="0" borderId="14" xfId="11" applyNumberFormat="1" applyFont="1" applyBorder="1" applyAlignment="1">
      <alignment horizontal="center"/>
    </xf>
    <xf numFmtId="168" fontId="24" fillId="0" borderId="3" xfId="11" applyNumberFormat="1" applyFont="1" applyBorder="1" applyAlignment="1">
      <alignment horizontal="center"/>
    </xf>
    <xf numFmtId="168" fontId="24" fillId="0" borderId="29" xfId="11" applyNumberFormat="1" applyFont="1" applyBorder="1" applyAlignment="1">
      <alignment horizontal="right"/>
    </xf>
    <xf numFmtId="0" fontId="24" fillId="0" borderId="3" xfId="11" applyFont="1" applyBorder="1" applyAlignment="1">
      <alignment horizontal="center"/>
    </xf>
    <xf numFmtId="0" fontId="24" fillId="0" borderId="10" xfId="11" applyFont="1" applyBorder="1" applyAlignment="1">
      <alignment horizontal="center"/>
    </xf>
    <xf numFmtId="169" fontId="24" fillId="0" borderId="29" xfId="11" applyNumberFormat="1" applyFont="1" applyBorder="1" applyAlignment="1">
      <alignment horizontal="right"/>
    </xf>
    <xf numFmtId="49" fontId="24" fillId="0" borderId="1" xfId="11" applyNumberFormat="1" applyFont="1" applyBorder="1" applyAlignment="1">
      <alignment horizontal="center"/>
    </xf>
    <xf numFmtId="0" fontId="29" fillId="0" borderId="1" xfId="11" applyFont="1" applyBorder="1"/>
    <xf numFmtId="0" fontId="24" fillId="0" borderId="1" xfId="11" applyFont="1" applyBorder="1" applyAlignment="1">
      <alignment horizontal="center"/>
    </xf>
    <xf numFmtId="169" fontId="24" fillId="0" borderId="30" xfId="11" applyNumberFormat="1" applyFont="1" applyBorder="1" applyAlignment="1">
      <alignment horizontal="center"/>
    </xf>
    <xf numFmtId="0" fontId="24" fillId="0" borderId="1" xfId="11" applyFont="1" applyBorder="1"/>
    <xf numFmtId="49" fontId="24" fillId="0" borderId="4" xfId="11" applyNumberFormat="1" applyFont="1" applyBorder="1" applyAlignment="1">
      <alignment horizontal="center"/>
    </xf>
    <xf numFmtId="49" fontId="24" fillId="0" borderId="5" xfId="11" applyNumberFormat="1" applyFont="1" applyBorder="1" applyAlignment="1">
      <alignment horizontal="center"/>
    </xf>
    <xf numFmtId="0" fontId="29" fillId="0" borderId="5" xfId="11" applyFont="1" applyBorder="1"/>
    <xf numFmtId="0" fontId="24" fillId="0" borderId="5" xfId="11" applyFont="1" applyBorder="1"/>
    <xf numFmtId="169" fontId="24" fillId="0" borderId="31" xfId="11" applyNumberFormat="1" applyFont="1" applyBorder="1" applyAlignment="1">
      <alignment horizontal="center"/>
    </xf>
    <xf numFmtId="4" fontId="24" fillId="0" borderId="11" xfId="11" applyNumberFormat="1" applyFont="1" applyBorder="1" applyAlignment="1">
      <alignment horizontal="center"/>
    </xf>
    <xf numFmtId="4" fontId="24" fillId="0" borderId="4" xfId="11" applyNumberFormat="1" applyFont="1" applyBorder="1" applyAlignment="1">
      <alignment horizontal="center"/>
    </xf>
    <xf numFmtId="4" fontId="24" fillId="0" borderId="31" xfId="11" applyNumberFormat="1" applyFont="1" applyBorder="1" applyAlignment="1">
      <alignment horizontal="center"/>
    </xf>
    <xf numFmtId="4" fontId="24" fillId="0" borderId="3" xfId="11" applyNumberFormat="1" applyFont="1" applyBorder="1" applyAlignment="1">
      <alignment horizontal="center"/>
    </xf>
    <xf numFmtId="4" fontId="24" fillId="0" borderId="1" xfId="11" applyNumberFormat="1" applyFont="1" applyBorder="1" applyAlignment="1">
      <alignment horizontal="center"/>
    </xf>
    <xf numFmtId="4" fontId="24" fillId="0" borderId="30" xfId="11" applyNumberFormat="1" applyFont="1" applyBorder="1" applyAlignment="1">
      <alignment horizontal="center"/>
    </xf>
    <xf numFmtId="4" fontId="24" fillId="0" borderId="9" xfId="11" applyNumberFormat="1" applyFont="1" applyBorder="1" applyAlignment="1">
      <alignment horizontal="center"/>
    </xf>
    <xf numFmtId="4" fontId="24" fillId="0" borderId="0" xfId="11" applyNumberFormat="1" applyFont="1" applyAlignment="1">
      <alignment horizontal="center"/>
    </xf>
    <xf numFmtId="4" fontId="24" fillId="0" borderId="32" xfId="11" applyNumberFormat="1" applyFont="1" applyBorder="1" applyAlignment="1">
      <alignment horizontal="center"/>
    </xf>
    <xf numFmtId="49" fontId="24" fillId="0" borderId="11" xfId="11" applyNumberFormat="1" applyFont="1" applyBorder="1" applyAlignment="1">
      <alignment horizontal="center"/>
    </xf>
    <xf numFmtId="4" fontId="24" fillId="0" borderId="6" xfId="11" applyNumberFormat="1" applyFont="1" applyBorder="1" applyAlignment="1">
      <alignment horizontal="center"/>
    </xf>
    <xf numFmtId="49" fontId="24" fillId="0" borderId="24" xfId="11" applyNumberFormat="1" applyFont="1" applyBorder="1" applyAlignment="1">
      <alignment horizontal="center"/>
    </xf>
    <xf numFmtId="49" fontId="24" fillId="0" borderId="26" xfId="11" applyNumberFormat="1" applyFont="1" applyBorder="1" applyAlignment="1">
      <alignment horizontal="center"/>
    </xf>
    <xf numFmtId="0" fontId="29" fillId="0" borderId="26" xfId="11" applyFont="1" applyBorder="1"/>
    <xf numFmtId="0" fontId="24" fillId="0" borderId="24" xfId="11" applyFont="1" applyBorder="1"/>
    <xf numFmtId="4" fontId="24" fillId="0" borderId="27" xfId="11" applyNumberFormat="1" applyFont="1" applyBorder="1" applyAlignment="1">
      <alignment horizontal="center"/>
    </xf>
    <xf numFmtId="4" fontId="24" fillId="0" borderId="25" xfId="11" applyNumberFormat="1" applyFont="1" applyBorder="1" applyAlignment="1">
      <alignment horizontal="center"/>
    </xf>
    <xf numFmtId="4" fontId="24" fillId="0" borderId="33" xfId="11" applyNumberFormat="1" applyFont="1" applyBorder="1"/>
    <xf numFmtId="168" fontId="24" fillId="0" borderId="16" xfId="11" applyNumberFormat="1" applyFont="1" applyBorder="1" applyAlignment="1">
      <alignment horizontal="right"/>
    </xf>
    <xf numFmtId="169" fontId="24" fillId="0" borderId="0" xfId="11" applyNumberFormat="1" applyFont="1"/>
    <xf numFmtId="0" fontId="8" fillId="0" borderId="0" xfId="11" applyFont="1" applyAlignment="1">
      <alignment horizontal="left" vertical="top"/>
    </xf>
    <xf numFmtId="0" fontId="8" fillId="0" borderId="0" xfId="11" applyFont="1"/>
    <xf numFmtId="0" fontId="30" fillId="0" borderId="0" xfId="11" applyFont="1"/>
    <xf numFmtId="164" fontId="33" fillId="0" borderId="0" xfId="12" applyFont="1"/>
    <xf numFmtId="164" fontId="8" fillId="0" borderId="0" xfId="12" applyFont="1"/>
    <xf numFmtId="0" fontId="34" fillId="0" borderId="0" xfId="11" applyFont="1"/>
    <xf numFmtId="0" fontId="35" fillId="0" borderId="0" xfId="11" applyFont="1"/>
    <xf numFmtId="164" fontId="34" fillId="0" borderId="0" xfId="12" applyFont="1"/>
    <xf numFmtId="0" fontId="8" fillId="0" borderId="0" xfId="13" applyFont="1"/>
    <xf numFmtId="0" fontId="34" fillId="0" borderId="0" xfId="11" applyFont="1" applyAlignment="1">
      <alignment horizontal="right"/>
    </xf>
    <xf numFmtId="0" fontId="34" fillId="0" borderId="0" xfId="11" applyFont="1" applyAlignment="1">
      <alignment horizontal="left"/>
    </xf>
    <xf numFmtId="0" fontId="38" fillId="0" borderId="0" xfId="16" applyFont="1"/>
    <xf numFmtId="0" fontId="23" fillId="0" borderId="0" xfId="17"/>
    <xf numFmtId="0" fontId="39" fillId="0" borderId="0" xfId="17" applyFont="1" applyAlignment="1">
      <alignment horizontal="center" vertical="center"/>
    </xf>
    <xf numFmtId="0" fontId="37" fillId="0" borderId="0" xfId="16"/>
    <xf numFmtId="4" fontId="40" fillId="3" borderId="0" xfId="16" applyNumberFormat="1" applyFont="1" applyFill="1"/>
    <xf numFmtId="0" fontId="38" fillId="0" borderId="0" xfId="16" applyFont="1" applyAlignment="1">
      <alignment horizontal="center" vertical="center"/>
    </xf>
    <xf numFmtId="4" fontId="39" fillId="0" borderId="0" xfId="17" applyNumberFormat="1" applyFont="1" applyAlignment="1">
      <alignment horizontal="center" vertical="center"/>
    </xf>
    <xf numFmtId="0" fontId="43" fillId="0" borderId="13" xfId="16" applyFont="1" applyBorder="1"/>
    <xf numFmtId="164" fontId="44" fillId="0" borderId="13" xfId="12" applyFont="1" applyBorder="1" applyAlignment="1">
      <alignment horizontal="center" vertical="center"/>
    </xf>
    <xf numFmtId="164" fontId="44" fillId="0" borderId="13" xfId="11" applyNumberFormat="1" applyFont="1" applyBorder="1" applyAlignment="1">
      <alignment horizontal="center" vertical="center"/>
    </xf>
    <xf numFmtId="168" fontId="24" fillId="4" borderId="9" xfId="11" applyNumberFormat="1" applyFont="1" applyFill="1" applyBorder="1" applyAlignment="1">
      <alignment horizontal="center"/>
    </xf>
    <xf numFmtId="4" fontId="43" fillId="0" borderId="13" xfId="16" applyNumberFormat="1" applyFont="1" applyBorder="1"/>
    <xf numFmtId="3" fontId="41" fillId="0" borderId="0" xfId="18" applyNumberFormat="1" applyFont="1" applyAlignment="1">
      <alignment horizontal="center" vertical="center" wrapText="1"/>
    </xf>
    <xf numFmtId="4" fontId="40" fillId="3" borderId="0" xfId="16" applyNumberFormat="1" applyFont="1" applyFill="1" applyAlignment="1">
      <alignment vertical="center"/>
    </xf>
    <xf numFmtId="0" fontId="7" fillId="0" borderId="11" xfId="11" applyFont="1" applyBorder="1" applyAlignment="1">
      <alignment horizontal="center" vertical="center"/>
    </xf>
    <xf numFmtId="0" fontId="7" fillId="0" borderId="23" xfId="11" applyFont="1" applyBorder="1" applyAlignment="1">
      <alignment horizontal="center" vertical="center"/>
    </xf>
    <xf numFmtId="14" fontId="13" fillId="0" borderId="9" xfId="0" applyNumberFormat="1" applyFont="1" applyBorder="1" applyAlignment="1">
      <alignment horizontal="center"/>
    </xf>
    <xf numFmtId="14" fontId="6" fillId="0" borderId="9" xfId="0" applyNumberFormat="1" applyFont="1" applyBorder="1" applyAlignment="1">
      <alignment horizontal="center"/>
    </xf>
    <xf numFmtId="14" fontId="24" fillId="2" borderId="16" xfId="11" applyNumberFormat="1" applyFont="1" applyFill="1" applyBorder="1" applyAlignment="1">
      <alignment horizontal="center"/>
    </xf>
    <xf numFmtId="170" fontId="24" fillId="0" borderId="0" xfId="11" applyNumberFormat="1" applyFont="1"/>
    <xf numFmtId="49" fontId="45" fillId="0" borderId="0" xfId="0" applyNumberFormat="1" applyFont="1"/>
    <xf numFmtId="170" fontId="39" fillId="0" borderId="0" xfId="17" applyNumberFormat="1" applyFont="1" applyAlignment="1">
      <alignment horizontal="center" vertical="center"/>
    </xf>
    <xf numFmtId="0" fontId="47" fillId="0" borderId="9" xfId="17" applyFont="1" applyBorder="1" applyAlignment="1">
      <alignment horizontal="center" vertical="center"/>
    </xf>
    <xf numFmtId="49" fontId="46" fillId="0" borderId="9" xfId="16" applyNumberFormat="1" applyFont="1" applyBorder="1"/>
    <xf numFmtId="164" fontId="48" fillId="0" borderId="9" xfId="12" applyFont="1" applyBorder="1"/>
    <xf numFmtId="164" fontId="48" fillId="0" borderId="9" xfId="12" applyFont="1" applyBorder="1" applyAlignment="1">
      <alignment horizontal="center" vertical="center"/>
    </xf>
    <xf numFmtId="164" fontId="48" fillId="0" borderId="9" xfId="11" applyNumberFormat="1" applyFont="1" applyBorder="1" applyAlignment="1">
      <alignment horizontal="center" vertical="center"/>
    </xf>
    <xf numFmtId="49" fontId="46" fillId="0" borderId="12" xfId="16" applyNumberFormat="1" applyFont="1" applyBorder="1"/>
    <xf numFmtId="164" fontId="48" fillId="0" borderId="12" xfId="12" applyFont="1" applyBorder="1"/>
    <xf numFmtId="164" fontId="48" fillId="0" borderId="12" xfId="12" applyFont="1" applyBorder="1" applyAlignment="1">
      <alignment horizontal="center" vertical="center"/>
    </xf>
    <xf numFmtId="164" fontId="48" fillId="0" borderId="12" xfId="11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/>
    </xf>
    <xf numFmtId="49" fontId="13" fillId="0" borderId="9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50" fillId="0" borderId="9" xfId="16" applyNumberFormat="1" applyFont="1" applyBorder="1" applyAlignment="1">
      <alignment vertical="center"/>
    </xf>
    <xf numFmtId="168" fontId="50" fillId="0" borderId="9" xfId="16" applyNumberFormat="1" applyFont="1" applyBorder="1" applyAlignment="1">
      <alignment vertical="center"/>
    </xf>
    <xf numFmtId="0" fontId="50" fillId="0" borderId="9" xfId="16" applyFont="1" applyBorder="1" applyAlignment="1">
      <alignment horizontal="center" vertical="center"/>
    </xf>
    <xf numFmtId="0" fontId="51" fillId="0" borderId="9" xfId="17" applyFont="1" applyBorder="1" applyAlignment="1">
      <alignment horizontal="center" vertical="center"/>
    </xf>
    <xf numFmtId="4" fontId="50" fillId="0" borderId="9" xfId="16" applyNumberFormat="1" applyFont="1" applyBorder="1" applyAlignment="1">
      <alignment vertical="center"/>
    </xf>
    <xf numFmtId="49" fontId="50" fillId="0" borderId="24" xfId="16" applyNumberFormat="1" applyFont="1" applyBorder="1" applyAlignment="1">
      <alignment vertical="center"/>
    </xf>
    <xf numFmtId="164" fontId="52" fillId="0" borderId="24" xfId="12" applyFont="1" applyBorder="1" applyAlignment="1">
      <alignment vertical="center"/>
    </xf>
    <xf numFmtId="0" fontId="50" fillId="0" borderId="24" xfId="16" applyFont="1" applyBorder="1" applyAlignment="1">
      <alignment horizontal="center" vertical="center"/>
    </xf>
    <xf numFmtId="0" fontId="51" fillId="0" borderId="24" xfId="17" applyFont="1" applyBorder="1" applyAlignment="1">
      <alignment horizontal="center" vertical="center"/>
    </xf>
    <xf numFmtId="49" fontId="50" fillId="0" borderId="13" xfId="16" applyNumberFormat="1" applyFont="1" applyBorder="1"/>
    <xf numFmtId="164" fontId="52" fillId="0" borderId="13" xfId="12" applyFont="1" applyBorder="1"/>
    <xf numFmtId="0" fontId="50" fillId="0" borderId="13" xfId="16" applyFont="1" applyBorder="1" applyAlignment="1">
      <alignment horizontal="center" vertical="center"/>
    </xf>
    <xf numFmtId="3" fontId="53" fillId="0" borderId="13" xfId="18" applyNumberFormat="1" applyFont="1" applyBorder="1" applyAlignment="1">
      <alignment horizontal="center" vertical="center" wrapText="1"/>
    </xf>
    <xf numFmtId="49" fontId="50" fillId="0" borderId="9" xfId="16" applyNumberFormat="1" applyFont="1" applyBorder="1"/>
    <xf numFmtId="164" fontId="52" fillId="0" borderId="9" xfId="12" applyFont="1" applyBorder="1"/>
    <xf numFmtId="164" fontId="52" fillId="0" borderId="9" xfId="12" applyFont="1" applyBorder="1" applyAlignment="1">
      <alignment horizontal="center" vertical="center"/>
    </xf>
    <xf numFmtId="0" fontId="51" fillId="0" borderId="9" xfId="17" applyFont="1" applyBorder="1" applyAlignment="1">
      <alignment vertical="center"/>
    </xf>
    <xf numFmtId="0" fontId="3" fillId="0" borderId="0" xfId="19" applyAlignment="1">
      <alignment horizontal="center"/>
    </xf>
    <xf numFmtId="0" fontId="3" fillId="0" borderId="0" xfId="19" applyAlignment="1">
      <alignment horizontal="center" vertical="center"/>
    </xf>
    <xf numFmtId="0" fontId="54" fillId="0" borderId="0" xfId="19" applyFont="1" applyAlignment="1">
      <alignment horizontal="left" vertical="center" wrapText="1"/>
    </xf>
    <xf numFmtId="4" fontId="3" fillId="0" borderId="0" xfId="19" applyNumberFormat="1" applyAlignment="1">
      <alignment horizontal="center" vertical="center"/>
    </xf>
    <xf numFmtId="3" fontId="3" fillId="0" borderId="0" xfId="19" applyNumberFormat="1" applyAlignment="1">
      <alignment horizontal="center" vertical="center"/>
    </xf>
    <xf numFmtId="0" fontId="3" fillId="0" borderId="0" xfId="19"/>
    <xf numFmtId="0" fontId="56" fillId="0" borderId="0" xfId="19" applyFont="1"/>
    <xf numFmtId="3" fontId="55" fillId="9" borderId="35" xfId="19" applyNumberFormat="1" applyFont="1" applyFill="1" applyBorder="1" applyAlignment="1">
      <alignment horizontal="center" vertical="center" wrapText="1"/>
    </xf>
    <xf numFmtId="0" fontId="40" fillId="6" borderId="9" xfId="19" applyFont="1" applyFill="1" applyBorder="1" applyAlignment="1">
      <alignment horizontal="center" vertical="center"/>
    </xf>
    <xf numFmtId="4" fontId="40" fillId="6" borderId="9" xfId="19" applyNumberFormat="1" applyFont="1" applyFill="1" applyBorder="1" applyAlignment="1">
      <alignment horizontal="center" vertical="center"/>
    </xf>
    <xf numFmtId="3" fontId="40" fillId="6" borderId="9" xfId="19" applyNumberFormat="1" applyFont="1" applyFill="1" applyBorder="1" applyAlignment="1">
      <alignment horizontal="center" vertical="center"/>
    </xf>
    <xf numFmtId="4" fontId="40" fillId="8" borderId="9" xfId="19" applyNumberFormat="1" applyFont="1" applyFill="1" applyBorder="1" applyAlignment="1">
      <alignment horizontal="center" vertical="center"/>
    </xf>
    <xf numFmtId="3" fontId="40" fillId="8" borderId="9" xfId="19" applyNumberFormat="1" applyFont="1" applyFill="1" applyBorder="1" applyAlignment="1">
      <alignment horizontal="center" vertical="center"/>
    </xf>
    <xf numFmtId="4" fontId="40" fillId="10" borderId="9" xfId="19" applyNumberFormat="1" applyFont="1" applyFill="1" applyBorder="1" applyAlignment="1">
      <alignment horizontal="center" vertical="center"/>
    </xf>
    <xf numFmtId="3" fontId="40" fillId="10" borderId="9" xfId="19" applyNumberFormat="1" applyFont="1" applyFill="1" applyBorder="1" applyAlignment="1">
      <alignment horizontal="center" vertical="center"/>
    </xf>
    <xf numFmtId="0" fontId="37" fillId="6" borderId="9" xfId="19" applyFont="1" applyFill="1" applyBorder="1" applyAlignment="1">
      <alignment horizontal="center" vertical="center"/>
    </xf>
    <xf numFmtId="4" fontId="37" fillId="6" borderId="9" xfId="19" applyNumberFormat="1" applyFont="1" applyFill="1" applyBorder="1" applyAlignment="1">
      <alignment horizontal="center" vertical="center"/>
    </xf>
    <xf numFmtId="3" fontId="37" fillId="6" borderId="9" xfId="19" applyNumberFormat="1" applyFont="1" applyFill="1" applyBorder="1" applyAlignment="1">
      <alignment horizontal="center" vertical="center"/>
    </xf>
    <xf numFmtId="4" fontId="37" fillId="8" borderId="9" xfId="19" applyNumberFormat="1" applyFont="1" applyFill="1" applyBorder="1" applyAlignment="1">
      <alignment horizontal="center" vertical="center"/>
    </xf>
    <xf numFmtId="3" fontId="37" fillId="8" borderId="9" xfId="19" applyNumberFormat="1" applyFont="1" applyFill="1" applyBorder="1" applyAlignment="1">
      <alignment horizontal="center" vertical="center"/>
    </xf>
    <xf numFmtId="4" fontId="37" fillId="10" borderId="9" xfId="19" applyNumberFormat="1" applyFont="1" applyFill="1" applyBorder="1" applyAlignment="1">
      <alignment horizontal="center" vertical="center"/>
    </xf>
    <xf numFmtId="3" fontId="37" fillId="10" borderId="9" xfId="19" applyNumberFormat="1" applyFont="1" applyFill="1" applyBorder="1" applyAlignment="1">
      <alignment horizontal="center" vertical="center"/>
    </xf>
    <xf numFmtId="0" fontId="37" fillId="6" borderId="9" xfId="20" applyFont="1" applyFill="1" applyBorder="1" applyAlignment="1">
      <alignment horizontal="center" vertical="center"/>
    </xf>
    <xf numFmtId="0" fontId="40" fillId="6" borderId="9" xfId="20" applyFont="1" applyFill="1" applyBorder="1" applyAlignment="1">
      <alignment horizontal="center" vertical="center"/>
    </xf>
    <xf numFmtId="4" fontId="40" fillId="6" borderId="9" xfId="20" applyNumberFormat="1" applyFont="1" applyFill="1" applyBorder="1" applyAlignment="1">
      <alignment horizontal="center" vertical="center"/>
    </xf>
    <xf numFmtId="3" fontId="40" fillId="6" borderId="9" xfId="21" applyNumberFormat="1" applyFont="1" applyFill="1" applyBorder="1" applyAlignment="1">
      <alignment horizontal="center" vertical="center"/>
    </xf>
    <xf numFmtId="4" fontId="40" fillId="8" borderId="9" xfId="20" applyNumberFormat="1" applyFont="1" applyFill="1" applyBorder="1" applyAlignment="1">
      <alignment horizontal="center" vertical="center"/>
    </xf>
    <xf numFmtId="3" fontId="40" fillId="8" borderId="9" xfId="21" applyNumberFormat="1" applyFont="1" applyFill="1" applyBorder="1" applyAlignment="1">
      <alignment horizontal="center" vertical="center"/>
    </xf>
    <xf numFmtId="4" fontId="40" fillId="10" borderId="9" xfId="20" applyNumberFormat="1" applyFont="1" applyFill="1" applyBorder="1" applyAlignment="1">
      <alignment horizontal="center" vertical="center"/>
    </xf>
    <xf numFmtId="3" fontId="40" fillId="10" borderId="9" xfId="21" applyNumberFormat="1" applyFont="1" applyFill="1" applyBorder="1" applyAlignment="1">
      <alignment horizontal="center" vertical="center"/>
    </xf>
    <xf numFmtId="0" fontId="37" fillId="0" borderId="0" xfId="19" applyFont="1"/>
    <xf numFmtId="4" fontId="37" fillId="6" borderId="9" xfId="20" applyNumberFormat="1" applyFont="1" applyFill="1" applyBorder="1" applyAlignment="1">
      <alignment horizontal="center" vertical="center"/>
    </xf>
    <xf numFmtId="3" fontId="37" fillId="6" borderId="9" xfId="21" applyNumberFormat="1" applyFont="1" applyFill="1" applyBorder="1" applyAlignment="1">
      <alignment horizontal="center" vertical="center"/>
    </xf>
    <xf numFmtId="4" fontId="37" fillId="8" borderId="9" xfId="20" applyNumberFormat="1" applyFont="1" applyFill="1" applyBorder="1" applyAlignment="1">
      <alignment horizontal="center" vertical="center"/>
    </xf>
    <xf numFmtId="3" fontId="37" fillId="8" borderId="9" xfId="21" applyNumberFormat="1" applyFont="1" applyFill="1" applyBorder="1" applyAlignment="1">
      <alignment horizontal="center" vertical="center"/>
    </xf>
    <xf numFmtId="4" fontId="37" fillId="10" borderId="9" xfId="20" applyNumberFormat="1" applyFont="1" applyFill="1" applyBorder="1" applyAlignment="1">
      <alignment horizontal="center" vertical="center"/>
    </xf>
    <xf numFmtId="3" fontId="37" fillId="10" borderId="9" xfId="21" applyNumberFormat="1" applyFont="1" applyFill="1" applyBorder="1" applyAlignment="1">
      <alignment horizontal="center" vertical="center"/>
    </xf>
    <xf numFmtId="0" fontId="59" fillId="6" borderId="9" xfId="20" applyFont="1" applyFill="1" applyBorder="1" applyAlignment="1">
      <alignment horizontal="left" vertical="center" wrapText="1"/>
    </xf>
    <xf numFmtId="3" fontId="40" fillId="10" borderId="9" xfId="20" applyNumberFormat="1" applyFont="1" applyFill="1" applyBorder="1" applyAlignment="1">
      <alignment horizontal="center" vertical="center"/>
    </xf>
    <xf numFmtId="0" fontId="40" fillId="0" borderId="0" xfId="19" applyFont="1"/>
    <xf numFmtId="0" fontId="60" fillId="6" borderId="9" xfId="20" applyFont="1" applyFill="1" applyBorder="1" applyAlignment="1">
      <alignment horizontal="center" vertical="center"/>
    </xf>
    <xf numFmtId="4" fontId="60" fillId="6" borderId="9" xfId="20" applyNumberFormat="1" applyFont="1" applyFill="1" applyBorder="1" applyAlignment="1">
      <alignment horizontal="center" vertical="center"/>
    </xf>
    <xf numFmtId="3" fontId="60" fillId="6" borderId="9" xfId="21" applyNumberFormat="1" applyFont="1" applyFill="1" applyBorder="1" applyAlignment="1">
      <alignment horizontal="center" vertical="center"/>
    </xf>
    <xf numFmtId="3" fontId="60" fillId="6" borderId="9" xfId="19" applyNumberFormat="1" applyFont="1" applyFill="1" applyBorder="1" applyAlignment="1">
      <alignment horizontal="center" vertical="center"/>
    </xf>
    <xf numFmtId="4" fontId="60" fillId="8" borderId="9" xfId="20" applyNumberFormat="1" applyFont="1" applyFill="1" applyBorder="1" applyAlignment="1">
      <alignment horizontal="center" vertical="center"/>
    </xf>
    <xf numFmtId="3" fontId="60" fillId="8" borderId="9" xfId="21" applyNumberFormat="1" applyFont="1" applyFill="1" applyBorder="1" applyAlignment="1">
      <alignment horizontal="center" vertical="center"/>
    </xf>
    <xf numFmtId="3" fontId="60" fillId="8" borderId="9" xfId="19" applyNumberFormat="1" applyFont="1" applyFill="1" applyBorder="1" applyAlignment="1">
      <alignment horizontal="center" vertical="center"/>
    </xf>
    <xf numFmtId="3" fontId="60" fillId="10" borderId="9" xfId="21" applyNumberFormat="1" applyFont="1" applyFill="1" applyBorder="1" applyAlignment="1">
      <alignment horizontal="center" vertical="center"/>
    </xf>
    <xf numFmtId="3" fontId="60" fillId="10" borderId="9" xfId="19" applyNumberFormat="1" applyFont="1" applyFill="1" applyBorder="1" applyAlignment="1">
      <alignment horizontal="center" vertical="center"/>
    </xf>
    <xf numFmtId="0" fontId="59" fillId="6" borderId="9" xfId="20" applyFont="1" applyFill="1" applyBorder="1" applyAlignment="1">
      <alignment horizontal="center" vertical="center" wrapText="1"/>
    </xf>
    <xf numFmtId="3" fontId="60" fillId="10" borderId="1" xfId="19" applyNumberFormat="1" applyFont="1" applyFill="1" applyBorder="1" applyAlignment="1">
      <alignment horizontal="center" vertical="center"/>
    </xf>
    <xf numFmtId="0" fontId="49" fillId="0" borderId="0" xfId="19" applyFont="1"/>
    <xf numFmtId="4" fontId="37" fillId="6" borderId="9" xfId="20" applyNumberFormat="1" applyFont="1" applyFill="1" applyBorder="1" applyAlignment="1">
      <alignment horizontal="center" vertical="center" wrapText="1"/>
    </xf>
    <xf numFmtId="3" fontId="37" fillId="10" borderId="6" xfId="19" applyNumberFormat="1" applyFont="1" applyFill="1" applyBorder="1" applyAlignment="1">
      <alignment horizontal="center" vertical="center"/>
    </xf>
    <xf numFmtId="3" fontId="37" fillId="10" borderId="11" xfId="19" applyNumberFormat="1" applyFont="1" applyFill="1" applyBorder="1" applyAlignment="1">
      <alignment horizontal="center" vertical="center"/>
    </xf>
    <xf numFmtId="3" fontId="37" fillId="10" borderId="8" xfId="19" applyNumberFormat="1" applyFont="1" applyFill="1" applyBorder="1" applyAlignment="1">
      <alignment horizontal="center" vertical="center"/>
    </xf>
    <xf numFmtId="0" fontId="37" fillId="6" borderId="9" xfId="19" quotePrefix="1" applyFont="1" applyFill="1" applyBorder="1" applyAlignment="1">
      <alignment horizontal="center" vertical="center"/>
    </xf>
    <xf numFmtId="0" fontId="3" fillId="6" borderId="9" xfId="19" applyFill="1" applyBorder="1" applyAlignment="1">
      <alignment horizontal="center" vertical="center"/>
    </xf>
    <xf numFmtId="3" fontId="3" fillId="10" borderId="8" xfId="19" applyNumberFormat="1" applyFill="1" applyBorder="1" applyAlignment="1">
      <alignment horizontal="center" vertical="center"/>
    </xf>
    <xf numFmtId="0" fontId="23" fillId="6" borderId="9" xfId="22" applyFill="1" applyBorder="1" applyAlignment="1">
      <alignment horizontal="center" vertical="center"/>
    </xf>
    <xf numFmtId="0" fontId="61" fillId="6" borderId="9" xfId="22" applyFont="1" applyFill="1" applyBorder="1" applyAlignment="1">
      <alignment horizontal="center" vertical="center" wrapText="1"/>
    </xf>
    <xf numFmtId="4" fontId="61" fillId="6" borderId="9" xfId="22" applyNumberFormat="1" applyFont="1" applyFill="1" applyBorder="1" applyAlignment="1">
      <alignment horizontal="center" vertical="center" wrapText="1"/>
    </xf>
    <xf numFmtId="4" fontId="61" fillId="8" borderId="9" xfId="22" applyNumberFormat="1" applyFont="1" applyFill="1" applyBorder="1" applyAlignment="1">
      <alignment horizontal="center" vertical="center" wrapText="1"/>
    </xf>
    <xf numFmtId="0" fontId="37" fillId="6" borderId="9" xfId="19" applyFont="1" applyFill="1" applyBorder="1" applyAlignment="1">
      <alignment horizontal="center" vertical="center" wrapText="1"/>
    </xf>
    <xf numFmtId="0" fontId="3" fillId="0" borderId="0" xfId="19" applyAlignment="1">
      <alignment vertical="center"/>
    </xf>
    <xf numFmtId="0" fontId="3" fillId="6" borderId="9" xfId="23" applyFill="1" applyBorder="1" applyAlignment="1">
      <alignment horizontal="center" vertical="center"/>
    </xf>
    <xf numFmtId="3" fontId="40" fillId="10" borderId="36" xfId="19" applyNumberFormat="1" applyFont="1" applyFill="1" applyBorder="1" applyAlignment="1">
      <alignment horizontal="center" vertical="center"/>
    </xf>
    <xf numFmtId="3" fontId="40" fillId="10" borderId="37" xfId="19" applyNumberFormat="1" applyFont="1" applyFill="1" applyBorder="1" applyAlignment="1">
      <alignment horizontal="center" vertical="center"/>
    </xf>
    <xf numFmtId="4" fontId="37" fillId="6" borderId="9" xfId="19" applyNumberFormat="1" applyFont="1" applyFill="1" applyBorder="1" applyAlignment="1">
      <alignment horizontal="center" vertical="center" wrapText="1"/>
    </xf>
    <xf numFmtId="43" fontId="0" fillId="0" borderId="0" xfId="21" applyFont="1" applyFill="1"/>
    <xf numFmtId="0" fontId="21" fillId="6" borderId="9" xfId="19" applyFont="1" applyFill="1" applyBorder="1" applyAlignment="1">
      <alignment horizontal="center" vertical="center" wrapText="1"/>
    </xf>
    <xf numFmtId="0" fontId="18" fillId="6" borderId="9" xfId="19" applyFont="1" applyFill="1" applyBorder="1" applyAlignment="1">
      <alignment horizontal="center" vertical="center" wrapText="1"/>
    </xf>
    <xf numFmtId="3" fontId="37" fillId="10" borderId="36" xfId="19" applyNumberFormat="1" applyFont="1" applyFill="1" applyBorder="1" applyAlignment="1">
      <alignment horizontal="center" vertical="center" wrapText="1"/>
    </xf>
    <xf numFmtId="3" fontId="37" fillId="10" borderId="37" xfId="19" applyNumberFormat="1" applyFont="1" applyFill="1" applyBorder="1" applyAlignment="1">
      <alignment horizontal="center" vertical="center" wrapText="1"/>
    </xf>
    <xf numFmtId="4" fontId="37" fillId="8" borderId="9" xfId="19" applyNumberFormat="1" applyFont="1" applyFill="1" applyBorder="1" applyAlignment="1">
      <alignment horizontal="center" vertical="center" wrapText="1"/>
    </xf>
    <xf numFmtId="3" fontId="37" fillId="10" borderId="34" xfId="19" applyNumberFormat="1" applyFont="1" applyFill="1" applyBorder="1" applyAlignment="1">
      <alignment horizontal="center" vertical="center" wrapText="1"/>
    </xf>
    <xf numFmtId="3" fontId="40" fillId="10" borderId="8" xfId="19" applyNumberFormat="1" applyFont="1" applyFill="1" applyBorder="1" applyAlignment="1">
      <alignment horizontal="center" vertical="center"/>
    </xf>
    <xf numFmtId="49" fontId="13" fillId="0" borderId="10" xfId="0" applyNumberFormat="1" applyFont="1" applyBorder="1"/>
    <xf numFmtId="49" fontId="1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49" fontId="13" fillId="0" borderId="10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left"/>
    </xf>
    <xf numFmtId="0" fontId="6" fillId="0" borderId="0" xfId="0" applyFont="1" applyAlignment="1">
      <alignment wrapText="1"/>
    </xf>
    <xf numFmtId="0" fontId="54" fillId="0" borderId="0" xfId="19" applyFont="1" applyAlignment="1">
      <alignment horizontal="center" vertical="center" wrapText="1"/>
    </xf>
    <xf numFmtId="0" fontId="57" fillId="0" borderId="0" xfId="19" applyFont="1" applyAlignment="1">
      <alignment horizontal="center" vertical="center" wrapText="1"/>
    </xf>
    <xf numFmtId="3" fontId="55" fillId="5" borderId="9" xfId="19" applyNumberFormat="1" applyFont="1" applyFill="1" applyBorder="1" applyAlignment="1">
      <alignment horizontal="center" vertical="center" wrapText="1"/>
    </xf>
    <xf numFmtId="3" fontId="55" fillId="7" borderId="9" xfId="19" applyNumberFormat="1" applyFont="1" applyFill="1" applyBorder="1" applyAlignment="1">
      <alignment horizontal="center" vertical="center" wrapText="1"/>
    </xf>
    <xf numFmtId="4" fontId="57" fillId="6" borderId="9" xfId="19" applyNumberFormat="1" applyFont="1" applyFill="1" applyBorder="1" applyAlignment="1">
      <alignment horizontal="left" vertical="center" wrapText="1"/>
    </xf>
    <xf numFmtId="4" fontId="54" fillId="6" borderId="9" xfId="19" applyNumberFormat="1" applyFont="1" applyFill="1" applyBorder="1" applyAlignment="1">
      <alignment horizontal="left" vertical="center" wrapText="1"/>
    </xf>
    <xf numFmtId="0" fontId="54" fillId="6" borderId="9" xfId="20" applyFont="1" applyFill="1" applyBorder="1" applyAlignment="1">
      <alignment horizontal="left" vertical="center" wrapText="1"/>
    </xf>
    <xf numFmtId="0" fontId="57" fillId="6" borderId="9" xfId="20" applyFont="1" applyFill="1" applyBorder="1" applyAlignment="1">
      <alignment horizontal="left" vertical="center" wrapText="1"/>
    </xf>
    <xf numFmtId="4" fontId="60" fillId="6" borderId="9" xfId="19" applyNumberFormat="1" applyFont="1" applyFill="1" applyBorder="1" applyAlignment="1">
      <alignment horizontal="center" vertical="center"/>
    </xf>
    <xf numFmtId="4" fontId="60" fillId="8" borderId="9" xfId="19" applyNumberFormat="1" applyFont="1" applyFill="1" applyBorder="1" applyAlignment="1">
      <alignment horizontal="center" vertical="center"/>
    </xf>
    <xf numFmtId="4" fontId="54" fillId="6" borderId="9" xfId="20" applyNumberFormat="1" applyFont="1" applyFill="1" applyBorder="1" applyAlignment="1">
      <alignment horizontal="left" vertical="center" wrapText="1"/>
    </xf>
    <xf numFmtId="0" fontId="24" fillId="6" borderId="9" xfId="22" applyFont="1" applyFill="1" applyBorder="1" applyAlignment="1">
      <alignment horizontal="left" vertical="center" wrapText="1"/>
    </xf>
    <xf numFmtId="4" fontId="3" fillId="6" borderId="9" xfId="19" applyNumberFormat="1" applyFill="1" applyBorder="1" applyAlignment="1">
      <alignment horizontal="center" vertical="center"/>
    </xf>
    <xf numFmtId="3" fontId="3" fillId="6" borderId="9" xfId="19" applyNumberFormat="1" applyFill="1" applyBorder="1" applyAlignment="1">
      <alignment horizontal="center" vertical="center"/>
    </xf>
    <xf numFmtId="4" fontId="3" fillId="8" borderId="9" xfId="19" applyNumberFormat="1" applyFill="1" applyBorder="1" applyAlignment="1">
      <alignment horizontal="center" vertical="center"/>
    </xf>
    <xf numFmtId="3" fontId="3" fillId="8" borderId="9" xfId="19" applyNumberFormat="1" applyFill="1" applyBorder="1" applyAlignment="1">
      <alignment horizontal="center" vertical="center"/>
    </xf>
    <xf numFmtId="3" fontId="48" fillId="6" borderId="9" xfId="19" applyNumberFormat="1" applyFont="1" applyFill="1" applyBorder="1" applyAlignment="1">
      <alignment horizontal="left" vertical="center" wrapText="1"/>
    </xf>
    <xf numFmtId="3" fontId="37" fillId="6" borderId="9" xfId="19" applyNumberFormat="1" applyFont="1" applyFill="1" applyBorder="1" applyAlignment="1">
      <alignment horizontal="center" vertical="center" wrapText="1"/>
    </xf>
    <xf numFmtId="0" fontId="54" fillId="6" borderId="9" xfId="19" applyFont="1" applyFill="1" applyBorder="1" applyAlignment="1">
      <alignment horizontal="left" vertical="center" wrapText="1"/>
    </xf>
    <xf numFmtId="4" fontId="54" fillId="6" borderId="9" xfId="19" applyNumberFormat="1" applyFont="1" applyFill="1" applyBorder="1" applyAlignment="1">
      <alignment horizontal="left" vertical="center" wrapText="1" indent="1"/>
    </xf>
    <xf numFmtId="4" fontId="48" fillId="6" borderId="9" xfId="19" quotePrefix="1" applyNumberFormat="1" applyFont="1" applyFill="1" applyBorder="1" applyAlignment="1">
      <alignment horizontal="left" vertical="center" wrapText="1"/>
    </xf>
    <xf numFmtId="0" fontId="52" fillId="6" borderId="9" xfId="22" applyFont="1" applyFill="1" applyBorder="1" applyAlignment="1">
      <alignment horizontal="left" vertical="center" wrapText="1"/>
    </xf>
    <xf numFmtId="4" fontId="62" fillId="6" borderId="9" xfId="19" applyNumberFormat="1" applyFont="1" applyFill="1" applyBorder="1" applyAlignment="1">
      <alignment horizontal="left" vertical="center" wrapText="1"/>
    </xf>
    <xf numFmtId="4" fontId="48" fillId="6" borderId="9" xfId="19" applyNumberFormat="1" applyFont="1" applyFill="1" applyBorder="1" applyAlignment="1">
      <alignment horizontal="left" vertical="center" wrapText="1"/>
    </xf>
    <xf numFmtId="3" fontId="37" fillId="8" borderId="9" xfId="19" applyNumberFormat="1" applyFont="1" applyFill="1" applyBorder="1" applyAlignment="1">
      <alignment horizontal="center" vertical="center" wrapText="1"/>
    </xf>
    <xf numFmtId="49" fontId="45" fillId="0" borderId="0" xfId="0" applyNumberFormat="1" applyFont="1" applyAlignment="1">
      <alignment horizontal="center" vertical="center"/>
    </xf>
    <xf numFmtId="0" fontId="29" fillId="0" borderId="10" xfId="0" applyFont="1" applyBorder="1" applyAlignment="1">
      <alignment horizontal="left" vertical="center"/>
    </xf>
    <xf numFmtId="0" fontId="65" fillId="0" borderId="0" xfId="0" applyFont="1"/>
    <xf numFmtId="0" fontId="29" fillId="0" borderId="0" xfId="0" applyFont="1" applyAlignment="1">
      <alignment wrapText="1"/>
    </xf>
    <xf numFmtId="0" fontId="29" fillId="0" borderId="0" xfId="0" applyFont="1"/>
    <xf numFmtId="0" fontId="29" fillId="0" borderId="0" xfId="0" applyFont="1" applyAlignment="1">
      <alignment vertical="top"/>
    </xf>
    <xf numFmtId="0" fontId="29" fillId="0" borderId="0" xfId="0" applyFont="1" applyAlignment="1">
      <alignment vertical="top" wrapText="1"/>
    </xf>
    <xf numFmtId="49" fontId="29" fillId="0" borderId="0" xfId="0" applyNumberFormat="1" applyFont="1" applyAlignment="1">
      <alignment vertical="top"/>
    </xf>
    <xf numFmtId="4" fontId="20" fillId="6" borderId="9" xfId="22" applyNumberFormat="1" applyFont="1" applyFill="1" applyBorder="1" applyAlignment="1">
      <alignment horizontal="center" vertical="center" wrapText="1"/>
    </xf>
    <xf numFmtId="4" fontId="37" fillId="3" borderId="9" xfId="20" applyNumberFormat="1" applyFont="1" applyFill="1" applyBorder="1" applyAlignment="1">
      <alignment horizontal="center" vertical="center"/>
    </xf>
    <xf numFmtId="3" fontId="37" fillId="3" borderId="9" xfId="21" applyNumberFormat="1" applyFont="1" applyFill="1" applyBorder="1" applyAlignment="1">
      <alignment horizontal="center" vertical="center"/>
    </xf>
    <xf numFmtId="3" fontId="37" fillId="3" borderId="9" xfId="19" applyNumberFormat="1" applyFont="1" applyFill="1" applyBorder="1" applyAlignment="1">
      <alignment horizontal="center" vertical="center"/>
    </xf>
    <xf numFmtId="3" fontId="40" fillId="3" borderId="9" xfId="21" applyNumberFormat="1" applyFont="1" applyFill="1" applyBorder="1" applyAlignment="1">
      <alignment horizontal="center" vertical="center"/>
    </xf>
    <xf numFmtId="3" fontId="40" fillId="3" borderId="9" xfId="19" applyNumberFormat="1" applyFont="1" applyFill="1" applyBorder="1" applyAlignment="1">
      <alignment horizontal="center" vertical="center"/>
    </xf>
    <xf numFmtId="4" fontId="40" fillId="3" borderId="9" xfId="20" applyNumberFormat="1" applyFont="1" applyFill="1" applyBorder="1" applyAlignment="1">
      <alignment horizontal="center" vertical="center"/>
    </xf>
    <xf numFmtId="3" fontId="60" fillId="3" borderId="9" xfId="19" applyNumberFormat="1" applyFont="1" applyFill="1" applyBorder="1" applyAlignment="1">
      <alignment horizontal="center" vertical="center"/>
    </xf>
    <xf numFmtId="4" fontId="60" fillId="3" borderId="9" xfId="19" applyNumberFormat="1" applyFont="1" applyFill="1" applyBorder="1" applyAlignment="1">
      <alignment horizontal="center" vertical="center"/>
    </xf>
    <xf numFmtId="4" fontId="37" fillId="3" borderId="9" xfId="19" applyNumberFormat="1" applyFont="1" applyFill="1" applyBorder="1" applyAlignment="1">
      <alignment horizontal="center" vertical="center"/>
    </xf>
    <xf numFmtId="4" fontId="40" fillId="3" borderId="9" xfId="19" applyNumberFormat="1" applyFont="1" applyFill="1" applyBorder="1" applyAlignment="1">
      <alignment horizontal="center" vertical="center"/>
    </xf>
    <xf numFmtId="3" fontId="40" fillId="3" borderId="9" xfId="20" applyNumberFormat="1" applyFont="1" applyFill="1" applyBorder="1" applyAlignment="1">
      <alignment horizontal="center" vertical="center"/>
    </xf>
    <xf numFmtId="4" fontId="20" fillId="10" borderId="0" xfId="22" applyNumberFormat="1" applyFont="1" applyFill="1" applyAlignment="1">
      <alignment horizontal="center" vertical="center" wrapText="1"/>
    </xf>
    <xf numFmtId="3" fontId="3" fillId="10" borderId="0" xfId="19" applyNumberFormat="1" applyFill="1" applyAlignment="1">
      <alignment horizontal="center" vertical="center"/>
    </xf>
    <xf numFmtId="3" fontId="40" fillId="10" borderId="0" xfId="19" applyNumberFormat="1" applyFont="1" applyFill="1" applyAlignment="1">
      <alignment horizontal="center" vertical="center"/>
    </xf>
    <xf numFmtId="4" fontId="57" fillId="2" borderId="9" xfId="19" applyNumberFormat="1" applyFont="1" applyFill="1" applyBorder="1" applyAlignment="1">
      <alignment horizontal="left" vertical="center" wrapText="1"/>
    </xf>
    <xf numFmtId="4" fontId="40" fillId="2" borderId="9" xfId="19" applyNumberFormat="1" applyFont="1" applyFill="1" applyBorder="1" applyAlignment="1">
      <alignment horizontal="center" vertical="center"/>
    </xf>
    <xf numFmtId="4" fontId="54" fillId="2" borderId="9" xfId="19" applyNumberFormat="1" applyFont="1" applyFill="1" applyBorder="1" applyAlignment="1">
      <alignment horizontal="left" vertical="center" wrapText="1"/>
    </xf>
    <xf numFmtId="4" fontId="37" fillId="2" borderId="9" xfId="19" applyNumberFormat="1" applyFont="1" applyFill="1" applyBorder="1" applyAlignment="1">
      <alignment horizontal="center" vertical="center"/>
    </xf>
    <xf numFmtId="0" fontId="37" fillId="2" borderId="9" xfId="20" applyFont="1" applyFill="1" applyBorder="1" applyAlignment="1">
      <alignment horizontal="center" vertical="center"/>
    </xf>
    <xf numFmtId="0" fontId="59" fillId="2" borderId="9" xfId="20" applyFont="1" applyFill="1" applyBorder="1" applyAlignment="1">
      <alignment horizontal="left" vertical="center" wrapText="1"/>
    </xf>
    <xf numFmtId="0" fontId="40" fillId="2" borderId="9" xfId="20" applyFont="1" applyFill="1" applyBorder="1" applyAlignment="1">
      <alignment horizontal="center" vertical="center"/>
    </xf>
    <xf numFmtId="0" fontId="54" fillId="2" borderId="9" xfId="20" applyFont="1" applyFill="1" applyBorder="1" applyAlignment="1">
      <alignment horizontal="left" vertical="center" wrapText="1" indent="1"/>
    </xf>
    <xf numFmtId="0" fontId="54" fillId="2" borderId="9" xfId="20" applyFont="1" applyFill="1" applyBorder="1" applyAlignment="1">
      <alignment horizontal="left" vertical="center" wrapText="1"/>
    </xf>
    <xf numFmtId="3" fontId="40" fillId="2" borderId="9" xfId="19" applyNumberFormat="1" applyFont="1" applyFill="1" applyBorder="1" applyAlignment="1">
      <alignment horizontal="center" vertical="center"/>
    </xf>
    <xf numFmtId="3" fontId="37" fillId="2" borderId="9" xfId="19" applyNumberFormat="1" applyFont="1" applyFill="1" applyBorder="1" applyAlignment="1">
      <alignment horizontal="center" vertical="center"/>
    </xf>
    <xf numFmtId="4" fontId="40" fillId="2" borderId="9" xfId="20" applyNumberFormat="1" applyFont="1" applyFill="1" applyBorder="1" applyAlignment="1">
      <alignment horizontal="center" vertical="center"/>
    </xf>
    <xf numFmtId="3" fontId="40" fillId="2" borderId="9" xfId="21" applyNumberFormat="1" applyFont="1" applyFill="1" applyBorder="1" applyAlignment="1">
      <alignment horizontal="center" vertical="center"/>
    </xf>
    <xf numFmtId="4" fontId="37" fillId="2" borderId="9" xfId="20" applyNumberFormat="1" applyFont="1" applyFill="1" applyBorder="1" applyAlignment="1">
      <alignment horizontal="center" vertical="center"/>
    </xf>
    <xf numFmtId="3" fontId="37" fillId="2" borderId="9" xfId="21" applyNumberFormat="1" applyFont="1" applyFill="1" applyBorder="1" applyAlignment="1">
      <alignment horizontal="center" vertical="center"/>
    </xf>
    <xf numFmtId="4" fontId="55" fillId="2" borderId="9" xfId="20" applyNumberFormat="1" applyFont="1" applyFill="1" applyBorder="1" applyAlignment="1">
      <alignment horizontal="center" vertical="center"/>
    </xf>
    <xf numFmtId="3" fontId="40" fillId="2" borderId="9" xfId="20" applyNumberFormat="1" applyFont="1" applyFill="1" applyBorder="1" applyAlignment="1">
      <alignment horizontal="center" vertical="center"/>
    </xf>
    <xf numFmtId="0" fontId="57" fillId="2" borderId="9" xfId="20" applyFont="1" applyFill="1" applyBorder="1" applyAlignment="1">
      <alignment horizontal="left" vertical="center" wrapText="1"/>
    </xf>
    <xf numFmtId="0" fontId="60" fillId="2" borderId="9" xfId="20" applyFont="1" applyFill="1" applyBorder="1" applyAlignment="1">
      <alignment horizontal="center" vertical="center"/>
    </xf>
    <xf numFmtId="4" fontId="60" fillId="2" borderId="9" xfId="20" applyNumberFormat="1" applyFont="1" applyFill="1" applyBorder="1" applyAlignment="1">
      <alignment horizontal="center" vertical="center"/>
    </xf>
    <xf numFmtId="3" fontId="60" fillId="2" borderId="9" xfId="21" applyNumberFormat="1" applyFont="1" applyFill="1" applyBorder="1" applyAlignment="1">
      <alignment horizontal="center" vertical="center"/>
    </xf>
    <xf numFmtId="3" fontId="60" fillId="2" borderId="9" xfId="19" applyNumberFormat="1" applyFont="1" applyFill="1" applyBorder="1" applyAlignment="1">
      <alignment horizontal="center" vertical="center"/>
    </xf>
    <xf numFmtId="0" fontId="59" fillId="2" borderId="9" xfId="20" applyFont="1" applyFill="1" applyBorder="1" applyAlignment="1">
      <alignment horizontal="center" vertical="center" wrapText="1"/>
    </xf>
    <xf numFmtId="4" fontId="60" fillId="2" borderId="9" xfId="19" applyNumberFormat="1" applyFont="1" applyFill="1" applyBorder="1" applyAlignment="1">
      <alignment horizontal="center" vertical="center"/>
    </xf>
    <xf numFmtId="4" fontId="54" fillId="2" borderId="9" xfId="20" applyNumberFormat="1" applyFont="1" applyFill="1" applyBorder="1" applyAlignment="1">
      <alignment horizontal="left" vertical="center" wrapText="1"/>
    </xf>
    <xf numFmtId="4" fontId="37" fillId="2" borderId="9" xfId="20" applyNumberFormat="1" applyFont="1" applyFill="1" applyBorder="1" applyAlignment="1">
      <alignment horizontal="center" vertical="center" wrapText="1"/>
    </xf>
    <xf numFmtId="4" fontId="68" fillId="2" borderId="9" xfId="19" applyNumberFormat="1" applyFont="1" applyFill="1" applyBorder="1" applyAlignment="1">
      <alignment horizontal="center" vertical="center"/>
    </xf>
    <xf numFmtId="4" fontId="37" fillId="2" borderId="9" xfId="19" applyNumberFormat="1" applyFont="1" applyFill="1" applyBorder="1" applyAlignment="1">
      <alignment horizontal="center" vertical="center" wrapText="1"/>
    </xf>
    <xf numFmtId="4" fontId="48" fillId="2" borderId="9" xfId="19" applyNumberFormat="1" applyFont="1" applyFill="1" applyBorder="1" applyAlignment="1">
      <alignment horizontal="left" vertical="center" wrapText="1"/>
    </xf>
    <xf numFmtId="0" fontId="24" fillId="2" borderId="9" xfId="22" applyFont="1" applyFill="1" applyBorder="1" applyAlignment="1">
      <alignment horizontal="left" vertical="center" wrapText="1"/>
    </xf>
    <xf numFmtId="0" fontId="18" fillId="2" borderId="9" xfId="19" applyFont="1" applyFill="1" applyBorder="1" applyAlignment="1">
      <alignment horizontal="center" vertical="center" wrapText="1"/>
    </xf>
    <xf numFmtId="4" fontId="63" fillId="2" borderId="9" xfId="19" applyNumberFormat="1" applyFont="1" applyFill="1" applyBorder="1" applyAlignment="1">
      <alignment horizontal="center" vertical="center"/>
    </xf>
    <xf numFmtId="3" fontId="37" fillId="2" borderId="9" xfId="19" applyNumberFormat="1" applyFont="1" applyFill="1" applyBorder="1" applyAlignment="1">
      <alignment horizontal="center" vertical="center" wrapText="1"/>
    </xf>
    <xf numFmtId="0" fontId="20" fillId="2" borderId="9" xfId="22" applyFont="1" applyFill="1" applyBorder="1" applyAlignment="1">
      <alignment horizontal="left" vertical="center" wrapText="1"/>
    </xf>
    <xf numFmtId="0" fontId="20" fillId="2" borderId="9" xfId="22" applyFont="1" applyFill="1" applyBorder="1" applyAlignment="1">
      <alignment horizontal="center" vertical="center" wrapText="1"/>
    </xf>
    <xf numFmtId="3" fontId="40" fillId="2" borderId="9" xfId="19" applyNumberFormat="1" applyFont="1" applyFill="1" applyBorder="1" applyAlignment="1">
      <alignment horizontal="right" vertical="center"/>
    </xf>
    <xf numFmtId="3" fontId="69" fillId="2" borderId="9" xfId="19" applyNumberFormat="1" applyFont="1" applyFill="1" applyBorder="1" applyAlignment="1">
      <alignment horizontal="center" vertical="center"/>
    </xf>
    <xf numFmtId="43" fontId="37" fillId="11" borderId="9" xfId="21" applyFont="1" applyFill="1" applyBorder="1" applyAlignment="1">
      <alignment horizontal="center" vertical="center"/>
    </xf>
    <xf numFmtId="43" fontId="54" fillId="11" borderId="9" xfId="21" applyFont="1" applyFill="1" applyBorder="1" applyAlignment="1">
      <alignment horizontal="left" vertical="center" wrapText="1"/>
    </xf>
    <xf numFmtId="4" fontId="37" fillId="11" borderId="9" xfId="21" applyNumberFormat="1" applyFont="1" applyFill="1" applyBorder="1" applyAlignment="1">
      <alignment horizontal="center" vertical="center"/>
    </xf>
    <xf numFmtId="3" fontId="37" fillId="11" borderId="9" xfId="21" applyNumberFormat="1" applyFont="1" applyFill="1" applyBorder="1" applyAlignment="1">
      <alignment horizontal="center" vertical="center"/>
    </xf>
    <xf numFmtId="0" fontId="37" fillId="11" borderId="9" xfId="19" applyFont="1" applyFill="1" applyBorder="1" applyAlignment="1">
      <alignment horizontal="center" vertical="center"/>
    </xf>
    <xf numFmtId="4" fontId="54" fillId="11" borderId="9" xfId="19" applyNumberFormat="1" applyFont="1" applyFill="1" applyBorder="1" applyAlignment="1">
      <alignment horizontal="left" vertical="center" wrapText="1"/>
    </xf>
    <xf numFmtId="4" fontId="37" fillId="11" borderId="9" xfId="19" applyNumberFormat="1" applyFont="1" applyFill="1" applyBorder="1" applyAlignment="1">
      <alignment horizontal="center" vertical="center" wrapText="1"/>
    </xf>
    <xf numFmtId="4" fontId="37" fillId="11" borderId="9" xfId="19" applyNumberFormat="1" applyFont="1" applyFill="1" applyBorder="1" applyAlignment="1">
      <alignment horizontal="center" vertical="center"/>
    </xf>
    <xf numFmtId="3" fontId="37" fillId="11" borderId="9" xfId="19" applyNumberFormat="1" applyFont="1" applyFill="1" applyBorder="1" applyAlignment="1">
      <alignment horizontal="center" vertical="center"/>
    </xf>
    <xf numFmtId="14" fontId="13" fillId="3" borderId="9" xfId="0" applyNumberFormat="1" applyFont="1" applyFill="1" applyBorder="1" applyAlignment="1">
      <alignment horizontal="center"/>
    </xf>
    <xf numFmtId="0" fontId="21" fillId="6" borderId="13" xfId="19" applyFont="1" applyFill="1" applyBorder="1" applyAlignment="1">
      <alignment horizontal="center" vertical="center" wrapText="1"/>
    </xf>
    <xf numFmtId="0" fontId="24" fillId="6" borderId="13" xfId="22" applyFont="1" applyFill="1" applyBorder="1" applyAlignment="1">
      <alignment horizontal="left" vertical="center" wrapText="1"/>
    </xf>
    <xf numFmtId="0" fontId="18" fillId="6" borderId="13" xfId="19" applyFont="1" applyFill="1" applyBorder="1" applyAlignment="1">
      <alignment horizontal="center" vertical="center" wrapText="1"/>
    </xf>
    <xf numFmtId="4" fontId="37" fillId="8" borderId="13" xfId="19" applyNumberFormat="1" applyFont="1" applyFill="1" applyBorder="1" applyAlignment="1">
      <alignment horizontal="center" vertical="center" wrapText="1"/>
    </xf>
    <xf numFmtId="3" fontId="37" fillId="8" borderId="13" xfId="19" applyNumberFormat="1" applyFont="1" applyFill="1" applyBorder="1" applyAlignment="1">
      <alignment horizontal="center" vertical="center" wrapText="1"/>
    </xf>
    <xf numFmtId="0" fontId="24" fillId="2" borderId="12" xfId="22" applyFont="1" applyFill="1" applyBorder="1" applyAlignment="1">
      <alignment horizontal="left" vertical="center" wrapText="1"/>
    </xf>
    <xf numFmtId="0" fontId="18" fillId="2" borderId="12" xfId="19" applyFont="1" applyFill="1" applyBorder="1" applyAlignment="1">
      <alignment horizontal="center" vertical="center" wrapText="1"/>
    </xf>
    <xf numFmtId="4" fontId="64" fillId="2" borderId="12" xfId="19" applyNumberFormat="1" applyFont="1" applyFill="1" applyBorder="1" applyAlignment="1">
      <alignment horizontal="center" vertical="center" wrapText="1"/>
    </xf>
    <xf numFmtId="3" fontId="37" fillId="2" borderId="12" xfId="19" applyNumberFormat="1" applyFont="1" applyFill="1" applyBorder="1" applyAlignment="1">
      <alignment horizontal="center" vertical="center" wrapText="1"/>
    </xf>
    <xf numFmtId="0" fontId="24" fillId="0" borderId="0" xfId="11" applyFont="1" applyAlignment="1">
      <alignment vertical="center"/>
    </xf>
    <xf numFmtId="0" fontId="24" fillId="0" borderId="0" xfId="11" applyFont="1" applyAlignment="1">
      <alignment horizontal="left" vertical="center"/>
    </xf>
    <xf numFmtId="3" fontId="37" fillId="2" borderId="9" xfId="2" applyNumberFormat="1" applyFont="1" applyFill="1" applyBorder="1" applyAlignment="1">
      <alignment horizontal="center" vertical="center"/>
    </xf>
    <xf numFmtId="3" fontId="37" fillId="2" borderId="36" xfId="2" applyNumberFormat="1" applyFont="1" applyFill="1" applyBorder="1" applyAlignment="1">
      <alignment horizontal="center" vertical="center" wrapText="1"/>
    </xf>
    <xf numFmtId="3" fontId="37" fillId="2" borderId="44" xfId="2" applyNumberFormat="1" applyFont="1" applyFill="1" applyBorder="1" applyAlignment="1">
      <alignment horizontal="center" vertical="center" wrapText="1"/>
    </xf>
    <xf numFmtId="4" fontId="69" fillId="2" borderId="9" xfId="19" applyNumberFormat="1" applyFont="1" applyFill="1" applyBorder="1" applyAlignment="1">
      <alignment horizontal="center" vertical="center"/>
    </xf>
    <xf numFmtId="49" fontId="21" fillId="2" borderId="9" xfId="19" applyNumberFormat="1" applyFont="1" applyFill="1" applyBorder="1" applyAlignment="1">
      <alignment horizontal="center" vertical="center" wrapText="1"/>
    </xf>
    <xf numFmtId="49" fontId="21" fillId="2" borderId="12" xfId="19" applyNumberFormat="1" applyFont="1" applyFill="1" applyBorder="1" applyAlignment="1">
      <alignment horizontal="center" vertical="center" wrapText="1"/>
    </xf>
    <xf numFmtId="2" fontId="37" fillId="2" borderId="9" xfId="20" applyNumberFormat="1" applyFont="1" applyFill="1" applyBorder="1" applyAlignment="1">
      <alignment horizontal="center" vertical="center"/>
    </xf>
    <xf numFmtId="2" fontId="13" fillId="0" borderId="0" xfId="0" applyNumberFormat="1" applyFont="1"/>
    <xf numFmtId="2" fontId="13" fillId="0" borderId="0" xfId="0" applyNumberFormat="1" applyFont="1" applyAlignment="1">
      <alignment vertical="top"/>
    </xf>
    <xf numFmtId="2" fontId="16" fillId="0" borderId="0" xfId="0" applyNumberFormat="1" applyFont="1"/>
    <xf numFmtId="2" fontId="3" fillId="0" borderId="0" xfId="19" applyNumberFormat="1" applyAlignment="1">
      <alignment horizontal="center" vertical="center"/>
    </xf>
    <xf numFmtId="2" fontId="40" fillId="2" borderId="9" xfId="19" applyNumberFormat="1" applyFont="1" applyFill="1" applyBorder="1" applyAlignment="1">
      <alignment horizontal="center" vertical="center"/>
    </xf>
    <xf numFmtId="2" fontId="37" fillId="2" borderId="9" xfId="19" applyNumberFormat="1" applyFont="1" applyFill="1" applyBorder="1" applyAlignment="1">
      <alignment horizontal="center" vertical="center"/>
    </xf>
    <xf numFmtId="2" fontId="40" fillId="2" borderId="9" xfId="20" applyNumberFormat="1" applyFont="1" applyFill="1" applyBorder="1" applyAlignment="1">
      <alignment horizontal="center" vertical="center"/>
    </xf>
    <xf numFmtId="2" fontId="60" fillId="2" borderId="9" xfId="20" applyNumberFormat="1" applyFont="1" applyFill="1" applyBorder="1" applyAlignment="1">
      <alignment horizontal="center" vertical="center"/>
    </xf>
    <xf numFmtId="2" fontId="59" fillId="2" borderId="9" xfId="20" applyNumberFormat="1" applyFont="1" applyFill="1" applyBorder="1" applyAlignment="1">
      <alignment horizontal="center" vertical="center" wrapText="1"/>
    </xf>
    <xf numFmtId="2" fontId="3" fillId="2" borderId="9" xfId="23" applyNumberFormat="1" applyFill="1" applyBorder="1" applyAlignment="1">
      <alignment horizontal="center" vertical="center"/>
    </xf>
    <xf numFmtId="2" fontId="37" fillId="2" borderId="9" xfId="19" quotePrefix="1" applyNumberFormat="1" applyFont="1" applyFill="1" applyBorder="1" applyAlignment="1">
      <alignment horizontal="center" vertical="center"/>
    </xf>
    <xf numFmtId="2" fontId="21" fillId="2" borderId="9" xfId="19" applyNumberFormat="1" applyFont="1" applyFill="1" applyBorder="1" applyAlignment="1">
      <alignment horizontal="center" vertical="center" wrapText="1"/>
    </xf>
    <xf numFmtId="2" fontId="21" fillId="2" borderId="12" xfId="19" applyNumberFormat="1" applyFont="1" applyFill="1" applyBorder="1" applyAlignment="1">
      <alignment horizontal="center" vertical="center" wrapText="1"/>
    </xf>
    <xf numFmtId="2" fontId="22" fillId="2" borderId="9" xfId="19" applyNumberFormat="1" applyFont="1" applyFill="1" applyBorder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45" fillId="0" borderId="0" xfId="0" applyNumberFormat="1" applyFont="1" applyAlignment="1">
      <alignment horizontal="center" vertical="center"/>
    </xf>
    <xf numFmtId="0" fontId="3" fillId="2" borderId="0" xfId="19" applyFill="1"/>
    <xf numFmtId="0" fontId="49" fillId="2" borderId="0" xfId="19" applyFont="1" applyFill="1"/>
    <xf numFmtId="0" fontId="3" fillId="3" borderId="0" xfId="19" applyFill="1"/>
    <xf numFmtId="0" fontId="3" fillId="2" borderId="0" xfId="19" applyFill="1" applyAlignment="1">
      <alignment vertical="center"/>
    </xf>
    <xf numFmtId="0" fontId="24" fillId="2" borderId="13" xfId="22" applyFont="1" applyFill="1" applyBorder="1" applyAlignment="1">
      <alignment horizontal="left" vertical="center" wrapText="1"/>
    </xf>
    <xf numFmtId="49" fontId="21" fillId="2" borderId="13" xfId="19" applyNumberFormat="1" applyFont="1" applyFill="1" applyBorder="1" applyAlignment="1">
      <alignment horizontal="center" vertical="center" wrapText="1"/>
    </xf>
    <xf numFmtId="0" fontId="40" fillId="2" borderId="0" xfId="19" applyFont="1" applyFill="1"/>
    <xf numFmtId="0" fontId="37" fillId="2" borderId="0" xfId="19" applyFont="1" applyFill="1"/>
    <xf numFmtId="49" fontId="71" fillId="0" borderId="0" xfId="0" applyNumberFormat="1" applyFont="1"/>
    <xf numFmtId="49" fontId="71" fillId="0" borderId="0" xfId="0" applyNumberFormat="1" applyFont="1" applyAlignment="1">
      <alignment horizontal="center" vertical="center"/>
    </xf>
    <xf numFmtId="49" fontId="72" fillId="0" borderId="0" xfId="0" applyNumberFormat="1" applyFont="1" applyAlignment="1">
      <alignment horizontal="center"/>
    </xf>
    <xf numFmtId="49" fontId="71" fillId="2" borderId="0" xfId="0" applyNumberFormat="1" applyFont="1" applyFill="1"/>
    <xf numFmtId="49" fontId="33" fillId="2" borderId="0" xfId="0" applyNumberFormat="1" applyFont="1" applyFill="1" applyAlignment="1">
      <alignment horizontal="center"/>
    </xf>
    <xf numFmtId="3" fontId="70" fillId="0" borderId="0" xfId="19" applyNumberFormat="1" applyFont="1" applyAlignment="1">
      <alignment horizontal="center" vertical="center"/>
    </xf>
    <xf numFmtId="0" fontId="33" fillId="0" borderId="0" xfId="19" applyFont="1" applyAlignment="1">
      <alignment horizontal="center" vertical="center" wrapText="1"/>
    </xf>
    <xf numFmtId="3" fontId="64" fillId="2" borderId="9" xfId="21" applyNumberFormat="1" applyFont="1" applyFill="1" applyBorder="1" applyAlignment="1">
      <alignment horizontal="center" vertical="center"/>
    </xf>
    <xf numFmtId="3" fontId="64" fillId="2" borderId="9" xfId="19" applyNumberFormat="1" applyFont="1" applyFill="1" applyBorder="1" applyAlignment="1">
      <alignment horizontal="center" vertical="center"/>
    </xf>
    <xf numFmtId="3" fontId="73" fillId="2" borderId="9" xfId="21" applyNumberFormat="1" applyFont="1" applyFill="1" applyBorder="1" applyAlignment="1">
      <alignment horizontal="center" vertical="center"/>
    </xf>
    <xf numFmtId="3" fontId="73" fillId="2" borderId="9" xfId="19" applyNumberFormat="1" applyFont="1" applyFill="1" applyBorder="1" applyAlignment="1">
      <alignment horizontal="center" vertical="center"/>
    </xf>
    <xf numFmtId="3" fontId="74" fillId="2" borderId="9" xfId="19" applyNumberFormat="1" applyFont="1" applyFill="1" applyBorder="1" applyAlignment="1">
      <alignment horizontal="center" vertical="center"/>
    </xf>
    <xf numFmtId="4" fontId="70" fillId="0" borderId="0" xfId="19" applyNumberFormat="1" applyFont="1" applyAlignment="1">
      <alignment horizontal="center" vertical="center"/>
    </xf>
    <xf numFmtId="2" fontId="7" fillId="0" borderId="0" xfId="0" applyNumberFormat="1" applyFont="1"/>
    <xf numFmtId="49" fontId="7" fillId="0" borderId="0" xfId="0" applyNumberFormat="1" applyFont="1"/>
    <xf numFmtId="2" fontId="7" fillId="0" borderId="0" xfId="0" applyNumberFormat="1" applyFont="1" applyAlignment="1">
      <alignment vertical="top"/>
    </xf>
    <xf numFmtId="49" fontId="7" fillId="0" borderId="10" xfId="0" applyNumberFormat="1" applyFont="1" applyBorder="1"/>
    <xf numFmtId="49" fontId="7" fillId="0" borderId="0" xfId="0" applyNumberFormat="1" applyFont="1" applyAlignment="1">
      <alignment horizontal="center" vertical="center"/>
    </xf>
    <xf numFmtId="2" fontId="56" fillId="0" borderId="0" xfId="19" applyNumberFormat="1" applyFont="1" applyAlignment="1">
      <alignment horizontal="center" vertical="center"/>
    </xf>
    <xf numFmtId="2" fontId="63" fillId="2" borderId="9" xfId="20" applyNumberFormat="1" applyFont="1" applyFill="1" applyBorder="1" applyAlignment="1">
      <alignment horizontal="center" vertical="center"/>
    </xf>
    <xf numFmtId="0" fontId="24" fillId="2" borderId="9" xfId="20" applyFont="1" applyFill="1" applyBorder="1" applyAlignment="1">
      <alignment horizontal="left" vertical="center" wrapText="1"/>
    </xf>
    <xf numFmtId="0" fontId="63" fillId="2" borderId="9" xfId="20" applyFont="1" applyFill="1" applyBorder="1" applyAlignment="1">
      <alignment horizontal="center" vertical="center"/>
    </xf>
    <xf numFmtId="0" fontId="77" fillId="2" borderId="9" xfId="20" applyFont="1" applyFill="1" applyBorder="1" applyAlignment="1">
      <alignment horizontal="left" vertical="center" wrapText="1"/>
    </xf>
    <xf numFmtId="0" fontId="77" fillId="2" borderId="9" xfId="20" applyFont="1" applyFill="1" applyBorder="1" applyAlignment="1">
      <alignment horizontal="center" vertical="center" wrapText="1"/>
    </xf>
    <xf numFmtId="4" fontId="24" fillId="2" borderId="9" xfId="20" applyNumberFormat="1" applyFont="1" applyFill="1" applyBorder="1" applyAlignment="1">
      <alignment horizontal="left" vertical="center" wrapText="1"/>
    </xf>
    <xf numFmtId="2" fontId="77" fillId="2" borderId="9" xfId="20" applyNumberFormat="1" applyFont="1" applyFill="1" applyBorder="1" applyAlignment="1">
      <alignment horizontal="center" vertical="center" wrapText="1"/>
    </xf>
    <xf numFmtId="49" fontId="24" fillId="2" borderId="9" xfId="20" applyNumberFormat="1" applyFont="1" applyFill="1" applyBorder="1" applyAlignment="1">
      <alignment horizontal="center" vertical="center" wrapText="1"/>
    </xf>
    <xf numFmtId="4" fontId="24" fillId="2" borderId="9" xfId="19" applyNumberFormat="1" applyFont="1" applyFill="1" applyBorder="1" applyAlignment="1">
      <alignment horizontal="left" vertical="center" wrapText="1"/>
    </xf>
    <xf numFmtId="49" fontId="63" fillId="2" borderId="9" xfId="19" applyNumberFormat="1" applyFont="1" applyFill="1" applyBorder="1" applyAlignment="1">
      <alignment horizontal="center" vertical="center"/>
    </xf>
    <xf numFmtId="3" fontId="52" fillId="2" borderId="9" xfId="19" applyNumberFormat="1" applyFont="1" applyFill="1" applyBorder="1" applyAlignment="1">
      <alignment horizontal="left" vertical="center" wrapText="1"/>
    </xf>
    <xf numFmtId="3" fontId="63" fillId="2" borderId="9" xfId="19" applyNumberFormat="1" applyFont="1" applyFill="1" applyBorder="1" applyAlignment="1">
      <alignment horizontal="center" vertical="center"/>
    </xf>
    <xf numFmtId="49" fontId="63" fillId="2" borderId="9" xfId="19" applyNumberFormat="1" applyFont="1" applyFill="1" applyBorder="1" applyAlignment="1">
      <alignment horizontal="center" vertical="center" wrapText="1"/>
    </xf>
    <xf numFmtId="49" fontId="77" fillId="2" borderId="9" xfId="20" applyNumberFormat="1" applyFont="1" applyFill="1" applyBorder="1" applyAlignment="1">
      <alignment horizontal="center" vertical="center" wrapText="1"/>
    </xf>
    <xf numFmtId="0" fontId="24" fillId="2" borderId="9" xfId="19" applyFont="1" applyFill="1" applyBorder="1" applyAlignment="1">
      <alignment horizontal="left" vertical="center" wrapText="1"/>
    </xf>
    <xf numFmtId="49" fontId="63" fillId="2" borderId="9" xfId="20" applyNumberFormat="1" applyFont="1" applyFill="1" applyBorder="1" applyAlignment="1">
      <alignment horizontal="center" vertical="center"/>
    </xf>
    <xf numFmtId="49" fontId="56" fillId="2" borderId="9" xfId="23" applyNumberFormat="1" applyFont="1" applyFill="1" applyBorder="1" applyAlignment="1">
      <alignment horizontal="center" vertical="center"/>
    </xf>
    <xf numFmtId="49" fontId="63" fillId="2" borderId="9" xfId="19" quotePrefix="1" applyNumberFormat="1" applyFont="1" applyFill="1" applyBorder="1" applyAlignment="1">
      <alignment horizontal="center" vertical="center"/>
    </xf>
    <xf numFmtId="4" fontId="52" fillId="2" borderId="9" xfId="19" applyNumberFormat="1" applyFont="1" applyFill="1" applyBorder="1" applyAlignment="1">
      <alignment horizontal="left" vertical="center" wrapText="1"/>
    </xf>
    <xf numFmtId="0" fontId="24" fillId="0" borderId="0" xfId="19" applyFont="1" applyAlignment="1">
      <alignment horizontal="left" vertical="center" wrapText="1"/>
    </xf>
    <xf numFmtId="0" fontId="56" fillId="0" borderId="0" xfId="19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24" fillId="0" borderId="0" xfId="19" applyFont="1" applyAlignment="1">
      <alignment horizontal="center" vertical="center" wrapText="1"/>
    </xf>
    <xf numFmtId="14" fontId="7" fillId="0" borderId="9" xfId="0" applyNumberFormat="1" applyFont="1" applyBorder="1" applyAlignment="1">
      <alignment horizontal="center"/>
    </xf>
    <xf numFmtId="3" fontId="56" fillId="0" borderId="0" xfId="19" applyNumberFormat="1" applyFont="1" applyAlignment="1">
      <alignment horizontal="center" vertical="center"/>
    </xf>
    <xf numFmtId="3" fontId="55" fillId="2" borderId="9" xfId="19" applyNumberFormat="1" applyFont="1" applyFill="1" applyBorder="1" applyAlignment="1">
      <alignment horizontal="center" vertical="center"/>
    </xf>
    <xf numFmtId="3" fontId="78" fillId="2" borderId="9" xfId="19" applyNumberFormat="1" applyFont="1" applyFill="1" applyBorder="1" applyAlignment="1">
      <alignment horizontal="center" vertical="center"/>
    </xf>
    <xf numFmtId="3" fontId="63" fillId="2" borderId="36" xfId="2" applyNumberFormat="1" applyFont="1" applyFill="1" applyBorder="1" applyAlignment="1">
      <alignment horizontal="center" vertical="center" wrapText="1"/>
    </xf>
    <xf numFmtId="4" fontId="56" fillId="0" borderId="0" xfId="19" applyNumberFormat="1" applyFont="1" applyAlignment="1">
      <alignment horizontal="center" vertical="center"/>
    </xf>
    <xf numFmtId="0" fontId="81" fillId="0" borderId="0" xfId="0" applyFont="1"/>
    <xf numFmtId="3" fontId="40" fillId="2" borderId="9" xfId="2" applyNumberFormat="1" applyFont="1" applyFill="1" applyBorder="1" applyAlignment="1">
      <alignment horizontal="center" vertical="center"/>
    </xf>
    <xf numFmtId="3" fontId="73" fillId="2" borderId="9" xfId="20" applyNumberFormat="1" applyFont="1" applyFill="1" applyBorder="1" applyAlignment="1">
      <alignment horizontal="center" vertical="center"/>
    </xf>
    <xf numFmtId="3" fontId="73" fillId="2" borderId="9" xfId="5" applyNumberFormat="1" applyFont="1" applyFill="1" applyBorder="1" applyAlignment="1">
      <alignment horizontal="center" vertical="center"/>
    </xf>
    <xf numFmtId="0" fontId="8" fillId="0" borderId="0" xfId="19" applyFont="1" applyAlignment="1">
      <alignment horizontal="center" vertical="center" wrapText="1"/>
    </xf>
    <xf numFmtId="3" fontId="73" fillId="2" borderId="9" xfId="2" applyNumberFormat="1" applyFont="1" applyFill="1" applyBorder="1" applyAlignment="1">
      <alignment horizontal="center" vertical="center"/>
    </xf>
    <xf numFmtId="3" fontId="64" fillId="2" borderId="9" xfId="5" applyNumberFormat="1" applyFont="1" applyFill="1" applyBorder="1" applyAlignment="1">
      <alignment horizontal="center" vertical="center"/>
    </xf>
    <xf numFmtId="3" fontId="64" fillId="2" borderId="9" xfId="2" applyNumberFormat="1" applyFont="1" applyFill="1" applyBorder="1" applyAlignment="1">
      <alignment horizontal="center" vertical="center"/>
    </xf>
    <xf numFmtId="3" fontId="74" fillId="2" borderId="9" xfId="5" applyNumberFormat="1" applyFont="1" applyFill="1" applyBorder="1" applyAlignment="1">
      <alignment horizontal="center" vertical="center"/>
    </xf>
    <xf numFmtId="3" fontId="74" fillId="2" borderId="9" xfId="2" applyNumberFormat="1" applyFont="1" applyFill="1" applyBorder="1" applyAlignment="1">
      <alignment horizontal="center" vertical="center"/>
    </xf>
    <xf numFmtId="3" fontId="74" fillId="2" borderId="1" xfId="2" applyNumberFormat="1" applyFont="1" applyFill="1" applyBorder="1" applyAlignment="1">
      <alignment horizontal="center" vertical="center"/>
    </xf>
    <xf numFmtId="3" fontId="64" fillId="2" borderId="6" xfId="2" applyNumberFormat="1" applyFont="1" applyFill="1" applyBorder="1" applyAlignment="1">
      <alignment horizontal="center" vertical="center"/>
    </xf>
    <xf numFmtId="3" fontId="64" fillId="2" borderId="11" xfId="2" applyNumberFormat="1" applyFont="1" applyFill="1" applyBorder="1" applyAlignment="1">
      <alignment horizontal="center" vertical="center"/>
    </xf>
    <xf numFmtId="3" fontId="64" fillId="2" borderId="8" xfId="2" applyNumberFormat="1" applyFont="1" applyFill="1" applyBorder="1" applyAlignment="1">
      <alignment horizontal="center" vertical="center"/>
    </xf>
    <xf numFmtId="3" fontId="64" fillId="2" borderId="47" xfId="2" applyNumberFormat="1" applyFont="1" applyFill="1" applyBorder="1" applyAlignment="1">
      <alignment horizontal="center" vertical="center" wrapText="1"/>
    </xf>
    <xf numFmtId="3" fontId="64" fillId="2" borderId="36" xfId="2" applyNumberFormat="1" applyFont="1" applyFill="1" applyBorder="1" applyAlignment="1">
      <alignment horizontal="center" vertical="center" wrapText="1"/>
    </xf>
    <xf numFmtId="3" fontId="64" fillId="2" borderId="45" xfId="2" applyNumberFormat="1" applyFont="1" applyFill="1" applyBorder="1" applyAlignment="1">
      <alignment horizontal="center" vertical="center" wrapText="1"/>
    </xf>
    <xf numFmtId="3" fontId="64" fillId="2" borderId="46" xfId="2" applyNumberFormat="1" applyFont="1" applyFill="1" applyBorder="1" applyAlignment="1">
      <alignment horizontal="center" vertical="center" wrapText="1"/>
    </xf>
    <xf numFmtId="3" fontId="63" fillId="2" borderId="9" xfId="2" applyNumberFormat="1" applyFont="1" applyFill="1" applyBorder="1" applyAlignment="1">
      <alignment horizontal="center" vertical="center"/>
    </xf>
    <xf numFmtId="14" fontId="7" fillId="2" borderId="9" xfId="0" applyNumberFormat="1" applyFont="1" applyFill="1" applyBorder="1" applyAlignment="1">
      <alignment horizontal="center"/>
    </xf>
    <xf numFmtId="3" fontId="63" fillId="2" borderId="47" xfId="2" applyNumberFormat="1" applyFont="1" applyFill="1" applyBorder="1" applyAlignment="1">
      <alignment horizontal="center" vertical="center" wrapText="1"/>
    </xf>
    <xf numFmtId="4" fontId="55" fillId="2" borderId="13" xfId="19" applyNumberFormat="1" applyFont="1" applyFill="1" applyBorder="1" applyAlignment="1">
      <alignment horizontal="center" vertical="center"/>
    </xf>
    <xf numFmtId="49" fontId="63" fillId="2" borderId="12" xfId="19" applyNumberFormat="1" applyFont="1" applyFill="1" applyBorder="1" applyAlignment="1">
      <alignment horizontal="center" vertical="center"/>
    </xf>
    <xf numFmtId="4" fontId="24" fillId="2" borderId="12" xfId="19" applyNumberFormat="1" applyFont="1" applyFill="1" applyBorder="1" applyAlignment="1">
      <alignment horizontal="left" vertical="center" wrapText="1"/>
    </xf>
    <xf numFmtId="3" fontId="64" fillId="2" borderId="1" xfId="2" applyNumberFormat="1" applyFont="1" applyFill="1" applyBorder="1" applyAlignment="1">
      <alignment horizontal="center" vertical="center"/>
    </xf>
    <xf numFmtId="3" fontId="55" fillId="2" borderId="9" xfId="2" applyNumberFormat="1" applyFont="1" applyFill="1" applyBorder="1" applyAlignment="1">
      <alignment horizontal="center" vertical="center"/>
    </xf>
    <xf numFmtId="3" fontId="78" fillId="2" borderId="1" xfId="2" applyNumberFormat="1" applyFont="1" applyFill="1" applyBorder="1" applyAlignment="1">
      <alignment horizontal="center" vertical="center"/>
    </xf>
    <xf numFmtId="3" fontId="63" fillId="2" borderId="6" xfId="2" applyNumberFormat="1" applyFont="1" applyFill="1" applyBorder="1" applyAlignment="1">
      <alignment horizontal="center" vertical="center"/>
    </xf>
    <xf numFmtId="3" fontId="63" fillId="2" borderId="12" xfId="2" applyNumberFormat="1" applyFont="1" applyFill="1" applyBorder="1" applyAlignment="1">
      <alignment horizontal="center" vertical="center"/>
    </xf>
    <xf numFmtId="3" fontId="79" fillId="2" borderId="9" xfId="2" applyNumberFormat="1" applyFont="1" applyFill="1" applyBorder="1" applyAlignment="1">
      <alignment horizontal="center" vertical="center"/>
    </xf>
    <xf numFmtId="2" fontId="52" fillId="2" borderId="9" xfId="20" applyNumberFormat="1" applyFont="1" applyFill="1" applyBorder="1" applyAlignment="1">
      <alignment horizontal="center" vertical="center" wrapText="1"/>
    </xf>
    <xf numFmtId="14" fontId="63" fillId="2" borderId="9" xfId="20" applyNumberFormat="1" applyFont="1" applyFill="1" applyBorder="1" applyAlignment="1">
      <alignment horizontal="center" vertical="center"/>
    </xf>
    <xf numFmtId="2" fontId="55" fillId="2" borderId="9" xfId="20" applyNumberFormat="1" applyFont="1" applyFill="1" applyBorder="1" applyAlignment="1">
      <alignment horizontal="center" vertical="center"/>
    </xf>
    <xf numFmtId="0" fontId="52" fillId="2" borderId="9" xfId="20" applyFont="1" applyFill="1" applyBorder="1" applyAlignment="1">
      <alignment horizontal="left" vertical="center" wrapText="1"/>
    </xf>
    <xf numFmtId="14" fontId="24" fillId="2" borderId="22" xfId="11" applyNumberFormat="1" applyFont="1" applyFill="1" applyBorder="1" applyAlignment="1">
      <alignment horizontal="center"/>
    </xf>
    <xf numFmtId="0" fontId="2" fillId="2" borderId="0" xfId="19" applyFont="1" applyFill="1"/>
    <xf numFmtId="0" fontId="24" fillId="2" borderId="9" xfId="20" applyFont="1" applyFill="1" applyBorder="1" applyAlignment="1">
      <alignment horizontal="center" vertical="center" wrapText="1"/>
    </xf>
    <xf numFmtId="0" fontId="2" fillId="0" borderId="0" xfId="19" applyFont="1"/>
    <xf numFmtId="3" fontId="63" fillId="2" borderId="1" xfId="2" applyNumberFormat="1" applyFont="1" applyFill="1" applyBorder="1" applyAlignment="1">
      <alignment horizontal="center" vertical="center"/>
    </xf>
    <xf numFmtId="14" fontId="78" fillId="2" borderId="9" xfId="20" applyNumberFormat="1" applyFont="1" applyFill="1" applyBorder="1" applyAlignment="1">
      <alignment horizontal="center" vertical="center"/>
    </xf>
    <xf numFmtId="0" fontId="60" fillId="2" borderId="0" xfId="19" applyFont="1" applyFill="1"/>
    <xf numFmtId="0" fontId="68" fillId="2" borderId="0" xfId="19" applyFont="1" applyFill="1"/>
    <xf numFmtId="0" fontId="60" fillId="0" borderId="0" xfId="19" applyFont="1"/>
    <xf numFmtId="0" fontId="84" fillId="0" borderId="0" xfId="19" applyFont="1"/>
    <xf numFmtId="0" fontId="84" fillId="2" borderId="0" xfId="19" applyFont="1" applyFill="1"/>
    <xf numFmtId="0" fontId="2" fillId="2" borderId="0" xfId="19" applyFont="1" applyFill="1" applyAlignment="1">
      <alignment horizontal="center"/>
    </xf>
    <xf numFmtId="0" fontId="78" fillId="2" borderId="9" xfId="19" quotePrefix="1" applyFont="1" applyFill="1" applyBorder="1" applyAlignment="1">
      <alignment horizontal="center" vertical="center"/>
    </xf>
    <xf numFmtId="0" fontId="85" fillId="2" borderId="9" xfId="22" applyFont="1" applyFill="1" applyBorder="1" applyAlignment="1">
      <alignment horizontal="center" vertical="center"/>
    </xf>
    <xf numFmtId="0" fontId="86" fillId="2" borderId="3" xfId="22" applyFont="1" applyFill="1" applyBorder="1" applyAlignment="1">
      <alignment horizontal="left" vertical="center" wrapText="1"/>
    </xf>
    <xf numFmtId="0" fontId="54" fillId="2" borderId="3" xfId="20" applyFont="1" applyFill="1" applyBorder="1" applyAlignment="1">
      <alignment horizontal="left" vertical="center" wrapText="1"/>
    </xf>
    <xf numFmtId="43" fontId="14" fillId="0" borderId="0" xfId="24" applyFont="1"/>
    <xf numFmtId="43" fontId="6" fillId="0" borderId="0" xfId="24" applyFont="1" applyAlignment="1">
      <alignment wrapText="1"/>
    </xf>
    <xf numFmtId="43" fontId="3" fillId="0" borderId="0" xfId="24" applyFont="1"/>
    <xf numFmtId="43" fontId="63" fillId="2" borderId="9" xfId="24" applyFont="1" applyFill="1" applyBorder="1" applyAlignment="1">
      <alignment horizontal="center" vertical="center"/>
    </xf>
    <xf numFmtId="43" fontId="55" fillId="2" borderId="9" xfId="24" applyFont="1" applyFill="1" applyBorder="1" applyAlignment="1">
      <alignment horizontal="center" vertical="center"/>
    </xf>
    <xf numFmtId="43" fontId="79" fillId="2" borderId="9" xfId="24" applyFont="1" applyFill="1" applyBorder="1" applyAlignment="1">
      <alignment horizontal="center" vertical="center"/>
    </xf>
    <xf numFmtId="43" fontId="79" fillId="2" borderId="1" xfId="24" applyFont="1" applyFill="1" applyBorder="1" applyAlignment="1">
      <alignment horizontal="center" vertical="center"/>
    </xf>
    <xf numFmtId="43" fontId="29" fillId="0" borderId="0" xfId="24" applyFont="1" applyAlignment="1">
      <alignment vertical="top" wrapText="1"/>
    </xf>
    <xf numFmtId="43" fontId="0" fillId="0" borderId="0" xfId="24" applyFont="1"/>
    <xf numFmtId="43" fontId="73" fillId="2" borderId="9" xfId="24" applyFont="1" applyFill="1" applyBorder="1" applyAlignment="1">
      <alignment horizontal="center" vertical="center"/>
    </xf>
    <xf numFmtId="43" fontId="64" fillId="2" borderId="9" xfId="24" applyFont="1" applyFill="1" applyBorder="1" applyAlignment="1">
      <alignment horizontal="center" vertical="center"/>
    </xf>
    <xf numFmtId="43" fontId="78" fillId="2" borderId="9" xfId="24" applyFont="1" applyFill="1" applyBorder="1" applyAlignment="1">
      <alignment horizontal="center" vertical="center"/>
    </xf>
    <xf numFmtId="43" fontId="74" fillId="2" borderId="9" xfId="24" applyFont="1" applyFill="1" applyBorder="1" applyAlignment="1">
      <alignment horizontal="center" vertical="center"/>
    </xf>
    <xf numFmtId="43" fontId="74" fillId="2" borderId="1" xfId="24" applyFont="1" applyFill="1" applyBorder="1" applyAlignment="1">
      <alignment horizontal="center" vertical="center"/>
    </xf>
    <xf numFmtId="43" fontId="78" fillId="2" borderId="1" xfId="24" applyFont="1" applyFill="1" applyBorder="1" applyAlignment="1">
      <alignment horizontal="center" vertical="center"/>
    </xf>
    <xf numFmtId="43" fontId="64" fillId="2" borderId="11" xfId="24" applyFont="1" applyFill="1" applyBorder="1" applyAlignment="1">
      <alignment horizontal="center" vertical="center"/>
    </xf>
    <xf numFmtId="43" fontId="63" fillId="2" borderId="1" xfId="24" applyFont="1" applyFill="1" applyBorder="1" applyAlignment="1">
      <alignment horizontal="center" vertical="center"/>
    </xf>
    <xf numFmtId="43" fontId="64" fillId="2" borderId="1" xfId="24" applyFont="1" applyFill="1" applyBorder="1" applyAlignment="1">
      <alignment horizontal="center" vertical="center"/>
    </xf>
    <xf numFmtId="43" fontId="63" fillId="2" borderId="12" xfId="24" applyFont="1" applyFill="1" applyBorder="1" applyAlignment="1">
      <alignment horizontal="center" vertical="center"/>
    </xf>
    <xf numFmtId="43" fontId="63" fillId="2" borderId="47" xfId="24" applyFont="1" applyFill="1" applyBorder="1" applyAlignment="1">
      <alignment horizontal="center" vertical="center" wrapText="1"/>
    </xf>
    <xf numFmtId="43" fontId="63" fillId="2" borderId="36" xfId="24" applyFont="1" applyFill="1" applyBorder="1" applyAlignment="1">
      <alignment horizontal="center" vertical="center" wrapText="1"/>
    </xf>
    <xf numFmtId="43" fontId="64" fillId="2" borderId="36" xfId="24" applyFont="1" applyFill="1" applyBorder="1" applyAlignment="1">
      <alignment horizontal="center" vertical="center" wrapText="1"/>
    </xf>
    <xf numFmtId="43" fontId="64" fillId="2" borderId="45" xfId="24" applyFont="1" applyFill="1" applyBorder="1" applyAlignment="1">
      <alignment horizontal="center" vertical="center" wrapText="1"/>
    </xf>
    <xf numFmtId="43" fontId="64" fillId="2" borderId="46" xfId="24" applyFont="1" applyFill="1" applyBorder="1" applyAlignment="1">
      <alignment horizontal="center" vertical="center" wrapText="1"/>
    </xf>
    <xf numFmtId="43" fontId="55" fillId="2" borderId="13" xfId="24" applyFont="1" applyFill="1" applyBorder="1" applyAlignment="1">
      <alignment horizontal="center" vertical="center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center" wrapText="1"/>
    </xf>
    <xf numFmtId="49" fontId="7" fillId="0" borderId="10" xfId="0" applyNumberFormat="1" applyFont="1" applyBorder="1" applyAlignment="1">
      <alignment horizontal="center" wrapText="1"/>
    </xf>
    <xf numFmtId="49" fontId="7" fillId="0" borderId="10" xfId="0" applyNumberFormat="1" applyFont="1" applyBorder="1" applyAlignment="1">
      <alignment horizontal="left" wrapText="1"/>
    </xf>
    <xf numFmtId="49" fontId="76" fillId="0" borderId="5" xfId="0" applyNumberFormat="1" applyFont="1" applyBorder="1" applyAlignment="1">
      <alignment horizontal="center" wrapText="1"/>
    </xf>
    <xf numFmtId="49" fontId="7" fillId="0" borderId="0" xfId="0" applyNumberFormat="1" applyFont="1" applyAlignment="1">
      <alignment horizontal="center" vertical="center" wrapText="1"/>
    </xf>
    <xf numFmtId="3" fontId="40" fillId="2" borderId="9" xfId="2" applyNumberFormat="1" applyFont="1" applyFill="1" applyBorder="1" applyAlignment="1">
      <alignment horizontal="center" vertical="center" wrapText="1"/>
    </xf>
    <xf numFmtId="0" fontId="29" fillId="0" borderId="10" xfId="0" applyFont="1" applyBorder="1" applyAlignment="1">
      <alignment horizontal="left" vertical="center" wrapText="1"/>
    </xf>
    <xf numFmtId="43" fontId="8" fillId="0" borderId="0" xfId="24" applyFont="1" applyAlignment="1">
      <alignment horizontal="center" vertical="center" wrapText="1"/>
    </xf>
    <xf numFmtId="43" fontId="56" fillId="0" borderId="0" xfId="24" applyFont="1" applyAlignment="1">
      <alignment horizontal="center" vertical="center"/>
    </xf>
    <xf numFmtId="43" fontId="7" fillId="0" borderId="0" xfId="24" applyFont="1" applyAlignment="1">
      <alignment horizontal="center" vertical="center"/>
    </xf>
    <xf numFmtId="43" fontId="7" fillId="2" borderId="0" xfId="24" applyFont="1" applyFill="1"/>
    <xf numFmtId="0" fontId="14" fillId="2" borderId="0" xfId="0" applyFont="1" applyFill="1"/>
    <xf numFmtId="43" fontId="7" fillId="2" borderId="0" xfId="24" applyFont="1" applyFill="1" applyBorder="1" applyAlignment="1">
      <alignment horizontal="center"/>
    </xf>
    <xf numFmtId="0" fontId="6" fillId="2" borderId="0" xfId="0" applyFont="1" applyFill="1" applyAlignment="1">
      <alignment wrapText="1"/>
    </xf>
    <xf numFmtId="43" fontId="75" fillId="2" borderId="0" xfId="24" applyFont="1" applyFill="1" applyBorder="1" applyAlignment="1">
      <alignment horizontal="center" wrapText="1"/>
    </xf>
    <xf numFmtId="43" fontId="7" fillId="2" borderId="0" xfId="24" applyFont="1" applyFill="1" applyBorder="1" applyAlignment="1">
      <alignment horizontal="center" wrapText="1"/>
    </xf>
    <xf numFmtId="43" fontId="7" fillId="2" borderId="0" xfId="24" applyFont="1" applyFill="1" applyBorder="1" applyAlignment="1">
      <alignment horizontal="center" vertical="center"/>
    </xf>
    <xf numFmtId="43" fontId="56" fillId="2" borderId="0" xfId="24" applyFont="1" applyFill="1" applyAlignment="1">
      <alignment horizontal="center" vertical="center"/>
    </xf>
    <xf numFmtId="4" fontId="55" fillId="2" borderId="9" xfId="19" applyNumberFormat="1" applyFont="1" applyFill="1" applyBorder="1" applyAlignment="1">
      <alignment horizontal="center" vertical="center"/>
    </xf>
    <xf numFmtId="43" fontId="73" fillId="2" borderId="11" xfId="24" applyFont="1" applyFill="1" applyBorder="1" applyAlignment="1">
      <alignment horizontal="center" vertical="center"/>
    </xf>
    <xf numFmtId="43" fontId="63" fillId="2" borderId="8" xfId="24" applyFont="1" applyFill="1" applyBorder="1" applyAlignment="1">
      <alignment horizontal="center" vertical="center" wrapText="1"/>
    </xf>
    <xf numFmtId="43" fontId="64" fillId="2" borderId="8" xfId="24" applyFont="1" applyFill="1" applyBorder="1" applyAlignment="1">
      <alignment horizontal="center" vertical="center" wrapText="1"/>
    </xf>
    <xf numFmtId="43" fontId="81" fillId="2" borderId="0" xfId="24" applyFont="1" applyFill="1"/>
    <xf numFmtId="0" fontId="29" fillId="2" borderId="0" xfId="0" applyFont="1" applyFill="1" applyAlignment="1">
      <alignment wrapText="1"/>
    </xf>
    <xf numFmtId="43" fontId="29" fillId="2" borderId="0" xfId="24" applyFont="1" applyFill="1" applyAlignment="1">
      <alignment vertical="top"/>
    </xf>
    <xf numFmtId="0" fontId="29" fillId="2" borderId="0" xfId="0" applyFont="1" applyFill="1" applyAlignment="1">
      <alignment vertical="top" wrapText="1"/>
    </xf>
    <xf numFmtId="0" fontId="0" fillId="2" borderId="0" xfId="0" applyFill="1"/>
    <xf numFmtId="0" fontId="55" fillId="2" borderId="1" xfId="20" applyFont="1" applyFill="1" applyBorder="1" applyAlignment="1">
      <alignment horizontal="center" vertical="center"/>
    </xf>
    <xf numFmtId="0" fontId="63" fillId="2" borderId="1" xfId="20" applyFont="1" applyFill="1" applyBorder="1" applyAlignment="1">
      <alignment horizontal="center" vertical="center"/>
    </xf>
    <xf numFmtId="0" fontId="77" fillId="2" borderId="1" xfId="20" applyFont="1" applyFill="1" applyBorder="1" applyAlignment="1">
      <alignment horizontal="left" vertical="center" wrapText="1"/>
    </xf>
    <xf numFmtId="0" fontId="78" fillId="2" borderId="1" xfId="20" applyFont="1" applyFill="1" applyBorder="1" applyAlignment="1">
      <alignment horizontal="center" vertical="center"/>
    </xf>
    <xf numFmtId="0" fontId="79" fillId="2" borderId="1" xfId="20" applyFont="1" applyFill="1" applyBorder="1" applyAlignment="1">
      <alignment horizontal="center" vertical="center"/>
    </xf>
    <xf numFmtId="0" fontId="77" fillId="2" borderId="1" xfId="20" applyFont="1" applyFill="1" applyBorder="1" applyAlignment="1">
      <alignment horizontal="center" vertical="center" wrapText="1"/>
    </xf>
    <xf numFmtId="0" fontId="52" fillId="2" borderId="1" xfId="20" applyFont="1" applyFill="1" applyBorder="1" applyAlignment="1">
      <alignment horizontal="center" vertical="center" wrapText="1"/>
    </xf>
    <xf numFmtId="4" fontId="63" fillId="2" borderId="1" xfId="20" applyNumberFormat="1" applyFont="1" applyFill="1" applyBorder="1" applyAlignment="1">
      <alignment horizontal="center" vertical="center"/>
    </xf>
    <xf numFmtId="4" fontId="63" fillId="2" borderId="1" xfId="20" applyNumberFormat="1" applyFont="1" applyFill="1" applyBorder="1" applyAlignment="1">
      <alignment horizontal="center" vertical="center" wrapText="1"/>
    </xf>
    <xf numFmtId="4" fontId="63" fillId="2" borderId="1" xfId="19" applyNumberFormat="1" applyFont="1" applyFill="1" applyBorder="1" applyAlignment="1">
      <alignment horizontal="center" vertical="center" wrapText="1"/>
    </xf>
    <xf numFmtId="0" fontId="54" fillId="2" borderId="1" xfId="20" applyFont="1" applyFill="1" applyBorder="1" applyAlignment="1">
      <alignment horizontal="center" vertical="center" wrapText="1"/>
    </xf>
    <xf numFmtId="0" fontId="87" fillId="2" borderId="1" xfId="22" applyFont="1" applyFill="1" applyBorder="1" applyAlignment="1">
      <alignment horizontal="center" vertical="center" wrapText="1"/>
    </xf>
    <xf numFmtId="0" fontId="24" fillId="2" borderId="1" xfId="20" applyFont="1" applyFill="1" applyBorder="1" applyAlignment="1">
      <alignment horizontal="center" vertical="center" wrapText="1"/>
    </xf>
    <xf numFmtId="3" fontId="63" fillId="2" borderId="1" xfId="19" applyNumberFormat="1" applyFont="1" applyFill="1" applyBorder="1" applyAlignment="1">
      <alignment horizontal="center" vertical="center"/>
    </xf>
    <xf numFmtId="4" fontId="63" fillId="2" borderId="1" xfId="19" applyNumberFormat="1" applyFont="1" applyFill="1" applyBorder="1" applyAlignment="1">
      <alignment horizontal="center" vertical="center"/>
    </xf>
    <xf numFmtId="3" fontId="63" fillId="2" borderId="1" xfId="19" applyNumberFormat="1" applyFont="1" applyFill="1" applyBorder="1" applyAlignment="1">
      <alignment horizontal="center" vertical="center" wrapText="1"/>
    </xf>
    <xf numFmtId="4" fontId="63" fillId="2" borderId="48" xfId="19" applyNumberFormat="1" applyFont="1" applyFill="1" applyBorder="1" applyAlignment="1">
      <alignment horizontal="center" vertical="center" wrapText="1"/>
    </xf>
    <xf numFmtId="0" fontId="21" fillId="2" borderId="14" xfId="19" applyFont="1" applyFill="1" applyBorder="1" applyAlignment="1">
      <alignment horizontal="center" vertical="center" wrapText="1"/>
    </xf>
    <xf numFmtId="0" fontId="21" fillId="2" borderId="1" xfId="19" applyFont="1" applyFill="1" applyBorder="1" applyAlignment="1">
      <alignment horizontal="center" vertical="center" wrapText="1"/>
    </xf>
    <xf numFmtId="0" fontId="21" fillId="2" borderId="48" xfId="19" applyFont="1" applyFill="1" applyBorder="1" applyAlignment="1">
      <alignment horizontal="center" vertical="center" wrapText="1"/>
    </xf>
    <xf numFmtId="3" fontId="40" fillId="2" borderId="1" xfId="2" applyNumberFormat="1" applyFont="1" applyFill="1" applyBorder="1" applyAlignment="1">
      <alignment horizontal="center" vertical="center"/>
    </xf>
    <xf numFmtId="4" fontId="73" fillId="2" borderId="53" xfId="20" applyNumberFormat="1" applyFont="1" applyFill="1" applyBorder="1" applyAlignment="1">
      <alignment horizontal="center" vertical="center"/>
    </xf>
    <xf numFmtId="3" fontId="73" fillId="2" borderId="30" xfId="19" applyNumberFormat="1" applyFont="1" applyFill="1" applyBorder="1" applyAlignment="1">
      <alignment horizontal="center" vertical="center"/>
    </xf>
    <xf numFmtId="4" fontId="64" fillId="2" borderId="53" xfId="20" applyNumberFormat="1" applyFont="1" applyFill="1" applyBorder="1" applyAlignment="1">
      <alignment horizontal="center" vertical="center"/>
    </xf>
    <xf numFmtId="3" fontId="64" fillId="2" borderId="30" xfId="19" applyNumberFormat="1" applyFont="1" applyFill="1" applyBorder="1" applyAlignment="1">
      <alignment horizontal="center" vertical="center"/>
    </xf>
    <xf numFmtId="3" fontId="64" fillId="2" borderId="30" xfId="2" applyNumberFormat="1" applyFont="1" applyFill="1" applyBorder="1" applyAlignment="1">
      <alignment horizontal="center" vertical="center"/>
    </xf>
    <xf numFmtId="3" fontId="73" fillId="2" borderId="30" xfId="2" applyNumberFormat="1" applyFont="1" applyFill="1" applyBorder="1" applyAlignment="1">
      <alignment horizontal="center" vertical="center"/>
    </xf>
    <xf numFmtId="4" fontId="74" fillId="2" borderId="53" xfId="20" applyNumberFormat="1" applyFont="1" applyFill="1" applyBorder="1" applyAlignment="1">
      <alignment horizontal="center" vertical="center"/>
    </xf>
    <xf numFmtId="3" fontId="74" fillId="2" borderId="30" xfId="2" applyNumberFormat="1" applyFont="1" applyFill="1" applyBorder="1" applyAlignment="1">
      <alignment horizontal="center" vertical="center"/>
    </xf>
    <xf numFmtId="4" fontId="74" fillId="2" borderId="54" xfId="2" applyNumberFormat="1" applyFont="1" applyFill="1" applyBorder="1" applyAlignment="1">
      <alignment horizontal="center" vertical="center"/>
    </xf>
    <xf numFmtId="4" fontId="64" fillId="2" borderId="53" xfId="20" applyNumberFormat="1" applyFont="1" applyFill="1" applyBorder="1" applyAlignment="1">
      <alignment horizontal="center" vertical="center" wrapText="1"/>
    </xf>
    <xf numFmtId="3" fontId="64" fillId="2" borderId="31" xfId="2" applyNumberFormat="1" applyFont="1" applyFill="1" applyBorder="1" applyAlignment="1">
      <alignment horizontal="center" vertical="center"/>
    </xf>
    <xf numFmtId="4" fontId="74" fillId="2" borderId="53" xfId="19" applyNumberFormat="1" applyFont="1" applyFill="1" applyBorder="1" applyAlignment="1">
      <alignment horizontal="center" vertical="center"/>
    </xf>
    <xf numFmtId="3" fontId="74" fillId="2" borderId="30" xfId="19" applyNumberFormat="1" applyFont="1" applyFill="1" applyBorder="1" applyAlignment="1">
      <alignment horizontal="center" vertical="center"/>
    </xf>
    <xf numFmtId="4" fontId="64" fillId="2" borderId="55" xfId="2" applyNumberFormat="1" applyFont="1" applyFill="1" applyBorder="1" applyAlignment="1">
      <alignment horizontal="center" vertical="center" wrapText="1"/>
    </xf>
    <xf numFmtId="4" fontId="64" fillId="2" borderId="54" xfId="2" applyNumberFormat="1" applyFont="1" applyFill="1" applyBorder="1" applyAlignment="1">
      <alignment horizontal="center" vertical="center"/>
    </xf>
    <xf numFmtId="4" fontId="64" fillId="2" borderId="53" xfId="2" applyNumberFormat="1" applyFont="1" applyFill="1" applyBorder="1" applyAlignment="1">
      <alignment horizontal="center" vertical="center"/>
    </xf>
    <xf numFmtId="4" fontId="64" fillId="2" borderId="55" xfId="2" applyNumberFormat="1" applyFont="1" applyFill="1" applyBorder="1" applyAlignment="1">
      <alignment horizontal="center" vertical="center"/>
    </xf>
    <xf numFmtId="4" fontId="64" fillId="2" borderId="56" xfId="2" applyNumberFormat="1" applyFont="1" applyFill="1" applyBorder="1" applyAlignment="1">
      <alignment horizontal="center" vertical="center" wrapText="1"/>
    </xf>
    <xf numFmtId="4" fontId="64" fillId="2" borderId="59" xfId="2" applyNumberFormat="1" applyFont="1" applyFill="1" applyBorder="1" applyAlignment="1">
      <alignment horizontal="center" vertical="center" wrapText="1"/>
    </xf>
    <xf numFmtId="3" fontId="64" fillId="2" borderId="60" xfId="2" applyNumberFormat="1" applyFont="1" applyFill="1" applyBorder="1" applyAlignment="1">
      <alignment horizontal="center" vertical="center" wrapText="1"/>
    </xf>
    <xf numFmtId="3" fontId="64" fillId="2" borderId="61" xfId="2" applyNumberFormat="1" applyFont="1" applyFill="1" applyBorder="1" applyAlignment="1">
      <alignment horizontal="center" vertical="center" wrapText="1"/>
    </xf>
    <xf numFmtId="4" fontId="64" fillId="2" borderId="57" xfId="2" applyNumberFormat="1" applyFont="1" applyFill="1" applyBorder="1" applyAlignment="1">
      <alignment horizontal="center" vertical="center" wrapText="1"/>
    </xf>
    <xf numFmtId="3" fontId="64" fillId="2" borderId="62" xfId="2" applyNumberFormat="1" applyFont="1" applyFill="1" applyBorder="1" applyAlignment="1">
      <alignment horizontal="center" vertical="center" wrapText="1"/>
    </xf>
    <xf numFmtId="4" fontId="55" fillId="2" borderId="53" xfId="20" applyNumberFormat="1" applyFont="1" applyFill="1" applyBorder="1" applyAlignment="1">
      <alignment horizontal="center" vertical="center"/>
    </xf>
    <xf numFmtId="3" fontId="55" fillId="2" borderId="30" xfId="19" applyNumberFormat="1" applyFont="1" applyFill="1" applyBorder="1" applyAlignment="1">
      <alignment horizontal="center" vertical="center"/>
    </xf>
    <xf numFmtId="4" fontId="63" fillId="2" borderId="53" xfId="20" applyNumberFormat="1" applyFont="1" applyFill="1" applyBorder="1" applyAlignment="1">
      <alignment horizontal="center" vertical="center"/>
    </xf>
    <xf numFmtId="3" fontId="63" fillId="2" borderId="30" xfId="19" applyNumberFormat="1" applyFont="1" applyFill="1" applyBorder="1" applyAlignment="1">
      <alignment horizontal="center" vertical="center"/>
    </xf>
    <xf numFmtId="3" fontId="63" fillId="2" borderId="30" xfId="2" applyNumberFormat="1" applyFont="1" applyFill="1" applyBorder="1" applyAlignment="1">
      <alignment horizontal="center" vertical="center"/>
    </xf>
    <xf numFmtId="4" fontId="78" fillId="2" borderId="53" xfId="20" applyNumberFormat="1" applyFont="1" applyFill="1" applyBorder="1" applyAlignment="1">
      <alignment horizontal="center" vertical="center"/>
    </xf>
    <xf numFmtId="4" fontId="79" fillId="2" borderId="53" xfId="20" applyNumberFormat="1" applyFont="1" applyFill="1" applyBorder="1" applyAlignment="1">
      <alignment horizontal="center" vertical="center"/>
    </xf>
    <xf numFmtId="3" fontId="79" fillId="2" borderId="30" xfId="2" applyNumberFormat="1" applyFont="1" applyFill="1" applyBorder="1" applyAlignment="1">
      <alignment horizontal="center" vertical="center"/>
    </xf>
    <xf numFmtId="4" fontId="78" fillId="2" borderId="53" xfId="19" applyNumberFormat="1" applyFont="1" applyFill="1" applyBorder="1" applyAlignment="1">
      <alignment horizontal="center" vertical="center"/>
    </xf>
    <xf numFmtId="3" fontId="78" fillId="2" borderId="30" xfId="2" applyNumberFormat="1" applyFont="1" applyFill="1" applyBorder="1" applyAlignment="1">
      <alignment horizontal="center" vertical="center"/>
    </xf>
    <xf numFmtId="4" fontId="63" fillId="2" borderId="53" xfId="20" applyNumberFormat="1" applyFont="1" applyFill="1" applyBorder="1" applyAlignment="1">
      <alignment horizontal="center" vertical="center" wrapText="1"/>
    </xf>
    <xf numFmtId="3" fontId="63" fillId="2" borderId="31" xfId="2" applyNumberFormat="1" applyFont="1" applyFill="1" applyBorder="1" applyAlignment="1">
      <alignment horizontal="center" vertical="center"/>
    </xf>
    <xf numFmtId="4" fontId="63" fillId="2" borderId="53" xfId="19" applyNumberFormat="1" applyFont="1" applyFill="1" applyBorder="1" applyAlignment="1">
      <alignment horizontal="center" vertical="center" wrapText="1"/>
    </xf>
    <xf numFmtId="4" fontId="63" fillId="2" borderId="53" xfId="19" applyNumberFormat="1" applyFont="1" applyFill="1" applyBorder="1" applyAlignment="1">
      <alignment horizontal="center" vertical="center"/>
    </xf>
    <xf numFmtId="3" fontId="78" fillId="2" borderId="30" xfId="19" applyNumberFormat="1" applyFont="1" applyFill="1" applyBorder="1" applyAlignment="1">
      <alignment horizontal="center" vertical="center"/>
    </xf>
    <xf numFmtId="4" fontId="63" fillId="2" borderId="57" xfId="19" applyNumberFormat="1" applyFont="1" applyFill="1" applyBorder="1" applyAlignment="1">
      <alignment horizontal="center" vertical="center"/>
    </xf>
    <xf numFmtId="3" fontId="63" fillId="2" borderId="58" xfId="2" applyNumberFormat="1" applyFont="1" applyFill="1" applyBorder="1" applyAlignment="1">
      <alignment horizontal="center" vertical="center"/>
    </xf>
    <xf numFmtId="4" fontId="63" fillId="2" borderId="28" xfId="19" applyNumberFormat="1" applyFont="1" applyFill="1" applyBorder="1" applyAlignment="1">
      <alignment horizontal="center" vertical="center" wrapText="1"/>
    </xf>
    <xf numFmtId="3" fontId="63" fillId="2" borderId="60" xfId="2" applyNumberFormat="1" applyFont="1" applyFill="1" applyBorder="1" applyAlignment="1">
      <alignment horizontal="center" vertical="center" wrapText="1"/>
    </xf>
    <xf numFmtId="3" fontId="63" fillId="2" borderId="61" xfId="2" applyNumberFormat="1" applyFont="1" applyFill="1" applyBorder="1" applyAlignment="1">
      <alignment horizontal="center" vertical="center" wrapText="1"/>
    </xf>
    <xf numFmtId="4" fontId="63" fillId="2" borderId="57" xfId="19" applyNumberFormat="1" applyFont="1" applyFill="1" applyBorder="1" applyAlignment="1">
      <alignment horizontal="center" vertical="center" wrapText="1"/>
    </xf>
    <xf numFmtId="3" fontId="55" fillId="2" borderId="28" xfId="19" applyNumberFormat="1" applyFont="1" applyFill="1" applyBorder="1" applyAlignment="1">
      <alignment horizontal="right" vertical="center"/>
    </xf>
    <xf numFmtId="4" fontId="55" fillId="2" borderId="29" xfId="19" applyNumberFormat="1" applyFont="1" applyFill="1" applyBorder="1" applyAlignment="1">
      <alignment horizontal="center" vertical="center"/>
    </xf>
    <xf numFmtId="3" fontId="80" fillId="2" borderId="63" xfId="19" applyNumberFormat="1" applyFont="1" applyFill="1" applyBorder="1" applyAlignment="1">
      <alignment horizontal="center" vertical="center"/>
    </xf>
    <xf numFmtId="43" fontId="80" fillId="2" borderId="24" xfId="24" applyFont="1" applyFill="1" applyBorder="1" applyAlignment="1">
      <alignment horizontal="center" vertical="center"/>
    </xf>
    <xf numFmtId="4" fontId="80" fillId="2" borderId="24" xfId="19" applyNumberFormat="1" applyFont="1" applyFill="1" applyBorder="1" applyAlignment="1">
      <alignment horizontal="center" vertical="center"/>
    </xf>
    <xf numFmtId="4" fontId="80" fillId="2" borderId="33" xfId="19" applyNumberFormat="1" applyFont="1" applyFill="1" applyBorder="1" applyAlignment="1">
      <alignment horizontal="center" vertical="center"/>
    </xf>
    <xf numFmtId="43" fontId="55" fillId="2" borderId="53" xfId="24" applyFont="1" applyFill="1" applyBorder="1" applyAlignment="1">
      <alignment horizontal="center" vertical="center"/>
    </xf>
    <xf numFmtId="4" fontId="55" fillId="2" borderId="53" xfId="19" applyNumberFormat="1" applyFont="1" applyFill="1" applyBorder="1" applyAlignment="1">
      <alignment horizontal="center" vertical="center"/>
    </xf>
    <xf numFmtId="4" fontId="55" fillId="2" borderId="30" xfId="19" applyNumberFormat="1" applyFont="1" applyFill="1" applyBorder="1" applyAlignment="1">
      <alignment horizontal="center" vertical="center"/>
    </xf>
    <xf numFmtId="170" fontId="49" fillId="2" borderId="30" xfId="19" applyNumberFormat="1" applyFont="1" applyFill="1" applyBorder="1"/>
    <xf numFmtId="170" fontId="3" fillId="2" borderId="30" xfId="19" applyNumberFormat="1" applyFill="1" applyBorder="1"/>
    <xf numFmtId="43" fontId="63" fillId="2" borderId="53" xfId="24" applyFont="1" applyFill="1" applyBorder="1" applyAlignment="1">
      <alignment horizontal="center" vertical="center"/>
    </xf>
    <xf numFmtId="3" fontId="55" fillId="2" borderId="53" xfId="19" applyNumberFormat="1" applyFont="1" applyFill="1" applyBorder="1" applyAlignment="1">
      <alignment horizontal="center" vertical="center"/>
    </xf>
    <xf numFmtId="43" fontId="55" fillId="2" borderId="28" xfId="24" applyFont="1" applyFill="1" applyBorder="1" applyAlignment="1">
      <alignment horizontal="center" vertical="center"/>
    </xf>
    <xf numFmtId="43" fontId="73" fillId="2" borderId="65" xfId="24" applyFont="1" applyFill="1" applyBorder="1" applyAlignment="1">
      <alignment horizontal="center" vertical="center"/>
    </xf>
    <xf numFmtId="43" fontId="63" fillId="2" borderId="66" xfId="24" applyFont="1" applyFill="1" applyBorder="1" applyAlignment="1">
      <alignment horizontal="center" vertical="center" wrapText="1"/>
    </xf>
    <xf numFmtId="43" fontId="64" fillId="2" borderId="66" xfId="24" applyFont="1" applyFill="1" applyBorder="1" applyAlignment="1">
      <alignment horizontal="center" vertical="center" wrapText="1"/>
    </xf>
    <xf numFmtId="43" fontId="80" fillId="2" borderId="67" xfId="24" applyFont="1" applyFill="1" applyBorder="1" applyAlignment="1">
      <alignment horizontal="center" vertical="center"/>
    </xf>
    <xf numFmtId="43" fontId="80" fillId="2" borderId="68" xfId="24" applyFont="1" applyFill="1" applyBorder="1" applyAlignment="1">
      <alignment horizontal="center" vertical="center"/>
    </xf>
    <xf numFmtId="170" fontId="3" fillId="2" borderId="69" xfId="19" applyNumberFormat="1" applyFill="1" applyBorder="1"/>
    <xf numFmtId="43" fontId="78" fillId="2" borderId="53" xfId="24" applyFont="1" applyFill="1" applyBorder="1" applyAlignment="1">
      <alignment horizontal="center" vertical="center"/>
    </xf>
    <xf numFmtId="43" fontId="79" fillId="2" borderId="53" xfId="24" applyFont="1" applyFill="1" applyBorder="1" applyAlignment="1">
      <alignment horizontal="center" vertical="center"/>
    </xf>
    <xf numFmtId="43" fontId="63" fillId="2" borderId="53" xfId="24" applyFont="1" applyFill="1" applyBorder="1" applyAlignment="1">
      <alignment horizontal="center" vertical="center" wrapText="1"/>
    </xf>
    <xf numFmtId="43" fontId="63" fillId="2" borderId="57" xfId="24" applyFont="1" applyFill="1" applyBorder="1" applyAlignment="1">
      <alignment horizontal="center" vertical="center"/>
    </xf>
    <xf numFmtId="43" fontId="63" fillId="2" borderId="28" xfId="24" applyFont="1" applyFill="1" applyBorder="1" applyAlignment="1">
      <alignment horizontal="center" vertical="center" wrapText="1"/>
    </xf>
    <xf numFmtId="43" fontId="63" fillId="2" borderId="57" xfId="24" applyFont="1" applyFill="1" applyBorder="1" applyAlignment="1">
      <alignment horizontal="center" vertical="center" wrapText="1"/>
    </xf>
    <xf numFmtId="43" fontId="55" fillId="2" borderId="28" xfId="24" applyFont="1" applyFill="1" applyBorder="1" applyAlignment="1">
      <alignment horizontal="right" vertical="center"/>
    </xf>
    <xf numFmtId="43" fontId="80" fillId="2" borderId="63" xfId="24" applyFont="1" applyFill="1" applyBorder="1" applyAlignment="1">
      <alignment horizontal="center" vertical="center"/>
    </xf>
    <xf numFmtId="4" fontId="55" fillId="2" borderId="28" xfId="19" applyNumberFormat="1" applyFont="1" applyFill="1" applyBorder="1" applyAlignment="1">
      <alignment horizontal="center" vertical="center"/>
    </xf>
    <xf numFmtId="43" fontId="55" fillId="2" borderId="63" xfId="24" applyFont="1" applyFill="1" applyBorder="1" applyAlignment="1">
      <alignment horizontal="center" vertical="center"/>
    </xf>
    <xf numFmtId="43" fontId="55" fillId="2" borderId="24" xfId="24" applyFont="1" applyFill="1" applyBorder="1" applyAlignment="1">
      <alignment horizontal="center" vertical="center"/>
    </xf>
    <xf numFmtId="43" fontId="55" fillId="2" borderId="33" xfId="24" applyFont="1" applyFill="1" applyBorder="1" applyAlignment="1">
      <alignment horizontal="center" vertical="center"/>
    </xf>
    <xf numFmtId="43" fontId="7" fillId="0" borderId="0" xfId="24" applyFont="1"/>
    <xf numFmtId="43" fontId="7" fillId="0" borderId="0" xfId="0" applyNumberFormat="1" applyFont="1"/>
    <xf numFmtId="43" fontId="7" fillId="0" borderId="0" xfId="0" applyNumberFormat="1" applyFont="1" applyAlignment="1">
      <alignment horizontal="right"/>
    </xf>
    <xf numFmtId="43" fontId="7" fillId="0" borderId="0" xfId="24" applyFont="1" applyAlignment="1">
      <alignment horizontal="right"/>
    </xf>
    <xf numFmtId="43" fontId="7" fillId="0" borderId="9" xfId="0" applyNumberFormat="1" applyFont="1" applyBorder="1" applyAlignment="1">
      <alignment horizontal="center"/>
    </xf>
    <xf numFmtId="43" fontId="7" fillId="0" borderId="9" xfId="0" applyNumberFormat="1" applyFont="1" applyBorder="1" applyAlignment="1">
      <alignment horizontal="center" vertical="center"/>
    </xf>
    <xf numFmtId="43" fontId="7" fillId="0" borderId="0" xfId="0" applyNumberFormat="1" applyFont="1" applyAlignment="1">
      <alignment horizontal="center"/>
    </xf>
    <xf numFmtId="43" fontId="7" fillId="0" borderId="0" xfId="24" applyFont="1" applyAlignment="1">
      <alignment horizontal="center"/>
    </xf>
    <xf numFmtId="43" fontId="55" fillId="2" borderId="30" xfId="24" applyFont="1" applyFill="1" applyBorder="1" applyAlignment="1">
      <alignment horizontal="center" vertical="center"/>
    </xf>
    <xf numFmtId="43" fontId="63" fillId="2" borderId="30" xfId="24" applyFont="1" applyFill="1" applyBorder="1" applyAlignment="1">
      <alignment horizontal="center" vertical="center"/>
    </xf>
    <xf numFmtId="43" fontId="73" fillId="2" borderId="30" xfId="24" applyFont="1" applyFill="1" applyBorder="1" applyAlignment="1">
      <alignment horizontal="center" vertical="center"/>
    </xf>
    <xf numFmtId="43" fontId="64" fillId="2" borderId="30" xfId="24" applyFont="1" applyFill="1" applyBorder="1" applyAlignment="1">
      <alignment horizontal="center" vertical="center"/>
    </xf>
    <xf numFmtId="43" fontId="74" fillId="2" borderId="30" xfId="24" applyFont="1" applyFill="1" applyBorder="1" applyAlignment="1">
      <alignment horizontal="center" vertical="center"/>
    </xf>
    <xf numFmtId="43" fontId="79" fillId="2" borderId="30" xfId="24" applyFont="1" applyFill="1" applyBorder="1" applyAlignment="1">
      <alignment horizontal="center" vertical="center"/>
    </xf>
    <xf numFmtId="43" fontId="78" fillId="2" borderId="30" xfId="24" applyFont="1" applyFill="1" applyBorder="1" applyAlignment="1">
      <alignment horizontal="center" vertical="center"/>
    </xf>
    <xf numFmtId="43" fontId="63" fillId="2" borderId="6" xfId="24" applyFont="1" applyFill="1" applyBorder="1" applyAlignment="1">
      <alignment horizontal="center" vertical="center"/>
    </xf>
    <xf numFmtId="43" fontId="63" fillId="2" borderId="31" xfId="24" applyFont="1" applyFill="1" applyBorder="1" applyAlignment="1">
      <alignment horizontal="center" vertical="center"/>
    </xf>
    <xf numFmtId="43" fontId="64" fillId="2" borderId="8" xfId="24" applyFont="1" applyFill="1" applyBorder="1" applyAlignment="1">
      <alignment horizontal="center" vertical="center"/>
    </xf>
    <xf numFmtId="43" fontId="64" fillId="2" borderId="31" xfId="24" applyFont="1" applyFill="1" applyBorder="1" applyAlignment="1">
      <alignment horizontal="center" vertical="center"/>
    </xf>
    <xf numFmtId="43" fontId="63" fillId="2" borderId="58" xfId="24" applyFont="1" applyFill="1" applyBorder="1" applyAlignment="1">
      <alignment horizontal="center" vertical="center"/>
    </xf>
    <xf numFmtId="43" fontId="63" fillId="2" borderId="60" xfId="24" applyFont="1" applyFill="1" applyBorder="1" applyAlignment="1">
      <alignment horizontal="center" vertical="center" wrapText="1"/>
    </xf>
    <xf numFmtId="43" fontId="63" fillId="2" borderId="61" xfId="24" applyFont="1" applyFill="1" applyBorder="1" applyAlignment="1">
      <alignment horizontal="center" vertical="center" wrapText="1"/>
    </xf>
    <xf numFmtId="43" fontId="64" fillId="2" borderId="61" xfId="24" applyFont="1" applyFill="1" applyBorder="1" applyAlignment="1">
      <alignment horizontal="center" vertical="center" wrapText="1"/>
    </xf>
    <xf numFmtId="43" fontId="64" fillId="2" borderId="62" xfId="24" applyFont="1" applyFill="1" applyBorder="1" applyAlignment="1">
      <alignment horizontal="center" vertical="center" wrapText="1"/>
    </xf>
    <xf numFmtId="43" fontId="55" fillId="2" borderId="29" xfId="24" applyFont="1" applyFill="1" applyBorder="1" applyAlignment="1">
      <alignment horizontal="center" vertical="center"/>
    </xf>
    <xf numFmtId="43" fontId="80" fillId="2" borderId="33" xfId="24" applyFont="1" applyFill="1" applyBorder="1" applyAlignment="1">
      <alignment horizontal="center" vertical="center"/>
    </xf>
    <xf numFmtId="14" fontId="7" fillId="0" borderId="9" xfId="24" applyNumberFormat="1" applyFont="1" applyBorder="1" applyAlignment="1">
      <alignment horizontal="center"/>
    </xf>
    <xf numFmtId="3" fontId="73" fillId="12" borderId="24" xfId="19" applyNumberFormat="1" applyFont="1" applyFill="1" applyBorder="1" applyAlignment="1">
      <alignment horizontal="center" vertical="center" wrapText="1"/>
    </xf>
    <xf numFmtId="43" fontId="55" fillId="12" borderId="24" xfId="24" applyFont="1" applyFill="1" applyBorder="1" applyAlignment="1">
      <alignment horizontal="center" vertical="center" wrapText="1"/>
    </xf>
    <xf numFmtId="3" fontId="55" fillId="12" borderId="24" xfId="19" applyNumberFormat="1" applyFont="1" applyFill="1" applyBorder="1" applyAlignment="1">
      <alignment horizontal="center" vertical="center" wrapText="1"/>
    </xf>
    <xf numFmtId="2" fontId="55" fillId="2" borderId="13" xfId="19" applyNumberFormat="1" applyFont="1" applyFill="1" applyBorder="1" applyAlignment="1">
      <alignment horizontal="center" vertical="center"/>
    </xf>
    <xf numFmtId="4" fontId="8" fillId="2" borderId="13" xfId="19" applyNumberFormat="1" applyFont="1" applyFill="1" applyBorder="1" applyAlignment="1">
      <alignment horizontal="left" vertical="center" wrapText="1"/>
    </xf>
    <xf numFmtId="4" fontId="55" fillId="2" borderId="14" xfId="19" applyNumberFormat="1" applyFont="1" applyFill="1" applyBorder="1" applyAlignment="1">
      <alignment horizontal="center" vertical="center"/>
    </xf>
    <xf numFmtId="43" fontId="55" fillId="2" borderId="13" xfId="19" applyNumberFormat="1" applyFont="1" applyFill="1" applyBorder="1" applyAlignment="1">
      <alignment horizontal="center" vertical="center"/>
    </xf>
    <xf numFmtId="43" fontId="55" fillId="2" borderId="29" xfId="19" applyNumberFormat="1" applyFont="1" applyFill="1" applyBorder="1" applyAlignment="1">
      <alignment horizontal="center" vertical="center"/>
    </xf>
    <xf numFmtId="2" fontId="55" fillId="2" borderId="9" xfId="19" applyNumberFormat="1" applyFont="1" applyFill="1" applyBorder="1" applyAlignment="1">
      <alignment horizontal="center" vertical="center"/>
    </xf>
    <xf numFmtId="4" fontId="8" fillId="2" borderId="9" xfId="19" applyNumberFormat="1" applyFont="1" applyFill="1" applyBorder="1" applyAlignment="1">
      <alignment horizontal="left" vertical="center" wrapText="1"/>
    </xf>
    <xf numFmtId="4" fontId="55" fillId="2" borderId="1" xfId="19" applyNumberFormat="1" applyFont="1" applyFill="1" applyBorder="1" applyAlignment="1">
      <alignment horizontal="center" vertical="center"/>
    </xf>
    <xf numFmtId="4" fontId="73" fillId="2" borderId="53" xfId="2" applyNumberFormat="1" applyFont="1" applyFill="1" applyBorder="1" applyAlignment="1">
      <alignment horizontal="center" vertical="center"/>
    </xf>
    <xf numFmtId="14" fontId="55" fillId="2" borderId="9" xfId="20" applyNumberFormat="1" applyFont="1" applyFill="1" applyBorder="1" applyAlignment="1">
      <alignment horizontal="center" vertical="center"/>
    </xf>
    <xf numFmtId="0" fontId="55" fillId="2" borderId="9" xfId="19" quotePrefix="1" applyFont="1" applyFill="1" applyBorder="1" applyAlignment="1">
      <alignment horizontal="center" vertical="center"/>
    </xf>
    <xf numFmtId="4" fontId="73" fillId="2" borderId="53" xfId="19" applyNumberFormat="1" applyFont="1" applyFill="1" applyBorder="1" applyAlignment="1">
      <alignment horizontal="center" vertical="center"/>
    </xf>
    <xf numFmtId="0" fontId="55" fillId="2" borderId="9" xfId="19" applyFont="1" applyFill="1" applyBorder="1" applyAlignment="1">
      <alignment horizontal="center" vertical="center"/>
    </xf>
    <xf numFmtId="4" fontId="82" fillId="2" borderId="53" xfId="22" applyNumberFormat="1" applyFont="1" applyFill="1" applyBorder="1" applyAlignment="1">
      <alignment horizontal="center" vertical="center" wrapText="1"/>
    </xf>
    <xf numFmtId="49" fontId="55" fillId="2" borderId="9" xfId="19" applyNumberFormat="1" applyFont="1" applyFill="1" applyBorder="1" applyAlignment="1">
      <alignment horizontal="center" vertical="center"/>
    </xf>
    <xf numFmtId="0" fontId="83" fillId="2" borderId="53" xfId="19" applyFont="1" applyFill="1" applyBorder="1"/>
    <xf numFmtId="0" fontId="83" fillId="2" borderId="9" xfId="19" applyFont="1" applyFill="1" applyBorder="1"/>
    <xf numFmtId="43" fontId="83" fillId="2" borderId="9" xfId="24" applyFont="1" applyFill="1" applyBorder="1"/>
    <xf numFmtId="3" fontId="55" fillId="2" borderId="30" xfId="2" applyNumberFormat="1" applyFont="1" applyFill="1" applyBorder="1" applyAlignment="1">
      <alignment horizontal="center" vertical="center"/>
    </xf>
    <xf numFmtId="49" fontId="55" fillId="2" borderId="9" xfId="19" quotePrefix="1" applyNumberFormat="1" applyFont="1" applyFill="1" applyBorder="1" applyAlignment="1">
      <alignment horizontal="center" vertical="center"/>
    </xf>
    <xf numFmtId="49" fontId="55" fillId="2" borderId="13" xfId="19" applyNumberFormat="1" applyFont="1" applyFill="1" applyBorder="1" applyAlignment="1">
      <alignment horizontal="center" vertical="center"/>
    </xf>
    <xf numFmtId="3" fontId="55" fillId="2" borderId="13" xfId="5" applyNumberFormat="1" applyFont="1" applyFill="1" applyBorder="1" applyAlignment="1">
      <alignment horizontal="center" vertical="center"/>
    </xf>
    <xf numFmtId="3" fontId="55" fillId="2" borderId="29" xfId="5" applyNumberFormat="1" applyFont="1" applyFill="1" applyBorder="1" applyAlignment="1">
      <alignment horizontal="center" vertical="center"/>
    </xf>
    <xf numFmtId="49" fontId="55" fillId="2" borderId="12" xfId="19" applyNumberFormat="1" applyFont="1" applyFill="1" applyBorder="1" applyAlignment="1">
      <alignment horizontal="center" vertical="center"/>
    </xf>
    <xf numFmtId="4" fontId="8" fillId="2" borderId="12" xfId="19" applyNumberFormat="1" applyFont="1" applyFill="1" applyBorder="1" applyAlignment="1">
      <alignment horizontal="left" vertical="center" wrapText="1"/>
    </xf>
    <xf numFmtId="3" fontId="55" fillId="2" borderId="48" xfId="19" applyNumberFormat="1" applyFont="1" applyFill="1" applyBorder="1" applyAlignment="1">
      <alignment horizontal="center" vertical="center"/>
    </xf>
    <xf numFmtId="4" fontId="73" fillId="2" borderId="57" xfId="2" applyNumberFormat="1" applyFont="1" applyFill="1" applyBorder="1" applyAlignment="1">
      <alignment horizontal="center" vertical="center"/>
    </xf>
    <xf numFmtId="3" fontId="73" fillId="2" borderId="12" xfId="2" applyNumberFormat="1" applyFont="1" applyFill="1" applyBorder="1" applyAlignment="1">
      <alignment horizontal="center" vertical="center"/>
    </xf>
    <xf numFmtId="3" fontId="73" fillId="2" borderId="58" xfId="2" applyNumberFormat="1" applyFont="1" applyFill="1" applyBorder="1" applyAlignment="1">
      <alignment horizontal="center" vertical="center"/>
    </xf>
    <xf numFmtId="43" fontId="73" fillId="2" borderId="12" xfId="24" applyFont="1" applyFill="1" applyBorder="1" applyAlignment="1">
      <alignment horizontal="center" vertical="center"/>
    </xf>
    <xf numFmtId="43" fontId="73" fillId="2" borderId="58" xfId="24" applyFont="1" applyFill="1" applyBorder="1" applyAlignment="1">
      <alignment horizontal="center" vertical="center"/>
    </xf>
    <xf numFmtId="3" fontId="73" fillId="2" borderId="53" xfId="2" applyNumberFormat="1" applyFont="1" applyFill="1" applyBorder="1" applyAlignment="1">
      <alignment horizontal="center" vertical="center"/>
    </xf>
    <xf numFmtId="3" fontId="73" fillId="2" borderId="63" xfId="2" applyNumberFormat="1" applyFont="1" applyFill="1" applyBorder="1" applyAlignment="1">
      <alignment horizontal="center" vertical="center"/>
    </xf>
    <xf numFmtId="3" fontId="73" fillId="2" borderId="24" xfId="2" applyNumberFormat="1" applyFont="1" applyFill="1" applyBorder="1" applyAlignment="1">
      <alignment horizontal="center" vertical="center"/>
    </xf>
    <xf numFmtId="3" fontId="73" fillId="2" borderId="33" xfId="2" applyNumberFormat="1" applyFont="1" applyFill="1" applyBorder="1" applyAlignment="1">
      <alignment horizontal="center" vertical="center"/>
    </xf>
    <xf numFmtId="164" fontId="8" fillId="2" borderId="9" xfId="12" applyFont="1" applyFill="1" applyBorder="1" applyAlignment="1">
      <alignment horizontal="center"/>
    </xf>
    <xf numFmtId="4" fontId="73" fillId="2" borderId="28" xfId="5" applyNumberFormat="1" applyFont="1" applyFill="1" applyBorder="1" applyAlignment="1">
      <alignment horizontal="center" vertical="center"/>
    </xf>
    <xf numFmtId="3" fontId="73" fillId="2" borderId="13" xfId="5" applyNumberFormat="1" applyFont="1" applyFill="1" applyBorder="1" applyAlignment="1">
      <alignment horizontal="center" vertical="center"/>
    </xf>
    <xf numFmtId="3" fontId="73" fillId="2" borderId="29" xfId="5" applyNumberFormat="1" applyFont="1" applyFill="1" applyBorder="1" applyAlignment="1">
      <alignment horizontal="center" vertical="center"/>
    </xf>
    <xf numFmtId="170" fontId="3" fillId="2" borderId="29" xfId="19" applyNumberFormat="1" applyFill="1" applyBorder="1"/>
    <xf numFmtId="4" fontId="64" fillId="2" borderId="57" xfId="2" applyNumberFormat="1" applyFont="1" applyFill="1" applyBorder="1" applyAlignment="1">
      <alignment horizontal="center" vertical="center"/>
    </xf>
    <xf numFmtId="3" fontId="64" fillId="2" borderId="12" xfId="2" applyNumberFormat="1" applyFont="1" applyFill="1" applyBorder="1" applyAlignment="1">
      <alignment horizontal="center" vertical="center"/>
    </xf>
    <xf numFmtId="3" fontId="64" fillId="2" borderId="58" xfId="2" applyNumberFormat="1" applyFont="1" applyFill="1" applyBorder="1" applyAlignment="1">
      <alignment horizontal="center" vertical="center"/>
    </xf>
    <xf numFmtId="170" fontId="3" fillId="2" borderId="58" xfId="19" applyNumberFormat="1" applyFill="1" applyBorder="1"/>
    <xf numFmtId="0" fontId="56" fillId="11" borderId="0" xfId="19" applyFont="1" applyFill="1"/>
    <xf numFmtId="43" fontId="14" fillId="11" borderId="0" xfId="24" applyFont="1" applyFill="1"/>
    <xf numFmtId="43" fontId="3" fillId="11" borderId="0" xfId="24" applyFont="1" applyFill="1"/>
    <xf numFmtId="43" fontId="55" fillId="13" borderId="24" xfId="24" applyFont="1" applyFill="1" applyBorder="1" applyAlignment="1">
      <alignment horizontal="center" vertical="center" wrapText="1"/>
    </xf>
    <xf numFmtId="4" fontId="55" fillId="11" borderId="28" xfId="19" applyNumberFormat="1" applyFont="1" applyFill="1" applyBorder="1" applyAlignment="1">
      <alignment horizontal="center" vertical="center"/>
    </xf>
    <xf numFmtId="43" fontId="55" fillId="11" borderId="13" xfId="19" applyNumberFormat="1" applyFont="1" applyFill="1" applyBorder="1" applyAlignment="1">
      <alignment horizontal="center" vertical="center"/>
    </xf>
    <xf numFmtId="43" fontId="55" fillId="11" borderId="29" xfId="19" applyNumberFormat="1" applyFont="1" applyFill="1" applyBorder="1" applyAlignment="1">
      <alignment horizontal="center" vertical="center"/>
    </xf>
    <xf numFmtId="43" fontId="63" fillId="11" borderId="53" xfId="24" applyFont="1" applyFill="1" applyBorder="1" applyAlignment="1">
      <alignment horizontal="center" vertical="center"/>
    </xf>
    <xf numFmtId="43" fontId="55" fillId="11" borderId="9" xfId="24" applyFont="1" applyFill="1" applyBorder="1" applyAlignment="1">
      <alignment horizontal="center" vertical="center"/>
    </xf>
    <xf numFmtId="43" fontId="55" fillId="11" borderId="30" xfId="24" applyFont="1" applyFill="1" applyBorder="1" applyAlignment="1">
      <alignment horizontal="center" vertical="center"/>
    </xf>
    <xf numFmtId="43" fontId="63" fillId="11" borderId="9" xfId="24" applyFont="1" applyFill="1" applyBorder="1" applyAlignment="1">
      <alignment horizontal="center" vertical="center"/>
    </xf>
    <xf numFmtId="43" fontId="63" fillId="11" borderId="30" xfId="24" applyFont="1" applyFill="1" applyBorder="1" applyAlignment="1">
      <alignment horizontal="center" vertical="center"/>
    </xf>
    <xf numFmtId="43" fontId="73" fillId="11" borderId="9" xfId="24" applyFont="1" applyFill="1" applyBorder="1" applyAlignment="1">
      <alignment horizontal="center" vertical="center"/>
    </xf>
    <xf numFmtId="43" fontId="73" fillId="11" borderId="30" xfId="24" applyFont="1" applyFill="1" applyBorder="1" applyAlignment="1">
      <alignment horizontal="center" vertical="center"/>
    </xf>
    <xf numFmtId="43" fontId="64" fillId="11" borderId="9" xfId="24" applyFont="1" applyFill="1" applyBorder="1" applyAlignment="1">
      <alignment horizontal="center" vertical="center"/>
    </xf>
    <xf numFmtId="43" fontId="64" fillId="11" borderId="30" xfId="24" applyFont="1" applyFill="1" applyBorder="1" applyAlignment="1">
      <alignment horizontal="center" vertical="center"/>
    </xf>
    <xf numFmtId="43" fontId="74" fillId="11" borderId="9" xfId="24" applyFont="1" applyFill="1" applyBorder="1" applyAlignment="1">
      <alignment horizontal="center" vertical="center"/>
    </xf>
    <xf numFmtId="43" fontId="74" fillId="11" borderId="30" xfId="24" applyFont="1" applyFill="1" applyBorder="1" applyAlignment="1">
      <alignment horizontal="center" vertical="center"/>
    </xf>
    <xf numFmtId="43" fontId="79" fillId="11" borderId="9" xfId="24" applyFont="1" applyFill="1" applyBorder="1" applyAlignment="1">
      <alignment horizontal="center" vertical="center"/>
    </xf>
    <xf numFmtId="43" fontId="79" fillId="11" borderId="30" xfId="24" applyFont="1" applyFill="1" applyBorder="1" applyAlignment="1">
      <alignment horizontal="center" vertical="center"/>
    </xf>
    <xf numFmtId="43" fontId="74" fillId="11" borderId="1" xfId="24" applyFont="1" applyFill="1" applyBorder="1" applyAlignment="1">
      <alignment horizontal="center" vertical="center"/>
    </xf>
    <xf numFmtId="43" fontId="79" fillId="11" borderId="1" xfId="24" applyFont="1" applyFill="1" applyBorder="1" applyAlignment="1">
      <alignment horizontal="center" vertical="center"/>
    </xf>
    <xf numFmtId="43" fontId="78" fillId="11" borderId="1" xfId="24" applyFont="1" applyFill="1" applyBorder="1" applyAlignment="1">
      <alignment horizontal="center" vertical="center"/>
    </xf>
    <xf numFmtId="43" fontId="78" fillId="11" borderId="30" xfId="24" applyFont="1" applyFill="1" applyBorder="1" applyAlignment="1">
      <alignment horizontal="center" vertical="center"/>
    </xf>
    <xf numFmtId="43" fontId="63" fillId="11" borderId="6" xfId="24" applyFont="1" applyFill="1" applyBorder="1" applyAlignment="1">
      <alignment horizontal="center" vertical="center"/>
    </xf>
    <xf numFmtId="43" fontId="63" fillId="11" borderId="31" xfId="24" applyFont="1" applyFill="1" applyBorder="1" applyAlignment="1">
      <alignment horizontal="center" vertical="center"/>
    </xf>
    <xf numFmtId="43" fontId="64" fillId="11" borderId="8" xfId="24" applyFont="1" applyFill="1" applyBorder="1" applyAlignment="1">
      <alignment horizontal="center" vertical="center"/>
    </xf>
    <xf numFmtId="43" fontId="64" fillId="11" borderId="31" xfId="24" applyFont="1" applyFill="1" applyBorder="1" applyAlignment="1">
      <alignment horizontal="center" vertical="center"/>
    </xf>
    <xf numFmtId="43" fontId="63" fillId="11" borderId="1" xfId="24" applyFont="1" applyFill="1" applyBorder="1" applyAlignment="1">
      <alignment horizontal="center" vertical="center"/>
    </xf>
    <xf numFmtId="43" fontId="64" fillId="11" borderId="1" xfId="24" applyFont="1" applyFill="1" applyBorder="1" applyAlignment="1">
      <alignment horizontal="center" vertical="center"/>
    </xf>
    <xf numFmtId="43" fontId="64" fillId="11" borderId="11" xfId="24" applyFont="1" applyFill="1" applyBorder="1" applyAlignment="1">
      <alignment horizontal="center" vertical="center"/>
    </xf>
    <xf numFmtId="43" fontId="83" fillId="11" borderId="9" xfId="24" applyFont="1" applyFill="1" applyBorder="1"/>
    <xf numFmtId="43" fontId="78" fillId="11" borderId="9" xfId="24" applyFont="1" applyFill="1" applyBorder="1" applyAlignment="1">
      <alignment horizontal="center" vertical="center"/>
    </xf>
    <xf numFmtId="43" fontId="63" fillId="11" borderId="57" xfId="24" applyFont="1" applyFill="1" applyBorder="1" applyAlignment="1">
      <alignment horizontal="center" vertical="center"/>
    </xf>
    <xf numFmtId="43" fontId="63" fillId="11" borderId="12" xfId="24" applyFont="1" applyFill="1" applyBorder="1" applyAlignment="1">
      <alignment horizontal="center" vertical="center"/>
    </xf>
    <xf numFmtId="43" fontId="63" fillId="11" borderId="58" xfId="24" applyFont="1" applyFill="1" applyBorder="1" applyAlignment="1">
      <alignment horizontal="center" vertical="center"/>
    </xf>
    <xf numFmtId="43" fontId="55" fillId="11" borderId="13" xfId="24" applyFont="1" applyFill="1" applyBorder="1" applyAlignment="1">
      <alignment horizontal="center" vertical="center"/>
    </xf>
    <xf numFmtId="43" fontId="55" fillId="11" borderId="29" xfId="24" applyFont="1" applyFill="1" applyBorder="1" applyAlignment="1">
      <alignment horizontal="center" vertical="center"/>
    </xf>
    <xf numFmtId="43" fontId="73" fillId="11" borderId="12" xfId="24" applyFont="1" applyFill="1" applyBorder="1" applyAlignment="1">
      <alignment horizontal="center" vertical="center"/>
    </xf>
    <xf numFmtId="43" fontId="73" fillId="11" borderId="58" xfId="24" applyFont="1" applyFill="1" applyBorder="1" applyAlignment="1">
      <alignment horizontal="center" vertical="center"/>
    </xf>
    <xf numFmtId="43" fontId="63" fillId="11" borderId="47" xfId="24" applyFont="1" applyFill="1" applyBorder="1" applyAlignment="1">
      <alignment horizontal="center" vertical="center" wrapText="1"/>
    </xf>
    <xf numFmtId="43" fontId="63" fillId="11" borderId="60" xfId="24" applyFont="1" applyFill="1" applyBorder="1" applyAlignment="1">
      <alignment horizontal="center" vertical="center" wrapText="1"/>
    </xf>
    <xf numFmtId="43" fontId="63" fillId="11" borderId="36" xfId="24" applyFont="1" applyFill="1" applyBorder="1" applyAlignment="1">
      <alignment horizontal="center" vertical="center" wrapText="1"/>
    </xf>
    <xf numFmtId="43" fontId="63" fillId="11" borderId="61" xfId="24" applyFont="1" applyFill="1" applyBorder="1" applyAlignment="1">
      <alignment horizontal="center" vertical="center" wrapText="1"/>
    </xf>
    <xf numFmtId="43" fontId="64" fillId="11" borderId="36" xfId="24" applyFont="1" applyFill="1" applyBorder="1" applyAlignment="1">
      <alignment horizontal="center" vertical="center" wrapText="1"/>
    </xf>
    <xf numFmtId="43" fontId="64" fillId="11" borderId="61" xfId="24" applyFont="1" applyFill="1" applyBorder="1" applyAlignment="1">
      <alignment horizontal="center" vertical="center" wrapText="1"/>
    </xf>
    <xf numFmtId="43" fontId="64" fillId="11" borderId="45" xfId="24" applyFont="1" applyFill="1" applyBorder="1" applyAlignment="1">
      <alignment horizontal="center" vertical="center" wrapText="1"/>
    </xf>
    <xf numFmtId="43" fontId="64" fillId="11" borderId="46" xfId="24" applyFont="1" applyFill="1" applyBorder="1" applyAlignment="1">
      <alignment horizontal="center" vertical="center" wrapText="1"/>
    </xf>
    <xf numFmtId="43" fontId="64" fillId="11" borderId="62" xfId="24" applyFont="1" applyFill="1" applyBorder="1" applyAlignment="1">
      <alignment horizontal="center" vertical="center" wrapText="1"/>
    </xf>
    <xf numFmtId="43" fontId="55" fillId="11" borderId="28" xfId="24" applyFont="1" applyFill="1" applyBorder="1" applyAlignment="1">
      <alignment horizontal="right" vertical="center"/>
    </xf>
    <xf numFmtId="43" fontId="80" fillId="11" borderId="63" xfId="24" applyFont="1" applyFill="1" applyBorder="1" applyAlignment="1">
      <alignment horizontal="center" vertical="center"/>
    </xf>
    <xf numFmtId="43" fontId="80" fillId="11" borderId="24" xfId="24" applyFont="1" applyFill="1" applyBorder="1" applyAlignment="1">
      <alignment horizontal="center" vertical="center"/>
    </xf>
    <xf numFmtId="43" fontId="80" fillId="11" borderId="33" xfId="24" applyFont="1" applyFill="1" applyBorder="1" applyAlignment="1">
      <alignment horizontal="center" vertical="center"/>
    </xf>
    <xf numFmtId="43" fontId="29" fillId="11" borderId="0" xfId="24" applyFont="1" applyFill="1" applyAlignment="1">
      <alignment vertical="top" wrapText="1"/>
    </xf>
    <xf numFmtId="43" fontId="0" fillId="11" borderId="0" xfId="24" applyFont="1" applyFill="1"/>
    <xf numFmtId="43" fontId="90" fillId="0" borderId="24" xfId="24" applyFont="1" applyFill="1" applyBorder="1" applyAlignment="1">
      <alignment horizontal="center" vertical="center" wrapText="1"/>
    </xf>
    <xf numFmtId="3" fontId="90" fillId="0" borderId="24" xfId="19" applyNumberFormat="1" applyFont="1" applyBorder="1" applyAlignment="1">
      <alignment horizontal="center" vertical="center" wrapText="1"/>
    </xf>
    <xf numFmtId="4" fontId="90" fillId="0" borderId="28" xfId="19" applyNumberFormat="1" applyFont="1" applyBorder="1" applyAlignment="1">
      <alignment horizontal="center" vertical="center"/>
    </xf>
    <xf numFmtId="4" fontId="90" fillId="0" borderId="13" xfId="19" applyNumberFormat="1" applyFont="1" applyBorder="1" applyAlignment="1">
      <alignment horizontal="center" vertical="center"/>
    </xf>
    <xf numFmtId="4" fontId="90" fillId="0" borderId="29" xfId="19" applyNumberFormat="1" applyFont="1" applyBorder="1" applyAlignment="1">
      <alignment horizontal="center" vertical="center"/>
    </xf>
    <xf numFmtId="4" fontId="91" fillId="0" borderId="53" xfId="19" applyNumberFormat="1" applyFont="1" applyBorder="1" applyAlignment="1">
      <alignment horizontal="center" vertical="center"/>
    </xf>
    <xf numFmtId="43" fontId="90" fillId="0" borderId="9" xfId="24" applyFont="1" applyFill="1" applyBorder="1" applyAlignment="1">
      <alignment horizontal="center" vertical="center"/>
    </xf>
    <xf numFmtId="3" fontId="90" fillId="0" borderId="9" xfId="2" applyNumberFormat="1" applyFont="1" applyBorder="1" applyAlignment="1">
      <alignment horizontal="center" vertical="center"/>
    </xf>
    <xf numFmtId="3" fontId="90" fillId="0" borderId="30" xfId="19" applyNumberFormat="1" applyFont="1" applyBorder="1" applyAlignment="1">
      <alignment horizontal="center" vertical="center"/>
    </xf>
    <xf numFmtId="4" fontId="90" fillId="0" borderId="53" xfId="20" applyNumberFormat="1" applyFont="1" applyBorder="1" applyAlignment="1">
      <alignment horizontal="center" vertical="center"/>
    </xf>
    <xf numFmtId="4" fontId="91" fillId="0" borderId="53" xfId="20" applyNumberFormat="1" applyFont="1" applyBorder="1" applyAlignment="1">
      <alignment horizontal="center" vertical="center"/>
    </xf>
    <xf numFmtId="43" fontId="91" fillId="0" borderId="9" xfId="24" applyFont="1" applyFill="1" applyBorder="1" applyAlignment="1">
      <alignment horizontal="center" vertical="center"/>
    </xf>
    <xf numFmtId="3" fontId="91" fillId="0" borderId="9" xfId="2" applyNumberFormat="1" applyFont="1" applyBorder="1" applyAlignment="1">
      <alignment horizontal="center" vertical="center"/>
    </xf>
    <xf numFmtId="3" fontId="91" fillId="0" borderId="30" xfId="19" applyNumberFormat="1" applyFont="1" applyBorder="1" applyAlignment="1">
      <alignment horizontal="center" vertical="center"/>
    </xf>
    <xf numFmtId="3" fontId="90" fillId="0" borderId="9" xfId="21" applyNumberFormat="1" applyFont="1" applyFill="1" applyBorder="1" applyAlignment="1">
      <alignment horizontal="center" vertical="center"/>
    </xf>
    <xf numFmtId="3" fontId="90" fillId="0" borderId="9" xfId="19" applyNumberFormat="1" applyFont="1" applyBorder="1" applyAlignment="1">
      <alignment horizontal="center" vertical="center"/>
    </xf>
    <xf numFmtId="3" fontId="91" fillId="0" borderId="30" xfId="2" applyNumberFormat="1" applyFont="1" applyBorder="1" applyAlignment="1">
      <alignment horizontal="center" vertical="center"/>
    </xf>
    <xf numFmtId="3" fontId="90" fillId="0" borderId="30" xfId="2" applyNumberFormat="1" applyFont="1" applyBorder="1" applyAlignment="1">
      <alignment horizontal="center" vertical="center"/>
    </xf>
    <xf numFmtId="3" fontId="91" fillId="0" borderId="9" xfId="19" applyNumberFormat="1" applyFont="1" applyBorder="1" applyAlignment="1">
      <alignment horizontal="center" vertical="center"/>
    </xf>
    <xf numFmtId="4" fontId="92" fillId="0" borderId="53" xfId="20" applyNumberFormat="1" applyFont="1" applyBorder="1" applyAlignment="1">
      <alignment horizontal="center" vertical="center"/>
    </xf>
    <xf numFmtId="43" fontId="92" fillId="0" borderId="9" xfId="24" applyFont="1" applyFill="1" applyBorder="1" applyAlignment="1">
      <alignment horizontal="center" vertical="center"/>
    </xf>
    <xf numFmtId="3" fontId="92" fillId="0" borderId="9" xfId="2" applyNumberFormat="1" applyFont="1" applyBorder="1" applyAlignment="1">
      <alignment horizontal="center" vertical="center"/>
    </xf>
    <xf numFmtId="3" fontId="92" fillId="0" borderId="30" xfId="2" applyNumberFormat="1" applyFont="1" applyBorder="1" applyAlignment="1">
      <alignment horizontal="center" vertical="center"/>
    </xf>
    <xf numFmtId="4" fontId="93" fillId="0" borderId="53" xfId="20" applyNumberFormat="1" applyFont="1" applyBorder="1" applyAlignment="1">
      <alignment horizontal="center" vertical="center"/>
    </xf>
    <xf numFmtId="43" fontId="93" fillId="0" borderId="9" xfId="24" applyFont="1" applyFill="1" applyBorder="1" applyAlignment="1">
      <alignment horizontal="center" vertical="center"/>
    </xf>
    <xf numFmtId="3" fontId="93" fillId="0" borderId="9" xfId="2" applyNumberFormat="1" applyFont="1" applyBorder="1" applyAlignment="1">
      <alignment horizontal="center" vertical="center"/>
    </xf>
    <xf numFmtId="3" fontId="93" fillId="0" borderId="30" xfId="2" applyNumberFormat="1" applyFont="1" applyBorder="1" applyAlignment="1">
      <alignment horizontal="center" vertical="center"/>
    </xf>
    <xf numFmtId="4" fontId="92" fillId="0" borderId="53" xfId="19" applyNumberFormat="1" applyFont="1" applyBorder="1" applyAlignment="1">
      <alignment horizontal="center" vertical="center"/>
    </xf>
    <xf numFmtId="43" fontId="92" fillId="0" borderId="1" xfId="24" applyFont="1" applyFill="1" applyBorder="1" applyAlignment="1">
      <alignment horizontal="center" vertical="center"/>
    </xf>
    <xf numFmtId="3" fontId="92" fillId="0" borderId="1" xfId="2" applyNumberFormat="1" applyFont="1" applyBorder="1" applyAlignment="1">
      <alignment horizontal="center" vertical="center"/>
    </xf>
    <xf numFmtId="4" fontId="93" fillId="0" borderId="53" xfId="19" applyNumberFormat="1" applyFont="1" applyBorder="1" applyAlignment="1">
      <alignment horizontal="center" vertical="center"/>
    </xf>
    <xf numFmtId="43" fontId="93" fillId="0" borderId="1" xfId="24" applyFont="1" applyFill="1" applyBorder="1" applyAlignment="1">
      <alignment horizontal="center" vertical="center"/>
    </xf>
    <xf numFmtId="3" fontId="93" fillId="0" borderId="1" xfId="2" applyNumberFormat="1" applyFont="1" applyBorder="1" applyAlignment="1">
      <alignment horizontal="center" vertical="center"/>
    </xf>
    <xf numFmtId="4" fontId="91" fillId="0" borderId="53" xfId="20" applyNumberFormat="1" applyFont="1" applyBorder="1" applyAlignment="1">
      <alignment horizontal="center" vertical="center" wrapText="1"/>
    </xf>
    <xf numFmtId="3" fontId="91" fillId="0" borderId="6" xfId="2" applyNumberFormat="1" applyFont="1" applyBorder="1" applyAlignment="1">
      <alignment horizontal="center" vertical="center"/>
    </xf>
    <xf numFmtId="3" fontId="91" fillId="0" borderId="31" xfId="2" applyNumberFormat="1" applyFont="1" applyBorder="1" applyAlignment="1">
      <alignment horizontal="center" vertical="center"/>
    </xf>
    <xf numFmtId="3" fontId="91" fillId="0" borderId="8" xfId="2" applyNumberFormat="1" applyFont="1" applyBorder="1" applyAlignment="1">
      <alignment horizontal="center" vertical="center"/>
    </xf>
    <xf numFmtId="4" fontId="90" fillId="0" borderId="53" xfId="19" applyNumberFormat="1" applyFont="1" applyBorder="1" applyAlignment="1">
      <alignment horizontal="center" vertical="center"/>
    </xf>
    <xf numFmtId="3" fontId="92" fillId="0" borderId="9" xfId="19" applyNumberFormat="1" applyFont="1" applyBorder="1" applyAlignment="1">
      <alignment horizontal="center" vertical="center"/>
    </xf>
    <xf numFmtId="3" fontId="92" fillId="0" borderId="30" xfId="19" applyNumberFormat="1" applyFont="1" applyBorder="1" applyAlignment="1">
      <alignment horizontal="center" vertical="center"/>
    </xf>
    <xf numFmtId="4" fontId="91" fillId="0" borderId="53" xfId="19" applyNumberFormat="1" applyFont="1" applyBorder="1" applyAlignment="1">
      <alignment horizontal="center" vertical="center" wrapText="1"/>
    </xf>
    <xf numFmtId="43" fontId="91" fillId="0" borderId="1" xfId="24" applyFont="1" applyFill="1" applyBorder="1" applyAlignment="1">
      <alignment horizontal="center" vertical="center"/>
    </xf>
    <xf numFmtId="3" fontId="91" fillId="0" borderId="1" xfId="2" applyNumberFormat="1" applyFont="1" applyBorder="1" applyAlignment="1">
      <alignment horizontal="center" vertical="center"/>
    </xf>
    <xf numFmtId="43" fontId="91" fillId="0" borderId="11" xfId="24" applyFont="1" applyFill="1" applyBorder="1" applyAlignment="1">
      <alignment horizontal="center" vertical="center"/>
    </xf>
    <xf numFmtId="3" fontId="91" fillId="0" borderId="11" xfId="2" applyNumberFormat="1" applyFont="1" applyBorder="1" applyAlignment="1">
      <alignment horizontal="center" vertical="center"/>
    </xf>
    <xf numFmtId="43" fontId="94" fillId="0" borderId="9" xfId="24" applyFont="1" applyFill="1" applyBorder="1"/>
    <xf numFmtId="4" fontId="91" fillId="0" borderId="57" xfId="19" applyNumberFormat="1" applyFont="1" applyBorder="1" applyAlignment="1">
      <alignment horizontal="center" vertical="center"/>
    </xf>
    <xf numFmtId="43" fontId="91" fillId="0" borderId="12" xfId="24" applyFont="1" applyFill="1" applyBorder="1" applyAlignment="1">
      <alignment horizontal="center" vertical="center"/>
    </xf>
    <xf numFmtId="3" fontId="91" fillId="0" borderId="12" xfId="2" applyNumberFormat="1" applyFont="1" applyBorder="1" applyAlignment="1">
      <alignment horizontal="center" vertical="center"/>
    </xf>
    <xf numFmtId="3" fontId="91" fillId="0" borderId="58" xfId="2" applyNumberFormat="1" applyFont="1" applyBorder="1" applyAlignment="1">
      <alignment horizontal="center" vertical="center"/>
    </xf>
    <xf numFmtId="170" fontId="3" fillId="0" borderId="0" xfId="19" applyNumberFormat="1"/>
    <xf numFmtId="49" fontId="8" fillId="0" borderId="0" xfId="0" applyNumberFormat="1" applyFont="1"/>
    <xf numFmtId="0" fontId="8" fillId="0" borderId="0" xfId="19" applyFont="1" applyAlignment="1">
      <alignment vertical="center" wrapText="1"/>
    </xf>
    <xf numFmtId="43" fontId="83" fillId="11" borderId="0" xfId="24" applyFont="1" applyFill="1" applyBorder="1" applyAlignment="1">
      <alignment horizontal="center"/>
    </xf>
    <xf numFmtId="4" fontId="24" fillId="3" borderId="9" xfId="19" applyNumberFormat="1" applyFont="1" applyFill="1" applyBorder="1" applyAlignment="1">
      <alignment horizontal="left" vertical="center" wrapText="1"/>
    </xf>
    <xf numFmtId="0" fontId="54" fillId="14" borderId="3" xfId="20" applyFont="1" applyFill="1" applyBorder="1" applyAlignment="1">
      <alignment horizontal="left" vertical="center" wrapText="1"/>
    </xf>
    <xf numFmtId="43" fontId="63" fillId="14" borderId="53" xfId="24" applyFont="1" applyFill="1" applyBorder="1" applyAlignment="1">
      <alignment horizontal="center" vertical="center"/>
    </xf>
    <xf numFmtId="43" fontId="63" fillId="3" borderId="53" xfId="24" applyFont="1" applyFill="1" applyBorder="1" applyAlignment="1">
      <alignment horizontal="center" vertical="center"/>
    </xf>
    <xf numFmtId="0" fontId="77" fillId="15" borderId="9" xfId="20" applyFont="1" applyFill="1" applyBorder="1" applyAlignment="1">
      <alignment horizontal="left" vertical="center" wrapText="1"/>
    </xf>
    <xf numFmtId="0" fontId="77" fillId="15" borderId="1" xfId="20" applyFont="1" applyFill="1" applyBorder="1" applyAlignment="1">
      <alignment horizontal="center" vertical="center" wrapText="1"/>
    </xf>
    <xf numFmtId="4" fontId="74" fillId="15" borderId="53" xfId="19" applyNumberFormat="1" applyFont="1" applyFill="1" applyBorder="1" applyAlignment="1">
      <alignment horizontal="center" vertical="center"/>
    </xf>
    <xf numFmtId="3" fontId="74" fillId="15" borderId="9" xfId="19" applyNumberFormat="1" applyFont="1" applyFill="1" applyBorder="1" applyAlignment="1">
      <alignment horizontal="center" vertical="center"/>
    </xf>
    <xf numFmtId="3" fontId="74" fillId="15" borderId="30" xfId="19" applyNumberFormat="1" applyFont="1" applyFill="1" applyBorder="1" applyAlignment="1">
      <alignment horizontal="center" vertical="center"/>
    </xf>
    <xf numFmtId="4" fontId="78" fillId="15" borderId="53" xfId="19" applyNumberFormat="1" applyFont="1" applyFill="1" applyBorder="1" applyAlignment="1">
      <alignment horizontal="center" vertical="center"/>
    </xf>
    <xf numFmtId="43" fontId="78" fillId="15" borderId="9" xfId="24" applyFont="1" applyFill="1" applyBorder="1" applyAlignment="1">
      <alignment horizontal="center" vertical="center"/>
    </xf>
    <xf numFmtId="3" fontId="78" fillId="15" borderId="9" xfId="19" applyNumberFormat="1" applyFont="1" applyFill="1" applyBorder="1" applyAlignment="1">
      <alignment horizontal="center" vertical="center"/>
    </xf>
    <xf numFmtId="3" fontId="78" fillId="15" borderId="30" xfId="19" applyNumberFormat="1" applyFont="1" applyFill="1" applyBorder="1" applyAlignment="1">
      <alignment horizontal="center" vertical="center"/>
    </xf>
    <xf numFmtId="43" fontId="63" fillId="15" borderId="53" xfId="24" applyFont="1" applyFill="1" applyBorder="1" applyAlignment="1">
      <alignment horizontal="center" vertical="center"/>
    </xf>
    <xf numFmtId="43" fontId="63" fillId="15" borderId="9" xfId="24" applyFont="1" applyFill="1" applyBorder="1" applyAlignment="1">
      <alignment horizontal="center" vertical="center"/>
    </xf>
    <xf numFmtId="170" fontId="3" fillId="15" borderId="30" xfId="19" applyNumberFormat="1" applyFill="1" applyBorder="1"/>
    <xf numFmtId="43" fontId="78" fillId="15" borderId="53" xfId="24" applyFont="1" applyFill="1" applyBorder="1" applyAlignment="1">
      <alignment horizontal="center" vertical="center"/>
    </xf>
    <xf numFmtId="4" fontId="24" fillId="15" borderId="9" xfId="20" applyNumberFormat="1" applyFont="1" applyFill="1" applyBorder="1" applyAlignment="1">
      <alignment horizontal="left" vertical="center" wrapText="1"/>
    </xf>
    <xf numFmtId="4" fontId="63" fillId="15" borderId="1" xfId="20" applyNumberFormat="1" applyFont="1" applyFill="1" applyBorder="1" applyAlignment="1">
      <alignment horizontal="center" vertical="center" wrapText="1"/>
    </xf>
    <xf numFmtId="4" fontId="64" fillId="15" borderId="53" xfId="20" applyNumberFormat="1" applyFont="1" applyFill="1" applyBorder="1" applyAlignment="1">
      <alignment horizontal="center" vertical="center"/>
    </xf>
    <xf numFmtId="3" fontId="64" fillId="15" borderId="9" xfId="2" applyNumberFormat="1" applyFont="1" applyFill="1" applyBorder="1" applyAlignment="1">
      <alignment horizontal="center" vertical="center"/>
    </xf>
    <xf numFmtId="3" fontId="64" fillId="15" borderId="30" xfId="2" applyNumberFormat="1" applyFont="1" applyFill="1" applyBorder="1" applyAlignment="1">
      <alignment horizontal="center" vertical="center"/>
    </xf>
    <xf numFmtId="4" fontId="79" fillId="15" borderId="53" xfId="19" applyNumberFormat="1" applyFont="1" applyFill="1" applyBorder="1" applyAlignment="1">
      <alignment horizontal="center" vertical="center"/>
    </xf>
    <xf numFmtId="3" fontId="63" fillId="15" borderId="9" xfId="2" applyNumberFormat="1" applyFont="1" applyFill="1" applyBorder="1" applyAlignment="1">
      <alignment horizontal="center" vertical="center"/>
    </xf>
    <xf numFmtId="3" fontId="63" fillId="15" borderId="30" xfId="2" applyNumberFormat="1" applyFont="1" applyFill="1" applyBorder="1" applyAlignment="1">
      <alignment horizontal="center" vertical="center"/>
    </xf>
    <xf numFmtId="43" fontId="79" fillId="15" borderId="53" xfId="24" applyFont="1" applyFill="1" applyBorder="1" applyAlignment="1">
      <alignment horizontal="center" vertical="center"/>
    </xf>
    <xf numFmtId="4" fontId="64" fillId="15" borderId="53" xfId="20" applyNumberFormat="1" applyFont="1" applyFill="1" applyBorder="1" applyAlignment="1">
      <alignment horizontal="center" vertical="center" wrapText="1"/>
    </xf>
    <xf numFmtId="0" fontId="24" fillId="15" borderId="9" xfId="20" applyFont="1" applyFill="1" applyBorder="1" applyAlignment="1">
      <alignment horizontal="left" vertical="center" wrapText="1"/>
    </xf>
    <xf numFmtId="0" fontId="63" fillId="15" borderId="1" xfId="20" applyFont="1" applyFill="1" applyBorder="1" applyAlignment="1">
      <alignment horizontal="center" vertical="center"/>
    </xf>
    <xf numFmtId="3" fontId="64" fillId="15" borderId="9" xfId="5" applyNumberFormat="1" applyFont="1" applyFill="1" applyBorder="1" applyAlignment="1">
      <alignment horizontal="center" vertical="center"/>
    </xf>
    <xf numFmtId="3" fontId="64" fillId="15" borderId="30" xfId="19" applyNumberFormat="1" applyFont="1" applyFill="1" applyBorder="1" applyAlignment="1">
      <alignment horizontal="center" vertical="center"/>
    </xf>
    <xf numFmtId="4" fontId="63" fillId="15" borderId="53" xfId="20" applyNumberFormat="1" applyFont="1" applyFill="1" applyBorder="1" applyAlignment="1">
      <alignment horizontal="center" vertical="center"/>
    </xf>
    <xf numFmtId="3" fontId="63" fillId="15" borderId="30" xfId="19" applyNumberFormat="1" applyFont="1" applyFill="1" applyBorder="1" applyAlignment="1">
      <alignment horizontal="center" vertical="center"/>
    </xf>
    <xf numFmtId="0" fontId="55" fillId="15" borderId="1" xfId="20" applyFont="1" applyFill="1" applyBorder="1" applyAlignment="1">
      <alignment horizontal="center" vertical="center"/>
    </xf>
    <xf numFmtId="4" fontId="73" fillId="15" borderId="53" xfId="20" applyNumberFormat="1" applyFont="1" applyFill="1" applyBorder="1" applyAlignment="1">
      <alignment horizontal="center" vertical="center"/>
    </xf>
    <xf numFmtId="3" fontId="73" fillId="15" borderId="9" xfId="5" applyNumberFormat="1" applyFont="1" applyFill="1" applyBorder="1" applyAlignment="1">
      <alignment horizontal="center" vertical="center"/>
    </xf>
    <xf numFmtId="3" fontId="73" fillId="15" borderId="9" xfId="2" applyNumberFormat="1" applyFont="1" applyFill="1" applyBorder="1" applyAlignment="1">
      <alignment horizontal="center" vertical="center"/>
    </xf>
    <xf numFmtId="3" fontId="73" fillId="15" borderId="30" xfId="19" applyNumberFormat="1" applyFont="1" applyFill="1" applyBorder="1" applyAlignment="1">
      <alignment horizontal="center" vertical="center"/>
    </xf>
    <xf numFmtId="4" fontId="55" fillId="15" borderId="53" xfId="20" applyNumberFormat="1" applyFont="1" applyFill="1" applyBorder="1" applyAlignment="1">
      <alignment horizontal="center" vertical="center"/>
    </xf>
    <xf numFmtId="43" fontId="73" fillId="15" borderId="9" xfId="24" applyFont="1" applyFill="1" applyBorder="1" applyAlignment="1">
      <alignment horizontal="center" vertical="center"/>
    </xf>
    <xf numFmtId="43" fontId="55" fillId="15" borderId="53" xfId="24" applyFont="1" applyFill="1" applyBorder="1" applyAlignment="1">
      <alignment horizontal="center" vertical="center"/>
    </xf>
    <xf numFmtId="43" fontId="55" fillId="15" borderId="9" xfId="24" applyFont="1" applyFill="1" applyBorder="1" applyAlignment="1">
      <alignment horizontal="center" vertical="center"/>
    </xf>
    <xf numFmtId="3" fontId="55" fillId="15" borderId="9" xfId="2" applyNumberFormat="1" applyFont="1" applyFill="1" applyBorder="1" applyAlignment="1">
      <alignment horizontal="center" vertical="center"/>
    </xf>
    <xf numFmtId="3" fontId="55" fillId="15" borderId="30" xfId="19" applyNumberFormat="1" applyFont="1" applyFill="1" applyBorder="1" applyAlignment="1">
      <alignment horizontal="center" vertical="center"/>
    </xf>
    <xf numFmtId="0" fontId="77" fillId="15" borderId="1" xfId="20" applyFont="1" applyFill="1" applyBorder="1" applyAlignment="1">
      <alignment horizontal="left" vertical="center" wrapText="1"/>
    </xf>
    <xf numFmtId="3" fontId="73" fillId="15" borderId="9" xfId="20" applyNumberFormat="1" applyFont="1" applyFill="1" applyBorder="1" applyAlignment="1">
      <alignment horizontal="center" vertical="center"/>
    </xf>
    <xf numFmtId="3" fontId="73" fillId="15" borderId="9" xfId="21" applyNumberFormat="1" applyFont="1" applyFill="1" applyBorder="1" applyAlignment="1">
      <alignment horizontal="center" vertical="center"/>
    </xf>
    <xf numFmtId="3" fontId="73" fillId="15" borderId="9" xfId="19" applyNumberFormat="1" applyFont="1" applyFill="1" applyBorder="1" applyAlignment="1">
      <alignment horizontal="center" vertical="center"/>
    </xf>
    <xf numFmtId="3" fontId="55" fillId="15" borderId="9" xfId="21" applyNumberFormat="1" applyFont="1" applyFill="1" applyBorder="1" applyAlignment="1">
      <alignment horizontal="center" vertical="center"/>
    </xf>
    <xf numFmtId="3" fontId="55" fillId="15" borderId="9" xfId="19" applyNumberFormat="1" applyFont="1" applyFill="1" applyBorder="1" applyAlignment="1">
      <alignment horizontal="center" vertical="center"/>
    </xf>
    <xf numFmtId="4" fontId="8" fillId="15" borderId="13" xfId="19" applyNumberFormat="1" applyFont="1" applyFill="1" applyBorder="1" applyAlignment="1">
      <alignment horizontal="left" vertical="center" wrapText="1"/>
    </xf>
    <xf numFmtId="4" fontId="55" fillId="15" borderId="14" xfId="19" applyNumberFormat="1" applyFont="1" applyFill="1" applyBorder="1" applyAlignment="1">
      <alignment horizontal="center" vertical="center"/>
    </xf>
    <xf numFmtId="4" fontId="55" fillId="15" borderId="28" xfId="19" applyNumberFormat="1" applyFont="1" applyFill="1" applyBorder="1" applyAlignment="1">
      <alignment horizontal="center" vertical="center"/>
    </xf>
    <xf numFmtId="4" fontId="55" fillId="15" borderId="13" xfId="19" applyNumberFormat="1" applyFont="1" applyFill="1" applyBorder="1" applyAlignment="1">
      <alignment horizontal="center" vertical="center"/>
    </xf>
    <xf numFmtId="4" fontId="55" fillId="15" borderId="29" xfId="19" applyNumberFormat="1" applyFont="1" applyFill="1" applyBorder="1" applyAlignment="1">
      <alignment horizontal="center" vertical="center"/>
    </xf>
    <xf numFmtId="3" fontId="73" fillId="15" borderId="30" xfId="2" applyNumberFormat="1" applyFont="1" applyFill="1" applyBorder="1" applyAlignment="1">
      <alignment horizontal="center" vertical="center"/>
    </xf>
    <xf numFmtId="0" fontId="52" fillId="15" borderId="9" xfId="20" applyFont="1" applyFill="1" applyBorder="1" applyAlignment="1">
      <alignment horizontal="left" vertical="center" wrapText="1"/>
    </xf>
    <xf numFmtId="0" fontId="52" fillId="15" borderId="1" xfId="20" applyFont="1" applyFill="1" applyBorder="1" applyAlignment="1">
      <alignment horizontal="center" vertical="center" wrapText="1"/>
    </xf>
    <xf numFmtId="4" fontId="74" fillId="15" borderId="54" xfId="2" applyNumberFormat="1" applyFont="1" applyFill="1" applyBorder="1" applyAlignment="1">
      <alignment horizontal="center" vertical="center"/>
    </xf>
    <xf numFmtId="3" fontId="74" fillId="15" borderId="1" xfId="2" applyNumberFormat="1" applyFont="1" applyFill="1" applyBorder="1" applyAlignment="1">
      <alignment horizontal="center" vertical="center"/>
    </xf>
    <xf numFmtId="3" fontId="74" fillId="15" borderId="30" xfId="2" applyNumberFormat="1" applyFont="1" applyFill="1" applyBorder="1" applyAlignment="1">
      <alignment horizontal="center" vertical="center"/>
    </xf>
    <xf numFmtId="43" fontId="79" fillId="15" borderId="1" xfId="24" applyFont="1" applyFill="1" applyBorder="1" applyAlignment="1">
      <alignment horizontal="center" vertical="center"/>
    </xf>
    <xf numFmtId="3" fontId="79" fillId="15" borderId="1" xfId="2" applyNumberFormat="1" applyFont="1" applyFill="1" applyBorder="1" applyAlignment="1">
      <alignment horizontal="center" vertical="center"/>
    </xf>
    <xf numFmtId="3" fontId="79" fillId="15" borderId="30" xfId="2" applyNumberFormat="1" applyFont="1" applyFill="1" applyBorder="1" applyAlignment="1">
      <alignment horizontal="center" vertical="center"/>
    </xf>
    <xf numFmtId="4" fontId="63" fillId="3" borderId="1" xfId="19" applyNumberFormat="1" applyFont="1" applyFill="1" applyBorder="1" applyAlignment="1">
      <alignment horizontal="center" vertical="center"/>
    </xf>
    <xf numFmtId="4" fontId="64" fillId="3" borderId="55" xfId="2" applyNumberFormat="1" applyFont="1" applyFill="1" applyBorder="1" applyAlignment="1">
      <alignment horizontal="center" vertical="center"/>
    </xf>
    <xf numFmtId="3" fontId="64" fillId="3" borderId="9" xfId="2" applyNumberFormat="1" applyFont="1" applyFill="1" applyBorder="1" applyAlignment="1">
      <alignment horizontal="center" vertical="center"/>
    </xf>
    <xf numFmtId="3" fontId="64" fillId="3" borderId="30" xfId="2" applyNumberFormat="1" applyFont="1" applyFill="1" applyBorder="1" applyAlignment="1">
      <alignment horizontal="center" vertical="center"/>
    </xf>
    <xf numFmtId="4" fontId="63" fillId="3" borderId="53" xfId="19" applyNumberFormat="1" applyFont="1" applyFill="1" applyBorder="1" applyAlignment="1">
      <alignment horizontal="center" vertical="center"/>
    </xf>
    <xf numFmtId="43" fontId="63" fillId="3" borderId="9" xfId="24" applyFont="1" applyFill="1" applyBorder="1" applyAlignment="1">
      <alignment horizontal="center" vertical="center"/>
    </xf>
    <xf numFmtId="3" fontId="63" fillId="3" borderId="9" xfId="2" applyNumberFormat="1" applyFont="1" applyFill="1" applyBorder="1" applyAlignment="1">
      <alignment horizontal="center" vertical="center"/>
    </xf>
    <xf numFmtId="3" fontId="63" fillId="3" borderId="30" xfId="2" applyNumberFormat="1" applyFont="1" applyFill="1" applyBorder="1" applyAlignment="1">
      <alignment horizontal="center" vertical="center"/>
    </xf>
    <xf numFmtId="170" fontId="3" fillId="3" borderId="30" xfId="19" applyNumberFormat="1" applyFill="1" applyBorder="1"/>
    <xf numFmtId="43" fontId="64" fillId="3" borderId="9" xfId="24" applyFont="1" applyFill="1" applyBorder="1" applyAlignment="1">
      <alignment horizontal="center" vertical="center"/>
    </xf>
    <xf numFmtId="4" fontId="24" fillId="15" borderId="9" xfId="19" applyNumberFormat="1" applyFont="1" applyFill="1" applyBorder="1" applyAlignment="1">
      <alignment horizontal="left" vertical="center" wrapText="1"/>
    </xf>
    <xf numFmtId="4" fontId="63" fillId="15" borderId="1" xfId="19" applyNumberFormat="1" applyFont="1" applyFill="1" applyBorder="1" applyAlignment="1">
      <alignment horizontal="center" vertical="center" wrapText="1"/>
    </xf>
    <xf numFmtId="4" fontId="64" fillId="15" borderId="55" xfId="2" applyNumberFormat="1" applyFont="1" applyFill="1" applyBorder="1" applyAlignment="1">
      <alignment horizontal="center" vertical="center" wrapText="1"/>
    </xf>
    <xf numFmtId="4" fontId="63" fillId="15" borderId="53" xfId="19" applyNumberFormat="1" applyFont="1" applyFill="1" applyBorder="1" applyAlignment="1">
      <alignment horizontal="center" vertical="center" wrapText="1"/>
    </xf>
    <xf numFmtId="43" fontId="63" fillId="15" borderId="53" xfId="24" applyFont="1" applyFill="1" applyBorder="1" applyAlignment="1">
      <alignment horizontal="center" vertical="center" wrapText="1"/>
    </xf>
    <xf numFmtId="0" fontId="56" fillId="2" borderId="0" xfId="19" applyFont="1" applyFill="1"/>
    <xf numFmtId="43" fontId="7" fillId="2" borderId="0" xfId="0" applyNumberFormat="1" applyFont="1" applyFill="1"/>
    <xf numFmtId="43" fontId="7" fillId="2" borderId="0" xfId="0" applyNumberFormat="1" applyFont="1" applyFill="1" applyAlignment="1">
      <alignment horizontal="right"/>
    </xf>
    <xf numFmtId="43" fontId="7" fillId="2" borderId="0" xfId="24" applyFont="1" applyFill="1" applyAlignment="1">
      <alignment horizontal="right"/>
    </xf>
    <xf numFmtId="43" fontId="7" fillId="2" borderId="9" xfId="0" applyNumberFormat="1" applyFont="1" applyFill="1" applyBorder="1" applyAlignment="1">
      <alignment horizontal="center"/>
    </xf>
    <xf numFmtId="43" fontId="7" fillId="2" borderId="9" xfId="0" applyNumberFormat="1" applyFont="1" applyFill="1" applyBorder="1" applyAlignment="1">
      <alignment horizontal="center" vertical="center"/>
    </xf>
    <xf numFmtId="43" fontId="7" fillId="2" borderId="0" xfId="0" applyNumberFormat="1" applyFont="1" applyFill="1" applyAlignment="1">
      <alignment horizontal="center"/>
    </xf>
    <xf numFmtId="43" fontId="7" fillId="2" borderId="0" xfId="24" applyFont="1" applyFill="1" applyAlignment="1">
      <alignment horizontal="center"/>
    </xf>
    <xf numFmtId="49" fontId="7" fillId="2" borderId="9" xfId="0" applyNumberFormat="1" applyFont="1" applyFill="1" applyBorder="1" applyAlignment="1">
      <alignment horizontal="center"/>
    </xf>
    <xf numFmtId="14" fontId="7" fillId="2" borderId="9" xfId="24" applyNumberFormat="1" applyFont="1" applyFill="1" applyBorder="1" applyAlignment="1">
      <alignment horizontal="center"/>
    </xf>
    <xf numFmtId="43" fontId="29" fillId="2" borderId="0" xfId="24" applyFont="1" applyFill="1" applyAlignment="1">
      <alignment vertical="top" wrapText="1"/>
    </xf>
    <xf numFmtId="43" fontId="10" fillId="2" borderId="0" xfId="24" applyFont="1" applyFill="1"/>
    <xf numFmtId="43" fontId="7" fillId="2" borderId="0" xfId="24" applyFont="1" applyFill="1" applyAlignment="1">
      <alignment wrapText="1"/>
    </xf>
    <xf numFmtId="43" fontId="63" fillId="2" borderId="8" xfId="24" applyFont="1" applyFill="1" applyBorder="1" applyAlignment="1">
      <alignment horizontal="center" vertical="center"/>
    </xf>
    <xf numFmtId="43" fontId="63" fillId="2" borderId="11" xfId="24" applyFont="1" applyFill="1" applyBorder="1" applyAlignment="1">
      <alignment horizontal="center" vertical="center"/>
    </xf>
    <xf numFmtId="43" fontId="97" fillId="2" borderId="9" xfId="24" applyFont="1" applyFill="1" applyBorder="1"/>
    <xf numFmtId="43" fontId="55" fillId="2" borderId="12" xfId="24" applyFont="1" applyFill="1" applyBorder="1" applyAlignment="1">
      <alignment horizontal="center" vertical="center"/>
    </xf>
    <xf numFmtId="43" fontId="55" fillId="2" borderId="58" xfId="24" applyFont="1" applyFill="1" applyBorder="1" applyAlignment="1">
      <alignment horizontal="center" vertical="center"/>
    </xf>
    <xf numFmtId="43" fontId="63" fillId="2" borderId="45" xfId="24" applyFont="1" applyFill="1" applyBorder="1" applyAlignment="1">
      <alignment horizontal="center" vertical="center" wrapText="1"/>
    </xf>
    <xf numFmtId="43" fontId="63" fillId="2" borderId="46" xfId="24" applyFont="1" applyFill="1" applyBorder="1" applyAlignment="1">
      <alignment horizontal="center" vertical="center" wrapText="1"/>
    </xf>
    <xf numFmtId="43" fontId="63" fillId="2" borderId="62" xfId="24" applyFont="1" applyFill="1" applyBorder="1" applyAlignment="1">
      <alignment horizontal="center" vertical="center" wrapText="1"/>
    </xf>
    <xf numFmtId="43" fontId="56" fillId="2" borderId="0" xfId="24" applyFont="1" applyFill="1"/>
    <xf numFmtId="43" fontId="98" fillId="2" borderId="0" xfId="24" applyFont="1" applyFill="1"/>
    <xf numFmtId="2" fontId="55" fillId="2" borderId="28" xfId="19" applyNumberFormat="1" applyFont="1" applyFill="1" applyBorder="1" applyAlignment="1">
      <alignment horizontal="center" vertical="center"/>
    </xf>
    <xf numFmtId="2" fontId="55" fillId="2" borderId="53" xfId="19" applyNumberFormat="1" applyFont="1" applyFill="1" applyBorder="1" applyAlignment="1">
      <alignment horizontal="center" vertical="center"/>
    </xf>
    <xf numFmtId="2" fontId="63" fillId="2" borderId="53" xfId="20" applyNumberFormat="1" applyFont="1" applyFill="1" applyBorder="1" applyAlignment="1">
      <alignment horizontal="center" vertical="center"/>
    </xf>
    <xf numFmtId="2" fontId="55" fillId="2" borderId="53" xfId="20" applyNumberFormat="1" applyFont="1" applyFill="1" applyBorder="1" applyAlignment="1">
      <alignment horizontal="center" vertical="center"/>
    </xf>
    <xf numFmtId="0" fontId="63" fillId="2" borderId="53" xfId="20" applyFont="1" applyFill="1" applyBorder="1" applyAlignment="1">
      <alignment horizontal="center" vertical="center"/>
    </xf>
    <xf numFmtId="14" fontId="78" fillId="2" borderId="53" xfId="20" applyNumberFormat="1" applyFont="1" applyFill="1" applyBorder="1" applyAlignment="1">
      <alignment horizontal="center" vertical="center"/>
    </xf>
    <xf numFmtId="14" fontId="63" fillId="2" borderId="53" xfId="20" applyNumberFormat="1" applyFont="1" applyFill="1" applyBorder="1" applyAlignment="1">
      <alignment horizontal="center" vertical="center"/>
    </xf>
    <xf numFmtId="14" fontId="55" fillId="2" borderId="53" xfId="20" applyNumberFormat="1" applyFont="1" applyFill="1" applyBorder="1" applyAlignment="1">
      <alignment horizontal="center" vertical="center"/>
    </xf>
    <xf numFmtId="0" fontId="77" fillId="2" borderId="53" xfId="20" applyFont="1" applyFill="1" applyBorder="1" applyAlignment="1">
      <alignment horizontal="center" vertical="center" wrapText="1"/>
    </xf>
    <xf numFmtId="0" fontId="24" fillId="2" borderId="53" xfId="20" applyFont="1" applyFill="1" applyBorder="1" applyAlignment="1">
      <alignment horizontal="center" vertical="center" wrapText="1"/>
    </xf>
    <xf numFmtId="2" fontId="77" fillId="2" borderId="53" xfId="20" applyNumberFormat="1" applyFont="1" applyFill="1" applyBorder="1" applyAlignment="1">
      <alignment horizontal="center" vertical="center" wrapText="1"/>
    </xf>
    <xf numFmtId="2" fontId="52" fillId="2" borderId="53" xfId="20" applyNumberFormat="1" applyFont="1" applyFill="1" applyBorder="1" applyAlignment="1">
      <alignment horizontal="center" vertical="center" wrapText="1"/>
    </xf>
    <xf numFmtId="0" fontId="55" fillId="2" borderId="53" xfId="19" quotePrefix="1" applyFont="1" applyFill="1" applyBorder="1" applyAlignment="1">
      <alignment horizontal="center" vertical="center"/>
    </xf>
    <xf numFmtId="0" fontId="78" fillId="2" borderId="53" xfId="19" quotePrefix="1" applyFont="1" applyFill="1" applyBorder="1" applyAlignment="1">
      <alignment horizontal="center" vertical="center"/>
    </xf>
    <xf numFmtId="0" fontId="55" fillId="2" borderId="53" xfId="19" applyFont="1" applyFill="1" applyBorder="1" applyAlignment="1">
      <alignment horizontal="center" vertical="center"/>
    </xf>
    <xf numFmtId="49" fontId="24" fillId="2" borderId="53" xfId="20" applyNumberFormat="1" applyFont="1" applyFill="1" applyBorder="1" applyAlignment="1">
      <alignment horizontal="center" vertical="center" wrapText="1"/>
    </xf>
    <xf numFmtId="0" fontId="85" fillId="2" borderId="53" xfId="22" applyFont="1" applyFill="1" applyBorder="1" applyAlignment="1">
      <alignment horizontal="center" vertical="center"/>
    </xf>
    <xf numFmtId="49" fontId="55" fillId="2" borderId="53" xfId="19" applyNumberFormat="1" applyFont="1" applyFill="1" applyBorder="1" applyAlignment="1">
      <alignment horizontal="center" vertical="center"/>
    </xf>
    <xf numFmtId="49" fontId="63" fillId="2" borderId="53" xfId="19" applyNumberFormat="1" applyFont="1" applyFill="1" applyBorder="1" applyAlignment="1">
      <alignment horizontal="center" vertical="center"/>
    </xf>
    <xf numFmtId="49" fontId="63" fillId="2" borderId="53" xfId="19" applyNumberFormat="1" applyFont="1" applyFill="1" applyBorder="1" applyAlignment="1">
      <alignment horizontal="center" vertical="center" wrapText="1"/>
    </xf>
    <xf numFmtId="49" fontId="77" fillId="2" borderId="53" xfId="20" applyNumberFormat="1" applyFont="1" applyFill="1" applyBorder="1" applyAlignment="1">
      <alignment horizontal="center" vertical="center" wrapText="1"/>
    </xf>
    <xf numFmtId="49" fontId="63" fillId="2" borderId="53" xfId="20" applyNumberFormat="1" applyFont="1" applyFill="1" applyBorder="1" applyAlignment="1">
      <alignment horizontal="center" vertical="center"/>
    </xf>
    <xf numFmtId="49" fontId="56" fillId="2" borderId="53" xfId="23" applyNumberFormat="1" applyFont="1" applyFill="1" applyBorder="1" applyAlignment="1">
      <alignment horizontal="center" vertical="center"/>
    </xf>
    <xf numFmtId="49" fontId="63" fillId="2" borderId="53" xfId="19" quotePrefix="1" applyNumberFormat="1" applyFont="1" applyFill="1" applyBorder="1" applyAlignment="1">
      <alignment horizontal="center" vertical="center"/>
    </xf>
    <xf numFmtId="49" fontId="55" fillId="2" borderId="53" xfId="19" quotePrefix="1" applyNumberFormat="1" applyFont="1" applyFill="1" applyBorder="1" applyAlignment="1">
      <alignment horizontal="center" vertical="center"/>
    </xf>
    <xf numFmtId="49" fontId="63" fillId="2" borderId="57" xfId="19" applyNumberFormat="1" applyFont="1" applyFill="1" applyBorder="1" applyAlignment="1">
      <alignment horizontal="center" vertical="center"/>
    </xf>
    <xf numFmtId="49" fontId="55" fillId="2" borderId="28" xfId="19" applyNumberFormat="1" applyFont="1" applyFill="1" applyBorder="1" applyAlignment="1">
      <alignment horizontal="center" vertical="center"/>
    </xf>
    <xf numFmtId="49" fontId="55" fillId="2" borderId="57" xfId="19" applyNumberFormat="1" applyFont="1" applyFill="1" applyBorder="1" applyAlignment="1">
      <alignment horizontal="center" vertical="center"/>
    </xf>
    <xf numFmtId="49" fontId="21" fillId="2" borderId="28" xfId="19" applyNumberFormat="1" applyFont="1" applyFill="1" applyBorder="1" applyAlignment="1">
      <alignment horizontal="center" vertical="center" wrapText="1"/>
    </xf>
    <xf numFmtId="49" fontId="21" fillId="2" borderId="53" xfId="19" applyNumberFormat="1" applyFont="1" applyFill="1" applyBorder="1" applyAlignment="1">
      <alignment horizontal="center" vertical="center" wrapText="1"/>
    </xf>
    <xf numFmtId="49" fontId="21" fillId="2" borderId="57" xfId="19" applyNumberFormat="1" applyFont="1" applyFill="1" applyBorder="1" applyAlignment="1">
      <alignment horizontal="center" vertical="center" wrapText="1"/>
    </xf>
    <xf numFmtId="3" fontId="40" fillId="2" borderId="53" xfId="2" applyNumberFormat="1" applyFont="1" applyFill="1" applyBorder="1" applyAlignment="1">
      <alignment horizontal="center" vertical="center"/>
    </xf>
    <xf numFmtId="3" fontId="40" fillId="2" borderId="63" xfId="2" applyNumberFormat="1" applyFont="1" applyFill="1" applyBorder="1" applyAlignment="1">
      <alignment horizontal="center" vertical="center"/>
    </xf>
    <xf numFmtId="3" fontId="40" fillId="2" borderId="24" xfId="2" applyNumberFormat="1" applyFont="1" applyFill="1" applyBorder="1" applyAlignment="1">
      <alignment horizontal="center" vertical="center" wrapText="1"/>
    </xf>
    <xf numFmtId="3" fontId="40" fillId="2" borderId="25" xfId="2" applyNumberFormat="1" applyFont="1" applyFill="1" applyBorder="1" applyAlignment="1">
      <alignment horizontal="center" vertical="center"/>
    </xf>
    <xf numFmtId="170" fontId="40" fillId="0" borderId="0" xfId="19" applyNumberFormat="1" applyFont="1"/>
    <xf numFmtId="49" fontId="8" fillId="2" borderId="0" xfId="0" applyNumberFormat="1" applyFont="1" applyFill="1" applyAlignment="1">
      <alignment horizontal="center"/>
    </xf>
    <xf numFmtId="43" fontId="63" fillId="11" borderId="28" xfId="24" applyFont="1" applyFill="1" applyBorder="1" applyAlignment="1">
      <alignment horizontal="center" vertical="center"/>
    </xf>
    <xf numFmtId="49" fontId="76" fillId="0" borderId="0" xfId="0" applyNumberFormat="1" applyFont="1" applyAlignment="1">
      <alignment horizontal="center"/>
    </xf>
    <xf numFmtId="49" fontId="7" fillId="2" borderId="0" xfId="0" applyNumberFormat="1" applyFont="1" applyFill="1"/>
    <xf numFmtId="0" fontId="10" fillId="0" borderId="0" xfId="0" applyFont="1"/>
    <xf numFmtId="4" fontId="55" fillId="2" borderId="53" xfId="2" applyNumberFormat="1" applyFont="1" applyFill="1" applyBorder="1" applyAlignment="1">
      <alignment horizontal="center" vertical="center"/>
    </xf>
    <xf numFmtId="3" fontId="55" fillId="2" borderId="9" xfId="5" applyNumberFormat="1" applyFont="1" applyFill="1" applyBorder="1" applyAlignment="1">
      <alignment horizontal="center" vertical="center"/>
    </xf>
    <xf numFmtId="3" fontId="63" fillId="2" borderId="9" xfId="5" applyNumberFormat="1" applyFont="1" applyFill="1" applyBorder="1" applyAlignment="1">
      <alignment horizontal="center" vertical="center"/>
    </xf>
    <xf numFmtId="3" fontId="55" fillId="2" borderId="9" xfId="20" applyNumberFormat="1" applyFont="1" applyFill="1" applyBorder="1" applyAlignment="1">
      <alignment horizontal="center" vertical="center"/>
    </xf>
    <xf numFmtId="3" fontId="55" fillId="2" borderId="9" xfId="21" applyNumberFormat="1" applyFont="1" applyFill="1" applyBorder="1" applyAlignment="1">
      <alignment horizontal="center" vertical="center"/>
    </xf>
    <xf numFmtId="3" fontId="63" fillId="2" borderId="9" xfId="21" applyNumberFormat="1" applyFont="1" applyFill="1" applyBorder="1" applyAlignment="1">
      <alignment horizontal="center" vertical="center"/>
    </xf>
    <xf numFmtId="3" fontId="78" fillId="2" borderId="9" xfId="5" applyNumberFormat="1" applyFont="1" applyFill="1" applyBorder="1" applyAlignment="1">
      <alignment horizontal="center" vertical="center"/>
    </xf>
    <xf numFmtId="3" fontId="78" fillId="2" borderId="9" xfId="2" applyNumberFormat="1" applyFont="1" applyFill="1" applyBorder="1" applyAlignment="1">
      <alignment horizontal="center" vertical="center"/>
    </xf>
    <xf numFmtId="4" fontId="78" fillId="2" borderId="54" xfId="2" applyNumberFormat="1" applyFont="1" applyFill="1" applyBorder="1" applyAlignment="1">
      <alignment horizontal="center" vertical="center"/>
    </xf>
    <xf numFmtId="3" fontId="63" fillId="2" borderId="8" xfId="2" applyNumberFormat="1" applyFont="1" applyFill="1" applyBorder="1" applyAlignment="1">
      <alignment horizontal="center" vertical="center"/>
    </xf>
    <xf numFmtId="4" fontId="63" fillId="2" borderId="55" xfId="2" applyNumberFormat="1" applyFont="1" applyFill="1" applyBorder="1" applyAlignment="1">
      <alignment horizontal="center" vertical="center" wrapText="1"/>
    </xf>
    <xf numFmtId="0" fontId="24" fillId="2" borderId="3" xfId="20" applyFont="1" applyFill="1" applyBorder="1" applyAlignment="1">
      <alignment horizontal="left" vertical="center" wrapText="1"/>
    </xf>
    <xf numFmtId="4" fontId="63" fillId="2" borderId="54" xfId="2" applyNumberFormat="1" applyFont="1" applyFill="1" applyBorder="1" applyAlignment="1">
      <alignment horizontal="center" vertical="center"/>
    </xf>
    <xf numFmtId="0" fontId="99" fillId="2" borderId="53" xfId="22" applyFont="1" applyFill="1" applyBorder="1" applyAlignment="1">
      <alignment horizontal="center" vertical="center"/>
    </xf>
    <xf numFmtId="0" fontId="26" fillId="2" borderId="3" xfId="22" applyFont="1" applyFill="1" applyBorder="1" applyAlignment="1">
      <alignment horizontal="left" vertical="center" wrapText="1"/>
    </xf>
    <xf numFmtId="0" fontId="100" fillId="2" borderId="1" xfId="22" applyFont="1" applyFill="1" applyBorder="1" applyAlignment="1">
      <alignment horizontal="center" vertical="center" wrapText="1"/>
    </xf>
    <xf numFmtId="4" fontId="61" fillId="2" borderId="53" xfId="22" applyNumberFormat="1" applyFont="1" applyFill="1" applyBorder="1" applyAlignment="1">
      <alignment horizontal="center" vertical="center" wrapText="1"/>
    </xf>
    <xf numFmtId="4" fontId="63" fillId="2" borderId="53" xfId="2" applyNumberFormat="1" applyFont="1" applyFill="1" applyBorder="1" applyAlignment="1">
      <alignment horizontal="center" vertical="center"/>
    </xf>
    <xf numFmtId="4" fontId="63" fillId="2" borderId="55" xfId="2" applyNumberFormat="1" applyFont="1" applyFill="1" applyBorder="1" applyAlignment="1">
      <alignment horizontal="center" vertical="center"/>
    </xf>
    <xf numFmtId="4" fontId="63" fillId="2" borderId="56" xfId="2" applyNumberFormat="1" applyFont="1" applyFill="1" applyBorder="1" applyAlignment="1">
      <alignment horizontal="center" vertical="center" wrapText="1"/>
    </xf>
    <xf numFmtId="3" fontId="63" fillId="2" borderId="11" xfId="2" applyNumberFormat="1" applyFont="1" applyFill="1" applyBorder="1" applyAlignment="1">
      <alignment horizontal="center" vertical="center"/>
    </xf>
    <xf numFmtId="0" fontId="97" fillId="2" borderId="53" xfId="19" applyFont="1" applyFill="1" applyBorder="1"/>
    <xf numFmtId="0" fontId="97" fillId="2" borderId="9" xfId="19" applyFont="1" applyFill="1" applyBorder="1"/>
    <xf numFmtId="4" fontId="63" fillId="2" borderId="57" xfId="2" applyNumberFormat="1" applyFont="1" applyFill="1" applyBorder="1" applyAlignment="1">
      <alignment horizontal="center" vertical="center"/>
    </xf>
    <xf numFmtId="4" fontId="55" fillId="2" borderId="28" xfId="5" applyNumberFormat="1" applyFont="1" applyFill="1" applyBorder="1" applyAlignment="1">
      <alignment horizontal="center" vertical="center"/>
    </xf>
    <xf numFmtId="4" fontId="55" fillId="2" borderId="57" xfId="2" applyNumberFormat="1" applyFont="1" applyFill="1" applyBorder="1" applyAlignment="1">
      <alignment horizontal="center" vertical="center"/>
    </xf>
    <xf numFmtId="3" fontId="55" fillId="2" borderId="12" xfId="2" applyNumberFormat="1" applyFont="1" applyFill="1" applyBorder="1" applyAlignment="1">
      <alignment horizontal="center" vertical="center"/>
    </xf>
    <xf numFmtId="3" fontId="55" fillId="2" borderId="58" xfId="2" applyNumberFormat="1" applyFont="1" applyFill="1" applyBorder="1" applyAlignment="1">
      <alignment horizontal="center" vertical="center"/>
    </xf>
    <xf numFmtId="4" fontId="63" fillId="2" borderId="59" xfId="2" applyNumberFormat="1" applyFont="1" applyFill="1" applyBorder="1" applyAlignment="1">
      <alignment horizontal="center" vertical="center" wrapText="1"/>
    </xf>
    <xf numFmtId="4" fontId="63" fillId="2" borderId="57" xfId="2" applyNumberFormat="1" applyFont="1" applyFill="1" applyBorder="1" applyAlignment="1">
      <alignment horizontal="center" vertical="center" wrapText="1"/>
    </xf>
    <xf numFmtId="3" fontId="63" fillId="2" borderId="45" xfId="2" applyNumberFormat="1" applyFont="1" applyFill="1" applyBorder="1" applyAlignment="1">
      <alignment horizontal="center" vertical="center" wrapText="1"/>
    </xf>
    <xf numFmtId="3" fontId="63" fillId="2" borderId="46" xfId="2" applyNumberFormat="1" applyFont="1" applyFill="1" applyBorder="1" applyAlignment="1">
      <alignment horizontal="center" vertical="center" wrapText="1"/>
    </xf>
    <xf numFmtId="3" fontId="63" fillId="2" borderId="62" xfId="2" applyNumberFormat="1" applyFont="1" applyFill="1" applyBorder="1" applyAlignment="1">
      <alignment horizontal="center" vertical="center" wrapText="1"/>
    </xf>
    <xf numFmtId="3" fontId="55" fillId="2" borderId="53" xfId="2" applyNumberFormat="1" applyFont="1" applyFill="1" applyBorder="1" applyAlignment="1">
      <alignment horizontal="center" vertical="center"/>
    </xf>
    <xf numFmtId="3" fontId="55" fillId="2" borderId="9" xfId="2" applyNumberFormat="1" applyFont="1" applyFill="1" applyBorder="1" applyAlignment="1">
      <alignment horizontal="center" vertical="center" wrapText="1"/>
    </xf>
    <xf numFmtId="3" fontId="55" fillId="2" borderId="1" xfId="2" applyNumberFormat="1" applyFont="1" applyFill="1" applyBorder="1" applyAlignment="1">
      <alignment horizontal="center" vertical="center"/>
    </xf>
    <xf numFmtId="3" fontId="55" fillId="2" borderId="63" xfId="2" applyNumberFormat="1" applyFont="1" applyFill="1" applyBorder="1" applyAlignment="1">
      <alignment horizontal="center" vertical="center"/>
    </xf>
    <xf numFmtId="3" fontId="55" fillId="2" borderId="24" xfId="2" applyNumberFormat="1" applyFont="1" applyFill="1" applyBorder="1" applyAlignment="1">
      <alignment horizontal="center" vertical="center" wrapText="1"/>
    </xf>
    <xf numFmtId="3" fontId="55" fillId="2" borderId="25" xfId="2" applyNumberFormat="1" applyFont="1" applyFill="1" applyBorder="1" applyAlignment="1">
      <alignment horizontal="center" vertical="center"/>
    </xf>
    <xf numFmtId="3" fontId="55" fillId="2" borderId="24" xfId="2" applyNumberFormat="1" applyFont="1" applyFill="1" applyBorder="1" applyAlignment="1">
      <alignment horizontal="center" vertical="center"/>
    </xf>
    <xf numFmtId="3" fontId="55" fillId="2" borderId="33" xfId="2" applyNumberFormat="1" applyFont="1" applyFill="1" applyBorder="1" applyAlignment="1">
      <alignment horizontal="center" vertical="center"/>
    </xf>
    <xf numFmtId="170" fontId="37" fillId="0" borderId="0" xfId="19" applyNumberFormat="1" applyFont="1"/>
    <xf numFmtId="0" fontId="39" fillId="0" borderId="0" xfId="17" applyFont="1" applyAlignment="1">
      <alignment horizontal="center" vertical="center"/>
    </xf>
    <xf numFmtId="0" fontId="29" fillId="0" borderId="1" xfId="11" applyFont="1" applyBorder="1"/>
    <xf numFmtId="0" fontId="29" fillId="0" borderId="2" xfId="11" applyFont="1" applyBorder="1"/>
    <xf numFmtId="0" fontId="7" fillId="0" borderId="0" xfId="11" applyFont="1" applyAlignment="1">
      <alignment horizontal="right"/>
    </xf>
    <xf numFmtId="0" fontId="8" fillId="0" borderId="0" xfId="11" applyFont="1" applyAlignment="1">
      <alignment horizontal="center"/>
    </xf>
    <xf numFmtId="0" fontId="7" fillId="0" borderId="6" xfId="11" applyFont="1" applyBorder="1" applyAlignment="1">
      <alignment horizontal="center"/>
    </xf>
    <xf numFmtId="0" fontId="7" fillId="0" borderId="0" xfId="11" applyFont="1" applyAlignment="1">
      <alignment horizontal="center"/>
    </xf>
    <xf numFmtId="0" fontId="7" fillId="0" borderId="8" xfId="11" applyFont="1" applyBorder="1" applyAlignment="1">
      <alignment horizontal="center"/>
    </xf>
    <xf numFmtId="0" fontId="24" fillId="0" borderId="10" xfId="11" applyFont="1" applyBorder="1" applyAlignment="1">
      <alignment horizontal="center"/>
    </xf>
    <xf numFmtId="3" fontId="40" fillId="2" borderId="65" xfId="2" applyNumberFormat="1" applyFont="1" applyFill="1" applyBorder="1" applyAlignment="1">
      <alignment horizontal="center" vertical="center"/>
    </xf>
    <xf numFmtId="3" fontId="40" fillId="2" borderId="4" xfId="2" applyNumberFormat="1" applyFont="1" applyFill="1" applyBorder="1" applyAlignment="1">
      <alignment horizontal="center" vertical="center"/>
    </xf>
    <xf numFmtId="3" fontId="73" fillId="2" borderId="65" xfId="2" applyNumberFormat="1" applyFont="1" applyFill="1" applyBorder="1" applyAlignment="1">
      <alignment horizontal="center" vertical="center"/>
    </xf>
    <xf numFmtId="3" fontId="73" fillId="2" borderId="11" xfId="2" applyNumberFormat="1" applyFont="1" applyFill="1" applyBorder="1" applyAlignment="1">
      <alignment horizontal="center" vertical="center"/>
    </xf>
    <xf numFmtId="3" fontId="73" fillId="2" borderId="31" xfId="2" applyNumberFormat="1" applyFont="1" applyFill="1" applyBorder="1" applyAlignment="1">
      <alignment horizontal="center" vertical="center"/>
    </xf>
    <xf numFmtId="3" fontId="55" fillId="2" borderId="66" xfId="19" applyNumberFormat="1" applyFont="1" applyFill="1" applyBorder="1" applyAlignment="1">
      <alignment horizontal="right" vertical="center"/>
    </xf>
    <xf numFmtId="43" fontId="55" fillId="2" borderId="23" xfId="24" applyFont="1" applyFill="1" applyBorder="1" applyAlignment="1">
      <alignment horizontal="center" vertical="center"/>
    </xf>
    <xf numFmtId="4" fontId="55" fillId="2" borderId="23" xfId="19" applyNumberFormat="1" applyFont="1" applyFill="1" applyBorder="1" applyAlignment="1">
      <alignment horizontal="center" vertical="center"/>
    </xf>
    <xf numFmtId="4" fontId="55" fillId="2" borderId="32" xfId="19" applyNumberFormat="1" applyFont="1" applyFill="1" applyBorder="1" applyAlignment="1">
      <alignment horizontal="center" vertical="center"/>
    </xf>
    <xf numFmtId="43" fontId="55" fillId="2" borderId="21" xfId="24" applyFont="1" applyFill="1" applyBorder="1" applyAlignment="1">
      <alignment horizontal="center" vertical="center"/>
    </xf>
    <xf numFmtId="43" fontId="55" fillId="2" borderId="0" xfId="24" applyFont="1" applyFill="1" applyBorder="1" applyAlignment="1">
      <alignment horizontal="center" vertical="center"/>
    </xf>
    <xf numFmtId="170" fontId="3" fillId="2" borderId="78" xfId="19" applyNumberFormat="1" applyFill="1" applyBorder="1"/>
    <xf numFmtId="43" fontId="55" fillId="2" borderId="66" xfId="24" applyFont="1" applyFill="1" applyBorder="1" applyAlignment="1">
      <alignment horizontal="right" vertical="center"/>
    </xf>
    <xf numFmtId="43" fontId="55" fillId="2" borderId="32" xfId="24" applyFont="1" applyFill="1" applyBorder="1" applyAlignment="1">
      <alignment horizontal="center" vertical="center"/>
    </xf>
    <xf numFmtId="43" fontId="55" fillId="11" borderId="66" xfId="24" applyFont="1" applyFill="1" applyBorder="1" applyAlignment="1">
      <alignment horizontal="right" vertical="center"/>
    </xf>
    <xf numFmtId="43" fontId="55" fillId="11" borderId="23" xfId="24" applyFont="1" applyFill="1" applyBorder="1" applyAlignment="1">
      <alignment horizontal="center" vertical="center"/>
    </xf>
    <xf numFmtId="43" fontId="55" fillId="11" borderId="32" xfId="24" applyFont="1" applyFill="1" applyBorder="1" applyAlignment="1">
      <alignment horizontal="center" vertical="center"/>
    </xf>
    <xf numFmtId="0" fontId="29" fillId="0" borderId="10" xfId="0" applyFont="1" applyBorder="1" applyAlignment="1">
      <alignment wrapText="1"/>
    </xf>
    <xf numFmtId="49" fontId="44" fillId="0" borderId="9" xfId="16" applyNumberFormat="1" applyFont="1" applyBorder="1" applyAlignment="1">
      <alignment vertical="center"/>
    </xf>
    <xf numFmtId="168" fontId="44" fillId="0" borderId="9" xfId="16" applyNumberFormat="1" applyFont="1" applyBorder="1" applyAlignment="1">
      <alignment vertical="center"/>
    </xf>
    <xf numFmtId="0" fontId="44" fillId="0" borderId="9" xfId="16" applyFont="1" applyBorder="1" applyAlignment="1">
      <alignment horizontal="center" vertical="center"/>
    </xf>
    <xf numFmtId="0" fontId="44" fillId="0" borderId="9" xfId="17" applyFont="1" applyBorder="1" applyAlignment="1">
      <alignment horizontal="center" vertical="center"/>
    </xf>
    <xf numFmtId="43" fontId="39" fillId="0" borderId="0" xfId="17" applyNumberFormat="1" applyFont="1" applyAlignment="1">
      <alignment horizontal="center" vertical="center"/>
    </xf>
    <xf numFmtId="4" fontId="44" fillId="0" borderId="9" xfId="16" applyNumberFormat="1" applyFont="1" applyBorder="1" applyAlignment="1">
      <alignment vertical="center"/>
    </xf>
    <xf numFmtId="49" fontId="44" fillId="0" borderId="13" xfId="16" applyNumberFormat="1" applyFont="1" applyBorder="1" applyAlignment="1">
      <alignment vertical="center"/>
    </xf>
    <xf numFmtId="164" fontId="44" fillId="0" borderId="13" xfId="12" applyFont="1" applyBorder="1"/>
    <xf numFmtId="171" fontId="44" fillId="0" borderId="13" xfId="12" applyNumberFormat="1" applyFont="1" applyBorder="1" applyAlignment="1">
      <alignment horizontal="center" vertical="center"/>
    </xf>
    <xf numFmtId="3" fontId="44" fillId="0" borderId="13" xfId="18" applyNumberFormat="1" applyFont="1" applyBorder="1" applyAlignment="1">
      <alignment horizontal="center" vertical="center" wrapText="1"/>
    </xf>
    <xf numFmtId="49" fontId="44" fillId="0" borderId="9" xfId="16" applyNumberFormat="1" applyFont="1" applyBorder="1"/>
    <xf numFmtId="164" fontId="44" fillId="0" borderId="9" xfId="12" applyFont="1" applyBorder="1"/>
    <xf numFmtId="164" fontId="44" fillId="0" borderId="9" xfId="12" applyFont="1" applyBorder="1" applyAlignment="1">
      <alignment horizontal="center" vertical="center"/>
    </xf>
    <xf numFmtId="0" fontId="44" fillId="0" borderId="9" xfId="17" applyFont="1" applyBorder="1" applyAlignment="1">
      <alignment vertical="center"/>
    </xf>
    <xf numFmtId="164" fontId="44" fillId="0" borderId="9" xfId="11" applyNumberFormat="1" applyFont="1" applyBorder="1" applyAlignment="1">
      <alignment horizontal="center" vertical="center"/>
    </xf>
    <xf numFmtId="164" fontId="8" fillId="3" borderId="9" xfId="12" applyFont="1" applyFill="1" applyBorder="1" applyAlignment="1">
      <alignment horizontal="center"/>
    </xf>
    <xf numFmtId="49" fontId="44" fillId="0" borderId="12" xfId="16" applyNumberFormat="1" applyFont="1" applyBorder="1"/>
    <xf numFmtId="164" fontId="44" fillId="0" borderId="12" xfId="12" applyFont="1" applyBorder="1"/>
    <xf numFmtId="164" fontId="44" fillId="0" borderId="12" xfId="12" applyFont="1" applyBorder="1" applyAlignment="1">
      <alignment horizontal="center" vertical="center"/>
    </xf>
    <xf numFmtId="164" fontId="44" fillId="0" borderId="12" xfId="11" applyNumberFormat="1" applyFont="1" applyBorder="1" applyAlignment="1">
      <alignment horizontal="center" vertical="center"/>
    </xf>
    <xf numFmtId="0" fontId="44" fillId="0" borderId="13" xfId="16" applyFont="1" applyBorder="1"/>
    <xf numFmtId="4" fontId="44" fillId="0" borderId="13" xfId="16" applyNumberFormat="1" applyFont="1" applyBorder="1"/>
    <xf numFmtId="49" fontId="7" fillId="0" borderId="0" xfId="25" applyNumberFormat="1" applyFont="1" applyAlignment="1">
      <alignment horizontal="center" wrapText="1"/>
    </xf>
    <xf numFmtId="49" fontId="7" fillId="0" borderId="0" xfId="25" applyNumberFormat="1" applyFont="1"/>
    <xf numFmtId="49" fontId="71" fillId="0" borderId="0" xfId="25" applyNumberFormat="1" applyFont="1"/>
    <xf numFmtId="43" fontId="10" fillId="2" borderId="0" xfId="10" applyFont="1" applyFill="1"/>
    <xf numFmtId="43" fontId="7" fillId="2" borderId="0" xfId="10" applyFont="1" applyFill="1"/>
    <xf numFmtId="43" fontId="7" fillId="2" borderId="0" xfId="25" applyNumberFormat="1" applyFont="1" applyFill="1"/>
    <xf numFmtId="49" fontId="71" fillId="0" borderId="0" xfId="25" applyNumberFormat="1" applyFont="1" applyAlignment="1">
      <alignment horizontal="center" vertical="center"/>
    </xf>
    <xf numFmtId="0" fontId="9" fillId="0" borderId="0" xfId="25" applyFont="1"/>
    <xf numFmtId="43" fontId="7" fillId="2" borderId="1" xfId="25" applyNumberFormat="1" applyFont="1" applyFill="1" applyBorder="1" applyAlignment="1">
      <alignment horizontal="center"/>
    </xf>
    <xf numFmtId="43" fontId="7" fillId="2" borderId="2" xfId="25" applyNumberFormat="1" applyFont="1" applyFill="1" applyBorder="1" applyAlignment="1">
      <alignment horizontal="center"/>
    </xf>
    <xf numFmtId="43" fontId="7" fillId="2" borderId="3" xfId="25" applyNumberFormat="1" applyFont="1" applyFill="1" applyBorder="1" applyAlignment="1">
      <alignment horizontal="center"/>
    </xf>
    <xf numFmtId="43" fontId="7" fillId="2" borderId="0" xfId="25" applyNumberFormat="1" applyFont="1" applyFill="1" applyAlignment="1">
      <alignment horizontal="right"/>
    </xf>
    <xf numFmtId="43" fontId="7" fillId="2" borderId="0" xfId="10" applyFont="1" applyFill="1" applyAlignment="1">
      <alignment wrapText="1"/>
    </xf>
    <xf numFmtId="2" fontId="7" fillId="0" borderId="0" xfId="25" applyNumberFormat="1" applyFont="1" applyAlignment="1">
      <alignment horizontal="center" vertical="center"/>
    </xf>
    <xf numFmtId="49" fontId="7" fillId="0" borderId="0" xfId="25" applyNumberFormat="1" applyFont="1" applyAlignment="1">
      <alignment horizontal="center" vertical="center" wrapText="1"/>
    </xf>
    <xf numFmtId="49" fontId="72" fillId="0" borderId="0" xfId="25" applyNumberFormat="1" applyFont="1" applyAlignment="1">
      <alignment horizontal="center"/>
    </xf>
    <xf numFmtId="49" fontId="71" fillId="2" borderId="0" xfId="25" applyNumberFormat="1" applyFont="1" applyFill="1"/>
    <xf numFmtId="49" fontId="72" fillId="0" borderId="0" xfId="25" applyNumberFormat="1" applyFont="1" applyAlignment="1">
      <alignment horizontal="center" vertical="center"/>
    </xf>
    <xf numFmtId="49" fontId="71" fillId="2" borderId="0" xfId="25" applyNumberFormat="1" applyFont="1" applyFill="1" applyAlignment="1">
      <alignment horizontal="center" vertical="center"/>
    </xf>
    <xf numFmtId="43" fontId="7" fillId="2" borderId="0" xfId="10" applyFont="1" applyFill="1" applyAlignment="1">
      <alignment horizontal="right"/>
    </xf>
    <xf numFmtId="43" fontId="7" fillId="2" borderId="9" xfId="25" applyNumberFormat="1" applyFont="1" applyFill="1" applyBorder="1" applyAlignment="1">
      <alignment horizontal="center"/>
    </xf>
    <xf numFmtId="43" fontId="7" fillId="2" borderId="9" xfId="25" applyNumberFormat="1" applyFont="1" applyFill="1" applyBorder="1" applyAlignment="1">
      <alignment horizontal="center" vertical="center"/>
    </xf>
    <xf numFmtId="43" fontId="7" fillId="2" borderId="0" xfId="25" applyNumberFormat="1" applyFont="1" applyFill="1" applyAlignment="1">
      <alignment horizontal="center"/>
    </xf>
    <xf numFmtId="43" fontId="7" fillId="2" borderId="0" xfId="10" applyFont="1" applyFill="1" applyAlignment="1">
      <alignment horizontal="center"/>
    </xf>
    <xf numFmtId="43" fontId="7" fillId="2" borderId="11" xfId="25" applyNumberFormat="1" applyFont="1" applyFill="1" applyBorder="1" applyAlignment="1">
      <alignment horizontal="center" vertical="center" wrapText="1"/>
    </xf>
    <xf numFmtId="43" fontId="7" fillId="2" borderId="11" xfId="10" applyFont="1" applyFill="1" applyBorder="1" applyAlignment="1">
      <alignment horizontal="center" vertical="center" wrapText="1"/>
    </xf>
    <xf numFmtId="43" fontId="7" fillId="2" borderId="1" xfId="25" applyNumberFormat="1" applyFont="1" applyFill="1" applyBorder="1" applyAlignment="1">
      <alignment horizontal="center" vertical="center"/>
    </xf>
    <xf numFmtId="43" fontId="7" fillId="2" borderId="3" xfId="25" applyNumberFormat="1" applyFont="1" applyFill="1" applyBorder="1" applyAlignment="1">
      <alignment horizontal="center" vertical="center"/>
    </xf>
    <xf numFmtId="43" fontId="7" fillId="2" borderId="13" xfId="25" applyNumberFormat="1" applyFont="1" applyFill="1" applyBorder="1" applyAlignment="1">
      <alignment horizontal="center" vertical="center" wrapText="1"/>
    </xf>
    <xf numFmtId="43" fontId="7" fillId="2" borderId="13" xfId="10" applyFont="1" applyFill="1" applyBorder="1" applyAlignment="1">
      <alignment horizontal="center" vertical="center" wrapText="1"/>
    </xf>
    <xf numFmtId="43" fontId="7" fillId="0" borderId="9" xfId="25" applyNumberFormat="1" applyFont="1" applyBorder="1" applyAlignment="1">
      <alignment horizontal="center"/>
    </xf>
    <xf numFmtId="14" fontId="7" fillId="0" borderId="9" xfId="10" applyNumberFormat="1" applyFont="1" applyBorder="1" applyAlignment="1">
      <alignment horizontal="center"/>
    </xf>
    <xf numFmtId="14" fontId="7" fillId="2" borderId="9" xfId="25" applyNumberFormat="1" applyFont="1" applyFill="1" applyBorder="1" applyAlignment="1">
      <alignment horizontal="center"/>
    </xf>
    <xf numFmtId="14" fontId="7" fillId="0" borderId="9" xfId="25" applyNumberFormat="1" applyFont="1" applyBorder="1" applyAlignment="1">
      <alignment horizontal="center"/>
    </xf>
    <xf numFmtId="49" fontId="7" fillId="2" borderId="9" xfId="25" applyNumberFormat="1" applyFont="1" applyFill="1" applyBorder="1" applyAlignment="1">
      <alignment horizontal="center"/>
    </xf>
    <xf numFmtId="14" fontId="7" fillId="2" borderId="9" xfId="10" applyNumberFormat="1" applyFont="1" applyFill="1" applyBorder="1" applyAlignment="1">
      <alignment horizontal="center"/>
    </xf>
    <xf numFmtId="49" fontId="7" fillId="0" borderId="0" xfId="25" applyNumberFormat="1" applyFont="1" applyAlignment="1">
      <alignment wrapText="1"/>
    </xf>
    <xf numFmtId="49" fontId="102" fillId="0" borderId="0" xfId="25" applyNumberFormat="1" applyFont="1" applyAlignment="1">
      <alignment horizontal="center" vertical="center" wrapText="1"/>
    </xf>
    <xf numFmtId="49" fontId="103" fillId="0" borderId="0" xfId="25" applyNumberFormat="1" applyFont="1" applyAlignment="1">
      <alignment horizontal="center" vertical="center" wrapText="1"/>
    </xf>
    <xf numFmtId="49" fontId="103" fillId="2" borderId="0" xfId="25" applyNumberFormat="1" applyFont="1" applyFill="1" applyAlignment="1">
      <alignment horizontal="center" vertical="center" wrapText="1"/>
    </xf>
    <xf numFmtId="49" fontId="104" fillId="0" borderId="0" xfId="25" applyNumberFormat="1" applyFont="1" applyAlignment="1">
      <alignment horizontal="center" vertical="center" wrapText="1"/>
    </xf>
    <xf numFmtId="49" fontId="71" fillId="0" borderId="0" xfId="25" applyNumberFormat="1" applyFont="1" applyAlignment="1">
      <alignment horizontal="center" vertical="center" wrapText="1"/>
    </xf>
    <xf numFmtId="49" fontId="71" fillId="2" borderId="0" xfId="25" applyNumberFormat="1" applyFont="1" applyFill="1" applyAlignment="1">
      <alignment horizontal="center" vertical="center" wrapText="1"/>
    </xf>
    <xf numFmtId="0" fontId="106" fillId="2" borderId="81" xfId="27" applyFont="1" applyFill="1" applyBorder="1" applyAlignment="1">
      <alignment horizontal="center" vertical="center" wrapText="1"/>
    </xf>
    <xf numFmtId="4" fontId="106" fillId="2" borderId="82" xfId="27" applyNumberFormat="1" applyFont="1" applyFill="1" applyBorder="1" applyAlignment="1">
      <alignment horizontal="center" vertical="center" wrapText="1"/>
    </xf>
    <xf numFmtId="4" fontId="106" fillId="2" borderId="83" xfId="27" applyNumberFormat="1" applyFont="1" applyFill="1" applyBorder="1" applyAlignment="1">
      <alignment horizontal="center" vertical="center" wrapText="1"/>
    </xf>
    <xf numFmtId="4" fontId="106" fillId="2" borderId="85" xfId="27" applyNumberFormat="1" applyFont="1" applyFill="1" applyBorder="1" applyAlignment="1">
      <alignment horizontal="center" vertical="center" wrapText="1"/>
    </xf>
    <xf numFmtId="4" fontId="106" fillId="17" borderId="83" xfId="27" applyNumberFormat="1" applyFont="1" applyFill="1" applyBorder="1" applyAlignment="1">
      <alignment horizontal="center" vertical="center" wrapText="1"/>
    </xf>
    <xf numFmtId="4" fontId="106" fillId="17" borderId="85" xfId="27" applyNumberFormat="1" applyFont="1" applyFill="1" applyBorder="1" applyAlignment="1">
      <alignment horizontal="center" vertical="center" wrapText="1"/>
    </xf>
    <xf numFmtId="0" fontId="107" fillId="0" borderId="0" xfId="27" applyFont="1"/>
    <xf numFmtId="0" fontId="106" fillId="2" borderId="86" xfId="27" applyFont="1" applyFill="1" applyBorder="1" applyAlignment="1">
      <alignment horizontal="center" vertical="center" wrapText="1"/>
    </xf>
    <xf numFmtId="4" fontId="106" fillId="2" borderId="0" xfId="27" applyNumberFormat="1" applyFont="1" applyFill="1" applyAlignment="1">
      <alignment horizontal="center" vertical="top" wrapText="1"/>
    </xf>
    <xf numFmtId="4" fontId="106" fillId="2" borderId="87" xfId="27" applyNumberFormat="1" applyFont="1" applyFill="1" applyBorder="1" applyAlignment="1">
      <alignment horizontal="center" vertical="top" wrapText="1"/>
    </xf>
    <xf numFmtId="4" fontId="106" fillId="2" borderId="85" xfId="28" applyNumberFormat="1" applyFont="1" applyFill="1" applyBorder="1" applyAlignment="1">
      <alignment horizontal="center" vertical="center" wrapText="1"/>
    </xf>
    <xf numFmtId="4" fontId="106" fillId="2" borderId="88" xfId="27" applyNumberFormat="1" applyFont="1" applyFill="1" applyBorder="1" applyAlignment="1">
      <alignment horizontal="center" vertical="top" wrapText="1"/>
    </xf>
    <xf numFmtId="4" fontId="106" fillId="2" borderId="87" xfId="27" applyNumberFormat="1" applyFont="1" applyFill="1" applyBorder="1" applyAlignment="1">
      <alignment horizontal="center" vertical="center" wrapText="1"/>
    </xf>
    <xf numFmtId="4" fontId="106" fillId="2" borderId="88" xfId="27" applyNumberFormat="1" applyFont="1" applyFill="1" applyBorder="1" applyAlignment="1">
      <alignment horizontal="center" vertical="center" wrapText="1"/>
    </xf>
    <xf numFmtId="4" fontId="106" fillId="17" borderId="87" xfId="27" applyNumberFormat="1" applyFont="1" applyFill="1" applyBorder="1" applyAlignment="1">
      <alignment horizontal="center" vertical="center" wrapText="1"/>
    </xf>
    <xf numFmtId="4" fontId="106" fillId="17" borderId="85" xfId="28" applyNumberFormat="1" applyFont="1" applyFill="1" applyBorder="1" applyAlignment="1">
      <alignment horizontal="center" vertical="center" wrapText="1"/>
    </xf>
    <xf numFmtId="4" fontId="106" fillId="17" borderId="88" xfId="27" applyNumberFormat="1" applyFont="1" applyFill="1" applyBorder="1" applyAlignment="1">
      <alignment horizontal="center" vertical="center" wrapText="1"/>
    </xf>
    <xf numFmtId="4" fontId="106" fillId="17" borderId="88" xfId="27" applyNumberFormat="1" applyFont="1" applyFill="1" applyBorder="1" applyAlignment="1">
      <alignment horizontal="center" vertical="top" wrapText="1"/>
    </xf>
    <xf numFmtId="4" fontId="106" fillId="17" borderId="87" xfId="27" applyNumberFormat="1" applyFont="1" applyFill="1" applyBorder="1" applyAlignment="1">
      <alignment horizontal="center" vertical="top" wrapText="1"/>
    </xf>
    <xf numFmtId="0" fontId="106" fillId="18" borderId="86" xfId="27" applyFont="1" applyFill="1" applyBorder="1" applyAlignment="1">
      <alignment horizontal="center" vertical="center"/>
    </xf>
    <xf numFmtId="4" fontId="106" fillId="18" borderId="1" xfId="27" applyNumberFormat="1" applyFont="1" applyFill="1" applyBorder="1" applyAlignment="1">
      <alignment horizontal="left" vertical="center" wrapText="1"/>
    </xf>
    <xf numFmtId="4" fontId="106" fillId="18" borderId="2" xfId="27" applyNumberFormat="1" applyFont="1" applyFill="1" applyBorder="1" applyAlignment="1">
      <alignment horizontal="center" vertical="center" wrapText="1"/>
    </xf>
    <xf numFmtId="172" fontId="106" fillId="18" borderId="2" xfId="27" applyNumberFormat="1" applyFont="1" applyFill="1" applyBorder="1" applyAlignment="1">
      <alignment horizontal="center" vertical="center" wrapText="1"/>
    </xf>
    <xf numFmtId="4" fontId="106" fillId="18" borderId="2" xfId="28" applyNumberFormat="1" applyFont="1" applyFill="1" applyBorder="1" applyAlignment="1">
      <alignment horizontal="right" vertical="center" wrapText="1"/>
    </xf>
    <xf numFmtId="4" fontId="27" fillId="18" borderId="2" xfId="27" applyNumberFormat="1" applyFont="1" applyFill="1" applyBorder="1" applyAlignment="1">
      <alignment horizontal="center" vertical="center" wrapText="1"/>
    </xf>
    <xf numFmtId="4" fontId="27" fillId="18" borderId="3" xfId="27" applyNumberFormat="1" applyFont="1" applyFill="1" applyBorder="1" applyAlignment="1">
      <alignment horizontal="center" vertical="center" wrapText="1"/>
    </xf>
    <xf numFmtId="172" fontId="106" fillId="3" borderId="2" xfId="27" applyNumberFormat="1" applyFont="1" applyFill="1" applyBorder="1" applyAlignment="1">
      <alignment horizontal="center" vertical="center" wrapText="1"/>
    </xf>
    <xf numFmtId="4" fontId="106" fillId="18" borderId="2" xfId="28" applyNumberFormat="1" applyFont="1" applyFill="1" applyBorder="1" applyAlignment="1">
      <alignment horizontal="center" vertical="center" wrapText="1"/>
    </xf>
    <xf numFmtId="0" fontId="106" fillId="19" borderId="89" xfId="27" applyFont="1" applyFill="1" applyBorder="1" applyAlignment="1">
      <alignment horizontal="center" vertical="center"/>
    </xf>
    <xf numFmtId="4" fontId="106" fillId="19" borderId="1" xfId="27" applyNumberFormat="1" applyFont="1" applyFill="1" applyBorder="1" applyAlignment="1">
      <alignment horizontal="left" vertical="center" wrapText="1"/>
    </xf>
    <xf numFmtId="4" fontId="106" fillId="19" borderId="2" xfId="27" applyNumberFormat="1" applyFont="1" applyFill="1" applyBorder="1" applyAlignment="1">
      <alignment horizontal="center" vertical="center" wrapText="1"/>
    </xf>
    <xf numFmtId="172" fontId="106" fillId="19" borderId="2" xfId="27" applyNumberFormat="1" applyFont="1" applyFill="1" applyBorder="1" applyAlignment="1">
      <alignment horizontal="center" vertical="center" wrapText="1"/>
    </xf>
    <xf numFmtId="4" fontId="106" fillId="19" borderId="3" xfId="28" applyNumberFormat="1" applyFont="1" applyFill="1" applyBorder="1" applyAlignment="1">
      <alignment horizontal="right" vertical="center" wrapText="1"/>
    </xf>
    <xf numFmtId="4" fontId="106" fillId="19" borderId="90" xfId="27" applyNumberFormat="1" applyFont="1" applyFill="1" applyBorder="1" applyAlignment="1">
      <alignment horizontal="right" vertical="center" wrapText="1"/>
    </xf>
    <xf numFmtId="4" fontId="106" fillId="19" borderId="91" xfId="27" applyNumberFormat="1" applyFont="1" applyFill="1" applyBorder="1" applyAlignment="1">
      <alignment horizontal="right" vertical="center" wrapText="1"/>
    </xf>
    <xf numFmtId="4" fontId="106" fillId="19" borderId="47" xfId="27" applyNumberFormat="1" applyFont="1" applyFill="1" applyBorder="1" applyAlignment="1">
      <alignment horizontal="right" vertical="center" wrapText="1"/>
    </xf>
    <xf numFmtId="4" fontId="106" fillId="19" borderId="0" xfId="27" applyNumberFormat="1" applyFont="1" applyFill="1" applyAlignment="1">
      <alignment horizontal="right" vertical="center" wrapText="1"/>
    </xf>
    <xf numFmtId="4" fontId="106" fillId="19" borderId="3" xfId="28" applyNumberFormat="1" applyFont="1" applyFill="1" applyBorder="1" applyAlignment="1">
      <alignment horizontal="center" vertical="center" wrapText="1"/>
    </xf>
    <xf numFmtId="4" fontId="106" fillId="19" borderId="90" xfId="27" applyNumberFormat="1" applyFont="1" applyFill="1" applyBorder="1" applyAlignment="1">
      <alignment horizontal="center" vertical="center" wrapText="1"/>
    </xf>
    <xf numFmtId="4" fontId="106" fillId="19" borderId="91" xfId="27" applyNumberFormat="1" applyFont="1" applyFill="1" applyBorder="1" applyAlignment="1">
      <alignment horizontal="center" vertical="center" wrapText="1"/>
    </xf>
    <xf numFmtId="4" fontId="106" fillId="19" borderId="47" xfId="27" applyNumberFormat="1" applyFont="1" applyFill="1" applyBorder="1" applyAlignment="1">
      <alignment horizontal="center" vertical="center" wrapText="1"/>
    </xf>
    <xf numFmtId="0" fontId="108" fillId="0" borderId="0" xfId="27" applyFont="1"/>
    <xf numFmtId="4" fontId="108" fillId="0" borderId="0" xfId="27" applyNumberFormat="1" applyFont="1"/>
    <xf numFmtId="0" fontId="108" fillId="20" borderId="0" xfId="27" applyFont="1" applyFill="1"/>
    <xf numFmtId="14" fontId="106" fillId="0" borderId="92" xfId="20" quotePrefix="1" applyNumberFormat="1" applyFont="1" applyBorder="1" applyAlignment="1">
      <alignment horizontal="center" vertical="center"/>
    </xf>
    <xf numFmtId="0" fontId="106" fillId="0" borderId="47" xfId="20" applyFont="1" applyBorder="1" applyAlignment="1">
      <alignment horizontal="left" vertical="center" wrapText="1"/>
    </xf>
    <xf numFmtId="0" fontId="27" fillId="0" borderId="47" xfId="20" applyFont="1" applyBorder="1" applyAlignment="1">
      <alignment horizontal="center" vertical="center" wrapText="1"/>
    </xf>
    <xf numFmtId="172" fontId="27" fillId="0" borderId="47" xfId="20" applyNumberFormat="1" applyFont="1" applyBorder="1" applyAlignment="1">
      <alignment horizontal="center" vertical="center" wrapText="1"/>
    </xf>
    <xf numFmtId="4" fontId="106" fillId="0" borderId="47" xfId="28" applyNumberFormat="1" applyFont="1" applyFill="1" applyBorder="1" applyAlignment="1">
      <alignment horizontal="right" vertical="center" wrapText="1"/>
    </xf>
    <xf numFmtId="4" fontId="27" fillId="0" borderId="47" xfId="27" applyNumberFormat="1" applyFont="1" applyBorder="1" applyAlignment="1">
      <alignment horizontal="right" vertical="center" wrapText="1"/>
    </xf>
    <xf numFmtId="4" fontId="27" fillId="0" borderId="36" xfId="27" applyNumberFormat="1" applyFont="1" applyBorder="1" applyAlignment="1">
      <alignment horizontal="right" vertical="center" wrapText="1"/>
    </xf>
    <xf numFmtId="172" fontId="27" fillId="3" borderId="47" xfId="20" applyNumberFormat="1" applyFont="1" applyFill="1" applyBorder="1" applyAlignment="1">
      <alignment horizontal="center" vertical="center" wrapText="1"/>
    </xf>
    <xf numFmtId="4" fontId="106" fillId="0" borderId="47" xfId="28" applyNumberFormat="1" applyFont="1" applyFill="1" applyBorder="1" applyAlignment="1">
      <alignment horizontal="center" vertical="center" wrapText="1"/>
    </xf>
    <xf numFmtId="4" fontId="27" fillId="0" borderId="47" xfId="27" applyNumberFormat="1" applyFont="1" applyBorder="1" applyAlignment="1">
      <alignment horizontal="center" vertical="center" wrapText="1"/>
    </xf>
    <xf numFmtId="4" fontId="27" fillId="0" borderId="36" xfId="27" applyNumberFormat="1" applyFont="1" applyBorder="1" applyAlignment="1">
      <alignment horizontal="center" vertical="center" wrapText="1"/>
    </xf>
    <xf numFmtId="14" fontId="27" fillId="0" borderId="92" xfId="20" quotePrefix="1" applyNumberFormat="1" applyFont="1" applyBorder="1" applyAlignment="1">
      <alignment horizontal="center" vertical="center"/>
    </xf>
    <xf numFmtId="0" fontId="27" fillId="0" borderId="36" xfId="20" applyFont="1" applyBorder="1" applyAlignment="1">
      <alignment horizontal="left" vertical="center" wrapText="1"/>
    </xf>
    <xf numFmtId="0" fontId="27" fillId="0" borderId="36" xfId="20" applyFont="1" applyBorder="1" applyAlignment="1">
      <alignment horizontal="center" vertical="center" wrapText="1"/>
    </xf>
    <xf numFmtId="4" fontId="27" fillId="0" borderId="36" xfId="20" applyNumberFormat="1" applyFont="1" applyBorder="1" applyAlignment="1">
      <alignment horizontal="center" vertical="center" wrapText="1"/>
    </xf>
    <xf numFmtId="4" fontId="27" fillId="0" borderId="36" xfId="28" applyNumberFormat="1" applyFont="1" applyFill="1" applyBorder="1" applyAlignment="1">
      <alignment horizontal="right" vertical="center" wrapText="1"/>
    </xf>
    <xf numFmtId="4" fontId="27" fillId="3" borderId="36" xfId="20" applyNumberFormat="1" applyFont="1" applyFill="1" applyBorder="1" applyAlignment="1">
      <alignment horizontal="center" vertical="center" wrapText="1"/>
    </xf>
    <xf numFmtId="4" fontId="27" fillId="0" borderId="36" xfId="28" applyNumberFormat="1" applyFont="1" applyFill="1" applyBorder="1" applyAlignment="1">
      <alignment horizontal="center" vertical="center" wrapText="1"/>
    </xf>
    <xf numFmtId="0" fontId="109" fillId="0" borderId="0" xfId="27" applyFont="1"/>
    <xf numFmtId="0" fontId="109" fillId="2" borderId="0" xfId="27" applyFont="1" applyFill="1"/>
    <xf numFmtId="0" fontId="106" fillId="0" borderId="36" xfId="20" applyFont="1" applyBorder="1" applyAlignment="1">
      <alignment horizontal="left" vertical="center" wrapText="1"/>
    </xf>
    <xf numFmtId="0" fontId="107" fillId="8" borderId="0" xfId="27" applyFont="1" applyFill="1"/>
    <xf numFmtId="172" fontId="27" fillId="0" borderId="36" xfId="20" applyNumberFormat="1" applyFont="1" applyBorder="1" applyAlignment="1">
      <alignment horizontal="center" vertical="center" wrapText="1"/>
    </xf>
    <xf numFmtId="172" fontId="27" fillId="3" borderId="36" xfId="20" applyNumberFormat="1" applyFont="1" applyFill="1" applyBorder="1" applyAlignment="1">
      <alignment horizontal="center" vertical="center" wrapText="1"/>
    </xf>
    <xf numFmtId="0" fontId="110" fillId="0" borderId="0" xfId="27" applyFont="1"/>
    <xf numFmtId="4" fontId="27" fillId="2" borderId="36" xfId="20" applyNumberFormat="1" applyFont="1" applyFill="1" applyBorder="1" applyAlignment="1">
      <alignment horizontal="center" vertical="center" wrapText="1"/>
    </xf>
    <xf numFmtId="0" fontId="111" fillId="0" borderId="0" xfId="27" applyFont="1"/>
    <xf numFmtId="0" fontId="106" fillId="0" borderId="36" xfId="20" applyFont="1" applyBorder="1" applyAlignment="1">
      <alignment horizontal="center" vertical="center" wrapText="1"/>
    </xf>
    <xf numFmtId="4" fontId="106" fillId="0" borderId="36" xfId="20" applyNumberFormat="1" applyFont="1" applyBorder="1" applyAlignment="1">
      <alignment horizontal="center" vertical="center" wrapText="1"/>
    </xf>
    <xf numFmtId="4" fontId="106" fillId="3" borderId="36" xfId="20" applyNumberFormat="1" applyFont="1" applyFill="1" applyBorder="1" applyAlignment="1">
      <alignment horizontal="center" vertical="center" wrapText="1"/>
    </xf>
    <xf numFmtId="4" fontId="106" fillId="2" borderId="36" xfId="20" applyNumberFormat="1" applyFont="1" applyFill="1" applyBorder="1" applyAlignment="1">
      <alignment horizontal="center" vertical="center" wrapText="1"/>
    </xf>
    <xf numFmtId="0" fontId="108" fillId="21" borderId="0" xfId="27" applyFont="1" applyFill="1"/>
    <xf numFmtId="0" fontId="107" fillId="2" borderId="0" xfId="27" applyFont="1" applyFill="1"/>
    <xf numFmtId="4" fontId="106" fillId="0" borderId="36" xfId="27" applyNumberFormat="1" applyFont="1" applyBorder="1" applyAlignment="1">
      <alignment horizontal="center" vertical="center" wrapText="1"/>
    </xf>
    <xf numFmtId="4" fontId="106" fillId="3" borderId="36" xfId="27" applyNumberFormat="1" applyFont="1" applyFill="1" applyBorder="1" applyAlignment="1">
      <alignment horizontal="center" vertical="center" wrapText="1"/>
    </xf>
    <xf numFmtId="4" fontId="106" fillId="2" borderId="36" xfId="27" applyNumberFormat="1" applyFont="1" applyFill="1" applyBorder="1" applyAlignment="1">
      <alignment horizontal="center" vertical="center" wrapText="1"/>
    </xf>
    <xf numFmtId="0" fontId="108" fillId="0" borderId="0" xfId="27" applyFont="1" applyAlignment="1">
      <alignment horizontal="center"/>
    </xf>
    <xf numFmtId="0" fontId="106" fillId="0" borderId="36" xfId="25" applyFont="1" applyBorder="1" applyAlignment="1">
      <alignment horizontal="left" vertical="center" wrapText="1"/>
    </xf>
    <xf numFmtId="0" fontId="27" fillId="0" borderId="36" xfId="25" applyFont="1" applyBorder="1" applyAlignment="1">
      <alignment horizontal="left" vertical="center" wrapText="1" indent="1"/>
    </xf>
    <xf numFmtId="0" fontId="27" fillId="0" borderId="36" xfId="25" applyFont="1" applyBorder="1" applyAlignment="1">
      <alignment horizontal="center" vertical="center" wrapText="1"/>
    </xf>
    <xf numFmtId="4" fontId="27" fillId="0" borderId="36" xfId="25" applyNumberFormat="1" applyFont="1" applyBorder="1" applyAlignment="1">
      <alignment horizontal="center" vertical="center" wrapText="1"/>
    </xf>
    <xf numFmtId="4" fontId="27" fillId="3" borderId="36" xfId="25" applyNumberFormat="1" applyFont="1" applyFill="1" applyBorder="1" applyAlignment="1">
      <alignment horizontal="center" vertical="center" wrapText="1"/>
    </xf>
    <xf numFmtId="0" fontId="106" fillId="19" borderId="92" xfId="27" applyFont="1" applyFill="1" applyBorder="1" applyAlignment="1">
      <alignment horizontal="center" vertical="center"/>
    </xf>
    <xf numFmtId="4" fontId="106" fillId="19" borderId="36" xfId="27" applyNumberFormat="1" applyFont="1" applyFill="1" applyBorder="1" applyAlignment="1">
      <alignment horizontal="right" vertical="center" wrapText="1"/>
    </xf>
    <xf numFmtId="4" fontId="106" fillId="19" borderId="93" xfId="28" applyNumberFormat="1" applyFont="1" applyFill="1" applyBorder="1" applyAlignment="1">
      <alignment horizontal="right" vertical="center" wrapText="1"/>
    </xf>
    <xf numFmtId="4" fontId="106" fillId="19" borderId="36" xfId="27" applyNumberFormat="1" applyFont="1" applyFill="1" applyBorder="1" applyAlignment="1">
      <alignment horizontal="center" vertical="center" wrapText="1"/>
    </xf>
    <xf numFmtId="4" fontId="106" fillId="19" borderId="93" xfId="28" applyNumberFormat="1" applyFont="1" applyFill="1" applyBorder="1" applyAlignment="1">
      <alignment horizontal="center" vertical="center" wrapText="1"/>
    </xf>
    <xf numFmtId="4" fontId="106" fillId="0" borderId="36" xfId="20" applyNumberFormat="1" applyFont="1" applyBorder="1" applyAlignment="1">
      <alignment vertical="center" wrapText="1"/>
    </xf>
    <xf numFmtId="4" fontId="106" fillId="0" borderId="36" xfId="20" applyNumberFormat="1" applyFont="1" applyBorder="1" applyAlignment="1">
      <alignment horizontal="right" vertical="center" wrapText="1"/>
    </xf>
    <xf numFmtId="4" fontId="106" fillId="0" borderId="36" xfId="27" applyNumberFormat="1" applyFont="1" applyBorder="1" applyAlignment="1">
      <alignment horizontal="right" vertical="center" wrapText="1"/>
    </xf>
    <xf numFmtId="4" fontId="27" fillId="0" borderId="36" xfId="20" applyNumberFormat="1" applyFont="1" applyBorder="1" applyAlignment="1">
      <alignment horizontal="left" vertical="center" wrapText="1"/>
    </xf>
    <xf numFmtId="4" fontId="106" fillId="0" borderId="36" xfId="20" applyNumberFormat="1" applyFont="1" applyBorder="1" applyAlignment="1">
      <alignment horizontal="left" vertical="center" wrapText="1"/>
    </xf>
    <xf numFmtId="3" fontId="106" fillId="0" borderId="36" xfId="20" applyNumberFormat="1" applyFont="1" applyBorder="1" applyAlignment="1">
      <alignment horizontal="center" vertical="center" wrapText="1"/>
    </xf>
    <xf numFmtId="0" fontId="111" fillId="0" borderId="0" xfId="27" applyFont="1" applyAlignment="1">
      <alignment horizontal="center"/>
    </xf>
    <xf numFmtId="0" fontId="27" fillId="0" borderId="36" xfId="25" applyFont="1" applyBorder="1" applyAlignment="1">
      <alignment horizontal="left" vertical="center" wrapText="1"/>
    </xf>
    <xf numFmtId="4" fontId="27" fillId="2" borderId="36" xfId="25" applyNumberFormat="1" applyFont="1" applyFill="1" applyBorder="1" applyAlignment="1">
      <alignment horizontal="center" vertical="center" wrapText="1"/>
    </xf>
    <xf numFmtId="4" fontId="27" fillId="0" borderId="36" xfId="20" applyNumberFormat="1" applyFont="1" applyBorder="1" applyAlignment="1">
      <alignment horizontal="right" vertical="center" wrapText="1"/>
    </xf>
    <xf numFmtId="0" fontId="35" fillId="0" borderId="0" xfId="27" applyFont="1"/>
    <xf numFmtId="4" fontId="112" fillId="0" borderId="36" xfId="27" applyNumberFormat="1" applyFont="1" applyBorder="1" applyAlignment="1">
      <alignment horizontal="left" vertical="center" wrapText="1"/>
    </xf>
    <xf numFmtId="4" fontId="27" fillId="2" borderId="36" xfId="28" applyNumberFormat="1" applyFont="1" applyFill="1" applyBorder="1" applyAlignment="1">
      <alignment horizontal="right" vertical="center" wrapText="1"/>
    </xf>
    <xf numFmtId="4" fontId="27" fillId="2" borderId="36" xfId="27" applyNumberFormat="1" applyFont="1" applyFill="1" applyBorder="1" applyAlignment="1">
      <alignment horizontal="right" vertical="center" wrapText="1"/>
    </xf>
    <xf numFmtId="4" fontId="27" fillId="3" borderId="36" xfId="27" applyNumberFormat="1" applyFont="1" applyFill="1" applyBorder="1" applyAlignment="1">
      <alignment horizontal="center" vertical="center" wrapText="1"/>
    </xf>
    <xf numFmtId="4" fontId="27" fillId="2" borderId="36" xfId="28" applyNumberFormat="1" applyFont="1" applyFill="1" applyBorder="1" applyAlignment="1">
      <alignment horizontal="center" vertical="center" wrapText="1"/>
    </xf>
    <xf numFmtId="4" fontId="27" fillId="2" borderId="36" xfId="27" applyNumberFormat="1" applyFont="1" applyFill="1" applyBorder="1" applyAlignment="1">
      <alignment horizontal="center" vertical="center" wrapText="1"/>
    </xf>
    <xf numFmtId="4" fontId="106" fillId="0" borderId="36" xfId="27" applyNumberFormat="1" applyFont="1" applyBorder="1" applyAlignment="1">
      <alignment horizontal="left" vertical="center" wrapText="1"/>
    </xf>
    <xf numFmtId="4" fontId="27" fillId="0" borderId="36" xfId="27" applyNumberFormat="1" applyFont="1" applyBorder="1" applyAlignment="1">
      <alignment horizontal="left" vertical="center" wrapText="1"/>
    </xf>
    <xf numFmtId="4" fontId="27" fillId="0" borderId="36" xfId="28" applyNumberFormat="1" applyFont="1" applyBorder="1" applyAlignment="1">
      <alignment horizontal="right" vertical="center" wrapText="1"/>
    </xf>
    <xf numFmtId="4" fontId="27" fillId="0" borderId="36" xfId="28" applyNumberFormat="1" applyFont="1" applyBorder="1" applyAlignment="1">
      <alignment horizontal="center" vertical="center" wrapText="1"/>
    </xf>
    <xf numFmtId="0" fontId="113" fillId="0" borderId="0" xfId="27" applyFont="1"/>
    <xf numFmtId="0" fontId="113" fillId="20" borderId="0" xfId="27" applyFont="1" applyFill="1"/>
    <xf numFmtId="0" fontId="27" fillId="0" borderId="92" xfId="22" quotePrefix="1" applyFont="1" applyBorder="1" applyAlignment="1">
      <alignment horizontal="center" vertical="center"/>
    </xf>
    <xf numFmtId="173" fontId="27" fillId="0" borderId="36" xfId="28" applyNumberFormat="1" applyFont="1" applyFill="1" applyBorder="1" applyAlignment="1">
      <alignment horizontal="left" vertical="center" wrapText="1"/>
    </xf>
    <xf numFmtId="173" fontId="27" fillId="0" borderId="36" xfId="28" applyNumberFormat="1" applyFont="1" applyFill="1" applyBorder="1" applyAlignment="1">
      <alignment horizontal="center" vertical="center" wrapText="1"/>
    </xf>
    <xf numFmtId="0" fontId="111" fillId="2" borderId="0" xfId="27" applyFont="1" applyFill="1"/>
    <xf numFmtId="0" fontId="106" fillId="0" borderId="92" xfId="22" quotePrefix="1" applyFont="1" applyBorder="1" applyAlignment="1">
      <alignment horizontal="center" vertical="center"/>
    </xf>
    <xf numFmtId="0" fontId="27" fillId="0" borderId="92" xfId="27" quotePrefix="1" applyFont="1" applyBorder="1" applyAlignment="1">
      <alignment horizontal="center" vertical="center" wrapText="1"/>
    </xf>
    <xf numFmtId="4" fontId="27" fillId="22" borderId="36" xfId="27" applyNumberFormat="1" applyFont="1" applyFill="1" applyBorder="1" applyAlignment="1">
      <alignment horizontal="right" vertical="center" wrapText="1"/>
    </xf>
    <xf numFmtId="4" fontId="27" fillId="3" borderId="36" xfId="28" applyNumberFormat="1" applyFont="1" applyFill="1" applyBorder="1" applyAlignment="1">
      <alignment horizontal="center" vertical="center" wrapText="1"/>
    </xf>
    <xf numFmtId="4" fontId="27" fillId="22" borderId="36" xfId="27" applyNumberFormat="1" applyFont="1" applyFill="1" applyBorder="1" applyAlignment="1">
      <alignment horizontal="center" vertical="center" wrapText="1"/>
    </xf>
    <xf numFmtId="0" fontId="107" fillId="20" borderId="0" xfId="27" applyFont="1" applyFill="1"/>
    <xf numFmtId="3" fontId="27" fillId="0" borderId="36" xfId="27" applyNumberFormat="1" applyFont="1" applyBorder="1" applyAlignment="1">
      <alignment horizontal="center" vertical="center" wrapText="1"/>
    </xf>
    <xf numFmtId="0" fontId="27" fillId="2" borderId="36" xfId="22" applyFont="1" applyFill="1" applyBorder="1" applyAlignment="1">
      <alignment horizontal="left" vertical="center" wrapText="1"/>
    </xf>
    <xf numFmtId="0" fontId="27" fillId="2" borderId="36" xfId="22" applyFont="1" applyFill="1" applyBorder="1" applyAlignment="1">
      <alignment horizontal="center" vertical="center" wrapText="1"/>
    </xf>
    <xf numFmtId="4" fontId="27" fillId="2" borderId="36" xfId="22" applyNumberFormat="1" applyFont="1" applyFill="1" applyBorder="1" applyAlignment="1">
      <alignment horizontal="center" vertical="center" wrapText="1"/>
    </xf>
    <xf numFmtId="4" fontId="27" fillId="3" borderId="36" xfId="22" applyNumberFormat="1" applyFont="1" applyFill="1" applyBorder="1" applyAlignment="1">
      <alignment horizontal="center" vertical="center" wrapText="1"/>
    </xf>
    <xf numFmtId="4" fontId="27" fillId="0" borderId="36" xfId="20" applyNumberFormat="1" applyFont="1" applyBorder="1" applyAlignment="1">
      <alignment vertical="center" wrapText="1"/>
    </xf>
    <xf numFmtId="0" fontId="27" fillId="2" borderId="92" xfId="27" quotePrefix="1" applyFont="1" applyFill="1" applyBorder="1" applyAlignment="1">
      <alignment horizontal="center" vertical="center" wrapText="1"/>
    </xf>
    <xf numFmtId="4" fontId="27" fillId="2" borderId="36" xfId="20" applyNumberFormat="1" applyFont="1" applyFill="1" applyBorder="1" applyAlignment="1">
      <alignment horizontal="left" vertical="center" wrapText="1"/>
    </xf>
    <xf numFmtId="172" fontId="27" fillId="2" borderId="36" xfId="20" applyNumberFormat="1" applyFont="1" applyFill="1" applyBorder="1" applyAlignment="1">
      <alignment horizontal="center" vertical="center" wrapText="1"/>
    </xf>
    <xf numFmtId="4" fontId="27" fillId="2" borderId="36" xfId="27" applyNumberFormat="1" applyFont="1" applyFill="1" applyBorder="1" applyAlignment="1">
      <alignment horizontal="left" vertical="center" wrapText="1"/>
    </xf>
    <xf numFmtId="0" fontId="27" fillId="2" borderId="36" xfId="25" applyFont="1" applyFill="1" applyBorder="1" applyAlignment="1">
      <alignment horizontal="left" vertical="center" wrapText="1"/>
    </xf>
    <xf numFmtId="0" fontId="35" fillId="20" borderId="0" xfId="27" applyFont="1" applyFill="1"/>
    <xf numFmtId="0" fontId="8" fillId="23" borderId="9" xfId="25" quotePrefix="1" applyFont="1" applyFill="1" applyBorder="1" applyAlignment="1">
      <alignment horizontal="center" vertical="center" wrapText="1"/>
    </xf>
    <xf numFmtId="0" fontId="24" fillId="23" borderId="9" xfId="25" quotePrefix="1" applyFont="1" applyFill="1" applyBorder="1" applyAlignment="1">
      <alignment horizontal="center" vertical="center" wrapText="1"/>
    </xf>
    <xf numFmtId="0" fontId="27" fillId="0" borderId="36" xfId="27" applyFont="1" applyBorder="1" applyAlignment="1">
      <alignment horizontal="left" vertical="center" wrapText="1"/>
    </xf>
    <xf numFmtId="0" fontId="27" fillId="23" borderId="9" xfId="25" quotePrefix="1" applyFont="1" applyFill="1" applyBorder="1" applyAlignment="1">
      <alignment horizontal="center" vertical="center" wrapText="1"/>
    </xf>
    <xf numFmtId="0" fontId="106" fillId="23" borderId="9" xfId="25" quotePrefix="1" applyFont="1" applyFill="1" applyBorder="1" applyAlignment="1">
      <alignment horizontal="center" vertical="center" wrapText="1"/>
    </xf>
    <xf numFmtId="0" fontId="114" fillId="0" borderId="0" xfId="27" applyFont="1"/>
    <xf numFmtId="0" fontId="27" fillId="23" borderId="36" xfId="25" applyFont="1" applyFill="1" applyBorder="1" applyAlignment="1">
      <alignment horizontal="left" vertical="center" wrapText="1"/>
    </xf>
    <xf numFmtId="0" fontId="27" fillId="0" borderId="0" xfId="27" applyFont="1" applyAlignment="1">
      <alignment vertical="center"/>
    </xf>
    <xf numFmtId="0" fontId="27" fillId="0" borderId="0" xfId="27" applyFont="1"/>
    <xf numFmtId="0" fontId="27" fillId="24" borderId="9" xfId="25" quotePrefix="1" applyFont="1" applyFill="1" applyBorder="1" applyAlignment="1">
      <alignment horizontal="center" vertical="center" wrapText="1"/>
    </xf>
    <xf numFmtId="0" fontId="27" fillId="2" borderId="36" xfId="25" applyFont="1" applyFill="1" applyBorder="1" applyAlignment="1">
      <alignment horizontal="center" vertical="center" wrapText="1"/>
    </xf>
    <xf numFmtId="172" fontId="27" fillId="2" borderId="36" xfId="25" applyNumberFormat="1" applyFont="1" applyFill="1" applyBorder="1" applyAlignment="1">
      <alignment horizontal="center" vertical="center" wrapText="1"/>
    </xf>
    <xf numFmtId="172" fontId="27" fillId="3" borderId="36" xfId="25" applyNumberFormat="1" applyFont="1" applyFill="1" applyBorder="1" applyAlignment="1">
      <alignment horizontal="center" vertical="center" wrapText="1"/>
    </xf>
    <xf numFmtId="0" fontId="111" fillId="0" borderId="0" xfId="27" applyFont="1" applyAlignment="1">
      <alignment vertical="center"/>
    </xf>
    <xf numFmtId="0" fontId="27" fillId="23" borderId="36" xfId="25" applyFont="1" applyFill="1" applyBorder="1" applyAlignment="1">
      <alignment horizontal="center" vertical="center" wrapText="1"/>
    </xf>
    <xf numFmtId="4" fontId="27" fillId="23" borderId="36" xfId="25" applyNumberFormat="1" applyFont="1" applyFill="1" applyBorder="1" applyAlignment="1">
      <alignment horizontal="center" vertical="center" wrapText="1"/>
    </xf>
    <xf numFmtId="4" fontId="27" fillId="25" borderId="36" xfId="25" applyNumberFormat="1" applyFont="1" applyFill="1" applyBorder="1" applyAlignment="1">
      <alignment horizontal="center" vertical="center" wrapText="1"/>
    </xf>
    <xf numFmtId="4" fontId="27" fillId="24" borderId="36" xfId="25" applyNumberFormat="1" applyFont="1" applyFill="1" applyBorder="1" applyAlignment="1">
      <alignment horizontal="center" vertical="center" wrapText="1"/>
    </xf>
    <xf numFmtId="0" fontId="111" fillId="0" borderId="0" xfId="27" applyFont="1" applyAlignment="1">
      <alignment horizontal="center" vertical="center"/>
    </xf>
    <xf numFmtId="0" fontId="35" fillId="0" borderId="0" xfId="27" applyFont="1" applyAlignment="1">
      <alignment vertical="center"/>
    </xf>
    <xf numFmtId="0" fontId="114" fillId="26" borderId="0" xfId="27" applyFont="1" applyFill="1"/>
    <xf numFmtId="4" fontId="106" fillId="2" borderId="36" xfId="28" applyNumberFormat="1" applyFont="1" applyFill="1" applyBorder="1" applyAlignment="1">
      <alignment horizontal="right" vertical="center" wrapText="1"/>
    </xf>
    <xf numFmtId="4" fontId="106" fillId="2" borderId="36" xfId="28" applyNumberFormat="1" applyFont="1" applyFill="1" applyBorder="1" applyAlignment="1">
      <alignment horizontal="center" vertical="center" wrapText="1"/>
    </xf>
    <xf numFmtId="0" fontId="115" fillId="0" borderId="0" xfId="27" applyFont="1"/>
    <xf numFmtId="0" fontId="116" fillId="0" borderId="0" xfId="27" applyFont="1"/>
    <xf numFmtId="4" fontId="106" fillId="0" borderId="36" xfId="20" applyNumberFormat="1" applyFont="1" applyBorder="1" applyAlignment="1">
      <alignment wrapText="1"/>
    </xf>
    <xf numFmtId="174" fontId="111" fillId="22" borderId="0" xfId="27" applyNumberFormat="1" applyFont="1" applyFill="1"/>
    <xf numFmtId="4" fontId="111" fillId="0" borderId="0" xfId="27" applyNumberFormat="1" applyFont="1"/>
    <xf numFmtId="174" fontId="111" fillId="0" borderId="0" xfId="27" applyNumberFormat="1" applyFont="1"/>
    <xf numFmtId="172" fontId="111" fillId="0" borderId="0" xfId="27" applyNumberFormat="1" applyFont="1"/>
    <xf numFmtId="0" fontId="27" fillId="0" borderId="92" xfId="20" applyFont="1" applyBorder="1" applyAlignment="1">
      <alignment horizontal="center" vertical="center"/>
    </xf>
    <xf numFmtId="0" fontId="106" fillId="0" borderId="36" xfId="27" applyFont="1" applyBorder="1" applyAlignment="1">
      <alignment horizontal="left" vertical="center" wrapText="1"/>
    </xf>
    <xf numFmtId="0" fontId="27" fillId="2" borderId="92" xfId="27" applyFont="1" applyFill="1" applyBorder="1" applyAlignment="1">
      <alignment horizontal="center" vertical="center"/>
    </xf>
    <xf numFmtId="0" fontId="27" fillId="2" borderId="36" xfId="27" applyFont="1" applyFill="1" applyBorder="1" applyAlignment="1">
      <alignment horizontal="left" vertical="center" wrapText="1"/>
    </xf>
    <xf numFmtId="0" fontId="106" fillId="2" borderId="92" xfId="27" applyFont="1" applyFill="1" applyBorder="1" applyAlignment="1">
      <alignment horizontal="center" vertical="center"/>
    </xf>
    <xf numFmtId="172" fontId="27" fillId="24" borderId="36" xfId="25" applyNumberFormat="1" applyFont="1" applyFill="1" applyBorder="1" applyAlignment="1">
      <alignment horizontal="center" vertical="center" wrapText="1"/>
    </xf>
    <xf numFmtId="172" fontId="27" fillId="25" borderId="36" xfId="25" applyNumberFormat="1" applyFont="1" applyFill="1" applyBorder="1" applyAlignment="1">
      <alignment horizontal="center" vertical="center" wrapText="1"/>
    </xf>
    <xf numFmtId="172" fontId="27" fillId="0" borderId="36" xfId="27" applyNumberFormat="1" applyFont="1" applyBorder="1" applyAlignment="1">
      <alignment horizontal="center" vertical="center" wrapText="1"/>
    </xf>
    <xf numFmtId="172" fontId="27" fillId="3" borderId="36" xfId="27" applyNumberFormat="1" applyFont="1" applyFill="1" applyBorder="1" applyAlignment="1">
      <alignment horizontal="center" vertical="center" wrapText="1"/>
    </xf>
    <xf numFmtId="172" fontId="27" fillId="2" borderId="36" xfId="27" applyNumberFormat="1" applyFont="1" applyFill="1" applyBorder="1" applyAlignment="1">
      <alignment horizontal="center" vertical="center" wrapText="1"/>
    </xf>
    <xf numFmtId="4" fontId="106" fillId="0" borderId="36" xfId="28" applyNumberFormat="1" applyFont="1" applyBorder="1" applyAlignment="1">
      <alignment horizontal="right" vertical="center" wrapText="1"/>
    </xf>
    <xf numFmtId="4" fontId="106" fillId="2" borderId="36" xfId="27" applyNumberFormat="1" applyFont="1" applyFill="1" applyBorder="1" applyAlignment="1">
      <alignment horizontal="right" vertical="center" wrapText="1"/>
    </xf>
    <xf numFmtId="4" fontId="106" fillId="0" borderId="36" xfId="28" applyNumberFormat="1" applyFont="1" applyBorder="1" applyAlignment="1">
      <alignment horizontal="center" vertical="center" wrapText="1"/>
    </xf>
    <xf numFmtId="0" fontId="112" fillId="23" borderId="36" xfId="25" applyFont="1" applyFill="1" applyBorder="1" applyAlignment="1">
      <alignment horizontal="left" vertical="center" wrapText="1"/>
    </xf>
    <xf numFmtId="0" fontId="112" fillId="23" borderId="36" xfId="25" applyFont="1" applyFill="1" applyBorder="1" applyAlignment="1">
      <alignment horizontal="center" vertical="center" wrapText="1"/>
    </xf>
    <xf numFmtId="4" fontId="112" fillId="23" borderId="36" xfId="25" applyNumberFormat="1" applyFont="1" applyFill="1" applyBorder="1" applyAlignment="1">
      <alignment horizontal="center" vertical="center" wrapText="1"/>
    </xf>
    <xf numFmtId="4" fontId="112" fillId="25" borderId="36" xfId="25" applyNumberFormat="1" applyFont="1" applyFill="1" applyBorder="1" applyAlignment="1">
      <alignment horizontal="center" vertical="center" wrapText="1"/>
    </xf>
    <xf numFmtId="4" fontId="112" fillId="24" borderId="36" xfId="25" applyNumberFormat="1" applyFont="1" applyFill="1" applyBorder="1" applyAlignment="1">
      <alignment horizontal="center" vertical="center" wrapText="1"/>
    </xf>
    <xf numFmtId="4" fontId="112" fillId="2" borderId="36" xfId="20" applyNumberFormat="1" applyFont="1" applyFill="1" applyBorder="1" applyAlignment="1">
      <alignment horizontal="left" vertical="center" wrapText="1"/>
    </xf>
    <xf numFmtId="4" fontId="106" fillId="2" borderId="36" xfId="20" applyNumberFormat="1" applyFont="1" applyFill="1" applyBorder="1" applyAlignment="1">
      <alignment horizontal="right" vertical="center" wrapText="1"/>
    </xf>
    <xf numFmtId="0" fontId="114" fillId="2" borderId="0" xfId="27" applyFont="1" applyFill="1"/>
    <xf numFmtId="4" fontId="27" fillId="2" borderId="36" xfId="20" applyNumberFormat="1" applyFont="1" applyFill="1" applyBorder="1" applyAlignment="1">
      <alignment horizontal="right" vertical="center" wrapText="1"/>
    </xf>
    <xf numFmtId="0" fontId="27" fillId="0" borderId="92" xfId="27" quotePrefix="1" applyFont="1" applyBorder="1" applyAlignment="1">
      <alignment horizontal="center" vertical="center"/>
    </xf>
    <xf numFmtId="0" fontId="106" fillId="0" borderId="92" xfId="27" quotePrefix="1" applyFont="1" applyBorder="1" applyAlignment="1">
      <alignment horizontal="center" vertical="center"/>
    </xf>
    <xf numFmtId="0" fontId="106" fillId="0" borderId="36" xfId="22" applyFont="1" applyBorder="1" applyAlignment="1">
      <alignment horizontal="left" vertical="center" wrapText="1"/>
    </xf>
    <xf numFmtId="0" fontId="27" fillId="0" borderId="36" xfId="22" applyFont="1" applyBorder="1" applyAlignment="1">
      <alignment horizontal="center" vertical="center" wrapText="1"/>
    </xf>
    <xf numFmtId="4" fontId="27" fillId="0" borderId="36" xfId="22" applyNumberFormat="1" applyFont="1" applyBorder="1" applyAlignment="1">
      <alignment horizontal="center" vertical="center" wrapText="1"/>
    </xf>
    <xf numFmtId="0" fontId="27" fillId="0" borderId="36" xfId="22" applyFont="1" applyBorder="1" applyAlignment="1">
      <alignment horizontal="left" vertical="center" wrapText="1"/>
    </xf>
    <xf numFmtId="4" fontId="35" fillId="2" borderId="36" xfId="27" applyNumberFormat="1" applyFont="1" applyFill="1" applyBorder="1" applyAlignment="1">
      <alignment horizontal="center" vertical="center" wrapText="1"/>
    </xf>
    <xf numFmtId="0" fontId="111" fillId="20" borderId="0" xfId="27" applyFont="1" applyFill="1"/>
    <xf numFmtId="4" fontId="106" fillId="19" borderId="92" xfId="27" applyNumberFormat="1" applyFont="1" applyFill="1" applyBorder="1" applyAlignment="1">
      <alignment horizontal="center" vertical="center" wrapText="1"/>
    </xf>
    <xf numFmtId="0" fontId="106" fillId="18" borderId="92" xfId="27" applyFont="1" applyFill="1" applyBorder="1" applyAlignment="1">
      <alignment horizontal="center" vertical="center"/>
    </xf>
    <xf numFmtId="0" fontId="111" fillId="3" borderId="0" xfId="27" applyFont="1" applyFill="1"/>
    <xf numFmtId="0" fontId="111" fillId="0" borderId="0" xfId="27" applyFont="1" applyAlignment="1">
      <alignment wrapText="1"/>
    </xf>
    <xf numFmtId="0" fontId="111" fillId="3" borderId="0" xfId="27" applyFont="1" applyFill="1" applyAlignment="1">
      <alignment wrapText="1"/>
    </xf>
    <xf numFmtId="0" fontId="106" fillId="27" borderId="89" xfId="27" quotePrefix="1" applyFont="1" applyFill="1" applyBorder="1" applyAlignment="1">
      <alignment horizontal="center" vertical="center"/>
    </xf>
    <xf numFmtId="4" fontId="112" fillId="27" borderId="1" xfId="27" applyNumberFormat="1" applyFont="1" applyFill="1" applyBorder="1" applyAlignment="1">
      <alignment horizontal="left" vertical="center" wrapText="1"/>
    </xf>
    <xf numFmtId="4" fontId="27" fillId="27" borderId="2" xfId="27" applyNumberFormat="1" applyFont="1" applyFill="1" applyBorder="1" applyAlignment="1">
      <alignment horizontal="center" vertical="center" wrapText="1"/>
    </xf>
    <xf numFmtId="4" fontId="106" fillId="27" borderId="3" xfId="27" applyNumberFormat="1" applyFont="1" applyFill="1" applyBorder="1" applyAlignment="1">
      <alignment horizontal="center" vertical="center" wrapText="1"/>
    </xf>
    <xf numFmtId="4" fontId="106" fillId="27" borderId="34" xfId="27" applyNumberFormat="1" applyFont="1" applyFill="1" applyBorder="1" applyAlignment="1">
      <alignment horizontal="center" vertical="center" wrapText="1"/>
    </xf>
    <xf numFmtId="4" fontId="106" fillId="27" borderId="36" xfId="27" applyNumberFormat="1" applyFont="1" applyFill="1" applyBorder="1" applyAlignment="1">
      <alignment horizontal="center" vertical="center" wrapText="1"/>
    </xf>
    <xf numFmtId="172" fontId="27" fillId="3" borderId="2" xfId="27" applyNumberFormat="1" applyFont="1" applyFill="1" applyBorder="1" applyAlignment="1">
      <alignment horizontal="center" vertical="center" wrapText="1"/>
    </xf>
    <xf numFmtId="4" fontId="106" fillId="27" borderId="3" xfId="27" applyNumberFormat="1" applyFont="1" applyFill="1" applyBorder="1" applyAlignment="1">
      <alignment horizontal="right" vertical="center" wrapText="1"/>
    </xf>
    <xf numFmtId="4" fontId="106" fillId="27" borderId="34" xfId="27" applyNumberFormat="1" applyFont="1" applyFill="1" applyBorder="1" applyAlignment="1">
      <alignment horizontal="right" vertical="center" wrapText="1"/>
    </xf>
    <xf numFmtId="4" fontId="106" fillId="27" borderId="36" xfId="27" applyNumberFormat="1" applyFont="1" applyFill="1" applyBorder="1" applyAlignment="1">
      <alignment horizontal="right" vertical="center" wrapText="1"/>
    </xf>
    <xf numFmtId="4" fontId="106" fillId="27" borderId="0" xfId="27" applyNumberFormat="1" applyFont="1" applyFill="1" applyAlignment="1">
      <alignment horizontal="right" vertical="center" wrapText="1"/>
    </xf>
    <xf numFmtId="4" fontId="112" fillId="0" borderId="47" xfId="27" applyNumberFormat="1" applyFont="1" applyBorder="1" applyAlignment="1">
      <alignment horizontal="left" vertical="center" wrapText="1"/>
    </xf>
    <xf numFmtId="4" fontId="27" fillId="3" borderId="47" xfId="27" applyNumberFormat="1" applyFont="1" applyFill="1" applyBorder="1" applyAlignment="1">
      <alignment horizontal="center" vertical="center" wrapText="1"/>
    </xf>
    <xf numFmtId="0" fontId="27" fillId="2" borderId="92" xfId="27" quotePrefix="1" applyFont="1" applyFill="1" applyBorder="1" applyAlignment="1">
      <alignment horizontal="center" vertical="center"/>
    </xf>
    <xf numFmtId="175" fontId="27" fillId="2" borderId="36" xfId="27" applyNumberFormat="1" applyFont="1" applyFill="1" applyBorder="1" applyAlignment="1">
      <alignment horizontal="center" vertical="center" wrapText="1"/>
    </xf>
    <xf numFmtId="175" fontId="27" fillId="3" borderId="36" xfId="27" applyNumberFormat="1" applyFont="1" applyFill="1" applyBorder="1" applyAlignment="1">
      <alignment horizontal="center" vertical="center" wrapText="1"/>
    </xf>
    <xf numFmtId="4" fontId="27" fillId="28" borderId="36" xfId="27" applyNumberFormat="1" applyFont="1" applyFill="1" applyBorder="1" applyAlignment="1">
      <alignment horizontal="left" vertical="center" wrapText="1"/>
    </xf>
    <xf numFmtId="4" fontId="27" fillId="28" borderId="36" xfId="27" applyNumberFormat="1" applyFont="1" applyFill="1" applyBorder="1" applyAlignment="1">
      <alignment horizontal="center" vertical="center" wrapText="1"/>
    </xf>
    <xf numFmtId="4" fontId="27" fillId="29" borderId="36" xfId="27" applyNumberFormat="1" applyFont="1" applyFill="1" applyBorder="1" applyAlignment="1">
      <alignment horizontal="center" vertical="center" wrapText="1"/>
    </xf>
    <xf numFmtId="4" fontId="27" fillId="0" borderId="85" xfId="27" applyNumberFormat="1" applyFont="1" applyBorder="1" applyAlignment="1">
      <alignment horizontal="left" vertical="center" wrapText="1"/>
    </xf>
    <xf numFmtId="4" fontId="27" fillId="0" borderId="85" xfId="27" applyNumberFormat="1" applyFont="1" applyBorder="1" applyAlignment="1">
      <alignment horizontal="center" vertical="center" wrapText="1"/>
    </xf>
    <xf numFmtId="4" fontId="27" fillId="2" borderId="85" xfId="28" applyNumberFormat="1" applyFont="1" applyFill="1" applyBorder="1" applyAlignment="1">
      <alignment horizontal="right" vertical="center" wrapText="1"/>
    </xf>
    <xf numFmtId="4" fontId="27" fillId="2" borderId="85" xfId="27" applyNumberFormat="1" applyFont="1" applyFill="1" applyBorder="1" applyAlignment="1">
      <alignment horizontal="right" vertical="center" wrapText="1"/>
    </xf>
    <xf numFmtId="4" fontId="27" fillId="3" borderId="85" xfId="27" applyNumberFormat="1" applyFont="1" applyFill="1" applyBorder="1" applyAlignment="1">
      <alignment horizontal="center" vertical="center" wrapText="1"/>
    </xf>
    <xf numFmtId="4" fontId="27" fillId="2" borderId="85" xfId="28" applyNumberFormat="1" applyFont="1" applyFill="1" applyBorder="1" applyAlignment="1">
      <alignment horizontal="center" vertical="center" wrapText="1"/>
    </xf>
    <xf numFmtId="4" fontId="27" fillId="27" borderId="36" xfId="27" applyNumberFormat="1" applyFont="1" applyFill="1" applyBorder="1" applyAlignment="1">
      <alignment horizontal="center" vertical="center" wrapText="1"/>
    </xf>
    <xf numFmtId="4" fontId="27" fillId="27" borderId="36" xfId="27" applyNumberFormat="1" applyFont="1" applyFill="1" applyBorder="1" applyAlignment="1">
      <alignment horizontal="right" vertical="center" wrapText="1"/>
    </xf>
    <xf numFmtId="4" fontId="27" fillId="2" borderId="47" xfId="28" applyNumberFormat="1" applyFont="1" applyFill="1" applyBorder="1" applyAlignment="1">
      <alignment horizontal="right" vertical="center" wrapText="1"/>
    </xf>
    <xf numFmtId="4" fontId="27" fillId="2" borderId="47" xfId="27" applyNumberFormat="1" applyFont="1" applyFill="1" applyBorder="1" applyAlignment="1">
      <alignment horizontal="right" vertical="center" wrapText="1"/>
    </xf>
    <xf numFmtId="4" fontId="27" fillId="2" borderId="47" xfId="28" applyNumberFormat="1" applyFont="1" applyFill="1" applyBorder="1" applyAlignment="1">
      <alignment horizontal="center" vertical="center" wrapText="1"/>
    </xf>
    <xf numFmtId="0" fontId="35" fillId="26" borderId="0" xfId="27" applyFont="1" applyFill="1"/>
    <xf numFmtId="0" fontId="113" fillId="0" borderId="92" xfId="27" quotePrefix="1" applyFont="1" applyBorder="1" applyAlignment="1">
      <alignment horizontal="center" vertical="center"/>
    </xf>
    <xf numFmtId="4" fontId="113" fillId="0" borderId="36" xfId="27" applyNumberFormat="1" applyFont="1" applyBorder="1" applyAlignment="1">
      <alignment horizontal="left" vertical="center" wrapText="1"/>
    </xf>
    <xf numFmtId="4" fontId="113" fillId="0" borderId="36" xfId="27" applyNumberFormat="1" applyFont="1" applyBorder="1" applyAlignment="1">
      <alignment horizontal="center" vertical="center" wrapText="1"/>
    </xf>
    <xf numFmtId="4" fontId="113" fillId="2" borderId="36" xfId="28" applyNumberFormat="1" applyFont="1" applyFill="1" applyBorder="1" applyAlignment="1">
      <alignment horizontal="right" vertical="center" wrapText="1"/>
    </xf>
    <xf numFmtId="4" fontId="113" fillId="2" borderId="36" xfId="27" applyNumberFormat="1" applyFont="1" applyFill="1" applyBorder="1" applyAlignment="1">
      <alignment horizontal="right" vertical="center" wrapText="1"/>
    </xf>
    <xf numFmtId="4" fontId="113" fillId="3" borderId="36" xfId="27" applyNumberFormat="1" applyFont="1" applyFill="1" applyBorder="1" applyAlignment="1">
      <alignment horizontal="center" vertical="center" wrapText="1"/>
    </xf>
    <xf numFmtId="4" fontId="113" fillId="2" borderId="36" xfId="28" applyNumberFormat="1" applyFont="1" applyFill="1" applyBorder="1" applyAlignment="1">
      <alignment horizontal="center" vertical="center" wrapText="1"/>
    </xf>
    <xf numFmtId="4" fontId="113" fillId="2" borderId="36" xfId="27" applyNumberFormat="1" applyFont="1" applyFill="1" applyBorder="1" applyAlignment="1">
      <alignment horizontal="center" vertical="center" wrapText="1"/>
    </xf>
    <xf numFmtId="172" fontId="113" fillId="0" borderId="47" xfId="20" applyNumberFormat="1" applyFont="1" applyBorder="1" applyAlignment="1">
      <alignment horizontal="center" vertical="center" wrapText="1"/>
    </xf>
    <xf numFmtId="172" fontId="113" fillId="22" borderId="47" xfId="20" applyNumberFormat="1" applyFont="1" applyFill="1" applyBorder="1" applyAlignment="1">
      <alignment horizontal="center" vertical="center" wrapText="1"/>
    </xf>
    <xf numFmtId="4" fontId="113" fillId="0" borderId="36" xfId="28" applyNumberFormat="1" applyFont="1" applyFill="1" applyBorder="1" applyAlignment="1">
      <alignment horizontal="right" vertical="center" wrapText="1"/>
    </xf>
    <xf numFmtId="4" fontId="113" fillId="0" borderId="36" xfId="27" applyNumberFormat="1" applyFont="1" applyBorder="1" applyAlignment="1">
      <alignment horizontal="right" vertical="center" wrapText="1"/>
    </xf>
    <xf numFmtId="4" fontId="113" fillId="0" borderId="36" xfId="28" applyNumberFormat="1" applyFont="1" applyFill="1" applyBorder="1" applyAlignment="1">
      <alignment horizontal="center" vertical="center" wrapText="1"/>
    </xf>
    <xf numFmtId="0" fontId="113" fillId="2" borderId="0" xfId="27" applyFont="1" applyFill="1"/>
    <xf numFmtId="0" fontId="111" fillId="26" borderId="0" xfId="27" applyFont="1" applyFill="1"/>
    <xf numFmtId="4" fontId="112" fillId="0" borderId="36" xfId="27" applyNumberFormat="1" applyFont="1" applyBorder="1" applyAlignment="1">
      <alignment horizontal="center" vertical="center" wrapText="1"/>
    </xf>
    <xf numFmtId="4" fontId="112" fillId="2" borderId="36" xfId="28" applyNumberFormat="1" applyFont="1" applyFill="1" applyBorder="1" applyAlignment="1">
      <alignment horizontal="right" vertical="center" wrapText="1"/>
    </xf>
    <xf numFmtId="4" fontId="112" fillId="0" borderId="36" xfId="27" applyNumberFormat="1" applyFont="1" applyBorder="1" applyAlignment="1">
      <alignment horizontal="right" vertical="center" wrapText="1"/>
    </xf>
    <xf numFmtId="4" fontId="112" fillId="2" borderId="36" xfId="27" applyNumberFormat="1" applyFont="1" applyFill="1" applyBorder="1" applyAlignment="1">
      <alignment horizontal="right" vertical="center" wrapText="1"/>
    </xf>
    <xf numFmtId="4" fontId="112" fillId="3" borderId="36" xfId="27" applyNumberFormat="1" applyFont="1" applyFill="1" applyBorder="1" applyAlignment="1">
      <alignment horizontal="center" vertical="center" wrapText="1"/>
    </xf>
    <xf numFmtId="4" fontId="112" fillId="2" borderId="36" xfId="28" applyNumberFormat="1" applyFont="1" applyFill="1" applyBorder="1" applyAlignment="1">
      <alignment horizontal="center" vertical="center" wrapText="1"/>
    </xf>
    <xf numFmtId="4" fontId="112" fillId="2" borderId="36" xfId="27" applyNumberFormat="1" applyFont="1" applyFill="1" applyBorder="1" applyAlignment="1">
      <alignment horizontal="center" vertical="center" wrapText="1"/>
    </xf>
    <xf numFmtId="0" fontId="117" fillId="0" borderId="0" xfId="27" applyFont="1"/>
    <xf numFmtId="0" fontId="106" fillId="27" borderId="92" xfId="27" quotePrefix="1" applyFont="1" applyFill="1" applyBorder="1" applyAlignment="1">
      <alignment horizontal="center" vertical="center"/>
    </xf>
    <xf numFmtId="4" fontId="118" fillId="0" borderId="36" xfId="27" applyNumberFormat="1" applyFont="1" applyBorder="1" applyAlignment="1">
      <alignment horizontal="left" vertical="center" wrapText="1"/>
    </xf>
    <xf numFmtId="4" fontId="112" fillId="2" borderId="36" xfId="27" applyNumberFormat="1" applyFont="1" applyFill="1" applyBorder="1" applyAlignment="1">
      <alignment horizontal="left" vertical="center" wrapText="1"/>
    </xf>
    <xf numFmtId="0" fontId="27" fillId="0" borderId="94" xfId="27" quotePrefix="1" applyFont="1" applyBorder="1" applyAlignment="1">
      <alignment horizontal="center" vertical="center"/>
    </xf>
    <xf numFmtId="4" fontId="27" fillId="2" borderId="46" xfId="27" applyNumberFormat="1" applyFont="1" applyFill="1" applyBorder="1" applyAlignment="1">
      <alignment horizontal="left" vertical="center" wrapText="1"/>
    </xf>
    <xf numFmtId="4" fontId="27" fillId="0" borderId="46" xfId="27" applyNumberFormat="1" applyFont="1" applyBorder="1" applyAlignment="1">
      <alignment horizontal="center" vertical="center" wrapText="1"/>
    </xf>
    <xf numFmtId="4" fontId="27" fillId="2" borderId="46" xfId="28" applyNumberFormat="1" applyFont="1" applyFill="1" applyBorder="1" applyAlignment="1">
      <alignment horizontal="right" vertical="center" wrapText="1"/>
    </xf>
    <xf numFmtId="4" fontId="27" fillId="2" borderId="46" xfId="27" applyNumberFormat="1" applyFont="1" applyFill="1" applyBorder="1" applyAlignment="1">
      <alignment horizontal="right" vertical="center" wrapText="1"/>
    </xf>
    <xf numFmtId="4" fontId="27" fillId="3" borderId="46" xfId="27" applyNumberFormat="1" applyFont="1" applyFill="1" applyBorder="1" applyAlignment="1">
      <alignment horizontal="center" vertical="center" wrapText="1"/>
    </xf>
    <xf numFmtId="4" fontId="27" fillId="2" borderId="46" xfId="28" applyNumberFormat="1" applyFont="1" applyFill="1" applyBorder="1" applyAlignment="1">
      <alignment horizontal="center" vertical="center" wrapText="1"/>
    </xf>
    <xf numFmtId="4" fontId="27" fillId="2" borderId="46" xfId="27" applyNumberFormat="1" applyFont="1" applyFill="1" applyBorder="1" applyAlignment="1">
      <alignment horizontal="center" vertical="center" wrapText="1"/>
    </xf>
    <xf numFmtId="0" fontId="27" fillId="0" borderId="95" xfId="27" quotePrefix="1" applyFont="1" applyBorder="1" applyAlignment="1">
      <alignment horizontal="center" vertical="center"/>
    </xf>
    <xf numFmtId="4" fontId="27" fillId="0" borderId="47" xfId="27" applyNumberFormat="1" applyFont="1" applyBorder="1" applyAlignment="1">
      <alignment horizontal="left" vertical="center" wrapText="1"/>
    </xf>
    <xf numFmtId="4" fontId="27" fillId="2" borderId="47" xfId="27" applyNumberFormat="1" applyFont="1" applyFill="1" applyBorder="1" applyAlignment="1">
      <alignment horizontal="center" vertical="center" wrapText="1"/>
    </xf>
    <xf numFmtId="4" fontId="27" fillId="2" borderId="85" xfId="27" applyNumberFormat="1" applyFont="1" applyFill="1" applyBorder="1" applyAlignment="1">
      <alignment horizontal="left" vertical="center" wrapText="1"/>
    </xf>
    <xf numFmtId="4" fontId="27" fillId="2" borderId="85" xfId="27" applyNumberFormat="1" applyFont="1" applyFill="1" applyBorder="1" applyAlignment="1">
      <alignment horizontal="center" vertical="center" wrapText="1"/>
    </xf>
    <xf numFmtId="172" fontId="27" fillId="2" borderId="85" xfId="27" applyNumberFormat="1" applyFont="1" applyFill="1" applyBorder="1" applyAlignment="1">
      <alignment horizontal="center" vertical="center" wrapText="1"/>
    </xf>
    <xf numFmtId="172" fontId="27" fillId="3" borderId="85" xfId="27" applyNumberFormat="1" applyFont="1" applyFill="1" applyBorder="1" applyAlignment="1">
      <alignment horizontal="center" vertical="center" wrapText="1"/>
    </xf>
    <xf numFmtId="3" fontId="106" fillId="18" borderId="89" xfId="27" applyNumberFormat="1" applyFont="1" applyFill="1" applyBorder="1" applyAlignment="1">
      <alignment horizontal="center" vertical="center" wrapText="1"/>
    </xf>
    <xf numFmtId="172" fontId="106" fillId="2" borderId="2" xfId="27" applyNumberFormat="1" applyFont="1" applyFill="1" applyBorder="1" applyAlignment="1">
      <alignment horizontal="center" vertical="center" wrapText="1"/>
    </xf>
    <xf numFmtId="4" fontId="106" fillId="19" borderId="79" xfId="28" applyNumberFormat="1" applyFont="1" applyFill="1" applyBorder="1" applyAlignment="1">
      <alignment horizontal="right" vertical="center" wrapText="1"/>
    </xf>
    <xf numFmtId="4" fontId="106" fillId="19" borderId="79" xfId="28" applyNumberFormat="1" applyFont="1" applyFill="1" applyBorder="1" applyAlignment="1">
      <alignment horizontal="center" vertical="center" wrapText="1"/>
    </xf>
    <xf numFmtId="0" fontId="114" fillId="20" borderId="0" xfId="27" applyFont="1" applyFill="1"/>
    <xf numFmtId="0" fontId="106" fillId="2" borderId="36" xfId="27" applyFont="1" applyFill="1" applyBorder="1" applyAlignment="1">
      <alignment horizontal="center" vertical="center" wrapText="1"/>
    </xf>
    <xf numFmtId="0" fontId="27" fillId="2" borderId="36" xfId="27" applyFont="1" applyFill="1" applyBorder="1" applyAlignment="1">
      <alignment horizontal="center" vertical="center" wrapText="1"/>
    </xf>
    <xf numFmtId="4" fontId="106" fillId="0" borderId="36" xfId="28" applyNumberFormat="1" applyFont="1" applyFill="1" applyBorder="1" applyAlignment="1">
      <alignment horizontal="right" vertical="center" wrapText="1"/>
    </xf>
    <xf numFmtId="4" fontId="106" fillId="0" borderId="36" xfId="28" applyNumberFormat="1" applyFont="1" applyFill="1" applyBorder="1" applyAlignment="1">
      <alignment horizontal="center" vertical="center" wrapText="1"/>
    </xf>
    <xf numFmtId="0" fontId="106" fillId="15" borderId="96" xfId="27" applyFont="1" applyFill="1" applyBorder="1" applyAlignment="1">
      <alignment horizontal="center" vertical="center"/>
    </xf>
    <xf numFmtId="0" fontId="106" fillId="15" borderId="96" xfId="27" applyFont="1" applyFill="1" applyBorder="1" applyAlignment="1">
      <alignment horizontal="left" vertical="center"/>
    </xf>
    <xf numFmtId="0" fontId="106" fillId="15" borderId="97" xfId="22" applyFont="1" applyFill="1" applyBorder="1" applyAlignment="1">
      <alignment vertical="center" wrapText="1"/>
    </xf>
    <xf numFmtId="4" fontId="106" fillId="15" borderId="97" xfId="28" applyNumberFormat="1" applyFont="1" applyFill="1" applyBorder="1" applyAlignment="1">
      <alignment horizontal="center" vertical="center" wrapText="1"/>
    </xf>
    <xf numFmtId="4" fontId="106" fillId="15" borderId="97" xfId="27" applyNumberFormat="1" applyFont="1" applyFill="1" applyBorder="1" applyAlignment="1">
      <alignment horizontal="center" vertical="center" wrapText="1"/>
    </xf>
    <xf numFmtId="0" fontId="119" fillId="3" borderId="97" xfId="22" applyFont="1" applyFill="1" applyBorder="1" applyAlignment="1">
      <alignment horizontal="center" vertical="center" wrapText="1"/>
    </xf>
    <xf numFmtId="4" fontId="119" fillId="17" borderId="97" xfId="28" applyNumberFormat="1" applyFont="1" applyFill="1" applyBorder="1" applyAlignment="1">
      <alignment horizontal="center" vertical="center" wrapText="1"/>
    </xf>
    <xf numFmtId="4" fontId="119" fillId="17" borderId="97" xfId="27" applyNumberFormat="1" applyFont="1" applyFill="1" applyBorder="1" applyAlignment="1">
      <alignment horizontal="center" vertical="center" wrapText="1"/>
    </xf>
    <xf numFmtId="4" fontId="119" fillId="17" borderId="97" xfId="28" applyNumberFormat="1" applyFont="1" applyFill="1" applyBorder="1" applyAlignment="1">
      <alignment horizontal="right" vertical="center" wrapText="1"/>
    </xf>
    <xf numFmtId="4" fontId="119" fillId="17" borderId="97" xfId="27" applyNumberFormat="1" applyFont="1" applyFill="1" applyBorder="1" applyAlignment="1">
      <alignment horizontal="right" vertical="center" wrapText="1"/>
    </xf>
    <xf numFmtId="0" fontId="119" fillId="17" borderId="97" xfId="22" applyFont="1" applyFill="1" applyBorder="1" applyAlignment="1">
      <alignment vertical="center" wrapText="1"/>
    </xf>
    <xf numFmtId="2" fontId="107" fillId="0" borderId="0" xfId="27" applyNumberFormat="1" applyFont="1"/>
    <xf numFmtId="4" fontId="107" fillId="0" borderId="0" xfId="27" applyNumberFormat="1" applyFont="1"/>
    <xf numFmtId="0" fontId="107" fillId="17" borderId="0" xfId="27" applyFont="1" applyFill="1"/>
    <xf numFmtId="0" fontId="27" fillId="0" borderId="0" xfId="27" applyFont="1" applyAlignment="1">
      <alignment horizontal="center" vertical="center"/>
    </xf>
    <xf numFmtId="4" fontId="27" fillId="0" borderId="0" xfId="27" applyNumberFormat="1" applyFont="1" applyAlignment="1">
      <alignment horizontal="left" vertical="center" wrapText="1"/>
    </xf>
    <xf numFmtId="4" fontId="27" fillId="0" borderId="0" xfId="27" applyNumberFormat="1" applyFont="1" applyAlignment="1">
      <alignment horizontal="center" vertical="center" wrapText="1"/>
    </xf>
    <xf numFmtId="4" fontId="27" fillId="0" borderId="0" xfId="28" applyNumberFormat="1" applyFont="1" applyBorder="1" applyAlignment="1">
      <alignment horizontal="right" vertical="center" wrapText="1"/>
    </xf>
    <xf numFmtId="4" fontId="27" fillId="0" borderId="0" xfId="27" applyNumberFormat="1" applyFont="1" applyAlignment="1">
      <alignment horizontal="right" vertical="center" wrapText="1"/>
    </xf>
    <xf numFmtId="4" fontId="27" fillId="0" borderId="0" xfId="28" applyNumberFormat="1" applyFont="1" applyBorder="1" applyAlignment="1">
      <alignment horizontal="center" vertical="center" wrapText="1"/>
    </xf>
    <xf numFmtId="4" fontId="27" fillId="0" borderId="0" xfId="28" applyNumberFormat="1" applyFont="1" applyBorder="1" applyAlignment="1">
      <alignment horizontal="left" vertical="center" wrapText="1"/>
    </xf>
    <xf numFmtId="4" fontId="106" fillId="0" borderId="0" xfId="27" applyNumberFormat="1" applyFont="1" applyAlignment="1">
      <alignment horizontal="left" vertical="center" wrapText="1"/>
    </xf>
    <xf numFmtId="4" fontId="106" fillId="0" borderId="0" xfId="27" applyNumberFormat="1" applyFont="1" applyAlignment="1">
      <alignment horizontal="center" vertical="center" wrapText="1"/>
    </xf>
    <xf numFmtId="4" fontId="106" fillId="0" borderId="0" xfId="28" applyNumberFormat="1" applyFont="1" applyBorder="1" applyAlignment="1">
      <alignment horizontal="left" vertical="center" wrapText="1"/>
    </xf>
    <xf numFmtId="4" fontId="106" fillId="0" borderId="0" xfId="28" applyNumberFormat="1" applyFont="1" applyBorder="1" applyAlignment="1">
      <alignment horizontal="center" vertical="center" wrapText="1"/>
    </xf>
    <xf numFmtId="0" fontId="27" fillId="0" borderId="0" xfId="27" applyFont="1" applyAlignment="1">
      <alignment horizontal="left" vertical="center" wrapText="1"/>
    </xf>
    <xf numFmtId="0" fontId="27" fillId="0" borderId="0" xfId="27" applyFont="1" applyAlignment="1">
      <alignment horizontal="center" vertical="center" wrapText="1"/>
    </xf>
    <xf numFmtId="0" fontId="27" fillId="0" borderId="98" xfId="27" applyFont="1" applyBorder="1" applyAlignment="1">
      <alignment horizontal="center" vertical="center"/>
    </xf>
    <xf numFmtId="3" fontId="37" fillId="2" borderId="9" xfId="2" applyNumberFormat="1" applyFont="1" applyFill="1" applyBorder="1" applyAlignment="1">
      <alignment horizontal="left" vertical="center" wrapText="1"/>
    </xf>
    <xf numFmtId="3" fontId="40" fillId="2" borderId="99" xfId="2" applyNumberFormat="1" applyFont="1" applyFill="1" applyBorder="1" applyAlignment="1">
      <alignment horizontal="center" vertical="center"/>
    </xf>
    <xf numFmtId="3" fontId="40" fillId="2" borderId="100" xfId="2" applyNumberFormat="1" applyFont="1" applyFill="1" applyBorder="1" applyAlignment="1">
      <alignment horizontal="center" vertical="center"/>
    </xf>
    <xf numFmtId="43" fontId="55" fillId="2" borderId="11" xfId="24" applyFont="1" applyFill="1" applyBorder="1" applyAlignment="1">
      <alignment horizontal="left" vertical="center"/>
    </xf>
    <xf numFmtId="43" fontId="80" fillId="2" borderId="24" xfId="24" applyFont="1" applyFill="1" applyBorder="1" applyAlignment="1">
      <alignment horizontal="left" vertical="center"/>
    </xf>
    <xf numFmtId="43" fontId="55" fillId="2" borderId="8" xfId="24" applyFont="1" applyFill="1" applyBorder="1" applyAlignment="1">
      <alignment horizontal="right" vertical="center"/>
    </xf>
    <xf numFmtId="43" fontId="80" fillId="2" borderId="27" xfId="24" applyFont="1" applyFill="1" applyBorder="1" applyAlignment="1">
      <alignment horizontal="center" vertical="center"/>
    </xf>
    <xf numFmtId="43" fontId="55" fillId="2" borderId="9" xfId="24" applyFont="1" applyFill="1" applyBorder="1" applyAlignment="1">
      <alignment horizontal="right" vertical="center"/>
    </xf>
    <xf numFmtId="49" fontId="7" fillId="0" borderId="0" xfId="0" applyNumberFormat="1" applyFont="1" applyAlignment="1">
      <alignment horizontal="center" vertical="top" wrapText="1"/>
    </xf>
    <xf numFmtId="49" fontId="76" fillId="0" borderId="5" xfId="0" applyNumberFormat="1" applyFont="1" applyBorder="1" applyAlignment="1">
      <alignment horizontal="center" vertical="top" wrapText="1"/>
    </xf>
    <xf numFmtId="49" fontId="120" fillId="0" borderId="0" xfId="0" applyNumberFormat="1" applyFont="1" applyAlignment="1">
      <alignment horizontal="center" vertical="top" wrapText="1"/>
    </xf>
    <xf numFmtId="0" fontId="7" fillId="0" borderId="0" xfId="11" applyFont="1" applyBorder="1" applyAlignment="1">
      <alignment horizontal="right"/>
    </xf>
    <xf numFmtId="49" fontId="23" fillId="0" borderId="13" xfId="11" applyNumberFormat="1" applyBorder="1" applyAlignment="1">
      <alignment horizontal="center"/>
    </xf>
    <xf numFmtId="49" fontId="23" fillId="0" borderId="9" xfId="11" applyNumberFormat="1" applyBorder="1" applyAlignment="1">
      <alignment horizontal="center"/>
    </xf>
    <xf numFmtId="164" fontId="44" fillId="0" borderId="9" xfId="12" applyFont="1" applyBorder="1" applyAlignment="1">
      <alignment vertical="center"/>
    </xf>
    <xf numFmtId="43" fontId="83" fillId="11" borderId="68" xfId="24" applyFont="1" applyFill="1" applyBorder="1" applyAlignment="1">
      <alignment horizontal="center"/>
    </xf>
    <xf numFmtId="43" fontId="49" fillId="3" borderId="68" xfId="24" applyFont="1" applyFill="1" applyBorder="1" applyAlignment="1">
      <alignment horizontal="center"/>
    </xf>
    <xf numFmtId="0" fontId="8" fillId="16" borderId="68" xfId="19" applyFont="1" applyFill="1" applyBorder="1" applyAlignment="1">
      <alignment horizontal="center" vertical="center" wrapText="1"/>
    </xf>
    <xf numFmtId="2" fontId="55" fillId="12" borderId="64" xfId="19" applyNumberFormat="1" applyFont="1" applyFill="1" applyBorder="1" applyAlignment="1">
      <alignment horizontal="center" vertical="center" wrapText="1"/>
    </xf>
    <xf numFmtId="0" fontId="55" fillId="2" borderId="63" xfId="19" applyFont="1" applyFill="1" applyBorder="1" applyAlignment="1">
      <alignment horizontal="center" vertical="center" wrapText="1"/>
    </xf>
    <xf numFmtId="4" fontId="8" fillId="12" borderId="70" xfId="19" applyNumberFormat="1" applyFont="1" applyFill="1" applyBorder="1" applyAlignment="1">
      <alignment horizontal="center" vertical="center" wrapText="1"/>
    </xf>
    <xf numFmtId="4" fontId="8" fillId="12" borderId="71" xfId="19" applyNumberFormat="1" applyFont="1" applyFill="1" applyBorder="1" applyAlignment="1">
      <alignment horizontal="center" vertical="center" wrapText="1"/>
    </xf>
    <xf numFmtId="4" fontId="55" fillId="12" borderId="18" xfId="19" applyNumberFormat="1" applyFont="1" applyFill="1" applyBorder="1" applyAlignment="1">
      <alignment horizontal="center" vertical="center" wrapText="1"/>
    </xf>
    <xf numFmtId="4" fontId="55" fillId="12" borderId="72" xfId="19" applyNumberFormat="1" applyFont="1" applyFill="1" applyBorder="1" applyAlignment="1">
      <alignment horizontal="center" vertical="center" wrapText="1"/>
    </xf>
    <xf numFmtId="4" fontId="55" fillId="12" borderId="49" xfId="19" applyNumberFormat="1" applyFont="1" applyFill="1" applyBorder="1" applyAlignment="1">
      <alignment horizontal="center" vertical="center" wrapText="1"/>
    </xf>
    <xf numFmtId="4" fontId="55" fillId="12" borderId="73" xfId="19" applyNumberFormat="1" applyFont="1" applyFill="1" applyBorder="1" applyAlignment="1">
      <alignment horizontal="center" vertical="center" wrapText="1"/>
    </xf>
    <xf numFmtId="3" fontId="55" fillId="12" borderId="50" xfId="19" applyNumberFormat="1" applyFont="1" applyFill="1" applyBorder="1" applyAlignment="1">
      <alignment horizontal="center" vertical="center" wrapText="1"/>
    </xf>
    <xf numFmtId="3" fontId="55" fillId="12" borderId="51" xfId="19" applyNumberFormat="1" applyFont="1" applyFill="1" applyBorder="1" applyAlignment="1">
      <alignment horizontal="center" vertical="center" wrapText="1"/>
    </xf>
    <xf numFmtId="3" fontId="55" fillId="12" borderId="52" xfId="19" applyNumberFormat="1" applyFont="1" applyFill="1" applyBorder="1" applyAlignment="1">
      <alignment horizontal="center" vertical="center" wrapText="1"/>
    </xf>
    <xf numFmtId="3" fontId="55" fillId="12" borderId="74" xfId="19" applyNumberFormat="1" applyFont="1" applyFill="1" applyBorder="1" applyAlignment="1">
      <alignment horizontal="center" vertical="center" wrapText="1"/>
    </xf>
    <xf numFmtId="43" fontId="55" fillId="13" borderId="52" xfId="24" applyFont="1" applyFill="1" applyBorder="1" applyAlignment="1">
      <alignment horizontal="center" vertical="center" wrapText="1"/>
    </xf>
    <xf numFmtId="43" fontId="55" fillId="13" borderId="74" xfId="24" applyFont="1" applyFill="1" applyBorder="1" applyAlignment="1">
      <alignment horizontal="center" vertical="center" wrapText="1"/>
    </xf>
    <xf numFmtId="4" fontId="90" fillId="0" borderId="49" xfId="19" applyNumberFormat="1" applyFont="1" applyBorder="1" applyAlignment="1">
      <alignment horizontal="center" vertical="center" wrapText="1"/>
    </xf>
    <xf numFmtId="4" fontId="90" fillId="0" borderId="73" xfId="19" applyNumberFormat="1" applyFont="1" applyBorder="1" applyAlignment="1">
      <alignment horizontal="center" vertical="center" wrapText="1"/>
    </xf>
    <xf numFmtId="3" fontId="90" fillId="0" borderId="50" xfId="19" applyNumberFormat="1" applyFont="1" applyBorder="1" applyAlignment="1">
      <alignment horizontal="center" vertical="center" wrapText="1"/>
    </xf>
    <xf numFmtId="3" fontId="90" fillId="0" borderId="51" xfId="19" applyNumberFormat="1" applyFont="1" applyBorder="1" applyAlignment="1">
      <alignment horizontal="center" vertical="center" wrapText="1"/>
    </xf>
    <xf numFmtId="3" fontId="90" fillId="0" borderId="52" xfId="19" applyNumberFormat="1" applyFont="1" applyBorder="1" applyAlignment="1">
      <alignment horizontal="center" vertical="center" wrapText="1"/>
    </xf>
    <xf numFmtId="3" fontId="90" fillId="0" borderId="74" xfId="19" applyNumberFormat="1" applyFont="1" applyBorder="1" applyAlignment="1">
      <alignment horizontal="center" vertical="center" wrapText="1"/>
    </xf>
    <xf numFmtId="43" fontId="89" fillId="12" borderId="75" xfId="24" applyFont="1" applyFill="1" applyBorder="1" applyAlignment="1">
      <alignment horizontal="center" vertical="center" wrapText="1"/>
    </xf>
    <xf numFmtId="43" fontId="89" fillId="12" borderId="76" xfId="24" applyFont="1" applyFill="1" applyBorder="1" applyAlignment="1">
      <alignment horizontal="center" vertical="center" wrapText="1"/>
    </xf>
    <xf numFmtId="43" fontId="89" fillId="12" borderId="77" xfId="24" applyFont="1" applyFill="1" applyBorder="1" applyAlignment="1">
      <alignment horizontal="center" vertical="center" wrapText="1"/>
    </xf>
    <xf numFmtId="43" fontId="55" fillId="12" borderId="50" xfId="24" applyFont="1" applyFill="1" applyBorder="1" applyAlignment="1">
      <alignment horizontal="center" vertical="center" wrapText="1"/>
    </xf>
    <xf numFmtId="43" fontId="55" fillId="12" borderId="51" xfId="24" applyFont="1" applyFill="1" applyBorder="1" applyAlignment="1">
      <alignment horizontal="center" vertical="center" wrapText="1"/>
    </xf>
    <xf numFmtId="43" fontId="55" fillId="12" borderId="52" xfId="24" applyFont="1" applyFill="1" applyBorder="1" applyAlignment="1">
      <alignment horizontal="center" vertical="center" wrapText="1"/>
    </xf>
    <xf numFmtId="43" fontId="55" fillId="12" borderId="74" xfId="24" applyFont="1" applyFill="1" applyBorder="1" applyAlignment="1">
      <alignment horizontal="center" vertical="center" wrapText="1"/>
    </xf>
    <xf numFmtId="43" fontId="55" fillId="12" borderId="49" xfId="24" applyFont="1" applyFill="1" applyBorder="1" applyAlignment="1">
      <alignment horizontal="center" vertical="center" wrapText="1"/>
    </xf>
    <xf numFmtId="43" fontId="55" fillId="12" borderId="73" xfId="24" applyFont="1" applyFill="1" applyBorder="1" applyAlignment="1">
      <alignment horizontal="center" vertical="center" wrapText="1"/>
    </xf>
    <xf numFmtId="49" fontId="66" fillId="0" borderId="5" xfId="0" applyNumberFormat="1" applyFont="1" applyBorder="1" applyAlignment="1">
      <alignment horizontal="center" vertical="top"/>
    </xf>
    <xf numFmtId="43" fontId="55" fillId="13" borderId="49" xfId="24" applyFont="1" applyFill="1" applyBorder="1" applyAlignment="1">
      <alignment horizontal="center" vertical="center" wrapText="1"/>
    </xf>
    <xf numFmtId="43" fontId="55" fillId="13" borderId="73" xfId="24" applyFont="1" applyFill="1" applyBorder="1" applyAlignment="1">
      <alignment horizontal="center" vertical="center" wrapText="1"/>
    </xf>
    <xf numFmtId="43" fontId="55" fillId="13" borderId="50" xfId="24" applyFont="1" applyFill="1" applyBorder="1" applyAlignment="1">
      <alignment horizontal="center" vertical="center" wrapText="1"/>
    </xf>
    <xf numFmtId="43" fontId="55" fillId="13" borderId="51" xfId="24" applyFont="1" applyFill="1" applyBorder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 wrapText="1"/>
    </xf>
    <xf numFmtId="49" fontId="29" fillId="0" borderId="10" xfId="0" applyNumberFormat="1" applyFont="1" applyBorder="1" applyAlignment="1">
      <alignment horizontal="right" vertical="center" wrapText="1"/>
    </xf>
    <xf numFmtId="49" fontId="29" fillId="2" borderId="10" xfId="0" applyNumberFormat="1" applyFont="1" applyFill="1" applyBorder="1" applyAlignment="1">
      <alignment horizontal="right" vertical="center" wrapText="1"/>
    </xf>
    <xf numFmtId="49" fontId="29" fillId="11" borderId="10" xfId="0" applyNumberFormat="1" applyFont="1" applyFill="1" applyBorder="1" applyAlignment="1">
      <alignment horizontal="right" vertical="center" wrapText="1"/>
    </xf>
    <xf numFmtId="0" fontId="39" fillId="0" borderId="0" xfId="17" applyFont="1" applyAlignment="1">
      <alignment horizontal="center" vertical="center"/>
    </xf>
    <xf numFmtId="4" fontId="36" fillId="0" borderId="0" xfId="15" applyNumberFormat="1" applyFont="1" applyAlignment="1">
      <alignment horizontal="center" vertical="top" wrapText="1"/>
    </xf>
    <xf numFmtId="0" fontId="37" fillId="0" borderId="0" xfId="16" applyAlignment="1">
      <alignment horizontal="center" vertical="center" wrapText="1"/>
    </xf>
    <xf numFmtId="0" fontId="8" fillId="0" borderId="0" xfId="13" applyFont="1" applyAlignment="1">
      <alignment horizontal="left" wrapText="1"/>
    </xf>
    <xf numFmtId="0" fontId="8" fillId="0" borderId="0" xfId="13" applyFont="1" applyAlignment="1">
      <alignment horizontal="left"/>
    </xf>
    <xf numFmtId="0" fontId="8" fillId="0" borderId="10" xfId="13" applyFont="1" applyBorder="1" applyAlignment="1">
      <alignment horizontal="left"/>
    </xf>
    <xf numFmtId="0" fontId="29" fillId="0" borderId="1" xfId="11" applyFont="1" applyBorder="1"/>
    <xf numFmtId="0" fontId="29" fillId="0" borderId="2" xfId="11" applyFont="1" applyBorder="1"/>
    <xf numFmtId="0" fontId="29" fillId="0" borderId="3" xfId="11" applyFont="1" applyBorder="1"/>
    <xf numFmtId="0" fontId="32" fillId="0" borderId="0" xfId="11" applyFont="1"/>
    <xf numFmtId="0" fontId="7" fillId="0" borderId="0" xfId="11" applyFont="1" applyAlignment="1">
      <alignment horizontal="right"/>
    </xf>
    <xf numFmtId="0" fontId="24" fillId="0" borderId="25" xfId="11" applyFont="1" applyBorder="1" applyAlignment="1">
      <alignment horizontal="center"/>
    </xf>
    <xf numFmtId="0" fontId="24" fillId="0" borderId="26" xfId="11" applyFont="1" applyBorder="1" applyAlignment="1">
      <alignment horizontal="center"/>
    </xf>
    <xf numFmtId="0" fontId="24" fillId="0" borderId="27" xfId="11" applyFont="1" applyBorder="1" applyAlignment="1">
      <alignment horizontal="center"/>
    </xf>
    <xf numFmtId="2" fontId="29" fillId="0" borderId="19" xfId="11" applyNumberFormat="1" applyFont="1" applyBorder="1" applyAlignment="1">
      <alignment wrapText="1"/>
    </xf>
    <xf numFmtId="2" fontId="29" fillId="0" borderId="22" xfId="11" applyNumberFormat="1" applyFont="1" applyBorder="1" applyAlignment="1">
      <alignment wrapText="1"/>
    </xf>
    <xf numFmtId="2" fontId="29" fillId="0" borderId="20" xfId="11" applyNumberFormat="1" applyFont="1" applyBorder="1" applyAlignment="1">
      <alignment wrapText="1"/>
    </xf>
    <xf numFmtId="0" fontId="34" fillId="0" borderId="5" xfId="11" applyFont="1" applyBorder="1" applyAlignment="1">
      <alignment horizontal="center"/>
    </xf>
    <xf numFmtId="0" fontId="8" fillId="0" borderId="0" xfId="11" applyFont="1" applyAlignment="1">
      <alignment horizontal="center"/>
    </xf>
    <xf numFmtId="0" fontId="8" fillId="0" borderId="0" xfId="11" applyFont="1" applyAlignment="1">
      <alignment horizontal="left" vertical="top" wrapText="1"/>
    </xf>
    <xf numFmtId="0" fontId="8" fillId="0" borderId="10" xfId="11" applyFont="1" applyBorder="1" applyAlignment="1">
      <alignment horizontal="left"/>
    </xf>
    <xf numFmtId="0" fontId="34" fillId="0" borderId="0" xfId="11" applyFont="1" applyAlignment="1">
      <alignment horizontal="center"/>
    </xf>
    <xf numFmtId="0" fontId="25" fillId="0" borderId="19" xfId="11" applyFont="1" applyBorder="1" applyAlignment="1">
      <alignment horizontal="center"/>
    </xf>
    <xf numFmtId="0" fontId="25" fillId="0" borderId="20" xfId="11" applyFont="1" applyBorder="1" applyAlignment="1">
      <alignment horizontal="center"/>
    </xf>
    <xf numFmtId="0" fontId="7" fillId="0" borderId="4" xfId="11" applyFont="1" applyBorder="1" applyAlignment="1">
      <alignment horizontal="center"/>
    </xf>
    <xf numFmtId="0" fontId="7" fillId="0" borderId="5" xfId="11" applyFont="1" applyBorder="1" applyAlignment="1">
      <alignment horizontal="center"/>
    </xf>
    <xf numFmtId="0" fontId="7" fillId="0" borderId="6" xfId="11" applyFont="1" applyBorder="1" applyAlignment="1">
      <alignment horizontal="center"/>
    </xf>
    <xf numFmtId="0" fontId="7" fillId="0" borderId="7" xfId="11" applyFont="1" applyBorder="1" applyAlignment="1">
      <alignment horizontal="center"/>
    </xf>
    <xf numFmtId="0" fontId="7" fillId="0" borderId="0" xfId="11" applyFont="1" applyAlignment="1">
      <alignment horizontal="center"/>
    </xf>
    <xf numFmtId="0" fontId="7" fillId="0" borderId="8" xfId="11" applyFont="1" applyBorder="1" applyAlignment="1">
      <alignment horizontal="center"/>
    </xf>
    <xf numFmtId="0" fontId="24" fillId="0" borderId="14" xfId="11" applyFont="1" applyBorder="1" applyAlignment="1">
      <alignment horizontal="center"/>
    </xf>
    <xf numFmtId="0" fontId="24" fillId="0" borderId="10" xfId="11" applyFont="1" applyBorder="1" applyAlignment="1">
      <alignment horizontal="center"/>
    </xf>
    <xf numFmtId="0" fontId="24" fillId="0" borderId="15" xfId="11" applyFont="1" applyBorder="1" applyAlignment="1">
      <alignment horizontal="center"/>
    </xf>
    <xf numFmtId="0" fontId="24" fillId="0" borderId="10" xfId="11" applyFont="1" applyBorder="1" applyAlignment="1">
      <alignment horizontal="left" wrapText="1"/>
    </xf>
    <xf numFmtId="0" fontId="24" fillId="0" borderId="10" xfId="11" applyFont="1" applyBorder="1" applyAlignment="1">
      <alignment vertical="top" wrapText="1"/>
    </xf>
    <xf numFmtId="0" fontId="24" fillId="0" borderId="10" xfId="13" applyBorder="1" applyAlignment="1">
      <alignment vertical="top" wrapText="1"/>
    </xf>
    <xf numFmtId="49" fontId="8" fillId="0" borderId="0" xfId="0" applyNumberFormat="1" applyFont="1" applyAlignment="1">
      <alignment horizontal="center"/>
    </xf>
    <xf numFmtId="0" fontId="8" fillId="0" borderId="0" xfId="19" applyFont="1" applyAlignment="1">
      <alignment horizontal="center" vertical="center" wrapText="1"/>
    </xf>
    <xf numFmtId="3" fontId="73" fillId="12" borderId="50" xfId="19" applyNumberFormat="1" applyFont="1" applyFill="1" applyBorder="1" applyAlignment="1">
      <alignment horizontal="center" vertical="center" wrapText="1"/>
    </xf>
    <xf numFmtId="3" fontId="73" fillId="12" borderId="51" xfId="19" applyNumberFormat="1" applyFont="1" applyFill="1" applyBorder="1" applyAlignment="1">
      <alignment horizontal="center" vertical="center" wrapText="1"/>
    </xf>
    <xf numFmtId="3" fontId="73" fillId="12" borderId="52" xfId="19" applyNumberFormat="1" applyFont="1" applyFill="1" applyBorder="1" applyAlignment="1">
      <alignment horizontal="center" vertical="center" wrapText="1"/>
    </xf>
    <xf numFmtId="3" fontId="73" fillId="12" borderId="74" xfId="19" applyNumberFormat="1" applyFont="1" applyFill="1" applyBorder="1" applyAlignment="1">
      <alignment horizontal="center" vertical="center" wrapText="1"/>
    </xf>
    <xf numFmtId="4" fontId="73" fillId="12" borderId="49" xfId="19" applyNumberFormat="1" applyFont="1" applyFill="1" applyBorder="1" applyAlignment="1">
      <alignment horizontal="center" vertical="center" wrapText="1"/>
    </xf>
    <xf numFmtId="4" fontId="73" fillId="12" borderId="73" xfId="19" applyNumberFormat="1" applyFont="1" applyFill="1" applyBorder="1" applyAlignment="1">
      <alignment horizontal="center" vertical="center" wrapText="1"/>
    </xf>
    <xf numFmtId="43" fontId="7" fillId="0" borderId="1" xfId="0" applyNumberFormat="1" applyFont="1" applyBorder="1" applyAlignment="1">
      <alignment horizontal="center"/>
    </xf>
    <xf numFmtId="43" fontId="7" fillId="0" borderId="2" xfId="0" applyNumberFormat="1" applyFont="1" applyBorder="1" applyAlignment="1">
      <alignment horizontal="center"/>
    </xf>
    <xf numFmtId="43" fontId="7" fillId="0" borderId="3" xfId="0" applyNumberFormat="1" applyFont="1" applyBorder="1" applyAlignment="1">
      <alignment horizontal="center"/>
    </xf>
    <xf numFmtId="43" fontId="75" fillId="0" borderId="1" xfId="0" applyNumberFormat="1" applyFont="1" applyBorder="1" applyAlignment="1">
      <alignment horizontal="center" wrapText="1"/>
    </xf>
    <xf numFmtId="43" fontId="75" fillId="0" borderId="2" xfId="0" applyNumberFormat="1" applyFont="1" applyBorder="1" applyAlignment="1">
      <alignment horizontal="center" wrapText="1"/>
    </xf>
    <xf numFmtId="43" fontId="75" fillId="0" borderId="3" xfId="0" applyNumberFormat="1" applyFont="1" applyBorder="1" applyAlignment="1">
      <alignment horizontal="center" wrapText="1"/>
    </xf>
    <xf numFmtId="43" fontId="7" fillId="0" borderId="1" xfId="0" applyNumberFormat="1" applyFont="1" applyBorder="1" applyAlignment="1">
      <alignment horizontal="center" wrapText="1"/>
    </xf>
    <xf numFmtId="43" fontId="7" fillId="0" borderId="2" xfId="0" applyNumberFormat="1" applyFont="1" applyBorder="1" applyAlignment="1">
      <alignment horizontal="center" wrapText="1"/>
    </xf>
    <xf numFmtId="43" fontId="7" fillId="0" borderId="3" xfId="0" applyNumberFormat="1" applyFont="1" applyBorder="1" applyAlignment="1">
      <alignment horizontal="center" wrapText="1"/>
    </xf>
    <xf numFmtId="43" fontId="7" fillId="0" borderId="11" xfId="0" applyNumberFormat="1" applyFont="1" applyBorder="1" applyAlignment="1">
      <alignment horizontal="center" vertical="center" wrapText="1"/>
    </xf>
    <xf numFmtId="43" fontId="7" fillId="0" borderId="13" xfId="0" applyNumberFormat="1" applyFont="1" applyBorder="1" applyAlignment="1">
      <alignment horizontal="center" vertical="center" wrapText="1"/>
    </xf>
    <xf numFmtId="43" fontId="7" fillId="0" borderId="11" xfId="24" applyFont="1" applyBorder="1" applyAlignment="1">
      <alignment horizontal="center" vertical="center" wrapText="1"/>
    </xf>
    <xf numFmtId="43" fontId="7" fillId="0" borderId="13" xfId="24" applyFont="1" applyBorder="1" applyAlignment="1">
      <alignment horizontal="center" vertical="center" wrapText="1"/>
    </xf>
    <xf numFmtId="43" fontId="7" fillId="0" borderId="1" xfId="0" applyNumberFormat="1" applyFont="1" applyBorder="1" applyAlignment="1">
      <alignment horizontal="center" vertical="center"/>
    </xf>
    <xf numFmtId="43" fontId="7" fillId="0" borderId="3" xfId="0" applyNumberFormat="1" applyFont="1" applyBorder="1" applyAlignment="1">
      <alignment horizontal="center" vertical="center"/>
    </xf>
    <xf numFmtId="43" fontId="7" fillId="0" borderId="14" xfId="0" applyNumberFormat="1" applyFont="1" applyBorder="1" applyAlignment="1">
      <alignment horizontal="center"/>
    </xf>
    <xf numFmtId="43" fontId="7" fillId="0" borderId="10" xfId="0" applyNumberFormat="1" applyFont="1" applyBorder="1" applyAlignment="1">
      <alignment horizontal="center"/>
    </xf>
    <xf numFmtId="43" fontId="7" fillId="0" borderId="15" xfId="0" applyNumberFormat="1" applyFont="1" applyBorder="1" applyAlignment="1">
      <alignment horizontal="center"/>
    </xf>
    <xf numFmtId="43" fontId="7" fillId="0" borderId="4" xfId="0" applyNumberFormat="1" applyFont="1" applyBorder="1" applyAlignment="1">
      <alignment horizontal="center"/>
    </xf>
    <xf numFmtId="43" fontId="7" fillId="0" borderId="5" xfId="0" applyNumberFormat="1" applyFont="1" applyBorder="1" applyAlignment="1">
      <alignment horizontal="center"/>
    </xf>
    <xf numFmtId="43" fontId="7" fillId="0" borderId="6" xfId="0" applyNumberFormat="1" applyFont="1" applyBorder="1" applyAlignment="1">
      <alignment horizontal="center"/>
    </xf>
    <xf numFmtId="0" fontId="24" fillId="0" borderId="0" xfId="11" applyFont="1" applyAlignment="1">
      <alignment horizontal="left" vertical="top" wrapText="1"/>
    </xf>
    <xf numFmtId="0" fontId="24" fillId="0" borderId="10" xfId="11" applyFont="1" applyBorder="1" applyAlignment="1">
      <alignment horizontal="left" vertical="center" wrapText="1"/>
    </xf>
    <xf numFmtId="49" fontId="75" fillId="0" borderId="10" xfId="0" applyNumberFormat="1" applyFont="1" applyBorder="1" applyAlignment="1">
      <alignment horizontal="left" vertical="center" wrapText="1"/>
    </xf>
    <xf numFmtId="49" fontId="75" fillId="0" borderId="10" xfId="0" applyNumberFormat="1" applyFont="1" applyBorder="1" applyAlignment="1">
      <alignment horizontal="left" vertical="top" wrapText="1"/>
    </xf>
    <xf numFmtId="4" fontId="27" fillId="0" borderId="0" xfId="28" applyNumberFormat="1" applyFont="1" applyBorder="1" applyAlignment="1">
      <alignment horizontal="center" vertical="center" wrapText="1"/>
    </xf>
    <xf numFmtId="0" fontId="8" fillId="2" borderId="0" xfId="26" applyFont="1" applyFill="1" applyAlignment="1">
      <alignment horizontal="center" vertical="center" wrapText="1"/>
    </xf>
    <xf numFmtId="43" fontId="7" fillId="2" borderId="1" xfId="25" applyNumberFormat="1" applyFont="1" applyFill="1" applyBorder="1" applyAlignment="1">
      <alignment horizontal="center"/>
    </xf>
    <xf numFmtId="43" fontId="7" fillId="2" borderId="2" xfId="25" applyNumberFormat="1" applyFont="1" applyFill="1" applyBorder="1" applyAlignment="1">
      <alignment horizontal="center"/>
    </xf>
    <xf numFmtId="43" fontId="7" fillId="2" borderId="3" xfId="25" applyNumberFormat="1" applyFont="1" applyFill="1" applyBorder="1" applyAlignment="1">
      <alignment horizontal="center"/>
    </xf>
    <xf numFmtId="43" fontId="7" fillId="2" borderId="11" xfId="25" applyNumberFormat="1" applyFont="1" applyFill="1" applyBorder="1" applyAlignment="1">
      <alignment horizontal="center" vertical="center" wrapText="1"/>
    </xf>
    <xf numFmtId="43" fontId="7" fillId="2" borderId="13" xfId="25" applyNumberFormat="1" applyFont="1" applyFill="1" applyBorder="1" applyAlignment="1">
      <alignment horizontal="center" vertical="center" wrapText="1"/>
    </xf>
    <xf numFmtId="43" fontId="7" fillId="2" borderId="11" xfId="10" applyFont="1" applyFill="1" applyBorder="1" applyAlignment="1">
      <alignment horizontal="center" vertical="center" wrapText="1"/>
    </xf>
    <xf numFmtId="43" fontId="7" fillId="2" borderId="13" xfId="10" applyFont="1" applyFill="1" applyBorder="1" applyAlignment="1">
      <alignment horizontal="center" vertical="center" wrapText="1"/>
    </xf>
    <xf numFmtId="43" fontId="7" fillId="2" borderId="1" xfId="25" applyNumberFormat="1" applyFont="1" applyFill="1" applyBorder="1" applyAlignment="1">
      <alignment horizontal="center" vertical="center"/>
    </xf>
    <xf numFmtId="43" fontId="7" fillId="2" borderId="3" xfId="25" applyNumberFormat="1" applyFont="1" applyFill="1" applyBorder="1" applyAlignment="1">
      <alignment horizontal="center" vertical="center"/>
    </xf>
    <xf numFmtId="43" fontId="7" fillId="2" borderId="1" xfId="25" applyNumberFormat="1" applyFont="1" applyFill="1" applyBorder="1" applyAlignment="1">
      <alignment horizontal="center" wrapText="1"/>
    </xf>
    <xf numFmtId="43" fontId="7" fillId="2" borderId="2" xfId="25" applyNumberFormat="1" applyFont="1" applyFill="1" applyBorder="1" applyAlignment="1">
      <alignment horizontal="center" wrapText="1"/>
    </xf>
    <xf numFmtId="43" fontId="7" fillId="2" borderId="3" xfId="25" applyNumberFormat="1" applyFont="1" applyFill="1" applyBorder="1" applyAlignment="1">
      <alignment horizontal="center" wrapText="1"/>
    </xf>
    <xf numFmtId="49" fontId="7" fillId="2" borderId="1" xfId="25" applyNumberFormat="1" applyFont="1" applyFill="1" applyBorder="1" applyAlignment="1">
      <alignment horizontal="center"/>
    </xf>
    <xf numFmtId="49" fontId="7" fillId="2" borderId="2" xfId="25" applyNumberFormat="1" applyFont="1" applyFill="1" applyBorder="1" applyAlignment="1">
      <alignment horizontal="center"/>
    </xf>
    <xf numFmtId="49" fontId="7" fillId="2" borderId="3" xfId="25" applyNumberFormat="1" applyFont="1" applyFill="1" applyBorder="1" applyAlignment="1">
      <alignment horizontal="center"/>
    </xf>
    <xf numFmtId="4" fontId="27" fillId="0" borderId="0" xfId="28" applyNumberFormat="1" applyFont="1" applyBorder="1" applyAlignment="1">
      <alignment horizontal="left" vertical="center" wrapText="1"/>
    </xf>
    <xf numFmtId="4" fontId="106" fillId="17" borderId="36" xfId="28" applyNumberFormat="1" applyFont="1" applyFill="1" applyBorder="1" applyAlignment="1">
      <alignment horizontal="center" vertical="center" wrapText="1"/>
    </xf>
    <xf numFmtId="4" fontId="106" fillId="17" borderId="84" xfId="28" applyNumberFormat="1" applyFont="1" applyFill="1" applyBorder="1" applyAlignment="1">
      <alignment horizontal="center" vertical="center" wrapText="1"/>
    </xf>
    <xf numFmtId="4" fontId="106" fillId="2" borderId="36" xfId="28" applyNumberFormat="1" applyFont="1" applyFill="1" applyBorder="1" applyAlignment="1">
      <alignment horizontal="center" vertical="center" wrapText="1"/>
    </xf>
    <xf numFmtId="4" fontId="106" fillId="2" borderId="84" xfId="28" applyNumberFormat="1" applyFont="1" applyFill="1" applyBorder="1" applyAlignment="1">
      <alignment horizontal="center" vertical="center" wrapText="1"/>
    </xf>
    <xf numFmtId="49" fontId="105" fillId="3" borderId="79" xfId="25" applyNumberFormat="1" applyFont="1" applyFill="1" applyBorder="1" applyAlignment="1">
      <alignment horizontal="center"/>
    </xf>
    <xf numFmtId="49" fontId="105" fillId="3" borderId="80" xfId="25" applyNumberFormat="1" applyFont="1" applyFill="1" applyBorder="1" applyAlignment="1">
      <alignment horizontal="center"/>
    </xf>
    <xf numFmtId="49" fontId="8" fillId="2" borderId="0" xfId="25" applyNumberFormat="1" applyFont="1" applyFill="1" applyAlignment="1">
      <alignment horizontal="center"/>
    </xf>
    <xf numFmtId="43" fontId="75" fillId="2" borderId="1" xfId="25" applyNumberFormat="1" applyFont="1" applyFill="1" applyBorder="1" applyAlignment="1">
      <alignment horizontal="center" wrapText="1"/>
    </xf>
    <xf numFmtId="43" fontId="75" fillId="2" borderId="2" xfId="25" applyNumberFormat="1" applyFont="1" applyFill="1" applyBorder="1" applyAlignment="1">
      <alignment horizontal="center" wrapText="1"/>
    </xf>
    <xf numFmtId="43" fontId="75" fillId="2" borderId="3" xfId="25" applyNumberFormat="1" applyFont="1" applyFill="1" applyBorder="1" applyAlignment="1">
      <alignment horizontal="center" wrapText="1"/>
    </xf>
    <xf numFmtId="43" fontId="7" fillId="2" borderId="14" xfId="25" applyNumberFormat="1" applyFont="1" applyFill="1" applyBorder="1" applyAlignment="1">
      <alignment horizontal="center"/>
    </xf>
    <xf numFmtId="43" fontId="7" fillId="2" borderId="10" xfId="25" applyNumberFormat="1" applyFont="1" applyFill="1" applyBorder="1" applyAlignment="1">
      <alignment horizontal="center"/>
    </xf>
    <xf numFmtId="43" fontId="7" fillId="2" borderId="15" xfId="25" applyNumberFormat="1" applyFont="1" applyFill="1" applyBorder="1" applyAlignment="1">
      <alignment horizontal="center"/>
    </xf>
    <xf numFmtId="43" fontId="7" fillId="2" borderId="4" xfId="25" applyNumberFormat="1" applyFont="1" applyFill="1" applyBorder="1" applyAlignment="1">
      <alignment horizontal="center"/>
    </xf>
    <xf numFmtId="43" fontId="7" fillId="2" borderId="5" xfId="25" applyNumberFormat="1" applyFont="1" applyFill="1" applyBorder="1" applyAlignment="1">
      <alignment horizontal="center"/>
    </xf>
    <xf numFmtId="43" fontId="7" fillId="2" borderId="6" xfId="25" applyNumberFormat="1" applyFont="1" applyFill="1" applyBorder="1" applyAlignment="1">
      <alignment horizontal="center"/>
    </xf>
    <xf numFmtId="49" fontId="7" fillId="0" borderId="14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7" fillId="0" borderId="15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3" fontId="7" fillId="2" borderId="11" xfId="0" applyNumberFormat="1" applyFont="1" applyFill="1" applyBorder="1" applyAlignment="1">
      <alignment horizontal="center" vertical="center" wrapText="1"/>
    </xf>
    <xf numFmtId="43" fontId="7" fillId="2" borderId="13" xfId="0" applyNumberFormat="1" applyFont="1" applyFill="1" applyBorder="1" applyAlignment="1">
      <alignment horizontal="center" vertical="center" wrapText="1"/>
    </xf>
    <xf numFmtId="43" fontId="7" fillId="2" borderId="11" xfId="24" applyFont="1" applyFill="1" applyBorder="1" applyAlignment="1">
      <alignment horizontal="center" vertical="center" wrapText="1"/>
    </xf>
    <xf numFmtId="43" fontId="7" fillId="2" borderId="13" xfId="24" applyFont="1" applyFill="1" applyBorder="1" applyAlignment="1">
      <alignment horizontal="center" vertical="center" wrapText="1"/>
    </xf>
    <xf numFmtId="43" fontId="7" fillId="2" borderId="1" xfId="0" applyNumberFormat="1" applyFont="1" applyFill="1" applyBorder="1" applyAlignment="1">
      <alignment horizontal="center" vertical="center"/>
    </xf>
    <xf numFmtId="43" fontId="7" fillId="2" borderId="3" xfId="0" applyNumberFormat="1" applyFont="1" applyFill="1" applyBorder="1" applyAlignment="1">
      <alignment horizontal="center" vertical="center"/>
    </xf>
    <xf numFmtId="43" fontId="7" fillId="2" borderId="1" xfId="0" applyNumberFormat="1" applyFont="1" applyFill="1" applyBorder="1" applyAlignment="1">
      <alignment horizontal="center" wrapText="1"/>
    </xf>
    <xf numFmtId="43" fontId="7" fillId="2" borderId="2" xfId="0" applyNumberFormat="1" applyFont="1" applyFill="1" applyBorder="1" applyAlignment="1">
      <alignment horizontal="center" wrapText="1"/>
    </xf>
    <xf numFmtId="43" fontId="7" fillId="2" borderId="3" xfId="0" applyNumberFormat="1" applyFont="1" applyFill="1" applyBorder="1" applyAlignment="1">
      <alignment horizontal="center" wrapText="1"/>
    </xf>
    <xf numFmtId="43" fontId="7" fillId="2" borderId="1" xfId="0" applyNumberFormat="1" applyFont="1" applyFill="1" applyBorder="1" applyAlignment="1">
      <alignment horizontal="center"/>
    </xf>
    <xf numFmtId="43" fontId="7" fillId="2" borderId="2" xfId="0" applyNumberFormat="1" applyFont="1" applyFill="1" applyBorder="1" applyAlignment="1">
      <alignment horizontal="center"/>
    </xf>
    <xf numFmtId="43" fontId="7" fillId="2" borderId="3" xfId="0" applyNumberFormat="1" applyFont="1" applyFill="1" applyBorder="1" applyAlignment="1">
      <alignment horizontal="center"/>
    </xf>
    <xf numFmtId="43" fontId="75" fillId="2" borderId="1" xfId="0" applyNumberFormat="1" applyFont="1" applyFill="1" applyBorder="1" applyAlignment="1">
      <alignment horizontal="center" wrapText="1"/>
    </xf>
    <xf numFmtId="43" fontId="75" fillId="2" borderId="2" xfId="0" applyNumberFormat="1" applyFont="1" applyFill="1" applyBorder="1" applyAlignment="1">
      <alignment horizontal="center" wrapText="1"/>
    </xf>
    <xf numFmtId="43" fontId="75" fillId="2" borderId="3" xfId="0" applyNumberFormat="1" applyFont="1" applyFill="1" applyBorder="1" applyAlignment="1">
      <alignment horizontal="center" wrapText="1"/>
    </xf>
    <xf numFmtId="43" fontId="7" fillId="2" borderId="14" xfId="0" applyNumberFormat="1" applyFont="1" applyFill="1" applyBorder="1" applyAlignment="1">
      <alignment horizontal="center"/>
    </xf>
    <xf numFmtId="43" fontId="7" fillId="2" borderId="10" xfId="0" applyNumberFormat="1" applyFont="1" applyFill="1" applyBorder="1" applyAlignment="1">
      <alignment horizontal="center"/>
    </xf>
    <xf numFmtId="43" fontId="7" fillId="2" borderId="15" xfId="0" applyNumberFormat="1" applyFont="1" applyFill="1" applyBorder="1" applyAlignment="1">
      <alignment horizontal="center"/>
    </xf>
    <xf numFmtId="43" fontId="7" fillId="2" borderId="4" xfId="0" applyNumberFormat="1" applyFont="1" applyFill="1" applyBorder="1" applyAlignment="1">
      <alignment horizontal="center"/>
    </xf>
    <xf numFmtId="43" fontId="7" fillId="2" borderId="5" xfId="0" applyNumberFormat="1" applyFont="1" applyFill="1" applyBorder="1" applyAlignment="1">
      <alignment horizontal="center"/>
    </xf>
    <xf numFmtId="43" fontId="7" fillId="2" borderId="6" xfId="0" applyNumberFormat="1" applyFont="1" applyFill="1" applyBorder="1" applyAlignment="1">
      <alignment horizontal="center"/>
    </xf>
    <xf numFmtId="0" fontId="57" fillId="0" borderId="0" xfId="19" applyFont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/>
    </xf>
    <xf numFmtId="49" fontId="13" fillId="0" borderId="0" xfId="0" applyNumberFormat="1" applyFont="1" applyAlignment="1">
      <alignment horizontal="center"/>
    </xf>
    <xf numFmtId="49" fontId="13" fillId="0" borderId="8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49" fontId="13" fillId="0" borderId="2" xfId="0" applyNumberFormat="1" applyFont="1" applyBorder="1" applyAlignment="1">
      <alignment horizontal="center"/>
    </xf>
    <xf numFmtId="49" fontId="13" fillId="0" borderId="3" xfId="0" applyNumberFormat="1" applyFont="1" applyBorder="1" applyAlignment="1">
      <alignment horizontal="center"/>
    </xf>
    <xf numFmtId="49" fontId="67" fillId="0" borderId="1" xfId="0" applyNumberFormat="1" applyFont="1" applyBorder="1" applyAlignment="1">
      <alignment horizontal="center" wrapText="1"/>
    </xf>
    <xf numFmtId="49" fontId="67" fillId="0" borderId="2" xfId="0" applyNumberFormat="1" applyFont="1" applyBorder="1" applyAlignment="1">
      <alignment horizontal="center" wrapText="1"/>
    </xf>
    <xf numFmtId="49" fontId="67" fillId="0" borderId="3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49" fontId="13" fillId="0" borderId="2" xfId="0" applyNumberFormat="1" applyFont="1" applyBorder="1" applyAlignment="1">
      <alignment horizontal="center" wrapText="1"/>
    </xf>
    <xf numFmtId="49" fontId="13" fillId="0" borderId="3" xfId="0" applyNumberFormat="1" applyFont="1" applyBorder="1" applyAlignment="1">
      <alignment horizont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/>
    </xf>
    <xf numFmtId="3" fontId="55" fillId="9" borderId="40" xfId="19" applyNumberFormat="1" applyFont="1" applyFill="1" applyBorder="1" applyAlignment="1">
      <alignment horizontal="center" vertical="center" wrapText="1"/>
    </xf>
    <xf numFmtId="3" fontId="55" fillId="9" borderId="41" xfId="19" applyNumberFormat="1" applyFont="1" applyFill="1" applyBorder="1" applyAlignment="1">
      <alignment horizontal="center" vertical="center" wrapText="1"/>
    </xf>
    <xf numFmtId="3" fontId="55" fillId="9" borderId="38" xfId="19" applyNumberFormat="1" applyFont="1" applyFill="1" applyBorder="1" applyAlignment="1">
      <alignment horizontal="center" vertical="center" wrapText="1"/>
    </xf>
    <xf numFmtId="3" fontId="55" fillId="9" borderId="39" xfId="19" applyNumberFormat="1" applyFont="1" applyFill="1" applyBorder="1" applyAlignment="1">
      <alignment horizontal="center" vertical="center" wrapText="1"/>
    </xf>
    <xf numFmtId="4" fontId="55" fillId="9" borderId="42" xfId="19" applyNumberFormat="1" applyFont="1" applyFill="1" applyBorder="1" applyAlignment="1">
      <alignment horizontal="center" vertical="center" wrapText="1"/>
    </xf>
    <xf numFmtId="4" fontId="55" fillId="9" borderId="43" xfId="19" applyNumberFormat="1" applyFont="1" applyFill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/>
    </xf>
    <xf numFmtId="49" fontId="13" fillId="0" borderId="5" xfId="0" applyNumberFormat="1" applyFont="1" applyBorder="1" applyAlignment="1">
      <alignment horizontal="center"/>
    </xf>
    <xf numFmtId="49" fontId="13" fillId="0" borderId="6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4" fontId="55" fillId="7" borderId="9" xfId="19" applyNumberFormat="1" applyFont="1" applyFill="1" applyBorder="1" applyAlignment="1">
      <alignment horizontal="center" vertical="center" wrapText="1"/>
    </xf>
    <xf numFmtId="4" fontId="55" fillId="8" borderId="9" xfId="19" applyNumberFormat="1" applyFont="1" applyFill="1" applyBorder="1" applyAlignment="1">
      <alignment horizontal="center" vertical="center" wrapText="1"/>
    </xf>
    <xf numFmtId="3" fontId="55" fillId="7" borderId="9" xfId="19" applyNumberFormat="1" applyFont="1" applyFill="1" applyBorder="1" applyAlignment="1">
      <alignment horizontal="center" vertical="center" wrapText="1"/>
    </xf>
    <xf numFmtId="3" fontId="55" fillId="8" borderId="9" xfId="19" applyNumberFormat="1" applyFont="1" applyFill="1" applyBorder="1" applyAlignment="1">
      <alignment horizontal="center" vertical="center" wrapText="1"/>
    </xf>
    <xf numFmtId="2" fontId="55" fillId="5" borderId="9" xfId="19" applyNumberFormat="1" applyFont="1" applyFill="1" applyBorder="1" applyAlignment="1">
      <alignment horizontal="center" vertical="center" wrapText="1"/>
    </xf>
    <xf numFmtId="0" fontId="55" fillId="6" borderId="9" xfId="19" applyFont="1" applyFill="1" applyBorder="1" applyAlignment="1">
      <alignment horizontal="center" vertical="center" wrapText="1"/>
    </xf>
    <xf numFmtId="4" fontId="8" fillId="5" borderId="9" xfId="19" applyNumberFormat="1" applyFont="1" applyFill="1" applyBorder="1" applyAlignment="1">
      <alignment horizontal="center" vertical="center" wrapText="1"/>
    </xf>
    <xf numFmtId="4" fontId="8" fillId="6" borderId="9" xfId="19" applyNumberFormat="1" applyFont="1" applyFill="1" applyBorder="1" applyAlignment="1">
      <alignment horizontal="center" vertical="center" wrapText="1"/>
    </xf>
    <xf numFmtId="4" fontId="55" fillId="5" borderId="9" xfId="19" applyNumberFormat="1" applyFont="1" applyFill="1" applyBorder="1" applyAlignment="1">
      <alignment horizontal="center" vertical="center" wrapText="1"/>
    </xf>
    <xf numFmtId="4" fontId="55" fillId="6" borderId="9" xfId="19" applyNumberFormat="1" applyFont="1" applyFill="1" applyBorder="1" applyAlignment="1">
      <alignment horizontal="center" vertical="center" wrapText="1"/>
    </xf>
    <xf numFmtId="3" fontId="55" fillId="5" borderId="9" xfId="19" applyNumberFormat="1" applyFont="1" applyFill="1" applyBorder="1" applyAlignment="1">
      <alignment horizontal="center" vertical="center" wrapText="1"/>
    </xf>
  </cellXfs>
  <cellStyles count="29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" xfId="23" xr:uid="{49CCD830-E849-4538-807A-77AF81CACC0E}"/>
    <cellStyle name="Обычный 2 2 2 2 3 2" xfId="17" xr:uid="{0EC492BF-3715-41FD-B705-5DEFDFC1DD21}"/>
    <cellStyle name="Обычный 2 3" xfId="6" xr:uid="{A0A155CA-9BF4-46BD-AFDD-776AE8B50369}"/>
    <cellStyle name="Обычный 2 3 2" xfId="22" xr:uid="{8590B0B8-6548-4225-985A-6257A514FE07}"/>
    <cellStyle name="Обычный 2 4" xfId="9" xr:uid="{3BC6DA60-14ED-408B-B2FF-5048B7FFC822}"/>
    <cellStyle name="Обычный 2 4 2" xfId="27" xr:uid="{58113D3F-3A5C-4596-8355-2D24405C83DB}"/>
    <cellStyle name="Обычный 2 5" xfId="14" xr:uid="{CC97A5BC-E1EB-4C82-9AD2-D35B11B2BFA3}"/>
    <cellStyle name="Обычный 2 6" xfId="19" xr:uid="{C63FB8AB-220B-49C3-B892-897CC09CF810}"/>
    <cellStyle name="Обычный 2 6 2" xfId="26" xr:uid="{C440E204-A82A-41E2-8775-ECA04356C449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3 4" xfId="20" xr:uid="{D21EAFC9-4353-4115-8089-2D3FF3A964C5}"/>
    <cellStyle name="Обычный 4" xfId="7" xr:uid="{5BA10DD0-80BA-47DB-BD80-4F248FCECAA4}"/>
    <cellStyle name="Обычный 5" xfId="25" xr:uid="{3B902AB6-5254-445E-B2AA-A8B919544A20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" xfId="24" builtinId="3"/>
    <cellStyle name="Финансовый 2" xfId="5" xr:uid="{7E82F9C9-E8E3-4E76-8675-9685F18AE437}"/>
    <cellStyle name="Финансовый 2 2" xfId="10" xr:uid="{DC610EB6-E022-4D3F-AFDB-1A291431E1AA}"/>
    <cellStyle name="Финансовый 2 2 2" xfId="28" xr:uid="{C29627F8-C527-4588-A450-2264967357C8}"/>
    <cellStyle name="Финансовый 2 3" xfId="12" xr:uid="{4809F8CF-86FB-400B-A886-F11F580E014B}"/>
    <cellStyle name="Финансовый 2 4" xfId="21" xr:uid="{31A5F671-9C96-48E0-B0C1-E80DBB258435}"/>
  </cellStyles>
  <dxfs count="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03.24_&#1050;&#1057;-3,%20&#1050;&#1057;-2_&#1050;&#1080;&#1082;-&#1064;&#1077;&#1083;&#1083;_&#1087;&#1086;&#1076;%200,9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 №1"/>
      <sheetName val="кс-2 №1корр"/>
      <sheetName val="кс-2 №1"/>
    </sheetNames>
    <sheetDataSet>
      <sheetData sheetId="0"/>
      <sheetData sheetId="1">
        <row r="582">
          <cell r="X582">
            <v>149069299.54360002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437A8-7BDE-4523-B095-6920F7C5A3DD}">
  <sheetPr>
    <tabColor rgb="FF00B0F0"/>
    <pageSetUpPr fitToPage="1"/>
  </sheetPr>
  <dimension ref="A1:BI586"/>
  <sheetViews>
    <sheetView view="pageBreakPreview" zoomScale="80" zoomScaleNormal="100" zoomScaleSheetLayoutView="80" workbookViewId="0">
      <selection activeCell="F473" sqref="F473"/>
    </sheetView>
  </sheetViews>
  <sheetFormatPr defaultColWidth="9.140625" defaultRowHeight="31.5" customHeight="1" outlineLevelRow="1" x14ac:dyDescent="0.25"/>
  <cols>
    <col min="1" max="1" width="22.28515625" style="429" customWidth="1"/>
    <col min="2" max="2" width="115.42578125" style="449" customWidth="1"/>
    <col min="3" max="3" width="12" style="450" customWidth="1"/>
    <col min="4" max="4" width="12.140625" style="458" customWidth="1"/>
    <col min="5" max="5" width="15" style="454" customWidth="1"/>
    <col min="6" max="6" width="14.85546875" style="454" customWidth="1"/>
    <col min="7" max="7" width="11.85546875" style="454" customWidth="1"/>
    <col min="8" max="8" width="14.85546875" style="454" customWidth="1"/>
    <col min="9" max="9" width="18" style="454" customWidth="1"/>
    <col min="10" max="10" width="15.42578125" style="458" hidden="1" customWidth="1"/>
    <col min="11" max="11" width="21.85546875" style="543" hidden="1" customWidth="1"/>
    <col min="12" max="12" width="16.7109375" style="454" hidden="1" customWidth="1"/>
    <col min="13" max="13" width="14.7109375" style="543" hidden="1" customWidth="1"/>
    <col min="14" max="14" width="16.85546875" style="454" hidden="1" customWidth="1"/>
    <col min="15" max="15" width="18" style="454" hidden="1" customWidth="1"/>
    <col min="16" max="16" width="10.28515625" style="552" hidden="1" customWidth="1"/>
    <col min="17" max="17" width="10.140625" style="552" hidden="1" customWidth="1"/>
    <col min="18" max="18" width="11.85546875" style="403" hidden="1" customWidth="1"/>
    <col min="19" max="19" width="13.5703125" style="511" hidden="1" customWidth="1"/>
    <col min="20" max="20" width="17" style="511" hidden="1" customWidth="1"/>
    <col min="21" max="21" width="18.85546875" style="511" hidden="1" customWidth="1"/>
    <col min="22" max="22" width="17" style="511" hidden="1" customWidth="1"/>
    <col min="23" max="23" width="17.5703125" style="511" hidden="1" customWidth="1"/>
    <col min="24" max="24" width="18.7109375" style="511" hidden="1" customWidth="1"/>
    <col min="25" max="25" width="17.85546875" style="942" hidden="1" customWidth="1"/>
    <col min="26" max="26" width="17.5703125" style="942" hidden="1" customWidth="1"/>
    <col min="27" max="27" width="18.85546875" style="942" hidden="1" customWidth="1"/>
    <col min="28" max="28" width="17" style="942" hidden="1" customWidth="1"/>
    <col min="29" max="29" width="17.5703125" style="942" hidden="1" customWidth="1"/>
    <col min="30" max="30" width="21.140625" style="942" hidden="1" customWidth="1"/>
    <col min="31" max="31" width="18.28515625" style="735" hidden="1" customWidth="1"/>
    <col min="32" max="32" width="17" style="735" hidden="1" customWidth="1"/>
    <col min="33" max="33" width="18.85546875" style="735" hidden="1" customWidth="1"/>
    <col min="34" max="34" width="17" style="735" hidden="1" customWidth="1"/>
    <col min="35" max="35" width="19.5703125" style="735" hidden="1" customWidth="1"/>
    <col min="36" max="36" width="18.7109375" style="735" hidden="1" customWidth="1"/>
    <col min="37" max="37" width="9.140625" style="403"/>
    <col min="38" max="38" width="18.7109375" style="196" bestFit="1" customWidth="1"/>
    <col min="39" max="39" width="15.7109375" style="196" bestFit="1" customWidth="1"/>
    <col min="40" max="16384" width="9.140625" style="196"/>
  </cols>
  <sheetData>
    <row r="1" spans="1:38" s="2" customFormat="1" ht="31.5" customHeight="1" x14ac:dyDescent="0.25">
      <c r="A1" s="426" t="s">
        <v>3</v>
      </c>
      <c r="B1" s="536"/>
      <c r="C1" s="427"/>
      <c r="D1" s="425"/>
      <c r="E1" s="425"/>
      <c r="F1" s="425"/>
      <c r="G1" s="425"/>
      <c r="H1" s="425"/>
      <c r="I1" s="425"/>
      <c r="J1" s="425"/>
      <c r="P1" s="547"/>
      <c r="Q1" s="547"/>
      <c r="R1" s="546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733"/>
      <c r="AF1" s="733"/>
      <c r="AG1" s="733"/>
      <c r="AH1" s="733"/>
      <c r="AI1" s="733"/>
      <c r="AJ1" s="733"/>
      <c r="AK1" s="921"/>
    </row>
    <row r="2" spans="1:38" s="2" customFormat="1" ht="31.5" customHeight="1" x14ac:dyDescent="0.25">
      <c r="A2" s="424"/>
      <c r="B2" s="535" t="s">
        <v>6</v>
      </c>
      <c r="C2" s="425"/>
      <c r="D2" s="425"/>
      <c r="E2" s="425"/>
      <c r="F2" s="425"/>
      <c r="G2" s="425"/>
      <c r="H2" s="425"/>
      <c r="I2" s="425"/>
      <c r="J2" s="425"/>
      <c r="P2" s="547"/>
      <c r="Q2" s="547"/>
      <c r="R2" s="546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733"/>
      <c r="AF2" s="733"/>
      <c r="AG2" s="733"/>
      <c r="AH2" s="733"/>
      <c r="AI2" s="733"/>
      <c r="AJ2" s="733"/>
      <c r="AK2" s="921"/>
    </row>
    <row r="3" spans="1:38" s="2" customFormat="1" ht="31.5" customHeight="1" x14ac:dyDescent="0.25">
      <c r="A3" s="426" t="s">
        <v>7</v>
      </c>
      <c r="B3" s="537" t="s">
        <v>1129</v>
      </c>
      <c r="C3" s="427"/>
      <c r="D3" s="425"/>
      <c r="E3" s="425"/>
      <c r="F3" s="425"/>
      <c r="G3" s="425"/>
      <c r="H3" s="425"/>
      <c r="I3" s="425"/>
      <c r="J3" s="425"/>
      <c r="P3" s="547"/>
      <c r="Q3" s="547"/>
      <c r="R3" s="548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733"/>
      <c r="AF3" s="733"/>
      <c r="AG3" s="733"/>
      <c r="AH3" s="733"/>
      <c r="AI3" s="733"/>
      <c r="AJ3" s="733"/>
      <c r="AK3" s="921"/>
    </row>
    <row r="4" spans="1:38" s="2" customFormat="1" ht="31.5" customHeight="1" x14ac:dyDescent="0.25">
      <c r="A4" s="424"/>
      <c r="B4" s="535" t="s">
        <v>6</v>
      </c>
      <c r="C4" s="425"/>
      <c r="D4" s="425"/>
      <c r="E4" s="425"/>
      <c r="F4" s="425"/>
      <c r="G4" s="425"/>
      <c r="H4" s="425"/>
      <c r="I4" s="425"/>
      <c r="J4" s="425"/>
      <c r="P4" s="547"/>
      <c r="Q4" s="547"/>
      <c r="R4" s="546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733"/>
      <c r="AF4" s="733"/>
      <c r="AG4" s="733"/>
      <c r="AH4" s="733"/>
      <c r="AI4" s="733"/>
      <c r="AJ4" s="733"/>
      <c r="AK4" s="921"/>
    </row>
    <row r="5" spans="1:38" s="2" customFormat="1" ht="31.5" customHeight="1" x14ac:dyDescent="0.25">
      <c r="A5" s="426" t="s">
        <v>8</v>
      </c>
      <c r="B5" s="537" t="s">
        <v>1130</v>
      </c>
      <c r="C5" s="427"/>
      <c r="D5" s="425"/>
      <c r="E5" s="425"/>
      <c r="F5" s="425"/>
      <c r="G5" s="425"/>
      <c r="H5" s="425"/>
      <c r="I5" s="425"/>
      <c r="J5" s="425"/>
      <c r="P5" s="547"/>
      <c r="Q5" s="547"/>
      <c r="R5" s="546"/>
      <c r="S5" s="411"/>
      <c r="T5" s="411"/>
      <c r="U5" s="411"/>
      <c r="V5" s="411"/>
      <c r="W5" s="411"/>
      <c r="X5" s="411"/>
      <c r="Y5" s="411"/>
      <c r="Z5" s="411"/>
      <c r="AA5" s="411"/>
      <c r="AB5" s="411"/>
      <c r="AC5" s="411"/>
      <c r="AD5" s="411"/>
      <c r="AE5" s="733"/>
      <c r="AF5" s="733"/>
      <c r="AG5" s="733"/>
      <c r="AH5" s="733"/>
      <c r="AI5" s="733"/>
      <c r="AJ5" s="733"/>
      <c r="AK5" s="921"/>
    </row>
    <row r="6" spans="1:38" s="2" customFormat="1" ht="31.5" customHeight="1" x14ac:dyDescent="0.25">
      <c r="A6" s="424"/>
      <c r="B6" s="535" t="s">
        <v>6</v>
      </c>
      <c r="C6" s="425"/>
      <c r="D6" s="425"/>
      <c r="E6" s="425"/>
      <c r="F6" s="425"/>
      <c r="G6" s="425"/>
      <c r="H6" s="425"/>
      <c r="I6" s="425"/>
      <c r="J6" s="425"/>
      <c r="P6" s="547"/>
      <c r="Q6" s="547"/>
      <c r="R6" s="546"/>
      <c r="S6" s="411"/>
      <c r="T6" s="411"/>
      <c r="U6" s="411"/>
      <c r="V6" s="411"/>
      <c r="W6" s="411"/>
      <c r="X6" s="411"/>
      <c r="Y6" s="411"/>
      <c r="Z6" s="411"/>
      <c r="AA6" s="411"/>
      <c r="AB6" s="411"/>
      <c r="AC6" s="411"/>
      <c r="AD6" s="411"/>
      <c r="AE6" s="733"/>
      <c r="AF6" s="733"/>
      <c r="AG6" s="733"/>
      <c r="AH6" s="733"/>
      <c r="AI6" s="733"/>
      <c r="AJ6" s="733"/>
      <c r="AK6" s="921"/>
    </row>
    <row r="7" spans="1:38" s="2" customFormat="1" ht="31.5" customHeight="1" x14ac:dyDescent="0.25">
      <c r="A7" s="424" t="s">
        <v>9</v>
      </c>
      <c r="B7" s="537" t="s">
        <v>138</v>
      </c>
      <c r="C7" s="427"/>
      <c r="D7" s="425"/>
      <c r="E7" s="425"/>
      <c r="F7" s="425"/>
      <c r="G7" s="425"/>
      <c r="H7" s="425"/>
      <c r="I7" s="425"/>
      <c r="J7" s="425"/>
      <c r="P7" s="547"/>
      <c r="Q7" s="547"/>
      <c r="R7" s="546"/>
      <c r="S7" s="411"/>
      <c r="T7" s="411"/>
      <c r="U7" s="411"/>
      <c r="V7" s="411"/>
      <c r="W7" s="411"/>
      <c r="X7" s="411"/>
      <c r="Y7" s="411"/>
      <c r="Z7" s="411"/>
      <c r="AA7" s="411"/>
      <c r="AB7" s="411"/>
      <c r="AC7" s="411"/>
      <c r="AD7" s="411"/>
      <c r="AE7" s="733"/>
      <c r="AF7" s="733"/>
      <c r="AG7" s="733"/>
      <c r="AH7" s="733"/>
      <c r="AI7" s="733"/>
      <c r="AJ7" s="733"/>
      <c r="AK7" s="921"/>
    </row>
    <row r="8" spans="1:38" s="2" customFormat="1" ht="31.5" customHeight="1" x14ac:dyDescent="0.25">
      <c r="A8" s="424"/>
      <c r="B8" s="538" t="s">
        <v>10</v>
      </c>
      <c r="C8" s="425"/>
      <c r="D8" s="425"/>
      <c r="E8" s="425"/>
      <c r="F8" s="425"/>
      <c r="G8" s="425"/>
      <c r="H8" s="425"/>
      <c r="I8" s="425"/>
      <c r="J8" s="425"/>
      <c r="P8" s="547"/>
      <c r="Q8" s="547"/>
      <c r="R8" s="546"/>
      <c r="S8" s="411"/>
      <c r="T8" s="411"/>
      <c r="U8" s="411"/>
      <c r="V8" s="411"/>
      <c r="W8" s="411"/>
      <c r="X8" s="411"/>
      <c r="Y8" s="411"/>
      <c r="Z8" s="411"/>
      <c r="AA8" s="411"/>
      <c r="AB8" s="411"/>
      <c r="AC8" s="411"/>
      <c r="AD8" s="411"/>
      <c r="AE8" s="733"/>
      <c r="AF8" s="733"/>
      <c r="AG8" s="733"/>
      <c r="AH8" s="733"/>
      <c r="AI8" s="733"/>
      <c r="AJ8" s="733"/>
      <c r="AK8" s="921"/>
    </row>
    <row r="9" spans="1:38" s="2" customFormat="1" ht="31.5" customHeight="1" x14ac:dyDescent="0.25">
      <c r="A9" s="424" t="s">
        <v>11</v>
      </c>
      <c r="B9" s="537" t="s">
        <v>137</v>
      </c>
      <c r="C9" s="427"/>
      <c r="D9" s="425"/>
      <c r="E9" s="425"/>
      <c r="F9" s="425"/>
      <c r="G9" s="425"/>
      <c r="H9" s="425"/>
      <c r="I9" s="425"/>
      <c r="J9" s="425"/>
      <c r="P9" s="547"/>
      <c r="Q9" s="547"/>
      <c r="R9" s="546"/>
      <c r="S9" s="411"/>
      <c r="T9" s="411"/>
      <c r="U9" s="411"/>
      <c r="V9" s="411"/>
      <c r="W9" s="411"/>
      <c r="X9" s="411"/>
      <c r="Y9" s="411"/>
      <c r="Z9" s="411"/>
      <c r="AA9" s="411"/>
      <c r="AB9" s="411"/>
      <c r="AC9" s="411"/>
      <c r="AD9" s="411"/>
      <c r="AE9" s="733"/>
      <c r="AF9" s="733"/>
      <c r="AG9" s="733"/>
      <c r="AH9" s="733"/>
      <c r="AI9" s="733"/>
      <c r="AJ9" s="733"/>
      <c r="AK9" s="921"/>
    </row>
    <row r="10" spans="1:38" s="2" customFormat="1" ht="31.5" customHeight="1" thickBot="1" x14ac:dyDescent="0.3">
      <c r="A10" s="424"/>
      <c r="B10" s="539" t="s">
        <v>12</v>
      </c>
      <c r="C10" s="425"/>
      <c r="D10" s="425"/>
      <c r="E10" s="425"/>
      <c r="F10" s="982"/>
      <c r="G10" s="425"/>
      <c r="H10" s="983"/>
      <c r="I10" s="425"/>
      <c r="J10" s="425"/>
      <c r="P10" s="547"/>
      <c r="Q10" s="547"/>
      <c r="R10" s="546"/>
      <c r="S10" s="411"/>
      <c r="T10" s="411"/>
      <c r="U10" s="411"/>
      <c r="V10" s="411"/>
      <c r="W10" s="411"/>
      <c r="X10" s="411"/>
      <c r="Y10" s="411"/>
      <c r="Z10" s="411"/>
      <c r="AA10" s="411"/>
      <c r="AB10" s="411"/>
      <c r="AC10" s="411"/>
      <c r="AD10" s="411"/>
      <c r="AE10" s="733"/>
      <c r="AF10" s="733"/>
      <c r="AG10" s="733"/>
      <c r="AH10" s="733"/>
      <c r="AI10" s="733"/>
      <c r="AJ10" s="733"/>
      <c r="AK10" s="921"/>
    </row>
    <row r="11" spans="1:38" s="2" customFormat="1" ht="31.5" hidden="1" customHeight="1" x14ac:dyDescent="0.25">
      <c r="A11" s="424"/>
      <c r="B11" s="535"/>
      <c r="C11" s="425"/>
      <c r="D11" s="425"/>
      <c r="E11" s="425"/>
      <c r="F11" s="425"/>
      <c r="G11" s="425"/>
      <c r="H11" s="983"/>
      <c r="I11" s="425"/>
      <c r="J11" s="425"/>
      <c r="P11" s="549"/>
      <c r="Q11" s="549"/>
      <c r="R11" s="546"/>
      <c r="S11" s="411"/>
      <c r="T11" s="411"/>
      <c r="U11" s="411"/>
      <c r="V11" s="411"/>
      <c r="W11" s="411"/>
      <c r="X11" s="411"/>
      <c r="Y11" s="411"/>
      <c r="Z11" s="411"/>
      <c r="AA11" s="411"/>
      <c r="AB11" s="411"/>
      <c r="AC11" s="411"/>
      <c r="AD11" s="411"/>
      <c r="AE11" s="733"/>
      <c r="AF11" s="733"/>
      <c r="AG11" s="733"/>
      <c r="AH11" s="733"/>
      <c r="AI11" s="733"/>
      <c r="AJ11" s="733"/>
      <c r="AK11" s="921"/>
    </row>
    <row r="12" spans="1:38" s="2" customFormat="1" ht="31.5" hidden="1" customHeight="1" x14ac:dyDescent="0.25">
      <c r="A12" s="424"/>
      <c r="B12" s="534"/>
      <c r="C12" s="425"/>
      <c r="D12" s="425"/>
      <c r="E12" s="425"/>
      <c r="F12" s="425"/>
      <c r="G12" s="425"/>
      <c r="H12" s="983"/>
      <c r="I12" s="425"/>
      <c r="J12" s="425"/>
      <c r="P12" s="550"/>
      <c r="Q12" s="550"/>
      <c r="R12" s="546"/>
      <c r="S12" s="411"/>
      <c r="T12" s="411"/>
      <c r="U12" s="411"/>
      <c r="V12" s="411"/>
      <c r="W12" s="411"/>
      <c r="X12" s="411"/>
      <c r="Y12" s="411"/>
      <c r="Z12" s="411"/>
      <c r="AA12" s="411"/>
      <c r="AB12" s="411"/>
      <c r="AC12" s="411"/>
      <c r="AD12" s="411"/>
      <c r="AE12" s="733"/>
      <c r="AF12" s="733"/>
      <c r="AG12" s="733"/>
      <c r="AH12" s="733"/>
      <c r="AI12" s="733"/>
      <c r="AJ12" s="733"/>
      <c r="AK12" s="921"/>
      <c r="AL12" s="4" t="s">
        <v>5</v>
      </c>
    </row>
    <row r="13" spans="1:38" s="2" customFormat="1" ht="31.5" hidden="1" customHeight="1" x14ac:dyDescent="0.25">
      <c r="A13" s="424"/>
      <c r="B13" s="534"/>
      <c r="C13" s="425"/>
      <c r="D13" s="425"/>
      <c r="E13" s="425"/>
      <c r="F13" s="425"/>
      <c r="G13" s="425"/>
      <c r="H13" s="983"/>
      <c r="I13" s="425"/>
      <c r="J13" s="425"/>
      <c r="P13" s="550"/>
      <c r="Q13" s="550"/>
      <c r="R13" s="546"/>
      <c r="S13" s="411"/>
      <c r="T13" s="411"/>
      <c r="U13" s="411"/>
      <c r="V13" s="411"/>
      <c r="W13" s="411"/>
      <c r="X13" s="411"/>
      <c r="Y13" s="411"/>
      <c r="Z13" s="411"/>
      <c r="AA13" s="411"/>
      <c r="AB13" s="411"/>
      <c r="AC13" s="411"/>
      <c r="AD13" s="411"/>
      <c r="AE13" s="733"/>
      <c r="AF13" s="733"/>
      <c r="AG13" s="733"/>
      <c r="AH13" s="733"/>
      <c r="AI13" s="733"/>
      <c r="AJ13" s="733"/>
      <c r="AK13" s="921"/>
      <c r="AL13" s="4"/>
    </row>
    <row r="14" spans="1:38" s="2" customFormat="1" ht="31.5" hidden="1" customHeight="1" x14ac:dyDescent="0.25">
      <c r="A14" s="424"/>
      <c r="B14" s="534"/>
      <c r="C14" s="425"/>
      <c r="D14" s="425"/>
      <c r="E14" s="425"/>
      <c r="F14" s="425"/>
      <c r="G14" s="425"/>
      <c r="H14" s="983"/>
      <c r="I14" s="425"/>
      <c r="J14" s="425"/>
      <c r="P14" s="550"/>
      <c r="Q14" s="550"/>
      <c r="R14" s="546"/>
      <c r="S14" s="411"/>
      <c r="T14" s="411"/>
      <c r="U14" s="411"/>
      <c r="V14" s="411"/>
      <c r="W14" s="411"/>
      <c r="X14" s="411"/>
      <c r="Y14" s="411"/>
      <c r="Z14" s="411"/>
      <c r="AA14" s="411"/>
      <c r="AB14" s="411"/>
      <c r="AC14" s="411"/>
      <c r="AD14" s="411"/>
      <c r="AE14" s="733"/>
      <c r="AF14" s="733"/>
      <c r="AG14" s="733"/>
      <c r="AH14" s="733"/>
      <c r="AI14" s="733"/>
      <c r="AJ14" s="733"/>
      <c r="AK14" s="921"/>
      <c r="AL14" s="4"/>
    </row>
    <row r="15" spans="1:38" s="2" customFormat="1" ht="31.5" hidden="1" customHeight="1" x14ac:dyDescent="0.25">
      <c r="A15" s="424"/>
      <c r="B15" s="534"/>
      <c r="C15" s="425"/>
      <c r="D15" s="425"/>
      <c r="E15" s="425"/>
      <c r="F15" s="425"/>
      <c r="G15" s="425"/>
      <c r="H15" s="983"/>
      <c r="I15" s="425"/>
      <c r="J15" s="425"/>
      <c r="P15" s="547"/>
      <c r="Q15" s="547"/>
      <c r="R15" s="546"/>
      <c r="S15" s="411"/>
      <c r="T15" s="411"/>
      <c r="U15" s="411"/>
      <c r="V15" s="411"/>
      <c r="W15" s="411"/>
      <c r="X15" s="411"/>
      <c r="Y15" s="411"/>
      <c r="Z15" s="411"/>
      <c r="AA15" s="411"/>
      <c r="AB15" s="411"/>
      <c r="AC15" s="411"/>
      <c r="AD15" s="411"/>
      <c r="AE15" s="733"/>
      <c r="AF15" s="733"/>
      <c r="AG15" s="733"/>
      <c r="AH15" s="733"/>
      <c r="AI15" s="733"/>
      <c r="AJ15" s="733"/>
      <c r="AK15" s="921"/>
    </row>
    <row r="16" spans="1:38" s="2" customFormat="1" ht="31.5" hidden="1" customHeight="1" x14ac:dyDescent="0.25">
      <c r="A16" s="424"/>
      <c r="B16" s="534"/>
      <c r="C16" s="425"/>
      <c r="D16" s="425"/>
      <c r="E16" s="425"/>
      <c r="F16" s="425"/>
      <c r="G16" s="425"/>
      <c r="H16" s="983"/>
      <c r="I16" s="425"/>
      <c r="J16" s="425"/>
      <c r="P16" s="545"/>
      <c r="Q16" s="545"/>
      <c r="R16" s="546"/>
      <c r="S16" s="411"/>
      <c r="T16" s="411"/>
      <c r="U16" s="411"/>
      <c r="V16" s="411"/>
      <c r="W16" s="411"/>
      <c r="X16" s="411"/>
      <c r="Y16" s="411"/>
      <c r="Z16" s="411"/>
      <c r="AA16" s="411"/>
      <c r="AB16" s="411"/>
      <c r="AC16" s="411"/>
      <c r="AD16" s="411"/>
      <c r="AE16" s="733"/>
      <c r="AF16" s="733"/>
      <c r="AG16" s="733"/>
      <c r="AH16" s="733"/>
      <c r="AI16" s="733"/>
      <c r="AJ16" s="733"/>
      <c r="AK16" s="921"/>
    </row>
    <row r="17" spans="1:37" s="2" customFormat="1" ht="31.5" hidden="1" customHeight="1" x14ac:dyDescent="0.25">
      <c r="A17" s="424"/>
      <c r="B17" s="534"/>
      <c r="C17" s="425"/>
      <c r="D17" s="425"/>
      <c r="E17" s="425"/>
      <c r="F17" s="425"/>
      <c r="G17" s="425"/>
      <c r="H17" s="983"/>
      <c r="I17" s="425"/>
      <c r="J17" s="425"/>
      <c r="P17" s="551"/>
      <c r="Q17" s="551"/>
      <c r="R17" s="546"/>
      <c r="S17" s="411"/>
      <c r="T17" s="411"/>
      <c r="U17" s="411"/>
      <c r="V17" s="411"/>
      <c r="W17" s="411"/>
      <c r="X17" s="411"/>
      <c r="Y17" s="411"/>
      <c r="Z17" s="411"/>
      <c r="AA17" s="411"/>
      <c r="AB17" s="411"/>
      <c r="AC17" s="411"/>
      <c r="AD17" s="411"/>
      <c r="AE17" s="733"/>
      <c r="AF17" s="733"/>
      <c r="AG17" s="733"/>
      <c r="AH17" s="733"/>
      <c r="AI17" s="733"/>
      <c r="AJ17" s="733"/>
      <c r="AK17" s="921"/>
    </row>
    <row r="18" spans="1:37" s="2" customFormat="1" ht="31.5" hidden="1" customHeight="1" x14ac:dyDescent="0.25">
      <c r="A18" s="424"/>
      <c r="B18" s="534"/>
      <c r="C18" s="425"/>
      <c r="D18" s="425"/>
      <c r="E18" s="425"/>
      <c r="F18" s="425"/>
      <c r="G18" s="425"/>
      <c r="H18" s="983"/>
      <c r="I18" s="425"/>
      <c r="J18" s="425"/>
      <c r="P18" s="551"/>
      <c r="Q18" s="551"/>
      <c r="R18" s="546"/>
      <c r="S18" s="411"/>
      <c r="T18" s="411"/>
      <c r="U18" s="411"/>
      <c r="V18" s="411"/>
      <c r="W18" s="411"/>
      <c r="X18" s="411"/>
      <c r="Y18" s="411"/>
      <c r="Z18" s="411"/>
      <c r="AA18" s="411"/>
      <c r="AB18" s="411"/>
      <c r="AC18" s="411"/>
      <c r="AD18" s="411"/>
      <c r="AE18" s="733"/>
      <c r="AF18" s="733"/>
      <c r="AG18" s="733"/>
      <c r="AH18" s="733"/>
      <c r="AI18" s="733"/>
      <c r="AJ18" s="733"/>
      <c r="AK18" s="921"/>
    </row>
    <row r="19" spans="1:37" s="2" customFormat="1" ht="31.5" hidden="1" customHeight="1" x14ac:dyDescent="0.25">
      <c r="A19" s="424"/>
      <c r="B19" s="534"/>
      <c r="C19" s="425"/>
      <c r="D19" s="425"/>
      <c r="E19" s="425"/>
      <c r="F19" s="425"/>
      <c r="G19" s="425"/>
      <c r="H19" s="980"/>
      <c r="I19" s="425"/>
      <c r="J19" s="425"/>
      <c r="P19" s="547"/>
      <c r="Q19" s="547"/>
      <c r="R19" s="546"/>
      <c r="S19" s="411"/>
      <c r="T19" s="411"/>
      <c r="U19" s="411"/>
      <c r="V19" s="411"/>
      <c r="W19" s="411"/>
      <c r="X19" s="411"/>
      <c r="Y19" s="411"/>
      <c r="Z19" s="411"/>
      <c r="AA19" s="411"/>
      <c r="AB19" s="411"/>
      <c r="AC19" s="411"/>
      <c r="AD19" s="411"/>
      <c r="AE19" s="733"/>
      <c r="AF19" s="733"/>
      <c r="AG19" s="733"/>
      <c r="AH19" s="733"/>
      <c r="AI19" s="733"/>
      <c r="AJ19" s="733"/>
      <c r="AK19" s="921"/>
    </row>
    <row r="20" spans="1:37" s="2" customFormat="1" ht="31.5" hidden="1" customHeight="1" x14ac:dyDescent="0.25">
      <c r="A20" s="424"/>
      <c r="B20" s="984"/>
      <c r="C20" s="839"/>
      <c r="D20" s="839"/>
      <c r="E20" s="839"/>
      <c r="F20" s="839"/>
      <c r="G20" s="839"/>
      <c r="H20" s="839"/>
      <c r="I20" s="839"/>
      <c r="J20" s="839"/>
      <c r="K20" s="839"/>
      <c r="L20" s="839"/>
      <c r="M20" s="839"/>
      <c r="N20" s="839"/>
      <c r="O20" s="839"/>
      <c r="P20" s="839"/>
      <c r="Q20" s="839"/>
      <c r="R20" s="839"/>
      <c r="S20" s="411"/>
      <c r="T20" s="411"/>
      <c r="U20" s="411"/>
      <c r="V20" s="411"/>
      <c r="W20" s="411"/>
      <c r="X20" s="411"/>
      <c r="Y20" s="411"/>
      <c r="Z20" s="411"/>
      <c r="AA20" s="411"/>
      <c r="AB20" s="411"/>
      <c r="AC20" s="411"/>
      <c r="AD20" s="411"/>
      <c r="AE20" s="733"/>
      <c r="AF20" s="733"/>
      <c r="AG20" s="733"/>
      <c r="AH20" s="733"/>
      <c r="AI20" s="733"/>
      <c r="AJ20" s="733"/>
      <c r="AK20" s="921"/>
    </row>
    <row r="21" spans="1:37" s="2" customFormat="1" ht="31.5" hidden="1" customHeight="1" x14ac:dyDescent="0.25">
      <c r="A21" s="424"/>
      <c r="B21" s="984"/>
      <c r="C21" s="839"/>
      <c r="D21" s="839"/>
      <c r="E21" s="839"/>
      <c r="F21" s="839"/>
      <c r="G21" s="839"/>
      <c r="H21" s="839"/>
      <c r="I21" s="839"/>
      <c r="J21" s="839"/>
      <c r="K21" s="839"/>
      <c r="L21" s="839"/>
      <c r="M21" s="839"/>
      <c r="N21" s="839"/>
      <c r="O21" s="839"/>
      <c r="P21" s="839"/>
      <c r="Q21" s="839"/>
      <c r="R21" s="839"/>
      <c r="S21" s="411"/>
      <c r="T21" s="411"/>
      <c r="U21" s="411"/>
      <c r="V21" s="411"/>
      <c r="W21" s="411"/>
      <c r="X21" s="411"/>
      <c r="Y21" s="411"/>
      <c r="Z21" s="411"/>
      <c r="AA21" s="411"/>
      <c r="AB21" s="411"/>
      <c r="AC21" s="411"/>
      <c r="AD21" s="411"/>
      <c r="AE21" s="734"/>
      <c r="AF21" s="734"/>
      <c r="AG21" s="734"/>
      <c r="AH21" s="734"/>
      <c r="AI21" s="734"/>
      <c r="AJ21" s="734"/>
      <c r="AK21" s="546"/>
    </row>
    <row r="22" spans="1:37" ht="31.5" hidden="1" customHeight="1" x14ac:dyDescent="0.25">
      <c r="C22" s="840"/>
      <c r="D22" s="840"/>
      <c r="E22" s="840"/>
      <c r="F22" s="840"/>
      <c r="G22" s="840"/>
      <c r="H22" s="840"/>
      <c r="I22" s="840"/>
      <c r="J22" s="840"/>
      <c r="K22" s="840"/>
      <c r="L22" s="840"/>
      <c r="M22" s="840"/>
      <c r="N22" s="840"/>
      <c r="O22" s="840"/>
      <c r="P22" s="840"/>
      <c r="Q22" s="840"/>
      <c r="R22" s="840"/>
      <c r="S22" s="840"/>
      <c r="T22" s="840"/>
      <c r="Y22" s="511"/>
      <c r="Z22" s="511"/>
      <c r="AA22" s="511"/>
      <c r="AB22" s="511"/>
      <c r="AC22" s="511"/>
      <c r="AD22" s="511"/>
    </row>
    <row r="23" spans="1:37" ht="31.5" hidden="1" customHeight="1" thickBot="1" x14ac:dyDescent="0.3">
      <c r="B23" s="463"/>
      <c r="C23" s="463"/>
      <c r="D23" s="463"/>
      <c r="E23" s="463"/>
      <c r="F23" s="463"/>
      <c r="G23" s="463"/>
      <c r="H23" s="463"/>
      <c r="I23" s="463"/>
      <c r="J23" s="463"/>
      <c r="K23" s="542"/>
      <c r="L23" s="463"/>
      <c r="Y23" s="511"/>
      <c r="Z23" s="511"/>
      <c r="AA23" s="511"/>
      <c r="AB23" s="511"/>
      <c r="AC23" s="511"/>
      <c r="AD23" s="511"/>
      <c r="AE23" s="1444" t="s">
        <v>1137</v>
      </c>
      <c r="AF23" s="1444"/>
      <c r="AG23" s="1444"/>
      <c r="AH23" s="1444"/>
      <c r="AI23" s="1444"/>
      <c r="AJ23" s="1444"/>
    </row>
    <row r="24" spans="1:37" ht="31.5" hidden="1" customHeight="1" thickBot="1" x14ac:dyDescent="0.3">
      <c r="B24" s="463"/>
      <c r="C24" s="463"/>
      <c r="D24" s="463"/>
      <c r="E24" s="463"/>
      <c r="F24" s="463"/>
      <c r="G24" s="463"/>
      <c r="H24" s="463"/>
      <c r="I24" s="463"/>
      <c r="J24" s="463"/>
      <c r="K24" s="542"/>
      <c r="L24" s="463"/>
      <c r="S24" s="1445" t="s">
        <v>1138</v>
      </c>
      <c r="T24" s="1445"/>
      <c r="U24" s="1445"/>
      <c r="V24" s="1445"/>
      <c r="W24" s="1445"/>
      <c r="X24" s="1445"/>
      <c r="Y24" s="1446" t="s">
        <v>1140</v>
      </c>
      <c r="Z24" s="1446"/>
      <c r="AA24" s="1446"/>
      <c r="AB24" s="1446"/>
      <c r="AC24" s="1446"/>
      <c r="AD24" s="1446"/>
      <c r="AE24" s="841"/>
      <c r="AF24" s="841"/>
      <c r="AG24" s="841"/>
      <c r="AH24" s="841"/>
      <c r="AI24" s="841"/>
      <c r="AJ24" s="841"/>
    </row>
    <row r="25" spans="1:37" s="197" customFormat="1" ht="31.5" customHeight="1" x14ac:dyDescent="0.25">
      <c r="A25" s="1447" t="s">
        <v>48</v>
      </c>
      <c r="B25" s="1449" t="s">
        <v>139</v>
      </c>
      <c r="C25" s="1451" t="s">
        <v>140</v>
      </c>
      <c r="D25" s="1453" t="s">
        <v>141</v>
      </c>
      <c r="E25" s="1455" t="s">
        <v>142</v>
      </c>
      <c r="F25" s="1456"/>
      <c r="G25" s="1455" t="s">
        <v>143</v>
      </c>
      <c r="H25" s="1456"/>
      <c r="I25" s="1457" t="s">
        <v>144</v>
      </c>
      <c r="J25" s="1461" t="s">
        <v>141</v>
      </c>
      <c r="K25" s="1463" t="s">
        <v>142</v>
      </c>
      <c r="L25" s="1464"/>
      <c r="M25" s="1463" t="s">
        <v>143</v>
      </c>
      <c r="N25" s="1464"/>
      <c r="O25" s="1465" t="s">
        <v>144</v>
      </c>
      <c r="P25" s="1467" t="s">
        <v>1136</v>
      </c>
      <c r="Q25" s="1468"/>
      <c r="R25" s="1469"/>
      <c r="S25" s="1474" t="s">
        <v>141</v>
      </c>
      <c r="T25" s="1470" t="s">
        <v>142</v>
      </c>
      <c r="U25" s="1471"/>
      <c r="V25" s="1470" t="s">
        <v>143</v>
      </c>
      <c r="W25" s="1471"/>
      <c r="X25" s="1472" t="s">
        <v>144</v>
      </c>
      <c r="Y25" s="1474" t="s">
        <v>141</v>
      </c>
      <c r="Z25" s="1470" t="s">
        <v>142</v>
      </c>
      <c r="AA25" s="1471"/>
      <c r="AB25" s="1470" t="s">
        <v>143</v>
      </c>
      <c r="AC25" s="1471"/>
      <c r="AD25" s="1472" t="s">
        <v>144</v>
      </c>
      <c r="AE25" s="1477" t="s">
        <v>141</v>
      </c>
      <c r="AF25" s="1479" t="s">
        <v>142</v>
      </c>
      <c r="AG25" s="1480"/>
      <c r="AH25" s="1479" t="s">
        <v>143</v>
      </c>
      <c r="AI25" s="1480"/>
      <c r="AJ25" s="1459" t="s">
        <v>144</v>
      </c>
      <c r="AK25" s="921"/>
    </row>
    <row r="26" spans="1:37" s="197" customFormat="1" ht="31.5" customHeight="1" thickBot="1" x14ac:dyDescent="0.3">
      <c r="A26" s="1448"/>
      <c r="B26" s="1450"/>
      <c r="C26" s="1452"/>
      <c r="D26" s="1454"/>
      <c r="E26" s="688" t="s">
        <v>145</v>
      </c>
      <c r="F26" s="688" t="s">
        <v>146</v>
      </c>
      <c r="G26" s="688" t="s">
        <v>147</v>
      </c>
      <c r="H26" s="688" t="s">
        <v>146</v>
      </c>
      <c r="I26" s="1458"/>
      <c r="J26" s="1462"/>
      <c r="K26" s="788" t="s">
        <v>145</v>
      </c>
      <c r="L26" s="789" t="s">
        <v>146</v>
      </c>
      <c r="M26" s="788" t="s">
        <v>147</v>
      </c>
      <c r="N26" s="789" t="s">
        <v>146</v>
      </c>
      <c r="O26" s="1466"/>
      <c r="P26" s="656" t="s">
        <v>1134</v>
      </c>
      <c r="Q26" s="657" t="s">
        <v>1135</v>
      </c>
      <c r="R26" s="658" t="s">
        <v>1133</v>
      </c>
      <c r="S26" s="1475"/>
      <c r="T26" s="687" t="s">
        <v>145</v>
      </c>
      <c r="U26" s="687" t="s">
        <v>146</v>
      </c>
      <c r="V26" s="687" t="s">
        <v>147</v>
      </c>
      <c r="W26" s="687" t="s">
        <v>146</v>
      </c>
      <c r="X26" s="1473"/>
      <c r="Y26" s="1475"/>
      <c r="Z26" s="687" t="s">
        <v>145</v>
      </c>
      <c r="AA26" s="687" t="s">
        <v>146</v>
      </c>
      <c r="AB26" s="687" t="s">
        <v>147</v>
      </c>
      <c r="AC26" s="687" t="s">
        <v>146</v>
      </c>
      <c r="AD26" s="1473"/>
      <c r="AE26" s="1478"/>
      <c r="AF26" s="736" t="s">
        <v>145</v>
      </c>
      <c r="AG26" s="736" t="s">
        <v>146</v>
      </c>
      <c r="AH26" s="736" t="s">
        <v>147</v>
      </c>
      <c r="AI26" s="736" t="s">
        <v>146</v>
      </c>
      <c r="AJ26" s="1460"/>
      <c r="AK26" s="921"/>
    </row>
    <row r="27" spans="1:37" ht="31.5" customHeight="1" x14ac:dyDescent="0.25">
      <c r="A27" s="944" t="s">
        <v>616</v>
      </c>
      <c r="B27" s="690" t="s">
        <v>148</v>
      </c>
      <c r="C27" s="691"/>
      <c r="D27" s="655"/>
      <c r="E27" s="480"/>
      <c r="F27" s="480"/>
      <c r="G27" s="480"/>
      <c r="H27" s="480"/>
      <c r="I27" s="628"/>
      <c r="J27" s="790"/>
      <c r="K27" s="791"/>
      <c r="L27" s="791"/>
      <c r="M27" s="791"/>
      <c r="N27" s="791"/>
      <c r="O27" s="792"/>
      <c r="P27" s="655"/>
      <c r="Q27" s="480"/>
      <c r="R27" s="628"/>
      <c r="S27" s="655"/>
      <c r="T27" s="692"/>
      <c r="U27" s="692"/>
      <c r="V27" s="692"/>
      <c r="W27" s="692"/>
      <c r="X27" s="693"/>
      <c r="Y27" s="655"/>
      <c r="Z27" s="692"/>
      <c r="AA27" s="692"/>
      <c r="AB27" s="692"/>
      <c r="AC27" s="692"/>
      <c r="AD27" s="693"/>
      <c r="AE27" s="737"/>
      <c r="AF27" s="738"/>
      <c r="AG27" s="738"/>
      <c r="AH27" s="738"/>
      <c r="AI27" s="738"/>
      <c r="AJ27" s="739"/>
    </row>
    <row r="28" spans="1:37" ht="31.5" customHeight="1" x14ac:dyDescent="0.25">
      <c r="A28" s="945" t="s">
        <v>149</v>
      </c>
      <c r="B28" s="695" t="s">
        <v>150</v>
      </c>
      <c r="C28" s="696"/>
      <c r="D28" s="985"/>
      <c r="E28" s="484"/>
      <c r="F28" s="484">
        <f>SUM(F29:F68)</f>
        <v>22129692.975504998</v>
      </c>
      <c r="G28" s="484"/>
      <c r="H28" s="484">
        <f>SUM(H29:H68)</f>
        <v>20718895.625329997</v>
      </c>
      <c r="I28" s="607">
        <f>SUM(I29:I68)</f>
        <v>42848588.600835003</v>
      </c>
      <c r="J28" s="793"/>
      <c r="K28" s="794"/>
      <c r="L28" s="795">
        <f>SUM(L29:L68)</f>
        <v>6476421.4273931207</v>
      </c>
      <c r="M28" s="794"/>
      <c r="N28" s="795">
        <f>SUM(N29:N68)</f>
        <v>6962762.621694237</v>
      </c>
      <c r="O28" s="796">
        <f>SUM(O29:O68)</f>
        <v>13439184.049087357</v>
      </c>
      <c r="P28" s="633"/>
      <c r="Q28" s="513"/>
      <c r="R28" s="636"/>
      <c r="S28" s="638"/>
      <c r="T28" s="513"/>
      <c r="U28" s="513">
        <f>SUM(U29:U68)</f>
        <v>6476170</v>
      </c>
      <c r="V28" s="513"/>
      <c r="W28" s="513">
        <f>SUM(W29:W68)</f>
        <v>6962719.6500000004</v>
      </c>
      <c r="X28" s="667">
        <f>SUM(X29:X68)</f>
        <v>13438889.650000002</v>
      </c>
      <c r="Y28" s="638"/>
      <c r="Z28" s="513"/>
      <c r="AA28" s="513">
        <f>SUM(AA29:AA68)</f>
        <v>1864348.8</v>
      </c>
      <c r="AB28" s="513"/>
      <c r="AC28" s="513">
        <f>SUM(AC29:AC68)</f>
        <v>1794786.96</v>
      </c>
      <c r="AD28" s="667">
        <f>SUM(AD29:AD68)</f>
        <v>3659135.76</v>
      </c>
      <c r="AE28" s="740">
        <f>D28-S28-Y28</f>
        <v>0</v>
      </c>
      <c r="AF28" s="741"/>
      <c r="AG28" s="741">
        <f>SUM(AG29:AG68)</f>
        <v>13788922.748111879</v>
      </c>
      <c r="AH28" s="741"/>
      <c r="AI28" s="741">
        <f>SUM(AI29:AI68)</f>
        <v>11961346.043635767</v>
      </c>
      <c r="AJ28" s="742">
        <f>SUM(AJ29:AJ68)</f>
        <v>25750268.791747637</v>
      </c>
    </row>
    <row r="29" spans="1:37" s="221" customFormat="1" ht="31.5" customHeight="1" x14ac:dyDescent="0.25">
      <c r="A29" s="946" t="s">
        <v>607</v>
      </c>
      <c r="B29" s="433" t="s">
        <v>133</v>
      </c>
      <c r="C29" s="562"/>
      <c r="D29" s="606"/>
      <c r="E29" s="986"/>
      <c r="F29" s="484"/>
      <c r="G29" s="484"/>
      <c r="H29" s="484"/>
      <c r="I29" s="607"/>
      <c r="J29" s="797"/>
      <c r="K29" s="794"/>
      <c r="L29" s="795"/>
      <c r="M29" s="794"/>
      <c r="N29" s="795"/>
      <c r="O29" s="796"/>
      <c r="P29" s="633"/>
      <c r="Q29" s="513"/>
      <c r="R29" s="637">
        <f>O29-X29</f>
        <v>0</v>
      </c>
      <c r="S29" s="633"/>
      <c r="T29" s="513"/>
      <c r="U29" s="513"/>
      <c r="V29" s="513"/>
      <c r="W29" s="513"/>
      <c r="X29" s="667"/>
      <c r="Y29" s="633"/>
      <c r="Z29" s="513"/>
      <c r="AA29" s="513"/>
      <c r="AB29" s="513"/>
      <c r="AC29" s="513"/>
      <c r="AD29" s="667"/>
      <c r="AE29" s="740">
        <f t="shared" ref="AE29:AE92" si="0">D29-S29-Y29</f>
        <v>0</v>
      </c>
      <c r="AF29" s="741"/>
      <c r="AG29" s="741"/>
      <c r="AH29" s="741"/>
      <c r="AI29" s="741"/>
      <c r="AJ29" s="742"/>
      <c r="AK29" s="410"/>
    </row>
    <row r="30" spans="1:37" s="221" customFormat="1" ht="31.5" customHeight="1" outlineLevel="1" x14ac:dyDescent="0.25">
      <c r="A30" s="946" t="s">
        <v>613</v>
      </c>
      <c r="B30" s="431" t="s">
        <v>151</v>
      </c>
      <c r="C30" s="563" t="s">
        <v>33</v>
      </c>
      <c r="D30" s="608">
        <v>0.44</v>
      </c>
      <c r="E30" s="987">
        <v>49415</v>
      </c>
      <c r="F30" s="477">
        <f>E30*D30</f>
        <v>21742.6</v>
      </c>
      <c r="G30" s="477"/>
      <c r="H30" s="477"/>
      <c r="I30" s="609">
        <f>F30+H30</f>
        <v>21742.6</v>
      </c>
      <c r="J30" s="798">
        <v>0.44</v>
      </c>
      <c r="K30" s="799">
        <v>49415</v>
      </c>
      <c r="L30" s="800">
        <f>K30*J30</f>
        <v>21742.6</v>
      </c>
      <c r="M30" s="799"/>
      <c r="N30" s="800"/>
      <c r="O30" s="801">
        <f>L30+N30</f>
        <v>21742.6</v>
      </c>
      <c r="P30" s="638">
        <f>K30-T30</f>
        <v>0</v>
      </c>
      <c r="Q30" s="512">
        <f>M30-V30</f>
        <v>0</v>
      </c>
      <c r="R30" s="637">
        <f t="shared" ref="R30:R68" si="1">(D30*K30)-(D30*T30)</f>
        <v>0</v>
      </c>
      <c r="S30" s="638">
        <v>0.44</v>
      </c>
      <c r="T30" s="512">
        <v>49415</v>
      </c>
      <c r="U30" s="512">
        <f>T30*S30</f>
        <v>21742.6</v>
      </c>
      <c r="V30" s="512"/>
      <c r="W30" s="512"/>
      <c r="X30" s="668">
        <f>U30+W30</f>
        <v>21742.6</v>
      </c>
      <c r="Y30" s="638"/>
      <c r="Z30" s="512">
        <v>49415</v>
      </c>
      <c r="AA30" s="512">
        <f>Z30*Y30</f>
        <v>0</v>
      </c>
      <c r="AB30" s="512"/>
      <c r="AC30" s="512"/>
      <c r="AD30" s="668">
        <f>AA30+AC30</f>
        <v>0</v>
      </c>
      <c r="AE30" s="740">
        <f t="shared" si="0"/>
        <v>0</v>
      </c>
      <c r="AF30" s="743">
        <v>49415</v>
      </c>
      <c r="AG30" s="743">
        <f>AF30*AE30</f>
        <v>0</v>
      </c>
      <c r="AH30" s="743"/>
      <c r="AI30" s="743"/>
      <c r="AJ30" s="744">
        <f>AG30+AI30</f>
        <v>0</v>
      </c>
      <c r="AK30" s="410"/>
    </row>
    <row r="31" spans="1:37" s="221" customFormat="1" ht="31.5" customHeight="1" outlineLevel="1" x14ac:dyDescent="0.25">
      <c r="A31" s="946" t="s">
        <v>614</v>
      </c>
      <c r="B31" s="431" t="s">
        <v>152</v>
      </c>
      <c r="C31" s="563" t="s">
        <v>153</v>
      </c>
      <c r="D31" s="608">
        <v>389.4</v>
      </c>
      <c r="E31" s="987">
        <v>990.36</v>
      </c>
      <c r="F31" s="477">
        <f>E31*D31</f>
        <v>385646.18400000001</v>
      </c>
      <c r="G31" s="477"/>
      <c r="H31" s="477"/>
      <c r="I31" s="609">
        <f>F31+H31</f>
        <v>385646.18400000001</v>
      </c>
      <c r="J31" s="798">
        <v>389.4</v>
      </c>
      <c r="K31" s="799">
        <v>990.36</v>
      </c>
      <c r="L31" s="800">
        <f>K31*J31</f>
        <v>385646.18400000001</v>
      </c>
      <c r="M31" s="799"/>
      <c r="N31" s="800"/>
      <c r="O31" s="801">
        <f>L31+N31</f>
        <v>385646.18400000001</v>
      </c>
      <c r="P31" s="638">
        <f t="shared" ref="P31:P94" si="2">K31-T31</f>
        <v>0.36000000000001364</v>
      </c>
      <c r="Q31" s="512">
        <f t="shared" ref="Q31:Q94" si="3">M31-V31</f>
        <v>0</v>
      </c>
      <c r="R31" s="637">
        <f t="shared" si="1"/>
        <v>140.18400000000838</v>
      </c>
      <c r="S31" s="638">
        <v>389.4</v>
      </c>
      <c r="T31" s="512">
        <v>990</v>
      </c>
      <c r="U31" s="512">
        <f>T31*S31</f>
        <v>385506</v>
      </c>
      <c r="V31" s="512"/>
      <c r="W31" s="512"/>
      <c r="X31" s="668">
        <f>U31+W31</f>
        <v>385506</v>
      </c>
      <c r="Y31" s="638"/>
      <c r="Z31" s="512">
        <v>990</v>
      </c>
      <c r="AA31" s="512">
        <f>Z31*Y31</f>
        <v>0</v>
      </c>
      <c r="AB31" s="512"/>
      <c r="AC31" s="512"/>
      <c r="AD31" s="668">
        <f>AA31+AC31</f>
        <v>0</v>
      </c>
      <c r="AE31" s="740">
        <f t="shared" si="0"/>
        <v>0</v>
      </c>
      <c r="AF31" s="743">
        <v>990.36</v>
      </c>
      <c r="AG31" s="743">
        <f>AF31*AE31</f>
        <v>0</v>
      </c>
      <c r="AH31" s="743"/>
      <c r="AI31" s="743"/>
      <c r="AJ31" s="744">
        <f>AG31+AI31</f>
        <v>0</v>
      </c>
      <c r="AK31" s="410"/>
    </row>
    <row r="32" spans="1:37" s="230" customFormat="1" ht="31.5" customHeight="1" x14ac:dyDescent="0.25">
      <c r="A32" s="947" t="s">
        <v>608</v>
      </c>
      <c r="B32" s="433" t="s">
        <v>154</v>
      </c>
      <c r="C32" s="562" t="s">
        <v>33</v>
      </c>
      <c r="D32" s="606">
        <v>0.34</v>
      </c>
      <c r="E32" s="986">
        <v>95478</v>
      </c>
      <c r="F32" s="484">
        <f>E32*D32</f>
        <v>32462.520000000004</v>
      </c>
      <c r="G32" s="484">
        <v>229000</v>
      </c>
      <c r="H32" s="484">
        <f>G32*D32</f>
        <v>77860</v>
      </c>
      <c r="I32" s="607">
        <f>F32+H32</f>
        <v>110322.52</v>
      </c>
      <c r="J32" s="797"/>
      <c r="K32" s="794">
        <v>95478</v>
      </c>
      <c r="L32" s="795">
        <f>K32*J32</f>
        <v>0</v>
      </c>
      <c r="M32" s="794">
        <v>229000</v>
      </c>
      <c r="N32" s="795">
        <f>M32*J32</f>
        <v>0</v>
      </c>
      <c r="O32" s="796">
        <f>L32+N32</f>
        <v>0</v>
      </c>
      <c r="P32" s="638">
        <f t="shared" si="2"/>
        <v>0</v>
      </c>
      <c r="Q32" s="512">
        <f t="shared" si="3"/>
        <v>0</v>
      </c>
      <c r="R32" s="637">
        <f t="shared" si="1"/>
        <v>0</v>
      </c>
      <c r="S32" s="633"/>
      <c r="T32" s="518">
        <v>95478</v>
      </c>
      <c r="U32" s="518">
        <f>T32*S32</f>
        <v>0</v>
      </c>
      <c r="V32" s="518">
        <v>229000</v>
      </c>
      <c r="W32" s="518">
        <f>V32*S32</f>
        <v>0</v>
      </c>
      <c r="X32" s="669">
        <f>U32+W32</f>
        <v>0</v>
      </c>
      <c r="Y32" s="633"/>
      <c r="Z32" s="513">
        <v>95478</v>
      </c>
      <c r="AA32" s="513">
        <f>Z32*Y32</f>
        <v>0</v>
      </c>
      <c r="AB32" s="513">
        <v>229000</v>
      </c>
      <c r="AC32" s="513">
        <f>AB32*Y32</f>
        <v>0</v>
      </c>
      <c r="AD32" s="667">
        <f>AA32+AC32</f>
        <v>0</v>
      </c>
      <c r="AE32" s="740">
        <f t="shared" si="0"/>
        <v>0.34</v>
      </c>
      <c r="AF32" s="745">
        <v>95478</v>
      </c>
      <c r="AG32" s="745">
        <f>AF32*AE32</f>
        <v>32462.520000000004</v>
      </c>
      <c r="AH32" s="745">
        <v>229000</v>
      </c>
      <c r="AI32" s="745">
        <f>AH32*AE32</f>
        <v>77860</v>
      </c>
      <c r="AJ32" s="746">
        <f>AG32+AI32</f>
        <v>110322.52</v>
      </c>
      <c r="AK32" s="409"/>
    </row>
    <row r="33" spans="1:38" s="221" customFormat="1" ht="31.5" customHeight="1" x14ac:dyDescent="0.25">
      <c r="A33" s="947" t="s">
        <v>610</v>
      </c>
      <c r="B33" s="433" t="s">
        <v>155</v>
      </c>
      <c r="C33" s="562" t="s">
        <v>153</v>
      </c>
      <c r="D33" s="606">
        <v>389.4</v>
      </c>
      <c r="E33" s="986">
        <v>2711</v>
      </c>
      <c r="F33" s="484">
        <f>E33*D33</f>
        <v>1055663.3999999999</v>
      </c>
      <c r="G33" s="484">
        <v>6573</v>
      </c>
      <c r="H33" s="484">
        <f>G33*D33</f>
        <v>2559526.1999999997</v>
      </c>
      <c r="I33" s="607">
        <f>F33+H33</f>
        <v>3615189.5999999996</v>
      </c>
      <c r="J33" s="797">
        <v>389.4</v>
      </c>
      <c r="K33" s="794">
        <v>2711</v>
      </c>
      <c r="L33" s="795">
        <f>K33*J33</f>
        <v>1055663.3999999999</v>
      </c>
      <c r="M33" s="794">
        <v>6573</v>
      </c>
      <c r="N33" s="795">
        <f>M33*J33</f>
        <v>2559526.1999999997</v>
      </c>
      <c r="O33" s="796">
        <f>L33+N33</f>
        <v>3615189.5999999996</v>
      </c>
      <c r="P33" s="638">
        <f t="shared" si="2"/>
        <v>0</v>
      </c>
      <c r="Q33" s="512">
        <f t="shared" si="3"/>
        <v>0</v>
      </c>
      <c r="R33" s="637">
        <f t="shared" si="1"/>
        <v>0</v>
      </c>
      <c r="S33" s="633">
        <v>389.4</v>
      </c>
      <c r="T33" s="513">
        <v>2711</v>
      </c>
      <c r="U33" s="513">
        <f>T33*S33</f>
        <v>1055663.3999999999</v>
      </c>
      <c r="V33" s="513">
        <v>6573</v>
      </c>
      <c r="W33" s="513">
        <f>V33*S33</f>
        <v>2559526.1999999997</v>
      </c>
      <c r="X33" s="667">
        <f>U33+W33</f>
        <v>3615189.5999999996</v>
      </c>
      <c r="Y33" s="633"/>
      <c r="Z33" s="513">
        <v>2711</v>
      </c>
      <c r="AA33" s="513">
        <f>Z33*Y33</f>
        <v>0</v>
      </c>
      <c r="AB33" s="513">
        <v>6573</v>
      </c>
      <c r="AC33" s="513">
        <f>AB33*Y33</f>
        <v>0</v>
      </c>
      <c r="AD33" s="667">
        <f>AA33+AC33</f>
        <v>0</v>
      </c>
      <c r="AE33" s="740">
        <f t="shared" si="0"/>
        <v>0</v>
      </c>
      <c r="AF33" s="741">
        <v>2711</v>
      </c>
      <c r="AG33" s="741">
        <f>AF33*AE33</f>
        <v>0</v>
      </c>
      <c r="AH33" s="741">
        <v>6573</v>
      </c>
      <c r="AI33" s="741">
        <f>AH33*AE33</f>
        <v>0</v>
      </c>
      <c r="AJ33" s="742">
        <f>AG33+AI33</f>
        <v>0</v>
      </c>
      <c r="AK33" s="410"/>
    </row>
    <row r="34" spans="1:38" s="230" customFormat="1" ht="31.5" customHeight="1" x14ac:dyDescent="0.25">
      <c r="A34" s="947" t="s">
        <v>609</v>
      </c>
      <c r="B34" s="433" t="s">
        <v>156</v>
      </c>
      <c r="C34" s="564"/>
      <c r="D34" s="606"/>
      <c r="E34" s="988"/>
      <c r="F34" s="989"/>
      <c r="G34" s="455"/>
      <c r="H34" s="455"/>
      <c r="I34" s="607"/>
      <c r="J34" s="797"/>
      <c r="K34" s="794"/>
      <c r="L34" s="802"/>
      <c r="M34" s="794"/>
      <c r="N34" s="803"/>
      <c r="O34" s="796"/>
      <c r="P34" s="638">
        <f t="shared" si="2"/>
        <v>0</v>
      </c>
      <c r="Q34" s="512">
        <f t="shared" si="3"/>
        <v>0</v>
      </c>
      <c r="R34" s="637">
        <f t="shared" si="1"/>
        <v>0</v>
      </c>
      <c r="S34" s="633"/>
      <c r="T34" s="513"/>
      <c r="U34" s="513"/>
      <c r="V34" s="513"/>
      <c r="W34" s="513"/>
      <c r="X34" s="667"/>
      <c r="Y34" s="633"/>
      <c r="Z34" s="513"/>
      <c r="AA34" s="513"/>
      <c r="AB34" s="513"/>
      <c r="AC34" s="513"/>
      <c r="AD34" s="667"/>
      <c r="AE34" s="740">
        <f t="shared" si="0"/>
        <v>0</v>
      </c>
      <c r="AF34" s="741"/>
      <c r="AG34" s="741"/>
      <c r="AH34" s="741"/>
      <c r="AI34" s="741"/>
      <c r="AJ34" s="742"/>
      <c r="AK34" s="409"/>
      <c r="AL34" s="979"/>
    </row>
    <row r="35" spans="1:38" s="221" customFormat="1" ht="31.5" customHeight="1" x14ac:dyDescent="0.25">
      <c r="A35" s="946" t="s">
        <v>615</v>
      </c>
      <c r="B35" s="431" t="s">
        <v>157</v>
      </c>
      <c r="C35" s="563" t="s">
        <v>153</v>
      </c>
      <c r="D35" s="608">
        <v>536</v>
      </c>
      <c r="E35" s="987">
        <v>4955</v>
      </c>
      <c r="F35" s="477">
        <f>E35*D35</f>
        <v>2655880</v>
      </c>
      <c r="G35" s="477">
        <v>4501</v>
      </c>
      <c r="H35" s="477">
        <f>G35*D35</f>
        <v>2412536</v>
      </c>
      <c r="I35" s="610">
        <f>F35+H35</f>
        <v>5068416</v>
      </c>
      <c r="J35" s="798">
        <v>428.8</v>
      </c>
      <c r="K35" s="799">
        <v>4955</v>
      </c>
      <c r="L35" s="800">
        <f>K35*J35</f>
        <v>2124704</v>
      </c>
      <c r="M35" s="799">
        <v>4501</v>
      </c>
      <c r="N35" s="800">
        <f>M35*J35</f>
        <v>1930028.8</v>
      </c>
      <c r="O35" s="804">
        <f>L35+N35</f>
        <v>4054732.7999999998</v>
      </c>
      <c r="P35" s="638">
        <f t="shared" si="2"/>
        <v>0</v>
      </c>
      <c r="Q35" s="512">
        <f t="shared" si="3"/>
        <v>0</v>
      </c>
      <c r="R35" s="637">
        <f t="shared" si="1"/>
        <v>0</v>
      </c>
      <c r="S35" s="638">
        <v>428.8</v>
      </c>
      <c r="T35" s="512">
        <v>4955</v>
      </c>
      <c r="U35" s="512">
        <f>T35*S35</f>
        <v>2124704</v>
      </c>
      <c r="V35" s="512">
        <v>4501</v>
      </c>
      <c r="W35" s="512">
        <f>V35*S35</f>
        <v>1930028.8</v>
      </c>
      <c r="X35" s="668">
        <f>U35+W35</f>
        <v>4054732.7999999998</v>
      </c>
      <c r="Y35" s="638">
        <v>96.96</v>
      </c>
      <c r="Z35" s="512">
        <v>4955</v>
      </c>
      <c r="AA35" s="512">
        <f>Z35*Y35</f>
        <v>480436.8</v>
      </c>
      <c r="AB35" s="512">
        <v>4501</v>
      </c>
      <c r="AC35" s="512">
        <f>AB35*Y35</f>
        <v>436416.95999999996</v>
      </c>
      <c r="AD35" s="668">
        <f>AA35+AC35</f>
        <v>916853.76000000001</v>
      </c>
      <c r="AE35" s="740">
        <f t="shared" si="0"/>
        <v>10.239999999999995</v>
      </c>
      <c r="AF35" s="743">
        <v>4955</v>
      </c>
      <c r="AG35" s="743">
        <f>AF35*AE35</f>
        <v>50739.199999999975</v>
      </c>
      <c r="AH35" s="743">
        <v>4501</v>
      </c>
      <c r="AI35" s="743">
        <f>AH35*AE35</f>
        <v>46090.239999999976</v>
      </c>
      <c r="AJ35" s="744">
        <f>AG35+AI35</f>
        <v>96829.439999999944</v>
      </c>
      <c r="AK35" s="410"/>
    </row>
    <row r="36" spans="1:38" s="409" customFormat="1" ht="31.5" customHeight="1" x14ac:dyDescent="0.25">
      <c r="A36" s="946" t="s">
        <v>617</v>
      </c>
      <c r="B36" s="431" t="s">
        <v>158</v>
      </c>
      <c r="C36" s="563" t="s">
        <v>31</v>
      </c>
      <c r="D36" s="608">
        <v>2</v>
      </c>
      <c r="E36" s="987">
        <v>8577.880000000001</v>
      </c>
      <c r="F36" s="477">
        <f>E36*D36</f>
        <v>17155.760000000002</v>
      </c>
      <c r="G36" s="477">
        <v>4657.25</v>
      </c>
      <c r="H36" s="477">
        <f>G36*D36</f>
        <v>9314.5</v>
      </c>
      <c r="I36" s="610">
        <f>F36+H36</f>
        <v>26470.260000000002</v>
      </c>
      <c r="J36" s="798"/>
      <c r="K36" s="799">
        <v>8577.880000000001</v>
      </c>
      <c r="L36" s="800">
        <f>K36*J36</f>
        <v>0</v>
      </c>
      <c r="M36" s="799">
        <v>4657.25</v>
      </c>
      <c r="N36" s="800">
        <f>M36*J36</f>
        <v>0</v>
      </c>
      <c r="O36" s="804">
        <f>L36+N36</f>
        <v>0</v>
      </c>
      <c r="P36" s="638">
        <f t="shared" si="2"/>
        <v>0</v>
      </c>
      <c r="Q36" s="512">
        <f t="shared" si="3"/>
        <v>0</v>
      </c>
      <c r="R36" s="637">
        <f t="shared" si="1"/>
        <v>0</v>
      </c>
      <c r="S36" s="638"/>
      <c r="T36" s="519">
        <v>8577.880000000001</v>
      </c>
      <c r="U36" s="519">
        <f>T36*S36</f>
        <v>0</v>
      </c>
      <c r="V36" s="519">
        <v>4657.25</v>
      </c>
      <c r="W36" s="519">
        <f>V36*S36</f>
        <v>0</v>
      </c>
      <c r="X36" s="670">
        <f>U36+W36</f>
        <v>0</v>
      </c>
      <c r="Y36" s="638"/>
      <c r="Z36" s="512">
        <v>8577.880000000001</v>
      </c>
      <c r="AA36" s="512">
        <f>Z36*Y36</f>
        <v>0</v>
      </c>
      <c r="AB36" s="512">
        <v>4657.25</v>
      </c>
      <c r="AC36" s="512">
        <f>AB36*Y36</f>
        <v>0</v>
      </c>
      <c r="AD36" s="668">
        <f>AA36+AC36</f>
        <v>0</v>
      </c>
      <c r="AE36" s="740">
        <f t="shared" si="0"/>
        <v>2</v>
      </c>
      <c r="AF36" s="747">
        <v>8577.880000000001</v>
      </c>
      <c r="AG36" s="747">
        <f>AF36*AE36</f>
        <v>17155.760000000002</v>
      </c>
      <c r="AH36" s="747">
        <v>4657.25</v>
      </c>
      <c r="AI36" s="747">
        <f>AH36*AE36</f>
        <v>9314.5</v>
      </c>
      <c r="AJ36" s="748">
        <f>AG36+AI36</f>
        <v>26470.260000000002</v>
      </c>
    </row>
    <row r="37" spans="1:38" s="410" customFormat="1" ht="31.5" customHeight="1" x14ac:dyDescent="0.25">
      <c r="A37" s="948" t="s">
        <v>612</v>
      </c>
      <c r="B37" s="433" t="s">
        <v>159</v>
      </c>
      <c r="C37" s="562"/>
      <c r="D37" s="606"/>
      <c r="E37" s="986"/>
      <c r="F37" s="484"/>
      <c r="G37" s="484"/>
      <c r="H37" s="484"/>
      <c r="I37" s="707"/>
      <c r="J37" s="797"/>
      <c r="K37" s="794"/>
      <c r="L37" s="795"/>
      <c r="M37" s="794"/>
      <c r="N37" s="795"/>
      <c r="O37" s="805"/>
      <c r="P37" s="638">
        <f t="shared" si="2"/>
        <v>0</v>
      </c>
      <c r="Q37" s="512">
        <f t="shared" si="3"/>
        <v>0</v>
      </c>
      <c r="R37" s="637">
        <f t="shared" si="1"/>
        <v>0</v>
      </c>
      <c r="S37" s="633"/>
      <c r="T37" s="518"/>
      <c r="U37" s="518"/>
      <c r="V37" s="518"/>
      <c r="W37" s="518"/>
      <c r="X37" s="669"/>
      <c r="Y37" s="633"/>
      <c r="Z37" s="513"/>
      <c r="AA37" s="513"/>
      <c r="AB37" s="513"/>
      <c r="AC37" s="513"/>
      <c r="AD37" s="667"/>
      <c r="AE37" s="740">
        <f t="shared" si="0"/>
        <v>0</v>
      </c>
      <c r="AF37" s="745"/>
      <c r="AG37" s="745"/>
      <c r="AH37" s="745"/>
      <c r="AI37" s="745"/>
      <c r="AJ37" s="746"/>
    </row>
    <row r="38" spans="1:38" s="410" customFormat="1" ht="31.5" customHeight="1" x14ac:dyDescent="0.25">
      <c r="A38" s="948" t="s">
        <v>618</v>
      </c>
      <c r="B38" s="431" t="s">
        <v>160</v>
      </c>
      <c r="C38" s="563" t="s">
        <v>153</v>
      </c>
      <c r="D38" s="608">
        <v>301.39999999999998</v>
      </c>
      <c r="E38" s="987">
        <v>3957.0696000000007</v>
      </c>
      <c r="F38" s="477">
        <f t="shared" ref="F38:F45" si="4">E38*D38</f>
        <v>1192660.7774400001</v>
      </c>
      <c r="G38" s="477"/>
      <c r="H38" s="477"/>
      <c r="I38" s="610">
        <f t="shared" ref="I38:I45" si="5">F38+H38</f>
        <v>1192660.7774400001</v>
      </c>
      <c r="J38" s="798"/>
      <c r="K38" s="799">
        <v>3957.0696000000007</v>
      </c>
      <c r="L38" s="800">
        <f t="shared" ref="L38:L45" si="6">K38*J38</f>
        <v>0</v>
      </c>
      <c r="M38" s="799"/>
      <c r="N38" s="800"/>
      <c r="O38" s="804">
        <f t="shared" ref="O38:O45" si="7">L38+N38</f>
        <v>0</v>
      </c>
      <c r="P38" s="638">
        <f t="shared" si="2"/>
        <v>0</v>
      </c>
      <c r="Q38" s="512">
        <f t="shared" si="3"/>
        <v>0</v>
      </c>
      <c r="R38" s="637">
        <f t="shared" si="1"/>
        <v>0</v>
      </c>
      <c r="S38" s="638"/>
      <c r="T38" s="519">
        <v>3957.0696000000007</v>
      </c>
      <c r="U38" s="519">
        <f t="shared" ref="U38:U45" si="8">T38*S38</f>
        <v>0</v>
      </c>
      <c r="V38" s="519"/>
      <c r="W38" s="519"/>
      <c r="X38" s="670">
        <f t="shared" ref="X38:X45" si="9">U38+W38</f>
        <v>0</v>
      </c>
      <c r="Y38" s="638"/>
      <c r="Z38" s="512">
        <v>3957.0696000000007</v>
      </c>
      <c r="AA38" s="512">
        <f t="shared" ref="AA38:AA45" si="10">Z38*Y38</f>
        <v>0</v>
      </c>
      <c r="AB38" s="512"/>
      <c r="AC38" s="512"/>
      <c r="AD38" s="668">
        <f t="shared" ref="AD38:AD45" si="11">AA38+AC38</f>
        <v>0</v>
      </c>
      <c r="AE38" s="740">
        <f t="shared" si="0"/>
        <v>301.39999999999998</v>
      </c>
      <c r="AF38" s="747">
        <v>3957.0696000000007</v>
      </c>
      <c r="AG38" s="747">
        <f t="shared" ref="AG38:AG45" si="12">AF38*AE38</f>
        <v>1192660.7774400001</v>
      </c>
      <c r="AH38" s="747"/>
      <c r="AI38" s="747"/>
      <c r="AJ38" s="748">
        <f t="shared" ref="AJ38:AJ45" si="13">AG38+AI38</f>
        <v>1192660.7774400001</v>
      </c>
    </row>
    <row r="39" spans="1:38" s="410" customFormat="1" ht="31.5" customHeight="1" x14ac:dyDescent="0.25">
      <c r="A39" s="948" t="s">
        <v>619</v>
      </c>
      <c r="B39" s="431" t="s">
        <v>161</v>
      </c>
      <c r="C39" s="563" t="s">
        <v>153</v>
      </c>
      <c r="D39" s="608">
        <v>168.8</v>
      </c>
      <c r="E39" s="987">
        <v>1131.7614000000001</v>
      </c>
      <c r="F39" s="477">
        <f t="shared" si="4"/>
        <v>191041.32432000001</v>
      </c>
      <c r="G39" s="477">
        <v>3051.3912000000005</v>
      </c>
      <c r="H39" s="477">
        <f>G39*D39</f>
        <v>515074.8345600001</v>
      </c>
      <c r="I39" s="610">
        <f t="shared" si="5"/>
        <v>706116.15888000012</v>
      </c>
      <c r="J39" s="798"/>
      <c r="K39" s="799">
        <v>1131.7614000000001</v>
      </c>
      <c r="L39" s="800">
        <f t="shared" si="6"/>
        <v>0</v>
      </c>
      <c r="M39" s="799">
        <v>3051.3912000000005</v>
      </c>
      <c r="N39" s="800">
        <f>M39*J39</f>
        <v>0</v>
      </c>
      <c r="O39" s="804">
        <f t="shared" si="7"/>
        <v>0</v>
      </c>
      <c r="P39" s="638">
        <f t="shared" si="2"/>
        <v>0</v>
      </c>
      <c r="Q39" s="512">
        <f t="shared" si="3"/>
        <v>0</v>
      </c>
      <c r="R39" s="637">
        <f t="shared" si="1"/>
        <v>0</v>
      </c>
      <c r="S39" s="638"/>
      <c r="T39" s="519">
        <v>1131.7614000000001</v>
      </c>
      <c r="U39" s="519">
        <f t="shared" si="8"/>
        <v>0</v>
      </c>
      <c r="V39" s="519">
        <v>3051.3912000000005</v>
      </c>
      <c r="W39" s="519">
        <f>V39*S39</f>
        <v>0</v>
      </c>
      <c r="X39" s="670">
        <f t="shared" si="9"/>
        <v>0</v>
      </c>
      <c r="Y39" s="638"/>
      <c r="Z39" s="512">
        <v>1131.7614000000001</v>
      </c>
      <c r="AA39" s="512">
        <f t="shared" si="10"/>
        <v>0</v>
      </c>
      <c r="AB39" s="512">
        <v>3051.3912000000005</v>
      </c>
      <c r="AC39" s="512">
        <f>AB39*Y39</f>
        <v>0</v>
      </c>
      <c r="AD39" s="668">
        <f t="shared" si="11"/>
        <v>0</v>
      </c>
      <c r="AE39" s="740">
        <f t="shared" si="0"/>
        <v>168.8</v>
      </c>
      <c r="AF39" s="747">
        <v>1131.7614000000001</v>
      </c>
      <c r="AG39" s="747">
        <f t="shared" si="12"/>
        <v>191041.32432000001</v>
      </c>
      <c r="AH39" s="747">
        <v>3051.3912000000005</v>
      </c>
      <c r="AI39" s="747">
        <f>AH39*AE39</f>
        <v>515074.8345600001</v>
      </c>
      <c r="AJ39" s="748">
        <f t="shared" si="13"/>
        <v>706116.15888000012</v>
      </c>
    </row>
    <row r="40" spans="1:38" s="410" customFormat="1" ht="31.5" customHeight="1" x14ac:dyDescent="0.25">
      <c r="A40" s="948" t="s">
        <v>620</v>
      </c>
      <c r="B40" s="431" t="s">
        <v>162</v>
      </c>
      <c r="C40" s="563" t="s">
        <v>153</v>
      </c>
      <c r="D40" s="608">
        <v>111.8</v>
      </c>
      <c r="E40" s="987">
        <v>7888.9800000000014</v>
      </c>
      <c r="F40" s="477">
        <f t="shared" si="4"/>
        <v>881987.96400000015</v>
      </c>
      <c r="G40" s="477"/>
      <c r="H40" s="477"/>
      <c r="I40" s="610">
        <f t="shared" si="5"/>
        <v>881987.96400000015</v>
      </c>
      <c r="J40" s="798"/>
      <c r="K40" s="799">
        <v>7888.9800000000014</v>
      </c>
      <c r="L40" s="800">
        <f t="shared" si="6"/>
        <v>0</v>
      </c>
      <c r="M40" s="799"/>
      <c r="N40" s="800"/>
      <c r="O40" s="804">
        <f t="shared" si="7"/>
        <v>0</v>
      </c>
      <c r="P40" s="638">
        <f t="shared" si="2"/>
        <v>0</v>
      </c>
      <c r="Q40" s="512">
        <f t="shared" si="3"/>
        <v>0</v>
      </c>
      <c r="R40" s="637">
        <f t="shared" si="1"/>
        <v>0</v>
      </c>
      <c r="S40" s="638"/>
      <c r="T40" s="519">
        <v>7888.9800000000014</v>
      </c>
      <c r="U40" s="519">
        <f t="shared" si="8"/>
        <v>0</v>
      </c>
      <c r="V40" s="519"/>
      <c r="W40" s="519"/>
      <c r="X40" s="670">
        <f t="shared" si="9"/>
        <v>0</v>
      </c>
      <c r="Y40" s="638"/>
      <c r="Z40" s="512">
        <v>7888.9800000000014</v>
      </c>
      <c r="AA40" s="512">
        <f t="shared" si="10"/>
        <v>0</v>
      </c>
      <c r="AB40" s="512"/>
      <c r="AC40" s="512"/>
      <c r="AD40" s="668">
        <f t="shared" si="11"/>
        <v>0</v>
      </c>
      <c r="AE40" s="740">
        <f t="shared" si="0"/>
        <v>111.8</v>
      </c>
      <c r="AF40" s="747">
        <v>7888.9800000000014</v>
      </c>
      <c r="AG40" s="747">
        <f t="shared" si="12"/>
        <v>881987.96400000015</v>
      </c>
      <c r="AH40" s="747"/>
      <c r="AI40" s="747"/>
      <c r="AJ40" s="748">
        <f t="shared" si="13"/>
        <v>881987.96400000015</v>
      </c>
    </row>
    <row r="41" spans="1:38" s="410" customFormat="1" ht="31.5" customHeight="1" x14ac:dyDescent="0.25">
      <c r="A41" s="948" t="s">
        <v>621</v>
      </c>
      <c r="B41" s="431" t="s">
        <v>163</v>
      </c>
      <c r="C41" s="563" t="s">
        <v>153</v>
      </c>
      <c r="D41" s="608">
        <v>206.75</v>
      </c>
      <c r="E41" s="987">
        <v>1134.7875000000001</v>
      </c>
      <c r="F41" s="477">
        <f t="shared" si="4"/>
        <v>234617.31562500002</v>
      </c>
      <c r="G41" s="477">
        <v>719.08980000000008</v>
      </c>
      <c r="H41" s="477">
        <f>G41*D41</f>
        <v>148671.81615000003</v>
      </c>
      <c r="I41" s="610">
        <f t="shared" si="5"/>
        <v>383289.13177500002</v>
      </c>
      <c r="J41" s="798"/>
      <c r="K41" s="799">
        <v>1134.7875000000001</v>
      </c>
      <c r="L41" s="800">
        <f t="shared" si="6"/>
        <v>0</v>
      </c>
      <c r="M41" s="799">
        <v>719.08980000000008</v>
      </c>
      <c r="N41" s="800">
        <f>M41*J41</f>
        <v>0</v>
      </c>
      <c r="O41" s="804">
        <f t="shared" si="7"/>
        <v>0</v>
      </c>
      <c r="P41" s="638">
        <f t="shared" si="2"/>
        <v>0</v>
      </c>
      <c r="Q41" s="512">
        <f t="shared" si="3"/>
        <v>0</v>
      </c>
      <c r="R41" s="637">
        <f t="shared" si="1"/>
        <v>0</v>
      </c>
      <c r="S41" s="638"/>
      <c r="T41" s="519">
        <v>1134.7875000000001</v>
      </c>
      <c r="U41" s="519">
        <f t="shared" si="8"/>
        <v>0</v>
      </c>
      <c r="V41" s="519">
        <v>719.08980000000008</v>
      </c>
      <c r="W41" s="519">
        <f>V41*S41</f>
        <v>0</v>
      </c>
      <c r="X41" s="670">
        <f t="shared" si="9"/>
        <v>0</v>
      </c>
      <c r="Y41" s="638"/>
      <c r="Z41" s="512">
        <v>1134.7875000000001</v>
      </c>
      <c r="AA41" s="512">
        <f t="shared" si="10"/>
        <v>0</v>
      </c>
      <c r="AB41" s="512">
        <v>719.08980000000008</v>
      </c>
      <c r="AC41" s="512">
        <f>AB41*Y41</f>
        <v>0</v>
      </c>
      <c r="AD41" s="668">
        <f t="shared" si="11"/>
        <v>0</v>
      </c>
      <c r="AE41" s="740">
        <f t="shared" si="0"/>
        <v>206.75</v>
      </c>
      <c r="AF41" s="747">
        <v>1134.7875000000001</v>
      </c>
      <c r="AG41" s="747">
        <f t="shared" si="12"/>
        <v>234617.31562500002</v>
      </c>
      <c r="AH41" s="747">
        <v>719.08980000000008</v>
      </c>
      <c r="AI41" s="747">
        <f>AH41*AE41</f>
        <v>148671.81615000003</v>
      </c>
      <c r="AJ41" s="748">
        <f t="shared" si="13"/>
        <v>383289.13177500002</v>
      </c>
    </row>
    <row r="42" spans="1:38" s="410" customFormat="1" ht="31.5" customHeight="1" x14ac:dyDescent="0.25">
      <c r="A42" s="948" t="s">
        <v>622</v>
      </c>
      <c r="B42" s="431" t="s">
        <v>164</v>
      </c>
      <c r="C42" s="563" t="s">
        <v>153</v>
      </c>
      <c r="D42" s="608">
        <v>69.400000000000006</v>
      </c>
      <c r="E42" s="987">
        <v>888.18000000000006</v>
      </c>
      <c r="F42" s="477">
        <f t="shared" si="4"/>
        <v>61639.69200000001</v>
      </c>
      <c r="G42" s="477">
        <v>462.8</v>
      </c>
      <c r="H42" s="477">
        <f>G42*D42</f>
        <v>32118.320000000003</v>
      </c>
      <c r="I42" s="610">
        <f t="shared" si="5"/>
        <v>93758.012000000017</v>
      </c>
      <c r="J42" s="798"/>
      <c r="K42" s="799">
        <v>888.18000000000006</v>
      </c>
      <c r="L42" s="800">
        <f t="shared" si="6"/>
        <v>0</v>
      </c>
      <c r="M42" s="799">
        <v>462.8</v>
      </c>
      <c r="N42" s="800">
        <f>M42*J42</f>
        <v>0</v>
      </c>
      <c r="O42" s="804">
        <f t="shared" si="7"/>
        <v>0</v>
      </c>
      <c r="P42" s="638">
        <f t="shared" si="2"/>
        <v>0</v>
      </c>
      <c r="Q42" s="512">
        <f t="shared" si="3"/>
        <v>0</v>
      </c>
      <c r="R42" s="637">
        <f t="shared" si="1"/>
        <v>0</v>
      </c>
      <c r="S42" s="638"/>
      <c r="T42" s="519">
        <v>888.18000000000006</v>
      </c>
      <c r="U42" s="519">
        <f t="shared" si="8"/>
        <v>0</v>
      </c>
      <c r="V42" s="519">
        <v>462.8</v>
      </c>
      <c r="W42" s="519">
        <f>V42*S42</f>
        <v>0</v>
      </c>
      <c r="X42" s="670">
        <f t="shared" si="9"/>
        <v>0</v>
      </c>
      <c r="Y42" s="638"/>
      <c r="Z42" s="512">
        <v>888.18000000000006</v>
      </c>
      <c r="AA42" s="512">
        <f t="shared" si="10"/>
        <v>0</v>
      </c>
      <c r="AB42" s="512">
        <v>462.8</v>
      </c>
      <c r="AC42" s="512">
        <f>AB42*Y42</f>
        <v>0</v>
      </c>
      <c r="AD42" s="668">
        <f t="shared" si="11"/>
        <v>0</v>
      </c>
      <c r="AE42" s="740">
        <f t="shared" si="0"/>
        <v>69.400000000000006</v>
      </c>
      <c r="AF42" s="747">
        <v>888.18000000000006</v>
      </c>
      <c r="AG42" s="747">
        <f t="shared" si="12"/>
        <v>61639.69200000001</v>
      </c>
      <c r="AH42" s="747">
        <v>462.8</v>
      </c>
      <c r="AI42" s="747">
        <f>AH42*AE42</f>
        <v>32118.320000000003</v>
      </c>
      <c r="AJ42" s="748">
        <f t="shared" si="13"/>
        <v>93758.012000000017</v>
      </c>
    </row>
    <row r="43" spans="1:38" s="410" customFormat="1" ht="31.5" customHeight="1" x14ac:dyDescent="0.25">
      <c r="A43" s="948" t="s">
        <v>623</v>
      </c>
      <c r="B43" s="431" t="s">
        <v>165</v>
      </c>
      <c r="C43" s="563" t="s">
        <v>153</v>
      </c>
      <c r="D43" s="608">
        <v>69.400000000000006</v>
      </c>
      <c r="E43" s="987">
        <v>1277.25</v>
      </c>
      <c r="F43" s="477">
        <f t="shared" si="4"/>
        <v>88641.150000000009</v>
      </c>
      <c r="G43" s="477">
        <v>397.78700000000003</v>
      </c>
      <c r="H43" s="477">
        <f>G43*D43</f>
        <v>27606.417800000003</v>
      </c>
      <c r="I43" s="610">
        <f t="shared" si="5"/>
        <v>116247.56780000002</v>
      </c>
      <c r="J43" s="798"/>
      <c r="K43" s="799">
        <v>1277.25</v>
      </c>
      <c r="L43" s="800">
        <f t="shared" si="6"/>
        <v>0</v>
      </c>
      <c r="M43" s="799">
        <v>397.78700000000003</v>
      </c>
      <c r="N43" s="800">
        <f>M43*J43</f>
        <v>0</v>
      </c>
      <c r="O43" s="804">
        <f t="shared" si="7"/>
        <v>0</v>
      </c>
      <c r="P43" s="638">
        <f t="shared" si="2"/>
        <v>0</v>
      </c>
      <c r="Q43" s="512">
        <f t="shared" si="3"/>
        <v>0</v>
      </c>
      <c r="R43" s="637">
        <f t="shared" si="1"/>
        <v>0</v>
      </c>
      <c r="S43" s="638"/>
      <c r="T43" s="519">
        <v>1277.25</v>
      </c>
      <c r="U43" s="519">
        <f t="shared" si="8"/>
        <v>0</v>
      </c>
      <c r="V43" s="519">
        <v>397.78700000000003</v>
      </c>
      <c r="W43" s="519">
        <f>V43*S43</f>
        <v>0</v>
      </c>
      <c r="X43" s="670">
        <f t="shared" si="9"/>
        <v>0</v>
      </c>
      <c r="Y43" s="638"/>
      <c r="Z43" s="512">
        <v>1277.25</v>
      </c>
      <c r="AA43" s="512">
        <f t="shared" si="10"/>
        <v>0</v>
      </c>
      <c r="AB43" s="512">
        <v>397.78700000000003</v>
      </c>
      <c r="AC43" s="512">
        <f>AB43*Y43</f>
        <v>0</v>
      </c>
      <c r="AD43" s="668">
        <f t="shared" si="11"/>
        <v>0</v>
      </c>
      <c r="AE43" s="740">
        <f t="shared" si="0"/>
        <v>69.400000000000006</v>
      </c>
      <c r="AF43" s="747">
        <v>1277.25</v>
      </c>
      <c r="AG43" s="747">
        <f t="shared" si="12"/>
        <v>88641.150000000009</v>
      </c>
      <c r="AH43" s="747">
        <v>397.78700000000003</v>
      </c>
      <c r="AI43" s="747">
        <f>AH43*AE43</f>
        <v>27606.417800000003</v>
      </c>
      <c r="AJ43" s="748">
        <f t="shared" si="13"/>
        <v>116247.56780000002</v>
      </c>
    </row>
    <row r="44" spans="1:38" s="410" customFormat="1" ht="31.5" customHeight="1" x14ac:dyDescent="0.25">
      <c r="A44" s="948" t="s">
        <v>624</v>
      </c>
      <c r="B44" s="431" t="s">
        <v>166</v>
      </c>
      <c r="C44" s="563" t="s">
        <v>153</v>
      </c>
      <c r="D44" s="608">
        <f>69.4*2</f>
        <v>138.80000000000001</v>
      </c>
      <c r="E44" s="987">
        <v>635.48100000000011</v>
      </c>
      <c r="F44" s="477">
        <f t="shared" si="4"/>
        <v>88204.762800000026</v>
      </c>
      <c r="G44" s="477">
        <v>740.96879999999999</v>
      </c>
      <c r="H44" s="477">
        <f>G44*D44</f>
        <v>102846.46944</v>
      </c>
      <c r="I44" s="610">
        <f t="shared" si="5"/>
        <v>191051.23224000004</v>
      </c>
      <c r="J44" s="798"/>
      <c r="K44" s="799">
        <v>635.48100000000011</v>
      </c>
      <c r="L44" s="800">
        <f t="shared" si="6"/>
        <v>0</v>
      </c>
      <c r="M44" s="799">
        <v>740.96879999999999</v>
      </c>
      <c r="N44" s="800">
        <f>M44*J44</f>
        <v>0</v>
      </c>
      <c r="O44" s="804">
        <f t="shared" si="7"/>
        <v>0</v>
      </c>
      <c r="P44" s="638">
        <f t="shared" si="2"/>
        <v>0</v>
      </c>
      <c r="Q44" s="512">
        <f t="shared" si="3"/>
        <v>0</v>
      </c>
      <c r="R44" s="637">
        <f t="shared" si="1"/>
        <v>0</v>
      </c>
      <c r="S44" s="638"/>
      <c r="T44" s="519">
        <v>635.48100000000011</v>
      </c>
      <c r="U44" s="519">
        <f t="shared" si="8"/>
        <v>0</v>
      </c>
      <c r="V44" s="519">
        <v>740.96879999999999</v>
      </c>
      <c r="W44" s="519">
        <f>V44*S44</f>
        <v>0</v>
      </c>
      <c r="X44" s="670">
        <f t="shared" si="9"/>
        <v>0</v>
      </c>
      <c r="Y44" s="638"/>
      <c r="Z44" s="512">
        <v>635.48100000000011</v>
      </c>
      <c r="AA44" s="512">
        <f t="shared" si="10"/>
        <v>0</v>
      </c>
      <c r="AB44" s="512">
        <v>740.96879999999999</v>
      </c>
      <c r="AC44" s="512">
        <f>AB44*Y44</f>
        <v>0</v>
      </c>
      <c r="AD44" s="668">
        <f t="shared" si="11"/>
        <v>0</v>
      </c>
      <c r="AE44" s="740">
        <f t="shared" si="0"/>
        <v>138.80000000000001</v>
      </c>
      <c r="AF44" s="747">
        <v>635.48100000000011</v>
      </c>
      <c r="AG44" s="747">
        <f t="shared" si="12"/>
        <v>88204.762800000026</v>
      </c>
      <c r="AH44" s="747">
        <v>740.96879999999999</v>
      </c>
      <c r="AI44" s="747">
        <f>AH44*AE44</f>
        <v>102846.46944</v>
      </c>
      <c r="AJ44" s="748">
        <f t="shared" si="13"/>
        <v>191051.23224000004</v>
      </c>
    </row>
    <row r="45" spans="1:38" s="410" customFormat="1" ht="31.5" customHeight="1" x14ac:dyDescent="0.25">
      <c r="A45" s="948" t="s">
        <v>625</v>
      </c>
      <c r="B45" s="431" t="s">
        <v>167</v>
      </c>
      <c r="C45" s="563" t="s">
        <v>153</v>
      </c>
      <c r="D45" s="608">
        <f>69.4*2</f>
        <v>138.80000000000001</v>
      </c>
      <c r="E45" s="987">
        <v>75.652500000000018</v>
      </c>
      <c r="F45" s="477">
        <f t="shared" si="4"/>
        <v>10500.567000000003</v>
      </c>
      <c r="G45" s="477">
        <v>42.299400000000006</v>
      </c>
      <c r="H45" s="477">
        <f>G45*D45</f>
        <v>5871.1567200000009</v>
      </c>
      <c r="I45" s="610">
        <f t="shared" si="5"/>
        <v>16371.723720000004</v>
      </c>
      <c r="J45" s="798"/>
      <c r="K45" s="799">
        <v>75.652500000000018</v>
      </c>
      <c r="L45" s="800">
        <f t="shared" si="6"/>
        <v>0</v>
      </c>
      <c r="M45" s="799">
        <v>42.299400000000006</v>
      </c>
      <c r="N45" s="800">
        <f>M45*J45</f>
        <v>0</v>
      </c>
      <c r="O45" s="804">
        <f t="shared" si="7"/>
        <v>0</v>
      </c>
      <c r="P45" s="638">
        <f t="shared" si="2"/>
        <v>0</v>
      </c>
      <c r="Q45" s="512">
        <f t="shared" si="3"/>
        <v>0</v>
      </c>
      <c r="R45" s="637">
        <f t="shared" si="1"/>
        <v>0</v>
      </c>
      <c r="S45" s="638"/>
      <c r="T45" s="519">
        <v>75.652500000000018</v>
      </c>
      <c r="U45" s="519">
        <f t="shared" si="8"/>
        <v>0</v>
      </c>
      <c r="V45" s="519">
        <v>42.299400000000006</v>
      </c>
      <c r="W45" s="519">
        <f>V45*S45</f>
        <v>0</v>
      </c>
      <c r="X45" s="670">
        <f t="shared" si="9"/>
        <v>0</v>
      </c>
      <c r="Y45" s="638"/>
      <c r="Z45" s="512">
        <v>75.652500000000018</v>
      </c>
      <c r="AA45" s="512">
        <f t="shared" si="10"/>
        <v>0</v>
      </c>
      <c r="AB45" s="512">
        <v>42.299400000000006</v>
      </c>
      <c r="AC45" s="512">
        <f>AB45*Y45</f>
        <v>0</v>
      </c>
      <c r="AD45" s="668">
        <f t="shared" si="11"/>
        <v>0</v>
      </c>
      <c r="AE45" s="740">
        <f t="shared" si="0"/>
        <v>138.80000000000001</v>
      </c>
      <c r="AF45" s="747">
        <v>75.652500000000018</v>
      </c>
      <c r="AG45" s="747">
        <f t="shared" si="12"/>
        <v>10500.567000000003</v>
      </c>
      <c r="AH45" s="747">
        <v>42.299400000000006</v>
      </c>
      <c r="AI45" s="747">
        <f>AH45*AE45</f>
        <v>5871.1567200000009</v>
      </c>
      <c r="AJ45" s="748">
        <f t="shared" si="13"/>
        <v>16371.723720000004</v>
      </c>
    </row>
    <row r="46" spans="1:38" s="221" customFormat="1" ht="31.5" customHeight="1" x14ac:dyDescent="0.25">
      <c r="A46" s="946" t="s">
        <v>611</v>
      </c>
      <c r="B46" s="433" t="s">
        <v>168</v>
      </c>
      <c r="C46" s="563"/>
      <c r="D46" s="608"/>
      <c r="E46" s="990"/>
      <c r="F46" s="441"/>
      <c r="G46" s="441"/>
      <c r="H46" s="441"/>
      <c r="I46" s="609"/>
      <c r="J46" s="798"/>
      <c r="K46" s="799"/>
      <c r="L46" s="806"/>
      <c r="M46" s="799"/>
      <c r="N46" s="806"/>
      <c r="O46" s="801"/>
      <c r="P46" s="638">
        <f t="shared" si="2"/>
        <v>0</v>
      </c>
      <c r="Q46" s="512">
        <f t="shared" si="3"/>
        <v>0</v>
      </c>
      <c r="R46" s="637">
        <f t="shared" si="1"/>
        <v>0</v>
      </c>
      <c r="S46" s="638"/>
      <c r="T46" s="512"/>
      <c r="U46" s="512"/>
      <c r="V46" s="512"/>
      <c r="W46" s="512"/>
      <c r="X46" s="668"/>
      <c r="Y46" s="638"/>
      <c r="Z46" s="512"/>
      <c r="AA46" s="512"/>
      <c r="AB46" s="512"/>
      <c r="AC46" s="512"/>
      <c r="AD46" s="668"/>
      <c r="AE46" s="740">
        <f t="shared" si="0"/>
        <v>0</v>
      </c>
      <c r="AF46" s="743"/>
      <c r="AG46" s="743"/>
      <c r="AH46" s="743"/>
      <c r="AI46" s="743"/>
      <c r="AJ46" s="744"/>
      <c r="AK46" s="410"/>
    </row>
    <row r="47" spans="1:38" s="221" customFormat="1" ht="31.5" customHeight="1" x14ac:dyDescent="0.25">
      <c r="A47" s="946" t="s">
        <v>626</v>
      </c>
      <c r="B47" s="431" t="s">
        <v>169</v>
      </c>
      <c r="C47" s="563" t="s">
        <v>153</v>
      </c>
      <c r="D47" s="608">
        <v>352.5</v>
      </c>
      <c r="E47" s="987">
        <v>378.26249999999999</v>
      </c>
      <c r="F47" s="477">
        <f t="shared" ref="F47:F68" si="14">E47*D47</f>
        <v>133337.53125</v>
      </c>
      <c r="G47" s="477">
        <v>72.930000000000007</v>
      </c>
      <c r="H47" s="477">
        <f t="shared" ref="H47:H68" si="15">G47*D47</f>
        <v>25707.825000000001</v>
      </c>
      <c r="I47" s="610">
        <f t="shared" ref="I47:I68" si="16">F47+H47</f>
        <v>159045.35625000001</v>
      </c>
      <c r="J47" s="798">
        <v>352.5</v>
      </c>
      <c r="K47" s="799">
        <v>378.26249999999999</v>
      </c>
      <c r="L47" s="800">
        <f t="shared" ref="L47:L68" si="17">K47*J47</f>
        <v>133337.53125</v>
      </c>
      <c r="M47" s="799">
        <v>72.930000000000007</v>
      </c>
      <c r="N47" s="800">
        <f t="shared" ref="N47:N68" si="18">M47*J47</f>
        <v>25707.825000000001</v>
      </c>
      <c r="O47" s="804">
        <f t="shared" ref="O47:O68" si="19">L47+N47</f>
        <v>159045.35625000001</v>
      </c>
      <c r="P47" s="638">
        <f t="shared" si="2"/>
        <v>0.26249999999998863</v>
      </c>
      <c r="Q47" s="512">
        <f t="shared" si="3"/>
        <v>0</v>
      </c>
      <c r="R47" s="637">
        <f t="shared" si="1"/>
        <v>92.53125</v>
      </c>
      <c r="S47" s="638">
        <v>352.5</v>
      </c>
      <c r="T47" s="512">
        <v>378</v>
      </c>
      <c r="U47" s="512">
        <f t="shared" ref="U47:U68" si="20">T47*S47</f>
        <v>133245</v>
      </c>
      <c r="V47" s="512">
        <v>72.930000000000007</v>
      </c>
      <c r="W47" s="512">
        <f>ROUND((V47*S47),2)</f>
        <v>25707.83</v>
      </c>
      <c r="X47" s="668">
        <f t="shared" ref="X47:X68" si="21">U47+W47</f>
        <v>158952.83000000002</v>
      </c>
      <c r="Y47" s="638"/>
      <c r="Z47" s="512">
        <v>378</v>
      </c>
      <c r="AA47" s="512">
        <f t="shared" ref="AA47:AA68" si="22">Z47*Y47</f>
        <v>0</v>
      </c>
      <c r="AB47" s="512">
        <v>72.930000000000007</v>
      </c>
      <c r="AC47" s="512">
        <f>ROUND((AB47*Y47),2)</f>
        <v>0</v>
      </c>
      <c r="AD47" s="668">
        <f t="shared" ref="AD47:AD68" si="23">AA47+AC47</f>
        <v>0</v>
      </c>
      <c r="AE47" s="740">
        <f t="shared" si="0"/>
        <v>0</v>
      </c>
      <c r="AF47" s="743">
        <v>378.26249999999999</v>
      </c>
      <c r="AG47" s="743">
        <f t="shared" ref="AG47:AG68" si="24">AF47*AE47</f>
        <v>0</v>
      </c>
      <c r="AH47" s="743">
        <v>72.930000000000007</v>
      </c>
      <c r="AI47" s="743">
        <f t="shared" ref="AI47:AI68" si="25">AH47*AE47</f>
        <v>0</v>
      </c>
      <c r="AJ47" s="744">
        <f t="shared" ref="AJ47:AJ68" si="26">AG47+AI47</f>
        <v>0</v>
      </c>
      <c r="AK47" s="410"/>
    </row>
    <row r="48" spans="1:38" s="221" customFormat="1" ht="31.5" customHeight="1" x14ac:dyDescent="0.25">
      <c r="A48" s="946" t="s">
        <v>627</v>
      </c>
      <c r="B48" s="431" t="s">
        <v>170</v>
      </c>
      <c r="C48" s="563" t="s">
        <v>171</v>
      </c>
      <c r="D48" s="608">
        <v>7.87</v>
      </c>
      <c r="E48" s="987">
        <v>13208</v>
      </c>
      <c r="F48" s="477">
        <f t="shared" si="14"/>
        <v>103946.96</v>
      </c>
      <c r="G48" s="477">
        <v>14998</v>
      </c>
      <c r="H48" s="477">
        <f t="shared" si="15"/>
        <v>118034.26</v>
      </c>
      <c r="I48" s="610">
        <f t="shared" si="16"/>
        <v>221981.22</v>
      </c>
      <c r="J48" s="798">
        <v>7.87</v>
      </c>
      <c r="K48" s="799">
        <v>13208</v>
      </c>
      <c r="L48" s="800">
        <f t="shared" si="17"/>
        <v>103946.96</v>
      </c>
      <c r="M48" s="799">
        <v>14998</v>
      </c>
      <c r="N48" s="800">
        <f t="shared" si="18"/>
        <v>118034.26</v>
      </c>
      <c r="O48" s="804">
        <f t="shared" si="19"/>
        <v>221981.22</v>
      </c>
      <c r="P48" s="638">
        <f t="shared" si="2"/>
        <v>0</v>
      </c>
      <c r="Q48" s="512">
        <f t="shared" si="3"/>
        <v>0</v>
      </c>
      <c r="R48" s="637">
        <f t="shared" si="1"/>
        <v>0</v>
      </c>
      <c r="S48" s="638">
        <v>7.87</v>
      </c>
      <c r="T48" s="512">
        <v>13208</v>
      </c>
      <c r="U48" s="512">
        <f t="shared" si="20"/>
        <v>103946.96</v>
      </c>
      <c r="V48" s="512">
        <v>14998</v>
      </c>
      <c r="W48" s="512">
        <f t="shared" ref="W48:W68" si="27">V48*S48</f>
        <v>118034.26</v>
      </c>
      <c r="X48" s="668">
        <f t="shared" si="21"/>
        <v>221981.22</v>
      </c>
      <c r="Y48" s="638"/>
      <c r="Z48" s="512">
        <v>13208</v>
      </c>
      <c r="AA48" s="512">
        <f t="shared" si="22"/>
        <v>0</v>
      </c>
      <c r="AB48" s="512">
        <v>14998</v>
      </c>
      <c r="AC48" s="512">
        <f t="shared" ref="AC48:AC68" si="28">AB48*Y48</f>
        <v>0</v>
      </c>
      <c r="AD48" s="668">
        <f t="shared" si="23"/>
        <v>0</v>
      </c>
      <c r="AE48" s="740">
        <f t="shared" si="0"/>
        <v>0</v>
      </c>
      <c r="AF48" s="743">
        <v>13208</v>
      </c>
      <c r="AG48" s="743">
        <f t="shared" si="24"/>
        <v>0</v>
      </c>
      <c r="AH48" s="743">
        <v>14998</v>
      </c>
      <c r="AI48" s="743">
        <f t="shared" si="25"/>
        <v>0</v>
      </c>
      <c r="AJ48" s="744">
        <f t="shared" si="26"/>
        <v>0</v>
      </c>
      <c r="AK48" s="410"/>
    </row>
    <row r="49" spans="1:37" s="410" customFormat="1" ht="31.5" customHeight="1" x14ac:dyDescent="0.25">
      <c r="A49" s="948" t="s">
        <v>628</v>
      </c>
      <c r="B49" s="431" t="s">
        <v>172</v>
      </c>
      <c r="C49" s="563" t="s">
        <v>153</v>
      </c>
      <c r="D49" s="608">
        <v>187.8</v>
      </c>
      <c r="E49" s="987">
        <v>4772</v>
      </c>
      <c r="F49" s="477">
        <f t="shared" si="14"/>
        <v>896181.60000000009</v>
      </c>
      <c r="G49" s="477">
        <v>2131</v>
      </c>
      <c r="H49" s="477">
        <f t="shared" si="15"/>
        <v>400201.80000000005</v>
      </c>
      <c r="I49" s="610">
        <f t="shared" si="16"/>
        <v>1296383.4000000001</v>
      </c>
      <c r="J49" s="798"/>
      <c r="K49" s="799">
        <v>4772</v>
      </c>
      <c r="L49" s="800">
        <f t="shared" si="17"/>
        <v>0</v>
      </c>
      <c r="M49" s="799">
        <v>2131</v>
      </c>
      <c r="N49" s="800">
        <f t="shared" si="18"/>
        <v>0</v>
      </c>
      <c r="O49" s="804">
        <f t="shared" si="19"/>
        <v>0</v>
      </c>
      <c r="P49" s="638">
        <f t="shared" si="2"/>
        <v>0</v>
      </c>
      <c r="Q49" s="512">
        <f t="shared" si="3"/>
        <v>0</v>
      </c>
      <c r="R49" s="637">
        <f t="shared" si="1"/>
        <v>0</v>
      </c>
      <c r="S49" s="638"/>
      <c r="T49" s="519">
        <v>4772</v>
      </c>
      <c r="U49" s="519">
        <f t="shared" si="20"/>
        <v>0</v>
      </c>
      <c r="V49" s="519">
        <v>2131</v>
      </c>
      <c r="W49" s="519">
        <f t="shared" si="27"/>
        <v>0</v>
      </c>
      <c r="X49" s="670">
        <f t="shared" si="21"/>
        <v>0</v>
      </c>
      <c r="Y49" s="638"/>
      <c r="Z49" s="512">
        <v>4772</v>
      </c>
      <c r="AA49" s="512">
        <f t="shared" si="22"/>
        <v>0</v>
      </c>
      <c r="AB49" s="512">
        <v>2131</v>
      </c>
      <c r="AC49" s="512">
        <f t="shared" si="28"/>
        <v>0</v>
      </c>
      <c r="AD49" s="668">
        <f t="shared" si="23"/>
        <v>0</v>
      </c>
      <c r="AE49" s="740">
        <f t="shared" si="0"/>
        <v>187.8</v>
      </c>
      <c r="AF49" s="747">
        <v>4772</v>
      </c>
      <c r="AG49" s="747">
        <f t="shared" si="24"/>
        <v>896181.60000000009</v>
      </c>
      <c r="AH49" s="747">
        <v>2131</v>
      </c>
      <c r="AI49" s="747">
        <f t="shared" si="25"/>
        <v>400201.80000000005</v>
      </c>
      <c r="AJ49" s="748">
        <f t="shared" si="26"/>
        <v>1296383.4000000001</v>
      </c>
    </row>
    <row r="50" spans="1:37" s="410" customFormat="1" ht="31.5" customHeight="1" x14ac:dyDescent="0.25">
      <c r="A50" s="948" t="s">
        <v>629</v>
      </c>
      <c r="B50" s="431" t="s">
        <v>173</v>
      </c>
      <c r="C50" s="563" t="s">
        <v>153</v>
      </c>
      <c r="D50" s="608">
        <v>332.1</v>
      </c>
      <c r="E50" s="987">
        <v>2629</v>
      </c>
      <c r="F50" s="477">
        <f t="shared" si="14"/>
        <v>873090.9</v>
      </c>
      <c r="G50" s="477">
        <v>3034</v>
      </c>
      <c r="H50" s="477">
        <f t="shared" si="15"/>
        <v>1007591.4</v>
      </c>
      <c r="I50" s="610">
        <f t="shared" si="16"/>
        <v>1880682.3</v>
      </c>
      <c r="J50" s="798"/>
      <c r="K50" s="799">
        <v>2629</v>
      </c>
      <c r="L50" s="800">
        <f t="shared" si="17"/>
        <v>0</v>
      </c>
      <c r="M50" s="799">
        <v>3034</v>
      </c>
      <c r="N50" s="800">
        <f t="shared" si="18"/>
        <v>0</v>
      </c>
      <c r="O50" s="804">
        <f t="shared" si="19"/>
        <v>0</v>
      </c>
      <c r="P50" s="638">
        <f t="shared" si="2"/>
        <v>0</v>
      </c>
      <c r="Q50" s="512">
        <f t="shared" si="3"/>
        <v>0</v>
      </c>
      <c r="R50" s="637">
        <f t="shared" si="1"/>
        <v>0</v>
      </c>
      <c r="S50" s="638"/>
      <c r="T50" s="519">
        <v>2629</v>
      </c>
      <c r="U50" s="519">
        <f t="shared" si="20"/>
        <v>0</v>
      </c>
      <c r="V50" s="519">
        <v>3034</v>
      </c>
      <c r="W50" s="519">
        <f t="shared" si="27"/>
        <v>0</v>
      </c>
      <c r="X50" s="670">
        <f t="shared" si="21"/>
        <v>0</v>
      </c>
      <c r="Y50" s="638"/>
      <c r="Z50" s="512">
        <v>2629</v>
      </c>
      <c r="AA50" s="512">
        <f t="shared" si="22"/>
        <v>0</v>
      </c>
      <c r="AB50" s="512">
        <v>3034</v>
      </c>
      <c r="AC50" s="512">
        <f t="shared" si="28"/>
        <v>0</v>
      </c>
      <c r="AD50" s="668">
        <f t="shared" si="23"/>
        <v>0</v>
      </c>
      <c r="AE50" s="740">
        <f t="shared" si="0"/>
        <v>332.1</v>
      </c>
      <c r="AF50" s="747">
        <v>2629</v>
      </c>
      <c r="AG50" s="747">
        <f t="shared" si="24"/>
        <v>873090.9</v>
      </c>
      <c r="AH50" s="747">
        <v>3034</v>
      </c>
      <c r="AI50" s="747">
        <f t="shared" si="25"/>
        <v>1007591.4</v>
      </c>
      <c r="AJ50" s="748">
        <f t="shared" si="26"/>
        <v>1880682.3</v>
      </c>
    </row>
    <row r="51" spans="1:37" s="410" customFormat="1" ht="31.5" customHeight="1" x14ac:dyDescent="0.25">
      <c r="A51" s="948" t="s">
        <v>630</v>
      </c>
      <c r="B51" s="431" t="s">
        <v>174</v>
      </c>
      <c r="C51" s="563" t="s">
        <v>153</v>
      </c>
      <c r="D51" s="608">
        <v>121.8</v>
      </c>
      <c r="E51" s="987">
        <v>708.10739999999998</v>
      </c>
      <c r="F51" s="477">
        <f t="shared" si="14"/>
        <v>86247.481319999992</v>
      </c>
      <c r="G51" s="477">
        <v>2641.5246000000002</v>
      </c>
      <c r="H51" s="477">
        <f t="shared" si="15"/>
        <v>321737.69628000003</v>
      </c>
      <c r="I51" s="610">
        <f t="shared" si="16"/>
        <v>407985.17760000005</v>
      </c>
      <c r="J51" s="798"/>
      <c r="K51" s="799">
        <v>708.10739999999998</v>
      </c>
      <c r="L51" s="800">
        <f t="shared" si="17"/>
        <v>0</v>
      </c>
      <c r="M51" s="799">
        <v>2641.5246000000002</v>
      </c>
      <c r="N51" s="800">
        <f t="shared" si="18"/>
        <v>0</v>
      </c>
      <c r="O51" s="804">
        <f t="shared" si="19"/>
        <v>0</v>
      </c>
      <c r="P51" s="638">
        <f t="shared" si="2"/>
        <v>0</v>
      </c>
      <c r="Q51" s="512">
        <f t="shared" si="3"/>
        <v>0</v>
      </c>
      <c r="R51" s="637">
        <f t="shared" si="1"/>
        <v>0</v>
      </c>
      <c r="S51" s="638"/>
      <c r="T51" s="519">
        <v>708.10739999999998</v>
      </c>
      <c r="U51" s="519">
        <f t="shared" si="20"/>
        <v>0</v>
      </c>
      <c r="V51" s="519">
        <v>2641.5246000000002</v>
      </c>
      <c r="W51" s="519">
        <f t="shared" si="27"/>
        <v>0</v>
      </c>
      <c r="X51" s="670">
        <f t="shared" si="21"/>
        <v>0</v>
      </c>
      <c r="Y51" s="638"/>
      <c r="Z51" s="512">
        <v>708.10739999999998</v>
      </c>
      <c r="AA51" s="512">
        <f t="shared" si="22"/>
        <v>0</v>
      </c>
      <c r="AB51" s="512">
        <v>2641.5246000000002</v>
      </c>
      <c r="AC51" s="512">
        <f t="shared" si="28"/>
        <v>0</v>
      </c>
      <c r="AD51" s="668">
        <f t="shared" si="23"/>
        <v>0</v>
      </c>
      <c r="AE51" s="740">
        <f t="shared" si="0"/>
        <v>121.8</v>
      </c>
      <c r="AF51" s="747">
        <v>708.10739999999998</v>
      </c>
      <c r="AG51" s="747">
        <f t="shared" si="24"/>
        <v>86247.481319999992</v>
      </c>
      <c r="AH51" s="747">
        <v>2641.5246000000002</v>
      </c>
      <c r="AI51" s="747">
        <f t="shared" si="25"/>
        <v>321737.69628000003</v>
      </c>
      <c r="AJ51" s="748">
        <f t="shared" si="26"/>
        <v>407985.17760000005</v>
      </c>
    </row>
    <row r="52" spans="1:37" s="410" customFormat="1" ht="31.5" customHeight="1" x14ac:dyDescent="0.25">
      <c r="A52" s="948" t="s">
        <v>631</v>
      </c>
      <c r="B52" s="431" t="s">
        <v>175</v>
      </c>
      <c r="C52" s="563" t="s">
        <v>153</v>
      </c>
      <c r="D52" s="608">
        <v>141.30000000000001</v>
      </c>
      <c r="E52" s="987">
        <v>680.87250000000006</v>
      </c>
      <c r="F52" s="477">
        <f t="shared" si="14"/>
        <v>96207.284250000012</v>
      </c>
      <c r="G52" s="477">
        <v>1083.7398000000001</v>
      </c>
      <c r="H52" s="477">
        <f t="shared" si="15"/>
        <v>153132.43374000001</v>
      </c>
      <c r="I52" s="610">
        <f t="shared" si="16"/>
        <v>249339.71799000003</v>
      </c>
      <c r="J52" s="798"/>
      <c r="K52" s="799">
        <v>680.87250000000006</v>
      </c>
      <c r="L52" s="800">
        <f t="shared" si="17"/>
        <v>0</v>
      </c>
      <c r="M52" s="799">
        <v>1083.7398000000001</v>
      </c>
      <c r="N52" s="800">
        <f t="shared" si="18"/>
        <v>0</v>
      </c>
      <c r="O52" s="804">
        <f t="shared" si="19"/>
        <v>0</v>
      </c>
      <c r="P52" s="638">
        <f t="shared" si="2"/>
        <v>0</v>
      </c>
      <c r="Q52" s="512">
        <f t="shared" si="3"/>
        <v>0</v>
      </c>
      <c r="R52" s="637">
        <f t="shared" si="1"/>
        <v>0</v>
      </c>
      <c r="S52" s="638"/>
      <c r="T52" s="519">
        <v>680.87250000000006</v>
      </c>
      <c r="U52" s="519">
        <f t="shared" si="20"/>
        <v>0</v>
      </c>
      <c r="V52" s="519">
        <v>1083.7398000000001</v>
      </c>
      <c r="W52" s="519">
        <f t="shared" si="27"/>
        <v>0</v>
      </c>
      <c r="X52" s="670">
        <f t="shared" si="21"/>
        <v>0</v>
      </c>
      <c r="Y52" s="638"/>
      <c r="Z52" s="512">
        <v>680.87250000000006</v>
      </c>
      <c r="AA52" s="512">
        <f t="shared" si="22"/>
        <v>0</v>
      </c>
      <c r="AB52" s="512">
        <v>1083.7398000000001</v>
      </c>
      <c r="AC52" s="512">
        <f t="shared" si="28"/>
        <v>0</v>
      </c>
      <c r="AD52" s="668">
        <f t="shared" si="23"/>
        <v>0</v>
      </c>
      <c r="AE52" s="740">
        <f t="shared" si="0"/>
        <v>141.30000000000001</v>
      </c>
      <c r="AF52" s="747">
        <v>680.87250000000006</v>
      </c>
      <c r="AG52" s="747">
        <f t="shared" si="24"/>
        <v>96207.284250000012</v>
      </c>
      <c r="AH52" s="747">
        <v>1083.7398000000001</v>
      </c>
      <c r="AI52" s="747">
        <f t="shared" si="25"/>
        <v>153132.43374000001</v>
      </c>
      <c r="AJ52" s="748">
        <f t="shared" si="26"/>
        <v>249339.71799000003</v>
      </c>
    </row>
    <row r="53" spans="1:37" s="410" customFormat="1" ht="31.5" customHeight="1" x14ac:dyDescent="0.25">
      <c r="A53" s="948" t="s">
        <v>632</v>
      </c>
      <c r="B53" s="431" t="s">
        <v>176</v>
      </c>
      <c r="C53" s="563" t="s">
        <v>153</v>
      </c>
      <c r="D53" s="608">
        <v>355.6</v>
      </c>
      <c r="E53" s="987">
        <v>3576</v>
      </c>
      <c r="F53" s="477">
        <f t="shared" si="14"/>
        <v>1271625.6000000001</v>
      </c>
      <c r="G53" s="477">
        <v>1630</v>
      </c>
      <c r="H53" s="477">
        <f t="shared" si="15"/>
        <v>579628</v>
      </c>
      <c r="I53" s="610">
        <f t="shared" si="16"/>
        <v>1851253.6</v>
      </c>
      <c r="J53" s="798"/>
      <c r="K53" s="799">
        <v>3576</v>
      </c>
      <c r="L53" s="800">
        <f t="shared" si="17"/>
        <v>0</v>
      </c>
      <c r="M53" s="799">
        <v>1630</v>
      </c>
      <c r="N53" s="800">
        <f t="shared" si="18"/>
        <v>0</v>
      </c>
      <c r="O53" s="804">
        <f t="shared" si="19"/>
        <v>0</v>
      </c>
      <c r="P53" s="638">
        <f t="shared" si="2"/>
        <v>0</v>
      </c>
      <c r="Q53" s="512">
        <f t="shared" si="3"/>
        <v>0</v>
      </c>
      <c r="R53" s="637">
        <f t="shared" si="1"/>
        <v>0</v>
      </c>
      <c r="S53" s="638"/>
      <c r="T53" s="519">
        <v>3576</v>
      </c>
      <c r="U53" s="519">
        <f t="shared" si="20"/>
        <v>0</v>
      </c>
      <c r="V53" s="519">
        <v>1630</v>
      </c>
      <c r="W53" s="519">
        <f t="shared" si="27"/>
        <v>0</v>
      </c>
      <c r="X53" s="670">
        <f t="shared" si="21"/>
        <v>0</v>
      </c>
      <c r="Y53" s="638"/>
      <c r="Z53" s="512">
        <v>3576</v>
      </c>
      <c r="AA53" s="512">
        <f t="shared" si="22"/>
        <v>0</v>
      </c>
      <c r="AB53" s="512">
        <v>1630</v>
      </c>
      <c r="AC53" s="512">
        <f t="shared" si="28"/>
        <v>0</v>
      </c>
      <c r="AD53" s="668">
        <f t="shared" si="23"/>
        <v>0</v>
      </c>
      <c r="AE53" s="740">
        <f t="shared" si="0"/>
        <v>355.6</v>
      </c>
      <c r="AF53" s="747">
        <v>3576</v>
      </c>
      <c r="AG53" s="747">
        <f t="shared" si="24"/>
        <v>1271625.6000000001</v>
      </c>
      <c r="AH53" s="747">
        <v>1630</v>
      </c>
      <c r="AI53" s="747">
        <f t="shared" si="25"/>
        <v>579628</v>
      </c>
      <c r="AJ53" s="748">
        <f t="shared" si="26"/>
        <v>1851253.6</v>
      </c>
    </row>
    <row r="54" spans="1:37" s="410" customFormat="1" ht="31.5" customHeight="1" x14ac:dyDescent="0.25">
      <c r="A54" s="948" t="s">
        <v>633</v>
      </c>
      <c r="B54" s="431" t="s">
        <v>177</v>
      </c>
      <c r="C54" s="563" t="s">
        <v>153</v>
      </c>
      <c r="D54" s="608">
        <v>2</v>
      </c>
      <c r="E54" s="987">
        <v>4149</v>
      </c>
      <c r="F54" s="477">
        <f t="shared" si="14"/>
        <v>8298</v>
      </c>
      <c r="G54" s="477">
        <v>2131</v>
      </c>
      <c r="H54" s="477">
        <f t="shared" si="15"/>
        <v>4262</v>
      </c>
      <c r="I54" s="610">
        <f t="shared" si="16"/>
        <v>12560</v>
      </c>
      <c r="J54" s="798"/>
      <c r="K54" s="799">
        <v>4149</v>
      </c>
      <c r="L54" s="800">
        <f t="shared" si="17"/>
        <v>0</v>
      </c>
      <c r="M54" s="799">
        <v>2131</v>
      </c>
      <c r="N54" s="800">
        <f t="shared" si="18"/>
        <v>0</v>
      </c>
      <c r="O54" s="804">
        <f t="shared" si="19"/>
        <v>0</v>
      </c>
      <c r="P54" s="638">
        <f t="shared" si="2"/>
        <v>0</v>
      </c>
      <c r="Q54" s="512">
        <f t="shared" si="3"/>
        <v>0</v>
      </c>
      <c r="R54" s="637">
        <f t="shared" si="1"/>
        <v>0</v>
      </c>
      <c r="S54" s="638"/>
      <c r="T54" s="519">
        <v>4149</v>
      </c>
      <c r="U54" s="519">
        <f t="shared" si="20"/>
        <v>0</v>
      </c>
      <c r="V54" s="519">
        <v>2131</v>
      </c>
      <c r="W54" s="519">
        <f t="shared" si="27"/>
        <v>0</v>
      </c>
      <c r="X54" s="670">
        <f t="shared" si="21"/>
        <v>0</v>
      </c>
      <c r="Y54" s="638"/>
      <c r="Z54" s="512">
        <v>4149</v>
      </c>
      <c r="AA54" s="512">
        <f t="shared" si="22"/>
        <v>0</v>
      </c>
      <c r="AB54" s="512">
        <v>2131</v>
      </c>
      <c r="AC54" s="512">
        <f t="shared" si="28"/>
        <v>0</v>
      </c>
      <c r="AD54" s="668">
        <f t="shared" si="23"/>
        <v>0</v>
      </c>
      <c r="AE54" s="740">
        <f t="shared" si="0"/>
        <v>2</v>
      </c>
      <c r="AF54" s="747">
        <v>4149</v>
      </c>
      <c r="AG54" s="747">
        <f t="shared" si="24"/>
        <v>8298</v>
      </c>
      <c r="AH54" s="747">
        <v>2131</v>
      </c>
      <c r="AI54" s="747">
        <f t="shared" si="25"/>
        <v>4262</v>
      </c>
      <c r="AJ54" s="748">
        <f t="shared" si="26"/>
        <v>12560</v>
      </c>
    </row>
    <row r="55" spans="1:37" s="410" customFormat="1" ht="31.5" customHeight="1" x14ac:dyDescent="0.25">
      <c r="A55" s="948" t="s">
        <v>634</v>
      </c>
      <c r="B55" s="431" t="s">
        <v>178</v>
      </c>
      <c r="C55" s="563" t="s">
        <v>153</v>
      </c>
      <c r="D55" s="608">
        <v>141.30000000000001</v>
      </c>
      <c r="E55" s="987">
        <v>3470</v>
      </c>
      <c r="F55" s="477">
        <f t="shared" si="14"/>
        <v>490311.00000000006</v>
      </c>
      <c r="G55" s="477">
        <v>1590</v>
      </c>
      <c r="H55" s="477">
        <f t="shared" si="15"/>
        <v>224667.00000000003</v>
      </c>
      <c r="I55" s="610">
        <f t="shared" si="16"/>
        <v>714978.00000000012</v>
      </c>
      <c r="J55" s="798"/>
      <c r="K55" s="799">
        <v>3470</v>
      </c>
      <c r="L55" s="800">
        <f t="shared" si="17"/>
        <v>0</v>
      </c>
      <c r="M55" s="799">
        <v>1590</v>
      </c>
      <c r="N55" s="800">
        <f t="shared" si="18"/>
        <v>0</v>
      </c>
      <c r="O55" s="804">
        <f t="shared" si="19"/>
        <v>0</v>
      </c>
      <c r="P55" s="638">
        <f t="shared" si="2"/>
        <v>0</v>
      </c>
      <c r="Q55" s="512">
        <f t="shared" si="3"/>
        <v>0</v>
      </c>
      <c r="R55" s="637">
        <f t="shared" si="1"/>
        <v>0</v>
      </c>
      <c r="S55" s="638"/>
      <c r="T55" s="519">
        <v>3470</v>
      </c>
      <c r="U55" s="519">
        <f t="shared" si="20"/>
        <v>0</v>
      </c>
      <c r="V55" s="519">
        <v>1590</v>
      </c>
      <c r="W55" s="519">
        <f t="shared" si="27"/>
        <v>0</v>
      </c>
      <c r="X55" s="670">
        <f t="shared" si="21"/>
        <v>0</v>
      </c>
      <c r="Y55" s="638"/>
      <c r="Z55" s="512">
        <v>3470</v>
      </c>
      <c r="AA55" s="512">
        <f t="shared" si="22"/>
        <v>0</v>
      </c>
      <c r="AB55" s="512">
        <v>1590</v>
      </c>
      <c r="AC55" s="512">
        <f t="shared" si="28"/>
        <v>0</v>
      </c>
      <c r="AD55" s="668">
        <f t="shared" si="23"/>
        <v>0</v>
      </c>
      <c r="AE55" s="740">
        <f t="shared" si="0"/>
        <v>141.30000000000001</v>
      </c>
      <c r="AF55" s="747">
        <v>3470</v>
      </c>
      <c r="AG55" s="747">
        <f t="shared" si="24"/>
        <v>490311.00000000006</v>
      </c>
      <c r="AH55" s="747">
        <v>1590</v>
      </c>
      <c r="AI55" s="747">
        <f t="shared" si="25"/>
        <v>224667.00000000003</v>
      </c>
      <c r="AJ55" s="748">
        <f t="shared" si="26"/>
        <v>714978.00000000012</v>
      </c>
    </row>
    <row r="56" spans="1:37" s="410" customFormat="1" ht="31.5" customHeight="1" x14ac:dyDescent="0.25">
      <c r="A56" s="948" t="s">
        <v>635</v>
      </c>
      <c r="B56" s="431" t="s">
        <v>179</v>
      </c>
      <c r="C56" s="563" t="s">
        <v>153</v>
      </c>
      <c r="D56" s="608">
        <v>1140.5999999999999</v>
      </c>
      <c r="E56" s="987">
        <v>75.652500000000018</v>
      </c>
      <c r="F56" s="477">
        <f t="shared" si="14"/>
        <v>86289.241500000018</v>
      </c>
      <c r="G56" s="477">
        <v>42.299400000000006</v>
      </c>
      <c r="H56" s="477">
        <f t="shared" si="15"/>
        <v>48246.695640000005</v>
      </c>
      <c r="I56" s="610">
        <f t="shared" si="16"/>
        <v>134535.93714000002</v>
      </c>
      <c r="J56" s="798"/>
      <c r="K56" s="799">
        <v>75.652500000000018</v>
      </c>
      <c r="L56" s="800">
        <f t="shared" si="17"/>
        <v>0</v>
      </c>
      <c r="M56" s="799">
        <v>42.299400000000006</v>
      </c>
      <c r="N56" s="800">
        <f t="shared" si="18"/>
        <v>0</v>
      </c>
      <c r="O56" s="804">
        <f t="shared" si="19"/>
        <v>0</v>
      </c>
      <c r="P56" s="638">
        <f t="shared" si="2"/>
        <v>0</v>
      </c>
      <c r="Q56" s="512">
        <f t="shared" si="3"/>
        <v>0</v>
      </c>
      <c r="R56" s="637">
        <f t="shared" si="1"/>
        <v>0</v>
      </c>
      <c r="S56" s="638"/>
      <c r="T56" s="519">
        <v>75.652500000000018</v>
      </c>
      <c r="U56" s="519">
        <f t="shared" si="20"/>
        <v>0</v>
      </c>
      <c r="V56" s="519">
        <v>42.299400000000006</v>
      </c>
      <c r="W56" s="519">
        <f t="shared" si="27"/>
        <v>0</v>
      </c>
      <c r="X56" s="670">
        <f t="shared" si="21"/>
        <v>0</v>
      </c>
      <c r="Y56" s="638"/>
      <c r="Z56" s="512">
        <v>75.652500000000018</v>
      </c>
      <c r="AA56" s="512">
        <f t="shared" si="22"/>
        <v>0</v>
      </c>
      <c r="AB56" s="512">
        <v>42.299400000000006</v>
      </c>
      <c r="AC56" s="512">
        <f t="shared" si="28"/>
        <v>0</v>
      </c>
      <c r="AD56" s="668">
        <f t="shared" si="23"/>
        <v>0</v>
      </c>
      <c r="AE56" s="740">
        <f t="shared" si="0"/>
        <v>1140.5999999999999</v>
      </c>
      <c r="AF56" s="747">
        <v>75.652500000000018</v>
      </c>
      <c r="AG56" s="747">
        <f t="shared" si="24"/>
        <v>86289.241500000018</v>
      </c>
      <c r="AH56" s="747">
        <v>42.299400000000006</v>
      </c>
      <c r="AI56" s="747">
        <f t="shared" si="25"/>
        <v>48246.695640000005</v>
      </c>
      <c r="AJ56" s="748">
        <f t="shared" si="26"/>
        <v>134535.93714000002</v>
      </c>
    </row>
    <row r="57" spans="1:37" s="230" customFormat="1" ht="31.5" customHeight="1" x14ac:dyDescent="0.25">
      <c r="A57" s="946" t="s">
        <v>636</v>
      </c>
      <c r="B57" s="431" t="s">
        <v>180</v>
      </c>
      <c r="C57" s="563" t="s">
        <v>153</v>
      </c>
      <c r="D57" s="606">
        <v>1194.52</v>
      </c>
      <c r="E57" s="986">
        <v>4448.1898168301914</v>
      </c>
      <c r="F57" s="484">
        <f t="shared" si="14"/>
        <v>5313451.7</v>
      </c>
      <c r="G57" s="484">
        <v>3702.4359575394305</v>
      </c>
      <c r="H57" s="484">
        <f t="shared" si="15"/>
        <v>4422633.8000000007</v>
      </c>
      <c r="I57" s="707">
        <f t="shared" si="16"/>
        <v>9736085.5</v>
      </c>
      <c r="J57" s="798">
        <v>98.58</v>
      </c>
      <c r="K57" s="799">
        <v>4448.1898168301914</v>
      </c>
      <c r="L57" s="800">
        <f t="shared" si="17"/>
        <v>438502.55214312027</v>
      </c>
      <c r="M57" s="799">
        <v>3702.4359575394305</v>
      </c>
      <c r="N57" s="800">
        <f t="shared" si="18"/>
        <v>364986.13669423707</v>
      </c>
      <c r="O57" s="804">
        <f t="shared" si="19"/>
        <v>803488.68883735733</v>
      </c>
      <c r="P57" s="638">
        <f t="shared" si="2"/>
        <v>0.18981683019137563</v>
      </c>
      <c r="Q57" s="512">
        <f t="shared" si="3"/>
        <v>0.4359575394305466</v>
      </c>
      <c r="R57" s="637">
        <f t="shared" si="1"/>
        <v>226.74000000022352</v>
      </c>
      <c r="S57" s="638">
        <v>98.58</v>
      </c>
      <c r="T57" s="512">
        <v>4448</v>
      </c>
      <c r="U57" s="512">
        <f t="shared" si="20"/>
        <v>438483.83999999997</v>
      </c>
      <c r="V57" s="512">
        <v>3702</v>
      </c>
      <c r="W57" s="512">
        <f t="shared" si="27"/>
        <v>364943.16</v>
      </c>
      <c r="X57" s="668">
        <f t="shared" si="21"/>
        <v>803427</v>
      </c>
      <c r="Y57" s="638"/>
      <c r="Z57" s="512">
        <v>4448</v>
      </c>
      <c r="AA57" s="512">
        <f t="shared" si="22"/>
        <v>0</v>
      </c>
      <c r="AB57" s="512">
        <v>3702</v>
      </c>
      <c r="AC57" s="512">
        <f t="shared" si="28"/>
        <v>0</v>
      </c>
      <c r="AD57" s="668">
        <f t="shared" si="23"/>
        <v>0</v>
      </c>
      <c r="AE57" s="740">
        <f t="shared" si="0"/>
        <v>1095.94</v>
      </c>
      <c r="AF57" s="743">
        <v>4448.1898168301914</v>
      </c>
      <c r="AG57" s="743">
        <f t="shared" si="24"/>
        <v>4874949.14785688</v>
      </c>
      <c r="AH57" s="743">
        <v>3702.4359575394305</v>
      </c>
      <c r="AI57" s="743">
        <f t="shared" si="25"/>
        <v>4057647.6633057636</v>
      </c>
      <c r="AJ57" s="744">
        <f t="shared" si="26"/>
        <v>8932596.8111626431</v>
      </c>
      <c r="AK57" s="409"/>
    </row>
    <row r="58" spans="1:37" s="499" customFormat="1" ht="31.5" customHeight="1" x14ac:dyDescent="0.25">
      <c r="A58" s="949" t="s">
        <v>637</v>
      </c>
      <c r="B58" s="433" t="s">
        <v>181</v>
      </c>
      <c r="C58" s="565" t="s">
        <v>31</v>
      </c>
      <c r="D58" s="611">
        <v>11</v>
      </c>
      <c r="E58" s="991">
        <v>34209</v>
      </c>
      <c r="F58" s="992">
        <f t="shared" si="14"/>
        <v>376299</v>
      </c>
      <c r="G58" s="992">
        <v>89433</v>
      </c>
      <c r="H58" s="992">
        <f t="shared" si="15"/>
        <v>983763</v>
      </c>
      <c r="I58" s="615">
        <f t="shared" si="16"/>
        <v>1360062</v>
      </c>
      <c r="J58" s="807"/>
      <c r="K58" s="808">
        <v>34209</v>
      </c>
      <c r="L58" s="809">
        <f t="shared" si="17"/>
        <v>0</v>
      </c>
      <c r="M58" s="808">
        <v>89433</v>
      </c>
      <c r="N58" s="809">
        <f t="shared" si="18"/>
        <v>0</v>
      </c>
      <c r="O58" s="810">
        <f t="shared" si="19"/>
        <v>0</v>
      </c>
      <c r="P58" s="638">
        <f t="shared" si="2"/>
        <v>0</v>
      </c>
      <c r="Q58" s="512">
        <f t="shared" si="3"/>
        <v>0</v>
      </c>
      <c r="R58" s="637">
        <f t="shared" si="1"/>
        <v>0</v>
      </c>
      <c r="S58" s="647"/>
      <c r="T58" s="521">
        <v>34209</v>
      </c>
      <c r="U58" s="521">
        <f t="shared" si="20"/>
        <v>0</v>
      </c>
      <c r="V58" s="521">
        <v>89433</v>
      </c>
      <c r="W58" s="521">
        <f t="shared" si="27"/>
        <v>0</v>
      </c>
      <c r="X58" s="671">
        <f t="shared" si="21"/>
        <v>0</v>
      </c>
      <c r="Y58" s="647"/>
      <c r="Z58" s="520">
        <v>34209</v>
      </c>
      <c r="AA58" s="520">
        <f t="shared" si="22"/>
        <v>0</v>
      </c>
      <c r="AB58" s="520">
        <v>89433</v>
      </c>
      <c r="AC58" s="520">
        <f t="shared" si="28"/>
        <v>0</v>
      </c>
      <c r="AD58" s="673">
        <f t="shared" si="23"/>
        <v>0</v>
      </c>
      <c r="AE58" s="740">
        <f t="shared" si="0"/>
        <v>11</v>
      </c>
      <c r="AF58" s="749">
        <v>34209</v>
      </c>
      <c r="AG58" s="749">
        <f t="shared" si="24"/>
        <v>376299</v>
      </c>
      <c r="AH58" s="749">
        <v>89433</v>
      </c>
      <c r="AI58" s="749">
        <f t="shared" si="25"/>
        <v>983763</v>
      </c>
      <c r="AJ58" s="750">
        <f t="shared" si="26"/>
        <v>1360062</v>
      </c>
    </row>
    <row r="59" spans="1:37" s="499" customFormat="1" ht="31.5" customHeight="1" x14ac:dyDescent="0.25">
      <c r="A59" s="949" t="s">
        <v>638</v>
      </c>
      <c r="B59" s="433" t="s">
        <v>182</v>
      </c>
      <c r="C59" s="565" t="s">
        <v>31</v>
      </c>
      <c r="D59" s="611">
        <v>6</v>
      </c>
      <c r="E59" s="991">
        <v>18204</v>
      </c>
      <c r="F59" s="992">
        <f t="shared" si="14"/>
        <v>109224</v>
      </c>
      <c r="G59" s="992">
        <v>79865</v>
      </c>
      <c r="H59" s="992">
        <f t="shared" si="15"/>
        <v>479190</v>
      </c>
      <c r="I59" s="615">
        <f t="shared" si="16"/>
        <v>588414</v>
      </c>
      <c r="J59" s="807"/>
      <c r="K59" s="808">
        <v>18204</v>
      </c>
      <c r="L59" s="809">
        <f t="shared" si="17"/>
        <v>0</v>
      </c>
      <c r="M59" s="808">
        <v>79865</v>
      </c>
      <c r="N59" s="809">
        <f t="shared" si="18"/>
        <v>0</v>
      </c>
      <c r="O59" s="810">
        <f t="shared" si="19"/>
        <v>0</v>
      </c>
      <c r="P59" s="638">
        <f t="shared" si="2"/>
        <v>0</v>
      </c>
      <c r="Q59" s="512">
        <f t="shared" si="3"/>
        <v>0</v>
      </c>
      <c r="R59" s="637">
        <f t="shared" si="1"/>
        <v>0</v>
      </c>
      <c r="S59" s="647"/>
      <c r="T59" s="521">
        <v>18204</v>
      </c>
      <c r="U59" s="521">
        <f t="shared" si="20"/>
        <v>0</v>
      </c>
      <c r="V59" s="521">
        <v>79865</v>
      </c>
      <c r="W59" s="521">
        <f t="shared" si="27"/>
        <v>0</v>
      </c>
      <c r="X59" s="671">
        <f t="shared" si="21"/>
        <v>0</v>
      </c>
      <c r="Y59" s="647"/>
      <c r="Z59" s="520">
        <v>18204</v>
      </c>
      <c r="AA59" s="520">
        <f t="shared" si="22"/>
        <v>0</v>
      </c>
      <c r="AB59" s="520">
        <v>79865</v>
      </c>
      <c r="AC59" s="520">
        <f t="shared" si="28"/>
        <v>0</v>
      </c>
      <c r="AD59" s="673">
        <f t="shared" si="23"/>
        <v>0</v>
      </c>
      <c r="AE59" s="740">
        <f t="shared" si="0"/>
        <v>6</v>
      </c>
      <c r="AF59" s="749">
        <v>18204</v>
      </c>
      <c r="AG59" s="749">
        <f t="shared" si="24"/>
        <v>109224</v>
      </c>
      <c r="AH59" s="749">
        <v>79865</v>
      </c>
      <c r="AI59" s="749">
        <f t="shared" si="25"/>
        <v>479190</v>
      </c>
      <c r="AJ59" s="750">
        <f t="shared" si="26"/>
        <v>588414</v>
      </c>
    </row>
    <row r="60" spans="1:37" s="499" customFormat="1" ht="31.5" customHeight="1" x14ac:dyDescent="0.25">
      <c r="A60" s="949" t="s">
        <v>639</v>
      </c>
      <c r="B60" s="433" t="s">
        <v>183</v>
      </c>
      <c r="C60" s="565" t="s">
        <v>31</v>
      </c>
      <c r="D60" s="611">
        <v>42</v>
      </c>
      <c r="E60" s="991">
        <v>14176</v>
      </c>
      <c r="F60" s="992">
        <f t="shared" si="14"/>
        <v>595392</v>
      </c>
      <c r="G60" s="992">
        <v>34900</v>
      </c>
      <c r="H60" s="992">
        <f t="shared" si="15"/>
        <v>1465800</v>
      </c>
      <c r="I60" s="615">
        <f t="shared" si="16"/>
        <v>2061192</v>
      </c>
      <c r="J60" s="807"/>
      <c r="K60" s="808">
        <v>14176</v>
      </c>
      <c r="L60" s="809">
        <f t="shared" si="17"/>
        <v>0</v>
      </c>
      <c r="M60" s="808">
        <v>34900</v>
      </c>
      <c r="N60" s="809">
        <f t="shared" si="18"/>
        <v>0</v>
      </c>
      <c r="O60" s="810">
        <f t="shared" si="19"/>
        <v>0</v>
      </c>
      <c r="P60" s="638">
        <f t="shared" si="2"/>
        <v>0</v>
      </c>
      <c r="Q60" s="512">
        <f t="shared" si="3"/>
        <v>0</v>
      </c>
      <c r="R60" s="637">
        <f t="shared" si="1"/>
        <v>0</v>
      </c>
      <c r="S60" s="647"/>
      <c r="T60" s="521">
        <v>14176</v>
      </c>
      <c r="U60" s="521">
        <f t="shared" si="20"/>
        <v>0</v>
      </c>
      <c r="V60" s="521">
        <v>34900</v>
      </c>
      <c r="W60" s="521">
        <f t="shared" si="27"/>
        <v>0</v>
      </c>
      <c r="X60" s="671">
        <f t="shared" si="21"/>
        <v>0</v>
      </c>
      <c r="Y60" s="647"/>
      <c r="Z60" s="520">
        <v>14176</v>
      </c>
      <c r="AA60" s="520">
        <f t="shared" si="22"/>
        <v>0</v>
      </c>
      <c r="AB60" s="520">
        <v>34900</v>
      </c>
      <c r="AC60" s="520">
        <f t="shared" si="28"/>
        <v>0</v>
      </c>
      <c r="AD60" s="673">
        <f t="shared" si="23"/>
        <v>0</v>
      </c>
      <c r="AE60" s="740">
        <f t="shared" si="0"/>
        <v>42</v>
      </c>
      <c r="AF60" s="749">
        <v>14176</v>
      </c>
      <c r="AG60" s="749">
        <f t="shared" si="24"/>
        <v>595392</v>
      </c>
      <c r="AH60" s="749">
        <v>34900</v>
      </c>
      <c r="AI60" s="749">
        <f t="shared" si="25"/>
        <v>1465800</v>
      </c>
      <c r="AJ60" s="750">
        <f t="shared" si="26"/>
        <v>2061192</v>
      </c>
    </row>
    <row r="61" spans="1:37" s="499" customFormat="1" ht="31.5" customHeight="1" x14ac:dyDescent="0.25">
      <c r="A61" s="949" t="s">
        <v>640</v>
      </c>
      <c r="B61" s="433" t="s">
        <v>184</v>
      </c>
      <c r="C61" s="565" t="s">
        <v>31</v>
      </c>
      <c r="D61" s="611">
        <v>1</v>
      </c>
      <c r="E61" s="991">
        <v>504288.43</v>
      </c>
      <c r="F61" s="992">
        <f t="shared" si="14"/>
        <v>504288.43</v>
      </c>
      <c r="G61" s="992">
        <v>855301.20000000007</v>
      </c>
      <c r="H61" s="992">
        <f t="shared" si="15"/>
        <v>855301.20000000007</v>
      </c>
      <c r="I61" s="615">
        <f t="shared" si="16"/>
        <v>1359589.6300000001</v>
      </c>
      <c r="J61" s="807"/>
      <c r="K61" s="808">
        <v>504288.43</v>
      </c>
      <c r="L61" s="809">
        <f t="shared" si="17"/>
        <v>0</v>
      </c>
      <c r="M61" s="808">
        <v>855301.20000000007</v>
      </c>
      <c r="N61" s="809">
        <f t="shared" si="18"/>
        <v>0</v>
      </c>
      <c r="O61" s="810">
        <f t="shared" si="19"/>
        <v>0</v>
      </c>
      <c r="P61" s="638">
        <f t="shared" si="2"/>
        <v>0</v>
      </c>
      <c r="Q61" s="512">
        <f t="shared" si="3"/>
        <v>0</v>
      </c>
      <c r="R61" s="637">
        <f t="shared" si="1"/>
        <v>0</v>
      </c>
      <c r="S61" s="647"/>
      <c r="T61" s="521">
        <v>504288.43</v>
      </c>
      <c r="U61" s="521">
        <f t="shared" si="20"/>
        <v>0</v>
      </c>
      <c r="V61" s="521">
        <v>855301.20000000007</v>
      </c>
      <c r="W61" s="521">
        <f t="shared" si="27"/>
        <v>0</v>
      </c>
      <c r="X61" s="671">
        <f t="shared" si="21"/>
        <v>0</v>
      </c>
      <c r="Y61" s="647"/>
      <c r="Z61" s="520">
        <v>504288.43</v>
      </c>
      <c r="AA61" s="520">
        <f t="shared" si="22"/>
        <v>0</v>
      </c>
      <c r="AB61" s="520">
        <v>855301.20000000007</v>
      </c>
      <c r="AC61" s="520">
        <f t="shared" si="28"/>
        <v>0</v>
      </c>
      <c r="AD61" s="673">
        <f t="shared" si="23"/>
        <v>0</v>
      </c>
      <c r="AE61" s="740">
        <f t="shared" si="0"/>
        <v>1</v>
      </c>
      <c r="AF61" s="749">
        <v>504288.43</v>
      </c>
      <c r="AG61" s="749">
        <f t="shared" si="24"/>
        <v>504288.43</v>
      </c>
      <c r="AH61" s="749">
        <v>855301.20000000007</v>
      </c>
      <c r="AI61" s="749">
        <f t="shared" si="25"/>
        <v>855301.20000000007</v>
      </c>
      <c r="AJ61" s="750">
        <f t="shared" si="26"/>
        <v>1359589.6300000001</v>
      </c>
    </row>
    <row r="62" spans="1:37" s="221" customFormat="1" ht="31.5" customHeight="1" x14ac:dyDescent="0.25">
      <c r="A62" s="950" t="s">
        <v>641</v>
      </c>
      <c r="B62" s="492" t="s">
        <v>185</v>
      </c>
      <c r="C62" s="566" t="s">
        <v>171</v>
      </c>
      <c r="D62" s="611">
        <v>41.2</v>
      </c>
      <c r="E62" s="991">
        <v>44343.5</v>
      </c>
      <c r="F62" s="992">
        <f t="shared" si="14"/>
        <v>1826952.2000000002</v>
      </c>
      <c r="G62" s="992">
        <v>47372</v>
      </c>
      <c r="H62" s="992">
        <f t="shared" si="15"/>
        <v>1951726.4000000001</v>
      </c>
      <c r="I62" s="615">
        <f t="shared" si="16"/>
        <v>3778678.6000000006</v>
      </c>
      <c r="J62" s="811">
        <v>41.2</v>
      </c>
      <c r="K62" s="812">
        <v>44343.5</v>
      </c>
      <c r="L62" s="813">
        <f t="shared" si="17"/>
        <v>1826952.2000000002</v>
      </c>
      <c r="M62" s="812">
        <v>47372</v>
      </c>
      <c r="N62" s="813">
        <f t="shared" si="18"/>
        <v>1951726.4000000001</v>
      </c>
      <c r="O62" s="814">
        <f t="shared" si="19"/>
        <v>3778678.6000000006</v>
      </c>
      <c r="P62" s="638">
        <f t="shared" si="2"/>
        <v>0</v>
      </c>
      <c r="Q62" s="512">
        <f t="shared" si="3"/>
        <v>0</v>
      </c>
      <c r="R62" s="637">
        <f t="shared" si="1"/>
        <v>0</v>
      </c>
      <c r="S62" s="648">
        <v>41.2</v>
      </c>
      <c r="T62" s="514">
        <v>44343.5</v>
      </c>
      <c r="U62" s="514">
        <f t="shared" si="20"/>
        <v>1826952.2000000002</v>
      </c>
      <c r="V62" s="514">
        <v>47372</v>
      </c>
      <c r="W62" s="514">
        <f t="shared" si="27"/>
        <v>1951726.4000000001</v>
      </c>
      <c r="X62" s="672">
        <f t="shared" si="21"/>
        <v>3778678.6000000006</v>
      </c>
      <c r="Y62" s="648"/>
      <c r="Z62" s="514">
        <v>44343.5</v>
      </c>
      <c r="AA62" s="514">
        <f t="shared" si="22"/>
        <v>0</v>
      </c>
      <c r="AB62" s="514">
        <v>47372</v>
      </c>
      <c r="AC62" s="514">
        <f t="shared" si="28"/>
        <v>0</v>
      </c>
      <c r="AD62" s="672">
        <f t="shared" si="23"/>
        <v>0</v>
      </c>
      <c r="AE62" s="740">
        <f t="shared" si="0"/>
        <v>0</v>
      </c>
      <c r="AF62" s="751">
        <v>44343.5</v>
      </c>
      <c r="AG62" s="751">
        <f t="shared" si="24"/>
        <v>0</v>
      </c>
      <c r="AH62" s="751">
        <v>47372</v>
      </c>
      <c r="AI62" s="751">
        <f t="shared" si="25"/>
        <v>0</v>
      </c>
      <c r="AJ62" s="752">
        <f t="shared" si="26"/>
        <v>0</v>
      </c>
      <c r="AK62" s="410"/>
    </row>
    <row r="63" spans="1:37" s="499" customFormat="1" ht="31.5" customHeight="1" x14ac:dyDescent="0.25">
      <c r="A63" s="949" t="s">
        <v>642</v>
      </c>
      <c r="B63" s="433" t="s">
        <v>186</v>
      </c>
      <c r="C63" s="567" t="s">
        <v>153</v>
      </c>
      <c r="D63" s="993">
        <v>387</v>
      </c>
      <c r="E63" s="485">
        <v>3576</v>
      </c>
      <c r="F63" s="485">
        <f t="shared" si="14"/>
        <v>1383912</v>
      </c>
      <c r="G63" s="485">
        <v>3510</v>
      </c>
      <c r="H63" s="485">
        <f t="shared" si="15"/>
        <v>1358370</v>
      </c>
      <c r="I63" s="615">
        <f t="shared" si="16"/>
        <v>2742282</v>
      </c>
      <c r="J63" s="815"/>
      <c r="K63" s="816">
        <v>3576</v>
      </c>
      <c r="L63" s="817">
        <f t="shared" si="17"/>
        <v>0</v>
      </c>
      <c r="M63" s="816">
        <v>3510</v>
      </c>
      <c r="N63" s="817">
        <f t="shared" si="18"/>
        <v>0</v>
      </c>
      <c r="O63" s="810">
        <f t="shared" si="19"/>
        <v>0</v>
      </c>
      <c r="P63" s="638">
        <f t="shared" si="2"/>
        <v>0</v>
      </c>
      <c r="Q63" s="512">
        <f t="shared" si="3"/>
        <v>0</v>
      </c>
      <c r="R63" s="637">
        <f t="shared" si="1"/>
        <v>0</v>
      </c>
      <c r="S63" s="647"/>
      <c r="T63" s="522">
        <v>3576</v>
      </c>
      <c r="U63" s="522">
        <f t="shared" si="20"/>
        <v>0</v>
      </c>
      <c r="V63" s="522">
        <v>3510</v>
      </c>
      <c r="W63" s="522">
        <f t="shared" si="27"/>
        <v>0</v>
      </c>
      <c r="X63" s="671">
        <f t="shared" si="21"/>
        <v>0</v>
      </c>
      <c r="Y63" s="647">
        <v>387</v>
      </c>
      <c r="Z63" s="523">
        <v>3576</v>
      </c>
      <c r="AA63" s="523">
        <f t="shared" si="22"/>
        <v>1383912</v>
      </c>
      <c r="AB63" s="523">
        <v>3510</v>
      </c>
      <c r="AC63" s="523">
        <f t="shared" si="28"/>
        <v>1358370</v>
      </c>
      <c r="AD63" s="673">
        <f t="shared" si="23"/>
        <v>2742282</v>
      </c>
      <c r="AE63" s="740">
        <f t="shared" si="0"/>
        <v>0</v>
      </c>
      <c r="AF63" s="753">
        <v>3576</v>
      </c>
      <c r="AG63" s="753">
        <f t="shared" si="24"/>
        <v>0</v>
      </c>
      <c r="AH63" s="753">
        <v>3510</v>
      </c>
      <c r="AI63" s="753">
        <f t="shared" si="25"/>
        <v>0</v>
      </c>
      <c r="AJ63" s="750">
        <f t="shared" si="26"/>
        <v>0</v>
      </c>
    </row>
    <row r="64" spans="1:37" s="230" customFormat="1" ht="31.5" customHeight="1" x14ac:dyDescent="0.25">
      <c r="A64" s="950" t="s">
        <v>643</v>
      </c>
      <c r="B64" s="492" t="s">
        <v>187</v>
      </c>
      <c r="C64" s="568" t="s">
        <v>31</v>
      </c>
      <c r="D64" s="993">
        <v>15</v>
      </c>
      <c r="E64" s="485">
        <v>25728.400000000001</v>
      </c>
      <c r="F64" s="485">
        <f t="shared" si="14"/>
        <v>385926</v>
      </c>
      <c r="G64" s="485">
        <v>850.2</v>
      </c>
      <c r="H64" s="485">
        <f t="shared" si="15"/>
        <v>12753</v>
      </c>
      <c r="I64" s="615">
        <f t="shared" si="16"/>
        <v>398679</v>
      </c>
      <c r="J64" s="818">
        <v>15</v>
      </c>
      <c r="K64" s="819">
        <v>25728.400000000001</v>
      </c>
      <c r="L64" s="820">
        <f t="shared" si="17"/>
        <v>385926</v>
      </c>
      <c r="M64" s="819">
        <v>850.2</v>
      </c>
      <c r="N64" s="820">
        <f t="shared" si="18"/>
        <v>12753</v>
      </c>
      <c r="O64" s="814">
        <f t="shared" si="19"/>
        <v>398679</v>
      </c>
      <c r="P64" s="638">
        <f t="shared" si="2"/>
        <v>0</v>
      </c>
      <c r="Q64" s="512">
        <f t="shared" si="3"/>
        <v>0</v>
      </c>
      <c r="R64" s="637">
        <f t="shared" si="1"/>
        <v>0</v>
      </c>
      <c r="S64" s="648">
        <v>15</v>
      </c>
      <c r="T64" s="515">
        <v>25728.400000000001</v>
      </c>
      <c r="U64" s="515">
        <f t="shared" si="20"/>
        <v>385926</v>
      </c>
      <c r="V64" s="515">
        <v>850.2</v>
      </c>
      <c r="W64" s="515">
        <f t="shared" si="27"/>
        <v>12753</v>
      </c>
      <c r="X64" s="672">
        <f t="shared" si="21"/>
        <v>398679</v>
      </c>
      <c r="Y64" s="648"/>
      <c r="Z64" s="515">
        <v>25728.400000000001</v>
      </c>
      <c r="AA64" s="515">
        <f t="shared" si="22"/>
        <v>0</v>
      </c>
      <c r="AB64" s="515">
        <v>850.2</v>
      </c>
      <c r="AC64" s="515">
        <f t="shared" si="28"/>
        <v>0</v>
      </c>
      <c r="AD64" s="672">
        <f t="shared" si="23"/>
        <v>0</v>
      </c>
      <c r="AE64" s="740">
        <f t="shared" si="0"/>
        <v>0</v>
      </c>
      <c r="AF64" s="754">
        <v>25728.400000000001</v>
      </c>
      <c r="AG64" s="754">
        <f t="shared" si="24"/>
        <v>0</v>
      </c>
      <c r="AH64" s="754">
        <v>850.2</v>
      </c>
      <c r="AI64" s="754">
        <f t="shared" si="25"/>
        <v>0</v>
      </c>
      <c r="AJ64" s="752">
        <f t="shared" si="26"/>
        <v>0</v>
      </c>
      <c r="AK64" s="409"/>
    </row>
    <row r="65" spans="1:37" s="499" customFormat="1" ht="31.5" customHeight="1" x14ac:dyDescent="0.25">
      <c r="A65" s="949" t="s">
        <v>644</v>
      </c>
      <c r="B65" s="433" t="s">
        <v>188</v>
      </c>
      <c r="C65" s="567" t="s">
        <v>31</v>
      </c>
      <c r="D65" s="993">
        <v>1</v>
      </c>
      <c r="E65" s="485">
        <v>89509.680000000008</v>
      </c>
      <c r="F65" s="485">
        <f t="shared" si="14"/>
        <v>89509.680000000008</v>
      </c>
      <c r="G65" s="485">
        <v>73184.800000000003</v>
      </c>
      <c r="H65" s="485">
        <f t="shared" si="15"/>
        <v>73184.800000000003</v>
      </c>
      <c r="I65" s="615">
        <f t="shared" si="16"/>
        <v>162694.48000000001</v>
      </c>
      <c r="J65" s="815"/>
      <c r="K65" s="816">
        <v>89509.680000000008</v>
      </c>
      <c r="L65" s="817">
        <f t="shared" si="17"/>
        <v>0</v>
      </c>
      <c r="M65" s="816">
        <v>73184.800000000003</v>
      </c>
      <c r="N65" s="817">
        <f t="shared" si="18"/>
        <v>0</v>
      </c>
      <c r="O65" s="810">
        <f t="shared" si="19"/>
        <v>0</v>
      </c>
      <c r="P65" s="638">
        <f t="shared" si="2"/>
        <v>0</v>
      </c>
      <c r="Q65" s="512">
        <f t="shared" si="3"/>
        <v>0</v>
      </c>
      <c r="R65" s="637">
        <f t="shared" si="1"/>
        <v>0</v>
      </c>
      <c r="S65" s="647"/>
      <c r="T65" s="522">
        <v>89509.680000000008</v>
      </c>
      <c r="U65" s="522">
        <f t="shared" si="20"/>
        <v>0</v>
      </c>
      <c r="V65" s="522">
        <v>73184.800000000003</v>
      </c>
      <c r="W65" s="522">
        <f t="shared" si="27"/>
        <v>0</v>
      </c>
      <c r="X65" s="671">
        <f t="shared" si="21"/>
        <v>0</v>
      </c>
      <c r="Y65" s="647"/>
      <c r="Z65" s="523">
        <v>89509.680000000008</v>
      </c>
      <c r="AA65" s="523">
        <f t="shared" si="22"/>
        <v>0</v>
      </c>
      <c r="AB65" s="523">
        <v>73184.800000000003</v>
      </c>
      <c r="AC65" s="523">
        <f t="shared" si="28"/>
        <v>0</v>
      </c>
      <c r="AD65" s="673">
        <f t="shared" si="23"/>
        <v>0</v>
      </c>
      <c r="AE65" s="740">
        <f t="shared" si="0"/>
        <v>1</v>
      </c>
      <c r="AF65" s="753">
        <v>89509.680000000008</v>
      </c>
      <c r="AG65" s="753">
        <f t="shared" si="24"/>
        <v>89509.680000000008</v>
      </c>
      <c r="AH65" s="753">
        <v>73184.800000000003</v>
      </c>
      <c r="AI65" s="753">
        <f t="shared" si="25"/>
        <v>73184.800000000003</v>
      </c>
      <c r="AJ65" s="750">
        <f t="shared" si="26"/>
        <v>162694.48000000001</v>
      </c>
    </row>
    <row r="66" spans="1:37" s="500" customFormat="1" ht="31.5" customHeight="1" x14ac:dyDescent="0.25">
      <c r="A66" s="949" t="s">
        <v>645</v>
      </c>
      <c r="B66" s="433" t="s">
        <v>189</v>
      </c>
      <c r="C66" s="567" t="s">
        <v>31</v>
      </c>
      <c r="D66" s="993">
        <v>12</v>
      </c>
      <c r="E66" s="485">
        <v>11909.974166666669</v>
      </c>
      <c r="F66" s="485">
        <f t="shared" si="14"/>
        <v>142919.69000000003</v>
      </c>
      <c r="G66" s="485">
        <v>4538.7333333333336</v>
      </c>
      <c r="H66" s="485">
        <f t="shared" si="15"/>
        <v>54464.800000000003</v>
      </c>
      <c r="I66" s="615">
        <f t="shared" si="16"/>
        <v>197384.49000000005</v>
      </c>
      <c r="J66" s="815"/>
      <c r="K66" s="816">
        <v>11909.974166666669</v>
      </c>
      <c r="L66" s="817">
        <f t="shared" si="17"/>
        <v>0</v>
      </c>
      <c r="M66" s="816">
        <v>4538.7333333333336</v>
      </c>
      <c r="N66" s="817">
        <f t="shared" si="18"/>
        <v>0</v>
      </c>
      <c r="O66" s="810">
        <f t="shared" si="19"/>
        <v>0</v>
      </c>
      <c r="P66" s="638">
        <f t="shared" si="2"/>
        <v>0</v>
      </c>
      <c r="Q66" s="512">
        <f t="shared" si="3"/>
        <v>0</v>
      </c>
      <c r="R66" s="637">
        <f t="shared" si="1"/>
        <v>0</v>
      </c>
      <c r="S66" s="647"/>
      <c r="T66" s="522">
        <v>11909.974166666669</v>
      </c>
      <c r="U66" s="522">
        <f t="shared" si="20"/>
        <v>0</v>
      </c>
      <c r="V66" s="522">
        <v>4538.7333333333336</v>
      </c>
      <c r="W66" s="522">
        <f t="shared" si="27"/>
        <v>0</v>
      </c>
      <c r="X66" s="671">
        <f t="shared" si="21"/>
        <v>0</v>
      </c>
      <c r="Y66" s="647"/>
      <c r="Z66" s="523">
        <v>11909.974166666669</v>
      </c>
      <c r="AA66" s="523">
        <f t="shared" si="22"/>
        <v>0</v>
      </c>
      <c r="AB66" s="523">
        <v>4538.7333333333336</v>
      </c>
      <c r="AC66" s="523">
        <f t="shared" si="28"/>
        <v>0</v>
      </c>
      <c r="AD66" s="673">
        <f t="shared" si="23"/>
        <v>0</v>
      </c>
      <c r="AE66" s="740">
        <f t="shared" si="0"/>
        <v>12</v>
      </c>
      <c r="AF66" s="753">
        <v>11909.974166666669</v>
      </c>
      <c r="AG66" s="753">
        <f t="shared" si="24"/>
        <v>142919.69000000003</v>
      </c>
      <c r="AH66" s="753">
        <v>4538.7333333333336</v>
      </c>
      <c r="AI66" s="753">
        <f t="shared" si="25"/>
        <v>54464.800000000003</v>
      </c>
      <c r="AJ66" s="750">
        <f t="shared" si="26"/>
        <v>197384.49000000005</v>
      </c>
    </row>
    <row r="67" spans="1:37" s="499" customFormat="1" ht="31.5" customHeight="1" x14ac:dyDescent="0.25">
      <c r="A67" s="949" t="s">
        <v>646</v>
      </c>
      <c r="B67" s="433" t="s">
        <v>190</v>
      </c>
      <c r="C67" s="567" t="s">
        <v>31</v>
      </c>
      <c r="D67" s="993">
        <v>5</v>
      </c>
      <c r="E67" s="485">
        <v>43829.718000000008</v>
      </c>
      <c r="F67" s="485">
        <f t="shared" si="14"/>
        <v>219148.59000000003</v>
      </c>
      <c r="G67" s="485">
        <v>26306.28</v>
      </c>
      <c r="H67" s="485">
        <f t="shared" si="15"/>
        <v>131531.4</v>
      </c>
      <c r="I67" s="615">
        <f t="shared" si="16"/>
        <v>350679.99</v>
      </c>
      <c r="J67" s="815"/>
      <c r="K67" s="816">
        <v>43829.718000000008</v>
      </c>
      <c r="L67" s="817">
        <f t="shared" si="17"/>
        <v>0</v>
      </c>
      <c r="M67" s="816">
        <v>26306.28</v>
      </c>
      <c r="N67" s="817">
        <f t="shared" si="18"/>
        <v>0</v>
      </c>
      <c r="O67" s="810">
        <f t="shared" si="19"/>
        <v>0</v>
      </c>
      <c r="P67" s="638">
        <f t="shared" si="2"/>
        <v>0</v>
      </c>
      <c r="Q67" s="512">
        <f t="shared" si="3"/>
        <v>0</v>
      </c>
      <c r="R67" s="637">
        <f t="shared" si="1"/>
        <v>0</v>
      </c>
      <c r="S67" s="647"/>
      <c r="T67" s="522">
        <v>43829.718000000008</v>
      </c>
      <c r="U67" s="522">
        <f t="shared" si="20"/>
        <v>0</v>
      </c>
      <c r="V67" s="522">
        <v>26306.28</v>
      </c>
      <c r="W67" s="522">
        <f t="shared" si="27"/>
        <v>0</v>
      </c>
      <c r="X67" s="671">
        <f t="shared" si="21"/>
        <v>0</v>
      </c>
      <c r="Y67" s="647"/>
      <c r="Z67" s="523">
        <v>43829.718000000008</v>
      </c>
      <c r="AA67" s="523">
        <f t="shared" si="22"/>
        <v>0</v>
      </c>
      <c r="AB67" s="523">
        <v>26306.28</v>
      </c>
      <c r="AC67" s="523">
        <f t="shared" si="28"/>
        <v>0</v>
      </c>
      <c r="AD67" s="673">
        <f t="shared" si="23"/>
        <v>0</v>
      </c>
      <c r="AE67" s="740">
        <f t="shared" si="0"/>
        <v>5</v>
      </c>
      <c r="AF67" s="753">
        <v>43829.718000000008</v>
      </c>
      <c r="AG67" s="753">
        <f t="shared" si="24"/>
        <v>219148.59000000003</v>
      </c>
      <c r="AH67" s="753">
        <v>26306.28</v>
      </c>
      <c r="AI67" s="753">
        <f t="shared" si="25"/>
        <v>131531.4</v>
      </c>
      <c r="AJ67" s="750">
        <f t="shared" si="26"/>
        <v>350679.99</v>
      </c>
    </row>
    <row r="68" spans="1:37" s="501" customFormat="1" ht="31.5" customHeight="1" x14ac:dyDescent="0.25">
      <c r="A68" s="949" t="s">
        <v>647</v>
      </c>
      <c r="B68" s="433" t="s">
        <v>191</v>
      </c>
      <c r="C68" s="567" t="s">
        <v>31</v>
      </c>
      <c r="D68" s="993">
        <v>1</v>
      </c>
      <c r="E68" s="485">
        <v>219290.07</v>
      </c>
      <c r="F68" s="485">
        <f t="shared" si="14"/>
        <v>219290.07</v>
      </c>
      <c r="G68" s="485">
        <v>155542.39999999999</v>
      </c>
      <c r="H68" s="485">
        <f t="shared" si="15"/>
        <v>155542.39999999999</v>
      </c>
      <c r="I68" s="615">
        <f t="shared" si="16"/>
        <v>374832.47</v>
      </c>
      <c r="J68" s="815"/>
      <c r="K68" s="816">
        <v>219290.07</v>
      </c>
      <c r="L68" s="817">
        <f t="shared" si="17"/>
        <v>0</v>
      </c>
      <c r="M68" s="816">
        <v>155542.39999999999</v>
      </c>
      <c r="N68" s="817">
        <f t="shared" si="18"/>
        <v>0</v>
      </c>
      <c r="O68" s="810">
        <f t="shared" si="19"/>
        <v>0</v>
      </c>
      <c r="P68" s="638">
        <f t="shared" si="2"/>
        <v>0</v>
      </c>
      <c r="Q68" s="512">
        <f t="shared" si="3"/>
        <v>0</v>
      </c>
      <c r="R68" s="637">
        <f t="shared" si="1"/>
        <v>0</v>
      </c>
      <c r="S68" s="647"/>
      <c r="T68" s="522">
        <v>219290.07</v>
      </c>
      <c r="U68" s="522">
        <f t="shared" si="20"/>
        <v>0</v>
      </c>
      <c r="V68" s="522">
        <v>155542.39999999999</v>
      </c>
      <c r="W68" s="522">
        <f t="shared" si="27"/>
        <v>0</v>
      </c>
      <c r="X68" s="671">
        <f t="shared" si="21"/>
        <v>0</v>
      </c>
      <c r="Y68" s="647"/>
      <c r="Z68" s="523">
        <v>219290.07</v>
      </c>
      <c r="AA68" s="523">
        <f t="shared" si="22"/>
        <v>0</v>
      </c>
      <c r="AB68" s="523">
        <v>155542.39999999999</v>
      </c>
      <c r="AC68" s="523">
        <f t="shared" si="28"/>
        <v>0</v>
      </c>
      <c r="AD68" s="673">
        <f t="shared" si="23"/>
        <v>0</v>
      </c>
      <c r="AE68" s="740">
        <f t="shared" si="0"/>
        <v>1</v>
      </c>
      <c r="AF68" s="753">
        <v>219290.07</v>
      </c>
      <c r="AG68" s="753">
        <f t="shared" si="24"/>
        <v>219290.07</v>
      </c>
      <c r="AH68" s="753">
        <v>155542.39999999999</v>
      </c>
      <c r="AI68" s="753">
        <f t="shared" si="25"/>
        <v>155542.39999999999</v>
      </c>
      <c r="AJ68" s="750">
        <f t="shared" si="26"/>
        <v>374832.47</v>
      </c>
      <c r="AK68" s="499"/>
    </row>
    <row r="69" spans="1:37" s="242" customFormat="1" ht="31.5" customHeight="1" x14ac:dyDescent="0.25">
      <c r="A69" s="951" t="s">
        <v>648</v>
      </c>
      <c r="B69" s="695" t="s">
        <v>193</v>
      </c>
      <c r="C69" s="696"/>
      <c r="D69" s="639"/>
      <c r="E69" s="455"/>
      <c r="F69" s="455">
        <f>F70+F73+F75+F80+F82+F85</f>
        <v>11518228.359999999</v>
      </c>
      <c r="G69" s="455"/>
      <c r="H69" s="455">
        <f>H70+H73+H75+H80+H82+H85</f>
        <v>20862917.377999999</v>
      </c>
      <c r="I69" s="607">
        <f>I70+I73+I75+I80+I82+I85</f>
        <v>32381145.738000002</v>
      </c>
      <c r="J69" s="793"/>
      <c r="K69" s="794"/>
      <c r="L69" s="803">
        <f>L70+L73+L75+L80+L82+L85</f>
        <v>4084784.62</v>
      </c>
      <c r="M69" s="794"/>
      <c r="N69" s="803">
        <f>N70+N73+N75+N80+N82+N85</f>
        <v>10885660</v>
      </c>
      <c r="O69" s="796">
        <f>O70+O73+O75+O80+O82+O85</f>
        <v>14970444.620000001</v>
      </c>
      <c r="P69" s="639"/>
      <c r="Q69" s="455"/>
      <c r="R69" s="607"/>
      <c r="S69" s="638"/>
      <c r="T69" s="513"/>
      <c r="U69" s="513">
        <f>U70+U73+U75+U80+U82+U85</f>
        <v>4084784.62</v>
      </c>
      <c r="V69" s="513"/>
      <c r="W69" s="513">
        <f>W70+W73+W75+W80+W82+W85</f>
        <v>10885660</v>
      </c>
      <c r="X69" s="667">
        <f>X70+X73+X75+X80+X82+X85</f>
        <v>14970444.620000001</v>
      </c>
      <c r="Y69" s="638"/>
      <c r="Z69" s="513"/>
      <c r="AA69" s="513">
        <f>AA70+AA73+AA75+AA80+AA82+AA85</f>
        <v>813300</v>
      </c>
      <c r="AB69" s="513"/>
      <c r="AC69" s="513">
        <f>AC70+AC73+AC75+AC80+AC82+AC85</f>
        <v>2211900</v>
      </c>
      <c r="AD69" s="667">
        <f>AD70+AD73+AD75+AD80+AD82+AD85</f>
        <v>3025200</v>
      </c>
      <c r="AE69" s="740">
        <f t="shared" si="0"/>
        <v>0</v>
      </c>
      <c r="AF69" s="741"/>
      <c r="AG69" s="741">
        <f>AG70+AG73+AG75+AG80+AG82+AG85</f>
        <v>6620143.7399999993</v>
      </c>
      <c r="AH69" s="741"/>
      <c r="AI69" s="741">
        <f>AI70+AI73+AI75+AI80+AI82+AI85</f>
        <v>7765357.3779999996</v>
      </c>
      <c r="AJ69" s="742">
        <f>AJ70+AJ73+AJ75+AJ80+AJ82+AJ85</f>
        <v>14385501.117999999</v>
      </c>
      <c r="AK69" s="404"/>
    </row>
    <row r="70" spans="1:37" s="502" customFormat="1" ht="31.5" customHeight="1" x14ac:dyDescent="0.25">
      <c r="A70" s="949" t="s">
        <v>649</v>
      </c>
      <c r="B70" s="433" t="s">
        <v>194</v>
      </c>
      <c r="C70" s="567"/>
      <c r="D70" s="993"/>
      <c r="E70" s="485"/>
      <c r="F70" s="485">
        <f>SUM(F71:F72)</f>
        <v>1391114.46</v>
      </c>
      <c r="G70" s="485"/>
      <c r="H70" s="485">
        <f>SUM(H71:H72)</f>
        <v>3336530</v>
      </c>
      <c r="I70" s="615">
        <f>SUM(I71:I72)</f>
        <v>4727644.46</v>
      </c>
      <c r="J70" s="815"/>
      <c r="K70" s="816"/>
      <c r="L70" s="817">
        <f>SUM(L71:L72)</f>
        <v>696034.62</v>
      </c>
      <c r="M70" s="816"/>
      <c r="N70" s="817">
        <f>SUM(N71:N72)</f>
        <v>1669410</v>
      </c>
      <c r="O70" s="810">
        <f>SUM(O71:O72)</f>
        <v>2365444.62</v>
      </c>
      <c r="P70" s="638">
        <f t="shared" si="2"/>
        <v>0</v>
      </c>
      <c r="Q70" s="512">
        <f t="shared" si="3"/>
        <v>0</v>
      </c>
      <c r="R70" s="637">
        <f t="shared" ref="R70:R133" si="29">(D70*K70)-(D70*T70)</f>
        <v>0</v>
      </c>
      <c r="S70" s="647"/>
      <c r="T70" s="523"/>
      <c r="U70" s="523">
        <f>SUM(U71:U72)</f>
        <v>696034.62</v>
      </c>
      <c r="V70" s="523"/>
      <c r="W70" s="523">
        <f>SUM(W71:W72)</f>
        <v>1669410</v>
      </c>
      <c r="X70" s="673">
        <f>SUM(X71:X72)</f>
        <v>2365444.62</v>
      </c>
      <c r="Y70" s="647"/>
      <c r="Z70" s="523"/>
      <c r="AA70" s="523">
        <f>SUM(AA71:AA72)</f>
        <v>0</v>
      </c>
      <c r="AB70" s="523"/>
      <c r="AC70" s="523">
        <f>SUM(AC71:AC72)</f>
        <v>0</v>
      </c>
      <c r="AD70" s="673">
        <f>SUM(AD71:AD72)</f>
        <v>0</v>
      </c>
      <c r="AE70" s="740">
        <f t="shared" si="0"/>
        <v>0</v>
      </c>
      <c r="AF70" s="755"/>
      <c r="AG70" s="755">
        <f>SUM(AG71:AG72)</f>
        <v>695079.84</v>
      </c>
      <c r="AH70" s="755"/>
      <c r="AI70" s="755">
        <f>SUM(AI71:AI72)</f>
        <v>1667120</v>
      </c>
      <c r="AJ70" s="756">
        <f>SUM(AJ71:AJ72)</f>
        <v>2362199.8400000003</v>
      </c>
      <c r="AK70" s="503"/>
    </row>
    <row r="71" spans="1:37" ht="31.5" customHeight="1" x14ac:dyDescent="0.25">
      <c r="A71" s="950" t="s">
        <v>650</v>
      </c>
      <c r="B71" s="435" t="s">
        <v>195</v>
      </c>
      <c r="C71" s="569" t="s">
        <v>33</v>
      </c>
      <c r="D71" s="608">
        <v>13.9</v>
      </c>
      <c r="E71" s="477">
        <v>95478</v>
      </c>
      <c r="F71" s="477">
        <f>E71*D71</f>
        <v>1327144.2</v>
      </c>
      <c r="G71" s="477">
        <v>229000</v>
      </c>
      <c r="H71" s="477">
        <f>G71*D71</f>
        <v>3183100</v>
      </c>
      <c r="I71" s="610">
        <f>F71+H71</f>
        <v>4510244.2</v>
      </c>
      <c r="J71" s="798">
        <v>6.95</v>
      </c>
      <c r="K71" s="799">
        <v>95478</v>
      </c>
      <c r="L71" s="800">
        <f>K71*J71</f>
        <v>663572.1</v>
      </c>
      <c r="M71" s="799">
        <v>229000</v>
      </c>
      <c r="N71" s="800">
        <f>M71*J71</f>
        <v>1591550</v>
      </c>
      <c r="O71" s="804">
        <f>L71+N71</f>
        <v>2255122.1</v>
      </c>
      <c r="P71" s="638">
        <f t="shared" si="2"/>
        <v>0</v>
      </c>
      <c r="Q71" s="512">
        <f t="shared" si="3"/>
        <v>0</v>
      </c>
      <c r="R71" s="637">
        <f t="shared" si="29"/>
        <v>0</v>
      </c>
      <c r="S71" s="638">
        <v>6.95</v>
      </c>
      <c r="T71" s="512">
        <v>95478</v>
      </c>
      <c r="U71" s="512">
        <f>T71*S71</f>
        <v>663572.1</v>
      </c>
      <c r="V71" s="512">
        <v>229000</v>
      </c>
      <c r="W71" s="512">
        <f>V71*S71</f>
        <v>1591550</v>
      </c>
      <c r="X71" s="668">
        <f>U71+W71</f>
        <v>2255122.1</v>
      </c>
      <c r="Y71" s="638"/>
      <c r="Z71" s="512">
        <v>95478</v>
      </c>
      <c r="AA71" s="512">
        <f>Z71*Y71</f>
        <v>0</v>
      </c>
      <c r="AB71" s="512">
        <v>229000</v>
      </c>
      <c r="AC71" s="512">
        <f>AB71*Y71</f>
        <v>0</v>
      </c>
      <c r="AD71" s="668">
        <f>AA71+AC71</f>
        <v>0</v>
      </c>
      <c r="AE71" s="740">
        <f t="shared" si="0"/>
        <v>6.95</v>
      </c>
      <c r="AF71" s="743">
        <v>95478</v>
      </c>
      <c r="AG71" s="743">
        <f>AF71*AE71</f>
        <v>663572.1</v>
      </c>
      <c r="AH71" s="743">
        <v>229000</v>
      </c>
      <c r="AI71" s="743">
        <f>AH71*AE71</f>
        <v>1591550</v>
      </c>
      <c r="AJ71" s="744">
        <f>AG71+AI71</f>
        <v>2255122.1</v>
      </c>
    </row>
    <row r="72" spans="1:37" ht="31.5" customHeight="1" x14ac:dyDescent="0.25">
      <c r="A72" s="950" t="s">
        <v>651</v>
      </c>
      <c r="B72" s="435" t="s">
        <v>196</v>
      </c>
      <c r="C72" s="569" t="s">
        <v>33</v>
      </c>
      <c r="D72" s="608">
        <v>0.67</v>
      </c>
      <c r="E72" s="477">
        <v>95478</v>
      </c>
      <c r="F72" s="477">
        <f>E72*D72</f>
        <v>63970.26</v>
      </c>
      <c r="G72" s="477">
        <v>229000</v>
      </c>
      <c r="H72" s="477">
        <f>G72*D72</f>
        <v>153430</v>
      </c>
      <c r="I72" s="610">
        <f>F72+H72</f>
        <v>217400.26</v>
      </c>
      <c r="J72" s="798">
        <v>0.34</v>
      </c>
      <c r="K72" s="799">
        <v>95478</v>
      </c>
      <c r="L72" s="800">
        <f>K72*J72</f>
        <v>32462.520000000004</v>
      </c>
      <c r="M72" s="799">
        <v>229000</v>
      </c>
      <c r="N72" s="800">
        <f>M72*J72</f>
        <v>77860</v>
      </c>
      <c r="O72" s="804">
        <f>L72+N72</f>
        <v>110322.52</v>
      </c>
      <c r="P72" s="638">
        <f t="shared" si="2"/>
        <v>0</v>
      </c>
      <c r="Q72" s="512">
        <f t="shared" si="3"/>
        <v>0</v>
      </c>
      <c r="R72" s="637">
        <f t="shared" si="29"/>
        <v>0</v>
      </c>
      <c r="S72" s="638">
        <v>0.34</v>
      </c>
      <c r="T72" s="512">
        <v>95478</v>
      </c>
      <c r="U72" s="512">
        <f>T72*S72</f>
        <v>32462.520000000004</v>
      </c>
      <c r="V72" s="512">
        <v>229000</v>
      </c>
      <c r="W72" s="512">
        <f>V72*S72</f>
        <v>77860</v>
      </c>
      <c r="X72" s="668">
        <f>U72+W72</f>
        <v>110322.52</v>
      </c>
      <c r="Y72" s="638"/>
      <c r="Z72" s="512">
        <v>95478</v>
      </c>
      <c r="AA72" s="512">
        <f>Z72*Y72</f>
        <v>0</v>
      </c>
      <c r="AB72" s="512">
        <v>229000</v>
      </c>
      <c r="AC72" s="512">
        <f>AB72*Y72</f>
        <v>0</v>
      </c>
      <c r="AD72" s="668">
        <f>AA72+AC72</f>
        <v>0</v>
      </c>
      <c r="AE72" s="740">
        <f t="shared" si="0"/>
        <v>0.33</v>
      </c>
      <c r="AF72" s="743">
        <v>95478</v>
      </c>
      <c r="AG72" s="743">
        <f>AF72*AE72</f>
        <v>31507.74</v>
      </c>
      <c r="AH72" s="743">
        <v>229000</v>
      </c>
      <c r="AI72" s="743">
        <f>AH72*AE72</f>
        <v>75570</v>
      </c>
      <c r="AJ72" s="744">
        <f>AG72+AI72</f>
        <v>107077.74</v>
      </c>
    </row>
    <row r="73" spans="1:37" s="503" customFormat="1" ht="31.5" customHeight="1" x14ac:dyDescent="0.25">
      <c r="A73" s="952" t="s">
        <v>652</v>
      </c>
      <c r="B73" s="433" t="s">
        <v>197</v>
      </c>
      <c r="C73" s="567" t="s">
        <v>153</v>
      </c>
      <c r="D73" s="993">
        <v>439.29</v>
      </c>
      <c r="E73" s="485"/>
      <c r="F73" s="485">
        <f>SUM(F74:F74)</f>
        <v>1823053.5</v>
      </c>
      <c r="G73" s="485"/>
      <c r="H73" s="485">
        <f>SUM(H74:H74)</f>
        <v>292127.85000000003</v>
      </c>
      <c r="I73" s="615">
        <f>SUM(I74:I74)</f>
        <v>2115181.35</v>
      </c>
      <c r="J73" s="815"/>
      <c r="K73" s="816"/>
      <c r="L73" s="817">
        <f>SUM(L74:L74)</f>
        <v>0</v>
      </c>
      <c r="M73" s="816"/>
      <c r="N73" s="817">
        <f>SUM(N74:N74)</f>
        <v>0</v>
      </c>
      <c r="O73" s="810">
        <f>SUM(O74:O74)</f>
        <v>0</v>
      </c>
      <c r="P73" s="638">
        <f t="shared" si="2"/>
        <v>0</v>
      </c>
      <c r="Q73" s="512">
        <f t="shared" si="3"/>
        <v>0</v>
      </c>
      <c r="R73" s="637">
        <f t="shared" si="29"/>
        <v>0</v>
      </c>
      <c r="S73" s="647"/>
      <c r="T73" s="522"/>
      <c r="U73" s="522">
        <f>SUM(U74:U74)</f>
        <v>0</v>
      </c>
      <c r="V73" s="522"/>
      <c r="W73" s="522">
        <f>SUM(W74:W74)</f>
        <v>0</v>
      </c>
      <c r="X73" s="671">
        <f>SUM(X74:X74)</f>
        <v>0</v>
      </c>
      <c r="Y73" s="647"/>
      <c r="Z73" s="523"/>
      <c r="AA73" s="523">
        <f>SUM(AA74:AA74)</f>
        <v>0</v>
      </c>
      <c r="AB73" s="523"/>
      <c r="AC73" s="523">
        <f>SUM(AC74:AC74)</f>
        <v>0</v>
      </c>
      <c r="AD73" s="673">
        <f>SUM(AD74:AD74)</f>
        <v>0</v>
      </c>
      <c r="AE73" s="740">
        <f t="shared" si="0"/>
        <v>439.29</v>
      </c>
      <c r="AF73" s="753"/>
      <c r="AG73" s="753">
        <f>SUM(AG74:AG74)</f>
        <v>1823053.5</v>
      </c>
      <c r="AH73" s="753"/>
      <c r="AI73" s="753">
        <f>SUM(AI74:AI74)</f>
        <v>292127.85000000003</v>
      </c>
      <c r="AJ73" s="750">
        <f>SUM(AJ74:AJ74)</f>
        <v>2115181.35</v>
      </c>
    </row>
    <row r="74" spans="1:37" s="504" customFormat="1" ht="31.5" customHeight="1" x14ac:dyDescent="0.25">
      <c r="A74" s="953" t="s">
        <v>653</v>
      </c>
      <c r="B74" s="435" t="s">
        <v>198</v>
      </c>
      <c r="C74" s="570" t="s">
        <v>153</v>
      </c>
      <c r="D74" s="608">
        <v>439.29</v>
      </c>
      <c r="E74" s="477">
        <v>4150</v>
      </c>
      <c r="F74" s="477">
        <f>E74*D74</f>
        <v>1823053.5</v>
      </c>
      <c r="G74" s="477">
        <v>665</v>
      </c>
      <c r="H74" s="477">
        <f>G74*D74</f>
        <v>292127.85000000003</v>
      </c>
      <c r="I74" s="610">
        <f>F74+H74</f>
        <v>2115181.35</v>
      </c>
      <c r="J74" s="798"/>
      <c r="K74" s="799">
        <v>4150</v>
      </c>
      <c r="L74" s="800">
        <f>K74*J74</f>
        <v>0</v>
      </c>
      <c r="M74" s="799">
        <v>665</v>
      </c>
      <c r="N74" s="800">
        <f>M74*J74</f>
        <v>0</v>
      </c>
      <c r="O74" s="804">
        <f>L74+N74</f>
        <v>0</v>
      </c>
      <c r="P74" s="638">
        <f t="shared" si="2"/>
        <v>0</v>
      </c>
      <c r="Q74" s="512">
        <f t="shared" si="3"/>
        <v>0</v>
      </c>
      <c r="R74" s="637">
        <f t="shared" si="29"/>
        <v>0</v>
      </c>
      <c r="S74" s="638"/>
      <c r="T74" s="519">
        <v>4150</v>
      </c>
      <c r="U74" s="519">
        <f>T74*S74</f>
        <v>0</v>
      </c>
      <c r="V74" s="519">
        <v>665</v>
      </c>
      <c r="W74" s="519">
        <f>V74*S74</f>
        <v>0</v>
      </c>
      <c r="X74" s="670">
        <f>U74+W74</f>
        <v>0</v>
      </c>
      <c r="Y74" s="638"/>
      <c r="Z74" s="512">
        <v>4150</v>
      </c>
      <c r="AA74" s="512">
        <f>Z74*Y74</f>
        <v>0</v>
      </c>
      <c r="AB74" s="512">
        <v>665</v>
      </c>
      <c r="AC74" s="512">
        <f>AB74*Y74</f>
        <v>0</v>
      </c>
      <c r="AD74" s="668">
        <f>AA74+AC74</f>
        <v>0</v>
      </c>
      <c r="AE74" s="740">
        <f t="shared" si="0"/>
        <v>439.29</v>
      </c>
      <c r="AF74" s="747">
        <v>4150</v>
      </c>
      <c r="AG74" s="747">
        <f>AF74*AE74</f>
        <v>1823053.5</v>
      </c>
      <c r="AH74" s="747">
        <v>665</v>
      </c>
      <c r="AI74" s="747">
        <f>AH74*AE74</f>
        <v>292127.85000000003</v>
      </c>
      <c r="AJ74" s="748">
        <f>AG74+AI74</f>
        <v>2115181.35</v>
      </c>
    </row>
    <row r="75" spans="1:37" s="403" customFormat="1" ht="31.5" customHeight="1" x14ac:dyDescent="0.25">
      <c r="A75" s="952" t="s">
        <v>654</v>
      </c>
      <c r="B75" s="433" t="s">
        <v>199</v>
      </c>
      <c r="C75" s="567"/>
      <c r="D75" s="993"/>
      <c r="E75" s="485"/>
      <c r="F75" s="485">
        <f>SUM(F76:F79)</f>
        <v>202237.8</v>
      </c>
      <c r="G75" s="485"/>
      <c r="H75" s="485">
        <f>SUM(H76:H79)</f>
        <v>401840.08799999999</v>
      </c>
      <c r="I75" s="615">
        <f>SUM(I76:I79)</f>
        <v>604077.88800000004</v>
      </c>
      <c r="J75" s="815"/>
      <c r="K75" s="816"/>
      <c r="L75" s="817">
        <f>SUM(L76:L79)</f>
        <v>0</v>
      </c>
      <c r="M75" s="816"/>
      <c r="N75" s="817">
        <f>SUM(N76:N79)</f>
        <v>0</v>
      </c>
      <c r="O75" s="810">
        <f>SUM(O76:O79)</f>
        <v>0</v>
      </c>
      <c r="P75" s="638">
        <f t="shared" si="2"/>
        <v>0</v>
      </c>
      <c r="Q75" s="512">
        <f t="shared" si="3"/>
        <v>0</v>
      </c>
      <c r="R75" s="637">
        <f t="shared" si="29"/>
        <v>0</v>
      </c>
      <c r="S75" s="647"/>
      <c r="T75" s="522"/>
      <c r="U75" s="522">
        <f>SUM(U76:U79)</f>
        <v>0</v>
      </c>
      <c r="V75" s="522"/>
      <c r="W75" s="522">
        <f>SUM(W76:W79)</f>
        <v>0</v>
      </c>
      <c r="X75" s="671">
        <f>SUM(X76:X79)</f>
        <v>0</v>
      </c>
      <c r="Y75" s="647"/>
      <c r="Z75" s="523"/>
      <c r="AA75" s="523">
        <f>SUM(AA76:AA79)</f>
        <v>0</v>
      </c>
      <c r="AB75" s="523"/>
      <c r="AC75" s="523">
        <f>SUM(AC76:AC79)</f>
        <v>0</v>
      </c>
      <c r="AD75" s="673">
        <f>SUM(AD76:AD79)</f>
        <v>0</v>
      </c>
      <c r="AE75" s="740">
        <f t="shared" si="0"/>
        <v>0</v>
      </c>
      <c r="AF75" s="753"/>
      <c r="AG75" s="753">
        <f>SUM(AG76:AG79)</f>
        <v>202237.8</v>
      </c>
      <c r="AH75" s="753"/>
      <c r="AI75" s="753">
        <f>SUM(AI76:AI79)</f>
        <v>401840.08799999999</v>
      </c>
      <c r="AJ75" s="750">
        <f>SUM(AJ76:AJ79)</f>
        <v>604077.88800000004</v>
      </c>
    </row>
    <row r="76" spans="1:37" s="494" customFormat="1" ht="31.5" customHeight="1" x14ac:dyDescent="0.25">
      <c r="A76" s="953" t="s">
        <v>655</v>
      </c>
      <c r="B76" s="435" t="s">
        <v>200</v>
      </c>
      <c r="C76" s="570" t="s">
        <v>31</v>
      </c>
      <c r="D76" s="608">
        <v>71</v>
      </c>
      <c r="E76" s="477">
        <v>707.4</v>
      </c>
      <c r="F76" s="477">
        <f>E76*D76</f>
        <v>50225.4</v>
      </c>
      <c r="G76" s="477">
        <v>1310.4000000000001</v>
      </c>
      <c r="H76" s="477">
        <f>G76*D76</f>
        <v>93038.400000000009</v>
      </c>
      <c r="I76" s="610">
        <f>F76+H76</f>
        <v>143263.80000000002</v>
      </c>
      <c r="J76" s="798"/>
      <c r="K76" s="799">
        <v>707.4</v>
      </c>
      <c r="L76" s="800">
        <f>K76*J76</f>
        <v>0</v>
      </c>
      <c r="M76" s="799">
        <v>1310.4000000000001</v>
      </c>
      <c r="N76" s="800">
        <f>M76*J76</f>
        <v>0</v>
      </c>
      <c r="O76" s="804">
        <f>L76+N76</f>
        <v>0</v>
      </c>
      <c r="P76" s="638">
        <f t="shared" si="2"/>
        <v>0</v>
      </c>
      <c r="Q76" s="512">
        <f t="shared" si="3"/>
        <v>0</v>
      </c>
      <c r="R76" s="637">
        <f t="shared" si="29"/>
        <v>0</v>
      </c>
      <c r="S76" s="638"/>
      <c r="T76" s="519">
        <v>707.4</v>
      </c>
      <c r="U76" s="519">
        <f>T76*S76</f>
        <v>0</v>
      </c>
      <c r="V76" s="519">
        <v>1310.4000000000001</v>
      </c>
      <c r="W76" s="519">
        <f>V76*S76</f>
        <v>0</v>
      </c>
      <c r="X76" s="670">
        <f>U76+W76</f>
        <v>0</v>
      </c>
      <c r="Y76" s="638"/>
      <c r="Z76" s="512">
        <v>707.4</v>
      </c>
      <c r="AA76" s="512">
        <f>Z76*Y76</f>
        <v>0</v>
      </c>
      <c r="AB76" s="512">
        <v>1310.4000000000001</v>
      </c>
      <c r="AC76" s="512">
        <f>AB76*Y76</f>
        <v>0</v>
      </c>
      <c r="AD76" s="668">
        <f>AA76+AC76</f>
        <v>0</v>
      </c>
      <c r="AE76" s="740">
        <f t="shared" si="0"/>
        <v>71</v>
      </c>
      <c r="AF76" s="747">
        <v>707.4</v>
      </c>
      <c r="AG76" s="747">
        <f>AF76*AE76</f>
        <v>50225.4</v>
      </c>
      <c r="AH76" s="747">
        <v>1310.4000000000001</v>
      </c>
      <c r="AI76" s="747">
        <f>AH76*AE76</f>
        <v>93038.400000000009</v>
      </c>
      <c r="AJ76" s="748">
        <f>AG76+AI76</f>
        <v>143263.80000000002</v>
      </c>
    </row>
    <row r="77" spans="1:37" s="494" customFormat="1" ht="31.5" customHeight="1" x14ac:dyDescent="0.25">
      <c r="A77" s="953" t="s">
        <v>656</v>
      </c>
      <c r="B77" s="435" t="s">
        <v>201</v>
      </c>
      <c r="C77" s="570" t="s">
        <v>31</v>
      </c>
      <c r="D77" s="608">
        <v>350</v>
      </c>
      <c r="E77" s="477">
        <v>235.8</v>
      </c>
      <c r="F77" s="477">
        <f>E77*D77</f>
        <v>82530</v>
      </c>
      <c r="G77" s="477">
        <v>326.35199999999998</v>
      </c>
      <c r="H77" s="477">
        <f>G77*D77</f>
        <v>114223.2</v>
      </c>
      <c r="I77" s="610">
        <f>F77+H77</f>
        <v>196753.2</v>
      </c>
      <c r="J77" s="798"/>
      <c r="K77" s="799">
        <v>235.8</v>
      </c>
      <c r="L77" s="800">
        <f>K77*J77</f>
        <v>0</v>
      </c>
      <c r="M77" s="799">
        <v>326.35199999999998</v>
      </c>
      <c r="N77" s="800">
        <f>M77*J77</f>
        <v>0</v>
      </c>
      <c r="O77" s="804">
        <f>L77+N77</f>
        <v>0</v>
      </c>
      <c r="P77" s="638">
        <f t="shared" si="2"/>
        <v>0</v>
      </c>
      <c r="Q77" s="512">
        <f t="shared" si="3"/>
        <v>0</v>
      </c>
      <c r="R77" s="637">
        <f t="shared" si="29"/>
        <v>0</v>
      </c>
      <c r="S77" s="638"/>
      <c r="T77" s="519">
        <v>235.8</v>
      </c>
      <c r="U77" s="519">
        <f>T77*S77</f>
        <v>0</v>
      </c>
      <c r="V77" s="519">
        <v>326.35199999999998</v>
      </c>
      <c r="W77" s="519">
        <f>V77*S77</f>
        <v>0</v>
      </c>
      <c r="X77" s="670">
        <f>U77+W77</f>
        <v>0</v>
      </c>
      <c r="Y77" s="638"/>
      <c r="Z77" s="512">
        <v>235.8</v>
      </c>
      <c r="AA77" s="512">
        <f>Z77*Y77</f>
        <v>0</v>
      </c>
      <c r="AB77" s="512">
        <v>326.35199999999998</v>
      </c>
      <c r="AC77" s="512">
        <f>AB77*Y77</f>
        <v>0</v>
      </c>
      <c r="AD77" s="668">
        <f>AA77+AC77</f>
        <v>0</v>
      </c>
      <c r="AE77" s="740">
        <f t="shared" si="0"/>
        <v>350</v>
      </c>
      <c r="AF77" s="747">
        <v>235.8</v>
      </c>
      <c r="AG77" s="747">
        <f>AF77*AE77</f>
        <v>82530</v>
      </c>
      <c r="AH77" s="747">
        <v>326.35199999999998</v>
      </c>
      <c r="AI77" s="747">
        <f>AH77*AE77</f>
        <v>114223.2</v>
      </c>
      <c r="AJ77" s="748">
        <f>AG77+AI77</f>
        <v>196753.2</v>
      </c>
    </row>
    <row r="78" spans="1:37" s="494" customFormat="1" ht="31.5" customHeight="1" x14ac:dyDescent="0.25">
      <c r="A78" s="953" t="s">
        <v>657</v>
      </c>
      <c r="B78" s="435" t="s">
        <v>202</v>
      </c>
      <c r="C78" s="570" t="s">
        <v>31</v>
      </c>
      <c r="D78" s="608">
        <v>260</v>
      </c>
      <c r="E78" s="477">
        <v>188.64000000000001</v>
      </c>
      <c r="F78" s="477">
        <f>E78*D78</f>
        <v>49046.400000000001</v>
      </c>
      <c r="G78" s="477">
        <v>492.96</v>
      </c>
      <c r="H78" s="477">
        <f>G78*D78</f>
        <v>128169.59999999999</v>
      </c>
      <c r="I78" s="610">
        <f>F78+H78</f>
        <v>177216</v>
      </c>
      <c r="J78" s="798"/>
      <c r="K78" s="799">
        <v>188.64000000000001</v>
      </c>
      <c r="L78" s="800">
        <f>K78*J78</f>
        <v>0</v>
      </c>
      <c r="M78" s="799">
        <v>492.96</v>
      </c>
      <c r="N78" s="800">
        <f>M78*J78</f>
        <v>0</v>
      </c>
      <c r="O78" s="804">
        <f>L78+N78</f>
        <v>0</v>
      </c>
      <c r="P78" s="638">
        <f t="shared" si="2"/>
        <v>0</v>
      </c>
      <c r="Q78" s="512">
        <f t="shared" si="3"/>
        <v>0</v>
      </c>
      <c r="R78" s="637">
        <f t="shared" si="29"/>
        <v>0</v>
      </c>
      <c r="S78" s="638"/>
      <c r="T78" s="519">
        <v>188.64000000000001</v>
      </c>
      <c r="U78" s="519">
        <f>T78*S78</f>
        <v>0</v>
      </c>
      <c r="V78" s="519">
        <v>492.96</v>
      </c>
      <c r="W78" s="519">
        <f>V78*S78</f>
        <v>0</v>
      </c>
      <c r="X78" s="670">
        <f>U78+W78</f>
        <v>0</v>
      </c>
      <c r="Y78" s="638"/>
      <c r="Z78" s="512">
        <v>188.64000000000001</v>
      </c>
      <c r="AA78" s="512">
        <f>Z78*Y78</f>
        <v>0</v>
      </c>
      <c r="AB78" s="512">
        <v>492.96</v>
      </c>
      <c r="AC78" s="512">
        <f>AB78*Y78</f>
        <v>0</v>
      </c>
      <c r="AD78" s="668">
        <f>AA78+AC78</f>
        <v>0</v>
      </c>
      <c r="AE78" s="740">
        <f t="shared" si="0"/>
        <v>260</v>
      </c>
      <c r="AF78" s="747">
        <v>188.64000000000001</v>
      </c>
      <c r="AG78" s="747">
        <f>AF78*AE78</f>
        <v>49046.400000000001</v>
      </c>
      <c r="AH78" s="747">
        <v>492.96</v>
      </c>
      <c r="AI78" s="747">
        <f>AH78*AE78</f>
        <v>128169.59999999999</v>
      </c>
      <c r="AJ78" s="748">
        <f>AG78+AI78</f>
        <v>177216</v>
      </c>
    </row>
    <row r="79" spans="1:37" s="494" customFormat="1" ht="31.5" customHeight="1" x14ac:dyDescent="0.25">
      <c r="A79" s="953" t="s">
        <v>658</v>
      </c>
      <c r="B79" s="435" t="s">
        <v>203</v>
      </c>
      <c r="C79" s="570" t="s">
        <v>31</v>
      </c>
      <c r="D79" s="608">
        <v>130</v>
      </c>
      <c r="E79" s="477">
        <v>157.20000000000002</v>
      </c>
      <c r="F79" s="477">
        <f>E79*D79</f>
        <v>20436.000000000004</v>
      </c>
      <c r="G79" s="477">
        <v>510.83759999999995</v>
      </c>
      <c r="H79" s="477">
        <f>G79*D79</f>
        <v>66408.887999999992</v>
      </c>
      <c r="I79" s="610">
        <f>F79+H79</f>
        <v>86844.887999999992</v>
      </c>
      <c r="J79" s="798"/>
      <c r="K79" s="799">
        <v>157.20000000000002</v>
      </c>
      <c r="L79" s="800">
        <f>K79*J79</f>
        <v>0</v>
      </c>
      <c r="M79" s="799">
        <v>510.83759999999995</v>
      </c>
      <c r="N79" s="800">
        <f>M79*J79</f>
        <v>0</v>
      </c>
      <c r="O79" s="804">
        <f>L79+N79</f>
        <v>0</v>
      </c>
      <c r="P79" s="638">
        <f t="shared" si="2"/>
        <v>0</v>
      </c>
      <c r="Q79" s="512">
        <f t="shared" si="3"/>
        <v>0</v>
      </c>
      <c r="R79" s="637">
        <f t="shared" si="29"/>
        <v>0</v>
      </c>
      <c r="S79" s="638"/>
      <c r="T79" s="519">
        <v>157.20000000000002</v>
      </c>
      <c r="U79" s="519">
        <f>T79*S79</f>
        <v>0</v>
      </c>
      <c r="V79" s="519">
        <v>510.83759999999995</v>
      </c>
      <c r="W79" s="519">
        <f>V79*S79</f>
        <v>0</v>
      </c>
      <c r="X79" s="670">
        <f>U79+W79</f>
        <v>0</v>
      </c>
      <c r="Y79" s="638"/>
      <c r="Z79" s="512">
        <v>157.20000000000002</v>
      </c>
      <c r="AA79" s="512">
        <f>Z79*Y79</f>
        <v>0</v>
      </c>
      <c r="AB79" s="512">
        <v>510.83759999999995</v>
      </c>
      <c r="AC79" s="512">
        <f>AB79*Y79</f>
        <v>0</v>
      </c>
      <c r="AD79" s="668">
        <f>AA79+AC79</f>
        <v>0</v>
      </c>
      <c r="AE79" s="740">
        <f t="shared" si="0"/>
        <v>130</v>
      </c>
      <c r="AF79" s="747">
        <v>157.20000000000002</v>
      </c>
      <c r="AG79" s="747">
        <f>AF79*AE79</f>
        <v>20436.000000000004</v>
      </c>
      <c r="AH79" s="747">
        <v>510.83759999999995</v>
      </c>
      <c r="AI79" s="747">
        <f>AH79*AE79</f>
        <v>66408.887999999992</v>
      </c>
      <c r="AJ79" s="748">
        <f>AG79+AI79</f>
        <v>86844.887999999992</v>
      </c>
    </row>
    <row r="80" spans="1:37" s="403" customFormat="1" ht="31.5" customHeight="1" x14ac:dyDescent="0.25">
      <c r="A80" s="952" t="s">
        <v>659</v>
      </c>
      <c r="B80" s="433" t="s">
        <v>204</v>
      </c>
      <c r="C80" s="567"/>
      <c r="D80" s="993"/>
      <c r="E80" s="485"/>
      <c r="F80" s="485">
        <f>F81</f>
        <v>103490</v>
      </c>
      <c r="G80" s="485"/>
      <c r="H80" s="485">
        <f>H81</f>
        <v>6500</v>
      </c>
      <c r="I80" s="615">
        <f>I81</f>
        <v>109990</v>
      </c>
      <c r="J80" s="815"/>
      <c r="K80" s="816"/>
      <c r="L80" s="817">
        <f>L81</f>
        <v>0</v>
      </c>
      <c r="M80" s="816"/>
      <c r="N80" s="817">
        <f>N81</f>
        <v>0</v>
      </c>
      <c r="O80" s="810">
        <f>O81</f>
        <v>0</v>
      </c>
      <c r="P80" s="638">
        <f t="shared" si="2"/>
        <v>0</v>
      </c>
      <c r="Q80" s="512">
        <f t="shared" si="3"/>
        <v>0</v>
      </c>
      <c r="R80" s="637">
        <f t="shared" si="29"/>
        <v>0</v>
      </c>
      <c r="S80" s="647"/>
      <c r="T80" s="522"/>
      <c r="U80" s="522">
        <f>U81</f>
        <v>0</v>
      </c>
      <c r="V80" s="522"/>
      <c r="W80" s="522">
        <f>W81</f>
        <v>0</v>
      </c>
      <c r="X80" s="671">
        <f>X81</f>
        <v>0</v>
      </c>
      <c r="Y80" s="647"/>
      <c r="Z80" s="523"/>
      <c r="AA80" s="523">
        <f>AA81</f>
        <v>0</v>
      </c>
      <c r="AB80" s="523"/>
      <c r="AC80" s="523">
        <f>AC81</f>
        <v>0</v>
      </c>
      <c r="AD80" s="673">
        <f>AD81</f>
        <v>0</v>
      </c>
      <c r="AE80" s="740">
        <f t="shared" si="0"/>
        <v>0</v>
      </c>
      <c r="AF80" s="753"/>
      <c r="AG80" s="753">
        <f>AG81</f>
        <v>103490</v>
      </c>
      <c r="AH80" s="753"/>
      <c r="AI80" s="753">
        <f>AI81</f>
        <v>6500</v>
      </c>
      <c r="AJ80" s="750">
        <f>AJ81</f>
        <v>109990</v>
      </c>
    </row>
    <row r="81" spans="1:37" s="494" customFormat="1" ht="31.5" customHeight="1" x14ac:dyDescent="0.25">
      <c r="A81" s="953" t="s">
        <v>660</v>
      </c>
      <c r="B81" s="435" t="s">
        <v>205</v>
      </c>
      <c r="C81" s="570" t="s">
        <v>33</v>
      </c>
      <c r="D81" s="608">
        <v>1</v>
      </c>
      <c r="E81" s="477">
        <v>103490</v>
      </c>
      <c r="F81" s="477">
        <f>E81*D81</f>
        <v>103490</v>
      </c>
      <c r="G81" s="477">
        <v>6500</v>
      </c>
      <c r="H81" s="477">
        <f>G81*D81</f>
        <v>6500</v>
      </c>
      <c r="I81" s="610">
        <f>F81+H81</f>
        <v>109990</v>
      </c>
      <c r="J81" s="798"/>
      <c r="K81" s="799">
        <v>103490</v>
      </c>
      <c r="L81" s="800">
        <f>K81*J81</f>
        <v>0</v>
      </c>
      <c r="M81" s="799">
        <v>6500</v>
      </c>
      <c r="N81" s="800">
        <f>M81*J81</f>
        <v>0</v>
      </c>
      <c r="O81" s="804">
        <f>L81+N81</f>
        <v>0</v>
      </c>
      <c r="P81" s="638">
        <f t="shared" si="2"/>
        <v>0</v>
      </c>
      <c r="Q81" s="512">
        <f t="shared" si="3"/>
        <v>0</v>
      </c>
      <c r="R81" s="637">
        <f t="shared" si="29"/>
        <v>0</v>
      </c>
      <c r="S81" s="638"/>
      <c r="T81" s="519">
        <v>103490</v>
      </c>
      <c r="U81" s="519">
        <f>T81*S81</f>
        <v>0</v>
      </c>
      <c r="V81" s="519">
        <v>6500</v>
      </c>
      <c r="W81" s="519">
        <f>V81*S81</f>
        <v>0</v>
      </c>
      <c r="X81" s="670">
        <f>U81+W81</f>
        <v>0</v>
      </c>
      <c r="Y81" s="638"/>
      <c r="Z81" s="512">
        <v>103490</v>
      </c>
      <c r="AA81" s="512">
        <f>Z81*Y81</f>
        <v>0</v>
      </c>
      <c r="AB81" s="512">
        <v>6500</v>
      </c>
      <c r="AC81" s="512">
        <f>AB81*Y81</f>
        <v>0</v>
      </c>
      <c r="AD81" s="668">
        <f>AA81+AC81</f>
        <v>0</v>
      </c>
      <c r="AE81" s="740">
        <f t="shared" si="0"/>
        <v>1</v>
      </c>
      <c r="AF81" s="747">
        <v>103490</v>
      </c>
      <c r="AG81" s="747">
        <f>AF81*AE81</f>
        <v>103490</v>
      </c>
      <c r="AH81" s="747">
        <v>6500</v>
      </c>
      <c r="AI81" s="747">
        <f>AH81*AE81</f>
        <v>6500</v>
      </c>
      <c r="AJ81" s="748">
        <f>AG81+AI81</f>
        <v>109990</v>
      </c>
    </row>
    <row r="82" spans="1:37" ht="31.5" customHeight="1" x14ac:dyDescent="0.25">
      <c r="A82" s="954" t="s">
        <v>661</v>
      </c>
      <c r="B82" s="433" t="s">
        <v>206</v>
      </c>
      <c r="C82" s="567"/>
      <c r="D82" s="993"/>
      <c r="E82" s="485"/>
      <c r="F82" s="485">
        <f>SUM(F83:F84)</f>
        <v>6149267.5999999996</v>
      </c>
      <c r="G82" s="485"/>
      <c r="H82" s="485">
        <f>SUM(H83:H84)</f>
        <v>16539153.999999998</v>
      </c>
      <c r="I82" s="615">
        <f>SUM(I83:I84)</f>
        <v>22688421.599999998</v>
      </c>
      <c r="J82" s="815"/>
      <c r="K82" s="816"/>
      <c r="L82" s="817">
        <f>SUM(L83:L84)</f>
        <v>3388750</v>
      </c>
      <c r="M82" s="816"/>
      <c r="N82" s="817">
        <f>SUM(N83:N84)</f>
        <v>9216250</v>
      </c>
      <c r="O82" s="810">
        <f>SUM(O83:O84)</f>
        <v>12605000</v>
      </c>
      <c r="P82" s="638">
        <f t="shared" si="2"/>
        <v>0</v>
      </c>
      <c r="Q82" s="512">
        <f t="shared" si="3"/>
        <v>0</v>
      </c>
      <c r="R82" s="637">
        <f t="shared" si="29"/>
        <v>0</v>
      </c>
      <c r="S82" s="647"/>
      <c r="T82" s="523"/>
      <c r="U82" s="523">
        <f>SUM(U83:U84)</f>
        <v>3388750</v>
      </c>
      <c r="V82" s="523"/>
      <c r="W82" s="523">
        <f>SUM(W83:W84)</f>
        <v>9216250</v>
      </c>
      <c r="X82" s="673">
        <f>SUM(X83:X84)</f>
        <v>12605000</v>
      </c>
      <c r="Y82" s="647"/>
      <c r="Z82" s="523"/>
      <c r="AA82" s="523">
        <f>SUM(AA83:AA84)</f>
        <v>813300</v>
      </c>
      <c r="AB82" s="523"/>
      <c r="AC82" s="523">
        <f>SUM(AC83:AC84)</f>
        <v>2211900</v>
      </c>
      <c r="AD82" s="673">
        <f>SUM(AD83:AD84)</f>
        <v>3025200</v>
      </c>
      <c r="AE82" s="740">
        <f t="shared" si="0"/>
        <v>0</v>
      </c>
      <c r="AF82" s="755"/>
      <c r="AG82" s="755">
        <f>SUM(AG83:AG84)</f>
        <v>1947217.5999999999</v>
      </c>
      <c r="AH82" s="755"/>
      <c r="AI82" s="755">
        <f>SUM(AI83:AI84)</f>
        <v>5111003.9999999991</v>
      </c>
      <c r="AJ82" s="756">
        <f>SUM(AJ83:AJ84)</f>
        <v>7058221.5999999987</v>
      </c>
    </row>
    <row r="83" spans="1:37" ht="31.5" customHeight="1" x14ac:dyDescent="0.25">
      <c r="A83" s="955" t="s">
        <v>662</v>
      </c>
      <c r="B83" s="435" t="s">
        <v>207</v>
      </c>
      <c r="C83" s="570" t="s">
        <v>153</v>
      </c>
      <c r="D83" s="616">
        <v>2230.6</v>
      </c>
      <c r="E83" s="477">
        <v>2711</v>
      </c>
      <c r="F83" s="477">
        <f>E83*D83</f>
        <v>6047156.5999999996</v>
      </c>
      <c r="G83" s="477">
        <v>7373</v>
      </c>
      <c r="H83" s="486">
        <f>G83*D83</f>
        <v>16446213.799999999</v>
      </c>
      <c r="I83" s="617">
        <f>F83+H83</f>
        <v>22493370.399999999</v>
      </c>
      <c r="J83" s="821">
        <v>1250</v>
      </c>
      <c r="K83" s="799">
        <v>2711</v>
      </c>
      <c r="L83" s="800">
        <f>K83*J83</f>
        <v>3388750</v>
      </c>
      <c r="M83" s="799">
        <v>7373</v>
      </c>
      <c r="N83" s="822">
        <f>M83*J83</f>
        <v>9216250</v>
      </c>
      <c r="O83" s="823">
        <f>L83+N83</f>
        <v>12605000</v>
      </c>
      <c r="P83" s="638">
        <f t="shared" si="2"/>
        <v>0</v>
      </c>
      <c r="Q83" s="512">
        <f t="shared" si="3"/>
        <v>0</v>
      </c>
      <c r="R83" s="637">
        <f t="shared" si="29"/>
        <v>0</v>
      </c>
      <c r="S83" s="649">
        <v>1250</v>
      </c>
      <c r="T83" s="512">
        <v>2711</v>
      </c>
      <c r="U83" s="512">
        <f>T83*S83</f>
        <v>3388750</v>
      </c>
      <c r="V83" s="512">
        <v>7373</v>
      </c>
      <c r="W83" s="674">
        <f>V83*S83</f>
        <v>9216250</v>
      </c>
      <c r="X83" s="675">
        <f>U83+W83</f>
        <v>12605000</v>
      </c>
      <c r="Y83" s="649">
        <v>300</v>
      </c>
      <c r="Z83" s="512">
        <v>2711</v>
      </c>
      <c r="AA83" s="512">
        <f>Z83*Y83</f>
        <v>813300</v>
      </c>
      <c r="AB83" s="512">
        <v>7373</v>
      </c>
      <c r="AC83" s="512">
        <f>AB83*Y83</f>
        <v>2211900</v>
      </c>
      <c r="AD83" s="675">
        <f>AA83+AC83</f>
        <v>3025200</v>
      </c>
      <c r="AE83" s="740">
        <f t="shared" si="0"/>
        <v>680.59999999999991</v>
      </c>
      <c r="AF83" s="743">
        <v>2711</v>
      </c>
      <c r="AG83" s="743">
        <f>AF83*AE83</f>
        <v>1845106.5999999999</v>
      </c>
      <c r="AH83" s="743">
        <v>7373</v>
      </c>
      <c r="AI83" s="757">
        <f>AH83*AE83</f>
        <v>5018063.7999999989</v>
      </c>
      <c r="AJ83" s="758">
        <f>AG83+AI83</f>
        <v>6863170.3999999985</v>
      </c>
      <c r="AK83" s="405"/>
    </row>
    <row r="84" spans="1:37" s="403" customFormat="1" ht="31.5" customHeight="1" x14ac:dyDescent="0.25">
      <c r="A84" s="954" t="s">
        <v>663</v>
      </c>
      <c r="B84" s="435" t="s">
        <v>208</v>
      </c>
      <c r="C84" s="570" t="s">
        <v>153</v>
      </c>
      <c r="D84" s="608">
        <v>20.2</v>
      </c>
      <c r="E84" s="477">
        <v>5055</v>
      </c>
      <c r="F84" s="477">
        <f>E84*D84</f>
        <v>102111</v>
      </c>
      <c r="G84" s="477">
        <v>4601</v>
      </c>
      <c r="H84" s="994">
        <f>G84*D84</f>
        <v>92940.2</v>
      </c>
      <c r="I84" s="617">
        <f>F84+H84</f>
        <v>195051.2</v>
      </c>
      <c r="J84" s="798"/>
      <c r="K84" s="799">
        <v>5055</v>
      </c>
      <c r="L84" s="800">
        <f>K84*J84</f>
        <v>0</v>
      </c>
      <c r="M84" s="799">
        <v>4601</v>
      </c>
      <c r="N84" s="824">
        <f>M84*J84</f>
        <v>0</v>
      </c>
      <c r="O84" s="823">
        <f>L84+N84</f>
        <v>0</v>
      </c>
      <c r="P84" s="638">
        <f t="shared" si="2"/>
        <v>0</v>
      </c>
      <c r="Q84" s="512">
        <f t="shared" si="3"/>
        <v>0</v>
      </c>
      <c r="R84" s="637">
        <f t="shared" si="29"/>
        <v>0</v>
      </c>
      <c r="S84" s="638"/>
      <c r="T84" s="519">
        <v>5055</v>
      </c>
      <c r="U84" s="519">
        <f>T84*S84</f>
        <v>0</v>
      </c>
      <c r="V84" s="519">
        <v>4601</v>
      </c>
      <c r="W84" s="676">
        <f>V84*S84</f>
        <v>0</v>
      </c>
      <c r="X84" s="677">
        <f>U84+W84</f>
        <v>0</v>
      </c>
      <c r="Y84" s="638"/>
      <c r="Z84" s="512">
        <v>5055</v>
      </c>
      <c r="AA84" s="512">
        <f>Z84*Y84</f>
        <v>0</v>
      </c>
      <c r="AB84" s="512">
        <v>4601</v>
      </c>
      <c r="AC84" s="934">
        <f>AB84*Y84</f>
        <v>0</v>
      </c>
      <c r="AD84" s="675">
        <f>AA84+AC84</f>
        <v>0</v>
      </c>
      <c r="AE84" s="740">
        <f t="shared" si="0"/>
        <v>20.2</v>
      </c>
      <c r="AF84" s="747">
        <v>5055</v>
      </c>
      <c r="AG84" s="747">
        <f>AF84*AE84</f>
        <v>102111</v>
      </c>
      <c r="AH84" s="747">
        <v>4601</v>
      </c>
      <c r="AI84" s="759">
        <f>AH84*AE84</f>
        <v>92940.2</v>
      </c>
      <c r="AJ84" s="760">
        <f>AG84+AI84</f>
        <v>195051.2</v>
      </c>
    </row>
    <row r="85" spans="1:37" s="403" customFormat="1" ht="31.5" customHeight="1" x14ac:dyDescent="0.25">
      <c r="A85" s="952" t="s">
        <v>664</v>
      </c>
      <c r="B85" s="433" t="s">
        <v>209</v>
      </c>
      <c r="C85" s="567"/>
      <c r="D85" s="993"/>
      <c r="E85" s="485"/>
      <c r="F85" s="485">
        <f>SUM(F86:F88)</f>
        <v>1849065</v>
      </c>
      <c r="G85" s="485"/>
      <c r="H85" s="485">
        <f>SUM(H86:H88)</f>
        <v>286765.44</v>
      </c>
      <c r="I85" s="615">
        <f>SUM(I86:I88)</f>
        <v>2135830.44</v>
      </c>
      <c r="J85" s="815"/>
      <c r="K85" s="816"/>
      <c r="L85" s="817">
        <f>SUM(L86:L88)</f>
        <v>0</v>
      </c>
      <c r="M85" s="816"/>
      <c r="N85" s="817">
        <f>SUM(N86:N88)</f>
        <v>0</v>
      </c>
      <c r="O85" s="810">
        <f>SUM(O86:O88)</f>
        <v>0</v>
      </c>
      <c r="P85" s="638">
        <f t="shared" si="2"/>
        <v>0</v>
      </c>
      <c r="Q85" s="512">
        <f t="shared" si="3"/>
        <v>0</v>
      </c>
      <c r="R85" s="637">
        <f t="shared" si="29"/>
        <v>0</v>
      </c>
      <c r="S85" s="647"/>
      <c r="T85" s="522"/>
      <c r="U85" s="522">
        <f>SUM(U86:U88)</f>
        <v>0</v>
      </c>
      <c r="V85" s="522"/>
      <c r="W85" s="522">
        <f>SUM(W86:W88)</f>
        <v>0</v>
      </c>
      <c r="X85" s="671">
        <f>SUM(X86:X88)</f>
        <v>0</v>
      </c>
      <c r="Y85" s="647"/>
      <c r="Z85" s="523"/>
      <c r="AA85" s="523">
        <f>SUM(AA86:AA88)</f>
        <v>0</v>
      </c>
      <c r="AB85" s="523"/>
      <c r="AC85" s="523">
        <f>SUM(AC86:AC88)</f>
        <v>0</v>
      </c>
      <c r="AD85" s="673">
        <f>SUM(AD86:AD88)</f>
        <v>0</v>
      </c>
      <c r="AE85" s="740">
        <f t="shared" si="0"/>
        <v>0</v>
      </c>
      <c r="AF85" s="753"/>
      <c r="AG85" s="753">
        <f>SUM(AG86:AG88)</f>
        <v>1849065</v>
      </c>
      <c r="AH85" s="753"/>
      <c r="AI85" s="753">
        <f>SUM(AI86:AI88)</f>
        <v>286765.44</v>
      </c>
      <c r="AJ85" s="750">
        <f>SUM(AJ86:AJ88)</f>
        <v>2135830.44</v>
      </c>
    </row>
    <row r="86" spans="1:37" s="494" customFormat="1" ht="31.5" customHeight="1" x14ac:dyDescent="0.25">
      <c r="A86" s="953" t="s">
        <v>665</v>
      </c>
      <c r="B86" s="435" t="s">
        <v>210</v>
      </c>
      <c r="C86" s="570" t="s">
        <v>171</v>
      </c>
      <c r="D86" s="608">
        <v>7.6</v>
      </c>
      <c r="E86" s="477">
        <v>39300</v>
      </c>
      <c r="F86" s="477">
        <f>E86*D86</f>
        <v>298680</v>
      </c>
      <c r="G86" s="477">
        <v>23774.400000000001</v>
      </c>
      <c r="H86" s="477">
        <f>G86*D86</f>
        <v>180685.44</v>
      </c>
      <c r="I86" s="610">
        <f>F86+H86</f>
        <v>479365.44</v>
      </c>
      <c r="J86" s="798"/>
      <c r="K86" s="799">
        <v>39300</v>
      </c>
      <c r="L86" s="800">
        <f>K86*J86</f>
        <v>0</v>
      </c>
      <c r="M86" s="799">
        <v>23774.400000000001</v>
      </c>
      <c r="N86" s="800">
        <f>M86*J86</f>
        <v>0</v>
      </c>
      <c r="O86" s="804">
        <f>L86+N86</f>
        <v>0</v>
      </c>
      <c r="P86" s="638">
        <f t="shared" si="2"/>
        <v>0</v>
      </c>
      <c r="Q86" s="512">
        <f t="shared" si="3"/>
        <v>0</v>
      </c>
      <c r="R86" s="637">
        <f t="shared" si="29"/>
        <v>0</v>
      </c>
      <c r="S86" s="638"/>
      <c r="T86" s="519">
        <v>39300</v>
      </c>
      <c r="U86" s="519">
        <f>T86*S86</f>
        <v>0</v>
      </c>
      <c r="V86" s="519">
        <v>23774.400000000001</v>
      </c>
      <c r="W86" s="519">
        <f>V86*S86</f>
        <v>0</v>
      </c>
      <c r="X86" s="670">
        <f>U86+W86</f>
        <v>0</v>
      </c>
      <c r="Y86" s="638"/>
      <c r="Z86" s="512">
        <v>39300</v>
      </c>
      <c r="AA86" s="512">
        <f>Z86*Y86</f>
        <v>0</v>
      </c>
      <c r="AB86" s="512">
        <v>23774.400000000001</v>
      </c>
      <c r="AC86" s="512">
        <f>AB86*Y86</f>
        <v>0</v>
      </c>
      <c r="AD86" s="668">
        <f>AA86+AC86</f>
        <v>0</v>
      </c>
      <c r="AE86" s="740">
        <f t="shared" si="0"/>
        <v>7.6</v>
      </c>
      <c r="AF86" s="747">
        <v>39300</v>
      </c>
      <c r="AG86" s="747">
        <f>AF86*AE86</f>
        <v>298680</v>
      </c>
      <c r="AH86" s="747">
        <v>23774.400000000001</v>
      </c>
      <c r="AI86" s="747">
        <f>AH86*AE86</f>
        <v>180685.44</v>
      </c>
      <c r="AJ86" s="748">
        <f>AG86+AI86</f>
        <v>479365.44</v>
      </c>
    </row>
    <row r="87" spans="1:37" s="494" customFormat="1" ht="31.5" customHeight="1" x14ac:dyDescent="0.25">
      <c r="A87" s="953" t="s">
        <v>666</v>
      </c>
      <c r="B87" s="435" t="s">
        <v>211</v>
      </c>
      <c r="C87" s="570" t="s">
        <v>153</v>
      </c>
      <c r="D87" s="608">
        <v>115</v>
      </c>
      <c r="E87" s="477">
        <v>1179</v>
      </c>
      <c r="F87" s="477">
        <f>E87*D87</f>
        <v>135585</v>
      </c>
      <c r="G87" s="477"/>
      <c r="H87" s="477"/>
      <c r="I87" s="610">
        <f>F87+H87</f>
        <v>135585</v>
      </c>
      <c r="J87" s="798"/>
      <c r="K87" s="799">
        <v>1179</v>
      </c>
      <c r="L87" s="800">
        <f>K87*J87</f>
        <v>0</v>
      </c>
      <c r="M87" s="799"/>
      <c r="N87" s="800"/>
      <c r="O87" s="804">
        <f>L87+N87</f>
        <v>0</v>
      </c>
      <c r="P87" s="638">
        <f t="shared" si="2"/>
        <v>0</v>
      </c>
      <c r="Q87" s="512">
        <f t="shared" si="3"/>
        <v>0</v>
      </c>
      <c r="R87" s="637">
        <f t="shared" si="29"/>
        <v>0</v>
      </c>
      <c r="S87" s="638"/>
      <c r="T87" s="519">
        <v>1179</v>
      </c>
      <c r="U87" s="519">
        <f>T87*S87</f>
        <v>0</v>
      </c>
      <c r="V87" s="519"/>
      <c r="W87" s="519"/>
      <c r="X87" s="670">
        <f>U87+W87</f>
        <v>0</v>
      </c>
      <c r="Y87" s="638"/>
      <c r="Z87" s="512">
        <v>1179</v>
      </c>
      <c r="AA87" s="512">
        <f>Z87*Y87</f>
        <v>0</v>
      </c>
      <c r="AB87" s="512"/>
      <c r="AC87" s="512"/>
      <c r="AD87" s="668">
        <f>AA87+AC87</f>
        <v>0</v>
      </c>
      <c r="AE87" s="740">
        <f t="shared" si="0"/>
        <v>115</v>
      </c>
      <c r="AF87" s="747">
        <v>1179</v>
      </c>
      <c r="AG87" s="747">
        <f>AF87*AE87</f>
        <v>135585</v>
      </c>
      <c r="AH87" s="747"/>
      <c r="AI87" s="747"/>
      <c r="AJ87" s="748">
        <f>AG87+AI87</f>
        <v>135585</v>
      </c>
    </row>
    <row r="88" spans="1:37" s="494" customFormat="1" ht="31.5" customHeight="1" x14ac:dyDescent="0.25">
      <c r="A88" s="953" t="s">
        <v>667</v>
      </c>
      <c r="B88" s="435" t="s">
        <v>212</v>
      </c>
      <c r="C88" s="570" t="s">
        <v>213</v>
      </c>
      <c r="D88" s="608">
        <v>600</v>
      </c>
      <c r="E88" s="477">
        <v>2358</v>
      </c>
      <c r="F88" s="477">
        <f>E88*D88</f>
        <v>1414800</v>
      </c>
      <c r="G88" s="477">
        <v>176.8</v>
      </c>
      <c r="H88" s="477">
        <f>G88*D88</f>
        <v>106080</v>
      </c>
      <c r="I88" s="610">
        <f>F88+H88</f>
        <v>1520880</v>
      </c>
      <c r="J88" s="798"/>
      <c r="K88" s="799">
        <v>2358</v>
      </c>
      <c r="L88" s="800">
        <f>K88*J88</f>
        <v>0</v>
      </c>
      <c r="M88" s="799">
        <v>176.8</v>
      </c>
      <c r="N88" s="800">
        <f>M88*J88</f>
        <v>0</v>
      </c>
      <c r="O88" s="804">
        <f>L88+N88</f>
        <v>0</v>
      </c>
      <c r="P88" s="638">
        <f t="shared" si="2"/>
        <v>0</v>
      </c>
      <c r="Q88" s="512">
        <f t="shared" si="3"/>
        <v>0</v>
      </c>
      <c r="R88" s="637">
        <f t="shared" si="29"/>
        <v>0</v>
      </c>
      <c r="S88" s="638"/>
      <c r="T88" s="519">
        <v>2358</v>
      </c>
      <c r="U88" s="519">
        <f>T88*S88</f>
        <v>0</v>
      </c>
      <c r="V88" s="519">
        <v>176.8</v>
      </c>
      <c r="W88" s="519">
        <f>V88*S88</f>
        <v>0</v>
      </c>
      <c r="X88" s="670">
        <f>U88+W88</f>
        <v>0</v>
      </c>
      <c r="Y88" s="638"/>
      <c r="Z88" s="512">
        <v>2358</v>
      </c>
      <c r="AA88" s="512">
        <f>Z88*Y88</f>
        <v>0</v>
      </c>
      <c r="AB88" s="512">
        <v>176.8</v>
      </c>
      <c r="AC88" s="512">
        <f>AB88*Y88</f>
        <v>0</v>
      </c>
      <c r="AD88" s="668">
        <f>AA88+AC88</f>
        <v>0</v>
      </c>
      <c r="AE88" s="740">
        <f t="shared" si="0"/>
        <v>600</v>
      </c>
      <c r="AF88" s="747">
        <v>2358</v>
      </c>
      <c r="AG88" s="747">
        <f>AF88*AE88</f>
        <v>1414800</v>
      </c>
      <c r="AH88" s="747">
        <v>176.8</v>
      </c>
      <c r="AI88" s="747">
        <f>AH88*AE88</f>
        <v>106080</v>
      </c>
      <c r="AJ88" s="748">
        <f>AG88+AI88</f>
        <v>1520880</v>
      </c>
    </row>
    <row r="89" spans="1:37" s="403" customFormat="1" ht="31.5" customHeight="1" x14ac:dyDescent="0.25">
      <c r="A89" s="956" t="s">
        <v>214</v>
      </c>
      <c r="B89" s="695" t="s">
        <v>215</v>
      </c>
      <c r="C89" s="696"/>
      <c r="D89" s="634"/>
      <c r="E89" s="455"/>
      <c r="F89" s="455">
        <f>SUM(F90:F93)</f>
        <v>3943362</v>
      </c>
      <c r="G89" s="455"/>
      <c r="H89" s="455">
        <f>SUM(H90:H93)</f>
        <v>7445174</v>
      </c>
      <c r="I89" s="607">
        <f>SUM(I90:I93)</f>
        <v>11388536</v>
      </c>
      <c r="J89" s="825"/>
      <c r="K89" s="794"/>
      <c r="L89" s="803">
        <f>SUM(L90:L93)</f>
        <v>0</v>
      </c>
      <c r="M89" s="794"/>
      <c r="N89" s="803">
        <f>SUM(N90:N93)</f>
        <v>0</v>
      </c>
      <c r="O89" s="796">
        <f>SUM(O90:O93)</f>
        <v>0</v>
      </c>
      <c r="P89" s="638">
        <f t="shared" si="2"/>
        <v>0</v>
      </c>
      <c r="Q89" s="512">
        <f t="shared" si="3"/>
        <v>0</v>
      </c>
      <c r="R89" s="637">
        <f t="shared" si="29"/>
        <v>0</v>
      </c>
      <c r="S89" s="633"/>
      <c r="T89" s="518"/>
      <c r="U89" s="518">
        <f>SUM(U90:U93)</f>
        <v>0</v>
      </c>
      <c r="V89" s="518"/>
      <c r="W89" s="518">
        <f>SUM(W90:W93)</f>
        <v>0</v>
      </c>
      <c r="X89" s="669">
        <f>SUM(X90:X93)</f>
        <v>0</v>
      </c>
      <c r="Y89" s="633"/>
      <c r="Z89" s="513"/>
      <c r="AA89" s="513">
        <f>SUM(AA90:AA93)</f>
        <v>175081.5</v>
      </c>
      <c r="AB89" s="513"/>
      <c r="AC89" s="513">
        <f>SUM(AC90:AC93)</f>
        <v>369598.5</v>
      </c>
      <c r="AD89" s="667">
        <f>SUM(AD90:AD93)</f>
        <v>544680</v>
      </c>
      <c r="AE89" s="740">
        <f t="shared" si="0"/>
        <v>0</v>
      </c>
      <c r="AF89" s="745"/>
      <c r="AG89" s="745">
        <f>SUM(AG90:AG93)</f>
        <v>3768280.5</v>
      </c>
      <c r="AH89" s="745"/>
      <c r="AI89" s="745">
        <f>SUM(AI90:AI93)</f>
        <v>7075575.5</v>
      </c>
      <c r="AJ89" s="746">
        <f>SUM(AJ90:AJ93)</f>
        <v>10843856</v>
      </c>
    </row>
    <row r="90" spans="1:37" s="503" customFormat="1" ht="31.5" customHeight="1" x14ac:dyDescent="0.25">
      <c r="A90" s="957" t="s">
        <v>668</v>
      </c>
      <c r="B90" s="433" t="s">
        <v>216</v>
      </c>
      <c r="C90" s="567" t="s">
        <v>217</v>
      </c>
      <c r="D90" s="614">
        <v>1</v>
      </c>
      <c r="E90" s="456">
        <v>910581</v>
      </c>
      <c r="F90" s="456">
        <f>E90*D90</f>
        <v>910581</v>
      </c>
      <c r="G90" s="456">
        <v>979867</v>
      </c>
      <c r="H90" s="456">
        <f>G90*D90</f>
        <v>979867</v>
      </c>
      <c r="I90" s="620">
        <f>F90+H90</f>
        <v>1890448</v>
      </c>
      <c r="J90" s="815"/>
      <c r="K90" s="808">
        <v>910581</v>
      </c>
      <c r="L90" s="826">
        <f>K90*J90</f>
        <v>0</v>
      </c>
      <c r="M90" s="808">
        <v>979867</v>
      </c>
      <c r="N90" s="826">
        <f>M90*J90</f>
        <v>0</v>
      </c>
      <c r="O90" s="827">
        <f>L90+N90</f>
        <v>0</v>
      </c>
      <c r="P90" s="638">
        <f t="shared" si="2"/>
        <v>0</v>
      </c>
      <c r="Q90" s="512">
        <f t="shared" si="3"/>
        <v>0</v>
      </c>
      <c r="R90" s="637">
        <f t="shared" si="29"/>
        <v>0</v>
      </c>
      <c r="S90" s="647"/>
      <c r="T90" s="521">
        <v>910581</v>
      </c>
      <c r="U90" s="521">
        <f>T90*S90</f>
        <v>0</v>
      </c>
      <c r="V90" s="521">
        <v>979867</v>
      </c>
      <c r="W90" s="521">
        <f>V90*S90</f>
        <v>0</v>
      </c>
      <c r="X90" s="671">
        <f>U90+W90</f>
        <v>0</v>
      </c>
      <c r="Y90" s="647"/>
      <c r="Z90" s="520">
        <v>910581</v>
      </c>
      <c r="AA90" s="520">
        <f>Z90*Y90</f>
        <v>0</v>
      </c>
      <c r="AB90" s="520">
        <v>979867</v>
      </c>
      <c r="AC90" s="520">
        <f>AB90*Y90</f>
        <v>0</v>
      </c>
      <c r="AD90" s="673">
        <f>AA90+AC90</f>
        <v>0</v>
      </c>
      <c r="AE90" s="740">
        <f t="shared" si="0"/>
        <v>1</v>
      </c>
      <c r="AF90" s="749">
        <v>910581</v>
      </c>
      <c r="AG90" s="749">
        <f>AF90*AE90</f>
        <v>910581</v>
      </c>
      <c r="AH90" s="749">
        <v>979867</v>
      </c>
      <c r="AI90" s="749">
        <f>AH90*AE90</f>
        <v>979867</v>
      </c>
      <c r="AJ90" s="750">
        <f>AG90+AI90</f>
        <v>1890448</v>
      </c>
    </row>
    <row r="91" spans="1:37" s="503" customFormat="1" ht="31.5" customHeight="1" x14ac:dyDescent="0.25">
      <c r="A91" s="957" t="s">
        <v>669</v>
      </c>
      <c r="B91" s="433" t="s">
        <v>218</v>
      </c>
      <c r="C91" s="567" t="s">
        <v>217</v>
      </c>
      <c r="D91" s="614">
        <v>1</v>
      </c>
      <c r="E91" s="456">
        <v>1137342</v>
      </c>
      <c r="F91" s="456">
        <f>E91*D91</f>
        <v>1137342</v>
      </c>
      <c r="G91" s="456">
        <v>1607675</v>
      </c>
      <c r="H91" s="456">
        <f>G91*D91</f>
        <v>1607675</v>
      </c>
      <c r="I91" s="620">
        <f>F91+H91</f>
        <v>2745017</v>
      </c>
      <c r="J91" s="815"/>
      <c r="K91" s="808">
        <v>1137342</v>
      </c>
      <c r="L91" s="826">
        <f>K91*J91</f>
        <v>0</v>
      </c>
      <c r="M91" s="808">
        <v>1607675</v>
      </c>
      <c r="N91" s="826">
        <f>M91*J91</f>
        <v>0</v>
      </c>
      <c r="O91" s="827">
        <f>L91+N91</f>
        <v>0</v>
      </c>
      <c r="P91" s="638">
        <f t="shared" si="2"/>
        <v>0</v>
      </c>
      <c r="Q91" s="512">
        <f t="shared" si="3"/>
        <v>0</v>
      </c>
      <c r="R91" s="637">
        <f t="shared" si="29"/>
        <v>0</v>
      </c>
      <c r="S91" s="647"/>
      <c r="T91" s="521">
        <v>1137342</v>
      </c>
      <c r="U91" s="521">
        <f>T91*S91</f>
        <v>0</v>
      </c>
      <c r="V91" s="521">
        <v>1607675</v>
      </c>
      <c r="W91" s="521">
        <f>V91*S91</f>
        <v>0</v>
      </c>
      <c r="X91" s="671">
        <f>U91+W91</f>
        <v>0</v>
      </c>
      <c r="Y91" s="647"/>
      <c r="Z91" s="520">
        <v>1137342</v>
      </c>
      <c r="AA91" s="520">
        <f>Z91*Y91</f>
        <v>0</v>
      </c>
      <c r="AB91" s="520">
        <v>1607675</v>
      </c>
      <c r="AC91" s="520">
        <f>AB91*Y91</f>
        <v>0</v>
      </c>
      <c r="AD91" s="673">
        <f>AA91+AC91</f>
        <v>0</v>
      </c>
      <c r="AE91" s="740">
        <f t="shared" si="0"/>
        <v>1</v>
      </c>
      <c r="AF91" s="749">
        <v>1137342</v>
      </c>
      <c r="AG91" s="749">
        <f>AF91*AE91</f>
        <v>1137342</v>
      </c>
      <c r="AH91" s="749">
        <v>1607675</v>
      </c>
      <c r="AI91" s="749">
        <f>AH91*AE91</f>
        <v>1607675</v>
      </c>
      <c r="AJ91" s="750">
        <f>AG91+AI91</f>
        <v>2745017</v>
      </c>
    </row>
    <row r="92" spans="1:37" s="503" customFormat="1" ht="31.5" customHeight="1" x14ac:dyDescent="0.25">
      <c r="A92" s="957" t="s">
        <v>671</v>
      </c>
      <c r="B92" s="433" t="s">
        <v>219</v>
      </c>
      <c r="C92" s="567" t="s">
        <v>217</v>
      </c>
      <c r="D92" s="614">
        <v>1</v>
      </c>
      <c r="E92" s="456">
        <v>1545276</v>
      </c>
      <c r="F92" s="456">
        <f>E92*D92</f>
        <v>1545276</v>
      </c>
      <c r="G92" s="456">
        <v>4118435</v>
      </c>
      <c r="H92" s="456">
        <f>G92*D92</f>
        <v>4118435</v>
      </c>
      <c r="I92" s="620">
        <f>F92+H92</f>
        <v>5663711</v>
      </c>
      <c r="J92" s="815"/>
      <c r="K92" s="808">
        <v>1545276</v>
      </c>
      <c r="L92" s="826">
        <f>K92*J92</f>
        <v>0</v>
      </c>
      <c r="M92" s="808">
        <v>4118435</v>
      </c>
      <c r="N92" s="826">
        <f>M92*J92</f>
        <v>0</v>
      </c>
      <c r="O92" s="827">
        <f>L92+N92</f>
        <v>0</v>
      </c>
      <c r="P92" s="638">
        <f t="shared" si="2"/>
        <v>0</v>
      </c>
      <c r="Q92" s="512">
        <f t="shared" si="3"/>
        <v>0</v>
      </c>
      <c r="R92" s="637">
        <f t="shared" si="29"/>
        <v>0</v>
      </c>
      <c r="S92" s="647"/>
      <c r="T92" s="521">
        <v>1545276</v>
      </c>
      <c r="U92" s="521">
        <f>T92*S92</f>
        <v>0</v>
      </c>
      <c r="V92" s="521">
        <v>4118435</v>
      </c>
      <c r="W92" s="521">
        <f>V92*S92</f>
        <v>0</v>
      </c>
      <c r="X92" s="671">
        <f>U92+W92</f>
        <v>0</v>
      </c>
      <c r="Y92" s="647"/>
      <c r="Z92" s="520">
        <v>1545276</v>
      </c>
      <c r="AA92" s="520">
        <f>Z92*Y92</f>
        <v>0</v>
      </c>
      <c r="AB92" s="520">
        <v>4118435</v>
      </c>
      <c r="AC92" s="520">
        <f>AB92*Y92</f>
        <v>0</v>
      </c>
      <c r="AD92" s="673">
        <f>AA92+AC92</f>
        <v>0</v>
      </c>
      <c r="AE92" s="740">
        <f t="shared" si="0"/>
        <v>1</v>
      </c>
      <c r="AF92" s="749">
        <v>1545276</v>
      </c>
      <c r="AG92" s="749">
        <f>AF92*AE92</f>
        <v>1545276</v>
      </c>
      <c r="AH92" s="749">
        <v>4118435</v>
      </c>
      <c r="AI92" s="749">
        <f>AH92*AE92</f>
        <v>4118435</v>
      </c>
      <c r="AJ92" s="750">
        <f>AG92+AI92</f>
        <v>5663711</v>
      </c>
    </row>
    <row r="93" spans="1:37" s="503" customFormat="1" ht="31.5" customHeight="1" x14ac:dyDescent="0.25">
      <c r="A93" s="957" t="s">
        <v>670</v>
      </c>
      <c r="B93" s="433" t="s">
        <v>220</v>
      </c>
      <c r="C93" s="567" t="s">
        <v>217</v>
      </c>
      <c r="D93" s="614">
        <v>1</v>
      </c>
      <c r="E93" s="456">
        <v>350163</v>
      </c>
      <c r="F93" s="456">
        <f>E93*D93</f>
        <v>350163</v>
      </c>
      <c r="G93" s="456">
        <v>739197</v>
      </c>
      <c r="H93" s="456">
        <f>G93*D93</f>
        <v>739197</v>
      </c>
      <c r="I93" s="620">
        <f>F93+H93</f>
        <v>1089360</v>
      </c>
      <c r="J93" s="815"/>
      <c r="K93" s="808">
        <v>350163</v>
      </c>
      <c r="L93" s="826">
        <f>K93*J93</f>
        <v>0</v>
      </c>
      <c r="M93" s="808">
        <v>739197</v>
      </c>
      <c r="N93" s="826">
        <f>M93*J93</f>
        <v>0</v>
      </c>
      <c r="O93" s="827">
        <f>L93+N93</f>
        <v>0</v>
      </c>
      <c r="P93" s="638">
        <f t="shared" si="2"/>
        <v>0</v>
      </c>
      <c r="Q93" s="512">
        <f t="shared" si="3"/>
        <v>0</v>
      </c>
      <c r="R93" s="637">
        <f t="shared" si="29"/>
        <v>0</v>
      </c>
      <c r="S93" s="647"/>
      <c r="T93" s="521">
        <v>350163</v>
      </c>
      <c r="U93" s="521">
        <f>T93*S93</f>
        <v>0</v>
      </c>
      <c r="V93" s="521">
        <v>739197</v>
      </c>
      <c r="W93" s="521">
        <f>V93*S93</f>
        <v>0</v>
      </c>
      <c r="X93" s="671">
        <f>U93+W93</f>
        <v>0</v>
      </c>
      <c r="Y93" s="647">
        <v>0.5</v>
      </c>
      <c r="Z93" s="520">
        <v>350163</v>
      </c>
      <c r="AA93" s="520">
        <f>Z93*Y93</f>
        <v>175081.5</v>
      </c>
      <c r="AB93" s="520">
        <v>739197</v>
      </c>
      <c r="AC93" s="520">
        <f>AB93*Y93</f>
        <v>369598.5</v>
      </c>
      <c r="AD93" s="673">
        <f>AA93+AC93</f>
        <v>544680</v>
      </c>
      <c r="AE93" s="740">
        <f t="shared" ref="AE93:AE156" si="30">D93-S93-Y93</f>
        <v>0.5</v>
      </c>
      <c r="AF93" s="749">
        <v>350163</v>
      </c>
      <c r="AG93" s="749">
        <f>AF93*AE93</f>
        <v>175081.5</v>
      </c>
      <c r="AH93" s="749">
        <v>739197</v>
      </c>
      <c r="AI93" s="749">
        <f>AH93*AE93</f>
        <v>369598.5</v>
      </c>
      <c r="AJ93" s="750">
        <f>AG93+AI93</f>
        <v>544680</v>
      </c>
    </row>
    <row r="94" spans="1:37" s="403" customFormat="1" ht="31.5" customHeight="1" x14ac:dyDescent="0.25">
      <c r="A94" s="958" t="s">
        <v>221</v>
      </c>
      <c r="B94" s="695" t="s">
        <v>222</v>
      </c>
      <c r="C94" s="696"/>
      <c r="D94" s="634"/>
      <c r="E94" s="455"/>
      <c r="F94" s="455">
        <f>SUM(F95:F145)</f>
        <v>2676199</v>
      </c>
      <c r="G94" s="455"/>
      <c r="H94" s="455">
        <f>SUM(H95:H145)</f>
        <v>4039309.352</v>
      </c>
      <c r="I94" s="607">
        <f>SUM(I95:I145)</f>
        <v>6715508.352</v>
      </c>
      <c r="J94" s="825"/>
      <c r="K94" s="794"/>
      <c r="L94" s="803">
        <f>SUM(L95:L145)</f>
        <v>0</v>
      </c>
      <c r="M94" s="794"/>
      <c r="N94" s="803">
        <f>SUM(N95:N145)</f>
        <v>0</v>
      </c>
      <c r="O94" s="796">
        <f>SUM(O95:O145)</f>
        <v>0</v>
      </c>
      <c r="P94" s="638">
        <f t="shared" si="2"/>
        <v>0</v>
      </c>
      <c r="Q94" s="512">
        <f t="shared" si="3"/>
        <v>0</v>
      </c>
      <c r="R94" s="637">
        <f t="shared" si="29"/>
        <v>0</v>
      </c>
      <c r="S94" s="633"/>
      <c r="T94" s="518"/>
      <c r="U94" s="518">
        <f>SUM(U95:U145)</f>
        <v>0</v>
      </c>
      <c r="V94" s="518"/>
      <c r="W94" s="518">
        <f>SUM(W95:W145)</f>
        <v>0</v>
      </c>
      <c r="X94" s="669">
        <f>SUM(X95:X145)</f>
        <v>0</v>
      </c>
      <c r="Y94" s="633"/>
      <c r="Z94" s="513"/>
      <c r="AA94" s="513">
        <f>SUM(AA95:AA145)</f>
        <v>0</v>
      </c>
      <c r="AB94" s="513"/>
      <c r="AC94" s="513">
        <f>SUM(AC95:AC145)</f>
        <v>0</v>
      </c>
      <c r="AD94" s="667">
        <f>SUM(AD95:AD145)</f>
        <v>0</v>
      </c>
      <c r="AE94" s="740">
        <f t="shared" si="30"/>
        <v>0</v>
      </c>
      <c r="AF94" s="745"/>
      <c r="AG94" s="745">
        <f>SUM(AG95:AG145)</f>
        <v>2676199</v>
      </c>
      <c r="AH94" s="745"/>
      <c r="AI94" s="745">
        <f>SUM(AI95:AI145)</f>
        <v>4039309.352</v>
      </c>
      <c r="AJ94" s="746">
        <f>SUM(AJ95:AJ145)</f>
        <v>6715508.352</v>
      </c>
    </row>
    <row r="95" spans="1:37" s="403" customFormat="1" ht="31.5" customHeight="1" x14ac:dyDescent="0.25">
      <c r="A95" s="959" t="s">
        <v>672</v>
      </c>
      <c r="B95" s="438" t="s">
        <v>223</v>
      </c>
      <c r="C95" s="571" t="s">
        <v>224</v>
      </c>
      <c r="D95" s="995">
        <v>1</v>
      </c>
      <c r="E95" s="477">
        <v>50304</v>
      </c>
      <c r="F95" s="477">
        <f t="shared" ref="F95:F143" si="31">E95*D95</f>
        <v>50304</v>
      </c>
      <c r="G95" s="477"/>
      <c r="H95" s="477"/>
      <c r="I95" s="610">
        <f t="shared" ref="I95:I145" si="32">F95+H95</f>
        <v>50304</v>
      </c>
      <c r="J95" s="828"/>
      <c r="K95" s="799">
        <v>50304</v>
      </c>
      <c r="L95" s="800">
        <f t="shared" ref="L95:L143" si="33">K95*J95</f>
        <v>0</v>
      </c>
      <c r="M95" s="799"/>
      <c r="N95" s="800"/>
      <c r="O95" s="804">
        <f t="shared" ref="O95:O145" si="34">L95+N95</f>
        <v>0</v>
      </c>
      <c r="P95" s="638">
        <f t="shared" ref="P95:P158" si="35">K95-T95</f>
        <v>0</v>
      </c>
      <c r="Q95" s="512">
        <f t="shared" ref="Q95:Q158" si="36">M95-V95</f>
        <v>0</v>
      </c>
      <c r="R95" s="637">
        <f t="shared" si="29"/>
        <v>0</v>
      </c>
      <c r="S95" s="649"/>
      <c r="T95" s="519">
        <v>50304</v>
      </c>
      <c r="U95" s="519">
        <f t="shared" ref="U95:U143" si="37">T95*S95</f>
        <v>0</v>
      </c>
      <c r="V95" s="519"/>
      <c r="W95" s="519"/>
      <c r="X95" s="670">
        <f t="shared" ref="X95:X145" si="38">U95+W95</f>
        <v>0</v>
      </c>
      <c r="Y95" s="649"/>
      <c r="Z95" s="512">
        <v>50304</v>
      </c>
      <c r="AA95" s="512">
        <f t="shared" ref="AA95:AA143" si="39">Z95*Y95</f>
        <v>0</v>
      </c>
      <c r="AB95" s="512"/>
      <c r="AC95" s="512"/>
      <c r="AD95" s="668">
        <f t="shared" ref="AD95:AD145" si="40">AA95+AC95</f>
        <v>0</v>
      </c>
      <c r="AE95" s="740">
        <f t="shared" si="30"/>
        <v>1</v>
      </c>
      <c r="AF95" s="747">
        <v>50304</v>
      </c>
      <c r="AG95" s="747">
        <f t="shared" ref="AG95:AG143" si="41">AF95*AE95</f>
        <v>50304</v>
      </c>
      <c r="AH95" s="747"/>
      <c r="AI95" s="747"/>
      <c r="AJ95" s="748">
        <f t="shared" ref="AJ95:AJ145" si="42">AG95+AI95</f>
        <v>50304</v>
      </c>
    </row>
    <row r="96" spans="1:37" s="403" customFormat="1" ht="31.5" customHeight="1" x14ac:dyDescent="0.25">
      <c r="A96" s="959" t="s">
        <v>673</v>
      </c>
      <c r="B96" s="438" t="s">
        <v>225</v>
      </c>
      <c r="C96" s="571" t="s">
        <v>31</v>
      </c>
      <c r="D96" s="995">
        <v>2</v>
      </c>
      <c r="E96" s="477">
        <v>5502</v>
      </c>
      <c r="F96" s="477">
        <f t="shared" si="31"/>
        <v>11004</v>
      </c>
      <c r="G96" s="477">
        <v>36625.68</v>
      </c>
      <c r="H96" s="477">
        <f t="shared" ref="H96:H144" si="43">D96*G96</f>
        <v>73251.360000000001</v>
      </c>
      <c r="I96" s="610">
        <f t="shared" si="32"/>
        <v>84255.360000000001</v>
      </c>
      <c r="J96" s="828"/>
      <c r="K96" s="799">
        <v>5502</v>
      </c>
      <c r="L96" s="800">
        <f t="shared" si="33"/>
        <v>0</v>
      </c>
      <c r="M96" s="799">
        <v>36625.68</v>
      </c>
      <c r="N96" s="800">
        <f t="shared" ref="N96:N144" si="44">J96*M96</f>
        <v>0</v>
      </c>
      <c r="O96" s="804">
        <f t="shared" si="34"/>
        <v>0</v>
      </c>
      <c r="P96" s="638">
        <f t="shared" si="35"/>
        <v>0</v>
      </c>
      <c r="Q96" s="512">
        <f t="shared" si="36"/>
        <v>0</v>
      </c>
      <c r="R96" s="637">
        <f t="shared" si="29"/>
        <v>0</v>
      </c>
      <c r="S96" s="649"/>
      <c r="T96" s="519">
        <v>5502</v>
      </c>
      <c r="U96" s="519">
        <f t="shared" si="37"/>
        <v>0</v>
      </c>
      <c r="V96" s="519">
        <v>36625.68</v>
      </c>
      <c r="W96" s="519">
        <f t="shared" ref="W96:W144" si="45">S96*V96</f>
        <v>0</v>
      </c>
      <c r="X96" s="670">
        <f t="shared" si="38"/>
        <v>0</v>
      </c>
      <c r="Y96" s="649"/>
      <c r="Z96" s="512">
        <v>5502</v>
      </c>
      <c r="AA96" s="512">
        <f t="shared" si="39"/>
        <v>0</v>
      </c>
      <c r="AB96" s="512">
        <v>36625.68</v>
      </c>
      <c r="AC96" s="512">
        <f t="shared" ref="AC96:AC144" si="46">Y96*AB96</f>
        <v>0</v>
      </c>
      <c r="AD96" s="668">
        <f t="shared" si="40"/>
        <v>0</v>
      </c>
      <c r="AE96" s="740">
        <f t="shared" si="30"/>
        <v>2</v>
      </c>
      <c r="AF96" s="747">
        <v>5502</v>
      </c>
      <c r="AG96" s="747">
        <f t="shared" si="41"/>
        <v>11004</v>
      </c>
      <c r="AH96" s="747">
        <v>36625.68</v>
      </c>
      <c r="AI96" s="747">
        <f t="shared" ref="AI96:AI144" si="47">AE96*AH96</f>
        <v>73251.360000000001</v>
      </c>
      <c r="AJ96" s="748">
        <f t="shared" si="42"/>
        <v>84255.360000000001</v>
      </c>
    </row>
    <row r="97" spans="1:36" s="403" customFormat="1" ht="31.5" customHeight="1" x14ac:dyDescent="0.25">
      <c r="A97" s="959" t="s">
        <v>674</v>
      </c>
      <c r="B97" s="438" t="s">
        <v>226</v>
      </c>
      <c r="C97" s="571" t="s">
        <v>31</v>
      </c>
      <c r="D97" s="995">
        <v>1</v>
      </c>
      <c r="E97" s="477">
        <v>2358</v>
      </c>
      <c r="F97" s="477">
        <f t="shared" si="31"/>
        <v>2358</v>
      </c>
      <c r="G97" s="477">
        <v>1456</v>
      </c>
      <c r="H97" s="477">
        <f t="shared" si="43"/>
        <v>1456</v>
      </c>
      <c r="I97" s="610">
        <f t="shared" si="32"/>
        <v>3814</v>
      </c>
      <c r="J97" s="828"/>
      <c r="K97" s="799">
        <v>2358</v>
      </c>
      <c r="L97" s="800">
        <f t="shared" si="33"/>
        <v>0</v>
      </c>
      <c r="M97" s="799">
        <v>1456</v>
      </c>
      <c r="N97" s="800">
        <f t="shared" si="44"/>
        <v>0</v>
      </c>
      <c r="O97" s="804">
        <f t="shared" si="34"/>
        <v>0</v>
      </c>
      <c r="P97" s="638">
        <f t="shared" si="35"/>
        <v>0</v>
      </c>
      <c r="Q97" s="512">
        <f t="shared" si="36"/>
        <v>0</v>
      </c>
      <c r="R97" s="637">
        <f t="shared" si="29"/>
        <v>0</v>
      </c>
      <c r="S97" s="649"/>
      <c r="T97" s="519">
        <v>2358</v>
      </c>
      <c r="U97" s="519">
        <f t="shared" si="37"/>
        <v>0</v>
      </c>
      <c r="V97" s="519">
        <v>1456</v>
      </c>
      <c r="W97" s="519">
        <f t="shared" si="45"/>
        <v>0</v>
      </c>
      <c r="X97" s="670">
        <f t="shared" si="38"/>
        <v>0</v>
      </c>
      <c r="Y97" s="649"/>
      <c r="Z97" s="512">
        <v>2358</v>
      </c>
      <c r="AA97" s="512">
        <f t="shared" si="39"/>
        <v>0</v>
      </c>
      <c r="AB97" s="512">
        <v>1456</v>
      </c>
      <c r="AC97" s="512">
        <f t="shared" si="46"/>
        <v>0</v>
      </c>
      <c r="AD97" s="668">
        <f t="shared" si="40"/>
        <v>0</v>
      </c>
      <c r="AE97" s="740">
        <f t="shared" si="30"/>
        <v>1</v>
      </c>
      <c r="AF97" s="747">
        <v>2358</v>
      </c>
      <c r="AG97" s="747">
        <f t="shared" si="41"/>
        <v>2358</v>
      </c>
      <c r="AH97" s="747">
        <v>1456</v>
      </c>
      <c r="AI97" s="747">
        <f t="shared" si="47"/>
        <v>1456</v>
      </c>
      <c r="AJ97" s="748">
        <f t="shared" si="42"/>
        <v>3814</v>
      </c>
    </row>
    <row r="98" spans="1:36" s="403" customFormat="1" ht="31.5" customHeight="1" x14ac:dyDescent="0.25">
      <c r="A98" s="959" t="s">
        <v>675</v>
      </c>
      <c r="B98" s="438" t="s">
        <v>227</v>
      </c>
      <c r="C98" s="571" t="s">
        <v>31</v>
      </c>
      <c r="D98" s="995">
        <v>1</v>
      </c>
      <c r="E98" s="477">
        <v>5502</v>
      </c>
      <c r="F98" s="477">
        <f t="shared" si="31"/>
        <v>5502</v>
      </c>
      <c r="G98" s="477">
        <v>15730</v>
      </c>
      <c r="H98" s="477">
        <f t="shared" si="43"/>
        <v>15730</v>
      </c>
      <c r="I98" s="610">
        <f t="shared" si="32"/>
        <v>21232</v>
      </c>
      <c r="J98" s="828"/>
      <c r="K98" s="799">
        <v>5502</v>
      </c>
      <c r="L98" s="800">
        <f t="shared" si="33"/>
        <v>0</v>
      </c>
      <c r="M98" s="799">
        <v>15730</v>
      </c>
      <c r="N98" s="800">
        <f t="shared" si="44"/>
        <v>0</v>
      </c>
      <c r="O98" s="804">
        <f t="shared" si="34"/>
        <v>0</v>
      </c>
      <c r="P98" s="638">
        <f t="shared" si="35"/>
        <v>0</v>
      </c>
      <c r="Q98" s="512">
        <f t="shared" si="36"/>
        <v>0</v>
      </c>
      <c r="R98" s="637">
        <f t="shared" si="29"/>
        <v>0</v>
      </c>
      <c r="S98" s="649"/>
      <c r="T98" s="519">
        <v>5502</v>
      </c>
      <c r="U98" s="519">
        <f t="shared" si="37"/>
        <v>0</v>
      </c>
      <c r="V98" s="519">
        <v>15730</v>
      </c>
      <c r="W98" s="519">
        <f t="shared" si="45"/>
        <v>0</v>
      </c>
      <c r="X98" s="670">
        <f t="shared" si="38"/>
        <v>0</v>
      </c>
      <c r="Y98" s="649"/>
      <c r="Z98" s="512">
        <v>5502</v>
      </c>
      <c r="AA98" s="512">
        <f t="shared" si="39"/>
        <v>0</v>
      </c>
      <c r="AB98" s="512">
        <v>15730</v>
      </c>
      <c r="AC98" s="512">
        <f t="shared" si="46"/>
        <v>0</v>
      </c>
      <c r="AD98" s="668">
        <f t="shared" si="40"/>
        <v>0</v>
      </c>
      <c r="AE98" s="740">
        <f t="shared" si="30"/>
        <v>1</v>
      </c>
      <c r="AF98" s="747">
        <v>5502</v>
      </c>
      <c r="AG98" s="747">
        <f t="shared" si="41"/>
        <v>5502</v>
      </c>
      <c r="AH98" s="747">
        <v>15730</v>
      </c>
      <c r="AI98" s="747">
        <f t="shared" si="47"/>
        <v>15730</v>
      </c>
      <c r="AJ98" s="748">
        <f t="shared" si="42"/>
        <v>21232</v>
      </c>
    </row>
    <row r="99" spans="1:36" s="403" customFormat="1" ht="31.5" customHeight="1" x14ac:dyDescent="0.25">
      <c r="A99" s="959" t="s">
        <v>676</v>
      </c>
      <c r="B99" s="438" t="s">
        <v>228</v>
      </c>
      <c r="C99" s="571" t="s">
        <v>31</v>
      </c>
      <c r="D99" s="995">
        <v>1</v>
      </c>
      <c r="E99" s="477">
        <v>5502</v>
      </c>
      <c r="F99" s="477">
        <f t="shared" si="31"/>
        <v>5502</v>
      </c>
      <c r="G99" s="477">
        <v>42033.68</v>
      </c>
      <c r="H99" s="477">
        <f t="shared" si="43"/>
        <v>42033.68</v>
      </c>
      <c r="I99" s="610">
        <f t="shared" si="32"/>
        <v>47535.68</v>
      </c>
      <c r="J99" s="828"/>
      <c r="K99" s="799">
        <v>5502</v>
      </c>
      <c r="L99" s="800">
        <f t="shared" si="33"/>
        <v>0</v>
      </c>
      <c r="M99" s="799">
        <v>42033.68</v>
      </c>
      <c r="N99" s="800">
        <f t="shared" si="44"/>
        <v>0</v>
      </c>
      <c r="O99" s="804">
        <f t="shared" si="34"/>
        <v>0</v>
      </c>
      <c r="P99" s="638">
        <f t="shared" si="35"/>
        <v>0</v>
      </c>
      <c r="Q99" s="512">
        <f t="shared" si="36"/>
        <v>0</v>
      </c>
      <c r="R99" s="637">
        <f t="shared" si="29"/>
        <v>0</v>
      </c>
      <c r="S99" s="649"/>
      <c r="T99" s="519">
        <v>5502</v>
      </c>
      <c r="U99" s="519">
        <f t="shared" si="37"/>
        <v>0</v>
      </c>
      <c r="V99" s="519">
        <v>42033.68</v>
      </c>
      <c r="W99" s="519">
        <f t="shared" si="45"/>
        <v>0</v>
      </c>
      <c r="X99" s="670">
        <f t="shared" si="38"/>
        <v>0</v>
      </c>
      <c r="Y99" s="649"/>
      <c r="Z99" s="512">
        <v>5502</v>
      </c>
      <c r="AA99" s="512">
        <f t="shared" si="39"/>
        <v>0</v>
      </c>
      <c r="AB99" s="512">
        <v>42033.68</v>
      </c>
      <c r="AC99" s="512">
        <f t="shared" si="46"/>
        <v>0</v>
      </c>
      <c r="AD99" s="668">
        <f t="shared" si="40"/>
        <v>0</v>
      </c>
      <c r="AE99" s="740">
        <f t="shared" si="30"/>
        <v>1</v>
      </c>
      <c r="AF99" s="747">
        <v>5502</v>
      </c>
      <c r="AG99" s="747">
        <f t="shared" si="41"/>
        <v>5502</v>
      </c>
      <c r="AH99" s="747">
        <v>42033.68</v>
      </c>
      <c r="AI99" s="747">
        <f t="shared" si="47"/>
        <v>42033.68</v>
      </c>
      <c r="AJ99" s="748">
        <f t="shared" si="42"/>
        <v>47535.68</v>
      </c>
    </row>
    <row r="100" spans="1:36" s="403" customFormat="1" ht="31.5" customHeight="1" x14ac:dyDescent="0.25">
      <c r="A100" s="959" t="s">
        <v>677</v>
      </c>
      <c r="B100" s="438" t="s">
        <v>229</v>
      </c>
      <c r="C100" s="571" t="s">
        <v>31</v>
      </c>
      <c r="D100" s="995">
        <v>6</v>
      </c>
      <c r="E100" s="477">
        <v>524</v>
      </c>
      <c r="F100" s="477">
        <f t="shared" si="31"/>
        <v>3144</v>
      </c>
      <c r="G100" s="477">
        <v>7368.4000000000005</v>
      </c>
      <c r="H100" s="477">
        <f t="shared" si="43"/>
        <v>44210.400000000001</v>
      </c>
      <c r="I100" s="610">
        <f t="shared" si="32"/>
        <v>47354.400000000001</v>
      </c>
      <c r="J100" s="828"/>
      <c r="K100" s="799">
        <v>524</v>
      </c>
      <c r="L100" s="800">
        <f t="shared" si="33"/>
        <v>0</v>
      </c>
      <c r="M100" s="799">
        <v>7368.4000000000005</v>
      </c>
      <c r="N100" s="800">
        <f t="shared" si="44"/>
        <v>0</v>
      </c>
      <c r="O100" s="804">
        <f t="shared" si="34"/>
        <v>0</v>
      </c>
      <c r="P100" s="638">
        <f t="shared" si="35"/>
        <v>0</v>
      </c>
      <c r="Q100" s="512">
        <f t="shared" si="36"/>
        <v>0</v>
      </c>
      <c r="R100" s="637">
        <f t="shared" si="29"/>
        <v>0</v>
      </c>
      <c r="S100" s="649"/>
      <c r="T100" s="519">
        <v>524</v>
      </c>
      <c r="U100" s="519">
        <f t="shared" si="37"/>
        <v>0</v>
      </c>
      <c r="V100" s="519">
        <v>7368.4000000000005</v>
      </c>
      <c r="W100" s="519">
        <f t="shared" si="45"/>
        <v>0</v>
      </c>
      <c r="X100" s="670">
        <f t="shared" si="38"/>
        <v>0</v>
      </c>
      <c r="Y100" s="649"/>
      <c r="Z100" s="512">
        <v>524</v>
      </c>
      <c r="AA100" s="512">
        <f t="shared" si="39"/>
        <v>0</v>
      </c>
      <c r="AB100" s="512">
        <v>7368.4000000000005</v>
      </c>
      <c r="AC100" s="512">
        <f t="shared" si="46"/>
        <v>0</v>
      </c>
      <c r="AD100" s="668">
        <f t="shared" si="40"/>
        <v>0</v>
      </c>
      <c r="AE100" s="740">
        <f t="shared" si="30"/>
        <v>6</v>
      </c>
      <c r="AF100" s="747">
        <v>524</v>
      </c>
      <c r="AG100" s="747">
        <f t="shared" si="41"/>
        <v>3144</v>
      </c>
      <c r="AH100" s="747">
        <v>7368.4000000000005</v>
      </c>
      <c r="AI100" s="747">
        <f t="shared" si="47"/>
        <v>44210.400000000001</v>
      </c>
      <c r="AJ100" s="748">
        <f t="shared" si="42"/>
        <v>47354.400000000001</v>
      </c>
    </row>
    <row r="101" spans="1:36" s="403" customFormat="1" ht="31.5" customHeight="1" x14ac:dyDescent="0.25">
      <c r="A101" s="959" t="s">
        <v>678</v>
      </c>
      <c r="B101" s="438" t="s">
        <v>230</v>
      </c>
      <c r="C101" s="571" t="s">
        <v>31</v>
      </c>
      <c r="D101" s="995">
        <v>1</v>
      </c>
      <c r="E101" s="477">
        <v>3406</v>
      </c>
      <c r="F101" s="477">
        <f t="shared" si="31"/>
        <v>3406</v>
      </c>
      <c r="G101" s="477">
        <v>14788.176000000001</v>
      </c>
      <c r="H101" s="477">
        <f t="shared" si="43"/>
        <v>14788.176000000001</v>
      </c>
      <c r="I101" s="610">
        <f t="shared" si="32"/>
        <v>18194.175999999999</v>
      </c>
      <c r="J101" s="828"/>
      <c r="K101" s="799">
        <v>3406</v>
      </c>
      <c r="L101" s="800">
        <f t="shared" si="33"/>
        <v>0</v>
      </c>
      <c r="M101" s="799">
        <v>14788.176000000001</v>
      </c>
      <c r="N101" s="800">
        <f t="shared" si="44"/>
        <v>0</v>
      </c>
      <c r="O101" s="804">
        <f t="shared" si="34"/>
        <v>0</v>
      </c>
      <c r="P101" s="638">
        <f t="shared" si="35"/>
        <v>0</v>
      </c>
      <c r="Q101" s="512">
        <f t="shared" si="36"/>
        <v>0</v>
      </c>
      <c r="R101" s="637">
        <f t="shared" si="29"/>
        <v>0</v>
      </c>
      <c r="S101" s="649"/>
      <c r="T101" s="519">
        <v>3406</v>
      </c>
      <c r="U101" s="519">
        <f t="shared" si="37"/>
        <v>0</v>
      </c>
      <c r="V101" s="519">
        <v>14788.176000000001</v>
      </c>
      <c r="W101" s="519">
        <f t="shared" si="45"/>
        <v>0</v>
      </c>
      <c r="X101" s="670">
        <f t="shared" si="38"/>
        <v>0</v>
      </c>
      <c r="Y101" s="649"/>
      <c r="Z101" s="512">
        <v>3406</v>
      </c>
      <c r="AA101" s="512">
        <f t="shared" si="39"/>
        <v>0</v>
      </c>
      <c r="AB101" s="512">
        <v>14788.176000000001</v>
      </c>
      <c r="AC101" s="512">
        <f t="shared" si="46"/>
        <v>0</v>
      </c>
      <c r="AD101" s="668">
        <f t="shared" si="40"/>
        <v>0</v>
      </c>
      <c r="AE101" s="740">
        <f t="shared" si="30"/>
        <v>1</v>
      </c>
      <c r="AF101" s="747">
        <v>3406</v>
      </c>
      <c r="AG101" s="747">
        <f t="shared" si="41"/>
        <v>3406</v>
      </c>
      <c r="AH101" s="747">
        <v>14788.176000000001</v>
      </c>
      <c r="AI101" s="747">
        <f t="shared" si="47"/>
        <v>14788.176000000001</v>
      </c>
      <c r="AJ101" s="748">
        <f t="shared" si="42"/>
        <v>18194.175999999999</v>
      </c>
    </row>
    <row r="102" spans="1:36" s="403" customFormat="1" ht="31.5" customHeight="1" x14ac:dyDescent="0.25">
      <c r="A102" s="959" t="s">
        <v>679</v>
      </c>
      <c r="B102" s="438" t="s">
        <v>231</v>
      </c>
      <c r="C102" s="571" t="s">
        <v>31</v>
      </c>
      <c r="D102" s="995">
        <v>2</v>
      </c>
      <c r="E102" s="477">
        <v>3406</v>
      </c>
      <c r="F102" s="477">
        <f t="shared" si="31"/>
        <v>6812</v>
      </c>
      <c r="G102" s="477">
        <v>6507.8519999999999</v>
      </c>
      <c r="H102" s="477">
        <f t="shared" si="43"/>
        <v>13015.704</v>
      </c>
      <c r="I102" s="610">
        <f t="shared" si="32"/>
        <v>19827.703999999998</v>
      </c>
      <c r="J102" s="828"/>
      <c r="K102" s="799">
        <v>3406</v>
      </c>
      <c r="L102" s="800">
        <f t="shared" si="33"/>
        <v>0</v>
      </c>
      <c r="M102" s="799">
        <v>6507.8519999999999</v>
      </c>
      <c r="N102" s="800">
        <f t="shared" si="44"/>
        <v>0</v>
      </c>
      <c r="O102" s="804">
        <f t="shared" si="34"/>
        <v>0</v>
      </c>
      <c r="P102" s="638">
        <f t="shared" si="35"/>
        <v>0</v>
      </c>
      <c r="Q102" s="512">
        <f t="shared" si="36"/>
        <v>0</v>
      </c>
      <c r="R102" s="637">
        <f t="shared" si="29"/>
        <v>0</v>
      </c>
      <c r="S102" s="649"/>
      <c r="T102" s="519">
        <v>3406</v>
      </c>
      <c r="U102" s="519">
        <f t="shared" si="37"/>
        <v>0</v>
      </c>
      <c r="V102" s="519">
        <v>6507.8519999999999</v>
      </c>
      <c r="W102" s="519">
        <f t="shared" si="45"/>
        <v>0</v>
      </c>
      <c r="X102" s="670">
        <f t="shared" si="38"/>
        <v>0</v>
      </c>
      <c r="Y102" s="649"/>
      <c r="Z102" s="512">
        <v>3406</v>
      </c>
      <c r="AA102" s="512">
        <f t="shared" si="39"/>
        <v>0</v>
      </c>
      <c r="AB102" s="512">
        <v>6507.8519999999999</v>
      </c>
      <c r="AC102" s="512">
        <f t="shared" si="46"/>
        <v>0</v>
      </c>
      <c r="AD102" s="668">
        <f t="shared" si="40"/>
        <v>0</v>
      </c>
      <c r="AE102" s="740">
        <f t="shared" si="30"/>
        <v>2</v>
      </c>
      <c r="AF102" s="747">
        <v>3406</v>
      </c>
      <c r="AG102" s="747">
        <f t="shared" si="41"/>
        <v>6812</v>
      </c>
      <c r="AH102" s="747">
        <v>6507.8519999999999</v>
      </c>
      <c r="AI102" s="747">
        <f t="shared" si="47"/>
        <v>13015.704</v>
      </c>
      <c r="AJ102" s="748">
        <f t="shared" si="42"/>
        <v>19827.703999999998</v>
      </c>
    </row>
    <row r="103" spans="1:36" s="403" customFormat="1" ht="31.5" customHeight="1" x14ac:dyDescent="0.25">
      <c r="A103" s="959" t="s">
        <v>680</v>
      </c>
      <c r="B103" s="438" t="s">
        <v>232</v>
      </c>
      <c r="C103" s="571" t="s">
        <v>31</v>
      </c>
      <c r="D103" s="995">
        <v>1</v>
      </c>
      <c r="E103" s="477">
        <v>3406</v>
      </c>
      <c r="F103" s="477">
        <f t="shared" si="31"/>
        <v>3406</v>
      </c>
      <c r="G103" s="477">
        <v>5933.9280000000008</v>
      </c>
      <c r="H103" s="477">
        <f t="shared" si="43"/>
        <v>5933.9280000000008</v>
      </c>
      <c r="I103" s="610">
        <f t="shared" si="32"/>
        <v>9339.9279999999999</v>
      </c>
      <c r="J103" s="828"/>
      <c r="K103" s="799">
        <v>3406</v>
      </c>
      <c r="L103" s="800">
        <f t="shared" si="33"/>
        <v>0</v>
      </c>
      <c r="M103" s="799">
        <v>5933.9280000000008</v>
      </c>
      <c r="N103" s="800">
        <f t="shared" si="44"/>
        <v>0</v>
      </c>
      <c r="O103" s="804">
        <f t="shared" si="34"/>
        <v>0</v>
      </c>
      <c r="P103" s="638">
        <f t="shared" si="35"/>
        <v>0</v>
      </c>
      <c r="Q103" s="512">
        <f t="shared" si="36"/>
        <v>0</v>
      </c>
      <c r="R103" s="637">
        <f t="shared" si="29"/>
        <v>0</v>
      </c>
      <c r="S103" s="649"/>
      <c r="T103" s="519">
        <v>3406</v>
      </c>
      <c r="U103" s="519">
        <f t="shared" si="37"/>
        <v>0</v>
      </c>
      <c r="V103" s="519">
        <v>5933.9280000000008</v>
      </c>
      <c r="W103" s="519">
        <f t="shared" si="45"/>
        <v>0</v>
      </c>
      <c r="X103" s="670">
        <f t="shared" si="38"/>
        <v>0</v>
      </c>
      <c r="Y103" s="649"/>
      <c r="Z103" s="512">
        <v>3406</v>
      </c>
      <c r="AA103" s="512">
        <f t="shared" si="39"/>
        <v>0</v>
      </c>
      <c r="AB103" s="512">
        <v>5933.9280000000008</v>
      </c>
      <c r="AC103" s="512">
        <f t="shared" si="46"/>
        <v>0</v>
      </c>
      <c r="AD103" s="668">
        <f t="shared" si="40"/>
        <v>0</v>
      </c>
      <c r="AE103" s="740">
        <f t="shared" si="30"/>
        <v>1</v>
      </c>
      <c r="AF103" s="747">
        <v>3406</v>
      </c>
      <c r="AG103" s="747">
        <f t="shared" si="41"/>
        <v>3406</v>
      </c>
      <c r="AH103" s="747">
        <v>5933.9280000000008</v>
      </c>
      <c r="AI103" s="747">
        <f t="shared" si="47"/>
        <v>5933.9280000000008</v>
      </c>
      <c r="AJ103" s="748">
        <f t="shared" si="42"/>
        <v>9339.9279999999999</v>
      </c>
    </row>
    <row r="104" spans="1:36" s="403" customFormat="1" ht="31.5" customHeight="1" x14ac:dyDescent="0.25">
      <c r="A104" s="959" t="s">
        <v>681</v>
      </c>
      <c r="B104" s="438" t="s">
        <v>233</v>
      </c>
      <c r="C104" s="571" t="s">
        <v>31</v>
      </c>
      <c r="D104" s="995">
        <v>71</v>
      </c>
      <c r="E104" s="477">
        <v>1572</v>
      </c>
      <c r="F104" s="477">
        <f t="shared" si="31"/>
        <v>111612</v>
      </c>
      <c r="G104" s="477">
        <v>2472.34</v>
      </c>
      <c r="H104" s="477">
        <f t="shared" si="43"/>
        <v>175536.14</v>
      </c>
      <c r="I104" s="610">
        <f t="shared" si="32"/>
        <v>287148.14</v>
      </c>
      <c r="J104" s="828"/>
      <c r="K104" s="799">
        <v>1572</v>
      </c>
      <c r="L104" s="800">
        <f t="shared" si="33"/>
        <v>0</v>
      </c>
      <c r="M104" s="799">
        <v>2472.34</v>
      </c>
      <c r="N104" s="800">
        <f t="shared" si="44"/>
        <v>0</v>
      </c>
      <c r="O104" s="804">
        <f t="shared" si="34"/>
        <v>0</v>
      </c>
      <c r="P104" s="638">
        <f t="shared" si="35"/>
        <v>0</v>
      </c>
      <c r="Q104" s="512">
        <f t="shared" si="36"/>
        <v>0</v>
      </c>
      <c r="R104" s="637">
        <f t="shared" si="29"/>
        <v>0</v>
      </c>
      <c r="S104" s="649"/>
      <c r="T104" s="519">
        <v>1572</v>
      </c>
      <c r="U104" s="519">
        <f t="shared" si="37"/>
        <v>0</v>
      </c>
      <c r="V104" s="519">
        <v>2472.34</v>
      </c>
      <c r="W104" s="519">
        <f t="shared" si="45"/>
        <v>0</v>
      </c>
      <c r="X104" s="670">
        <f t="shared" si="38"/>
        <v>0</v>
      </c>
      <c r="Y104" s="649"/>
      <c r="Z104" s="512">
        <v>1572</v>
      </c>
      <c r="AA104" s="512">
        <f t="shared" si="39"/>
        <v>0</v>
      </c>
      <c r="AB104" s="512">
        <v>2472.34</v>
      </c>
      <c r="AC104" s="512">
        <f t="shared" si="46"/>
        <v>0</v>
      </c>
      <c r="AD104" s="668">
        <f t="shared" si="40"/>
        <v>0</v>
      </c>
      <c r="AE104" s="740">
        <f t="shared" si="30"/>
        <v>71</v>
      </c>
      <c r="AF104" s="747">
        <v>1572</v>
      </c>
      <c r="AG104" s="747">
        <f t="shared" si="41"/>
        <v>111612</v>
      </c>
      <c r="AH104" s="747">
        <v>2472.34</v>
      </c>
      <c r="AI104" s="747">
        <f t="shared" si="47"/>
        <v>175536.14</v>
      </c>
      <c r="AJ104" s="748">
        <f t="shared" si="42"/>
        <v>287148.14</v>
      </c>
    </row>
    <row r="105" spans="1:36" s="403" customFormat="1" ht="31.5" customHeight="1" x14ac:dyDescent="0.25">
      <c r="A105" s="959" t="s">
        <v>682</v>
      </c>
      <c r="B105" s="438" t="s">
        <v>234</v>
      </c>
      <c r="C105" s="571" t="s">
        <v>31</v>
      </c>
      <c r="D105" s="995">
        <v>26</v>
      </c>
      <c r="E105" s="477">
        <v>4454</v>
      </c>
      <c r="F105" s="477">
        <f t="shared" si="31"/>
        <v>115804</v>
      </c>
      <c r="G105" s="477">
        <v>37518</v>
      </c>
      <c r="H105" s="477">
        <f t="shared" si="43"/>
        <v>975468</v>
      </c>
      <c r="I105" s="610">
        <f t="shared" si="32"/>
        <v>1091272</v>
      </c>
      <c r="J105" s="828"/>
      <c r="K105" s="799">
        <v>4454</v>
      </c>
      <c r="L105" s="800">
        <f t="shared" si="33"/>
        <v>0</v>
      </c>
      <c r="M105" s="799">
        <v>37518</v>
      </c>
      <c r="N105" s="800">
        <f t="shared" si="44"/>
        <v>0</v>
      </c>
      <c r="O105" s="804">
        <f t="shared" si="34"/>
        <v>0</v>
      </c>
      <c r="P105" s="638">
        <f t="shared" si="35"/>
        <v>0</v>
      </c>
      <c r="Q105" s="512">
        <f t="shared" si="36"/>
        <v>0</v>
      </c>
      <c r="R105" s="637">
        <f t="shared" si="29"/>
        <v>0</v>
      </c>
      <c r="S105" s="649"/>
      <c r="T105" s="519">
        <v>4454</v>
      </c>
      <c r="U105" s="519">
        <f t="shared" si="37"/>
        <v>0</v>
      </c>
      <c r="V105" s="519">
        <v>37518</v>
      </c>
      <c r="W105" s="519">
        <f t="shared" si="45"/>
        <v>0</v>
      </c>
      <c r="X105" s="670">
        <f t="shared" si="38"/>
        <v>0</v>
      </c>
      <c r="Y105" s="649"/>
      <c r="Z105" s="512">
        <v>4454</v>
      </c>
      <c r="AA105" s="512">
        <f t="shared" si="39"/>
        <v>0</v>
      </c>
      <c r="AB105" s="512">
        <v>37518</v>
      </c>
      <c r="AC105" s="512">
        <f t="shared" si="46"/>
        <v>0</v>
      </c>
      <c r="AD105" s="668">
        <f t="shared" si="40"/>
        <v>0</v>
      </c>
      <c r="AE105" s="740">
        <f t="shared" si="30"/>
        <v>26</v>
      </c>
      <c r="AF105" s="747">
        <v>4454</v>
      </c>
      <c r="AG105" s="747">
        <f t="shared" si="41"/>
        <v>115804</v>
      </c>
      <c r="AH105" s="747">
        <v>37518</v>
      </c>
      <c r="AI105" s="747">
        <f t="shared" si="47"/>
        <v>975468</v>
      </c>
      <c r="AJ105" s="748">
        <f t="shared" si="42"/>
        <v>1091272</v>
      </c>
    </row>
    <row r="106" spans="1:36" s="403" customFormat="1" ht="31.5" customHeight="1" x14ac:dyDescent="0.25">
      <c r="A106" s="959" t="s">
        <v>683</v>
      </c>
      <c r="B106" s="438" t="s">
        <v>235</v>
      </c>
      <c r="C106" s="571" t="s">
        <v>31</v>
      </c>
      <c r="D106" s="995">
        <v>20</v>
      </c>
      <c r="E106" s="477">
        <v>1572</v>
      </c>
      <c r="F106" s="477">
        <f t="shared" si="31"/>
        <v>31440</v>
      </c>
      <c r="G106" s="477">
        <v>1458.34</v>
      </c>
      <c r="H106" s="477">
        <f t="shared" si="43"/>
        <v>29166.799999999999</v>
      </c>
      <c r="I106" s="610">
        <f t="shared" si="32"/>
        <v>60606.8</v>
      </c>
      <c r="J106" s="828"/>
      <c r="K106" s="799">
        <v>1572</v>
      </c>
      <c r="L106" s="800">
        <f t="shared" si="33"/>
        <v>0</v>
      </c>
      <c r="M106" s="799">
        <v>1458.34</v>
      </c>
      <c r="N106" s="800">
        <f t="shared" si="44"/>
        <v>0</v>
      </c>
      <c r="O106" s="804">
        <f t="shared" si="34"/>
        <v>0</v>
      </c>
      <c r="P106" s="638">
        <f t="shared" si="35"/>
        <v>0</v>
      </c>
      <c r="Q106" s="512">
        <f t="shared" si="36"/>
        <v>0</v>
      </c>
      <c r="R106" s="637">
        <f t="shared" si="29"/>
        <v>0</v>
      </c>
      <c r="S106" s="649"/>
      <c r="T106" s="519">
        <v>1572</v>
      </c>
      <c r="U106" s="519">
        <f t="shared" si="37"/>
        <v>0</v>
      </c>
      <c r="V106" s="519">
        <v>1458.34</v>
      </c>
      <c r="W106" s="519">
        <f t="shared" si="45"/>
        <v>0</v>
      </c>
      <c r="X106" s="670">
        <f t="shared" si="38"/>
        <v>0</v>
      </c>
      <c r="Y106" s="649"/>
      <c r="Z106" s="512">
        <v>1572</v>
      </c>
      <c r="AA106" s="512">
        <f t="shared" si="39"/>
        <v>0</v>
      </c>
      <c r="AB106" s="512">
        <v>1458.34</v>
      </c>
      <c r="AC106" s="512">
        <f t="shared" si="46"/>
        <v>0</v>
      </c>
      <c r="AD106" s="668">
        <f t="shared" si="40"/>
        <v>0</v>
      </c>
      <c r="AE106" s="740">
        <f t="shared" si="30"/>
        <v>20</v>
      </c>
      <c r="AF106" s="747">
        <v>1572</v>
      </c>
      <c r="AG106" s="747">
        <f t="shared" si="41"/>
        <v>31440</v>
      </c>
      <c r="AH106" s="747">
        <v>1458.34</v>
      </c>
      <c r="AI106" s="747">
        <f t="shared" si="47"/>
        <v>29166.799999999999</v>
      </c>
      <c r="AJ106" s="748">
        <f t="shared" si="42"/>
        <v>60606.8</v>
      </c>
    </row>
    <row r="107" spans="1:36" s="403" customFormat="1" ht="31.5" customHeight="1" x14ac:dyDescent="0.25">
      <c r="A107" s="959" t="s">
        <v>684</v>
      </c>
      <c r="B107" s="438" t="s">
        <v>236</v>
      </c>
      <c r="C107" s="571" t="s">
        <v>31</v>
      </c>
      <c r="D107" s="995">
        <v>4</v>
      </c>
      <c r="E107" s="477">
        <v>1310</v>
      </c>
      <c r="F107" s="477">
        <f t="shared" si="31"/>
        <v>5240</v>
      </c>
      <c r="G107" s="477">
        <v>833.50800000000004</v>
      </c>
      <c r="H107" s="477">
        <f t="shared" si="43"/>
        <v>3334.0320000000002</v>
      </c>
      <c r="I107" s="610">
        <f t="shared" si="32"/>
        <v>8574.0319999999992</v>
      </c>
      <c r="J107" s="828"/>
      <c r="K107" s="799">
        <v>1310</v>
      </c>
      <c r="L107" s="800">
        <f t="shared" si="33"/>
        <v>0</v>
      </c>
      <c r="M107" s="799">
        <v>833.50800000000004</v>
      </c>
      <c r="N107" s="800">
        <f t="shared" si="44"/>
        <v>0</v>
      </c>
      <c r="O107" s="804">
        <f t="shared" si="34"/>
        <v>0</v>
      </c>
      <c r="P107" s="638">
        <f t="shared" si="35"/>
        <v>0</v>
      </c>
      <c r="Q107" s="512">
        <f t="shared" si="36"/>
        <v>0</v>
      </c>
      <c r="R107" s="637">
        <f t="shared" si="29"/>
        <v>0</v>
      </c>
      <c r="S107" s="649"/>
      <c r="T107" s="519">
        <v>1310</v>
      </c>
      <c r="U107" s="519">
        <f t="shared" si="37"/>
        <v>0</v>
      </c>
      <c r="V107" s="519">
        <v>833.50800000000004</v>
      </c>
      <c r="W107" s="519">
        <f t="shared" si="45"/>
        <v>0</v>
      </c>
      <c r="X107" s="670">
        <f t="shared" si="38"/>
        <v>0</v>
      </c>
      <c r="Y107" s="649"/>
      <c r="Z107" s="512">
        <v>1310</v>
      </c>
      <c r="AA107" s="512">
        <f t="shared" si="39"/>
        <v>0</v>
      </c>
      <c r="AB107" s="512">
        <v>833.50800000000004</v>
      </c>
      <c r="AC107" s="512">
        <f t="shared" si="46"/>
        <v>0</v>
      </c>
      <c r="AD107" s="668">
        <f t="shared" si="40"/>
        <v>0</v>
      </c>
      <c r="AE107" s="740">
        <f t="shared" si="30"/>
        <v>4</v>
      </c>
      <c r="AF107" s="747">
        <v>1310</v>
      </c>
      <c r="AG107" s="747">
        <f t="shared" si="41"/>
        <v>5240</v>
      </c>
      <c r="AH107" s="747">
        <v>833.50800000000004</v>
      </c>
      <c r="AI107" s="747">
        <f t="shared" si="47"/>
        <v>3334.0320000000002</v>
      </c>
      <c r="AJ107" s="748">
        <f t="shared" si="42"/>
        <v>8574.0319999999992</v>
      </c>
    </row>
    <row r="108" spans="1:36" s="403" customFormat="1" ht="31.5" customHeight="1" x14ac:dyDescent="0.25">
      <c r="A108" s="959" t="s">
        <v>685</v>
      </c>
      <c r="B108" s="438" t="s">
        <v>237</v>
      </c>
      <c r="C108" s="571" t="s">
        <v>31</v>
      </c>
      <c r="D108" s="995">
        <v>4</v>
      </c>
      <c r="E108" s="477">
        <v>4192</v>
      </c>
      <c r="F108" s="477">
        <f t="shared" si="31"/>
        <v>16768</v>
      </c>
      <c r="G108" s="477">
        <v>15047.760000000002</v>
      </c>
      <c r="H108" s="477">
        <f t="shared" si="43"/>
        <v>60191.040000000008</v>
      </c>
      <c r="I108" s="610">
        <f t="shared" si="32"/>
        <v>76959.040000000008</v>
      </c>
      <c r="J108" s="828"/>
      <c r="K108" s="799">
        <v>4192</v>
      </c>
      <c r="L108" s="800">
        <f t="shared" si="33"/>
        <v>0</v>
      </c>
      <c r="M108" s="799">
        <v>15047.760000000002</v>
      </c>
      <c r="N108" s="800">
        <f t="shared" si="44"/>
        <v>0</v>
      </c>
      <c r="O108" s="804">
        <f t="shared" si="34"/>
        <v>0</v>
      </c>
      <c r="P108" s="638">
        <f t="shared" si="35"/>
        <v>0</v>
      </c>
      <c r="Q108" s="512">
        <f t="shared" si="36"/>
        <v>0</v>
      </c>
      <c r="R108" s="637">
        <f t="shared" si="29"/>
        <v>0</v>
      </c>
      <c r="S108" s="649"/>
      <c r="T108" s="519">
        <v>4192</v>
      </c>
      <c r="U108" s="519">
        <f t="shared" si="37"/>
        <v>0</v>
      </c>
      <c r="V108" s="519">
        <v>15047.760000000002</v>
      </c>
      <c r="W108" s="519">
        <f t="shared" si="45"/>
        <v>0</v>
      </c>
      <c r="X108" s="670">
        <f t="shared" si="38"/>
        <v>0</v>
      </c>
      <c r="Y108" s="649"/>
      <c r="Z108" s="512">
        <v>4192</v>
      </c>
      <c r="AA108" s="512">
        <f t="shared" si="39"/>
        <v>0</v>
      </c>
      <c r="AB108" s="512">
        <v>15047.760000000002</v>
      </c>
      <c r="AC108" s="512">
        <f t="shared" si="46"/>
        <v>0</v>
      </c>
      <c r="AD108" s="668">
        <f t="shared" si="40"/>
        <v>0</v>
      </c>
      <c r="AE108" s="740">
        <f t="shared" si="30"/>
        <v>4</v>
      </c>
      <c r="AF108" s="747">
        <v>4192</v>
      </c>
      <c r="AG108" s="747">
        <f t="shared" si="41"/>
        <v>16768</v>
      </c>
      <c r="AH108" s="747">
        <v>15047.760000000002</v>
      </c>
      <c r="AI108" s="747">
        <f t="shared" si="47"/>
        <v>60191.040000000008</v>
      </c>
      <c r="AJ108" s="748">
        <f t="shared" si="42"/>
        <v>76959.040000000008</v>
      </c>
    </row>
    <row r="109" spans="1:36" s="403" customFormat="1" ht="31.5" customHeight="1" x14ac:dyDescent="0.25">
      <c r="A109" s="959" t="s">
        <v>686</v>
      </c>
      <c r="B109" s="438" t="s">
        <v>238</v>
      </c>
      <c r="C109" s="571" t="s">
        <v>31</v>
      </c>
      <c r="D109" s="995">
        <v>4</v>
      </c>
      <c r="E109" s="477">
        <v>393</v>
      </c>
      <c r="F109" s="477">
        <f t="shared" si="31"/>
        <v>1572</v>
      </c>
      <c r="G109" s="477">
        <v>3135.9119999999998</v>
      </c>
      <c r="H109" s="477">
        <f t="shared" si="43"/>
        <v>12543.647999999999</v>
      </c>
      <c r="I109" s="610">
        <f t="shared" si="32"/>
        <v>14115.647999999999</v>
      </c>
      <c r="J109" s="828"/>
      <c r="K109" s="799">
        <v>393</v>
      </c>
      <c r="L109" s="800">
        <f t="shared" si="33"/>
        <v>0</v>
      </c>
      <c r="M109" s="799">
        <v>3135.9119999999998</v>
      </c>
      <c r="N109" s="800">
        <f t="shared" si="44"/>
        <v>0</v>
      </c>
      <c r="O109" s="804">
        <f t="shared" si="34"/>
        <v>0</v>
      </c>
      <c r="P109" s="638">
        <f t="shared" si="35"/>
        <v>0</v>
      </c>
      <c r="Q109" s="512">
        <f t="shared" si="36"/>
        <v>0</v>
      </c>
      <c r="R109" s="637">
        <f t="shared" si="29"/>
        <v>0</v>
      </c>
      <c r="S109" s="649"/>
      <c r="T109" s="519">
        <v>393</v>
      </c>
      <c r="U109" s="519">
        <f t="shared" si="37"/>
        <v>0</v>
      </c>
      <c r="V109" s="519">
        <v>3135.9119999999998</v>
      </c>
      <c r="W109" s="519">
        <f t="shared" si="45"/>
        <v>0</v>
      </c>
      <c r="X109" s="670">
        <f t="shared" si="38"/>
        <v>0</v>
      </c>
      <c r="Y109" s="649"/>
      <c r="Z109" s="512">
        <v>393</v>
      </c>
      <c r="AA109" s="512">
        <f t="shared" si="39"/>
        <v>0</v>
      </c>
      <c r="AB109" s="512">
        <v>3135.9119999999998</v>
      </c>
      <c r="AC109" s="512">
        <f t="shared" si="46"/>
        <v>0</v>
      </c>
      <c r="AD109" s="668">
        <f t="shared" si="40"/>
        <v>0</v>
      </c>
      <c r="AE109" s="740">
        <f t="shared" si="30"/>
        <v>4</v>
      </c>
      <c r="AF109" s="747">
        <v>393</v>
      </c>
      <c r="AG109" s="747">
        <f t="shared" si="41"/>
        <v>1572</v>
      </c>
      <c r="AH109" s="747">
        <v>3135.9119999999998</v>
      </c>
      <c r="AI109" s="747">
        <f t="shared" si="47"/>
        <v>12543.647999999999</v>
      </c>
      <c r="AJ109" s="748">
        <f t="shared" si="42"/>
        <v>14115.647999999999</v>
      </c>
    </row>
    <row r="110" spans="1:36" s="403" customFormat="1" ht="31.5" customHeight="1" x14ac:dyDescent="0.25">
      <c r="A110" s="959" t="s">
        <v>687</v>
      </c>
      <c r="B110" s="438" t="s">
        <v>239</v>
      </c>
      <c r="C110" s="571" t="s">
        <v>31</v>
      </c>
      <c r="D110" s="995">
        <v>4</v>
      </c>
      <c r="E110" s="477">
        <v>393</v>
      </c>
      <c r="F110" s="477">
        <f t="shared" si="31"/>
        <v>1572</v>
      </c>
      <c r="G110" s="477">
        <v>1027</v>
      </c>
      <c r="H110" s="477">
        <f t="shared" si="43"/>
        <v>4108</v>
      </c>
      <c r="I110" s="610">
        <f t="shared" si="32"/>
        <v>5680</v>
      </c>
      <c r="J110" s="828"/>
      <c r="K110" s="799">
        <v>393</v>
      </c>
      <c r="L110" s="800">
        <f t="shared" si="33"/>
        <v>0</v>
      </c>
      <c r="M110" s="799">
        <v>1027</v>
      </c>
      <c r="N110" s="800">
        <f t="shared" si="44"/>
        <v>0</v>
      </c>
      <c r="O110" s="804">
        <f t="shared" si="34"/>
        <v>0</v>
      </c>
      <c r="P110" s="638">
        <f t="shared" si="35"/>
        <v>0</v>
      </c>
      <c r="Q110" s="512">
        <f t="shared" si="36"/>
        <v>0</v>
      </c>
      <c r="R110" s="637">
        <f t="shared" si="29"/>
        <v>0</v>
      </c>
      <c r="S110" s="649"/>
      <c r="T110" s="519">
        <v>393</v>
      </c>
      <c r="U110" s="519">
        <f t="shared" si="37"/>
        <v>0</v>
      </c>
      <c r="V110" s="519">
        <v>1027</v>
      </c>
      <c r="W110" s="519">
        <f t="shared" si="45"/>
        <v>0</v>
      </c>
      <c r="X110" s="670">
        <f t="shared" si="38"/>
        <v>0</v>
      </c>
      <c r="Y110" s="649"/>
      <c r="Z110" s="512">
        <v>393</v>
      </c>
      <c r="AA110" s="512">
        <f t="shared" si="39"/>
        <v>0</v>
      </c>
      <c r="AB110" s="512">
        <v>1027</v>
      </c>
      <c r="AC110" s="512">
        <f t="shared" si="46"/>
        <v>0</v>
      </c>
      <c r="AD110" s="668">
        <f t="shared" si="40"/>
        <v>0</v>
      </c>
      <c r="AE110" s="740">
        <f t="shared" si="30"/>
        <v>4</v>
      </c>
      <c r="AF110" s="747">
        <v>393</v>
      </c>
      <c r="AG110" s="747">
        <f t="shared" si="41"/>
        <v>1572</v>
      </c>
      <c r="AH110" s="747">
        <v>1027</v>
      </c>
      <c r="AI110" s="747">
        <f t="shared" si="47"/>
        <v>4108</v>
      </c>
      <c r="AJ110" s="748">
        <f t="shared" si="42"/>
        <v>5680</v>
      </c>
    </row>
    <row r="111" spans="1:36" s="403" customFormat="1" ht="31.5" customHeight="1" x14ac:dyDescent="0.25">
      <c r="A111" s="959" t="s">
        <v>688</v>
      </c>
      <c r="B111" s="438" t="s">
        <v>240</v>
      </c>
      <c r="C111" s="571" t="s">
        <v>31</v>
      </c>
      <c r="D111" s="995">
        <v>20</v>
      </c>
      <c r="E111" s="477">
        <v>3406</v>
      </c>
      <c r="F111" s="477">
        <f t="shared" si="31"/>
        <v>68120</v>
      </c>
      <c r="G111" s="477">
        <v>1774.5</v>
      </c>
      <c r="H111" s="477">
        <f t="shared" si="43"/>
        <v>35490</v>
      </c>
      <c r="I111" s="610">
        <f t="shared" si="32"/>
        <v>103610</v>
      </c>
      <c r="J111" s="828"/>
      <c r="K111" s="799">
        <v>3406</v>
      </c>
      <c r="L111" s="800">
        <f t="shared" si="33"/>
        <v>0</v>
      </c>
      <c r="M111" s="799">
        <v>1774.5</v>
      </c>
      <c r="N111" s="800">
        <f t="shared" si="44"/>
        <v>0</v>
      </c>
      <c r="O111" s="804">
        <f t="shared" si="34"/>
        <v>0</v>
      </c>
      <c r="P111" s="638">
        <f t="shared" si="35"/>
        <v>0</v>
      </c>
      <c r="Q111" s="512">
        <f t="shared" si="36"/>
        <v>0</v>
      </c>
      <c r="R111" s="637">
        <f t="shared" si="29"/>
        <v>0</v>
      </c>
      <c r="S111" s="649"/>
      <c r="T111" s="519">
        <v>3406</v>
      </c>
      <c r="U111" s="519">
        <f t="shared" si="37"/>
        <v>0</v>
      </c>
      <c r="V111" s="519">
        <v>1774.5</v>
      </c>
      <c r="W111" s="519">
        <f t="shared" si="45"/>
        <v>0</v>
      </c>
      <c r="X111" s="670">
        <f t="shared" si="38"/>
        <v>0</v>
      </c>
      <c r="Y111" s="649"/>
      <c r="Z111" s="512">
        <v>3406</v>
      </c>
      <c r="AA111" s="512">
        <f t="shared" si="39"/>
        <v>0</v>
      </c>
      <c r="AB111" s="512">
        <v>1774.5</v>
      </c>
      <c r="AC111" s="512">
        <f t="shared" si="46"/>
        <v>0</v>
      </c>
      <c r="AD111" s="668">
        <f t="shared" si="40"/>
        <v>0</v>
      </c>
      <c r="AE111" s="740">
        <f t="shared" si="30"/>
        <v>20</v>
      </c>
      <c r="AF111" s="747">
        <v>3406</v>
      </c>
      <c r="AG111" s="747">
        <f t="shared" si="41"/>
        <v>68120</v>
      </c>
      <c r="AH111" s="747">
        <v>1774.5</v>
      </c>
      <c r="AI111" s="747">
        <f t="shared" si="47"/>
        <v>35490</v>
      </c>
      <c r="AJ111" s="748">
        <f t="shared" si="42"/>
        <v>103610</v>
      </c>
    </row>
    <row r="112" spans="1:36" s="403" customFormat="1" ht="31.5" customHeight="1" x14ac:dyDescent="0.25">
      <c r="A112" s="959" t="s">
        <v>689</v>
      </c>
      <c r="B112" s="438" t="s">
        <v>241</v>
      </c>
      <c r="C112" s="571" t="s">
        <v>31</v>
      </c>
      <c r="D112" s="995">
        <v>5</v>
      </c>
      <c r="E112" s="477">
        <v>1572</v>
      </c>
      <c r="F112" s="477">
        <f t="shared" si="31"/>
        <v>7860</v>
      </c>
      <c r="G112" s="477">
        <v>478.40000000000003</v>
      </c>
      <c r="H112" s="477">
        <f t="shared" si="43"/>
        <v>2392</v>
      </c>
      <c r="I112" s="610">
        <f t="shared" si="32"/>
        <v>10252</v>
      </c>
      <c r="J112" s="828"/>
      <c r="K112" s="799">
        <v>1572</v>
      </c>
      <c r="L112" s="800">
        <f t="shared" si="33"/>
        <v>0</v>
      </c>
      <c r="M112" s="799">
        <v>478.40000000000003</v>
      </c>
      <c r="N112" s="800">
        <f t="shared" si="44"/>
        <v>0</v>
      </c>
      <c r="O112" s="804">
        <f t="shared" si="34"/>
        <v>0</v>
      </c>
      <c r="P112" s="638">
        <f t="shared" si="35"/>
        <v>0</v>
      </c>
      <c r="Q112" s="512">
        <f t="shared" si="36"/>
        <v>0</v>
      </c>
      <c r="R112" s="637">
        <f t="shared" si="29"/>
        <v>0</v>
      </c>
      <c r="S112" s="649"/>
      <c r="T112" s="519">
        <v>1572</v>
      </c>
      <c r="U112" s="519">
        <f t="shared" si="37"/>
        <v>0</v>
      </c>
      <c r="V112" s="519">
        <v>478.40000000000003</v>
      </c>
      <c r="W112" s="519">
        <f t="shared" si="45"/>
        <v>0</v>
      </c>
      <c r="X112" s="670">
        <f t="shared" si="38"/>
        <v>0</v>
      </c>
      <c r="Y112" s="649"/>
      <c r="Z112" s="512">
        <v>1572</v>
      </c>
      <c r="AA112" s="512">
        <f t="shared" si="39"/>
        <v>0</v>
      </c>
      <c r="AB112" s="512">
        <v>478.40000000000003</v>
      </c>
      <c r="AC112" s="512">
        <f t="shared" si="46"/>
        <v>0</v>
      </c>
      <c r="AD112" s="668">
        <f t="shared" si="40"/>
        <v>0</v>
      </c>
      <c r="AE112" s="740">
        <f t="shared" si="30"/>
        <v>5</v>
      </c>
      <c r="AF112" s="747">
        <v>1572</v>
      </c>
      <c r="AG112" s="747">
        <f t="shared" si="41"/>
        <v>7860</v>
      </c>
      <c r="AH112" s="747">
        <v>478.40000000000003</v>
      </c>
      <c r="AI112" s="747">
        <f t="shared" si="47"/>
        <v>2392</v>
      </c>
      <c r="AJ112" s="748">
        <f t="shared" si="42"/>
        <v>10252</v>
      </c>
    </row>
    <row r="113" spans="1:36" s="403" customFormat="1" ht="31.5" customHeight="1" x14ac:dyDescent="0.25">
      <c r="A113" s="959" t="s">
        <v>690</v>
      </c>
      <c r="B113" s="438" t="s">
        <v>241</v>
      </c>
      <c r="C113" s="571" t="s">
        <v>31</v>
      </c>
      <c r="D113" s="995">
        <v>8</v>
      </c>
      <c r="E113" s="477">
        <v>1572</v>
      </c>
      <c r="F113" s="477">
        <f t="shared" si="31"/>
        <v>12576</v>
      </c>
      <c r="G113" s="477">
        <v>478.40000000000003</v>
      </c>
      <c r="H113" s="477">
        <f t="shared" si="43"/>
        <v>3827.2000000000003</v>
      </c>
      <c r="I113" s="610">
        <f t="shared" si="32"/>
        <v>16403.2</v>
      </c>
      <c r="J113" s="828"/>
      <c r="K113" s="799">
        <v>1572</v>
      </c>
      <c r="L113" s="800">
        <f t="shared" si="33"/>
        <v>0</v>
      </c>
      <c r="M113" s="799">
        <v>478.40000000000003</v>
      </c>
      <c r="N113" s="800">
        <f t="shared" si="44"/>
        <v>0</v>
      </c>
      <c r="O113" s="804">
        <f t="shared" si="34"/>
        <v>0</v>
      </c>
      <c r="P113" s="638">
        <f t="shared" si="35"/>
        <v>0</v>
      </c>
      <c r="Q113" s="512">
        <f t="shared" si="36"/>
        <v>0</v>
      </c>
      <c r="R113" s="637">
        <f t="shared" si="29"/>
        <v>0</v>
      </c>
      <c r="S113" s="649"/>
      <c r="T113" s="519">
        <v>1572</v>
      </c>
      <c r="U113" s="519">
        <f t="shared" si="37"/>
        <v>0</v>
      </c>
      <c r="V113" s="519">
        <v>478.40000000000003</v>
      </c>
      <c r="W113" s="519">
        <f t="shared" si="45"/>
        <v>0</v>
      </c>
      <c r="X113" s="670">
        <f t="shared" si="38"/>
        <v>0</v>
      </c>
      <c r="Y113" s="649"/>
      <c r="Z113" s="512">
        <v>1572</v>
      </c>
      <c r="AA113" s="512">
        <f t="shared" si="39"/>
        <v>0</v>
      </c>
      <c r="AB113" s="512">
        <v>478.40000000000003</v>
      </c>
      <c r="AC113" s="512">
        <f t="shared" si="46"/>
        <v>0</v>
      </c>
      <c r="AD113" s="668">
        <f t="shared" si="40"/>
        <v>0</v>
      </c>
      <c r="AE113" s="740">
        <f t="shared" si="30"/>
        <v>8</v>
      </c>
      <c r="AF113" s="747">
        <v>1572</v>
      </c>
      <c r="AG113" s="747">
        <f t="shared" si="41"/>
        <v>12576</v>
      </c>
      <c r="AH113" s="747">
        <v>478.40000000000003</v>
      </c>
      <c r="AI113" s="747">
        <f t="shared" si="47"/>
        <v>3827.2000000000003</v>
      </c>
      <c r="AJ113" s="748">
        <f t="shared" si="42"/>
        <v>16403.2</v>
      </c>
    </row>
    <row r="114" spans="1:36" s="403" customFormat="1" ht="31.5" customHeight="1" x14ac:dyDescent="0.25">
      <c r="A114" s="959" t="s">
        <v>691</v>
      </c>
      <c r="B114" s="438" t="s">
        <v>241</v>
      </c>
      <c r="C114" s="571" t="s">
        <v>31</v>
      </c>
      <c r="D114" s="995">
        <v>6</v>
      </c>
      <c r="E114" s="477">
        <v>1572</v>
      </c>
      <c r="F114" s="477">
        <f t="shared" si="31"/>
        <v>9432</v>
      </c>
      <c r="G114" s="477">
        <v>478.40000000000003</v>
      </c>
      <c r="H114" s="477">
        <f t="shared" si="43"/>
        <v>2870.4</v>
      </c>
      <c r="I114" s="610">
        <f t="shared" si="32"/>
        <v>12302.4</v>
      </c>
      <c r="J114" s="828"/>
      <c r="K114" s="799">
        <v>1572</v>
      </c>
      <c r="L114" s="800">
        <f t="shared" si="33"/>
        <v>0</v>
      </c>
      <c r="M114" s="799">
        <v>478.40000000000003</v>
      </c>
      <c r="N114" s="800">
        <f t="shared" si="44"/>
        <v>0</v>
      </c>
      <c r="O114" s="804">
        <f t="shared" si="34"/>
        <v>0</v>
      </c>
      <c r="P114" s="638">
        <f t="shared" si="35"/>
        <v>0</v>
      </c>
      <c r="Q114" s="512">
        <f t="shared" si="36"/>
        <v>0</v>
      </c>
      <c r="R114" s="637">
        <f t="shared" si="29"/>
        <v>0</v>
      </c>
      <c r="S114" s="649"/>
      <c r="T114" s="519">
        <v>1572</v>
      </c>
      <c r="U114" s="519">
        <f t="shared" si="37"/>
        <v>0</v>
      </c>
      <c r="V114" s="519">
        <v>478.40000000000003</v>
      </c>
      <c r="W114" s="519">
        <f t="shared" si="45"/>
        <v>0</v>
      </c>
      <c r="X114" s="670">
        <f t="shared" si="38"/>
        <v>0</v>
      </c>
      <c r="Y114" s="649"/>
      <c r="Z114" s="512">
        <v>1572</v>
      </c>
      <c r="AA114" s="512">
        <f t="shared" si="39"/>
        <v>0</v>
      </c>
      <c r="AB114" s="512">
        <v>478.40000000000003</v>
      </c>
      <c r="AC114" s="512">
        <f t="shared" si="46"/>
        <v>0</v>
      </c>
      <c r="AD114" s="668">
        <f t="shared" si="40"/>
        <v>0</v>
      </c>
      <c r="AE114" s="740">
        <f t="shared" si="30"/>
        <v>6</v>
      </c>
      <c r="AF114" s="747">
        <v>1572</v>
      </c>
      <c r="AG114" s="747">
        <f t="shared" si="41"/>
        <v>9432</v>
      </c>
      <c r="AH114" s="747">
        <v>478.40000000000003</v>
      </c>
      <c r="AI114" s="747">
        <f t="shared" si="47"/>
        <v>2870.4</v>
      </c>
      <c r="AJ114" s="748">
        <f t="shared" si="42"/>
        <v>12302.4</v>
      </c>
    </row>
    <row r="115" spans="1:36" s="403" customFormat="1" ht="31.5" customHeight="1" x14ac:dyDescent="0.25">
      <c r="A115" s="959" t="s">
        <v>692</v>
      </c>
      <c r="B115" s="438" t="s">
        <v>242</v>
      </c>
      <c r="C115" s="571" t="s">
        <v>31</v>
      </c>
      <c r="D115" s="995">
        <v>13</v>
      </c>
      <c r="E115" s="477">
        <v>1572</v>
      </c>
      <c r="F115" s="477">
        <f t="shared" si="31"/>
        <v>20436</v>
      </c>
      <c r="G115" s="477">
        <v>522.6</v>
      </c>
      <c r="H115" s="477">
        <f t="shared" si="43"/>
        <v>6793.8</v>
      </c>
      <c r="I115" s="610">
        <f t="shared" si="32"/>
        <v>27229.8</v>
      </c>
      <c r="J115" s="828"/>
      <c r="K115" s="799">
        <v>1572</v>
      </c>
      <c r="L115" s="800">
        <f t="shared" si="33"/>
        <v>0</v>
      </c>
      <c r="M115" s="799">
        <v>522.6</v>
      </c>
      <c r="N115" s="800">
        <f t="shared" si="44"/>
        <v>0</v>
      </c>
      <c r="O115" s="804">
        <f t="shared" si="34"/>
        <v>0</v>
      </c>
      <c r="P115" s="638">
        <f t="shared" si="35"/>
        <v>0</v>
      </c>
      <c r="Q115" s="512">
        <f t="shared" si="36"/>
        <v>0</v>
      </c>
      <c r="R115" s="637">
        <f t="shared" si="29"/>
        <v>0</v>
      </c>
      <c r="S115" s="649"/>
      <c r="T115" s="519">
        <v>1572</v>
      </c>
      <c r="U115" s="519">
        <f t="shared" si="37"/>
        <v>0</v>
      </c>
      <c r="V115" s="519">
        <v>522.6</v>
      </c>
      <c r="W115" s="519">
        <f t="shared" si="45"/>
        <v>0</v>
      </c>
      <c r="X115" s="670">
        <f t="shared" si="38"/>
        <v>0</v>
      </c>
      <c r="Y115" s="649"/>
      <c r="Z115" s="512">
        <v>1572</v>
      </c>
      <c r="AA115" s="512">
        <f t="shared" si="39"/>
        <v>0</v>
      </c>
      <c r="AB115" s="512">
        <v>522.6</v>
      </c>
      <c r="AC115" s="512">
        <f t="shared" si="46"/>
        <v>0</v>
      </c>
      <c r="AD115" s="668">
        <f t="shared" si="40"/>
        <v>0</v>
      </c>
      <c r="AE115" s="740">
        <f t="shared" si="30"/>
        <v>13</v>
      </c>
      <c r="AF115" s="747">
        <v>1572</v>
      </c>
      <c r="AG115" s="747">
        <f t="shared" si="41"/>
        <v>20436</v>
      </c>
      <c r="AH115" s="747">
        <v>522.6</v>
      </c>
      <c r="AI115" s="747">
        <f t="shared" si="47"/>
        <v>6793.8</v>
      </c>
      <c r="AJ115" s="748">
        <f t="shared" si="42"/>
        <v>27229.8</v>
      </c>
    </row>
    <row r="116" spans="1:36" s="403" customFormat="1" ht="31.5" customHeight="1" x14ac:dyDescent="0.25">
      <c r="A116" s="959" t="s">
        <v>693</v>
      </c>
      <c r="B116" s="438" t="s">
        <v>243</v>
      </c>
      <c r="C116" s="571" t="s">
        <v>31</v>
      </c>
      <c r="D116" s="995">
        <v>1</v>
      </c>
      <c r="E116" s="477">
        <v>2620</v>
      </c>
      <c r="F116" s="477">
        <f t="shared" si="31"/>
        <v>2620</v>
      </c>
      <c r="G116" s="477">
        <v>1900.6000000000001</v>
      </c>
      <c r="H116" s="477">
        <f t="shared" si="43"/>
        <v>1900.6000000000001</v>
      </c>
      <c r="I116" s="610">
        <f t="shared" si="32"/>
        <v>4520.6000000000004</v>
      </c>
      <c r="J116" s="828"/>
      <c r="K116" s="799">
        <v>2620</v>
      </c>
      <c r="L116" s="800">
        <f t="shared" si="33"/>
        <v>0</v>
      </c>
      <c r="M116" s="799">
        <v>1900.6000000000001</v>
      </c>
      <c r="N116" s="800">
        <f t="shared" si="44"/>
        <v>0</v>
      </c>
      <c r="O116" s="804">
        <f t="shared" si="34"/>
        <v>0</v>
      </c>
      <c r="P116" s="638">
        <f t="shared" si="35"/>
        <v>0</v>
      </c>
      <c r="Q116" s="512">
        <f t="shared" si="36"/>
        <v>0</v>
      </c>
      <c r="R116" s="637">
        <f t="shared" si="29"/>
        <v>0</v>
      </c>
      <c r="S116" s="649"/>
      <c r="T116" s="519">
        <v>2620</v>
      </c>
      <c r="U116" s="519">
        <f t="shared" si="37"/>
        <v>0</v>
      </c>
      <c r="V116" s="519">
        <v>1900.6000000000001</v>
      </c>
      <c r="W116" s="519">
        <f t="shared" si="45"/>
        <v>0</v>
      </c>
      <c r="X116" s="670">
        <f t="shared" si="38"/>
        <v>0</v>
      </c>
      <c r="Y116" s="649"/>
      <c r="Z116" s="512">
        <v>2620</v>
      </c>
      <c r="AA116" s="512">
        <f t="shared" si="39"/>
        <v>0</v>
      </c>
      <c r="AB116" s="512">
        <v>1900.6000000000001</v>
      </c>
      <c r="AC116" s="512">
        <f t="shared" si="46"/>
        <v>0</v>
      </c>
      <c r="AD116" s="668">
        <f t="shared" si="40"/>
        <v>0</v>
      </c>
      <c r="AE116" s="740">
        <f t="shared" si="30"/>
        <v>1</v>
      </c>
      <c r="AF116" s="747">
        <v>2620</v>
      </c>
      <c r="AG116" s="747">
        <f t="shared" si="41"/>
        <v>2620</v>
      </c>
      <c r="AH116" s="747">
        <v>1900.6000000000001</v>
      </c>
      <c r="AI116" s="747">
        <f t="shared" si="47"/>
        <v>1900.6000000000001</v>
      </c>
      <c r="AJ116" s="748">
        <f t="shared" si="42"/>
        <v>4520.6000000000004</v>
      </c>
    </row>
    <row r="117" spans="1:36" s="403" customFormat="1" ht="31.5" customHeight="1" x14ac:dyDescent="0.25">
      <c r="A117" s="959" t="s">
        <v>694</v>
      </c>
      <c r="B117" s="438" t="s">
        <v>244</v>
      </c>
      <c r="C117" s="571" t="s">
        <v>31</v>
      </c>
      <c r="D117" s="995">
        <v>24</v>
      </c>
      <c r="E117" s="477">
        <v>131</v>
      </c>
      <c r="F117" s="477">
        <f t="shared" si="31"/>
        <v>3144</v>
      </c>
      <c r="G117" s="477">
        <v>93.288000000000011</v>
      </c>
      <c r="H117" s="477">
        <f t="shared" si="43"/>
        <v>2238.9120000000003</v>
      </c>
      <c r="I117" s="610">
        <f t="shared" si="32"/>
        <v>5382.9120000000003</v>
      </c>
      <c r="J117" s="828"/>
      <c r="K117" s="799">
        <v>131</v>
      </c>
      <c r="L117" s="800">
        <f t="shared" si="33"/>
        <v>0</v>
      </c>
      <c r="M117" s="799">
        <v>93.288000000000011</v>
      </c>
      <c r="N117" s="800">
        <f t="shared" si="44"/>
        <v>0</v>
      </c>
      <c r="O117" s="804">
        <f t="shared" si="34"/>
        <v>0</v>
      </c>
      <c r="P117" s="638">
        <f t="shared" si="35"/>
        <v>0</v>
      </c>
      <c r="Q117" s="512">
        <f t="shared" si="36"/>
        <v>0</v>
      </c>
      <c r="R117" s="637">
        <f t="shared" si="29"/>
        <v>0</v>
      </c>
      <c r="S117" s="649"/>
      <c r="T117" s="519">
        <v>131</v>
      </c>
      <c r="U117" s="519">
        <f t="shared" si="37"/>
        <v>0</v>
      </c>
      <c r="V117" s="519">
        <v>93.288000000000011</v>
      </c>
      <c r="W117" s="519">
        <f t="shared" si="45"/>
        <v>0</v>
      </c>
      <c r="X117" s="670">
        <f t="shared" si="38"/>
        <v>0</v>
      </c>
      <c r="Y117" s="649"/>
      <c r="Z117" s="512">
        <v>131</v>
      </c>
      <c r="AA117" s="512">
        <f t="shared" si="39"/>
        <v>0</v>
      </c>
      <c r="AB117" s="512">
        <v>93.288000000000011</v>
      </c>
      <c r="AC117" s="512">
        <f t="shared" si="46"/>
        <v>0</v>
      </c>
      <c r="AD117" s="668">
        <f t="shared" si="40"/>
        <v>0</v>
      </c>
      <c r="AE117" s="740">
        <f t="shared" si="30"/>
        <v>24</v>
      </c>
      <c r="AF117" s="747">
        <v>131</v>
      </c>
      <c r="AG117" s="747">
        <f t="shared" si="41"/>
        <v>3144</v>
      </c>
      <c r="AH117" s="747">
        <v>93.288000000000011</v>
      </c>
      <c r="AI117" s="747">
        <f t="shared" si="47"/>
        <v>2238.9120000000003</v>
      </c>
      <c r="AJ117" s="748">
        <f t="shared" si="42"/>
        <v>5382.9120000000003</v>
      </c>
    </row>
    <row r="118" spans="1:36" s="403" customFormat="1" ht="31.5" customHeight="1" x14ac:dyDescent="0.25">
      <c r="A118" s="959" t="s">
        <v>695</v>
      </c>
      <c r="B118" s="438" t="s">
        <v>245</v>
      </c>
      <c r="C118" s="571" t="s">
        <v>31</v>
      </c>
      <c r="D118" s="995">
        <v>40</v>
      </c>
      <c r="E118" s="477">
        <v>1965</v>
      </c>
      <c r="F118" s="477">
        <f t="shared" si="31"/>
        <v>78600</v>
      </c>
      <c r="G118" s="477">
        <v>1093.0920000000001</v>
      </c>
      <c r="H118" s="477">
        <f t="shared" si="43"/>
        <v>43723.680000000008</v>
      </c>
      <c r="I118" s="610">
        <f t="shared" si="32"/>
        <v>122323.68000000001</v>
      </c>
      <c r="J118" s="828"/>
      <c r="K118" s="799">
        <v>1965</v>
      </c>
      <c r="L118" s="800">
        <f t="shared" si="33"/>
        <v>0</v>
      </c>
      <c r="M118" s="799">
        <v>1093.0920000000001</v>
      </c>
      <c r="N118" s="800">
        <f t="shared" si="44"/>
        <v>0</v>
      </c>
      <c r="O118" s="804">
        <f t="shared" si="34"/>
        <v>0</v>
      </c>
      <c r="P118" s="638">
        <f t="shared" si="35"/>
        <v>0</v>
      </c>
      <c r="Q118" s="512">
        <f t="shared" si="36"/>
        <v>0</v>
      </c>
      <c r="R118" s="637">
        <f t="shared" si="29"/>
        <v>0</v>
      </c>
      <c r="S118" s="649"/>
      <c r="T118" s="519">
        <v>1965</v>
      </c>
      <c r="U118" s="519">
        <f t="shared" si="37"/>
        <v>0</v>
      </c>
      <c r="V118" s="519">
        <v>1093.0920000000001</v>
      </c>
      <c r="W118" s="519">
        <f t="shared" si="45"/>
        <v>0</v>
      </c>
      <c r="X118" s="670">
        <f t="shared" si="38"/>
        <v>0</v>
      </c>
      <c r="Y118" s="649"/>
      <c r="Z118" s="512">
        <v>1965</v>
      </c>
      <c r="AA118" s="512">
        <f t="shared" si="39"/>
        <v>0</v>
      </c>
      <c r="AB118" s="512">
        <v>1093.0920000000001</v>
      </c>
      <c r="AC118" s="512">
        <f t="shared" si="46"/>
        <v>0</v>
      </c>
      <c r="AD118" s="668">
        <f t="shared" si="40"/>
        <v>0</v>
      </c>
      <c r="AE118" s="740">
        <f t="shared" si="30"/>
        <v>40</v>
      </c>
      <c r="AF118" s="747">
        <v>1965</v>
      </c>
      <c r="AG118" s="747">
        <f t="shared" si="41"/>
        <v>78600</v>
      </c>
      <c r="AH118" s="747">
        <v>1093.0920000000001</v>
      </c>
      <c r="AI118" s="747">
        <f t="shared" si="47"/>
        <v>43723.680000000008</v>
      </c>
      <c r="AJ118" s="748">
        <f t="shared" si="42"/>
        <v>122323.68000000001</v>
      </c>
    </row>
    <row r="119" spans="1:36" s="403" customFormat="1" ht="31.5" customHeight="1" x14ac:dyDescent="0.25">
      <c r="A119" s="959" t="s">
        <v>696</v>
      </c>
      <c r="B119" s="438" t="s">
        <v>246</v>
      </c>
      <c r="C119" s="571" t="s">
        <v>31</v>
      </c>
      <c r="D119" s="995">
        <v>1</v>
      </c>
      <c r="E119" s="477">
        <v>3406</v>
      </c>
      <c r="F119" s="477">
        <f t="shared" si="31"/>
        <v>3406</v>
      </c>
      <c r="G119" s="477">
        <v>4581.2520000000004</v>
      </c>
      <c r="H119" s="477">
        <f t="shared" si="43"/>
        <v>4581.2520000000004</v>
      </c>
      <c r="I119" s="610">
        <f t="shared" si="32"/>
        <v>7987.2520000000004</v>
      </c>
      <c r="J119" s="828"/>
      <c r="K119" s="799">
        <v>3406</v>
      </c>
      <c r="L119" s="800">
        <f t="shared" si="33"/>
        <v>0</v>
      </c>
      <c r="M119" s="799">
        <v>4581.2520000000004</v>
      </c>
      <c r="N119" s="800">
        <f t="shared" si="44"/>
        <v>0</v>
      </c>
      <c r="O119" s="804">
        <f t="shared" si="34"/>
        <v>0</v>
      </c>
      <c r="P119" s="638">
        <f t="shared" si="35"/>
        <v>0</v>
      </c>
      <c r="Q119" s="512">
        <f t="shared" si="36"/>
        <v>0</v>
      </c>
      <c r="R119" s="637">
        <f t="shared" si="29"/>
        <v>0</v>
      </c>
      <c r="S119" s="649"/>
      <c r="T119" s="519">
        <v>3406</v>
      </c>
      <c r="U119" s="519">
        <f t="shared" si="37"/>
        <v>0</v>
      </c>
      <c r="V119" s="519">
        <v>4581.2520000000004</v>
      </c>
      <c r="W119" s="519">
        <f t="shared" si="45"/>
        <v>0</v>
      </c>
      <c r="X119" s="670">
        <f t="shared" si="38"/>
        <v>0</v>
      </c>
      <c r="Y119" s="649"/>
      <c r="Z119" s="512">
        <v>3406</v>
      </c>
      <c r="AA119" s="512">
        <f t="shared" si="39"/>
        <v>0</v>
      </c>
      <c r="AB119" s="512">
        <v>4581.2520000000004</v>
      </c>
      <c r="AC119" s="512">
        <f t="shared" si="46"/>
        <v>0</v>
      </c>
      <c r="AD119" s="668">
        <f t="shared" si="40"/>
        <v>0</v>
      </c>
      <c r="AE119" s="740">
        <f t="shared" si="30"/>
        <v>1</v>
      </c>
      <c r="AF119" s="747">
        <v>3406</v>
      </c>
      <c r="AG119" s="747">
        <f t="shared" si="41"/>
        <v>3406</v>
      </c>
      <c r="AH119" s="747">
        <v>4581.2520000000004</v>
      </c>
      <c r="AI119" s="747">
        <f t="shared" si="47"/>
        <v>4581.2520000000004</v>
      </c>
      <c r="AJ119" s="748">
        <f t="shared" si="42"/>
        <v>7987.2520000000004</v>
      </c>
    </row>
    <row r="120" spans="1:36" s="403" customFormat="1" ht="31.5" customHeight="1" x14ac:dyDescent="0.25">
      <c r="A120" s="959" t="s">
        <v>697</v>
      </c>
      <c r="B120" s="438" t="s">
        <v>247</v>
      </c>
      <c r="C120" s="571" t="s">
        <v>31</v>
      </c>
      <c r="D120" s="995">
        <v>1</v>
      </c>
      <c r="E120" s="477">
        <v>3406</v>
      </c>
      <c r="F120" s="477">
        <f t="shared" si="31"/>
        <v>3406</v>
      </c>
      <c r="G120" s="477">
        <v>11700</v>
      </c>
      <c r="H120" s="477">
        <f t="shared" si="43"/>
        <v>11700</v>
      </c>
      <c r="I120" s="610">
        <f t="shared" si="32"/>
        <v>15106</v>
      </c>
      <c r="J120" s="828"/>
      <c r="K120" s="799">
        <v>3406</v>
      </c>
      <c r="L120" s="800">
        <f t="shared" si="33"/>
        <v>0</v>
      </c>
      <c r="M120" s="799">
        <v>11700</v>
      </c>
      <c r="N120" s="800">
        <f t="shared" si="44"/>
        <v>0</v>
      </c>
      <c r="O120" s="804">
        <f t="shared" si="34"/>
        <v>0</v>
      </c>
      <c r="P120" s="638">
        <f t="shared" si="35"/>
        <v>0</v>
      </c>
      <c r="Q120" s="512">
        <f t="shared" si="36"/>
        <v>0</v>
      </c>
      <c r="R120" s="637">
        <f t="shared" si="29"/>
        <v>0</v>
      </c>
      <c r="S120" s="649"/>
      <c r="T120" s="519">
        <v>3406</v>
      </c>
      <c r="U120" s="519">
        <f t="shared" si="37"/>
        <v>0</v>
      </c>
      <c r="V120" s="519">
        <v>11700</v>
      </c>
      <c r="W120" s="519">
        <f t="shared" si="45"/>
        <v>0</v>
      </c>
      <c r="X120" s="670">
        <f t="shared" si="38"/>
        <v>0</v>
      </c>
      <c r="Y120" s="649"/>
      <c r="Z120" s="512">
        <v>3406</v>
      </c>
      <c r="AA120" s="512">
        <f t="shared" si="39"/>
        <v>0</v>
      </c>
      <c r="AB120" s="512">
        <v>11700</v>
      </c>
      <c r="AC120" s="512">
        <f t="shared" si="46"/>
        <v>0</v>
      </c>
      <c r="AD120" s="668">
        <f t="shared" si="40"/>
        <v>0</v>
      </c>
      <c r="AE120" s="740">
        <f t="shared" si="30"/>
        <v>1</v>
      </c>
      <c r="AF120" s="747">
        <v>3406</v>
      </c>
      <c r="AG120" s="747">
        <f t="shared" si="41"/>
        <v>3406</v>
      </c>
      <c r="AH120" s="747">
        <v>11700</v>
      </c>
      <c r="AI120" s="747">
        <f t="shared" si="47"/>
        <v>11700</v>
      </c>
      <c r="AJ120" s="748">
        <f t="shared" si="42"/>
        <v>15106</v>
      </c>
    </row>
    <row r="121" spans="1:36" s="403" customFormat="1" ht="31.5" customHeight="1" x14ac:dyDescent="0.25">
      <c r="A121" s="959" t="s">
        <v>698</v>
      </c>
      <c r="B121" s="438" t="s">
        <v>248</v>
      </c>
      <c r="C121" s="571" t="s">
        <v>31</v>
      </c>
      <c r="D121" s="995">
        <v>1</v>
      </c>
      <c r="E121" s="477">
        <v>3930</v>
      </c>
      <c r="F121" s="477">
        <f t="shared" si="31"/>
        <v>3930</v>
      </c>
      <c r="G121" s="477">
        <v>3325.4</v>
      </c>
      <c r="H121" s="477">
        <f t="shared" si="43"/>
        <v>3325.4</v>
      </c>
      <c r="I121" s="610">
        <f t="shared" si="32"/>
        <v>7255.4</v>
      </c>
      <c r="J121" s="828"/>
      <c r="K121" s="799">
        <v>3930</v>
      </c>
      <c r="L121" s="800">
        <f t="shared" si="33"/>
        <v>0</v>
      </c>
      <c r="M121" s="799">
        <v>3325.4</v>
      </c>
      <c r="N121" s="800">
        <f t="shared" si="44"/>
        <v>0</v>
      </c>
      <c r="O121" s="804">
        <f t="shared" si="34"/>
        <v>0</v>
      </c>
      <c r="P121" s="638">
        <f t="shared" si="35"/>
        <v>0</v>
      </c>
      <c r="Q121" s="512">
        <f t="shared" si="36"/>
        <v>0</v>
      </c>
      <c r="R121" s="637">
        <f t="shared" si="29"/>
        <v>0</v>
      </c>
      <c r="S121" s="649"/>
      <c r="T121" s="519">
        <v>3930</v>
      </c>
      <c r="U121" s="519">
        <f t="shared" si="37"/>
        <v>0</v>
      </c>
      <c r="V121" s="519">
        <v>3325.4</v>
      </c>
      <c r="W121" s="519">
        <f t="shared" si="45"/>
        <v>0</v>
      </c>
      <c r="X121" s="670">
        <f t="shared" si="38"/>
        <v>0</v>
      </c>
      <c r="Y121" s="649"/>
      <c r="Z121" s="512">
        <v>3930</v>
      </c>
      <c r="AA121" s="512">
        <f t="shared" si="39"/>
        <v>0</v>
      </c>
      <c r="AB121" s="512">
        <v>3325.4</v>
      </c>
      <c r="AC121" s="512">
        <f t="shared" si="46"/>
        <v>0</v>
      </c>
      <c r="AD121" s="668">
        <f t="shared" si="40"/>
        <v>0</v>
      </c>
      <c r="AE121" s="740">
        <f t="shared" si="30"/>
        <v>1</v>
      </c>
      <c r="AF121" s="747">
        <v>3930</v>
      </c>
      <c r="AG121" s="747">
        <f t="shared" si="41"/>
        <v>3930</v>
      </c>
      <c r="AH121" s="747">
        <v>3325.4</v>
      </c>
      <c r="AI121" s="747">
        <f t="shared" si="47"/>
        <v>3325.4</v>
      </c>
      <c r="AJ121" s="748">
        <f t="shared" si="42"/>
        <v>7255.4</v>
      </c>
    </row>
    <row r="122" spans="1:36" s="403" customFormat="1" ht="31.5" customHeight="1" x14ac:dyDescent="0.25">
      <c r="A122" s="959" t="s">
        <v>699</v>
      </c>
      <c r="B122" s="438" t="s">
        <v>249</v>
      </c>
      <c r="C122" s="571" t="s">
        <v>32</v>
      </c>
      <c r="D122" s="995">
        <v>890</v>
      </c>
      <c r="E122" s="477">
        <v>497.8</v>
      </c>
      <c r="F122" s="477">
        <f t="shared" si="31"/>
        <v>443042</v>
      </c>
      <c r="G122" s="477">
        <v>587.75599999999997</v>
      </c>
      <c r="H122" s="477">
        <f t="shared" si="43"/>
        <v>523102.83999999997</v>
      </c>
      <c r="I122" s="610">
        <f t="shared" si="32"/>
        <v>966144.84</v>
      </c>
      <c r="J122" s="828"/>
      <c r="K122" s="799">
        <v>497.8</v>
      </c>
      <c r="L122" s="800">
        <f t="shared" si="33"/>
        <v>0</v>
      </c>
      <c r="M122" s="799">
        <v>587.75599999999997</v>
      </c>
      <c r="N122" s="800">
        <f t="shared" si="44"/>
        <v>0</v>
      </c>
      <c r="O122" s="804">
        <f t="shared" si="34"/>
        <v>0</v>
      </c>
      <c r="P122" s="638">
        <f t="shared" si="35"/>
        <v>0</v>
      </c>
      <c r="Q122" s="512">
        <f t="shared" si="36"/>
        <v>0</v>
      </c>
      <c r="R122" s="637">
        <f t="shared" si="29"/>
        <v>0</v>
      </c>
      <c r="S122" s="649"/>
      <c r="T122" s="519">
        <v>497.8</v>
      </c>
      <c r="U122" s="519">
        <f t="shared" si="37"/>
        <v>0</v>
      </c>
      <c r="V122" s="519">
        <v>587.75599999999997</v>
      </c>
      <c r="W122" s="519">
        <f t="shared" si="45"/>
        <v>0</v>
      </c>
      <c r="X122" s="670">
        <f t="shared" si="38"/>
        <v>0</v>
      </c>
      <c r="Y122" s="649"/>
      <c r="Z122" s="512">
        <v>497.8</v>
      </c>
      <c r="AA122" s="512">
        <f t="shared" si="39"/>
        <v>0</v>
      </c>
      <c r="AB122" s="512">
        <v>587.75599999999997</v>
      </c>
      <c r="AC122" s="512">
        <f t="shared" si="46"/>
        <v>0</v>
      </c>
      <c r="AD122" s="668">
        <f t="shared" si="40"/>
        <v>0</v>
      </c>
      <c r="AE122" s="740">
        <f t="shared" si="30"/>
        <v>890</v>
      </c>
      <c r="AF122" s="747">
        <v>497.8</v>
      </c>
      <c r="AG122" s="747">
        <f t="shared" si="41"/>
        <v>443042</v>
      </c>
      <c r="AH122" s="747">
        <v>587.75599999999997</v>
      </c>
      <c r="AI122" s="747">
        <f t="shared" si="47"/>
        <v>523102.83999999997</v>
      </c>
      <c r="AJ122" s="748">
        <f t="shared" si="42"/>
        <v>966144.84</v>
      </c>
    </row>
    <row r="123" spans="1:36" s="403" customFormat="1" ht="31.5" customHeight="1" x14ac:dyDescent="0.25">
      <c r="A123" s="959" t="s">
        <v>700</v>
      </c>
      <c r="B123" s="438" t="s">
        <v>250</v>
      </c>
      <c r="C123" s="571" t="s">
        <v>32</v>
      </c>
      <c r="D123" s="995">
        <v>890</v>
      </c>
      <c r="E123" s="477">
        <v>131</v>
      </c>
      <c r="F123" s="477">
        <f t="shared" si="31"/>
        <v>116590</v>
      </c>
      <c r="G123" s="477">
        <v>380.64000000000004</v>
      </c>
      <c r="H123" s="477">
        <f t="shared" si="43"/>
        <v>338769.60000000003</v>
      </c>
      <c r="I123" s="610">
        <f t="shared" si="32"/>
        <v>455359.60000000003</v>
      </c>
      <c r="J123" s="828"/>
      <c r="K123" s="799">
        <v>131</v>
      </c>
      <c r="L123" s="800">
        <f t="shared" si="33"/>
        <v>0</v>
      </c>
      <c r="M123" s="799">
        <v>380.64000000000004</v>
      </c>
      <c r="N123" s="800">
        <f t="shared" si="44"/>
        <v>0</v>
      </c>
      <c r="O123" s="804">
        <f t="shared" si="34"/>
        <v>0</v>
      </c>
      <c r="P123" s="638">
        <f t="shared" si="35"/>
        <v>0</v>
      </c>
      <c r="Q123" s="512">
        <f t="shared" si="36"/>
        <v>0</v>
      </c>
      <c r="R123" s="637">
        <f t="shared" si="29"/>
        <v>0</v>
      </c>
      <c r="S123" s="649"/>
      <c r="T123" s="519">
        <v>131</v>
      </c>
      <c r="U123" s="519">
        <f t="shared" si="37"/>
        <v>0</v>
      </c>
      <c r="V123" s="519">
        <v>380.64000000000004</v>
      </c>
      <c r="W123" s="519">
        <f t="shared" si="45"/>
        <v>0</v>
      </c>
      <c r="X123" s="670">
        <f t="shared" si="38"/>
        <v>0</v>
      </c>
      <c r="Y123" s="649"/>
      <c r="Z123" s="512">
        <v>131</v>
      </c>
      <c r="AA123" s="512">
        <f t="shared" si="39"/>
        <v>0</v>
      </c>
      <c r="AB123" s="512">
        <v>380.64000000000004</v>
      </c>
      <c r="AC123" s="512">
        <f t="shared" si="46"/>
        <v>0</v>
      </c>
      <c r="AD123" s="668">
        <f t="shared" si="40"/>
        <v>0</v>
      </c>
      <c r="AE123" s="740">
        <f t="shared" si="30"/>
        <v>890</v>
      </c>
      <c r="AF123" s="747">
        <v>131</v>
      </c>
      <c r="AG123" s="747">
        <f t="shared" si="41"/>
        <v>116590</v>
      </c>
      <c r="AH123" s="747">
        <v>380.64000000000004</v>
      </c>
      <c r="AI123" s="747">
        <f t="shared" si="47"/>
        <v>338769.60000000003</v>
      </c>
      <c r="AJ123" s="748">
        <f t="shared" si="42"/>
        <v>455359.60000000003</v>
      </c>
    </row>
    <row r="124" spans="1:36" s="403" customFormat="1" ht="31.5" customHeight="1" x14ac:dyDescent="0.25">
      <c r="A124" s="959" t="s">
        <v>701</v>
      </c>
      <c r="B124" s="438" t="s">
        <v>251</v>
      </c>
      <c r="C124" s="571" t="s">
        <v>32</v>
      </c>
      <c r="D124" s="995">
        <v>890</v>
      </c>
      <c r="E124" s="477">
        <v>157.20000000000002</v>
      </c>
      <c r="F124" s="477">
        <f t="shared" si="31"/>
        <v>139908.00000000003</v>
      </c>
      <c r="G124" s="477">
        <v>278.72000000000003</v>
      </c>
      <c r="H124" s="477">
        <f t="shared" si="43"/>
        <v>248060.80000000002</v>
      </c>
      <c r="I124" s="610">
        <f t="shared" si="32"/>
        <v>387968.80000000005</v>
      </c>
      <c r="J124" s="828"/>
      <c r="K124" s="799">
        <v>157.20000000000002</v>
      </c>
      <c r="L124" s="800">
        <f t="shared" si="33"/>
        <v>0</v>
      </c>
      <c r="M124" s="799">
        <v>278.72000000000003</v>
      </c>
      <c r="N124" s="800">
        <f t="shared" si="44"/>
        <v>0</v>
      </c>
      <c r="O124" s="804">
        <f t="shared" si="34"/>
        <v>0</v>
      </c>
      <c r="P124" s="638">
        <f t="shared" si="35"/>
        <v>0</v>
      </c>
      <c r="Q124" s="512">
        <f t="shared" si="36"/>
        <v>0</v>
      </c>
      <c r="R124" s="637">
        <f t="shared" si="29"/>
        <v>0</v>
      </c>
      <c r="S124" s="649"/>
      <c r="T124" s="519">
        <v>157.20000000000002</v>
      </c>
      <c r="U124" s="519">
        <f t="shared" si="37"/>
        <v>0</v>
      </c>
      <c r="V124" s="519">
        <v>278.72000000000003</v>
      </c>
      <c r="W124" s="519">
        <f t="shared" si="45"/>
        <v>0</v>
      </c>
      <c r="X124" s="670">
        <f t="shared" si="38"/>
        <v>0</v>
      </c>
      <c r="Y124" s="649"/>
      <c r="Z124" s="512">
        <v>157.20000000000002</v>
      </c>
      <c r="AA124" s="512">
        <f t="shared" si="39"/>
        <v>0</v>
      </c>
      <c r="AB124" s="512">
        <v>278.72000000000003</v>
      </c>
      <c r="AC124" s="512">
        <f t="shared" si="46"/>
        <v>0</v>
      </c>
      <c r="AD124" s="668">
        <f t="shared" si="40"/>
        <v>0</v>
      </c>
      <c r="AE124" s="740">
        <f t="shared" si="30"/>
        <v>890</v>
      </c>
      <c r="AF124" s="747">
        <v>157.20000000000002</v>
      </c>
      <c r="AG124" s="747">
        <f t="shared" si="41"/>
        <v>139908.00000000003</v>
      </c>
      <c r="AH124" s="747">
        <v>278.72000000000003</v>
      </c>
      <c r="AI124" s="747">
        <f t="shared" si="47"/>
        <v>248060.80000000002</v>
      </c>
      <c r="AJ124" s="748">
        <f t="shared" si="42"/>
        <v>387968.80000000005</v>
      </c>
    </row>
    <row r="125" spans="1:36" s="403" customFormat="1" ht="31.5" customHeight="1" x14ac:dyDescent="0.25">
      <c r="A125" s="959" t="s">
        <v>702</v>
      </c>
      <c r="B125" s="438" t="s">
        <v>252</v>
      </c>
      <c r="C125" s="571" t="s">
        <v>31</v>
      </c>
      <c r="D125" s="995">
        <v>16</v>
      </c>
      <c r="E125" s="477">
        <v>1572</v>
      </c>
      <c r="F125" s="477">
        <f t="shared" si="31"/>
        <v>25152</v>
      </c>
      <c r="G125" s="477">
        <v>2107.04</v>
      </c>
      <c r="H125" s="477">
        <f t="shared" si="43"/>
        <v>33712.639999999999</v>
      </c>
      <c r="I125" s="610">
        <f t="shared" si="32"/>
        <v>58864.639999999999</v>
      </c>
      <c r="J125" s="828"/>
      <c r="K125" s="799">
        <v>1572</v>
      </c>
      <c r="L125" s="800">
        <f t="shared" si="33"/>
        <v>0</v>
      </c>
      <c r="M125" s="799">
        <v>2107.04</v>
      </c>
      <c r="N125" s="800">
        <f t="shared" si="44"/>
        <v>0</v>
      </c>
      <c r="O125" s="804">
        <f t="shared" si="34"/>
        <v>0</v>
      </c>
      <c r="P125" s="638">
        <f t="shared" si="35"/>
        <v>0</v>
      </c>
      <c r="Q125" s="512">
        <f t="shared" si="36"/>
        <v>0</v>
      </c>
      <c r="R125" s="637">
        <f t="shared" si="29"/>
        <v>0</v>
      </c>
      <c r="S125" s="649"/>
      <c r="T125" s="519">
        <v>1572</v>
      </c>
      <c r="U125" s="519">
        <f t="shared" si="37"/>
        <v>0</v>
      </c>
      <c r="V125" s="519">
        <v>2107.04</v>
      </c>
      <c r="W125" s="519">
        <f t="shared" si="45"/>
        <v>0</v>
      </c>
      <c r="X125" s="670">
        <f t="shared" si="38"/>
        <v>0</v>
      </c>
      <c r="Y125" s="649"/>
      <c r="Z125" s="512">
        <v>1572</v>
      </c>
      <c r="AA125" s="512">
        <f t="shared" si="39"/>
        <v>0</v>
      </c>
      <c r="AB125" s="512">
        <v>2107.04</v>
      </c>
      <c r="AC125" s="512">
        <f t="shared" si="46"/>
        <v>0</v>
      </c>
      <c r="AD125" s="668">
        <f t="shared" si="40"/>
        <v>0</v>
      </c>
      <c r="AE125" s="740">
        <f t="shared" si="30"/>
        <v>16</v>
      </c>
      <c r="AF125" s="747">
        <v>1572</v>
      </c>
      <c r="AG125" s="747">
        <f t="shared" si="41"/>
        <v>25152</v>
      </c>
      <c r="AH125" s="747">
        <v>2107.04</v>
      </c>
      <c r="AI125" s="747">
        <f t="shared" si="47"/>
        <v>33712.639999999999</v>
      </c>
      <c r="AJ125" s="748">
        <f t="shared" si="42"/>
        <v>58864.639999999999</v>
      </c>
    </row>
    <row r="126" spans="1:36" s="403" customFormat="1" ht="31.5" customHeight="1" x14ac:dyDescent="0.25">
      <c r="A126" s="959" t="s">
        <v>703</v>
      </c>
      <c r="B126" s="438" t="s">
        <v>253</v>
      </c>
      <c r="C126" s="571" t="s">
        <v>31</v>
      </c>
      <c r="D126" s="995">
        <v>10</v>
      </c>
      <c r="E126" s="477">
        <v>1572</v>
      </c>
      <c r="F126" s="477">
        <f t="shared" si="31"/>
        <v>15720</v>
      </c>
      <c r="G126" s="477">
        <v>2459.6</v>
      </c>
      <c r="H126" s="477">
        <f t="shared" si="43"/>
        <v>24596</v>
      </c>
      <c r="I126" s="610">
        <f t="shared" si="32"/>
        <v>40316</v>
      </c>
      <c r="J126" s="828"/>
      <c r="K126" s="799">
        <v>1572</v>
      </c>
      <c r="L126" s="800">
        <f t="shared" si="33"/>
        <v>0</v>
      </c>
      <c r="M126" s="799">
        <v>2459.6</v>
      </c>
      <c r="N126" s="800">
        <f t="shared" si="44"/>
        <v>0</v>
      </c>
      <c r="O126" s="804">
        <f t="shared" si="34"/>
        <v>0</v>
      </c>
      <c r="P126" s="638">
        <f t="shared" si="35"/>
        <v>0</v>
      </c>
      <c r="Q126" s="512">
        <f t="shared" si="36"/>
        <v>0</v>
      </c>
      <c r="R126" s="637">
        <f t="shared" si="29"/>
        <v>0</v>
      </c>
      <c r="S126" s="649"/>
      <c r="T126" s="519">
        <v>1572</v>
      </c>
      <c r="U126" s="519">
        <f t="shared" si="37"/>
        <v>0</v>
      </c>
      <c r="V126" s="519">
        <v>2459.6</v>
      </c>
      <c r="W126" s="519">
        <f t="shared" si="45"/>
        <v>0</v>
      </c>
      <c r="X126" s="670">
        <f t="shared" si="38"/>
        <v>0</v>
      </c>
      <c r="Y126" s="649"/>
      <c r="Z126" s="512">
        <v>1572</v>
      </c>
      <c r="AA126" s="512">
        <f t="shared" si="39"/>
        <v>0</v>
      </c>
      <c r="AB126" s="512">
        <v>2459.6</v>
      </c>
      <c r="AC126" s="512">
        <f t="shared" si="46"/>
        <v>0</v>
      </c>
      <c r="AD126" s="668">
        <f t="shared" si="40"/>
        <v>0</v>
      </c>
      <c r="AE126" s="740">
        <f t="shared" si="30"/>
        <v>10</v>
      </c>
      <c r="AF126" s="747">
        <v>1572</v>
      </c>
      <c r="AG126" s="747">
        <f t="shared" si="41"/>
        <v>15720</v>
      </c>
      <c r="AH126" s="747">
        <v>2459.6</v>
      </c>
      <c r="AI126" s="747">
        <f t="shared" si="47"/>
        <v>24596</v>
      </c>
      <c r="AJ126" s="748">
        <f t="shared" si="42"/>
        <v>40316</v>
      </c>
    </row>
    <row r="127" spans="1:36" s="403" customFormat="1" ht="31.5" customHeight="1" x14ac:dyDescent="0.25">
      <c r="A127" s="959" t="s">
        <v>704</v>
      </c>
      <c r="B127" s="438" t="s">
        <v>254</v>
      </c>
      <c r="C127" s="571" t="s">
        <v>31</v>
      </c>
      <c r="D127" s="995">
        <v>100</v>
      </c>
      <c r="E127" s="477">
        <v>353.7</v>
      </c>
      <c r="F127" s="477">
        <f t="shared" si="31"/>
        <v>35370</v>
      </c>
      <c r="G127" s="477">
        <v>456.27400000000006</v>
      </c>
      <c r="H127" s="477">
        <f t="shared" si="43"/>
        <v>45627.400000000009</v>
      </c>
      <c r="I127" s="610">
        <f t="shared" si="32"/>
        <v>80997.400000000009</v>
      </c>
      <c r="J127" s="828"/>
      <c r="K127" s="799">
        <v>353.7</v>
      </c>
      <c r="L127" s="800">
        <f t="shared" si="33"/>
        <v>0</v>
      </c>
      <c r="M127" s="799">
        <v>456.27400000000006</v>
      </c>
      <c r="N127" s="800">
        <f t="shared" si="44"/>
        <v>0</v>
      </c>
      <c r="O127" s="804">
        <f t="shared" si="34"/>
        <v>0</v>
      </c>
      <c r="P127" s="638">
        <f t="shared" si="35"/>
        <v>0</v>
      </c>
      <c r="Q127" s="512">
        <f t="shared" si="36"/>
        <v>0</v>
      </c>
      <c r="R127" s="637">
        <f t="shared" si="29"/>
        <v>0</v>
      </c>
      <c r="S127" s="649"/>
      <c r="T127" s="519">
        <v>353.7</v>
      </c>
      <c r="U127" s="519">
        <f t="shared" si="37"/>
        <v>0</v>
      </c>
      <c r="V127" s="519">
        <v>456.27400000000006</v>
      </c>
      <c r="W127" s="519">
        <f t="shared" si="45"/>
        <v>0</v>
      </c>
      <c r="X127" s="670">
        <f t="shared" si="38"/>
        <v>0</v>
      </c>
      <c r="Y127" s="649"/>
      <c r="Z127" s="512">
        <v>353.7</v>
      </c>
      <c r="AA127" s="512">
        <f t="shared" si="39"/>
        <v>0</v>
      </c>
      <c r="AB127" s="512">
        <v>456.27400000000006</v>
      </c>
      <c r="AC127" s="512">
        <f t="shared" si="46"/>
        <v>0</v>
      </c>
      <c r="AD127" s="668">
        <f t="shared" si="40"/>
        <v>0</v>
      </c>
      <c r="AE127" s="740">
        <f t="shared" si="30"/>
        <v>100</v>
      </c>
      <c r="AF127" s="747">
        <v>353.7</v>
      </c>
      <c r="AG127" s="747">
        <f t="shared" si="41"/>
        <v>35370</v>
      </c>
      <c r="AH127" s="747">
        <v>456.27400000000006</v>
      </c>
      <c r="AI127" s="747">
        <f t="shared" si="47"/>
        <v>45627.400000000009</v>
      </c>
      <c r="AJ127" s="748">
        <f t="shared" si="42"/>
        <v>80997.400000000009</v>
      </c>
    </row>
    <row r="128" spans="1:36" s="403" customFormat="1" ht="31.5" customHeight="1" x14ac:dyDescent="0.25">
      <c r="A128" s="959" t="s">
        <v>705</v>
      </c>
      <c r="B128" s="438" t="s">
        <v>255</v>
      </c>
      <c r="C128" s="571" t="s">
        <v>31</v>
      </c>
      <c r="D128" s="995">
        <v>300</v>
      </c>
      <c r="E128" s="477">
        <v>183.4</v>
      </c>
      <c r="F128" s="477">
        <f t="shared" si="31"/>
        <v>55020</v>
      </c>
      <c r="G128" s="477">
        <v>291.33</v>
      </c>
      <c r="H128" s="477">
        <f t="shared" si="43"/>
        <v>87399</v>
      </c>
      <c r="I128" s="610">
        <f t="shared" si="32"/>
        <v>142419</v>
      </c>
      <c r="J128" s="828"/>
      <c r="K128" s="799">
        <v>183.4</v>
      </c>
      <c r="L128" s="800">
        <f t="shared" si="33"/>
        <v>0</v>
      </c>
      <c r="M128" s="799">
        <v>291.33</v>
      </c>
      <c r="N128" s="800">
        <f t="shared" si="44"/>
        <v>0</v>
      </c>
      <c r="O128" s="804">
        <f t="shared" si="34"/>
        <v>0</v>
      </c>
      <c r="P128" s="638">
        <f t="shared" si="35"/>
        <v>0</v>
      </c>
      <c r="Q128" s="512">
        <f t="shared" si="36"/>
        <v>0</v>
      </c>
      <c r="R128" s="637">
        <f t="shared" si="29"/>
        <v>0</v>
      </c>
      <c r="S128" s="649"/>
      <c r="T128" s="519">
        <v>183.4</v>
      </c>
      <c r="U128" s="519">
        <f t="shared" si="37"/>
        <v>0</v>
      </c>
      <c r="V128" s="519">
        <v>291.33</v>
      </c>
      <c r="W128" s="519">
        <f t="shared" si="45"/>
        <v>0</v>
      </c>
      <c r="X128" s="670">
        <f t="shared" si="38"/>
        <v>0</v>
      </c>
      <c r="Y128" s="649"/>
      <c r="Z128" s="512">
        <v>183.4</v>
      </c>
      <c r="AA128" s="512">
        <f t="shared" si="39"/>
        <v>0</v>
      </c>
      <c r="AB128" s="512">
        <v>291.33</v>
      </c>
      <c r="AC128" s="512">
        <f t="shared" si="46"/>
        <v>0</v>
      </c>
      <c r="AD128" s="668">
        <f t="shared" si="40"/>
        <v>0</v>
      </c>
      <c r="AE128" s="740">
        <f t="shared" si="30"/>
        <v>300</v>
      </c>
      <c r="AF128" s="747">
        <v>183.4</v>
      </c>
      <c r="AG128" s="747">
        <f t="shared" si="41"/>
        <v>55020</v>
      </c>
      <c r="AH128" s="747">
        <v>291.33</v>
      </c>
      <c r="AI128" s="747">
        <f t="shared" si="47"/>
        <v>87399</v>
      </c>
      <c r="AJ128" s="748">
        <f t="shared" si="42"/>
        <v>142419</v>
      </c>
    </row>
    <row r="129" spans="1:36" s="403" customFormat="1" ht="31.5" customHeight="1" x14ac:dyDescent="0.25">
      <c r="A129" s="959" t="s">
        <v>706</v>
      </c>
      <c r="B129" s="438" t="s">
        <v>256</v>
      </c>
      <c r="C129" s="571" t="s">
        <v>31</v>
      </c>
      <c r="D129" s="995">
        <v>60</v>
      </c>
      <c r="E129" s="477">
        <v>117.9</v>
      </c>
      <c r="F129" s="477">
        <f t="shared" si="31"/>
        <v>7074</v>
      </c>
      <c r="G129" s="477">
        <v>98.8</v>
      </c>
      <c r="H129" s="477">
        <f t="shared" si="43"/>
        <v>5928</v>
      </c>
      <c r="I129" s="610">
        <f t="shared" si="32"/>
        <v>13002</v>
      </c>
      <c r="J129" s="828"/>
      <c r="K129" s="799">
        <v>117.9</v>
      </c>
      <c r="L129" s="800">
        <f t="shared" si="33"/>
        <v>0</v>
      </c>
      <c r="M129" s="799">
        <v>98.8</v>
      </c>
      <c r="N129" s="800">
        <f t="shared" si="44"/>
        <v>0</v>
      </c>
      <c r="O129" s="804">
        <f t="shared" si="34"/>
        <v>0</v>
      </c>
      <c r="P129" s="638">
        <f t="shared" si="35"/>
        <v>0</v>
      </c>
      <c r="Q129" s="512">
        <f t="shared" si="36"/>
        <v>0</v>
      </c>
      <c r="R129" s="637">
        <f t="shared" si="29"/>
        <v>0</v>
      </c>
      <c r="S129" s="649"/>
      <c r="T129" s="519">
        <v>117.9</v>
      </c>
      <c r="U129" s="519">
        <f t="shared" si="37"/>
        <v>0</v>
      </c>
      <c r="V129" s="519">
        <v>98.8</v>
      </c>
      <c r="W129" s="519">
        <f t="shared" si="45"/>
        <v>0</v>
      </c>
      <c r="X129" s="670">
        <f t="shared" si="38"/>
        <v>0</v>
      </c>
      <c r="Y129" s="649"/>
      <c r="Z129" s="512">
        <v>117.9</v>
      </c>
      <c r="AA129" s="512">
        <f t="shared" si="39"/>
        <v>0</v>
      </c>
      <c r="AB129" s="512">
        <v>98.8</v>
      </c>
      <c r="AC129" s="512">
        <f t="shared" si="46"/>
        <v>0</v>
      </c>
      <c r="AD129" s="668">
        <f t="shared" si="40"/>
        <v>0</v>
      </c>
      <c r="AE129" s="740">
        <f t="shared" si="30"/>
        <v>60</v>
      </c>
      <c r="AF129" s="747">
        <v>117.9</v>
      </c>
      <c r="AG129" s="747">
        <f t="shared" si="41"/>
        <v>7074</v>
      </c>
      <c r="AH129" s="747">
        <v>98.8</v>
      </c>
      <c r="AI129" s="747">
        <f t="shared" si="47"/>
        <v>5928</v>
      </c>
      <c r="AJ129" s="748">
        <f t="shared" si="42"/>
        <v>13002</v>
      </c>
    </row>
    <row r="130" spans="1:36" s="403" customFormat="1" ht="31.5" customHeight="1" x14ac:dyDescent="0.25">
      <c r="A130" s="959" t="s">
        <v>707</v>
      </c>
      <c r="B130" s="438" t="s">
        <v>257</v>
      </c>
      <c r="C130" s="571" t="s">
        <v>31</v>
      </c>
      <c r="D130" s="995">
        <v>60</v>
      </c>
      <c r="E130" s="477">
        <v>117.9</v>
      </c>
      <c r="F130" s="477">
        <f t="shared" si="31"/>
        <v>7074</v>
      </c>
      <c r="G130" s="477">
        <v>120.9</v>
      </c>
      <c r="H130" s="477">
        <f t="shared" si="43"/>
        <v>7254</v>
      </c>
      <c r="I130" s="610">
        <f t="shared" si="32"/>
        <v>14328</v>
      </c>
      <c r="J130" s="828"/>
      <c r="K130" s="799">
        <v>117.9</v>
      </c>
      <c r="L130" s="800">
        <f t="shared" si="33"/>
        <v>0</v>
      </c>
      <c r="M130" s="799">
        <v>120.9</v>
      </c>
      <c r="N130" s="800">
        <f t="shared" si="44"/>
        <v>0</v>
      </c>
      <c r="O130" s="804">
        <f t="shared" si="34"/>
        <v>0</v>
      </c>
      <c r="P130" s="638">
        <f t="shared" si="35"/>
        <v>0</v>
      </c>
      <c r="Q130" s="512">
        <f t="shared" si="36"/>
        <v>0</v>
      </c>
      <c r="R130" s="637">
        <f t="shared" si="29"/>
        <v>0</v>
      </c>
      <c r="S130" s="649"/>
      <c r="T130" s="519">
        <v>117.9</v>
      </c>
      <c r="U130" s="519">
        <f t="shared" si="37"/>
        <v>0</v>
      </c>
      <c r="V130" s="519">
        <v>120.9</v>
      </c>
      <c r="W130" s="519">
        <f t="shared" si="45"/>
        <v>0</v>
      </c>
      <c r="X130" s="670">
        <f t="shared" si="38"/>
        <v>0</v>
      </c>
      <c r="Y130" s="649"/>
      <c r="Z130" s="512">
        <v>117.9</v>
      </c>
      <c r="AA130" s="512">
        <f t="shared" si="39"/>
        <v>0</v>
      </c>
      <c r="AB130" s="512">
        <v>120.9</v>
      </c>
      <c r="AC130" s="512">
        <f t="shared" si="46"/>
        <v>0</v>
      </c>
      <c r="AD130" s="668">
        <f t="shared" si="40"/>
        <v>0</v>
      </c>
      <c r="AE130" s="740">
        <f t="shared" si="30"/>
        <v>60</v>
      </c>
      <c r="AF130" s="747">
        <v>117.9</v>
      </c>
      <c r="AG130" s="747">
        <f t="shared" si="41"/>
        <v>7074</v>
      </c>
      <c r="AH130" s="747">
        <v>120.9</v>
      </c>
      <c r="AI130" s="747">
        <f t="shared" si="47"/>
        <v>7254</v>
      </c>
      <c r="AJ130" s="748">
        <f t="shared" si="42"/>
        <v>14328</v>
      </c>
    </row>
    <row r="131" spans="1:36" s="403" customFormat="1" ht="31.5" customHeight="1" x14ac:dyDescent="0.25">
      <c r="A131" s="959" t="s">
        <v>708</v>
      </c>
      <c r="B131" s="438" t="s">
        <v>258</v>
      </c>
      <c r="C131" s="571" t="s">
        <v>31</v>
      </c>
      <c r="D131" s="995">
        <v>400</v>
      </c>
      <c r="E131" s="477">
        <v>32.75</v>
      </c>
      <c r="F131" s="477">
        <f t="shared" si="31"/>
        <v>13100</v>
      </c>
      <c r="G131" s="477">
        <v>107.926</v>
      </c>
      <c r="H131" s="477">
        <f t="shared" si="43"/>
        <v>43170.400000000001</v>
      </c>
      <c r="I131" s="610">
        <f t="shared" si="32"/>
        <v>56270.400000000001</v>
      </c>
      <c r="J131" s="828"/>
      <c r="K131" s="799">
        <v>32.75</v>
      </c>
      <c r="L131" s="800">
        <f t="shared" si="33"/>
        <v>0</v>
      </c>
      <c r="M131" s="799">
        <v>107.926</v>
      </c>
      <c r="N131" s="800">
        <f t="shared" si="44"/>
        <v>0</v>
      </c>
      <c r="O131" s="804">
        <f t="shared" si="34"/>
        <v>0</v>
      </c>
      <c r="P131" s="638">
        <f t="shared" si="35"/>
        <v>0</v>
      </c>
      <c r="Q131" s="512">
        <f t="shared" si="36"/>
        <v>0</v>
      </c>
      <c r="R131" s="637">
        <f t="shared" si="29"/>
        <v>0</v>
      </c>
      <c r="S131" s="649"/>
      <c r="T131" s="519">
        <v>32.75</v>
      </c>
      <c r="U131" s="519">
        <f t="shared" si="37"/>
        <v>0</v>
      </c>
      <c r="V131" s="519">
        <v>107.926</v>
      </c>
      <c r="W131" s="519">
        <f t="shared" si="45"/>
        <v>0</v>
      </c>
      <c r="X131" s="670">
        <f t="shared" si="38"/>
        <v>0</v>
      </c>
      <c r="Y131" s="649"/>
      <c r="Z131" s="512">
        <v>32.75</v>
      </c>
      <c r="AA131" s="512">
        <f t="shared" si="39"/>
        <v>0</v>
      </c>
      <c r="AB131" s="512">
        <v>107.926</v>
      </c>
      <c r="AC131" s="512">
        <f t="shared" si="46"/>
        <v>0</v>
      </c>
      <c r="AD131" s="668">
        <f t="shared" si="40"/>
        <v>0</v>
      </c>
      <c r="AE131" s="740">
        <f t="shared" si="30"/>
        <v>400</v>
      </c>
      <c r="AF131" s="747">
        <v>32.75</v>
      </c>
      <c r="AG131" s="747">
        <f t="shared" si="41"/>
        <v>13100</v>
      </c>
      <c r="AH131" s="747">
        <v>107.926</v>
      </c>
      <c r="AI131" s="747">
        <f t="shared" si="47"/>
        <v>43170.400000000001</v>
      </c>
      <c r="AJ131" s="748">
        <f t="shared" si="42"/>
        <v>56270.400000000001</v>
      </c>
    </row>
    <row r="132" spans="1:36" s="403" customFormat="1" ht="31.5" customHeight="1" x14ac:dyDescent="0.25">
      <c r="A132" s="959" t="s">
        <v>709</v>
      </c>
      <c r="B132" s="438" t="s">
        <v>259</v>
      </c>
      <c r="C132" s="571" t="s">
        <v>31</v>
      </c>
      <c r="D132" s="995">
        <v>100</v>
      </c>
      <c r="E132" s="477">
        <v>19.650000000000002</v>
      </c>
      <c r="F132" s="477">
        <f t="shared" si="31"/>
        <v>1965.0000000000002</v>
      </c>
      <c r="G132" s="477">
        <v>8.84</v>
      </c>
      <c r="H132" s="477">
        <f t="shared" si="43"/>
        <v>884</v>
      </c>
      <c r="I132" s="610">
        <f t="shared" si="32"/>
        <v>2849</v>
      </c>
      <c r="J132" s="828"/>
      <c r="K132" s="799">
        <v>19.650000000000002</v>
      </c>
      <c r="L132" s="800">
        <f t="shared" si="33"/>
        <v>0</v>
      </c>
      <c r="M132" s="799">
        <v>8.84</v>
      </c>
      <c r="N132" s="800">
        <f t="shared" si="44"/>
        <v>0</v>
      </c>
      <c r="O132" s="804">
        <f t="shared" si="34"/>
        <v>0</v>
      </c>
      <c r="P132" s="638">
        <f t="shared" si="35"/>
        <v>0</v>
      </c>
      <c r="Q132" s="512">
        <f t="shared" si="36"/>
        <v>0</v>
      </c>
      <c r="R132" s="637">
        <f t="shared" si="29"/>
        <v>0</v>
      </c>
      <c r="S132" s="649"/>
      <c r="T132" s="519">
        <v>19.650000000000002</v>
      </c>
      <c r="U132" s="519">
        <f t="shared" si="37"/>
        <v>0</v>
      </c>
      <c r="V132" s="519">
        <v>8.84</v>
      </c>
      <c r="W132" s="519">
        <f t="shared" si="45"/>
        <v>0</v>
      </c>
      <c r="X132" s="670">
        <f t="shared" si="38"/>
        <v>0</v>
      </c>
      <c r="Y132" s="649"/>
      <c r="Z132" s="512">
        <v>19.650000000000002</v>
      </c>
      <c r="AA132" s="512">
        <f t="shared" si="39"/>
        <v>0</v>
      </c>
      <c r="AB132" s="512">
        <v>8.84</v>
      </c>
      <c r="AC132" s="512">
        <f t="shared" si="46"/>
        <v>0</v>
      </c>
      <c r="AD132" s="668">
        <f t="shared" si="40"/>
        <v>0</v>
      </c>
      <c r="AE132" s="740">
        <f t="shared" si="30"/>
        <v>100</v>
      </c>
      <c r="AF132" s="747">
        <v>19.650000000000002</v>
      </c>
      <c r="AG132" s="747">
        <f t="shared" si="41"/>
        <v>1965.0000000000002</v>
      </c>
      <c r="AH132" s="747">
        <v>8.84</v>
      </c>
      <c r="AI132" s="747">
        <f t="shared" si="47"/>
        <v>884</v>
      </c>
      <c r="AJ132" s="748">
        <f t="shared" si="42"/>
        <v>2849</v>
      </c>
    </row>
    <row r="133" spans="1:36" s="403" customFormat="1" ht="31.5" customHeight="1" x14ac:dyDescent="0.25">
      <c r="A133" s="959" t="s">
        <v>710</v>
      </c>
      <c r="B133" s="438" t="s">
        <v>260</v>
      </c>
      <c r="C133" s="571" t="s">
        <v>32</v>
      </c>
      <c r="D133" s="995">
        <v>200</v>
      </c>
      <c r="E133" s="477">
        <v>393</v>
      </c>
      <c r="F133" s="477">
        <f t="shared" si="31"/>
        <v>78600</v>
      </c>
      <c r="G133" s="477">
        <v>127.4</v>
      </c>
      <c r="H133" s="477">
        <f t="shared" si="43"/>
        <v>25480</v>
      </c>
      <c r="I133" s="610">
        <f t="shared" si="32"/>
        <v>104080</v>
      </c>
      <c r="J133" s="828"/>
      <c r="K133" s="799">
        <v>393</v>
      </c>
      <c r="L133" s="800">
        <f t="shared" si="33"/>
        <v>0</v>
      </c>
      <c r="M133" s="799">
        <v>127.4</v>
      </c>
      <c r="N133" s="800">
        <f t="shared" si="44"/>
        <v>0</v>
      </c>
      <c r="O133" s="804">
        <f t="shared" si="34"/>
        <v>0</v>
      </c>
      <c r="P133" s="638">
        <f t="shared" si="35"/>
        <v>0</v>
      </c>
      <c r="Q133" s="512">
        <f t="shared" si="36"/>
        <v>0</v>
      </c>
      <c r="R133" s="637">
        <f t="shared" si="29"/>
        <v>0</v>
      </c>
      <c r="S133" s="649"/>
      <c r="T133" s="519">
        <v>393</v>
      </c>
      <c r="U133" s="519">
        <f t="shared" si="37"/>
        <v>0</v>
      </c>
      <c r="V133" s="519">
        <v>127.4</v>
      </c>
      <c r="W133" s="519">
        <f t="shared" si="45"/>
        <v>0</v>
      </c>
      <c r="X133" s="670">
        <f t="shared" si="38"/>
        <v>0</v>
      </c>
      <c r="Y133" s="649"/>
      <c r="Z133" s="512">
        <v>393</v>
      </c>
      <c r="AA133" s="512">
        <f t="shared" si="39"/>
        <v>0</v>
      </c>
      <c r="AB133" s="512">
        <v>127.4</v>
      </c>
      <c r="AC133" s="512">
        <f t="shared" si="46"/>
        <v>0</v>
      </c>
      <c r="AD133" s="668">
        <f t="shared" si="40"/>
        <v>0</v>
      </c>
      <c r="AE133" s="740">
        <f t="shared" si="30"/>
        <v>200</v>
      </c>
      <c r="AF133" s="747">
        <v>393</v>
      </c>
      <c r="AG133" s="747">
        <f t="shared" si="41"/>
        <v>78600</v>
      </c>
      <c r="AH133" s="747">
        <v>127.4</v>
      </c>
      <c r="AI133" s="747">
        <f t="shared" si="47"/>
        <v>25480</v>
      </c>
      <c r="AJ133" s="748">
        <f t="shared" si="42"/>
        <v>104080</v>
      </c>
    </row>
    <row r="134" spans="1:36" s="403" customFormat="1" ht="31.5" customHeight="1" x14ac:dyDescent="0.25">
      <c r="A134" s="959" t="s">
        <v>711</v>
      </c>
      <c r="B134" s="438" t="s">
        <v>261</v>
      </c>
      <c r="C134" s="571" t="s">
        <v>32</v>
      </c>
      <c r="D134" s="995">
        <v>2960</v>
      </c>
      <c r="E134" s="477">
        <v>162.44</v>
      </c>
      <c r="F134" s="477">
        <f t="shared" si="31"/>
        <v>480822.39999999997</v>
      </c>
      <c r="G134" s="477">
        <v>188.31800000000001</v>
      </c>
      <c r="H134" s="477">
        <f t="shared" si="43"/>
        <v>557421.28</v>
      </c>
      <c r="I134" s="610">
        <f t="shared" si="32"/>
        <v>1038243.6799999999</v>
      </c>
      <c r="J134" s="828"/>
      <c r="K134" s="799">
        <v>162.44</v>
      </c>
      <c r="L134" s="800">
        <f t="shared" si="33"/>
        <v>0</v>
      </c>
      <c r="M134" s="799">
        <v>188.31800000000001</v>
      </c>
      <c r="N134" s="800">
        <f t="shared" si="44"/>
        <v>0</v>
      </c>
      <c r="O134" s="804">
        <f t="shared" si="34"/>
        <v>0</v>
      </c>
      <c r="P134" s="638">
        <f t="shared" si="35"/>
        <v>0</v>
      </c>
      <c r="Q134" s="512">
        <f t="shared" si="36"/>
        <v>0</v>
      </c>
      <c r="R134" s="637">
        <f t="shared" ref="R134:R145" si="48">(D134*K134)-(D134*T134)</f>
        <v>0</v>
      </c>
      <c r="S134" s="649"/>
      <c r="T134" s="519">
        <v>162.44</v>
      </c>
      <c r="U134" s="519">
        <f t="shared" si="37"/>
        <v>0</v>
      </c>
      <c r="V134" s="519">
        <v>188.31800000000001</v>
      </c>
      <c r="W134" s="519">
        <f t="shared" si="45"/>
        <v>0</v>
      </c>
      <c r="X134" s="670">
        <f t="shared" si="38"/>
        <v>0</v>
      </c>
      <c r="Y134" s="649"/>
      <c r="Z134" s="512">
        <v>162.44</v>
      </c>
      <c r="AA134" s="512">
        <f t="shared" si="39"/>
        <v>0</v>
      </c>
      <c r="AB134" s="512">
        <v>188.31800000000001</v>
      </c>
      <c r="AC134" s="512">
        <f t="shared" si="46"/>
        <v>0</v>
      </c>
      <c r="AD134" s="668">
        <f t="shared" si="40"/>
        <v>0</v>
      </c>
      <c r="AE134" s="740">
        <f t="shared" si="30"/>
        <v>2960</v>
      </c>
      <c r="AF134" s="747">
        <v>162.44</v>
      </c>
      <c r="AG134" s="747">
        <f t="shared" si="41"/>
        <v>480822.39999999997</v>
      </c>
      <c r="AH134" s="747">
        <v>188.31800000000001</v>
      </c>
      <c r="AI134" s="747">
        <f t="shared" si="47"/>
        <v>557421.28</v>
      </c>
      <c r="AJ134" s="748">
        <f t="shared" si="42"/>
        <v>1038243.6799999999</v>
      </c>
    </row>
    <row r="135" spans="1:36" s="403" customFormat="1" ht="31.5" customHeight="1" x14ac:dyDescent="0.25">
      <c r="A135" s="959" t="s">
        <v>712</v>
      </c>
      <c r="B135" s="438" t="s">
        <v>261</v>
      </c>
      <c r="C135" s="571" t="s">
        <v>32</v>
      </c>
      <c r="D135" s="995">
        <v>930</v>
      </c>
      <c r="E135" s="477">
        <v>162.44</v>
      </c>
      <c r="F135" s="477">
        <f t="shared" si="31"/>
        <v>151069.20000000001</v>
      </c>
      <c r="G135" s="477">
        <v>107.822</v>
      </c>
      <c r="H135" s="477">
        <f t="shared" si="43"/>
        <v>100274.46</v>
      </c>
      <c r="I135" s="610">
        <f t="shared" si="32"/>
        <v>251343.66000000003</v>
      </c>
      <c r="J135" s="828"/>
      <c r="K135" s="799">
        <v>162.44</v>
      </c>
      <c r="L135" s="800">
        <f t="shared" si="33"/>
        <v>0</v>
      </c>
      <c r="M135" s="799">
        <v>107.822</v>
      </c>
      <c r="N135" s="800">
        <f t="shared" si="44"/>
        <v>0</v>
      </c>
      <c r="O135" s="804">
        <f t="shared" si="34"/>
        <v>0</v>
      </c>
      <c r="P135" s="638">
        <f t="shared" si="35"/>
        <v>0</v>
      </c>
      <c r="Q135" s="512">
        <f t="shared" si="36"/>
        <v>0</v>
      </c>
      <c r="R135" s="637">
        <f t="shared" si="48"/>
        <v>0</v>
      </c>
      <c r="S135" s="649"/>
      <c r="T135" s="519">
        <v>162.44</v>
      </c>
      <c r="U135" s="519">
        <f t="shared" si="37"/>
        <v>0</v>
      </c>
      <c r="V135" s="519">
        <v>107.822</v>
      </c>
      <c r="W135" s="519">
        <f t="shared" si="45"/>
        <v>0</v>
      </c>
      <c r="X135" s="670">
        <f t="shared" si="38"/>
        <v>0</v>
      </c>
      <c r="Y135" s="649"/>
      <c r="Z135" s="512">
        <v>162.44</v>
      </c>
      <c r="AA135" s="512">
        <f t="shared" si="39"/>
        <v>0</v>
      </c>
      <c r="AB135" s="512">
        <v>107.822</v>
      </c>
      <c r="AC135" s="512">
        <f t="shared" si="46"/>
        <v>0</v>
      </c>
      <c r="AD135" s="668">
        <f t="shared" si="40"/>
        <v>0</v>
      </c>
      <c r="AE135" s="740">
        <f t="shared" si="30"/>
        <v>930</v>
      </c>
      <c r="AF135" s="747">
        <v>162.44</v>
      </c>
      <c r="AG135" s="747">
        <f t="shared" si="41"/>
        <v>151069.20000000001</v>
      </c>
      <c r="AH135" s="747">
        <v>107.822</v>
      </c>
      <c r="AI135" s="747">
        <f t="shared" si="47"/>
        <v>100274.46</v>
      </c>
      <c r="AJ135" s="748">
        <f t="shared" si="42"/>
        <v>251343.66000000003</v>
      </c>
    </row>
    <row r="136" spans="1:36" s="403" customFormat="1" ht="31.5" customHeight="1" x14ac:dyDescent="0.25">
      <c r="A136" s="959" t="s">
        <v>713</v>
      </c>
      <c r="B136" s="438" t="s">
        <v>261</v>
      </c>
      <c r="C136" s="571" t="s">
        <v>32</v>
      </c>
      <c r="D136" s="995">
        <v>510</v>
      </c>
      <c r="E136" s="477">
        <v>162.44</v>
      </c>
      <c r="F136" s="477">
        <f t="shared" si="31"/>
        <v>82844.399999999994</v>
      </c>
      <c r="G136" s="477">
        <v>182.80600000000001</v>
      </c>
      <c r="H136" s="477">
        <f t="shared" si="43"/>
        <v>93231.060000000012</v>
      </c>
      <c r="I136" s="610">
        <f t="shared" si="32"/>
        <v>176075.46000000002</v>
      </c>
      <c r="J136" s="828"/>
      <c r="K136" s="799">
        <v>162.44</v>
      </c>
      <c r="L136" s="800">
        <f t="shared" si="33"/>
        <v>0</v>
      </c>
      <c r="M136" s="799">
        <v>182.80600000000001</v>
      </c>
      <c r="N136" s="800">
        <f t="shared" si="44"/>
        <v>0</v>
      </c>
      <c r="O136" s="804">
        <f t="shared" si="34"/>
        <v>0</v>
      </c>
      <c r="P136" s="638">
        <f t="shared" si="35"/>
        <v>0</v>
      </c>
      <c r="Q136" s="512">
        <f t="shared" si="36"/>
        <v>0</v>
      </c>
      <c r="R136" s="637">
        <f t="shared" si="48"/>
        <v>0</v>
      </c>
      <c r="S136" s="649"/>
      <c r="T136" s="519">
        <v>162.44</v>
      </c>
      <c r="U136" s="519">
        <f t="shared" si="37"/>
        <v>0</v>
      </c>
      <c r="V136" s="519">
        <v>182.80600000000001</v>
      </c>
      <c r="W136" s="519">
        <f t="shared" si="45"/>
        <v>0</v>
      </c>
      <c r="X136" s="670">
        <f t="shared" si="38"/>
        <v>0</v>
      </c>
      <c r="Y136" s="649"/>
      <c r="Z136" s="512">
        <v>162.44</v>
      </c>
      <c r="AA136" s="512">
        <f t="shared" si="39"/>
        <v>0</v>
      </c>
      <c r="AB136" s="512">
        <v>182.80600000000001</v>
      </c>
      <c r="AC136" s="512">
        <f t="shared" si="46"/>
        <v>0</v>
      </c>
      <c r="AD136" s="668">
        <f t="shared" si="40"/>
        <v>0</v>
      </c>
      <c r="AE136" s="740">
        <f t="shared" si="30"/>
        <v>510</v>
      </c>
      <c r="AF136" s="747">
        <v>162.44</v>
      </c>
      <c r="AG136" s="747">
        <f t="shared" si="41"/>
        <v>82844.399999999994</v>
      </c>
      <c r="AH136" s="747">
        <v>182.80600000000001</v>
      </c>
      <c r="AI136" s="747">
        <f t="shared" si="47"/>
        <v>93231.060000000012</v>
      </c>
      <c r="AJ136" s="748">
        <f t="shared" si="42"/>
        <v>176075.46000000002</v>
      </c>
    </row>
    <row r="137" spans="1:36" s="403" customFormat="1" ht="31.5" customHeight="1" x14ac:dyDescent="0.25">
      <c r="A137" s="959" t="s">
        <v>714</v>
      </c>
      <c r="B137" s="438" t="s">
        <v>261</v>
      </c>
      <c r="C137" s="571" t="s">
        <v>32</v>
      </c>
      <c r="D137" s="995">
        <v>600</v>
      </c>
      <c r="E137" s="477">
        <v>162.44</v>
      </c>
      <c r="F137" s="477">
        <f t="shared" si="31"/>
        <v>97464</v>
      </c>
      <c r="G137" s="477">
        <v>111.72199999999999</v>
      </c>
      <c r="H137" s="477">
        <f t="shared" si="43"/>
        <v>67033.2</v>
      </c>
      <c r="I137" s="610">
        <f t="shared" si="32"/>
        <v>164497.20000000001</v>
      </c>
      <c r="J137" s="828"/>
      <c r="K137" s="799">
        <v>162.44</v>
      </c>
      <c r="L137" s="800">
        <f t="shared" si="33"/>
        <v>0</v>
      </c>
      <c r="M137" s="799">
        <v>111.72199999999999</v>
      </c>
      <c r="N137" s="800">
        <f t="shared" si="44"/>
        <v>0</v>
      </c>
      <c r="O137" s="804">
        <f t="shared" si="34"/>
        <v>0</v>
      </c>
      <c r="P137" s="638">
        <f t="shared" si="35"/>
        <v>0</v>
      </c>
      <c r="Q137" s="512">
        <f t="shared" si="36"/>
        <v>0</v>
      </c>
      <c r="R137" s="637">
        <f t="shared" si="48"/>
        <v>0</v>
      </c>
      <c r="S137" s="649"/>
      <c r="T137" s="519">
        <v>162.44</v>
      </c>
      <c r="U137" s="519">
        <f t="shared" si="37"/>
        <v>0</v>
      </c>
      <c r="V137" s="519">
        <v>111.72199999999999</v>
      </c>
      <c r="W137" s="519">
        <f t="shared" si="45"/>
        <v>0</v>
      </c>
      <c r="X137" s="670">
        <f t="shared" si="38"/>
        <v>0</v>
      </c>
      <c r="Y137" s="649"/>
      <c r="Z137" s="512">
        <v>162.44</v>
      </c>
      <c r="AA137" s="512">
        <f t="shared" si="39"/>
        <v>0</v>
      </c>
      <c r="AB137" s="512">
        <v>111.72199999999999</v>
      </c>
      <c r="AC137" s="512">
        <f t="shared" si="46"/>
        <v>0</v>
      </c>
      <c r="AD137" s="668">
        <f t="shared" si="40"/>
        <v>0</v>
      </c>
      <c r="AE137" s="740">
        <f t="shared" si="30"/>
        <v>600</v>
      </c>
      <c r="AF137" s="747">
        <v>162.44</v>
      </c>
      <c r="AG137" s="747">
        <f t="shared" si="41"/>
        <v>97464</v>
      </c>
      <c r="AH137" s="747">
        <v>111.72199999999999</v>
      </c>
      <c r="AI137" s="747">
        <f t="shared" si="47"/>
        <v>67033.2</v>
      </c>
      <c r="AJ137" s="748">
        <f t="shared" si="42"/>
        <v>164497.20000000001</v>
      </c>
    </row>
    <row r="138" spans="1:36" s="403" customFormat="1" ht="31.5" customHeight="1" x14ac:dyDescent="0.25">
      <c r="A138" s="959" t="s">
        <v>715</v>
      </c>
      <c r="B138" s="438" t="s">
        <v>262</v>
      </c>
      <c r="C138" s="571" t="s">
        <v>32</v>
      </c>
      <c r="D138" s="995">
        <v>1410</v>
      </c>
      <c r="E138" s="477">
        <v>78.600000000000009</v>
      </c>
      <c r="F138" s="477">
        <f t="shared" si="31"/>
        <v>110826.00000000001</v>
      </c>
      <c r="G138" s="477">
        <v>116.012</v>
      </c>
      <c r="H138" s="477">
        <f t="shared" si="43"/>
        <v>163576.92000000001</v>
      </c>
      <c r="I138" s="610">
        <f t="shared" si="32"/>
        <v>274402.92000000004</v>
      </c>
      <c r="J138" s="828"/>
      <c r="K138" s="799">
        <v>78.600000000000009</v>
      </c>
      <c r="L138" s="800">
        <f t="shared" si="33"/>
        <v>0</v>
      </c>
      <c r="M138" s="799">
        <v>116.012</v>
      </c>
      <c r="N138" s="800">
        <f t="shared" si="44"/>
        <v>0</v>
      </c>
      <c r="O138" s="804">
        <f t="shared" si="34"/>
        <v>0</v>
      </c>
      <c r="P138" s="638">
        <f t="shared" si="35"/>
        <v>0</v>
      </c>
      <c r="Q138" s="512">
        <f t="shared" si="36"/>
        <v>0</v>
      </c>
      <c r="R138" s="637">
        <f t="shared" si="48"/>
        <v>0</v>
      </c>
      <c r="S138" s="649"/>
      <c r="T138" s="519">
        <v>78.600000000000009</v>
      </c>
      <c r="U138" s="519">
        <f t="shared" si="37"/>
        <v>0</v>
      </c>
      <c r="V138" s="519">
        <v>116.012</v>
      </c>
      <c r="W138" s="519">
        <f t="shared" si="45"/>
        <v>0</v>
      </c>
      <c r="X138" s="670">
        <f t="shared" si="38"/>
        <v>0</v>
      </c>
      <c r="Y138" s="649"/>
      <c r="Z138" s="512">
        <v>78.600000000000009</v>
      </c>
      <c r="AA138" s="512">
        <f t="shared" si="39"/>
        <v>0</v>
      </c>
      <c r="AB138" s="512">
        <v>116.012</v>
      </c>
      <c r="AC138" s="512">
        <f t="shared" si="46"/>
        <v>0</v>
      </c>
      <c r="AD138" s="668">
        <f t="shared" si="40"/>
        <v>0</v>
      </c>
      <c r="AE138" s="740">
        <f t="shared" si="30"/>
        <v>1410</v>
      </c>
      <c r="AF138" s="747">
        <v>78.600000000000009</v>
      </c>
      <c r="AG138" s="747">
        <f t="shared" si="41"/>
        <v>110826.00000000001</v>
      </c>
      <c r="AH138" s="747">
        <v>116.012</v>
      </c>
      <c r="AI138" s="747">
        <f t="shared" si="47"/>
        <v>163576.92000000001</v>
      </c>
      <c r="AJ138" s="748">
        <f t="shared" si="42"/>
        <v>274402.92000000004</v>
      </c>
    </row>
    <row r="139" spans="1:36" s="403" customFormat="1" ht="31.5" customHeight="1" x14ac:dyDescent="0.25">
      <c r="A139" s="959" t="s">
        <v>716</v>
      </c>
      <c r="B139" s="438" t="s">
        <v>263</v>
      </c>
      <c r="C139" s="571" t="s">
        <v>32</v>
      </c>
      <c r="D139" s="995">
        <v>600</v>
      </c>
      <c r="E139" s="477">
        <v>45.85</v>
      </c>
      <c r="F139" s="477">
        <f t="shared" si="31"/>
        <v>27510</v>
      </c>
      <c r="G139" s="477">
        <v>28.080000000000002</v>
      </c>
      <c r="H139" s="477">
        <f t="shared" si="43"/>
        <v>16848</v>
      </c>
      <c r="I139" s="610">
        <f t="shared" si="32"/>
        <v>44358</v>
      </c>
      <c r="J139" s="828"/>
      <c r="K139" s="799">
        <v>45.85</v>
      </c>
      <c r="L139" s="800">
        <f t="shared" si="33"/>
        <v>0</v>
      </c>
      <c r="M139" s="799">
        <v>28.080000000000002</v>
      </c>
      <c r="N139" s="800">
        <f t="shared" si="44"/>
        <v>0</v>
      </c>
      <c r="O139" s="804">
        <f t="shared" si="34"/>
        <v>0</v>
      </c>
      <c r="P139" s="638">
        <f t="shared" si="35"/>
        <v>0</v>
      </c>
      <c r="Q139" s="512">
        <f t="shared" si="36"/>
        <v>0</v>
      </c>
      <c r="R139" s="637">
        <f t="shared" si="48"/>
        <v>0</v>
      </c>
      <c r="S139" s="649"/>
      <c r="T139" s="519">
        <v>45.85</v>
      </c>
      <c r="U139" s="519">
        <f t="shared" si="37"/>
        <v>0</v>
      </c>
      <c r="V139" s="519">
        <v>28.080000000000002</v>
      </c>
      <c r="W139" s="519">
        <f t="shared" si="45"/>
        <v>0</v>
      </c>
      <c r="X139" s="670">
        <f t="shared" si="38"/>
        <v>0</v>
      </c>
      <c r="Y139" s="649"/>
      <c r="Z139" s="512">
        <v>45.85</v>
      </c>
      <c r="AA139" s="512">
        <f t="shared" si="39"/>
        <v>0</v>
      </c>
      <c r="AB139" s="512">
        <v>28.080000000000002</v>
      </c>
      <c r="AC139" s="512">
        <f t="shared" si="46"/>
        <v>0</v>
      </c>
      <c r="AD139" s="668">
        <f t="shared" si="40"/>
        <v>0</v>
      </c>
      <c r="AE139" s="740">
        <f t="shared" si="30"/>
        <v>600</v>
      </c>
      <c r="AF139" s="747">
        <v>45.85</v>
      </c>
      <c r="AG139" s="747">
        <f t="shared" si="41"/>
        <v>27510</v>
      </c>
      <c r="AH139" s="747">
        <v>28.080000000000002</v>
      </c>
      <c r="AI139" s="747">
        <f t="shared" si="47"/>
        <v>16848</v>
      </c>
      <c r="AJ139" s="748">
        <f t="shared" si="42"/>
        <v>44358</v>
      </c>
    </row>
    <row r="140" spans="1:36" s="403" customFormat="1" ht="31.5" customHeight="1" x14ac:dyDescent="0.25">
      <c r="A140" s="959" t="s">
        <v>717</v>
      </c>
      <c r="B140" s="438" t="s">
        <v>264</v>
      </c>
      <c r="C140" s="571" t="s">
        <v>31</v>
      </c>
      <c r="D140" s="995">
        <v>1200</v>
      </c>
      <c r="E140" s="477">
        <v>6.5500000000000007</v>
      </c>
      <c r="F140" s="477">
        <f t="shared" si="31"/>
        <v>7860.0000000000009</v>
      </c>
      <c r="G140" s="477">
        <v>3.3800000000000003</v>
      </c>
      <c r="H140" s="477">
        <f t="shared" si="43"/>
        <v>4056.0000000000005</v>
      </c>
      <c r="I140" s="610">
        <f t="shared" si="32"/>
        <v>11916.000000000002</v>
      </c>
      <c r="J140" s="828"/>
      <c r="K140" s="799">
        <v>6.5500000000000007</v>
      </c>
      <c r="L140" s="800">
        <f t="shared" si="33"/>
        <v>0</v>
      </c>
      <c r="M140" s="799">
        <v>3.3800000000000003</v>
      </c>
      <c r="N140" s="800">
        <f t="shared" si="44"/>
        <v>0</v>
      </c>
      <c r="O140" s="804">
        <f t="shared" si="34"/>
        <v>0</v>
      </c>
      <c r="P140" s="638">
        <f t="shared" si="35"/>
        <v>0</v>
      </c>
      <c r="Q140" s="512">
        <f t="shared" si="36"/>
        <v>0</v>
      </c>
      <c r="R140" s="637">
        <f t="shared" si="48"/>
        <v>0</v>
      </c>
      <c r="S140" s="649"/>
      <c r="T140" s="519">
        <v>6.5500000000000007</v>
      </c>
      <c r="U140" s="519">
        <f t="shared" si="37"/>
        <v>0</v>
      </c>
      <c r="V140" s="519">
        <v>3.3800000000000003</v>
      </c>
      <c r="W140" s="519">
        <f t="shared" si="45"/>
        <v>0</v>
      </c>
      <c r="X140" s="670">
        <f t="shared" si="38"/>
        <v>0</v>
      </c>
      <c r="Y140" s="649"/>
      <c r="Z140" s="512">
        <v>6.5500000000000007</v>
      </c>
      <c r="AA140" s="512">
        <f t="shared" si="39"/>
        <v>0</v>
      </c>
      <c r="AB140" s="512">
        <v>3.3800000000000003</v>
      </c>
      <c r="AC140" s="512">
        <f t="shared" si="46"/>
        <v>0</v>
      </c>
      <c r="AD140" s="668">
        <f t="shared" si="40"/>
        <v>0</v>
      </c>
      <c r="AE140" s="740">
        <f t="shared" si="30"/>
        <v>1200</v>
      </c>
      <c r="AF140" s="747">
        <v>6.5500000000000007</v>
      </c>
      <c r="AG140" s="747">
        <f t="shared" si="41"/>
        <v>7860.0000000000009</v>
      </c>
      <c r="AH140" s="747">
        <v>3.3800000000000003</v>
      </c>
      <c r="AI140" s="747">
        <f t="shared" si="47"/>
        <v>4056.0000000000005</v>
      </c>
      <c r="AJ140" s="748">
        <f t="shared" si="42"/>
        <v>11916.000000000002</v>
      </c>
    </row>
    <row r="141" spans="1:36" s="403" customFormat="1" ht="31.5" customHeight="1" x14ac:dyDescent="0.25">
      <c r="A141" s="959" t="s">
        <v>718</v>
      </c>
      <c r="B141" s="438" t="s">
        <v>265</v>
      </c>
      <c r="C141" s="571" t="s">
        <v>31</v>
      </c>
      <c r="D141" s="995">
        <v>400</v>
      </c>
      <c r="E141" s="477">
        <v>6.5500000000000007</v>
      </c>
      <c r="F141" s="477">
        <f t="shared" si="31"/>
        <v>2620.0000000000005</v>
      </c>
      <c r="G141" s="477">
        <v>4.6800000000000006</v>
      </c>
      <c r="H141" s="477">
        <f t="shared" si="43"/>
        <v>1872.0000000000002</v>
      </c>
      <c r="I141" s="610">
        <f t="shared" si="32"/>
        <v>4492.0000000000009</v>
      </c>
      <c r="J141" s="828"/>
      <c r="K141" s="799">
        <v>6.5500000000000007</v>
      </c>
      <c r="L141" s="800">
        <f t="shared" si="33"/>
        <v>0</v>
      </c>
      <c r="M141" s="799">
        <v>4.6800000000000006</v>
      </c>
      <c r="N141" s="800">
        <f t="shared" si="44"/>
        <v>0</v>
      </c>
      <c r="O141" s="804">
        <f t="shared" si="34"/>
        <v>0</v>
      </c>
      <c r="P141" s="638">
        <f t="shared" si="35"/>
        <v>0</v>
      </c>
      <c r="Q141" s="512">
        <f t="shared" si="36"/>
        <v>0</v>
      </c>
      <c r="R141" s="637">
        <f t="shared" si="48"/>
        <v>0</v>
      </c>
      <c r="S141" s="649"/>
      <c r="T141" s="519">
        <v>6.5500000000000007</v>
      </c>
      <c r="U141" s="519">
        <f t="shared" si="37"/>
        <v>0</v>
      </c>
      <c r="V141" s="519">
        <v>4.6800000000000006</v>
      </c>
      <c r="W141" s="519">
        <f t="shared" si="45"/>
        <v>0</v>
      </c>
      <c r="X141" s="670">
        <f t="shared" si="38"/>
        <v>0</v>
      </c>
      <c r="Y141" s="649"/>
      <c r="Z141" s="512">
        <v>6.5500000000000007</v>
      </c>
      <c r="AA141" s="512">
        <f t="shared" si="39"/>
        <v>0</v>
      </c>
      <c r="AB141" s="512">
        <v>4.6800000000000006</v>
      </c>
      <c r="AC141" s="512">
        <f t="shared" si="46"/>
        <v>0</v>
      </c>
      <c r="AD141" s="668">
        <f t="shared" si="40"/>
        <v>0</v>
      </c>
      <c r="AE141" s="740">
        <f t="shared" si="30"/>
        <v>400</v>
      </c>
      <c r="AF141" s="747">
        <v>6.5500000000000007</v>
      </c>
      <c r="AG141" s="747">
        <f t="shared" si="41"/>
        <v>2620.0000000000005</v>
      </c>
      <c r="AH141" s="747">
        <v>4.6800000000000006</v>
      </c>
      <c r="AI141" s="747">
        <f t="shared" si="47"/>
        <v>1872.0000000000002</v>
      </c>
      <c r="AJ141" s="748">
        <f t="shared" si="42"/>
        <v>4492.0000000000009</v>
      </c>
    </row>
    <row r="142" spans="1:36" s="403" customFormat="1" ht="31.5" customHeight="1" x14ac:dyDescent="0.25">
      <c r="A142" s="959" t="s">
        <v>719</v>
      </c>
      <c r="B142" s="438" t="s">
        <v>266</v>
      </c>
      <c r="C142" s="571" t="s">
        <v>31</v>
      </c>
      <c r="D142" s="995">
        <v>1600</v>
      </c>
      <c r="E142" s="477">
        <v>6.5500000000000007</v>
      </c>
      <c r="F142" s="477">
        <f t="shared" si="31"/>
        <v>10480.000000000002</v>
      </c>
      <c r="G142" s="477">
        <v>18.46</v>
      </c>
      <c r="H142" s="477">
        <f t="shared" si="43"/>
        <v>29536</v>
      </c>
      <c r="I142" s="610">
        <f t="shared" si="32"/>
        <v>40016</v>
      </c>
      <c r="J142" s="828"/>
      <c r="K142" s="799">
        <v>6.5500000000000007</v>
      </c>
      <c r="L142" s="800">
        <f t="shared" si="33"/>
        <v>0</v>
      </c>
      <c r="M142" s="799">
        <v>18.46</v>
      </c>
      <c r="N142" s="800">
        <f t="shared" si="44"/>
        <v>0</v>
      </c>
      <c r="O142" s="804">
        <f t="shared" si="34"/>
        <v>0</v>
      </c>
      <c r="P142" s="638">
        <f t="shared" si="35"/>
        <v>0</v>
      </c>
      <c r="Q142" s="512">
        <f t="shared" si="36"/>
        <v>0</v>
      </c>
      <c r="R142" s="637">
        <f t="shared" si="48"/>
        <v>0</v>
      </c>
      <c r="S142" s="649"/>
      <c r="T142" s="519">
        <v>6.5500000000000007</v>
      </c>
      <c r="U142" s="519">
        <f t="shared" si="37"/>
        <v>0</v>
      </c>
      <c r="V142" s="519">
        <v>18.46</v>
      </c>
      <c r="W142" s="519">
        <f t="shared" si="45"/>
        <v>0</v>
      </c>
      <c r="X142" s="670">
        <f t="shared" si="38"/>
        <v>0</v>
      </c>
      <c r="Y142" s="649"/>
      <c r="Z142" s="512">
        <v>6.5500000000000007</v>
      </c>
      <c r="AA142" s="512">
        <f t="shared" si="39"/>
        <v>0</v>
      </c>
      <c r="AB142" s="512">
        <v>18.46</v>
      </c>
      <c r="AC142" s="512">
        <f t="shared" si="46"/>
        <v>0</v>
      </c>
      <c r="AD142" s="668">
        <f t="shared" si="40"/>
        <v>0</v>
      </c>
      <c r="AE142" s="740">
        <f t="shared" si="30"/>
        <v>1600</v>
      </c>
      <c r="AF142" s="747">
        <v>6.5500000000000007</v>
      </c>
      <c r="AG142" s="747">
        <f t="shared" si="41"/>
        <v>10480.000000000002</v>
      </c>
      <c r="AH142" s="747">
        <v>18.46</v>
      </c>
      <c r="AI142" s="747">
        <f t="shared" si="47"/>
        <v>29536</v>
      </c>
      <c r="AJ142" s="748">
        <f t="shared" si="42"/>
        <v>40016</v>
      </c>
    </row>
    <row r="143" spans="1:36" s="403" customFormat="1" ht="31.5" customHeight="1" x14ac:dyDescent="0.25">
      <c r="A143" s="959" t="s">
        <v>720</v>
      </c>
      <c r="B143" s="438" t="s">
        <v>267</v>
      </c>
      <c r="C143" s="571" t="s">
        <v>31</v>
      </c>
      <c r="D143" s="995">
        <v>1600</v>
      </c>
      <c r="E143" s="477">
        <v>6.5500000000000007</v>
      </c>
      <c r="F143" s="477">
        <f t="shared" si="31"/>
        <v>10480.000000000002</v>
      </c>
      <c r="G143" s="477">
        <v>2.3660000000000001</v>
      </c>
      <c r="H143" s="477">
        <f t="shared" si="43"/>
        <v>3785.6000000000004</v>
      </c>
      <c r="I143" s="610">
        <f t="shared" si="32"/>
        <v>14265.600000000002</v>
      </c>
      <c r="J143" s="828"/>
      <c r="K143" s="799">
        <v>6.5500000000000007</v>
      </c>
      <c r="L143" s="800">
        <f t="shared" si="33"/>
        <v>0</v>
      </c>
      <c r="M143" s="799">
        <v>2.3660000000000001</v>
      </c>
      <c r="N143" s="800">
        <f t="shared" si="44"/>
        <v>0</v>
      </c>
      <c r="O143" s="804">
        <f t="shared" si="34"/>
        <v>0</v>
      </c>
      <c r="P143" s="638">
        <f t="shared" si="35"/>
        <v>0</v>
      </c>
      <c r="Q143" s="512">
        <f t="shared" si="36"/>
        <v>0</v>
      </c>
      <c r="R143" s="637">
        <f t="shared" si="48"/>
        <v>0</v>
      </c>
      <c r="S143" s="649"/>
      <c r="T143" s="519">
        <v>6.5500000000000007</v>
      </c>
      <c r="U143" s="519">
        <f t="shared" si="37"/>
        <v>0</v>
      </c>
      <c r="V143" s="519">
        <v>2.3660000000000001</v>
      </c>
      <c r="W143" s="519">
        <f t="shared" si="45"/>
        <v>0</v>
      </c>
      <c r="X143" s="670">
        <f t="shared" si="38"/>
        <v>0</v>
      </c>
      <c r="Y143" s="649"/>
      <c r="Z143" s="512">
        <v>6.5500000000000007</v>
      </c>
      <c r="AA143" s="512">
        <f t="shared" si="39"/>
        <v>0</v>
      </c>
      <c r="AB143" s="512">
        <v>2.3660000000000001</v>
      </c>
      <c r="AC143" s="512">
        <f t="shared" si="46"/>
        <v>0</v>
      </c>
      <c r="AD143" s="668">
        <f t="shared" si="40"/>
        <v>0</v>
      </c>
      <c r="AE143" s="740">
        <f t="shared" si="30"/>
        <v>1600</v>
      </c>
      <c r="AF143" s="747">
        <v>6.5500000000000007</v>
      </c>
      <c r="AG143" s="747">
        <f t="shared" si="41"/>
        <v>10480.000000000002</v>
      </c>
      <c r="AH143" s="747">
        <v>2.3660000000000001</v>
      </c>
      <c r="AI143" s="747">
        <f t="shared" si="47"/>
        <v>3785.6000000000004</v>
      </c>
      <c r="AJ143" s="748">
        <f t="shared" si="42"/>
        <v>14265.600000000002</v>
      </c>
    </row>
    <row r="144" spans="1:36" s="403" customFormat="1" ht="31.5" customHeight="1" x14ac:dyDescent="0.25">
      <c r="A144" s="959" t="s">
        <v>721</v>
      </c>
      <c r="B144" s="438" t="s">
        <v>268</v>
      </c>
      <c r="C144" s="571" t="s">
        <v>224</v>
      </c>
      <c r="D144" s="995">
        <v>1</v>
      </c>
      <c r="E144" s="477"/>
      <c r="F144" s="477"/>
      <c r="G144" s="477">
        <v>28080</v>
      </c>
      <c r="H144" s="477">
        <f t="shared" si="43"/>
        <v>28080</v>
      </c>
      <c r="I144" s="610">
        <f t="shared" si="32"/>
        <v>28080</v>
      </c>
      <c r="J144" s="828"/>
      <c r="K144" s="799"/>
      <c r="L144" s="800"/>
      <c r="M144" s="799">
        <v>28080</v>
      </c>
      <c r="N144" s="800">
        <f t="shared" si="44"/>
        <v>0</v>
      </c>
      <c r="O144" s="804">
        <f t="shared" si="34"/>
        <v>0</v>
      </c>
      <c r="P144" s="638">
        <f t="shared" si="35"/>
        <v>0</v>
      </c>
      <c r="Q144" s="512">
        <f t="shared" si="36"/>
        <v>0</v>
      </c>
      <c r="R144" s="637">
        <f t="shared" si="48"/>
        <v>0</v>
      </c>
      <c r="S144" s="649"/>
      <c r="T144" s="519"/>
      <c r="U144" s="519"/>
      <c r="V144" s="519">
        <v>28080</v>
      </c>
      <c r="W144" s="519">
        <f t="shared" si="45"/>
        <v>0</v>
      </c>
      <c r="X144" s="670">
        <f t="shared" si="38"/>
        <v>0</v>
      </c>
      <c r="Y144" s="649"/>
      <c r="Z144" s="512"/>
      <c r="AA144" s="512"/>
      <c r="AB144" s="512">
        <v>28080</v>
      </c>
      <c r="AC144" s="512">
        <f t="shared" si="46"/>
        <v>0</v>
      </c>
      <c r="AD144" s="668">
        <f t="shared" si="40"/>
        <v>0</v>
      </c>
      <c r="AE144" s="740">
        <f t="shared" si="30"/>
        <v>1</v>
      </c>
      <c r="AF144" s="747"/>
      <c r="AG144" s="747"/>
      <c r="AH144" s="747">
        <v>28080</v>
      </c>
      <c r="AI144" s="747">
        <f t="shared" si="47"/>
        <v>28080</v>
      </c>
      <c r="AJ144" s="748">
        <f t="shared" si="42"/>
        <v>28080</v>
      </c>
    </row>
    <row r="145" spans="1:37" s="403" customFormat="1" ht="31.5" customHeight="1" x14ac:dyDescent="0.25">
      <c r="A145" s="959" t="s">
        <v>722</v>
      </c>
      <c r="B145" s="438" t="s">
        <v>269</v>
      </c>
      <c r="C145" s="571" t="s">
        <v>224</v>
      </c>
      <c r="D145" s="995">
        <v>1</v>
      </c>
      <c r="E145" s="477">
        <v>166632</v>
      </c>
      <c r="F145" s="477">
        <f>E145*D145</f>
        <v>166632</v>
      </c>
      <c r="G145" s="477"/>
      <c r="H145" s="477"/>
      <c r="I145" s="610">
        <f t="shared" si="32"/>
        <v>166632</v>
      </c>
      <c r="J145" s="828"/>
      <c r="K145" s="799">
        <v>166632</v>
      </c>
      <c r="L145" s="800">
        <f>K145*J145</f>
        <v>0</v>
      </c>
      <c r="M145" s="799"/>
      <c r="N145" s="800"/>
      <c r="O145" s="804">
        <f t="shared" si="34"/>
        <v>0</v>
      </c>
      <c r="P145" s="638">
        <f t="shared" si="35"/>
        <v>0</v>
      </c>
      <c r="Q145" s="512">
        <f t="shared" si="36"/>
        <v>0</v>
      </c>
      <c r="R145" s="637">
        <f t="shared" si="48"/>
        <v>0</v>
      </c>
      <c r="S145" s="649"/>
      <c r="T145" s="519">
        <v>166632</v>
      </c>
      <c r="U145" s="519">
        <f>T145*S145</f>
        <v>0</v>
      </c>
      <c r="V145" s="519"/>
      <c r="W145" s="519"/>
      <c r="X145" s="670">
        <f t="shared" si="38"/>
        <v>0</v>
      </c>
      <c r="Y145" s="649"/>
      <c r="Z145" s="512">
        <v>166632</v>
      </c>
      <c r="AA145" s="512">
        <f>Z145*Y145</f>
        <v>0</v>
      </c>
      <c r="AB145" s="512"/>
      <c r="AC145" s="512"/>
      <c r="AD145" s="668">
        <f t="shared" si="40"/>
        <v>0</v>
      </c>
      <c r="AE145" s="740">
        <f t="shared" si="30"/>
        <v>1</v>
      </c>
      <c r="AF145" s="747">
        <v>166632</v>
      </c>
      <c r="AG145" s="747">
        <f>AF145*AE145</f>
        <v>166632</v>
      </c>
      <c r="AH145" s="747"/>
      <c r="AI145" s="747"/>
      <c r="AJ145" s="748">
        <f t="shared" si="42"/>
        <v>166632</v>
      </c>
    </row>
    <row r="146" spans="1:37" ht="31.5" customHeight="1" x14ac:dyDescent="0.25">
      <c r="A146" s="945" t="s">
        <v>270</v>
      </c>
      <c r="B146" s="695" t="s">
        <v>271</v>
      </c>
      <c r="C146" s="696"/>
      <c r="D146" s="634"/>
      <c r="E146" s="553"/>
      <c r="F146" s="553">
        <f>F147+F148+F149+F150+F151+F152+F153+F154+F155+F156+F159+F160+F161</f>
        <v>24068943.394999996</v>
      </c>
      <c r="G146" s="553"/>
      <c r="H146" s="553">
        <f>SUM(H147:H161)</f>
        <v>62756587.3596</v>
      </c>
      <c r="I146" s="635">
        <f>SUM(I147:I161)</f>
        <v>87564706.114600003</v>
      </c>
      <c r="J146" s="825"/>
      <c r="K146" s="794"/>
      <c r="L146" s="803">
        <f>L147+L148+L149+L150+L151+L152+L153+L154+L155+L156+L159+L160+L161</f>
        <v>11110198.632095326</v>
      </c>
      <c r="M146" s="794"/>
      <c r="N146" s="803">
        <f>SUM(N147:N161)</f>
        <v>35090649</v>
      </c>
      <c r="O146" s="796">
        <f>SUM(O147:O161)</f>
        <v>46200847.632095329</v>
      </c>
      <c r="P146" s="639"/>
      <c r="Q146" s="455"/>
      <c r="R146" s="607"/>
      <c r="S146" s="633"/>
      <c r="T146" s="513"/>
      <c r="U146" s="513">
        <f>U147+U148+U149+U150+U151+U152+U153+U154+U155+U156+U159+U160+U161</f>
        <v>11107535.710000001</v>
      </c>
      <c r="V146" s="513"/>
      <c r="W146" s="513">
        <f>SUM(W147:W161)</f>
        <v>35088691</v>
      </c>
      <c r="X146" s="667">
        <f>SUM(X147:X161)</f>
        <v>46196226.710000001</v>
      </c>
      <c r="Y146" s="633"/>
      <c r="Z146" s="513"/>
      <c r="AA146" s="513">
        <f>AA147+AA148+AA149+AA150+AA151+AA152+AA153+AA154+AA155+AA156+AA159+AA160+AA161</f>
        <v>6724268.2599999998</v>
      </c>
      <c r="AB146" s="513"/>
      <c r="AC146" s="513">
        <f>SUM(AC147:AC161)</f>
        <v>10225419.800000001</v>
      </c>
      <c r="AD146" s="667">
        <f>SUM(AD147:AD161)</f>
        <v>16949688.059999999</v>
      </c>
      <c r="AE146" s="740">
        <f t="shared" si="30"/>
        <v>0</v>
      </c>
      <c r="AF146" s="741"/>
      <c r="AG146" s="741">
        <f>AG147+AG148+AG149+AG150+AG151+AG152+AG153+AG154+AG155+AG156+AG159+AG160+AG161</f>
        <v>6237125.74331012</v>
      </c>
      <c r="AH146" s="741"/>
      <c r="AI146" s="741">
        <f>SUM(AI147:AI161)</f>
        <v>17442476.559600003</v>
      </c>
      <c r="AJ146" s="742">
        <f>SUM(AJ147:AJ161)</f>
        <v>24418777.662910122</v>
      </c>
    </row>
    <row r="147" spans="1:37" s="496" customFormat="1" ht="31.5" customHeight="1" x14ac:dyDescent="0.25">
      <c r="A147" s="959" t="s">
        <v>723</v>
      </c>
      <c r="B147" s="996" t="s">
        <v>272</v>
      </c>
      <c r="C147" s="574" t="s">
        <v>224</v>
      </c>
      <c r="D147" s="997">
        <v>6</v>
      </c>
      <c r="E147" s="497">
        <v>125450</v>
      </c>
      <c r="F147" s="497">
        <f t="shared" ref="F147:F161" si="49">E147*D147</f>
        <v>752700</v>
      </c>
      <c r="G147" s="497">
        <v>982545</v>
      </c>
      <c r="H147" s="497">
        <f t="shared" ref="H147:H161" si="50">G147*D147</f>
        <v>5895270</v>
      </c>
      <c r="I147" s="610">
        <f t="shared" ref="I147:I161" si="51">H147+F147</f>
        <v>6647970</v>
      </c>
      <c r="J147" s="793">
        <v>6</v>
      </c>
      <c r="K147" s="829">
        <v>125450</v>
      </c>
      <c r="L147" s="830">
        <f t="shared" ref="L147:L161" si="52">K147*J147</f>
        <v>752700</v>
      </c>
      <c r="M147" s="829">
        <v>982545</v>
      </c>
      <c r="N147" s="830">
        <f t="shared" ref="N147:N161" si="53">M147*J147</f>
        <v>5895270</v>
      </c>
      <c r="O147" s="804">
        <f t="shared" ref="O147:O161" si="54">N147+L147</f>
        <v>6647970</v>
      </c>
      <c r="P147" s="638">
        <f t="shared" si="35"/>
        <v>0</v>
      </c>
      <c r="Q147" s="512">
        <f t="shared" si="36"/>
        <v>0</v>
      </c>
      <c r="R147" s="637">
        <f t="shared" ref="R147:R210" si="55">(D147*K147)-(D147*T147)</f>
        <v>0</v>
      </c>
      <c r="S147" s="638">
        <v>6</v>
      </c>
      <c r="T147" s="525">
        <v>125450</v>
      </c>
      <c r="U147" s="525">
        <f t="shared" ref="U147:U161" si="56">T147*S147</f>
        <v>752700</v>
      </c>
      <c r="V147" s="525">
        <v>982545</v>
      </c>
      <c r="W147" s="525">
        <f t="shared" ref="W147:W161" si="57">V147*S147</f>
        <v>5895270</v>
      </c>
      <c r="X147" s="668">
        <f t="shared" ref="X147:X161" si="58">W147+U147</f>
        <v>6647970</v>
      </c>
      <c r="Y147" s="638"/>
      <c r="Z147" s="525">
        <v>125450</v>
      </c>
      <c r="AA147" s="525">
        <f t="shared" ref="AA147:AA161" si="59">Z147*Y147</f>
        <v>0</v>
      </c>
      <c r="AB147" s="525">
        <v>982545</v>
      </c>
      <c r="AC147" s="525">
        <f t="shared" ref="AC147:AC161" si="60">AB147*Y147</f>
        <v>0</v>
      </c>
      <c r="AD147" s="668">
        <f t="shared" ref="AD147:AD161" si="61">AC147+AA147</f>
        <v>0</v>
      </c>
      <c r="AE147" s="740">
        <f t="shared" si="30"/>
        <v>0</v>
      </c>
      <c r="AF147" s="761">
        <v>125450</v>
      </c>
      <c r="AG147" s="761">
        <f t="shared" ref="AG147:AG161" si="62">AF147*AE147</f>
        <v>0</v>
      </c>
      <c r="AH147" s="761">
        <v>982545</v>
      </c>
      <c r="AI147" s="761">
        <f t="shared" ref="AI147:AI161" si="63">AH147*AE147</f>
        <v>0</v>
      </c>
      <c r="AJ147" s="744">
        <f t="shared" ref="AJ147:AJ161" si="64">AI147+AG147</f>
        <v>0</v>
      </c>
      <c r="AK147" s="494"/>
    </row>
    <row r="148" spans="1:37" s="494" customFormat="1" ht="31.5" customHeight="1" x14ac:dyDescent="0.25">
      <c r="A148" s="959" t="s">
        <v>725</v>
      </c>
      <c r="B148" s="996" t="s">
        <v>273</v>
      </c>
      <c r="C148" s="574" t="s">
        <v>224</v>
      </c>
      <c r="D148" s="997">
        <v>5</v>
      </c>
      <c r="E148" s="497">
        <v>29545</v>
      </c>
      <c r="F148" s="497">
        <f t="shared" si="49"/>
        <v>147725</v>
      </c>
      <c r="G148" s="497">
        <v>469586</v>
      </c>
      <c r="H148" s="497">
        <f t="shared" si="50"/>
        <v>2347930</v>
      </c>
      <c r="I148" s="610">
        <f t="shared" si="51"/>
        <v>2495655</v>
      </c>
      <c r="J148" s="793"/>
      <c r="K148" s="829">
        <v>29545</v>
      </c>
      <c r="L148" s="830">
        <f t="shared" si="52"/>
        <v>0</v>
      </c>
      <c r="M148" s="829">
        <v>469586</v>
      </c>
      <c r="N148" s="830">
        <f t="shared" si="53"/>
        <v>0</v>
      </c>
      <c r="O148" s="804">
        <f t="shared" si="54"/>
        <v>0</v>
      </c>
      <c r="P148" s="638">
        <f t="shared" si="35"/>
        <v>0</v>
      </c>
      <c r="Q148" s="512">
        <f t="shared" si="36"/>
        <v>0</v>
      </c>
      <c r="R148" s="637">
        <f t="shared" si="55"/>
        <v>0</v>
      </c>
      <c r="S148" s="638"/>
      <c r="T148" s="526">
        <v>29545</v>
      </c>
      <c r="U148" s="526">
        <f t="shared" si="56"/>
        <v>0</v>
      </c>
      <c r="V148" s="526">
        <v>469586</v>
      </c>
      <c r="W148" s="526">
        <f t="shared" si="57"/>
        <v>0</v>
      </c>
      <c r="X148" s="670">
        <f t="shared" si="58"/>
        <v>0</v>
      </c>
      <c r="Y148" s="638">
        <v>4</v>
      </c>
      <c r="Z148" s="525">
        <v>29545</v>
      </c>
      <c r="AA148" s="525">
        <f t="shared" si="59"/>
        <v>118180</v>
      </c>
      <c r="AB148" s="525">
        <v>469586</v>
      </c>
      <c r="AC148" s="525">
        <f t="shared" si="60"/>
        <v>1878344</v>
      </c>
      <c r="AD148" s="668">
        <f t="shared" si="61"/>
        <v>1996524</v>
      </c>
      <c r="AE148" s="740">
        <f t="shared" si="30"/>
        <v>1</v>
      </c>
      <c r="AF148" s="762">
        <v>29545</v>
      </c>
      <c r="AG148" s="762">
        <f t="shared" si="62"/>
        <v>29545</v>
      </c>
      <c r="AH148" s="762">
        <v>469586</v>
      </c>
      <c r="AI148" s="762">
        <f t="shared" si="63"/>
        <v>469586</v>
      </c>
      <c r="AJ148" s="748">
        <f t="shared" si="64"/>
        <v>499131</v>
      </c>
    </row>
    <row r="149" spans="1:37" s="494" customFormat="1" ht="31.5" customHeight="1" x14ac:dyDescent="0.25">
      <c r="A149" s="959" t="s">
        <v>726</v>
      </c>
      <c r="B149" s="996" t="s">
        <v>274</v>
      </c>
      <c r="C149" s="574" t="s">
        <v>224</v>
      </c>
      <c r="D149" s="997">
        <v>11</v>
      </c>
      <c r="E149" s="497">
        <v>102635.07494545454</v>
      </c>
      <c r="F149" s="497">
        <f t="shared" si="49"/>
        <v>1128985.8244</v>
      </c>
      <c r="G149" s="497">
        <v>309219.33883636363</v>
      </c>
      <c r="H149" s="497">
        <f t="shared" si="50"/>
        <v>3401412.7272000001</v>
      </c>
      <c r="I149" s="610">
        <f t="shared" si="51"/>
        <v>4530398.5515999999</v>
      </c>
      <c r="J149" s="793"/>
      <c r="K149" s="829">
        <v>102635.07494545454</v>
      </c>
      <c r="L149" s="830">
        <f t="shared" si="52"/>
        <v>0</v>
      </c>
      <c r="M149" s="829">
        <v>309219.33883636363</v>
      </c>
      <c r="N149" s="830">
        <f t="shared" si="53"/>
        <v>0</v>
      </c>
      <c r="O149" s="804">
        <f t="shared" si="54"/>
        <v>0</v>
      </c>
      <c r="P149" s="638">
        <f t="shared" si="35"/>
        <v>0</v>
      </c>
      <c r="Q149" s="512">
        <f t="shared" si="36"/>
        <v>0</v>
      </c>
      <c r="R149" s="637">
        <f t="shared" si="55"/>
        <v>0</v>
      </c>
      <c r="S149" s="638"/>
      <c r="T149" s="526">
        <v>102635.07494545454</v>
      </c>
      <c r="U149" s="526">
        <f t="shared" si="56"/>
        <v>0</v>
      </c>
      <c r="V149" s="526">
        <v>309219.33883636363</v>
      </c>
      <c r="W149" s="526">
        <f t="shared" si="57"/>
        <v>0</v>
      </c>
      <c r="X149" s="670">
        <f t="shared" si="58"/>
        <v>0</v>
      </c>
      <c r="Y149" s="638">
        <v>0</v>
      </c>
      <c r="Z149" s="525">
        <v>102635.07494545454</v>
      </c>
      <c r="AA149" s="525">
        <f t="shared" si="59"/>
        <v>0</v>
      </c>
      <c r="AB149" s="525">
        <v>309219.33883636363</v>
      </c>
      <c r="AC149" s="525">
        <f t="shared" si="60"/>
        <v>0</v>
      </c>
      <c r="AD149" s="668">
        <f t="shared" si="61"/>
        <v>0</v>
      </c>
      <c r="AE149" s="740">
        <f t="shared" si="30"/>
        <v>11</v>
      </c>
      <c r="AF149" s="762">
        <v>102635.07494545454</v>
      </c>
      <c r="AG149" s="762">
        <f t="shared" si="62"/>
        <v>1128985.8244</v>
      </c>
      <c r="AH149" s="762">
        <v>309219.33883636363</v>
      </c>
      <c r="AI149" s="762">
        <f t="shared" si="63"/>
        <v>3401412.7272000001</v>
      </c>
      <c r="AJ149" s="748">
        <f t="shared" si="64"/>
        <v>4530398.5515999999</v>
      </c>
    </row>
    <row r="150" spans="1:37" s="494" customFormat="1" ht="31.5" customHeight="1" x14ac:dyDescent="0.25">
      <c r="A150" s="959" t="s">
        <v>727</v>
      </c>
      <c r="B150" s="996" t="s">
        <v>275</v>
      </c>
      <c r="C150" s="574" t="s">
        <v>31</v>
      </c>
      <c r="D150" s="997">
        <v>86</v>
      </c>
      <c r="E150" s="497">
        <v>4332.5980348837211</v>
      </c>
      <c r="F150" s="497">
        <f t="shared" si="49"/>
        <v>372603.43100000004</v>
      </c>
      <c r="G150" s="497">
        <v>10463.972093023256</v>
      </c>
      <c r="H150" s="497">
        <f t="shared" si="50"/>
        <v>899901.6</v>
      </c>
      <c r="I150" s="610">
        <f t="shared" si="51"/>
        <v>1272505.031</v>
      </c>
      <c r="J150" s="793"/>
      <c r="K150" s="829">
        <v>4332.5980348837211</v>
      </c>
      <c r="L150" s="830">
        <f t="shared" si="52"/>
        <v>0</v>
      </c>
      <c r="M150" s="829">
        <v>10463.972093023256</v>
      </c>
      <c r="N150" s="830">
        <f t="shared" si="53"/>
        <v>0</v>
      </c>
      <c r="O150" s="804">
        <f t="shared" si="54"/>
        <v>0</v>
      </c>
      <c r="P150" s="638">
        <f t="shared" si="35"/>
        <v>0</v>
      </c>
      <c r="Q150" s="512">
        <f t="shared" si="36"/>
        <v>0</v>
      </c>
      <c r="R150" s="637">
        <f t="shared" si="55"/>
        <v>0</v>
      </c>
      <c r="S150" s="638"/>
      <c r="T150" s="526">
        <v>4332.5980348837211</v>
      </c>
      <c r="U150" s="526">
        <f t="shared" si="56"/>
        <v>0</v>
      </c>
      <c r="V150" s="526">
        <v>10463.972093023256</v>
      </c>
      <c r="W150" s="526">
        <f t="shared" si="57"/>
        <v>0</v>
      </c>
      <c r="X150" s="670">
        <f t="shared" si="58"/>
        <v>0</v>
      </c>
      <c r="Y150" s="638"/>
      <c r="Z150" s="525">
        <v>4332.5980348837211</v>
      </c>
      <c r="AA150" s="525">
        <f t="shared" si="59"/>
        <v>0</v>
      </c>
      <c r="AB150" s="525">
        <v>10463.972093023256</v>
      </c>
      <c r="AC150" s="525">
        <f t="shared" si="60"/>
        <v>0</v>
      </c>
      <c r="AD150" s="668">
        <f t="shared" si="61"/>
        <v>0</v>
      </c>
      <c r="AE150" s="740">
        <f t="shared" si="30"/>
        <v>86</v>
      </c>
      <c r="AF150" s="762">
        <v>4332.5980348837211</v>
      </c>
      <c r="AG150" s="762">
        <f t="shared" si="62"/>
        <v>372603.43100000004</v>
      </c>
      <c r="AH150" s="762">
        <v>10463.972093023256</v>
      </c>
      <c r="AI150" s="762">
        <f t="shared" si="63"/>
        <v>899901.6</v>
      </c>
      <c r="AJ150" s="748">
        <f t="shared" si="64"/>
        <v>1272505.031</v>
      </c>
    </row>
    <row r="151" spans="1:37" s="496" customFormat="1" ht="31.5" customHeight="1" x14ac:dyDescent="0.25">
      <c r="A151" s="959" t="s">
        <v>728</v>
      </c>
      <c r="B151" s="996" t="s">
        <v>276</v>
      </c>
      <c r="C151" s="574" t="s">
        <v>153</v>
      </c>
      <c r="D151" s="997">
        <v>2907.8999999999996</v>
      </c>
      <c r="E151" s="497">
        <v>2655.5948880635515</v>
      </c>
      <c r="F151" s="497">
        <f t="shared" si="49"/>
        <v>7722204.375</v>
      </c>
      <c r="G151" s="497">
        <v>1958</v>
      </c>
      <c r="H151" s="497">
        <f t="shared" si="50"/>
        <v>5693668.1999999993</v>
      </c>
      <c r="I151" s="610">
        <f t="shared" si="51"/>
        <v>13415872.574999999</v>
      </c>
      <c r="J151" s="793">
        <v>1500</v>
      </c>
      <c r="K151" s="829">
        <v>2655.5948880635515</v>
      </c>
      <c r="L151" s="830">
        <f t="shared" si="52"/>
        <v>3983392.3320953273</v>
      </c>
      <c r="M151" s="829">
        <v>1958</v>
      </c>
      <c r="N151" s="830">
        <f t="shared" si="53"/>
        <v>2937000</v>
      </c>
      <c r="O151" s="804">
        <f t="shared" si="54"/>
        <v>6920392.3320953269</v>
      </c>
      <c r="P151" s="638">
        <f t="shared" si="35"/>
        <v>4.8880635513341986E-3</v>
      </c>
      <c r="Q151" s="512">
        <f t="shared" si="36"/>
        <v>0</v>
      </c>
      <c r="R151" s="637">
        <f t="shared" si="55"/>
        <v>14.214000000618398</v>
      </c>
      <c r="S151" s="638">
        <v>1499</v>
      </c>
      <c r="T151" s="525">
        <v>2655.59</v>
      </c>
      <c r="U151" s="525">
        <f t="shared" si="56"/>
        <v>3980729.41</v>
      </c>
      <c r="V151" s="525">
        <v>1958</v>
      </c>
      <c r="W151" s="525">
        <f t="shared" si="57"/>
        <v>2935042</v>
      </c>
      <c r="X151" s="668">
        <f t="shared" si="58"/>
        <v>6915771.4100000001</v>
      </c>
      <c r="Y151" s="638">
        <v>1300</v>
      </c>
      <c r="Z151" s="525">
        <v>2655.59</v>
      </c>
      <c r="AA151" s="525">
        <f t="shared" si="59"/>
        <v>3452267</v>
      </c>
      <c r="AB151" s="525">
        <v>1958</v>
      </c>
      <c r="AC151" s="525">
        <f t="shared" si="60"/>
        <v>2545400</v>
      </c>
      <c r="AD151" s="668">
        <f t="shared" si="61"/>
        <v>5997667</v>
      </c>
      <c r="AE151" s="740">
        <f t="shared" si="30"/>
        <v>108.89999999999964</v>
      </c>
      <c r="AF151" s="761">
        <v>2655.5948880635515</v>
      </c>
      <c r="AG151" s="761">
        <f t="shared" si="62"/>
        <v>289194.28331011976</v>
      </c>
      <c r="AH151" s="761">
        <v>1958</v>
      </c>
      <c r="AI151" s="761">
        <f t="shared" si="63"/>
        <v>213226.19999999928</v>
      </c>
      <c r="AJ151" s="744">
        <f t="shared" si="64"/>
        <v>502420.48331011902</v>
      </c>
      <c r="AK151" s="494"/>
    </row>
    <row r="152" spans="1:37" s="494" customFormat="1" ht="31.5" customHeight="1" x14ac:dyDescent="0.25">
      <c r="A152" s="959" t="s">
        <v>729</v>
      </c>
      <c r="B152" s="996" t="s">
        <v>277</v>
      </c>
      <c r="C152" s="574" t="s">
        <v>31</v>
      </c>
      <c r="D152" s="997">
        <v>8</v>
      </c>
      <c r="E152" s="497">
        <v>11973.056124999999</v>
      </c>
      <c r="F152" s="497">
        <f t="shared" si="49"/>
        <v>95784.448999999993</v>
      </c>
      <c r="G152" s="497">
        <v>32008.274999999998</v>
      </c>
      <c r="H152" s="497">
        <f t="shared" si="50"/>
        <v>256066.19999999998</v>
      </c>
      <c r="I152" s="610">
        <f t="shared" si="51"/>
        <v>351850.64899999998</v>
      </c>
      <c r="J152" s="793"/>
      <c r="K152" s="829">
        <v>11973.056124999999</v>
      </c>
      <c r="L152" s="830">
        <f t="shared" si="52"/>
        <v>0</v>
      </c>
      <c r="M152" s="829">
        <v>32008.274999999998</v>
      </c>
      <c r="N152" s="830">
        <f t="shared" si="53"/>
        <v>0</v>
      </c>
      <c r="O152" s="804">
        <f t="shared" si="54"/>
        <v>0</v>
      </c>
      <c r="P152" s="638">
        <f t="shared" si="35"/>
        <v>0</v>
      </c>
      <c r="Q152" s="512">
        <f t="shared" si="36"/>
        <v>0</v>
      </c>
      <c r="R152" s="637">
        <f t="shared" si="55"/>
        <v>0</v>
      </c>
      <c r="S152" s="638"/>
      <c r="T152" s="526">
        <v>11973.056124999999</v>
      </c>
      <c r="U152" s="526">
        <f t="shared" si="56"/>
        <v>0</v>
      </c>
      <c r="V152" s="526">
        <v>32008.274999999998</v>
      </c>
      <c r="W152" s="526">
        <f t="shared" si="57"/>
        <v>0</v>
      </c>
      <c r="X152" s="670">
        <f t="shared" si="58"/>
        <v>0</v>
      </c>
      <c r="Y152" s="638"/>
      <c r="Z152" s="525">
        <v>11973.056124999999</v>
      </c>
      <c r="AA152" s="525">
        <f t="shared" si="59"/>
        <v>0</v>
      </c>
      <c r="AB152" s="525">
        <v>32008.274999999998</v>
      </c>
      <c r="AC152" s="525">
        <f t="shared" si="60"/>
        <v>0</v>
      </c>
      <c r="AD152" s="668">
        <f t="shared" si="61"/>
        <v>0</v>
      </c>
      <c r="AE152" s="740">
        <f t="shared" si="30"/>
        <v>8</v>
      </c>
      <c r="AF152" s="762">
        <v>11973.056124999999</v>
      </c>
      <c r="AG152" s="762">
        <f t="shared" si="62"/>
        <v>95784.448999999993</v>
      </c>
      <c r="AH152" s="762">
        <v>32008.274999999998</v>
      </c>
      <c r="AI152" s="762">
        <f t="shared" si="63"/>
        <v>256066.19999999998</v>
      </c>
      <c r="AJ152" s="748">
        <f t="shared" si="64"/>
        <v>351850.64899999998</v>
      </c>
    </row>
    <row r="153" spans="1:37" s="496" customFormat="1" ht="31.5" customHeight="1" x14ac:dyDescent="0.25">
      <c r="A153" s="959" t="s">
        <v>730</v>
      </c>
      <c r="B153" s="996" t="s">
        <v>278</v>
      </c>
      <c r="C153" s="574" t="s">
        <v>224</v>
      </c>
      <c r="D153" s="997">
        <v>12</v>
      </c>
      <c r="E153" s="497">
        <v>637410.63</v>
      </c>
      <c r="F153" s="497">
        <f t="shared" si="49"/>
        <v>7648927.5600000005</v>
      </c>
      <c r="G153" s="497">
        <v>2625837.9000000004</v>
      </c>
      <c r="H153" s="497">
        <f t="shared" si="50"/>
        <v>31510054.800000004</v>
      </c>
      <c r="I153" s="610">
        <f t="shared" si="51"/>
        <v>39158982.360000007</v>
      </c>
      <c r="J153" s="793">
        <v>10</v>
      </c>
      <c r="K153" s="829">
        <v>637410.63</v>
      </c>
      <c r="L153" s="830">
        <f t="shared" si="52"/>
        <v>6374106.2999999998</v>
      </c>
      <c r="M153" s="829">
        <v>2625837.9000000004</v>
      </c>
      <c r="N153" s="830">
        <f t="shared" si="53"/>
        <v>26258379.000000004</v>
      </c>
      <c r="O153" s="804">
        <f t="shared" si="54"/>
        <v>32632485.300000004</v>
      </c>
      <c r="P153" s="638">
        <f t="shared" si="35"/>
        <v>0</v>
      </c>
      <c r="Q153" s="512">
        <f t="shared" si="36"/>
        <v>0</v>
      </c>
      <c r="R153" s="637">
        <f t="shared" si="55"/>
        <v>0</v>
      </c>
      <c r="S153" s="638">
        <v>10</v>
      </c>
      <c r="T153" s="525">
        <v>637410.63</v>
      </c>
      <c r="U153" s="525">
        <f t="shared" si="56"/>
        <v>6374106.2999999998</v>
      </c>
      <c r="V153" s="525">
        <v>2625837.9</v>
      </c>
      <c r="W153" s="525">
        <f t="shared" si="57"/>
        <v>26258379</v>
      </c>
      <c r="X153" s="668">
        <f t="shared" si="58"/>
        <v>32632485.300000001</v>
      </c>
      <c r="Y153" s="638">
        <v>2</v>
      </c>
      <c r="Z153" s="525">
        <v>637410.63</v>
      </c>
      <c r="AA153" s="525">
        <f t="shared" si="59"/>
        <v>1274821.26</v>
      </c>
      <c r="AB153" s="525">
        <v>2625837.9</v>
      </c>
      <c r="AC153" s="525">
        <f t="shared" si="60"/>
        <v>5251675.8</v>
      </c>
      <c r="AD153" s="668">
        <f t="shared" si="61"/>
        <v>6526497.0599999996</v>
      </c>
      <c r="AE153" s="740">
        <f t="shared" si="30"/>
        <v>0</v>
      </c>
      <c r="AF153" s="761">
        <v>637410.63</v>
      </c>
      <c r="AG153" s="761">
        <f t="shared" si="62"/>
        <v>0</v>
      </c>
      <c r="AH153" s="761">
        <v>2625837.9000000004</v>
      </c>
      <c r="AI153" s="761">
        <f t="shared" si="63"/>
        <v>0</v>
      </c>
      <c r="AJ153" s="744">
        <f t="shared" si="64"/>
        <v>0</v>
      </c>
      <c r="AK153" s="494"/>
    </row>
    <row r="154" spans="1:37" s="494" customFormat="1" ht="31.5" customHeight="1" x14ac:dyDescent="0.25">
      <c r="A154" s="959" t="s">
        <v>731</v>
      </c>
      <c r="B154" s="996" t="s">
        <v>279</v>
      </c>
      <c r="C154" s="574" t="s">
        <v>31</v>
      </c>
      <c r="D154" s="997">
        <v>24</v>
      </c>
      <c r="E154" s="497">
        <v>8305.7144000000008</v>
      </c>
      <c r="F154" s="497">
        <f t="shared" si="49"/>
        <v>199337.14560000002</v>
      </c>
      <c r="G154" s="497">
        <v>20103.2</v>
      </c>
      <c r="H154" s="497">
        <f t="shared" si="50"/>
        <v>482476.80000000005</v>
      </c>
      <c r="I154" s="610">
        <f t="shared" si="51"/>
        <v>681813.94560000009</v>
      </c>
      <c r="J154" s="793"/>
      <c r="K154" s="829">
        <v>8305.7144000000008</v>
      </c>
      <c r="L154" s="830">
        <f t="shared" si="52"/>
        <v>0</v>
      </c>
      <c r="M154" s="829">
        <v>20103.2</v>
      </c>
      <c r="N154" s="830">
        <f t="shared" si="53"/>
        <v>0</v>
      </c>
      <c r="O154" s="804">
        <f t="shared" si="54"/>
        <v>0</v>
      </c>
      <c r="P154" s="638">
        <f t="shared" si="35"/>
        <v>0</v>
      </c>
      <c r="Q154" s="512">
        <f t="shared" si="36"/>
        <v>0</v>
      </c>
      <c r="R154" s="637">
        <f t="shared" si="55"/>
        <v>0</v>
      </c>
      <c r="S154" s="638"/>
      <c r="T154" s="526">
        <v>8305.7144000000008</v>
      </c>
      <c r="U154" s="526">
        <f t="shared" si="56"/>
        <v>0</v>
      </c>
      <c r="V154" s="526">
        <v>20103.2</v>
      </c>
      <c r="W154" s="526">
        <f t="shared" si="57"/>
        <v>0</v>
      </c>
      <c r="X154" s="670">
        <f t="shared" si="58"/>
        <v>0</v>
      </c>
      <c r="Y154" s="638"/>
      <c r="Z154" s="525">
        <v>8305.7144000000008</v>
      </c>
      <c r="AA154" s="525">
        <f t="shared" si="59"/>
        <v>0</v>
      </c>
      <c r="AB154" s="525">
        <v>20103.2</v>
      </c>
      <c r="AC154" s="525">
        <f t="shared" si="60"/>
        <v>0</v>
      </c>
      <c r="AD154" s="668">
        <f t="shared" si="61"/>
        <v>0</v>
      </c>
      <c r="AE154" s="740">
        <f t="shared" si="30"/>
        <v>24</v>
      </c>
      <c r="AF154" s="762">
        <v>8305.7144000000008</v>
      </c>
      <c r="AG154" s="762">
        <f t="shared" si="62"/>
        <v>199337.14560000002</v>
      </c>
      <c r="AH154" s="762">
        <v>20103.2</v>
      </c>
      <c r="AI154" s="762">
        <f t="shared" si="63"/>
        <v>482476.80000000005</v>
      </c>
      <c r="AJ154" s="748">
        <f t="shared" si="64"/>
        <v>681813.94560000009</v>
      </c>
    </row>
    <row r="155" spans="1:37" s="494" customFormat="1" ht="31.5" customHeight="1" x14ac:dyDescent="0.25">
      <c r="A155" s="959" t="s">
        <v>732</v>
      </c>
      <c r="B155" s="996" t="s">
        <v>276</v>
      </c>
      <c r="C155" s="574" t="s">
        <v>153</v>
      </c>
      <c r="D155" s="997">
        <v>564.5</v>
      </c>
      <c r="E155" s="497">
        <v>3758</v>
      </c>
      <c r="F155" s="497">
        <f t="shared" si="49"/>
        <v>2121391</v>
      </c>
      <c r="G155" s="497">
        <v>1100</v>
      </c>
      <c r="H155" s="497">
        <f t="shared" si="50"/>
        <v>620950</v>
      </c>
      <c r="I155" s="610">
        <f t="shared" si="51"/>
        <v>2742341</v>
      </c>
      <c r="J155" s="793"/>
      <c r="K155" s="829">
        <v>3758</v>
      </c>
      <c r="L155" s="830">
        <f t="shared" si="52"/>
        <v>0</v>
      </c>
      <c r="M155" s="829">
        <v>1100</v>
      </c>
      <c r="N155" s="830">
        <f t="shared" si="53"/>
        <v>0</v>
      </c>
      <c r="O155" s="804">
        <f t="shared" si="54"/>
        <v>0</v>
      </c>
      <c r="P155" s="638">
        <f t="shared" si="35"/>
        <v>0</v>
      </c>
      <c r="Q155" s="512">
        <f t="shared" si="36"/>
        <v>0</v>
      </c>
      <c r="R155" s="637">
        <f t="shared" si="55"/>
        <v>0</v>
      </c>
      <c r="S155" s="638"/>
      <c r="T155" s="526">
        <v>3758</v>
      </c>
      <c r="U155" s="526">
        <f t="shared" si="56"/>
        <v>0</v>
      </c>
      <c r="V155" s="526">
        <v>1100</v>
      </c>
      <c r="W155" s="526">
        <f t="shared" si="57"/>
        <v>0</v>
      </c>
      <c r="X155" s="670">
        <f t="shared" si="58"/>
        <v>0</v>
      </c>
      <c r="Y155" s="638">
        <v>500</v>
      </c>
      <c r="Z155" s="525">
        <v>3758</v>
      </c>
      <c r="AA155" s="525">
        <f t="shared" si="59"/>
        <v>1879000</v>
      </c>
      <c r="AB155" s="525">
        <v>1100</v>
      </c>
      <c r="AC155" s="525">
        <f t="shared" si="60"/>
        <v>550000</v>
      </c>
      <c r="AD155" s="668">
        <f t="shared" si="61"/>
        <v>2429000</v>
      </c>
      <c r="AE155" s="740">
        <f t="shared" si="30"/>
        <v>64.5</v>
      </c>
      <c r="AF155" s="762">
        <v>3758</v>
      </c>
      <c r="AG155" s="762">
        <f t="shared" si="62"/>
        <v>242391</v>
      </c>
      <c r="AH155" s="762">
        <v>1100</v>
      </c>
      <c r="AI155" s="762">
        <f t="shared" si="63"/>
        <v>70950</v>
      </c>
      <c r="AJ155" s="748">
        <f t="shared" si="64"/>
        <v>313341</v>
      </c>
    </row>
    <row r="156" spans="1:37" s="494" customFormat="1" ht="31.5" customHeight="1" x14ac:dyDescent="0.25">
      <c r="A156" s="959" t="s">
        <v>733</v>
      </c>
      <c r="B156" s="996" t="s">
        <v>280</v>
      </c>
      <c r="C156" s="574" t="s">
        <v>224</v>
      </c>
      <c r="D156" s="997">
        <v>16</v>
      </c>
      <c r="E156" s="497">
        <v>46198.46</v>
      </c>
      <c r="F156" s="497">
        <f t="shared" si="49"/>
        <v>739175.36</v>
      </c>
      <c r="G156" s="497">
        <v>372209.49577500008</v>
      </c>
      <c r="H156" s="497">
        <f t="shared" si="50"/>
        <v>5955351.9324000012</v>
      </c>
      <c r="I156" s="610">
        <f t="shared" si="51"/>
        <v>6694527.2924000015</v>
      </c>
      <c r="J156" s="793"/>
      <c r="K156" s="829">
        <v>46198.46</v>
      </c>
      <c r="L156" s="830">
        <f t="shared" si="52"/>
        <v>0</v>
      </c>
      <c r="M156" s="829">
        <v>372209.49577500008</v>
      </c>
      <c r="N156" s="830">
        <f t="shared" si="53"/>
        <v>0</v>
      </c>
      <c r="O156" s="804">
        <f t="shared" si="54"/>
        <v>0</v>
      </c>
      <c r="P156" s="638">
        <f t="shared" si="35"/>
        <v>0</v>
      </c>
      <c r="Q156" s="512">
        <f t="shared" si="36"/>
        <v>0</v>
      </c>
      <c r="R156" s="637">
        <f t="shared" si="55"/>
        <v>0</v>
      </c>
      <c r="S156" s="638"/>
      <c r="T156" s="526">
        <v>46198.46</v>
      </c>
      <c r="U156" s="526">
        <f t="shared" si="56"/>
        <v>0</v>
      </c>
      <c r="V156" s="526">
        <v>372209.49577500008</v>
      </c>
      <c r="W156" s="526">
        <f t="shared" si="57"/>
        <v>0</v>
      </c>
      <c r="X156" s="670">
        <f t="shared" si="58"/>
        <v>0</v>
      </c>
      <c r="Y156" s="638"/>
      <c r="Z156" s="525">
        <v>46198.46</v>
      </c>
      <c r="AA156" s="525">
        <f t="shared" si="59"/>
        <v>0</v>
      </c>
      <c r="AB156" s="525">
        <v>372209.49577500008</v>
      </c>
      <c r="AC156" s="525">
        <f t="shared" si="60"/>
        <v>0</v>
      </c>
      <c r="AD156" s="668">
        <f t="shared" si="61"/>
        <v>0</v>
      </c>
      <c r="AE156" s="740">
        <f t="shared" si="30"/>
        <v>16</v>
      </c>
      <c r="AF156" s="762">
        <v>46198.46</v>
      </c>
      <c r="AG156" s="762">
        <f t="shared" si="62"/>
        <v>739175.36</v>
      </c>
      <c r="AH156" s="762">
        <v>372209.49577500008</v>
      </c>
      <c r="AI156" s="762">
        <f t="shared" si="63"/>
        <v>5955351.9324000012</v>
      </c>
      <c r="AJ156" s="748">
        <f t="shared" si="64"/>
        <v>6694527.2924000015</v>
      </c>
    </row>
    <row r="157" spans="1:37" s="494" customFormat="1" ht="31.5" customHeight="1" x14ac:dyDescent="0.25">
      <c r="A157" s="998"/>
      <c r="B157" s="999" t="s">
        <v>282</v>
      </c>
      <c r="C157" s="1000" t="s">
        <v>31</v>
      </c>
      <c r="D157" s="1001">
        <v>4</v>
      </c>
      <c r="E157" s="477">
        <v>46198.46</v>
      </c>
      <c r="F157" s="477">
        <f t="shared" si="49"/>
        <v>184793.84</v>
      </c>
      <c r="G157" s="477">
        <v>191555</v>
      </c>
      <c r="H157" s="477">
        <f t="shared" si="50"/>
        <v>766220</v>
      </c>
      <c r="I157" s="610">
        <f t="shared" si="51"/>
        <v>951013.84</v>
      </c>
      <c r="J157" s="793"/>
      <c r="K157" s="799">
        <v>46198.46</v>
      </c>
      <c r="L157" s="800">
        <f t="shared" si="52"/>
        <v>0</v>
      </c>
      <c r="M157" s="799">
        <v>191555</v>
      </c>
      <c r="N157" s="800">
        <f t="shared" si="53"/>
        <v>0</v>
      </c>
      <c r="O157" s="804">
        <f t="shared" si="54"/>
        <v>0</v>
      </c>
      <c r="P157" s="638">
        <f t="shared" si="35"/>
        <v>0</v>
      </c>
      <c r="Q157" s="512">
        <f t="shared" si="36"/>
        <v>0</v>
      </c>
      <c r="R157" s="637">
        <f t="shared" si="55"/>
        <v>0</v>
      </c>
      <c r="S157" s="638"/>
      <c r="T157" s="519">
        <v>46198.46</v>
      </c>
      <c r="U157" s="519">
        <f t="shared" si="56"/>
        <v>0</v>
      </c>
      <c r="V157" s="519">
        <v>191555</v>
      </c>
      <c r="W157" s="519">
        <f t="shared" si="57"/>
        <v>0</v>
      </c>
      <c r="X157" s="670">
        <f t="shared" si="58"/>
        <v>0</v>
      </c>
      <c r="Y157" s="638"/>
      <c r="Z157" s="512">
        <v>46198.46</v>
      </c>
      <c r="AA157" s="512">
        <f t="shared" si="59"/>
        <v>0</v>
      </c>
      <c r="AB157" s="512">
        <v>191555</v>
      </c>
      <c r="AC157" s="512">
        <f t="shared" si="60"/>
        <v>0</v>
      </c>
      <c r="AD157" s="668">
        <f t="shared" si="61"/>
        <v>0</v>
      </c>
      <c r="AE157" s="740">
        <f t="shared" ref="AE157:AE220" si="65">D157-S157-Y157</f>
        <v>4</v>
      </c>
      <c r="AF157" s="747">
        <v>46198.46</v>
      </c>
      <c r="AG157" s="747">
        <f t="shared" si="62"/>
        <v>184793.84</v>
      </c>
      <c r="AH157" s="747">
        <v>191555</v>
      </c>
      <c r="AI157" s="747">
        <f t="shared" si="63"/>
        <v>766220</v>
      </c>
      <c r="AJ157" s="748">
        <f t="shared" si="64"/>
        <v>951013.84</v>
      </c>
    </row>
    <row r="158" spans="1:37" s="494" customFormat="1" ht="31.5" customHeight="1" x14ac:dyDescent="0.25">
      <c r="A158" s="998"/>
      <c r="B158" s="999" t="s">
        <v>283</v>
      </c>
      <c r="C158" s="1000" t="s">
        <v>31</v>
      </c>
      <c r="D158" s="1001">
        <v>12</v>
      </c>
      <c r="E158" s="477">
        <v>46198.46</v>
      </c>
      <c r="F158" s="477">
        <f t="shared" si="49"/>
        <v>554381.52</v>
      </c>
      <c r="G158" s="477">
        <v>229879</v>
      </c>
      <c r="H158" s="477">
        <f t="shared" si="50"/>
        <v>2758548</v>
      </c>
      <c r="I158" s="610">
        <f t="shared" si="51"/>
        <v>3312929.52</v>
      </c>
      <c r="J158" s="793"/>
      <c r="K158" s="799">
        <v>46198.46</v>
      </c>
      <c r="L158" s="800">
        <f t="shared" si="52"/>
        <v>0</v>
      </c>
      <c r="M158" s="799">
        <v>229879</v>
      </c>
      <c r="N158" s="800">
        <f t="shared" si="53"/>
        <v>0</v>
      </c>
      <c r="O158" s="804">
        <f t="shared" si="54"/>
        <v>0</v>
      </c>
      <c r="P158" s="638">
        <f t="shared" si="35"/>
        <v>0</v>
      </c>
      <c r="Q158" s="512">
        <f t="shared" si="36"/>
        <v>0</v>
      </c>
      <c r="R158" s="637">
        <f t="shared" si="55"/>
        <v>0</v>
      </c>
      <c r="S158" s="638"/>
      <c r="T158" s="519">
        <v>46198.46</v>
      </c>
      <c r="U158" s="519">
        <f t="shared" si="56"/>
        <v>0</v>
      </c>
      <c r="V158" s="519">
        <v>229879</v>
      </c>
      <c r="W158" s="519">
        <f t="shared" si="57"/>
        <v>0</v>
      </c>
      <c r="X158" s="670">
        <f t="shared" si="58"/>
        <v>0</v>
      </c>
      <c r="Y158" s="638"/>
      <c r="Z158" s="512">
        <v>46198.46</v>
      </c>
      <c r="AA158" s="512">
        <f t="shared" si="59"/>
        <v>0</v>
      </c>
      <c r="AB158" s="512">
        <v>229879</v>
      </c>
      <c r="AC158" s="512">
        <f t="shared" si="60"/>
        <v>0</v>
      </c>
      <c r="AD158" s="668">
        <f t="shared" si="61"/>
        <v>0</v>
      </c>
      <c r="AE158" s="740">
        <f t="shared" si="65"/>
        <v>12</v>
      </c>
      <c r="AF158" s="747">
        <v>46198.46</v>
      </c>
      <c r="AG158" s="747">
        <f t="shared" si="62"/>
        <v>554381.52</v>
      </c>
      <c r="AH158" s="747">
        <v>229879</v>
      </c>
      <c r="AI158" s="747">
        <f t="shared" si="63"/>
        <v>2758548</v>
      </c>
      <c r="AJ158" s="748">
        <f t="shared" si="64"/>
        <v>3312929.52</v>
      </c>
    </row>
    <row r="159" spans="1:37" s="494" customFormat="1" ht="31.5" customHeight="1" x14ac:dyDescent="0.25">
      <c r="A159" s="959" t="s">
        <v>734</v>
      </c>
      <c r="B159" s="431" t="s">
        <v>284</v>
      </c>
      <c r="C159" s="574" t="s">
        <v>213</v>
      </c>
      <c r="D159" s="997">
        <v>166</v>
      </c>
      <c r="E159" s="497">
        <v>2887.5240963855426</v>
      </c>
      <c r="F159" s="497">
        <f t="shared" si="49"/>
        <v>479329.00000000006</v>
      </c>
      <c r="G159" s="497">
        <v>4676.726506024097</v>
      </c>
      <c r="H159" s="497">
        <f t="shared" si="50"/>
        <v>776336.60000000009</v>
      </c>
      <c r="I159" s="610">
        <f t="shared" si="51"/>
        <v>1255665.6000000001</v>
      </c>
      <c r="J159" s="793"/>
      <c r="K159" s="829">
        <v>2887.5240963855426</v>
      </c>
      <c r="L159" s="830">
        <f t="shared" si="52"/>
        <v>0</v>
      </c>
      <c r="M159" s="829">
        <v>4676.726506024097</v>
      </c>
      <c r="N159" s="830">
        <f t="shared" si="53"/>
        <v>0</v>
      </c>
      <c r="O159" s="804">
        <f t="shared" si="54"/>
        <v>0</v>
      </c>
      <c r="P159" s="638">
        <f t="shared" ref="P159:P222" si="66">K159-T159</f>
        <v>0</v>
      </c>
      <c r="Q159" s="512">
        <f t="shared" ref="Q159:Q222" si="67">M159-V159</f>
        <v>0</v>
      </c>
      <c r="R159" s="637">
        <f t="shared" si="55"/>
        <v>0</v>
      </c>
      <c r="S159" s="638"/>
      <c r="T159" s="526">
        <v>2887.5240963855426</v>
      </c>
      <c r="U159" s="526">
        <f t="shared" si="56"/>
        <v>0</v>
      </c>
      <c r="V159" s="526">
        <v>4676.726506024097</v>
      </c>
      <c r="W159" s="526">
        <f t="shared" si="57"/>
        <v>0</v>
      </c>
      <c r="X159" s="670">
        <f t="shared" si="58"/>
        <v>0</v>
      </c>
      <c r="Y159" s="638"/>
      <c r="Z159" s="525">
        <v>2887.5240963855426</v>
      </c>
      <c r="AA159" s="525">
        <f t="shared" si="59"/>
        <v>0</v>
      </c>
      <c r="AB159" s="525">
        <v>4676.726506024097</v>
      </c>
      <c r="AC159" s="525">
        <f t="shared" si="60"/>
        <v>0</v>
      </c>
      <c r="AD159" s="668">
        <f t="shared" si="61"/>
        <v>0</v>
      </c>
      <c r="AE159" s="740">
        <f t="shared" si="65"/>
        <v>166</v>
      </c>
      <c r="AF159" s="762">
        <v>2887.5240963855426</v>
      </c>
      <c r="AG159" s="762">
        <f t="shared" si="62"/>
        <v>479329.00000000006</v>
      </c>
      <c r="AH159" s="762">
        <v>4676.726506024097</v>
      </c>
      <c r="AI159" s="762">
        <f t="shared" si="63"/>
        <v>776336.60000000009</v>
      </c>
      <c r="AJ159" s="748">
        <f t="shared" si="64"/>
        <v>1255665.6000000001</v>
      </c>
    </row>
    <row r="160" spans="1:37" s="494" customFormat="1" ht="31.5" customHeight="1" x14ac:dyDescent="0.25">
      <c r="A160" s="959" t="s">
        <v>735</v>
      </c>
      <c r="B160" s="431" t="s">
        <v>285</v>
      </c>
      <c r="C160" s="574" t="s">
        <v>224</v>
      </c>
      <c r="D160" s="997">
        <v>1</v>
      </c>
      <c r="E160" s="497">
        <v>1432280.25</v>
      </c>
      <c r="F160" s="497">
        <f t="shared" si="49"/>
        <v>1432280.25</v>
      </c>
      <c r="G160" s="497">
        <v>1392400.5</v>
      </c>
      <c r="H160" s="497">
        <f t="shared" si="50"/>
        <v>1392400.5</v>
      </c>
      <c r="I160" s="610">
        <f t="shared" si="51"/>
        <v>2824680.75</v>
      </c>
      <c r="J160" s="793"/>
      <c r="K160" s="829">
        <v>1432280.25</v>
      </c>
      <c r="L160" s="830">
        <f t="shared" si="52"/>
        <v>0</v>
      </c>
      <c r="M160" s="829">
        <v>1392400.5</v>
      </c>
      <c r="N160" s="830">
        <f t="shared" si="53"/>
        <v>0</v>
      </c>
      <c r="O160" s="804">
        <f t="shared" si="54"/>
        <v>0</v>
      </c>
      <c r="P160" s="638">
        <f t="shared" si="66"/>
        <v>0</v>
      </c>
      <c r="Q160" s="512">
        <f t="shared" si="67"/>
        <v>0</v>
      </c>
      <c r="R160" s="637">
        <f t="shared" si="55"/>
        <v>0</v>
      </c>
      <c r="S160" s="638"/>
      <c r="T160" s="526">
        <v>1432280.25</v>
      </c>
      <c r="U160" s="526">
        <f t="shared" si="56"/>
        <v>0</v>
      </c>
      <c r="V160" s="526">
        <v>1392400.5</v>
      </c>
      <c r="W160" s="526">
        <f t="shared" si="57"/>
        <v>0</v>
      </c>
      <c r="X160" s="670">
        <f t="shared" si="58"/>
        <v>0</v>
      </c>
      <c r="Y160" s="638"/>
      <c r="Z160" s="525">
        <v>1432280.25</v>
      </c>
      <c r="AA160" s="525">
        <f t="shared" si="59"/>
        <v>0</v>
      </c>
      <c r="AB160" s="525">
        <v>1392400.5</v>
      </c>
      <c r="AC160" s="525">
        <f t="shared" si="60"/>
        <v>0</v>
      </c>
      <c r="AD160" s="668">
        <f t="shared" si="61"/>
        <v>0</v>
      </c>
      <c r="AE160" s="740">
        <f t="shared" si="65"/>
        <v>1</v>
      </c>
      <c r="AF160" s="762">
        <v>1432280.25</v>
      </c>
      <c r="AG160" s="762">
        <f t="shared" si="62"/>
        <v>1432280.25</v>
      </c>
      <c r="AH160" s="762">
        <v>1392400.5</v>
      </c>
      <c r="AI160" s="762">
        <f t="shared" si="63"/>
        <v>1392400.5</v>
      </c>
      <c r="AJ160" s="748">
        <f t="shared" si="64"/>
        <v>2824680.75</v>
      </c>
    </row>
    <row r="161" spans="1:36" s="494" customFormat="1" ht="31.5" customHeight="1" x14ac:dyDescent="0.25">
      <c r="A161" s="959" t="s">
        <v>736</v>
      </c>
      <c r="B161" s="431" t="s">
        <v>286</v>
      </c>
      <c r="C161" s="574" t="s">
        <v>224</v>
      </c>
      <c r="D161" s="997">
        <v>1</v>
      </c>
      <c r="E161" s="497">
        <v>1228500</v>
      </c>
      <c r="F161" s="497">
        <f t="shared" si="49"/>
        <v>1228500</v>
      </c>
      <c r="G161" s="497">
        <v>0</v>
      </c>
      <c r="H161" s="497">
        <f t="shared" si="50"/>
        <v>0</v>
      </c>
      <c r="I161" s="610">
        <f t="shared" si="51"/>
        <v>1228500</v>
      </c>
      <c r="J161" s="793"/>
      <c r="K161" s="829">
        <v>1228500</v>
      </c>
      <c r="L161" s="830">
        <f t="shared" si="52"/>
        <v>0</v>
      </c>
      <c r="M161" s="829">
        <v>0</v>
      </c>
      <c r="N161" s="830">
        <f t="shared" si="53"/>
        <v>0</v>
      </c>
      <c r="O161" s="804">
        <f t="shared" si="54"/>
        <v>0</v>
      </c>
      <c r="P161" s="638">
        <f t="shared" si="66"/>
        <v>0</v>
      </c>
      <c r="Q161" s="512">
        <f t="shared" si="67"/>
        <v>0</v>
      </c>
      <c r="R161" s="637">
        <f t="shared" si="55"/>
        <v>0</v>
      </c>
      <c r="S161" s="638"/>
      <c r="T161" s="526">
        <v>1228500</v>
      </c>
      <c r="U161" s="526">
        <f t="shared" si="56"/>
        <v>0</v>
      </c>
      <c r="V161" s="526">
        <v>0</v>
      </c>
      <c r="W161" s="526">
        <f t="shared" si="57"/>
        <v>0</v>
      </c>
      <c r="X161" s="670">
        <f t="shared" si="58"/>
        <v>0</v>
      </c>
      <c r="Y161" s="638"/>
      <c r="Z161" s="525">
        <v>1228500</v>
      </c>
      <c r="AA161" s="525">
        <f t="shared" si="59"/>
        <v>0</v>
      </c>
      <c r="AB161" s="525">
        <v>0</v>
      </c>
      <c r="AC161" s="525">
        <f t="shared" si="60"/>
        <v>0</v>
      </c>
      <c r="AD161" s="668">
        <f t="shared" si="61"/>
        <v>0</v>
      </c>
      <c r="AE161" s="740">
        <f t="shared" si="65"/>
        <v>1</v>
      </c>
      <c r="AF161" s="762">
        <v>1228500</v>
      </c>
      <c r="AG161" s="762">
        <f t="shared" si="62"/>
        <v>1228500</v>
      </c>
      <c r="AH161" s="762">
        <v>0</v>
      </c>
      <c r="AI161" s="762">
        <f t="shared" si="63"/>
        <v>0</v>
      </c>
      <c r="AJ161" s="748">
        <f t="shared" si="64"/>
        <v>1228500</v>
      </c>
    </row>
    <row r="162" spans="1:36" s="403" customFormat="1" ht="31.5" customHeight="1" x14ac:dyDescent="0.25">
      <c r="A162" s="961" t="s">
        <v>287</v>
      </c>
      <c r="B162" s="695" t="s">
        <v>288</v>
      </c>
      <c r="C162" s="696"/>
      <c r="D162" s="634"/>
      <c r="E162" s="455"/>
      <c r="F162" s="455">
        <f>SUM(F163:F183)</f>
        <v>4413698.76</v>
      </c>
      <c r="G162" s="455"/>
      <c r="H162" s="455">
        <f>SUM(H163:H183)</f>
        <v>5088361.2729999991</v>
      </c>
      <c r="I162" s="607">
        <f>SUM(I163:I183)</f>
        <v>9502060.0330000017</v>
      </c>
      <c r="J162" s="793"/>
      <c r="K162" s="794"/>
      <c r="L162" s="803">
        <f>SUM(L163:L183)</f>
        <v>0</v>
      </c>
      <c r="M162" s="794"/>
      <c r="N162" s="803">
        <f>SUM(N163:N183)</f>
        <v>0</v>
      </c>
      <c r="O162" s="796">
        <f>SUM(O163:O183)</f>
        <v>0</v>
      </c>
      <c r="P162" s="638">
        <f t="shared" si="66"/>
        <v>0</v>
      </c>
      <c r="Q162" s="512">
        <f t="shared" si="67"/>
        <v>0</v>
      </c>
      <c r="R162" s="637">
        <f t="shared" si="55"/>
        <v>0</v>
      </c>
      <c r="S162" s="638"/>
      <c r="T162" s="518"/>
      <c r="U162" s="518">
        <f>SUM(U163:U183)</f>
        <v>0</v>
      </c>
      <c r="V162" s="518"/>
      <c r="W162" s="518">
        <f>SUM(W163:W183)</f>
        <v>0</v>
      </c>
      <c r="X162" s="669">
        <f>SUM(X163:X183)</f>
        <v>0</v>
      </c>
      <c r="Y162" s="638"/>
      <c r="Z162" s="513"/>
      <c r="AA162" s="513">
        <f>SUM(AA163:AA183)</f>
        <v>0</v>
      </c>
      <c r="AB162" s="513"/>
      <c r="AC162" s="513">
        <f>SUM(AC163:AC183)</f>
        <v>0</v>
      </c>
      <c r="AD162" s="667">
        <f>SUM(AD163:AD183)</f>
        <v>0</v>
      </c>
      <c r="AE162" s="740">
        <f t="shared" si="65"/>
        <v>0</v>
      </c>
      <c r="AF162" s="745"/>
      <c r="AG162" s="745">
        <f>SUM(AG163:AG183)</f>
        <v>4413698.76</v>
      </c>
      <c r="AH162" s="745"/>
      <c r="AI162" s="745">
        <f>SUM(AI163:AI183)</f>
        <v>5088361.2729999991</v>
      </c>
      <c r="AJ162" s="746">
        <f>SUM(AJ163:AJ183)</f>
        <v>9502060.0330000017</v>
      </c>
    </row>
    <row r="163" spans="1:36" s="403" customFormat="1" ht="31.5" customHeight="1" x14ac:dyDescent="0.25">
      <c r="A163" s="962" t="s">
        <v>737</v>
      </c>
      <c r="B163" s="433" t="s">
        <v>289</v>
      </c>
      <c r="C163" s="567" t="s">
        <v>31</v>
      </c>
      <c r="D163" s="993">
        <v>58</v>
      </c>
      <c r="E163" s="485">
        <v>7205</v>
      </c>
      <c r="F163" s="485">
        <f>E163*D163</f>
        <v>417890</v>
      </c>
      <c r="G163" s="485">
        <v>17301.587931034483</v>
      </c>
      <c r="H163" s="485">
        <f>G163*D163</f>
        <v>1003492.1</v>
      </c>
      <c r="I163" s="615">
        <f>F163+H163</f>
        <v>1421382.1</v>
      </c>
      <c r="J163" s="815"/>
      <c r="K163" s="816">
        <v>7205</v>
      </c>
      <c r="L163" s="817">
        <f>K163*J163</f>
        <v>0</v>
      </c>
      <c r="M163" s="816">
        <v>17301.587931034483</v>
      </c>
      <c r="N163" s="817">
        <f>M163*J163</f>
        <v>0</v>
      </c>
      <c r="O163" s="810">
        <f>L163+N163</f>
        <v>0</v>
      </c>
      <c r="P163" s="638">
        <f t="shared" si="66"/>
        <v>0</v>
      </c>
      <c r="Q163" s="512">
        <f t="shared" si="67"/>
        <v>0</v>
      </c>
      <c r="R163" s="637">
        <f t="shared" si="55"/>
        <v>0</v>
      </c>
      <c r="S163" s="647"/>
      <c r="T163" s="522">
        <v>7205</v>
      </c>
      <c r="U163" s="522">
        <f>T163*S163</f>
        <v>0</v>
      </c>
      <c r="V163" s="522">
        <v>17301.587931034483</v>
      </c>
      <c r="W163" s="522">
        <f>V163*S163</f>
        <v>0</v>
      </c>
      <c r="X163" s="671">
        <f>U163+W163</f>
        <v>0</v>
      </c>
      <c r="Y163" s="647"/>
      <c r="Z163" s="523">
        <v>7205</v>
      </c>
      <c r="AA163" s="523">
        <f>Z163*Y163</f>
        <v>0</v>
      </c>
      <c r="AB163" s="523">
        <v>17301.587931034483</v>
      </c>
      <c r="AC163" s="523">
        <f>AB163*Y163</f>
        <v>0</v>
      </c>
      <c r="AD163" s="673">
        <f>AA163+AC163</f>
        <v>0</v>
      </c>
      <c r="AE163" s="740">
        <f t="shared" si="65"/>
        <v>58</v>
      </c>
      <c r="AF163" s="753">
        <v>7205</v>
      </c>
      <c r="AG163" s="753">
        <f>AF163*AE163</f>
        <v>417890</v>
      </c>
      <c r="AH163" s="753">
        <v>17301.587931034483</v>
      </c>
      <c r="AI163" s="753">
        <f>AH163*AE163</f>
        <v>1003492.1</v>
      </c>
      <c r="AJ163" s="750">
        <f>AG163+AI163</f>
        <v>1421382.1</v>
      </c>
    </row>
    <row r="164" spans="1:36" s="403" customFormat="1" ht="31.5" customHeight="1" x14ac:dyDescent="0.25">
      <c r="A164" s="962" t="s">
        <v>738</v>
      </c>
      <c r="B164" s="433" t="s">
        <v>290</v>
      </c>
      <c r="C164" s="567" t="s">
        <v>213</v>
      </c>
      <c r="D164" s="993">
        <v>933</v>
      </c>
      <c r="E164" s="485">
        <v>1451.6653376205788</v>
      </c>
      <c r="F164" s="485">
        <f>E164*D164</f>
        <v>1354403.76</v>
      </c>
      <c r="G164" s="485">
        <v>811.65284030010719</v>
      </c>
      <c r="H164" s="485">
        <f>G164*D164</f>
        <v>757272.1</v>
      </c>
      <c r="I164" s="615">
        <f>F164+H164</f>
        <v>2111675.86</v>
      </c>
      <c r="J164" s="815"/>
      <c r="K164" s="816">
        <v>1451.6653376205788</v>
      </c>
      <c r="L164" s="817">
        <f>K164*J164</f>
        <v>0</v>
      </c>
      <c r="M164" s="816">
        <v>811.65284030010719</v>
      </c>
      <c r="N164" s="817">
        <f>M164*J164</f>
        <v>0</v>
      </c>
      <c r="O164" s="810">
        <f>L164+N164</f>
        <v>0</v>
      </c>
      <c r="P164" s="638">
        <f t="shared" si="66"/>
        <v>0</v>
      </c>
      <c r="Q164" s="512">
        <f t="shared" si="67"/>
        <v>0</v>
      </c>
      <c r="R164" s="637">
        <f t="shared" si="55"/>
        <v>0</v>
      </c>
      <c r="S164" s="647"/>
      <c r="T164" s="522">
        <v>1451.6653376205788</v>
      </c>
      <c r="U164" s="522">
        <f>T164*S164</f>
        <v>0</v>
      </c>
      <c r="V164" s="522">
        <v>811.65284030010719</v>
      </c>
      <c r="W164" s="522">
        <f>V164*S164</f>
        <v>0</v>
      </c>
      <c r="X164" s="671">
        <f>U164+W164</f>
        <v>0</v>
      </c>
      <c r="Y164" s="647"/>
      <c r="Z164" s="523">
        <v>1451.6653376205788</v>
      </c>
      <c r="AA164" s="523">
        <f>Z164*Y164</f>
        <v>0</v>
      </c>
      <c r="AB164" s="523">
        <v>811.65284030010719</v>
      </c>
      <c r="AC164" s="523">
        <f>AB164*Y164</f>
        <v>0</v>
      </c>
      <c r="AD164" s="673">
        <f>AA164+AC164</f>
        <v>0</v>
      </c>
      <c r="AE164" s="740">
        <f t="shared" si="65"/>
        <v>933</v>
      </c>
      <c r="AF164" s="753">
        <v>1451.6653376205788</v>
      </c>
      <c r="AG164" s="753">
        <f>AF164*AE164</f>
        <v>1354403.76</v>
      </c>
      <c r="AH164" s="753">
        <v>811.65284030010719</v>
      </c>
      <c r="AI164" s="753">
        <f>AH164*AE164</f>
        <v>757272.1</v>
      </c>
      <c r="AJ164" s="750">
        <f>AG164+AI164</f>
        <v>2111675.86</v>
      </c>
    </row>
    <row r="165" spans="1:36" s="403" customFormat="1" ht="31.5" customHeight="1" x14ac:dyDescent="0.25">
      <c r="A165" s="962" t="s">
        <v>741</v>
      </c>
      <c r="B165" s="433" t="s">
        <v>291</v>
      </c>
      <c r="C165" s="567" t="s">
        <v>31</v>
      </c>
      <c r="D165" s="993">
        <v>1</v>
      </c>
      <c r="E165" s="485">
        <v>39090</v>
      </c>
      <c r="F165" s="485">
        <f>E165*D165</f>
        <v>39090</v>
      </c>
      <c r="G165" s="485">
        <v>204170</v>
      </c>
      <c r="H165" s="485">
        <f>G165*D165</f>
        <v>204170</v>
      </c>
      <c r="I165" s="615">
        <f>F165+H165</f>
        <v>243260</v>
      </c>
      <c r="J165" s="815"/>
      <c r="K165" s="816">
        <v>39090</v>
      </c>
      <c r="L165" s="817">
        <f>K165*J165</f>
        <v>0</v>
      </c>
      <c r="M165" s="816">
        <v>204170</v>
      </c>
      <c r="N165" s="817">
        <f>M165*J165</f>
        <v>0</v>
      </c>
      <c r="O165" s="810">
        <f>L165+N165</f>
        <v>0</v>
      </c>
      <c r="P165" s="638">
        <f t="shared" si="66"/>
        <v>0</v>
      </c>
      <c r="Q165" s="512">
        <f t="shared" si="67"/>
        <v>0</v>
      </c>
      <c r="R165" s="637">
        <f t="shared" si="55"/>
        <v>0</v>
      </c>
      <c r="S165" s="647"/>
      <c r="T165" s="522">
        <v>39090</v>
      </c>
      <c r="U165" s="522">
        <f>T165*S165</f>
        <v>0</v>
      </c>
      <c r="V165" s="522">
        <v>204170</v>
      </c>
      <c r="W165" s="522">
        <f>V165*S165</f>
        <v>0</v>
      </c>
      <c r="X165" s="671">
        <f>U165+W165</f>
        <v>0</v>
      </c>
      <c r="Y165" s="647"/>
      <c r="Z165" s="523">
        <v>39090</v>
      </c>
      <c r="AA165" s="523">
        <f>Z165*Y165</f>
        <v>0</v>
      </c>
      <c r="AB165" s="523">
        <v>204170</v>
      </c>
      <c r="AC165" s="523">
        <f>AB165*Y165</f>
        <v>0</v>
      </c>
      <c r="AD165" s="673">
        <f>AA165+AC165</f>
        <v>0</v>
      </c>
      <c r="AE165" s="740">
        <f t="shared" si="65"/>
        <v>1</v>
      </c>
      <c r="AF165" s="753">
        <v>39090</v>
      </c>
      <c r="AG165" s="753">
        <f>AF165*AE165</f>
        <v>39090</v>
      </c>
      <c r="AH165" s="753">
        <v>204170</v>
      </c>
      <c r="AI165" s="753">
        <f>AH165*AE165</f>
        <v>204170</v>
      </c>
      <c r="AJ165" s="750">
        <f>AG165+AI165</f>
        <v>243260</v>
      </c>
    </row>
    <row r="166" spans="1:36" s="403" customFormat="1" ht="31.5" customHeight="1" x14ac:dyDescent="0.25">
      <c r="A166" s="962" t="s">
        <v>740</v>
      </c>
      <c r="B166" s="440" t="s">
        <v>292</v>
      </c>
      <c r="C166" s="575"/>
      <c r="D166" s="1002"/>
      <c r="E166" s="477"/>
      <c r="F166" s="477"/>
      <c r="G166" s="477"/>
      <c r="H166" s="477"/>
      <c r="I166" s="610"/>
      <c r="J166" s="793"/>
      <c r="K166" s="799"/>
      <c r="L166" s="800"/>
      <c r="M166" s="799"/>
      <c r="N166" s="800"/>
      <c r="O166" s="804"/>
      <c r="P166" s="638">
        <f t="shared" si="66"/>
        <v>0</v>
      </c>
      <c r="Q166" s="512">
        <f t="shared" si="67"/>
        <v>0</v>
      </c>
      <c r="R166" s="637">
        <f t="shared" si="55"/>
        <v>0</v>
      </c>
      <c r="S166" s="638"/>
      <c r="T166" s="519"/>
      <c r="U166" s="519"/>
      <c r="V166" s="519"/>
      <c r="W166" s="519"/>
      <c r="X166" s="670"/>
      <c r="Y166" s="638"/>
      <c r="Z166" s="512"/>
      <c r="AA166" s="512"/>
      <c r="AB166" s="512"/>
      <c r="AC166" s="512"/>
      <c r="AD166" s="668"/>
      <c r="AE166" s="740">
        <f t="shared" si="65"/>
        <v>0</v>
      </c>
      <c r="AF166" s="747"/>
      <c r="AG166" s="747"/>
      <c r="AH166" s="747"/>
      <c r="AI166" s="747"/>
      <c r="AJ166" s="748"/>
    </row>
    <row r="167" spans="1:36" s="403" customFormat="1" ht="31.5" customHeight="1" x14ac:dyDescent="0.25">
      <c r="A167" s="962" t="s">
        <v>742</v>
      </c>
      <c r="B167" s="433" t="s">
        <v>293</v>
      </c>
      <c r="C167" s="567" t="s">
        <v>213</v>
      </c>
      <c r="D167" s="993">
        <v>390</v>
      </c>
      <c r="E167" s="485">
        <v>1239.4615384615386</v>
      </c>
      <c r="F167" s="485">
        <f>E167*D167</f>
        <v>483390.00000000006</v>
      </c>
      <c r="G167" s="485">
        <v>505.48</v>
      </c>
      <c r="H167" s="485">
        <f>G167*D167</f>
        <v>197137.2</v>
      </c>
      <c r="I167" s="615">
        <f>F167+H167</f>
        <v>680527.20000000007</v>
      </c>
      <c r="J167" s="815"/>
      <c r="K167" s="816">
        <v>1239.4615384615386</v>
      </c>
      <c r="L167" s="817">
        <f>K167*J167</f>
        <v>0</v>
      </c>
      <c r="M167" s="816">
        <v>505.48</v>
      </c>
      <c r="N167" s="817">
        <f>M167*J167</f>
        <v>0</v>
      </c>
      <c r="O167" s="810">
        <f>L167+N167</f>
        <v>0</v>
      </c>
      <c r="P167" s="638">
        <f t="shared" si="66"/>
        <v>0</v>
      </c>
      <c r="Q167" s="512">
        <f t="shared" si="67"/>
        <v>0</v>
      </c>
      <c r="R167" s="637">
        <f t="shared" si="55"/>
        <v>0</v>
      </c>
      <c r="S167" s="647"/>
      <c r="T167" s="522">
        <v>1239.4615384615386</v>
      </c>
      <c r="U167" s="522">
        <f>T167*S167</f>
        <v>0</v>
      </c>
      <c r="V167" s="522">
        <v>505.48</v>
      </c>
      <c r="W167" s="522">
        <f>V167*S167</f>
        <v>0</v>
      </c>
      <c r="X167" s="671">
        <f>U167+W167</f>
        <v>0</v>
      </c>
      <c r="Y167" s="647"/>
      <c r="Z167" s="523">
        <v>1239.4615384615386</v>
      </c>
      <c r="AA167" s="523">
        <f>Z167*Y167</f>
        <v>0</v>
      </c>
      <c r="AB167" s="523">
        <v>505.48</v>
      </c>
      <c r="AC167" s="523">
        <f>AB167*Y167</f>
        <v>0</v>
      </c>
      <c r="AD167" s="673">
        <f>AA167+AC167</f>
        <v>0</v>
      </c>
      <c r="AE167" s="740">
        <f t="shared" si="65"/>
        <v>390</v>
      </c>
      <c r="AF167" s="753">
        <v>1239.4615384615386</v>
      </c>
      <c r="AG167" s="753">
        <f>AF167*AE167</f>
        <v>483390.00000000006</v>
      </c>
      <c r="AH167" s="753">
        <v>505.48</v>
      </c>
      <c r="AI167" s="753">
        <f>AH167*AE167</f>
        <v>197137.2</v>
      </c>
      <c r="AJ167" s="750">
        <f>AG167+AI167</f>
        <v>680527.20000000007</v>
      </c>
    </row>
    <row r="168" spans="1:36" s="403" customFormat="1" ht="31.5" customHeight="1" x14ac:dyDescent="0.25">
      <c r="A168" s="962" t="s">
        <v>739</v>
      </c>
      <c r="B168" s="440" t="s">
        <v>294</v>
      </c>
      <c r="C168" s="575"/>
      <c r="D168" s="1002"/>
      <c r="E168" s="477"/>
      <c r="F168" s="477"/>
      <c r="G168" s="477"/>
      <c r="H168" s="477"/>
      <c r="I168" s="610"/>
      <c r="J168" s="793"/>
      <c r="K168" s="799"/>
      <c r="L168" s="800"/>
      <c r="M168" s="799"/>
      <c r="N168" s="800"/>
      <c r="O168" s="804"/>
      <c r="P168" s="638">
        <f t="shared" si="66"/>
        <v>0</v>
      </c>
      <c r="Q168" s="512">
        <f t="shared" si="67"/>
        <v>0</v>
      </c>
      <c r="R168" s="637">
        <f t="shared" si="55"/>
        <v>0</v>
      </c>
      <c r="S168" s="638"/>
      <c r="T168" s="519"/>
      <c r="U168" s="519"/>
      <c r="V168" s="519"/>
      <c r="W168" s="519"/>
      <c r="X168" s="670"/>
      <c r="Y168" s="638"/>
      <c r="Z168" s="512"/>
      <c r="AA168" s="512"/>
      <c r="AB168" s="512"/>
      <c r="AC168" s="512"/>
      <c r="AD168" s="668"/>
      <c r="AE168" s="740">
        <f t="shared" si="65"/>
        <v>0</v>
      </c>
      <c r="AF168" s="747"/>
      <c r="AG168" s="747"/>
      <c r="AH168" s="747"/>
      <c r="AI168" s="747"/>
      <c r="AJ168" s="748"/>
    </row>
    <row r="169" spans="1:36" s="403" customFormat="1" ht="31.5" customHeight="1" x14ac:dyDescent="0.25">
      <c r="A169" s="962" t="s">
        <v>744</v>
      </c>
      <c r="B169" s="433" t="s">
        <v>272</v>
      </c>
      <c r="C169" s="567" t="s">
        <v>224</v>
      </c>
      <c r="D169" s="993">
        <v>1</v>
      </c>
      <c r="E169" s="485">
        <v>88935.900000000009</v>
      </c>
      <c r="F169" s="485">
        <f t="shared" ref="F169:F176" si="68">E169*D169</f>
        <v>88935.900000000009</v>
      </c>
      <c r="G169" s="485">
        <v>212371.0056</v>
      </c>
      <c r="H169" s="485">
        <f t="shared" ref="H169:H176" si="69">G169*D169</f>
        <v>212371.0056</v>
      </c>
      <c r="I169" s="615">
        <f t="shared" ref="I169:I176" si="70">F169+H169</f>
        <v>301306.9056</v>
      </c>
      <c r="J169" s="815"/>
      <c r="K169" s="816">
        <v>88935.900000000009</v>
      </c>
      <c r="L169" s="817">
        <f t="shared" ref="L169:L176" si="71">K169*J169</f>
        <v>0</v>
      </c>
      <c r="M169" s="816">
        <v>212371.0056</v>
      </c>
      <c r="N169" s="817">
        <f t="shared" ref="N169:N176" si="72">M169*J169</f>
        <v>0</v>
      </c>
      <c r="O169" s="810">
        <f t="shared" ref="O169:O176" si="73">L169+N169</f>
        <v>0</v>
      </c>
      <c r="P169" s="638">
        <f t="shared" si="66"/>
        <v>0</v>
      </c>
      <c r="Q169" s="512">
        <f t="shared" si="67"/>
        <v>0</v>
      </c>
      <c r="R169" s="637">
        <f t="shared" si="55"/>
        <v>0</v>
      </c>
      <c r="S169" s="647"/>
      <c r="T169" s="522">
        <v>88935.900000000009</v>
      </c>
      <c r="U169" s="522">
        <f t="shared" ref="U169:U176" si="74">T169*S169</f>
        <v>0</v>
      </c>
      <c r="V169" s="522">
        <v>212371.0056</v>
      </c>
      <c r="W169" s="522">
        <f t="shared" ref="W169:W176" si="75">V169*S169</f>
        <v>0</v>
      </c>
      <c r="X169" s="671">
        <f t="shared" ref="X169:X176" si="76">U169+W169</f>
        <v>0</v>
      </c>
      <c r="Y169" s="647"/>
      <c r="Z169" s="523">
        <v>88935.900000000009</v>
      </c>
      <c r="AA169" s="523">
        <f t="shared" ref="AA169:AA176" si="77">Z169*Y169</f>
        <v>0</v>
      </c>
      <c r="AB169" s="523">
        <v>212371.0056</v>
      </c>
      <c r="AC169" s="523">
        <f t="shared" ref="AC169:AC176" si="78">AB169*Y169</f>
        <v>0</v>
      </c>
      <c r="AD169" s="673">
        <f t="shared" ref="AD169:AD176" si="79">AA169+AC169</f>
        <v>0</v>
      </c>
      <c r="AE169" s="740">
        <f t="shared" si="65"/>
        <v>1</v>
      </c>
      <c r="AF169" s="753">
        <v>88935.900000000009</v>
      </c>
      <c r="AG169" s="753">
        <f t="shared" ref="AG169:AG176" si="80">AF169*AE169</f>
        <v>88935.900000000009</v>
      </c>
      <c r="AH169" s="753">
        <v>212371.0056</v>
      </c>
      <c r="AI169" s="753">
        <f t="shared" ref="AI169:AI176" si="81">AH169*AE169</f>
        <v>212371.0056</v>
      </c>
      <c r="AJ169" s="750">
        <f t="shared" ref="AJ169:AJ176" si="82">AG169+AI169</f>
        <v>301306.9056</v>
      </c>
    </row>
    <row r="170" spans="1:36" s="403" customFormat="1" ht="31.5" customHeight="1" x14ac:dyDescent="0.25">
      <c r="A170" s="962" t="s">
        <v>745</v>
      </c>
      <c r="B170" s="433" t="s">
        <v>295</v>
      </c>
      <c r="C170" s="567" t="s">
        <v>224</v>
      </c>
      <c r="D170" s="993">
        <v>1</v>
      </c>
      <c r="E170" s="485">
        <v>27333.15</v>
      </c>
      <c r="F170" s="485">
        <f t="shared" si="68"/>
        <v>27333.15</v>
      </c>
      <c r="G170" s="485">
        <v>92996.28</v>
      </c>
      <c r="H170" s="485">
        <f t="shared" si="69"/>
        <v>92996.28</v>
      </c>
      <c r="I170" s="615">
        <f t="shared" si="70"/>
        <v>120329.43</v>
      </c>
      <c r="J170" s="815"/>
      <c r="K170" s="816">
        <v>27333.15</v>
      </c>
      <c r="L170" s="817">
        <f t="shared" si="71"/>
        <v>0</v>
      </c>
      <c r="M170" s="816">
        <v>92996.28</v>
      </c>
      <c r="N170" s="817">
        <f t="shared" si="72"/>
        <v>0</v>
      </c>
      <c r="O170" s="810">
        <f t="shared" si="73"/>
        <v>0</v>
      </c>
      <c r="P170" s="638">
        <f t="shared" si="66"/>
        <v>0</v>
      </c>
      <c r="Q170" s="512">
        <f t="shared" si="67"/>
        <v>0</v>
      </c>
      <c r="R170" s="637">
        <f t="shared" si="55"/>
        <v>0</v>
      </c>
      <c r="S170" s="647"/>
      <c r="T170" s="522">
        <v>27333.15</v>
      </c>
      <c r="U170" s="522">
        <f t="shared" si="74"/>
        <v>0</v>
      </c>
      <c r="V170" s="522">
        <v>92996.28</v>
      </c>
      <c r="W170" s="522">
        <f t="shared" si="75"/>
        <v>0</v>
      </c>
      <c r="X170" s="671">
        <f t="shared" si="76"/>
        <v>0</v>
      </c>
      <c r="Y170" s="647"/>
      <c r="Z170" s="523">
        <v>27333.15</v>
      </c>
      <c r="AA170" s="523">
        <f t="shared" si="77"/>
        <v>0</v>
      </c>
      <c r="AB170" s="523">
        <v>92996.28</v>
      </c>
      <c r="AC170" s="523">
        <f t="shared" si="78"/>
        <v>0</v>
      </c>
      <c r="AD170" s="673">
        <f t="shared" si="79"/>
        <v>0</v>
      </c>
      <c r="AE170" s="740">
        <f t="shared" si="65"/>
        <v>1</v>
      </c>
      <c r="AF170" s="753">
        <v>27333.15</v>
      </c>
      <c r="AG170" s="753">
        <f t="shared" si="80"/>
        <v>27333.15</v>
      </c>
      <c r="AH170" s="753">
        <v>92996.28</v>
      </c>
      <c r="AI170" s="753">
        <f t="shared" si="81"/>
        <v>92996.28</v>
      </c>
      <c r="AJ170" s="750">
        <f t="shared" si="82"/>
        <v>120329.43</v>
      </c>
    </row>
    <row r="171" spans="1:36" s="403" customFormat="1" ht="31.5" customHeight="1" x14ac:dyDescent="0.25">
      <c r="A171" s="962" t="s">
        <v>746</v>
      </c>
      <c r="B171" s="433" t="s">
        <v>296</v>
      </c>
      <c r="C171" s="567" t="s">
        <v>224</v>
      </c>
      <c r="D171" s="993">
        <v>5</v>
      </c>
      <c r="E171" s="485">
        <v>8541.7240000000002</v>
      </c>
      <c r="F171" s="485">
        <f t="shared" si="68"/>
        <v>42708.62</v>
      </c>
      <c r="G171" s="485">
        <v>15825.326399999998</v>
      </c>
      <c r="H171" s="485">
        <f t="shared" si="69"/>
        <v>79126.631999999983</v>
      </c>
      <c r="I171" s="615">
        <f t="shared" si="70"/>
        <v>121835.25199999998</v>
      </c>
      <c r="J171" s="815"/>
      <c r="K171" s="816">
        <v>8541.7240000000002</v>
      </c>
      <c r="L171" s="817">
        <f t="shared" si="71"/>
        <v>0</v>
      </c>
      <c r="M171" s="816">
        <v>15825.326399999998</v>
      </c>
      <c r="N171" s="817">
        <f t="shared" si="72"/>
        <v>0</v>
      </c>
      <c r="O171" s="810">
        <f t="shared" si="73"/>
        <v>0</v>
      </c>
      <c r="P171" s="638">
        <f t="shared" si="66"/>
        <v>0</v>
      </c>
      <c r="Q171" s="512">
        <f t="shared" si="67"/>
        <v>0</v>
      </c>
      <c r="R171" s="637">
        <f t="shared" si="55"/>
        <v>0</v>
      </c>
      <c r="S171" s="647"/>
      <c r="T171" s="522">
        <v>8541.7240000000002</v>
      </c>
      <c r="U171" s="522">
        <f t="shared" si="74"/>
        <v>0</v>
      </c>
      <c r="V171" s="522">
        <v>15825.326399999998</v>
      </c>
      <c r="W171" s="522">
        <f t="shared" si="75"/>
        <v>0</v>
      </c>
      <c r="X171" s="671">
        <f t="shared" si="76"/>
        <v>0</v>
      </c>
      <c r="Y171" s="647"/>
      <c r="Z171" s="523">
        <v>8541.7240000000002</v>
      </c>
      <c r="AA171" s="523">
        <f t="shared" si="77"/>
        <v>0</v>
      </c>
      <c r="AB171" s="523">
        <v>15825.326399999998</v>
      </c>
      <c r="AC171" s="523">
        <f t="shared" si="78"/>
        <v>0</v>
      </c>
      <c r="AD171" s="673">
        <f t="shared" si="79"/>
        <v>0</v>
      </c>
      <c r="AE171" s="740">
        <f t="shared" si="65"/>
        <v>5</v>
      </c>
      <c r="AF171" s="753">
        <v>8541.7240000000002</v>
      </c>
      <c r="AG171" s="753">
        <f t="shared" si="80"/>
        <v>42708.62</v>
      </c>
      <c r="AH171" s="753">
        <v>15825.326399999998</v>
      </c>
      <c r="AI171" s="753">
        <f t="shared" si="81"/>
        <v>79126.631999999983</v>
      </c>
      <c r="AJ171" s="750">
        <f t="shared" si="82"/>
        <v>121835.25199999998</v>
      </c>
    </row>
    <row r="172" spans="1:36" s="403" customFormat="1" ht="31.5" customHeight="1" x14ac:dyDescent="0.25">
      <c r="A172" s="962" t="s">
        <v>747</v>
      </c>
      <c r="B172" s="433" t="s">
        <v>297</v>
      </c>
      <c r="C172" s="567" t="s">
        <v>31</v>
      </c>
      <c r="D172" s="993">
        <v>75</v>
      </c>
      <c r="E172" s="485">
        <v>896.04000000000008</v>
      </c>
      <c r="F172" s="485">
        <f t="shared" si="68"/>
        <v>67203</v>
      </c>
      <c r="G172" s="485">
        <v>784.68000000000006</v>
      </c>
      <c r="H172" s="485">
        <f t="shared" si="69"/>
        <v>58851.000000000007</v>
      </c>
      <c r="I172" s="615">
        <f t="shared" si="70"/>
        <v>126054</v>
      </c>
      <c r="J172" s="815"/>
      <c r="K172" s="816">
        <v>896.04000000000008</v>
      </c>
      <c r="L172" s="817">
        <f t="shared" si="71"/>
        <v>0</v>
      </c>
      <c r="M172" s="816">
        <v>784.68000000000006</v>
      </c>
      <c r="N172" s="817">
        <f t="shared" si="72"/>
        <v>0</v>
      </c>
      <c r="O172" s="810">
        <f t="shared" si="73"/>
        <v>0</v>
      </c>
      <c r="P172" s="638">
        <f t="shared" si="66"/>
        <v>0</v>
      </c>
      <c r="Q172" s="512">
        <f t="shared" si="67"/>
        <v>0</v>
      </c>
      <c r="R172" s="637">
        <f t="shared" si="55"/>
        <v>0</v>
      </c>
      <c r="S172" s="647"/>
      <c r="T172" s="522">
        <v>896.04000000000008</v>
      </c>
      <c r="U172" s="522">
        <f t="shared" si="74"/>
        <v>0</v>
      </c>
      <c r="V172" s="522">
        <v>784.68000000000006</v>
      </c>
      <c r="W172" s="522">
        <f t="shared" si="75"/>
        <v>0</v>
      </c>
      <c r="X172" s="671">
        <f t="shared" si="76"/>
        <v>0</v>
      </c>
      <c r="Y172" s="647"/>
      <c r="Z172" s="523">
        <v>896.04000000000008</v>
      </c>
      <c r="AA172" s="523">
        <f t="shared" si="77"/>
        <v>0</v>
      </c>
      <c r="AB172" s="523">
        <v>784.68000000000006</v>
      </c>
      <c r="AC172" s="523">
        <f t="shared" si="78"/>
        <v>0</v>
      </c>
      <c r="AD172" s="673">
        <f t="shared" si="79"/>
        <v>0</v>
      </c>
      <c r="AE172" s="740">
        <f t="shared" si="65"/>
        <v>75</v>
      </c>
      <c r="AF172" s="753">
        <v>896.04000000000008</v>
      </c>
      <c r="AG172" s="753">
        <f t="shared" si="80"/>
        <v>67203</v>
      </c>
      <c r="AH172" s="753">
        <v>784.68000000000006</v>
      </c>
      <c r="AI172" s="753">
        <f t="shared" si="81"/>
        <v>58851.000000000007</v>
      </c>
      <c r="AJ172" s="750">
        <f t="shared" si="82"/>
        <v>126054</v>
      </c>
    </row>
    <row r="173" spans="1:36" s="403" customFormat="1" ht="31.5" customHeight="1" x14ac:dyDescent="0.25">
      <c r="A173" s="962" t="s">
        <v>748</v>
      </c>
      <c r="B173" s="433" t="s">
        <v>276</v>
      </c>
      <c r="C173" s="567" t="s">
        <v>153</v>
      </c>
      <c r="D173" s="993">
        <v>289.2</v>
      </c>
      <c r="E173" s="485">
        <v>1375.5</v>
      </c>
      <c r="F173" s="485">
        <f t="shared" si="68"/>
        <v>397794.6</v>
      </c>
      <c r="G173" s="485">
        <v>1858.420124481328</v>
      </c>
      <c r="H173" s="485">
        <f t="shared" si="69"/>
        <v>537455.10000000009</v>
      </c>
      <c r="I173" s="615">
        <f t="shared" si="70"/>
        <v>935249.70000000007</v>
      </c>
      <c r="J173" s="815"/>
      <c r="K173" s="816">
        <v>1375.5</v>
      </c>
      <c r="L173" s="817">
        <f t="shared" si="71"/>
        <v>0</v>
      </c>
      <c r="M173" s="816">
        <v>1858.420124481328</v>
      </c>
      <c r="N173" s="817">
        <f t="shared" si="72"/>
        <v>0</v>
      </c>
      <c r="O173" s="810">
        <f t="shared" si="73"/>
        <v>0</v>
      </c>
      <c r="P173" s="638">
        <f t="shared" si="66"/>
        <v>0</v>
      </c>
      <c r="Q173" s="512">
        <f t="shared" si="67"/>
        <v>0</v>
      </c>
      <c r="R173" s="637">
        <f t="shared" si="55"/>
        <v>0</v>
      </c>
      <c r="S173" s="647"/>
      <c r="T173" s="522">
        <v>1375.5</v>
      </c>
      <c r="U173" s="522">
        <f t="shared" si="74"/>
        <v>0</v>
      </c>
      <c r="V173" s="522">
        <v>1858.420124481328</v>
      </c>
      <c r="W173" s="522">
        <f t="shared" si="75"/>
        <v>0</v>
      </c>
      <c r="X173" s="671">
        <f t="shared" si="76"/>
        <v>0</v>
      </c>
      <c r="Y173" s="647"/>
      <c r="Z173" s="523">
        <v>1375.5</v>
      </c>
      <c r="AA173" s="523">
        <f t="shared" si="77"/>
        <v>0</v>
      </c>
      <c r="AB173" s="523">
        <v>1858.420124481328</v>
      </c>
      <c r="AC173" s="523">
        <f t="shared" si="78"/>
        <v>0</v>
      </c>
      <c r="AD173" s="673">
        <f t="shared" si="79"/>
        <v>0</v>
      </c>
      <c r="AE173" s="740">
        <f t="shared" si="65"/>
        <v>289.2</v>
      </c>
      <c r="AF173" s="753">
        <v>1375.5</v>
      </c>
      <c r="AG173" s="753">
        <f t="shared" si="80"/>
        <v>397794.6</v>
      </c>
      <c r="AH173" s="753">
        <v>1858.420124481328</v>
      </c>
      <c r="AI173" s="753">
        <f t="shared" si="81"/>
        <v>537455.10000000009</v>
      </c>
      <c r="AJ173" s="750">
        <f t="shared" si="82"/>
        <v>935249.70000000007</v>
      </c>
    </row>
    <row r="174" spans="1:36" s="403" customFormat="1" ht="31.5" customHeight="1" x14ac:dyDescent="0.25">
      <c r="A174" s="962" t="s">
        <v>749</v>
      </c>
      <c r="B174" s="433" t="s">
        <v>298</v>
      </c>
      <c r="C174" s="567" t="s">
        <v>224</v>
      </c>
      <c r="D174" s="993">
        <v>2</v>
      </c>
      <c r="E174" s="485">
        <v>100586.38500000001</v>
      </c>
      <c r="F174" s="485">
        <f t="shared" si="68"/>
        <v>201172.77000000002</v>
      </c>
      <c r="G174" s="485">
        <v>266448.06760000001</v>
      </c>
      <c r="H174" s="485">
        <f t="shared" si="69"/>
        <v>532896.13520000002</v>
      </c>
      <c r="I174" s="615">
        <f t="shared" si="70"/>
        <v>734068.90520000004</v>
      </c>
      <c r="J174" s="815"/>
      <c r="K174" s="816">
        <v>100586.38500000001</v>
      </c>
      <c r="L174" s="817">
        <f t="shared" si="71"/>
        <v>0</v>
      </c>
      <c r="M174" s="816">
        <v>266448.06760000001</v>
      </c>
      <c r="N174" s="817">
        <f t="shared" si="72"/>
        <v>0</v>
      </c>
      <c r="O174" s="810">
        <f t="shared" si="73"/>
        <v>0</v>
      </c>
      <c r="P174" s="638">
        <f t="shared" si="66"/>
        <v>0</v>
      </c>
      <c r="Q174" s="512">
        <f t="shared" si="67"/>
        <v>0</v>
      </c>
      <c r="R174" s="637">
        <f t="shared" si="55"/>
        <v>0</v>
      </c>
      <c r="S174" s="647"/>
      <c r="T174" s="522">
        <v>100586.38500000001</v>
      </c>
      <c r="U174" s="522">
        <f t="shared" si="74"/>
        <v>0</v>
      </c>
      <c r="V174" s="522">
        <v>266448.06760000001</v>
      </c>
      <c r="W174" s="522">
        <f t="shared" si="75"/>
        <v>0</v>
      </c>
      <c r="X174" s="671">
        <f t="shared" si="76"/>
        <v>0</v>
      </c>
      <c r="Y174" s="647"/>
      <c r="Z174" s="523">
        <v>100586.38500000001</v>
      </c>
      <c r="AA174" s="523">
        <f t="shared" si="77"/>
        <v>0</v>
      </c>
      <c r="AB174" s="523">
        <v>266448.06760000001</v>
      </c>
      <c r="AC174" s="523">
        <f t="shared" si="78"/>
        <v>0</v>
      </c>
      <c r="AD174" s="673">
        <f t="shared" si="79"/>
        <v>0</v>
      </c>
      <c r="AE174" s="740">
        <f t="shared" si="65"/>
        <v>2</v>
      </c>
      <c r="AF174" s="753">
        <v>100586.38500000001</v>
      </c>
      <c r="AG174" s="753">
        <f t="shared" si="80"/>
        <v>201172.77000000002</v>
      </c>
      <c r="AH174" s="753">
        <v>266448.06760000001</v>
      </c>
      <c r="AI174" s="753">
        <f t="shared" si="81"/>
        <v>532896.13520000002</v>
      </c>
      <c r="AJ174" s="750">
        <f t="shared" si="82"/>
        <v>734068.90520000004</v>
      </c>
    </row>
    <row r="175" spans="1:36" s="403" customFormat="1" ht="31.5" customHeight="1" x14ac:dyDescent="0.25">
      <c r="A175" s="962" t="s">
        <v>750</v>
      </c>
      <c r="B175" s="433" t="s">
        <v>299</v>
      </c>
      <c r="C175" s="567" t="s">
        <v>31</v>
      </c>
      <c r="D175" s="993">
        <v>6</v>
      </c>
      <c r="E175" s="485">
        <v>8489.2366666666658</v>
      </c>
      <c r="F175" s="485">
        <f t="shared" si="68"/>
        <v>50935.42</v>
      </c>
      <c r="G175" s="485">
        <v>18251.225200000001</v>
      </c>
      <c r="H175" s="485">
        <f t="shared" si="69"/>
        <v>109507.3512</v>
      </c>
      <c r="I175" s="615">
        <f t="shared" si="70"/>
        <v>160442.77120000002</v>
      </c>
      <c r="J175" s="815"/>
      <c r="K175" s="816">
        <v>8489.2366666666658</v>
      </c>
      <c r="L175" s="817">
        <f t="shared" si="71"/>
        <v>0</v>
      </c>
      <c r="M175" s="816">
        <v>18251.225200000001</v>
      </c>
      <c r="N175" s="817">
        <f t="shared" si="72"/>
        <v>0</v>
      </c>
      <c r="O175" s="810">
        <f t="shared" si="73"/>
        <v>0</v>
      </c>
      <c r="P175" s="638">
        <f t="shared" si="66"/>
        <v>0</v>
      </c>
      <c r="Q175" s="512">
        <f t="shared" si="67"/>
        <v>0</v>
      </c>
      <c r="R175" s="637">
        <f t="shared" si="55"/>
        <v>0</v>
      </c>
      <c r="S175" s="647"/>
      <c r="T175" s="522">
        <v>8489.2366666666658</v>
      </c>
      <c r="U175" s="522">
        <f t="shared" si="74"/>
        <v>0</v>
      </c>
      <c r="V175" s="522">
        <v>18251.225200000001</v>
      </c>
      <c r="W175" s="522">
        <f t="shared" si="75"/>
        <v>0</v>
      </c>
      <c r="X175" s="671">
        <f t="shared" si="76"/>
        <v>0</v>
      </c>
      <c r="Y175" s="647"/>
      <c r="Z175" s="523">
        <v>8489.2366666666658</v>
      </c>
      <c r="AA175" s="523">
        <f t="shared" si="77"/>
        <v>0</v>
      </c>
      <c r="AB175" s="523">
        <v>18251.225200000001</v>
      </c>
      <c r="AC175" s="523">
        <f t="shared" si="78"/>
        <v>0</v>
      </c>
      <c r="AD175" s="673">
        <f t="shared" si="79"/>
        <v>0</v>
      </c>
      <c r="AE175" s="740">
        <f t="shared" si="65"/>
        <v>6</v>
      </c>
      <c r="AF175" s="753">
        <v>8489.2366666666658</v>
      </c>
      <c r="AG175" s="753">
        <f t="shared" si="80"/>
        <v>50935.42</v>
      </c>
      <c r="AH175" s="753">
        <v>18251.225200000001</v>
      </c>
      <c r="AI175" s="753">
        <f t="shared" si="81"/>
        <v>109507.3512</v>
      </c>
      <c r="AJ175" s="750">
        <f t="shared" si="82"/>
        <v>160442.77120000002</v>
      </c>
    </row>
    <row r="176" spans="1:36" s="403" customFormat="1" ht="31.5" customHeight="1" x14ac:dyDescent="0.25">
      <c r="A176" s="962" t="s">
        <v>751</v>
      </c>
      <c r="B176" s="433" t="s">
        <v>300</v>
      </c>
      <c r="C176" s="567" t="s">
        <v>153</v>
      </c>
      <c r="D176" s="993">
        <v>152</v>
      </c>
      <c r="E176" s="485">
        <v>2456.7671052631581</v>
      </c>
      <c r="F176" s="485">
        <f t="shared" si="68"/>
        <v>373428.60000000003</v>
      </c>
      <c r="G176" s="485">
        <v>4354.8717105263158</v>
      </c>
      <c r="H176" s="485">
        <f t="shared" si="69"/>
        <v>661940.5</v>
      </c>
      <c r="I176" s="615">
        <f t="shared" si="70"/>
        <v>1035369.1000000001</v>
      </c>
      <c r="J176" s="815"/>
      <c r="K176" s="816">
        <v>2456.7671052631581</v>
      </c>
      <c r="L176" s="817">
        <f t="shared" si="71"/>
        <v>0</v>
      </c>
      <c r="M176" s="816">
        <v>4354.8717105263158</v>
      </c>
      <c r="N176" s="817">
        <f t="shared" si="72"/>
        <v>0</v>
      </c>
      <c r="O176" s="810">
        <f t="shared" si="73"/>
        <v>0</v>
      </c>
      <c r="P176" s="638">
        <f t="shared" si="66"/>
        <v>0</v>
      </c>
      <c r="Q176" s="512">
        <f t="shared" si="67"/>
        <v>0</v>
      </c>
      <c r="R176" s="637">
        <f t="shared" si="55"/>
        <v>0</v>
      </c>
      <c r="S176" s="647"/>
      <c r="T176" s="522">
        <v>2456.7671052631581</v>
      </c>
      <c r="U176" s="522">
        <f t="shared" si="74"/>
        <v>0</v>
      </c>
      <c r="V176" s="522">
        <v>4354.8717105263158</v>
      </c>
      <c r="W176" s="522">
        <f t="shared" si="75"/>
        <v>0</v>
      </c>
      <c r="X176" s="671">
        <f t="shared" si="76"/>
        <v>0</v>
      </c>
      <c r="Y176" s="647"/>
      <c r="Z176" s="523">
        <v>2456.7671052631581</v>
      </c>
      <c r="AA176" s="523">
        <f t="shared" si="77"/>
        <v>0</v>
      </c>
      <c r="AB176" s="523">
        <v>4354.8717105263158</v>
      </c>
      <c r="AC176" s="523">
        <f t="shared" si="78"/>
        <v>0</v>
      </c>
      <c r="AD176" s="673">
        <f t="shared" si="79"/>
        <v>0</v>
      </c>
      <c r="AE176" s="740">
        <f t="shared" si="65"/>
        <v>152</v>
      </c>
      <c r="AF176" s="753">
        <v>2456.7671052631581</v>
      </c>
      <c r="AG176" s="753">
        <f t="shared" si="80"/>
        <v>373428.60000000003</v>
      </c>
      <c r="AH176" s="753">
        <v>4354.8717105263158</v>
      </c>
      <c r="AI176" s="753">
        <f t="shared" si="81"/>
        <v>661940.5</v>
      </c>
      <c r="AJ176" s="750">
        <f t="shared" si="82"/>
        <v>1035369.1000000001</v>
      </c>
    </row>
    <row r="177" spans="1:36" s="403" customFormat="1" ht="31.5" customHeight="1" x14ac:dyDescent="0.25">
      <c r="A177" s="962" t="s">
        <v>743</v>
      </c>
      <c r="B177" s="440" t="s">
        <v>301</v>
      </c>
      <c r="C177" s="575"/>
      <c r="D177" s="1002"/>
      <c r="E177" s="477"/>
      <c r="F177" s="477"/>
      <c r="G177" s="477"/>
      <c r="H177" s="477"/>
      <c r="I177" s="610"/>
      <c r="J177" s="793"/>
      <c r="K177" s="799"/>
      <c r="L177" s="800"/>
      <c r="M177" s="799"/>
      <c r="N177" s="800"/>
      <c r="O177" s="804"/>
      <c r="P177" s="638">
        <f t="shared" si="66"/>
        <v>0</v>
      </c>
      <c r="Q177" s="512">
        <f t="shared" si="67"/>
        <v>0</v>
      </c>
      <c r="R177" s="637">
        <f t="shared" si="55"/>
        <v>0</v>
      </c>
      <c r="S177" s="638"/>
      <c r="T177" s="519"/>
      <c r="U177" s="519"/>
      <c r="V177" s="519"/>
      <c r="W177" s="519"/>
      <c r="X177" s="670"/>
      <c r="Y177" s="638"/>
      <c r="Z177" s="512"/>
      <c r="AA177" s="512"/>
      <c r="AB177" s="512"/>
      <c r="AC177" s="512"/>
      <c r="AD177" s="668"/>
      <c r="AE177" s="740">
        <f t="shared" si="65"/>
        <v>0</v>
      </c>
      <c r="AF177" s="747"/>
      <c r="AG177" s="747"/>
      <c r="AH177" s="747"/>
      <c r="AI177" s="747"/>
      <c r="AJ177" s="748"/>
    </row>
    <row r="178" spans="1:36" s="403" customFormat="1" ht="31.5" customHeight="1" x14ac:dyDescent="0.25">
      <c r="A178" s="962" t="s">
        <v>752</v>
      </c>
      <c r="B178" s="433" t="s">
        <v>302</v>
      </c>
      <c r="C178" s="567" t="s">
        <v>224</v>
      </c>
      <c r="D178" s="993">
        <v>1</v>
      </c>
      <c r="E178" s="485">
        <v>61132.46</v>
      </c>
      <c r="F178" s="485">
        <f t="shared" ref="F178:F183" si="83">E178*D178</f>
        <v>61132.46</v>
      </c>
      <c r="G178" s="485">
        <v>389269.56900000002</v>
      </c>
      <c r="H178" s="485">
        <f>G178*D178</f>
        <v>389269.56900000002</v>
      </c>
      <c r="I178" s="615">
        <f t="shared" ref="I178:I183" si="84">F178+H178</f>
        <v>450402.02900000004</v>
      </c>
      <c r="J178" s="815"/>
      <c r="K178" s="816">
        <v>61132.46</v>
      </c>
      <c r="L178" s="817">
        <f t="shared" ref="L178:L183" si="85">K178*J178</f>
        <v>0</v>
      </c>
      <c r="M178" s="816">
        <v>389269.56900000002</v>
      </c>
      <c r="N178" s="817">
        <f>M178*J178</f>
        <v>0</v>
      </c>
      <c r="O178" s="810">
        <f t="shared" ref="O178:O183" si="86">L178+N178</f>
        <v>0</v>
      </c>
      <c r="P178" s="638">
        <f t="shared" si="66"/>
        <v>0</v>
      </c>
      <c r="Q178" s="512">
        <f t="shared" si="67"/>
        <v>0</v>
      </c>
      <c r="R178" s="637">
        <f t="shared" si="55"/>
        <v>0</v>
      </c>
      <c r="S178" s="647"/>
      <c r="T178" s="522">
        <v>61132.46</v>
      </c>
      <c r="U178" s="522">
        <f t="shared" ref="U178:U183" si="87">T178*S178</f>
        <v>0</v>
      </c>
      <c r="V178" s="522">
        <v>389269.56900000002</v>
      </c>
      <c r="W178" s="522">
        <f>V178*S178</f>
        <v>0</v>
      </c>
      <c r="X178" s="671">
        <f t="shared" ref="X178:X183" si="88">U178+W178</f>
        <v>0</v>
      </c>
      <c r="Y178" s="647"/>
      <c r="Z178" s="523">
        <v>61132.46</v>
      </c>
      <c r="AA178" s="523">
        <f t="shared" ref="AA178:AA183" si="89">Z178*Y178</f>
        <v>0</v>
      </c>
      <c r="AB178" s="523">
        <v>389269.56900000002</v>
      </c>
      <c r="AC178" s="523">
        <f>AB178*Y178</f>
        <v>0</v>
      </c>
      <c r="AD178" s="673">
        <f t="shared" ref="AD178:AD183" si="90">AA178+AC178</f>
        <v>0</v>
      </c>
      <c r="AE178" s="740">
        <f t="shared" si="65"/>
        <v>1</v>
      </c>
      <c r="AF178" s="753">
        <v>61132.46</v>
      </c>
      <c r="AG178" s="753">
        <f t="shared" ref="AG178:AG183" si="91">AF178*AE178</f>
        <v>61132.46</v>
      </c>
      <c r="AH178" s="753">
        <v>389269.56900000002</v>
      </c>
      <c r="AI178" s="753">
        <f>AH178*AE178</f>
        <v>389269.56900000002</v>
      </c>
      <c r="AJ178" s="750">
        <f t="shared" ref="AJ178:AJ183" si="92">AG178+AI178</f>
        <v>450402.02900000004</v>
      </c>
    </row>
    <row r="179" spans="1:36" s="403" customFormat="1" ht="31.5" customHeight="1" x14ac:dyDescent="0.25">
      <c r="A179" s="962" t="s">
        <v>753</v>
      </c>
      <c r="B179" s="433" t="s">
        <v>303</v>
      </c>
      <c r="C179" s="567" t="s">
        <v>224</v>
      </c>
      <c r="D179" s="993">
        <v>3</v>
      </c>
      <c r="E179" s="485">
        <v>18340</v>
      </c>
      <c r="F179" s="485">
        <f t="shared" si="83"/>
        <v>55020</v>
      </c>
      <c r="G179" s="485">
        <v>52353.599999999999</v>
      </c>
      <c r="H179" s="485">
        <f>G179*D179</f>
        <v>157060.79999999999</v>
      </c>
      <c r="I179" s="615">
        <f t="shared" si="84"/>
        <v>212080.8</v>
      </c>
      <c r="J179" s="815"/>
      <c r="K179" s="816">
        <v>18340</v>
      </c>
      <c r="L179" s="817">
        <f t="shared" si="85"/>
        <v>0</v>
      </c>
      <c r="M179" s="816">
        <v>52353.599999999999</v>
      </c>
      <c r="N179" s="817">
        <f>M179*J179</f>
        <v>0</v>
      </c>
      <c r="O179" s="810">
        <f t="shared" si="86"/>
        <v>0</v>
      </c>
      <c r="P179" s="638">
        <f t="shared" si="66"/>
        <v>0</v>
      </c>
      <c r="Q179" s="512">
        <f t="shared" si="67"/>
        <v>0</v>
      </c>
      <c r="R179" s="637">
        <f t="shared" si="55"/>
        <v>0</v>
      </c>
      <c r="S179" s="647"/>
      <c r="T179" s="522">
        <v>18340</v>
      </c>
      <c r="U179" s="522">
        <f t="shared" si="87"/>
        <v>0</v>
      </c>
      <c r="V179" s="522">
        <v>52353.599999999999</v>
      </c>
      <c r="W179" s="522">
        <f>V179*S179</f>
        <v>0</v>
      </c>
      <c r="X179" s="671">
        <f t="shared" si="88"/>
        <v>0</v>
      </c>
      <c r="Y179" s="647"/>
      <c r="Z179" s="523">
        <v>18340</v>
      </c>
      <c r="AA179" s="523">
        <f t="shared" si="89"/>
        <v>0</v>
      </c>
      <c r="AB179" s="523">
        <v>52353.599999999999</v>
      </c>
      <c r="AC179" s="523">
        <f>AB179*Y179</f>
        <v>0</v>
      </c>
      <c r="AD179" s="673">
        <f t="shared" si="90"/>
        <v>0</v>
      </c>
      <c r="AE179" s="740">
        <f t="shared" si="65"/>
        <v>3</v>
      </c>
      <c r="AF179" s="753">
        <v>18340</v>
      </c>
      <c r="AG179" s="753">
        <f t="shared" si="91"/>
        <v>55020</v>
      </c>
      <c r="AH179" s="753">
        <v>52353.599999999999</v>
      </c>
      <c r="AI179" s="753">
        <f>AH179*AE179</f>
        <v>157060.79999999999</v>
      </c>
      <c r="AJ179" s="750">
        <f t="shared" si="92"/>
        <v>212080.8</v>
      </c>
    </row>
    <row r="180" spans="1:36" s="403" customFormat="1" ht="31.5" customHeight="1" x14ac:dyDescent="0.25">
      <c r="A180" s="962" t="s">
        <v>754</v>
      </c>
      <c r="B180" s="433" t="s">
        <v>304</v>
      </c>
      <c r="C180" s="567" t="s">
        <v>213</v>
      </c>
      <c r="D180" s="993">
        <v>74</v>
      </c>
      <c r="E180" s="485">
        <v>557.77675675675675</v>
      </c>
      <c r="F180" s="485">
        <f t="shared" si="83"/>
        <v>41275.480000000003</v>
      </c>
      <c r="G180" s="485">
        <v>815.66216216216219</v>
      </c>
      <c r="H180" s="485">
        <f>G180*D180</f>
        <v>60359</v>
      </c>
      <c r="I180" s="615">
        <f t="shared" si="84"/>
        <v>101634.48000000001</v>
      </c>
      <c r="J180" s="815"/>
      <c r="K180" s="816">
        <v>557.77675675675675</v>
      </c>
      <c r="L180" s="817">
        <f t="shared" si="85"/>
        <v>0</v>
      </c>
      <c r="M180" s="816">
        <v>815.66216216216219</v>
      </c>
      <c r="N180" s="817">
        <f>M180*J180</f>
        <v>0</v>
      </c>
      <c r="O180" s="810">
        <f t="shared" si="86"/>
        <v>0</v>
      </c>
      <c r="P180" s="638">
        <f t="shared" si="66"/>
        <v>0</v>
      </c>
      <c r="Q180" s="512">
        <f t="shared" si="67"/>
        <v>0</v>
      </c>
      <c r="R180" s="637">
        <f t="shared" si="55"/>
        <v>0</v>
      </c>
      <c r="S180" s="647"/>
      <c r="T180" s="522">
        <v>557.77675675675675</v>
      </c>
      <c r="U180" s="522">
        <f t="shared" si="87"/>
        <v>0</v>
      </c>
      <c r="V180" s="522">
        <v>815.66216216216219</v>
      </c>
      <c r="W180" s="522">
        <f>V180*S180</f>
        <v>0</v>
      </c>
      <c r="X180" s="671">
        <f t="shared" si="88"/>
        <v>0</v>
      </c>
      <c r="Y180" s="647"/>
      <c r="Z180" s="523">
        <v>557.77675675675675</v>
      </c>
      <c r="AA180" s="523">
        <f t="shared" si="89"/>
        <v>0</v>
      </c>
      <c r="AB180" s="523">
        <v>815.66216216216219</v>
      </c>
      <c r="AC180" s="523">
        <f>AB180*Y180</f>
        <v>0</v>
      </c>
      <c r="AD180" s="673">
        <f t="shared" si="90"/>
        <v>0</v>
      </c>
      <c r="AE180" s="740">
        <f t="shared" si="65"/>
        <v>74</v>
      </c>
      <c r="AF180" s="753">
        <v>557.77675675675675</v>
      </c>
      <c r="AG180" s="753">
        <f t="shared" si="91"/>
        <v>41275.480000000003</v>
      </c>
      <c r="AH180" s="753">
        <v>815.66216216216219</v>
      </c>
      <c r="AI180" s="753">
        <f>AH180*AE180</f>
        <v>60359</v>
      </c>
      <c r="AJ180" s="750">
        <f t="shared" si="92"/>
        <v>101634.48000000001</v>
      </c>
    </row>
    <row r="181" spans="1:36" s="403" customFormat="1" ht="31.5" customHeight="1" x14ac:dyDescent="0.25">
      <c r="A181" s="962" t="s">
        <v>755</v>
      </c>
      <c r="B181" s="433" t="s">
        <v>305</v>
      </c>
      <c r="C181" s="567" t="s">
        <v>213</v>
      </c>
      <c r="D181" s="993">
        <v>16</v>
      </c>
      <c r="E181" s="485">
        <v>655</v>
      </c>
      <c r="F181" s="485">
        <f t="shared" si="83"/>
        <v>10480</v>
      </c>
      <c r="G181" s="485">
        <v>152.1</v>
      </c>
      <c r="H181" s="485">
        <f>G181*D181</f>
        <v>2433.6</v>
      </c>
      <c r="I181" s="615">
        <f t="shared" si="84"/>
        <v>12913.6</v>
      </c>
      <c r="J181" s="815"/>
      <c r="K181" s="816">
        <v>655</v>
      </c>
      <c r="L181" s="817">
        <f t="shared" si="85"/>
        <v>0</v>
      </c>
      <c r="M181" s="816">
        <v>152.1</v>
      </c>
      <c r="N181" s="817">
        <f>M181*J181</f>
        <v>0</v>
      </c>
      <c r="O181" s="810">
        <f t="shared" si="86"/>
        <v>0</v>
      </c>
      <c r="P181" s="638">
        <f t="shared" si="66"/>
        <v>0</v>
      </c>
      <c r="Q181" s="512">
        <f t="shared" si="67"/>
        <v>0</v>
      </c>
      <c r="R181" s="637">
        <f t="shared" si="55"/>
        <v>0</v>
      </c>
      <c r="S181" s="647"/>
      <c r="T181" s="522">
        <v>655</v>
      </c>
      <c r="U181" s="522">
        <f t="shared" si="87"/>
        <v>0</v>
      </c>
      <c r="V181" s="522">
        <v>152.1</v>
      </c>
      <c r="W181" s="522">
        <f>V181*S181</f>
        <v>0</v>
      </c>
      <c r="X181" s="671">
        <f t="shared" si="88"/>
        <v>0</v>
      </c>
      <c r="Y181" s="647"/>
      <c r="Z181" s="523">
        <v>655</v>
      </c>
      <c r="AA181" s="523">
        <f t="shared" si="89"/>
        <v>0</v>
      </c>
      <c r="AB181" s="523">
        <v>152.1</v>
      </c>
      <c r="AC181" s="523">
        <f>AB181*Y181</f>
        <v>0</v>
      </c>
      <c r="AD181" s="673">
        <f t="shared" si="90"/>
        <v>0</v>
      </c>
      <c r="AE181" s="740">
        <f t="shared" si="65"/>
        <v>16</v>
      </c>
      <c r="AF181" s="753">
        <v>655</v>
      </c>
      <c r="AG181" s="753">
        <f t="shared" si="91"/>
        <v>10480</v>
      </c>
      <c r="AH181" s="753">
        <v>152.1</v>
      </c>
      <c r="AI181" s="753">
        <f>AH181*AE181</f>
        <v>2433.6</v>
      </c>
      <c r="AJ181" s="750">
        <f t="shared" si="92"/>
        <v>12913.6</v>
      </c>
    </row>
    <row r="182" spans="1:36" s="403" customFormat="1" ht="31.5" customHeight="1" x14ac:dyDescent="0.25">
      <c r="A182" s="962" t="s">
        <v>756</v>
      </c>
      <c r="B182" s="433" t="s">
        <v>306</v>
      </c>
      <c r="C182" s="567" t="s">
        <v>31</v>
      </c>
      <c r="D182" s="993">
        <v>3</v>
      </c>
      <c r="E182" s="485">
        <v>3275</v>
      </c>
      <c r="F182" s="485">
        <f t="shared" si="83"/>
        <v>9825</v>
      </c>
      <c r="G182" s="485">
        <v>10674.300000000001</v>
      </c>
      <c r="H182" s="485">
        <f>G182*D182</f>
        <v>32022.9</v>
      </c>
      <c r="I182" s="615">
        <f t="shared" si="84"/>
        <v>41847.9</v>
      </c>
      <c r="J182" s="815"/>
      <c r="K182" s="816">
        <v>3275</v>
      </c>
      <c r="L182" s="817">
        <f t="shared" si="85"/>
        <v>0</v>
      </c>
      <c r="M182" s="816">
        <v>10674.300000000001</v>
      </c>
      <c r="N182" s="817">
        <f>M182*J182</f>
        <v>0</v>
      </c>
      <c r="O182" s="810">
        <f t="shared" si="86"/>
        <v>0</v>
      </c>
      <c r="P182" s="638">
        <f t="shared" si="66"/>
        <v>0</v>
      </c>
      <c r="Q182" s="512">
        <f t="shared" si="67"/>
        <v>0</v>
      </c>
      <c r="R182" s="637">
        <f t="shared" si="55"/>
        <v>0</v>
      </c>
      <c r="S182" s="647"/>
      <c r="T182" s="522">
        <v>3275</v>
      </c>
      <c r="U182" s="522">
        <f t="shared" si="87"/>
        <v>0</v>
      </c>
      <c r="V182" s="522">
        <v>10674.300000000001</v>
      </c>
      <c r="W182" s="522">
        <f>V182*S182</f>
        <v>0</v>
      </c>
      <c r="X182" s="671">
        <f t="shared" si="88"/>
        <v>0</v>
      </c>
      <c r="Y182" s="647"/>
      <c r="Z182" s="523">
        <v>3275</v>
      </c>
      <c r="AA182" s="523">
        <f t="shared" si="89"/>
        <v>0</v>
      </c>
      <c r="AB182" s="523">
        <v>10674.300000000001</v>
      </c>
      <c r="AC182" s="523">
        <f>AB182*Y182</f>
        <v>0</v>
      </c>
      <c r="AD182" s="673">
        <f t="shared" si="90"/>
        <v>0</v>
      </c>
      <c r="AE182" s="740">
        <f t="shared" si="65"/>
        <v>3</v>
      </c>
      <c r="AF182" s="753">
        <v>3275</v>
      </c>
      <c r="AG182" s="753">
        <f t="shared" si="91"/>
        <v>9825</v>
      </c>
      <c r="AH182" s="753">
        <v>10674.300000000001</v>
      </c>
      <c r="AI182" s="753">
        <f>AH182*AE182</f>
        <v>32022.9</v>
      </c>
      <c r="AJ182" s="750">
        <f t="shared" si="92"/>
        <v>41847.9</v>
      </c>
    </row>
    <row r="183" spans="1:36" s="403" customFormat="1" ht="31.5" customHeight="1" x14ac:dyDescent="0.25">
      <c r="A183" s="962" t="s">
        <v>757</v>
      </c>
      <c r="B183" s="433" t="s">
        <v>286</v>
      </c>
      <c r="C183" s="567" t="s">
        <v>224</v>
      </c>
      <c r="D183" s="993">
        <v>1</v>
      </c>
      <c r="E183" s="485">
        <v>691680</v>
      </c>
      <c r="F183" s="485">
        <f t="shared" si="83"/>
        <v>691680</v>
      </c>
      <c r="G183" s="485"/>
      <c r="H183" s="485"/>
      <c r="I183" s="615">
        <f t="shared" si="84"/>
        <v>691680</v>
      </c>
      <c r="J183" s="815"/>
      <c r="K183" s="816">
        <v>691680</v>
      </c>
      <c r="L183" s="817">
        <f t="shared" si="85"/>
        <v>0</v>
      </c>
      <c r="M183" s="816"/>
      <c r="N183" s="817"/>
      <c r="O183" s="810">
        <f t="shared" si="86"/>
        <v>0</v>
      </c>
      <c r="P183" s="638">
        <f t="shared" si="66"/>
        <v>0</v>
      </c>
      <c r="Q183" s="512">
        <f t="shared" si="67"/>
        <v>0</v>
      </c>
      <c r="R183" s="637">
        <f t="shared" si="55"/>
        <v>0</v>
      </c>
      <c r="S183" s="647"/>
      <c r="T183" s="522">
        <v>691680</v>
      </c>
      <c r="U183" s="522">
        <f t="shared" si="87"/>
        <v>0</v>
      </c>
      <c r="V183" s="522"/>
      <c r="W183" s="522"/>
      <c r="X183" s="671">
        <f t="shared" si="88"/>
        <v>0</v>
      </c>
      <c r="Y183" s="647"/>
      <c r="Z183" s="523">
        <v>691680</v>
      </c>
      <c r="AA183" s="523">
        <f t="shared" si="89"/>
        <v>0</v>
      </c>
      <c r="AB183" s="523"/>
      <c r="AC183" s="523"/>
      <c r="AD183" s="673">
        <f t="shared" si="90"/>
        <v>0</v>
      </c>
      <c r="AE183" s="740">
        <f t="shared" si="65"/>
        <v>1</v>
      </c>
      <c r="AF183" s="753">
        <v>691680</v>
      </c>
      <c r="AG183" s="753">
        <f t="shared" si="91"/>
        <v>691680</v>
      </c>
      <c r="AH183" s="753"/>
      <c r="AI183" s="753"/>
      <c r="AJ183" s="750">
        <f t="shared" si="92"/>
        <v>691680</v>
      </c>
    </row>
    <row r="184" spans="1:36" s="404" customFormat="1" ht="31.5" customHeight="1" x14ac:dyDescent="0.25">
      <c r="A184" s="961" t="s">
        <v>307</v>
      </c>
      <c r="B184" s="695" t="s">
        <v>308</v>
      </c>
      <c r="C184" s="696"/>
      <c r="D184" s="634"/>
      <c r="E184" s="455"/>
      <c r="F184" s="455">
        <f>SUM(F185:F242)</f>
        <v>3561339.34</v>
      </c>
      <c r="G184" s="455"/>
      <c r="H184" s="455">
        <f>SUM(H185:H242)</f>
        <v>3312247.2719999999</v>
      </c>
      <c r="I184" s="607">
        <f>SUM(I185:I242)</f>
        <v>6873586.6119999997</v>
      </c>
      <c r="J184" s="825"/>
      <c r="K184" s="794"/>
      <c r="L184" s="803">
        <f>SUM(L185:L242)</f>
        <v>0</v>
      </c>
      <c r="M184" s="794"/>
      <c r="N184" s="803">
        <f>SUM(N185:N242)</f>
        <v>0</v>
      </c>
      <c r="O184" s="796">
        <f>SUM(O185:O242)</f>
        <v>0</v>
      </c>
      <c r="P184" s="638">
        <f t="shared" si="66"/>
        <v>0</v>
      </c>
      <c r="Q184" s="512">
        <f t="shared" si="67"/>
        <v>0</v>
      </c>
      <c r="R184" s="637">
        <f t="shared" si="55"/>
        <v>0</v>
      </c>
      <c r="S184" s="633"/>
      <c r="T184" s="518"/>
      <c r="U184" s="518">
        <f>SUM(U185:U242)</f>
        <v>0</v>
      </c>
      <c r="V184" s="518"/>
      <c r="W184" s="518">
        <f>SUM(W185:W242)</f>
        <v>0</v>
      </c>
      <c r="X184" s="669">
        <f>SUM(X185:X242)</f>
        <v>0</v>
      </c>
      <c r="Y184" s="633"/>
      <c r="Z184" s="513"/>
      <c r="AA184" s="513">
        <f>SUM(AA185:AA242)</f>
        <v>22008</v>
      </c>
      <c r="AB184" s="513"/>
      <c r="AC184" s="513">
        <f>SUM(AC185:AC242)</f>
        <v>170450.80000000002</v>
      </c>
      <c r="AD184" s="667">
        <f>SUM(AD185:AD242)</f>
        <v>192458.80000000002</v>
      </c>
      <c r="AE184" s="740">
        <f t="shared" si="65"/>
        <v>0</v>
      </c>
      <c r="AF184" s="745"/>
      <c r="AG184" s="745">
        <f>SUM(AG185:AG242)</f>
        <v>3539331.34</v>
      </c>
      <c r="AH184" s="745"/>
      <c r="AI184" s="745">
        <f>SUM(AI185:AI242)</f>
        <v>3141796.4720000001</v>
      </c>
      <c r="AJ184" s="746">
        <f>SUM(AJ185:AJ242)</f>
        <v>6681127.8119999999</v>
      </c>
    </row>
    <row r="185" spans="1:36" s="403" customFormat="1" ht="31.5" customHeight="1" x14ac:dyDescent="0.25">
      <c r="A185" s="963" t="s">
        <v>758</v>
      </c>
      <c r="B185" s="438" t="s">
        <v>309</v>
      </c>
      <c r="C185" s="571" t="s">
        <v>224</v>
      </c>
      <c r="D185" s="1003">
        <v>4</v>
      </c>
      <c r="E185" s="477">
        <v>5502</v>
      </c>
      <c r="F185" s="477">
        <f t="shared" ref="F185:F242" si="93">E185*D185</f>
        <v>22008</v>
      </c>
      <c r="G185" s="477">
        <v>42612.700000000004</v>
      </c>
      <c r="H185" s="477">
        <f>G185*D185</f>
        <v>170450.80000000002</v>
      </c>
      <c r="I185" s="610">
        <f t="shared" ref="I185:I242" si="94">F185+H185</f>
        <v>192458.80000000002</v>
      </c>
      <c r="J185" s="793"/>
      <c r="K185" s="799">
        <v>5502</v>
      </c>
      <c r="L185" s="800">
        <f t="shared" ref="L185:L242" si="95">K185*J185</f>
        <v>0</v>
      </c>
      <c r="M185" s="799">
        <v>42612.700000000004</v>
      </c>
      <c r="N185" s="800">
        <f>M185*J185</f>
        <v>0</v>
      </c>
      <c r="O185" s="804">
        <f t="shared" ref="O185:O242" si="96">L185+N185</f>
        <v>0</v>
      </c>
      <c r="P185" s="638">
        <f t="shared" si="66"/>
        <v>0</v>
      </c>
      <c r="Q185" s="512">
        <f t="shared" si="67"/>
        <v>0</v>
      </c>
      <c r="R185" s="637">
        <f t="shared" si="55"/>
        <v>0</v>
      </c>
      <c r="S185" s="638"/>
      <c r="T185" s="519">
        <v>5502</v>
      </c>
      <c r="U185" s="519">
        <f t="shared" ref="U185:U242" si="97">T185*S185</f>
        <v>0</v>
      </c>
      <c r="V185" s="519">
        <v>42612.700000000004</v>
      </c>
      <c r="W185" s="519">
        <f>V185*S185</f>
        <v>0</v>
      </c>
      <c r="X185" s="670">
        <f t="shared" ref="X185:X242" si="98">U185+W185</f>
        <v>0</v>
      </c>
      <c r="Y185" s="638">
        <v>4</v>
      </c>
      <c r="Z185" s="512">
        <v>5502</v>
      </c>
      <c r="AA185" s="512">
        <f t="shared" ref="AA185:AA242" si="99">Z185*Y185</f>
        <v>22008</v>
      </c>
      <c r="AB185" s="512">
        <v>42612.700000000004</v>
      </c>
      <c r="AC185" s="512">
        <f>AB185*Y185</f>
        <v>170450.80000000002</v>
      </c>
      <c r="AD185" s="668">
        <f t="shared" ref="AD185:AD242" si="100">AA185+AC185</f>
        <v>192458.80000000002</v>
      </c>
      <c r="AE185" s="740">
        <f t="shared" si="65"/>
        <v>0</v>
      </c>
      <c r="AF185" s="747">
        <v>5502</v>
      </c>
      <c r="AG185" s="747">
        <f t="shared" ref="AG185:AG242" si="101">AF185*AE185</f>
        <v>0</v>
      </c>
      <c r="AH185" s="747">
        <v>42612.700000000004</v>
      </c>
      <c r="AI185" s="747">
        <f>AH185*AE185</f>
        <v>0</v>
      </c>
      <c r="AJ185" s="748">
        <f t="shared" ref="AJ185:AJ242" si="102">AG185+AI185</f>
        <v>0</v>
      </c>
    </row>
    <row r="186" spans="1:36" s="403" customFormat="1" ht="31.5" customHeight="1" x14ac:dyDescent="0.25">
      <c r="A186" s="963" t="s">
        <v>759</v>
      </c>
      <c r="B186" s="438" t="s">
        <v>309</v>
      </c>
      <c r="C186" s="571" t="s">
        <v>224</v>
      </c>
      <c r="D186" s="1003">
        <v>1</v>
      </c>
      <c r="E186" s="477">
        <v>5502</v>
      </c>
      <c r="F186" s="477">
        <f t="shared" si="93"/>
        <v>5502</v>
      </c>
      <c r="G186" s="477"/>
      <c r="H186" s="477"/>
      <c r="I186" s="610">
        <f t="shared" si="94"/>
        <v>5502</v>
      </c>
      <c r="J186" s="793"/>
      <c r="K186" s="799">
        <v>5502</v>
      </c>
      <c r="L186" s="800">
        <f t="shared" si="95"/>
        <v>0</v>
      </c>
      <c r="M186" s="799"/>
      <c r="N186" s="800"/>
      <c r="O186" s="804">
        <f t="shared" si="96"/>
        <v>0</v>
      </c>
      <c r="P186" s="638">
        <f t="shared" si="66"/>
        <v>0</v>
      </c>
      <c r="Q186" s="512">
        <f t="shared" si="67"/>
        <v>0</v>
      </c>
      <c r="R186" s="637">
        <f t="shared" si="55"/>
        <v>0</v>
      </c>
      <c r="S186" s="638"/>
      <c r="T186" s="519">
        <v>5502</v>
      </c>
      <c r="U186" s="519">
        <f t="shared" si="97"/>
        <v>0</v>
      </c>
      <c r="V186" s="519"/>
      <c r="W186" s="519"/>
      <c r="X186" s="670">
        <f t="shared" si="98"/>
        <v>0</v>
      </c>
      <c r="Y186" s="638"/>
      <c r="Z186" s="512">
        <v>5502</v>
      </c>
      <c r="AA186" s="512">
        <f t="shared" si="99"/>
        <v>0</v>
      </c>
      <c r="AB186" s="512"/>
      <c r="AC186" s="512"/>
      <c r="AD186" s="668">
        <f t="shared" si="100"/>
        <v>0</v>
      </c>
      <c r="AE186" s="740">
        <f t="shared" si="65"/>
        <v>1</v>
      </c>
      <c r="AF186" s="747">
        <v>5502</v>
      </c>
      <c r="AG186" s="747">
        <f t="shared" si="101"/>
        <v>5502</v>
      </c>
      <c r="AH186" s="747"/>
      <c r="AI186" s="747"/>
      <c r="AJ186" s="748">
        <f t="shared" si="102"/>
        <v>5502</v>
      </c>
    </row>
    <row r="187" spans="1:36" s="403" customFormat="1" ht="31.5" customHeight="1" x14ac:dyDescent="0.25">
      <c r="A187" s="963" t="s">
        <v>760</v>
      </c>
      <c r="B187" s="438" t="s">
        <v>310</v>
      </c>
      <c r="C187" s="571" t="s">
        <v>224</v>
      </c>
      <c r="D187" s="1003">
        <v>1</v>
      </c>
      <c r="E187" s="477">
        <v>5502</v>
      </c>
      <c r="F187" s="477">
        <f t="shared" si="93"/>
        <v>5502</v>
      </c>
      <c r="G187" s="477"/>
      <c r="H187" s="477"/>
      <c r="I187" s="610">
        <f t="shared" si="94"/>
        <v>5502</v>
      </c>
      <c r="J187" s="793"/>
      <c r="K187" s="799">
        <v>5502</v>
      </c>
      <c r="L187" s="800">
        <f t="shared" si="95"/>
        <v>0</v>
      </c>
      <c r="M187" s="799"/>
      <c r="N187" s="800"/>
      <c r="O187" s="804">
        <f t="shared" si="96"/>
        <v>0</v>
      </c>
      <c r="P187" s="638">
        <f t="shared" si="66"/>
        <v>0</v>
      </c>
      <c r="Q187" s="512">
        <f t="shared" si="67"/>
        <v>0</v>
      </c>
      <c r="R187" s="637">
        <f t="shared" si="55"/>
        <v>0</v>
      </c>
      <c r="S187" s="638"/>
      <c r="T187" s="519">
        <v>5502</v>
      </c>
      <c r="U187" s="519">
        <f t="shared" si="97"/>
        <v>0</v>
      </c>
      <c r="V187" s="519"/>
      <c r="W187" s="519"/>
      <c r="X187" s="670">
        <f t="shared" si="98"/>
        <v>0</v>
      </c>
      <c r="Y187" s="638"/>
      <c r="Z187" s="512">
        <v>5502</v>
      </c>
      <c r="AA187" s="512">
        <f t="shared" si="99"/>
        <v>0</v>
      </c>
      <c r="AB187" s="512"/>
      <c r="AC187" s="512"/>
      <c r="AD187" s="668">
        <f t="shared" si="100"/>
        <v>0</v>
      </c>
      <c r="AE187" s="740">
        <f t="shared" si="65"/>
        <v>1</v>
      </c>
      <c r="AF187" s="747">
        <v>5502</v>
      </c>
      <c r="AG187" s="747">
        <f t="shared" si="101"/>
        <v>5502</v>
      </c>
      <c r="AH187" s="747"/>
      <c r="AI187" s="747"/>
      <c r="AJ187" s="748">
        <f t="shared" si="102"/>
        <v>5502</v>
      </c>
    </row>
    <row r="188" spans="1:36" s="403" customFormat="1" ht="31.5" customHeight="1" x14ac:dyDescent="0.25">
      <c r="A188" s="963" t="s">
        <v>761</v>
      </c>
      <c r="B188" s="438" t="s">
        <v>311</v>
      </c>
      <c r="C188" s="576" t="s">
        <v>31</v>
      </c>
      <c r="D188" s="1003">
        <v>2</v>
      </c>
      <c r="E188" s="477">
        <v>1310</v>
      </c>
      <c r="F188" s="477">
        <f t="shared" si="93"/>
        <v>2620</v>
      </c>
      <c r="G188" s="477">
        <v>5053.1000000000004</v>
      </c>
      <c r="H188" s="477">
        <f>G188*D188</f>
        <v>10106.200000000001</v>
      </c>
      <c r="I188" s="610">
        <f t="shared" si="94"/>
        <v>12726.2</v>
      </c>
      <c r="J188" s="793"/>
      <c r="K188" s="799">
        <v>1310</v>
      </c>
      <c r="L188" s="800">
        <f t="shared" si="95"/>
        <v>0</v>
      </c>
      <c r="M188" s="799">
        <v>5053.1000000000004</v>
      </c>
      <c r="N188" s="800">
        <f>M188*J188</f>
        <v>0</v>
      </c>
      <c r="O188" s="804">
        <f t="shared" si="96"/>
        <v>0</v>
      </c>
      <c r="P188" s="638">
        <f t="shared" si="66"/>
        <v>0</v>
      </c>
      <c r="Q188" s="512">
        <f t="shared" si="67"/>
        <v>0</v>
      </c>
      <c r="R188" s="637">
        <f t="shared" si="55"/>
        <v>0</v>
      </c>
      <c r="S188" s="638"/>
      <c r="T188" s="519">
        <v>1310</v>
      </c>
      <c r="U188" s="519">
        <f t="shared" si="97"/>
        <v>0</v>
      </c>
      <c r="V188" s="519">
        <v>5053.1000000000004</v>
      </c>
      <c r="W188" s="519">
        <f>V188*S188</f>
        <v>0</v>
      </c>
      <c r="X188" s="670">
        <f t="shared" si="98"/>
        <v>0</v>
      </c>
      <c r="Y188" s="638"/>
      <c r="Z188" s="512">
        <v>1310</v>
      </c>
      <c r="AA188" s="512">
        <f t="shared" si="99"/>
        <v>0</v>
      </c>
      <c r="AB188" s="512">
        <v>5053.1000000000004</v>
      </c>
      <c r="AC188" s="512">
        <f>AB188*Y188</f>
        <v>0</v>
      </c>
      <c r="AD188" s="668">
        <f t="shared" si="100"/>
        <v>0</v>
      </c>
      <c r="AE188" s="740">
        <f t="shared" si="65"/>
        <v>2</v>
      </c>
      <c r="AF188" s="747">
        <v>1310</v>
      </c>
      <c r="AG188" s="747">
        <f t="shared" si="101"/>
        <v>2620</v>
      </c>
      <c r="AH188" s="747">
        <v>5053.1000000000004</v>
      </c>
      <c r="AI188" s="747">
        <f>AH188*AE188</f>
        <v>10106.200000000001</v>
      </c>
      <c r="AJ188" s="748">
        <f t="shared" si="102"/>
        <v>12726.2</v>
      </c>
    </row>
    <row r="189" spans="1:36" s="403" customFormat="1" ht="31.5" customHeight="1" x14ac:dyDescent="0.25">
      <c r="A189" s="963" t="s">
        <v>762</v>
      </c>
      <c r="B189" s="438" t="s">
        <v>312</v>
      </c>
      <c r="C189" s="576" t="s">
        <v>31</v>
      </c>
      <c r="D189" s="1003">
        <v>1</v>
      </c>
      <c r="E189" s="477">
        <v>1310</v>
      </c>
      <c r="F189" s="477">
        <f t="shared" si="93"/>
        <v>1310</v>
      </c>
      <c r="G189" s="477">
        <v>11354.2</v>
      </c>
      <c r="H189" s="477">
        <f>G189*D189</f>
        <v>11354.2</v>
      </c>
      <c r="I189" s="610">
        <f t="shared" si="94"/>
        <v>12664.2</v>
      </c>
      <c r="J189" s="793"/>
      <c r="K189" s="799">
        <v>1310</v>
      </c>
      <c r="L189" s="800">
        <f t="shared" si="95"/>
        <v>0</v>
      </c>
      <c r="M189" s="799">
        <v>11354.2</v>
      </c>
      <c r="N189" s="800">
        <f>M189*J189</f>
        <v>0</v>
      </c>
      <c r="O189" s="804">
        <f t="shared" si="96"/>
        <v>0</v>
      </c>
      <c r="P189" s="638">
        <f t="shared" si="66"/>
        <v>0</v>
      </c>
      <c r="Q189" s="512">
        <f t="shared" si="67"/>
        <v>0</v>
      </c>
      <c r="R189" s="637">
        <f t="shared" si="55"/>
        <v>0</v>
      </c>
      <c r="S189" s="638"/>
      <c r="T189" s="519">
        <v>1310</v>
      </c>
      <c r="U189" s="519">
        <f t="shared" si="97"/>
        <v>0</v>
      </c>
      <c r="V189" s="519">
        <v>11354.2</v>
      </c>
      <c r="W189" s="519">
        <f>V189*S189</f>
        <v>0</v>
      </c>
      <c r="X189" s="670">
        <f t="shared" si="98"/>
        <v>0</v>
      </c>
      <c r="Y189" s="638"/>
      <c r="Z189" s="512">
        <v>1310</v>
      </c>
      <c r="AA189" s="512">
        <f t="shared" si="99"/>
        <v>0</v>
      </c>
      <c r="AB189" s="512">
        <v>11354.2</v>
      </c>
      <c r="AC189" s="512">
        <f>AB189*Y189</f>
        <v>0</v>
      </c>
      <c r="AD189" s="668">
        <f t="shared" si="100"/>
        <v>0</v>
      </c>
      <c r="AE189" s="740">
        <f t="shared" si="65"/>
        <v>1</v>
      </c>
      <c r="AF189" s="747">
        <v>1310</v>
      </c>
      <c r="AG189" s="747">
        <f t="shared" si="101"/>
        <v>1310</v>
      </c>
      <c r="AH189" s="747">
        <v>11354.2</v>
      </c>
      <c r="AI189" s="747">
        <f>AH189*AE189</f>
        <v>11354.2</v>
      </c>
      <c r="AJ189" s="748">
        <f t="shared" si="102"/>
        <v>12664.2</v>
      </c>
    </row>
    <row r="190" spans="1:36" s="403" customFormat="1" ht="31.5" customHeight="1" x14ac:dyDescent="0.25">
      <c r="A190" s="963" t="s">
        <v>763</v>
      </c>
      <c r="B190" s="438" t="s">
        <v>313</v>
      </c>
      <c r="C190" s="571" t="s">
        <v>224</v>
      </c>
      <c r="D190" s="1003">
        <v>8</v>
      </c>
      <c r="E190" s="477">
        <v>3930</v>
      </c>
      <c r="F190" s="477">
        <f t="shared" si="93"/>
        <v>31440</v>
      </c>
      <c r="G190" s="477">
        <v>4232.8</v>
      </c>
      <c r="H190" s="477">
        <f>G190*D190</f>
        <v>33862.400000000001</v>
      </c>
      <c r="I190" s="610">
        <f t="shared" si="94"/>
        <v>65302.400000000001</v>
      </c>
      <c r="J190" s="793"/>
      <c r="K190" s="799">
        <v>3930</v>
      </c>
      <c r="L190" s="800">
        <f t="shared" si="95"/>
        <v>0</v>
      </c>
      <c r="M190" s="799">
        <v>4232.8</v>
      </c>
      <c r="N190" s="800">
        <f>M190*J190</f>
        <v>0</v>
      </c>
      <c r="O190" s="804">
        <f t="shared" si="96"/>
        <v>0</v>
      </c>
      <c r="P190" s="638">
        <f t="shared" si="66"/>
        <v>0</v>
      </c>
      <c r="Q190" s="512">
        <f t="shared" si="67"/>
        <v>0</v>
      </c>
      <c r="R190" s="637">
        <f t="shared" si="55"/>
        <v>0</v>
      </c>
      <c r="S190" s="638"/>
      <c r="T190" s="519">
        <v>3930</v>
      </c>
      <c r="U190" s="519">
        <f t="shared" si="97"/>
        <v>0</v>
      </c>
      <c r="V190" s="519">
        <v>4232.8</v>
      </c>
      <c r="W190" s="519">
        <f>V190*S190</f>
        <v>0</v>
      </c>
      <c r="X190" s="670">
        <f t="shared" si="98"/>
        <v>0</v>
      </c>
      <c r="Y190" s="638"/>
      <c r="Z190" s="512">
        <v>3930</v>
      </c>
      <c r="AA190" s="512">
        <f t="shared" si="99"/>
        <v>0</v>
      </c>
      <c r="AB190" s="512">
        <v>4232.8</v>
      </c>
      <c r="AC190" s="512">
        <f>AB190*Y190</f>
        <v>0</v>
      </c>
      <c r="AD190" s="668">
        <f t="shared" si="100"/>
        <v>0</v>
      </c>
      <c r="AE190" s="740">
        <f t="shared" si="65"/>
        <v>8</v>
      </c>
      <c r="AF190" s="747">
        <v>3930</v>
      </c>
      <c r="AG190" s="747">
        <f t="shared" si="101"/>
        <v>31440</v>
      </c>
      <c r="AH190" s="747">
        <v>4232.8</v>
      </c>
      <c r="AI190" s="747">
        <f>AH190*AE190</f>
        <v>33862.400000000001</v>
      </c>
      <c r="AJ190" s="748">
        <f t="shared" si="102"/>
        <v>65302.400000000001</v>
      </c>
    </row>
    <row r="191" spans="1:36" s="403" customFormat="1" ht="31.5" customHeight="1" x14ac:dyDescent="0.25">
      <c r="A191" s="963" t="s">
        <v>764</v>
      </c>
      <c r="B191" s="438" t="s">
        <v>313</v>
      </c>
      <c r="C191" s="571" t="s">
        <v>224</v>
      </c>
      <c r="D191" s="1003">
        <v>1</v>
      </c>
      <c r="E191" s="477">
        <v>3930</v>
      </c>
      <c r="F191" s="477">
        <f t="shared" si="93"/>
        <v>3930</v>
      </c>
      <c r="G191" s="477"/>
      <c r="H191" s="477"/>
      <c r="I191" s="610">
        <f t="shared" si="94"/>
        <v>3930</v>
      </c>
      <c r="J191" s="793"/>
      <c r="K191" s="799">
        <v>3930</v>
      </c>
      <c r="L191" s="800">
        <f t="shared" si="95"/>
        <v>0</v>
      </c>
      <c r="M191" s="799"/>
      <c r="N191" s="800"/>
      <c r="O191" s="804">
        <f t="shared" si="96"/>
        <v>0</v>
      </c>
      <c r="P191" s="638">
        <f t="shared" si="66"/>
        <v>0</v>
      </c>
      <c r="Q191" s="512">
        <f t="shared" si="67"/>
        <v>0</v>
      </c>
      <c r="R191" s="637">
        <f t="shared" si="55"/>
        <v>0</v>
      </c>
      <c r="S191" s="638"/>
      <c r="T191" s="519">
        <v>3930</v>
      </c>
      <c r="U191" s="519">
        <f t="shared" si="97"/>
        <v>0</v>
      </c>
      <c r="V191" s="519"/>
      <c r="W191" s="519"/>
      <c r="X191" s="670">
        <f t="shared" si="98"/>
        <v>0</v>
      </c>
      <c r="Y191" s="638"/>
      <c r="Z191" s="512">
        <v>3930</v>
      </c>
      <c r="AA191" s="512">
        <f t="shared" si="99"/>
        <v>0</v>
      </c>
      <c r="AB191" s="512"/>
      <c r="AC191" s="512"/>
      <c r="AD191" s="668">
        <f t="shared" si="100"/>
        <v>0</v>
      </c>
      <c r="AE191" s="740">
        <f t="shared" si="65"/>
        <v>1</v>
      </c>
      <c r="AF191" s="747">
        <v>3930</v>
      </c>
      <c r="AG191" s="747">
        <f t="shared" si="101"/>
        <v>3930</v>
      </c>
      <c r="AH191" s="747"/>
      <c r="AI191" s="747"/>
      <c r="AJ191" s="748">
        <f t="shared" si="102"/>
        <v>3930</v>
      </c>
    </row>
    <row r="192" spans="1:36" s="403" customFormat="1" ht="31.5" customHeight="1" x14ac:dyDescent="0.25">
      <c r="A192" s="963" t="s">
        <v>765</v>
      </c>
      <c r="B192" s="438" t="s">
        <v>314</v>
      </c>
      <c r="C192" s="576" t="s">
        <v>31</v>
      </c>
      <c r="D192" s="1003">
        <v>192</v>
      </c>
      <c r="E192" s="477">
        <v>32.75</v>
      </c>
      <c r="F192" s="477">
        <f t="shared" si="93"/>
        <v>6288</v>
      </c>
      <c r="G192" s="477">
        <v>128.70000000000002</v>
      </c>
      <c r="H192" s="477">
        <f>G192*D192</f>
        <v>24710.400000000001</v>
      </c>
      <c r="I192" s="610">
        <f t="shared" si="94"/>
        <v>30998.400000000001</v>
      </c>
      <c r="J192" s="793"/>
      <c r="K192" s="799">
        <v>32.75</v>
      </c>
      <c r="L192" s="800">
        <f t="shared" si="95"/>
        <v>0</v>
      </c>
      <c r="M192" s="799">
        <v>128.70000000000002</v>
      </c>
      <c r="N192" s="800">
        <f>M192*J192</f>
        <v>0</v>
      </c>
      <c r="O192" s="804">
        <f t="shared" si="96"/>
        <v>0</v>
      </c>
      <c r="P192" s="638">
        <f t="shared" si="66"/>
        <v>0</v>
      </c>
      <c r="Q192" s="512">
        <f t="shared" si="67"/>
        <v>0</v>
      </c>
      <c r="R192" s="637">
        <f t="shared" si="55"/>
        <v>0</v>
      </c>
      <c r="S192" s="638"/>
      <c r="T192" s="519">
        <v>32.75</v>
      </c>
      <c r="U192" s="519">
        <f t="shared" si="97"/>
        <v>0</v>
      </c>
      <c r="V192" s="519">
        <v>128.70000000000002</v>
      </c>
      <c r="W192" s="519">
        <f>V192*S192</f>
        <v>0</v>
      </c>
      <c r="X192" s="670">
        <f t="shared" si="98"/>
        <v>0</v>
      </c>
      <c r="Y192" s="638"/>
      <c r="Z192" s="512">
        <v>32.75</v>
      </c>
      <c r="AA192" s="512">
        <f t="shared" si="99"/>
        <v>0</v>
      </c>
      <c r="AB192" s="512">
        <v>128.70000000000002</v>
      </c>
      <c r="AC192" s="512">
        <f>AB192*Y192</f>
        <v>0</v>
      </c>
      <c r="AD192" s="668">
        <f t="shared" si="100"/>
        <v>0</v>
      </c>
      <c r="AE192" s="740">
        <f t="shared" si="65"/>
        <v>192</v>
      </c>
      <c r="AF192" s="747">
        <v>32.75</v>
      </c>
      <c r="AG192" s="747">
        <f t="shared" si="101"/>
        <v>6288</v>
      </c>
      <c r="AH192" s="747">
        <v>128.70000000000002</v>
      </c>
      <c r="AI192" s="747">
        <f>AH192*AE192</f>
        <v>24710.400000000001</v>
      </c>
      <c r="AJ192" s="748">
        <f t="shared" si="102"/>
        <v>30998.400000000001</v>
      </c>
    </row>
    <row r="193" spans="1:36" s="403" customFormat="1" ht="31.5" customHeight="1" x14ac:dyDescent="0.25">
      <c r="A193" s="963" t="s">
        <v>766</v>
      </c>
      <c r="B193" s="438" t="s">
        <v>315</v>
      </c>
      <c r="C193" s="576" t="s">
        <v>31</v>
      </c>
      <c r="D193" s="1003">
        <v>96</v>
      </c>
      <c r="E193" s="477">
        <v>32.75</v>
      </c>
      <c r="F193" s="477">
        <f t="shared" si="93"/>
        <v>3144</v>
      </c>
      <c r="G193" s="477">
        <v>93.600000000000009</v>
      </c>
      <c r="H193" s="477">
        <f>G193*D193</f>
        <v>8985.6</v>
      </c>
      <c r="I193" s="610">
        <f t="shared" si="94"/>
        <v>12129.6</v>
      </c>
      <c r="J193" s="793"/>
      <c r="K193" s="799">
        <v>32.75</v>
      </c>
      <c r="L193" s="800">
        <f t="shared" si="95"/>
        <v>0</v>
      </c>
      <c r="M193" s="799">
        <v>93.600000000000009</v>
      </c>
      <c r="N193" s="800">
        <f>M193*J193</f>
        <v>0</v>
      </c>
      <c r="O193" s="804">
        <f t="shared" si="96"/>
        <v>0</v>
      </c>
      <c r="P193" s="638">
        <f t="shared" si="66"/>
        <v>0</v>
      </c>
      <c r="Q193" s="512">
        <f t="shared" si="67"/>
        <v>0</v>
      </c>
      <c r="R193" s="637">
        <f t="shared" si="55"/>
        <v>0</v>
      </c>
      <c r="S193" s="638"/>
      <c r="T193" s="519">
        <v>32.75</v>
      </c>
      <c r="U193" s="519">
        <f t="shared" si="97"/>
        <v>0</v>
      </c>
      <c r="V193" s="519">
        <v>93.600000000000009</v>
      </c>
      <c r="W193" s="519">
        <f>V193*S193</f>
        <v>0</v>
      </c>
      <c r="X193" s="670">
        <f t="shared" si="98"/>
        <v>0</v>
      </c>
      <c r="Y193" s="638"/>
      <c r="Z193" s="512">
        <v>32.75</v>
      </c>
      <c r="AA193" s="512">
        <f t="shared" si="99"/>
        <v>0</v>
      </c>
      <c r="AB193" s="512">
        <v>93.600000000000009</v>
      </c>
      <c r="AC193" s="512">
        <f>AB193*Y193</f>
        <v>0</v>
      </c>
      <c r="AD193" s="668">
        <f t="shared" si="100"/>
        <v>0</v>
      </c>
      <c r="AE193" s="740">
        <f t="shared" si="65"/>
        <v>96</v>
      </c>
      <c r="AF193" s="747">
        <v>32.75</v>
      </c>
      <c r="AG193" s="747">
        <f t="shared" si="101"/>
        <v>3144</v>
      </c>
      <c r="AH193" s="747">
        <v>93.600000000000009</v>
      </c>
      <c r="AI193" s="747">
        <f>AH193*AE193</f>
        <v>8985.6</v>
      </c>
      <c r="AJ193" s="748">
        <f t="shared" si="102"/>
        <v>12129.6</v>
      </c>
    </row>
    <row r="194" spans="1:36" s="403" customFormat="1" ht="31.5" customHeight="1" x14ac:dyDescent="0.25">
      <c r="A194" s="963" t="s">
        <v>767</v>
      </c>
      <c r="B194" s="438" t="s">
        <v>316</v>
      </c>
      <c r="C194" s="576" t="s">
        <v>31</v>
      </c>
      <c r="D194" s="1003">
        <v>4</v>
      </c>
      <c r="E194" s="477">
        <v>4716</v>
      </c>
      <c r="F194" s="477">
        <f t="shared" si="93"/>
        <v>18864</v>
      </c>
      <c r="G194" s="477">
        <v>7410</v>
      </c>
      <c r="H194" s="477">
        <f>G194*D194</f>
        <v>29640</v>
      </c>
      <c r="I194" s="610">
        <f t="shared" si="94"/>
        <v>48504</v>
      </c>
      <c r="J194" s="793"/>
      <c r="K194" s="799">
        <v>4716</v>
      </c>
      <c r="L194" s="800">
        <f t="shared" si="95"/>
        <v>0</v>
      </c>
      <c r="M194" s="799">
        <v>7410</v>
      </c>
      <c r="N194" s="800">
        <f>M194*J194</f>
        <v>0</v>
      </c>
      <c r="O194" s="804">
        <f t="shared" si="96"/>
        <v>0</v>
      </c>
      <c r="P194" s="638">
        <f t="shared" si="66"/>
        <v>0</v>
      </c>
      <c r="Q194" s="512">
        <f t="shared" si="67"/>
        <v>0</v>
      </c>
      <c r="R194" s="637">
        <f t="shared" si="55"/>
        <v>0</v>
      </c>
      <c r="S194" s="638"/>
      <c r="T194" s="519">
        <v>4716</v>
      </c>
      <c r="U194" s="519">
        <f t="shared" si="97"/>
        <v>0</v>
      </c>
      <c r="V194" s="519">
        <v>7410</v>
      </c>
      <c r="W194" s="519">
        <f>V194*S194</f>
        <v>0</v>
      </c>
      <c r="X194" s="670">
        <f t="shared" si="98"/>
        <v>0</v>
      </c>
      <c r="Y194" s="638"/>
      <c r="Z194" s="512">
        <v>4716</v>
      </c>
      <c r="AA194" s="512">
        <f t="shared" si="99"/>
        <v>0</v>
      </c>
      <c r="AB194" s="512">
        <v>7410</v>
      </c>
      <c r="AC194" s="512">
        <f>AB194*Y194</f>
        <v>0</v>
      </c>
      <c r="AD194" s="668">
        <f t="shared" si="100"/>
        <v>0</v>
      </c>
      <c r="AE194" s="740">
        <f t="shared" si="65"/>
        <v>4</v>
      </c>
      <c r="AF194" s="747">
        <v>4716</v>
      </c>
      <c r="AG194" s="747">
        <f t="shared" si="101"/>
        <v>18864</v>
      </c>
      <c r="AH194" s="747">
        <v>7410</v>
      </c>
      <c r="AI194" s="747">
        <f>AH194*AE194</f>
        <v>29640</v>
      </c>
      <c r="AJ194" s="748">
        <f t="shared" si="102"/>
        <v>48504</v>
      </c>
    </row>
    <row r="195" spans="1:36" s="403" customFormat="1" ht="31.5" customHeight="1" x14ac:dyDescent="0.25">
      <c r="A195" s="963" t="s">
        <v>768</v>
      </c>
      <c r="B195" s="438" t="s">
        <v>316</v>
      </c>
      <c r="C195" s="576" t="s">
        <v>31</v>
      </c>
      <c r="D195" s="1003">
        <v>10</v>
      </c>
      <c r="E195" s="477">
        <v>4716</v>
      </c>
      <c r="F195" s="477">
        <f t="shared" si="93"/>
        <v>47160</v>
      </c>
      <c r="G195" s="477"/>
      <c r="H195" s="477"/>
      <c r="I195" s="610">
        <f t="shared" si="94"/>
        <v>47160</v>
      </c>
      <c r="J195" s="793"/>
      <c r="K195" s="799">
        <v>4716</v>
      </c>
      <c r="L195" s="800">
        <f t="shared" si="95"/>
        <v>0</v>
      </c>
      <c r="M195" s="799"/>
      <c r="N195" s="800"/>
      <c r="O195" s="804">
        <f t="shared" si="96"/>
        <v>0</v>
      </c>
      <c r="P195" s="638">
        <f t="shared" si="66"/>
        <v>0</v>
      </c>
      <c r="Q195" s="512">
        <f t="shared" si="67"/>
        <v>0</v>
      </c>
      <c r="R195" s="637">
        <f t="shared" si="55"/>
        <v>0</v>
      </c>
      <c r="S195" s="638"/>
      <c r="T195" s="519">
        <v>4716</v>
      </c>
      <c r="U195" s="519">
        <f t="shared" si="97"/>
        <v>0</v>
      </c>
      <c r="V195" s="519"/>
      <c r="W195" s="519"/>
      <c r="X195" s="670">
        <f t="shared" si="98"/>
        <v>0</v>
      </c>
      <c r="Y195" s="638"/>
      <c r="Z195" s="512">
        <v>4716</v>
      </c>
      <c r="AA195" s="512">
        <f t="shared" si="99"/>
        <v>0</v>
      </c>
      <c r="AB195" s="512"/>
      <c r="AC195" s="512"/>
      <c r="AD195" s="668">
        <f t="shared" si="100"/>
        <v>0</v>
      </c>
      <c r="AE195" s="740">
        <f t="shared" si="65"/>
        <v>10</v>
      </c>
      <c r="AF195" s="747">
        <v>4716</v>
      </c>
      <c r="AG195" s="747">
        <f t="shared" si="101"/>
        <v>47160</v>
      </c>
      <c r="AH195" s="747"/>
      <c r="AI195" s="747"/>
      <c r="AJ195" s="748">
        <f t="shared" si="102"/>
        <v>47160</v>
      </c>
    </row>
    <row r="196" spans="1:36" s="403" customFormat="1" ht="31.5" customHeight="1" x14ac:dyDescent="0.25">
      <c r="A196" s="963" t="s">
        <v>769</v>
      </c>
      <c r="B196" s="438" t="s">
        <v>317</v>
      </c>
      <c r="C196" s="576" t="s">
        <v>31</v>
      </c>
      <c r="D196" s="1003">
        <v>4</v>
      </c>
      <c r="E196" s="477">
        <v>3275</v>
      </c>
      <c r="F196" s="477">
        <f t="shared" si="93"/>
        <v>13100</v>
      </c>
      <c r="G196" s="477"/>
      <c r="H196" s="477"/>
      <c r="I196" s="610">
        <f t="shared" si="94"/>
        <v>13100</v>
      </c>
      <c r="J196" s="793"/>
      <c r="K196" s="799">
        <v>3275</v>
      </c>
      <c r="L196" s="800">
        <f t="shared" si="95"/>
        <v>0</v>
      </c>
      <c r="M196" s="799"/>
      <c r="N196" s="800"/>
      <c r="O196" s="804">
        <f t="shared" si="96"/>
        <v>0</v>
      </c>
      <c r="P196" s="638">
        <f t="shared" si="66"/>
        <v>0</v>
      </c>
      <c r="Q196" s="512">
        <f t="shared" si="67"/>
        <v>0</v>
      </c>
      <c r="R196" s="637">
        <f t="shared" si="55"/>
        <v>0</v>
      </c>
      <c r="S196" s="638"/>
      <c r="T196" s="519">
        <v>3275</v>
      </c>
      <c r="U196" s="519">
        <f t="shared" si="97"/>
        <v>0</v>
      </c>
      <c r="V196" s="519"/>
      <c r="W196" s="519"/>
      <c r="X196" s="670">
        <f t="shared" si="98"/>
        <v>0</v>
      </c>
      <c r="Y196" s="638"/>
      <c r="Z196" s="512">
        <v>3275</v>
      </c>
      <c r="AA196" s="512">
        <f t="shared" si="99"/>
        <v>0</v>
      </c>
      <c r="AB196" s="512"/>
      <c r="AC196" s="512"/>
      <c r="AD196" s="668">
        <f t="shared" si="100"/>
        <v>0</v>
      </c>
      <c r="AE196" s="740">
        <f t="shared" si="65"/>
        <v>4</v>
      </c>
      <c r="AF196" s="747">
        <v>3275</v>
      </c>
      <c r="AG196" s="747">
        <f t="shared" si="101"/>
        <v>13100</v>
      </c>
      <c r="AH196" s="747"/>
      <c r="AI196" s="747"/>
      <c r="AJ196" s="748">
        <f t="shared" si="102"/>
        <v>13100</v>
      </c>
    </row>
    <row r="197" spans="1:36" s="403" customFormat="1" ht="31.5" customHeight="1" x14ac:dyDescent="0.25">
      <c r="A197" s="963" t="s">
        <v>770</v>
      </c>
      <c r="B197" s="438" t="s">
        <v>318</v>
      </c>
      <c r="C197" s="576" t="s">
        <v>31</v>
      </c>
      <c r="D197" s="1003">
        <v>1</v>
      </c>
      <c r="E197" s="477">
        <v>3930</v>
      </c>
      <c r="F197" s="477">
        <f t="shared" si="93"/>
        <v>3930</v>
      </c>
      <c r="G197" s="477"/>
      <c r="H197" s="477"/>
      <c r="I197" s="610">
        <f t="shared" si="94"/>
        <v>3930</v>
      </c>
      <c r="J197" s="793"/>
      <c r="K197" s="799">
        <v>3930</v>
      </c>
      <c r="L197" s="800">
        <f t="shared" si="95"/>
        <v>0</v>
      </c>
      <c r="M197" s="799"/>
      <c r="N197" s="800"/>
      <c r="O197" s="804">
        <f t="shared" si="96"/>
        <v>0</v>
      </c>
      <c r="P197" s="638">
        <f t="shared" si="66"/>
        <v>0</v>
      </c>
      <c r="Q197" s="512">
        <f t="shared" si="67"/>
        <v>0</v>
      </c>
      <c r="R197" s="637">
        <f t="shared" si="55"/>
        <v>0</v>
      </c>
      <c r="S197" s="638"/>
      <c r="T197" s="519">
        <v>3930</v>
      </c>
      <c r="U197" s="519">
        <f t="shared" si="97"/>
        <v>0</v>
      </c>
      <c r="V197" s="519"/>
      <c r="W197" s="519"/>
      <c r="X197" s="670">
        <f t="shared" si="98"/>
        <v>0</v>
      </c>
      <c r="Y197" s="638"/>
      <c r="Z197" s="512">
        <v>3930</v>
      </c>
      <c r="AA197" s="512">
        <f t="shared" si="99"/>
        <v>0</v>
      </c>
      <c r="AB197" s="512"/>
      <c r="AC197" s="512"/>
      <c r="AD197" s="668">
        <f t="shared" si="100"/>
        <v>0</v>
      </c>
      <c r="AE197" s="740">
        <f t="shared" si="65"/>
        <v>1</v>
      </c>
      <c r="AF197" s="747">
        <v>3930</v>
      </c>
      <c r="AG197" s="747">
        <f t="shared" si="101"/>
        <v>3930</v>
      </c>
      <c r="AH197" s="747"/>
      <c r="AI197" s="747"/>
      <c r="AJ197" s="748">
        <f t="shared" si="102"/>
        <v>3930</v>
      </c>
    </row>
    <row r="198" spans="1:36" s="403" customFormat="1" ht="31.5" customHeight="1" x14ac:dyDescent="0.25">
      <c r="A198" s="963" t="s">
        <v>771</v>
      </c>
      <c r="B198" s="438" t="s">
        <v>319</v>
      </c>
      <c r="C198" s="576" t="s">
        <v>31</v>
      </c>
      <c r="D198" s="1003">
        <v>5</v>
      </c>
      <c r="E198" s="477">
        <v>3930</v>
      </c>
      <c r="F198" s="477">
        <f t="shared" si="93"/>
        <v>19650</v>
      </c>
      <c r="G198" s="477">
        <v>38230.400000000001</v>
      </c>
      <c r="H198" s="477">
        <f>G198*D198</f>
        <v>191152</v>
      </c>
      <c r="I198" s="610">
        <f t="shared" si="94"/>
        <v>210802</v>
      </c>
      <c r="J198" s="793"/>
      <c r="K198" s="799">
        <v>3930</v>
      </c>
      <c r="L198" s="800">
        <f t="shared" si="95"/>
        <v>0</v>
      </c>
      <c r="M198" s="799">
        <v>38230.400000000001</v>
      </c>
      <c r="N198" s="800">
        <f>M198*J198</f>
        <v>0</v>
      </c>
      <c r="O198" s="804">
        <f t="shared" si="96"/>
        <v>0</v>
      </c>
      <c r="P198" s="638">
        <f t="shared" si="66"/>
        <v>0</v>
      </c>
      <c r="Q198" s="512">
        <f t="shared" si="67"/>
        <v>0</v>
      </c>
      <c r="R198" s="637">
        <f t="shared" si="55"/>
        <v>0</v>
      </c>
      <c r="S198" s="638"/>
      <c r="T198" s="519">
        <v>3930</v>
      </c>
      <c r="U198" s="519">
        <f t="shared" si="97"/>
        <v>0</v>
      </c>
      <c r="V198" s="519">
        <v>38230.400000000001</v>
      </c>
      <c r="W198" s="519">
        <f>V198*S198</f>
        <v>0</v>
      </c>
      <c r="X198" s="670">
        <f t="shared" si="98"/>
        <v>0</v>
      </c>
      <c r="Y198" s="638"/>
      <c r="Z198" s="512">
        <v>3930</v>
      </c>
      <c r="AA198" s="512">
        <f t="shared" si="99"/>
        <v>0</v>
      </c>
      <c r="AB198" s="512">
        <v>38230.400000000001</v>
      </c>
      <c r="AC198" s="512">
        <f>AB198*Y198</f>
        <v>0</v>
      </c>
      <c r="AD198" s="668">
        <f t="shared" si="100"/>
        <v>0</v>
      </c>
      <c r="AE198" s="740">
        <f t="shared" si="65"/>
        <v>5</v>
      </c>
      <c r="AF198" s="747">
        <v>3930</v>
      </c>
      <c r="AG198" s="747">
        <f t="shared" si="101"/>
        <v>19650</v>
      </c>
      <c r="AH198" s="747">
        <v>38230.400000000001</v>
      </c>
      <c r="AI198" s="747">
        <f>AH198*AE198</f>
        <v>191152</v>
      </c>
      <c r="AJ198" s="748">
        <f t="shared" si="102"/>
        <v>210802</v>
      </c>
    </row>
    <row r="199" spans="1:36" s="403" customFormat="1" ht="31.5" customHeight="1" x14ac:dyDescent="0.25">
      <c r="A199" s="963" t="s">
        <v>772</v>
      </c>
      <c r="B199" s="438" t="s">
        <v>320</v>
      </c>
      <c r="C199" s="576" t="s">
        <v>31</v>
      </c>
      <c r="D199" s="1003">
        <v>2</v>
      </c>
      <c r="E199" s="477">
        <v>1965</v>
      </c>
      <c r="F199" s="477">
        <f t="shared" si="93"/>
        <v>3930</v>
      </c>
      <c r="G199" s="477"/>
      <c r="H199" s="477"/>
      <c r="I199" s="610">
        <f t="shared" si="94"/>
        <v>3930</v>
      </c>
      <c r="J199" s="793"/>
      <c r="K199" s="799">
        <v>1965</v>
      </c>
      <c r="L199" s="800">
        <f t="shared" si="95"/>
        <v>0</v>
      </c>
      <c r="M199" s="799"/>
      <c r="N199" s="800"/>
      <c r="O199" s="804">
        <f t="shared" si="96"/>
        <v>0</v>
      </c>
      <c r="P199" s="638">
        <f t="shared" si="66"/>
        <v>0</v>
      </c>
      <c r="Q199" s="512">
        <f t="shared" si="67"/>
        <v>0</v>
      </c>
      <c r="R199" s="637">
        <f t="shared" si="55"/>
        <v>0</v>
      </c>
      <c r="S199" s="638"/>
      <c r="T199" s="519">
        <v>1965</v>
      </c>
      <c r="U199" s="519">
        <f t="shared" si="97"/>
        <v>0</v>
      </c>
      <c r="V199" s="519"/>
      <c r="W199" s="519"/>
      <c r="X199" s="670">
        <f t="shared" si="98"/>
        <v>0</v>
      </c>
      <c r="Y199" s="638"/>
      <c r="Z199" s="512">
        <v>1965</v>
      </c>
      <c r="AA199" s="512">
        <f t="shared" si="99"/>
        <v>0</v>
      </c>
      <c r="AB199" s="512"/>
      <c r="AC199" s="512"/>
      <c r="AD199" s="668">
        <f t="shared" si="100"/>
        <v>0</v>
      </c>
      <c r="AE199" s="740">
        <f t="shared" si="65"/>
        <v>2</v>
      </c>
      <c r="AF199" s="747">
        <v>1965</v>
      </c>
      <c r="AG199" s="747">
        <f t="shared" si="101"/>
        <v>3930</v>
      </c>
      <c r="AH199" s="747"/>
      <c r="AI199" s="747"/>
      <c r="AJ199" s="748">
        <f t="shared" si="102"/>
        <v>3930</v>
      </c>
    </row>
    <row r="200" spans="1:36" s="403" customFormat="1" ht="31.5" customHeight="1" x14ac:dyDescent="0.25">
      <c r="A200" s="963" t="s">
        <v>773</v>
      </c>
      <c r="B200" s="438" t="s">
        <v>321</v>
      </c>
      <c r="C200" s="576" t="s">
        <v>31</v>
      </c>
      <c r="D200" s="1003">
        <v>11</v>
      </c>
      <c r="E200" s="477">
        <v>1965</v>
      </c>
      <c r="F200" s="477">
        <f t="shared" si="93"/>
        <v>21615</v>
      </c>
      <c r="G200" s="477">
        <v>902.2</v>
      </c>
      <c r="H200" s="477">
        <f>G200*D200</f>
        <v>9924.2000000000007</v>
      </c>
      <c r="I200" s="610">
        <f t="shared" si="94"/>
        <v>31539.200000000001</v>
      </c>
      <c r="J200" s="793"/>
      <c r="K200" s="799">
        <v>1965</v>
      </c>
      <c r="L200" s="800">
        <f t="shared" si="95"/>
        <v>0</v>
      </c>
      <c r="M200" s="799">
        <v>902.2</v>
      </c>
      <c r="N200" s="800">
        <f>M200*J200</f>
        <v>0</v>
      </c>
      <c r="O200" s="804">
        <f t="shared" si="96"/>
        <v>0</v>
      </c>
      <c r="P200" s="638">
        <f t="shared" si="66"/>
        <v>0</v>
      </c>
      <c r="Q200" s="512">
        <f t="shared" si="67"/>
        <v>0</v>
      </c>
      <c r="R200" s="637">
        <f t="shared" si="55"/>
        <v>0</v>
      </c>
      <c r="S200" s="638"/>
      <c r="T200" s="519">
        <v>1965</v>
      </c>
      <c r="U200" s="519">
        <f t="shared" si="97"/>
        <v>0</v>
      </c>
      <c r="V200" s="519">
        <v>902.2</v>
      </c>
      <c r="W200" s="519">
        <f>V200*S200</f>
        <v>0</v>
      </c>
      <c r="X200" s="670">
        <f t="shared" si="98"/>
        <v>0</v>
      </c>
      <c r="Y200" s="638"/>
      <c r="Z200" s="512">
        <v>1965</v>
      </c>
      <c r="AA200" s="512">
        <f t="shared" si="99"/>
        <v>0</v>
      </c>
      <c r="AB200" s="512">
        <v>902.2</v>
      </c>
      <c r="AC200" s="512">
        <f>AB200*Y200</f>
        <v>0</v>
      </c>
      <c r="AD200" s="668">
        <f t="shared" si="100"/>
        <v>0</v>
      </c>
      <c r="AE200" s="740">
        <f t="shared" si="65"/>
        <v>11</v>
      </c>
      <c r="AF200" s="747">
        <v>1965</v>
      </c>
      <c r="AG200" s="747">
        <f t="shared" si="101"/>
        <v>21615</v>
      </c>
      <c r="AH200" s="747">
        <v>902.2</v>
      </c>
      <c r="AI200" s="747">
        <f>AH200*AE200</f>
        <v>9924.2000000000007</v>
      </c>
      <c r="AJ200" s="748">
        <f t="shared" si="102"/>
        <v>31539.200000000001</v>
      </c>
    </row>
    <row r="201" spans="1:36" s="403" customFormat="1" ht="31.5" customHeight="1" x14ac:dyDescent="0.25">
      <c r="A201" s="963" t="s">
        <v>774</v>
      </c>
      <c r="B201" s="438" t="s">
        <v>321</v>
      </c>
      <c r="C201" s="576" t="s">
        <v>31</v>
      </c>
      <c r="D201" s="1003">
        <v>16</v>
      </c>
      <c r="E201" s="477">
        <v>1965</v>
      </c>
      <c r="F201" s="477">
        <f t="shared" si="93"/>
        <v>31440</v>
      </c>
      <c r="G201" s="477"/>
      <c r="H201" s="477"/>
      <c r="I201" s="610">
        <f t="shared" si="94"/>
        <v>31440</v>
      </c>
      <c r="J201" s="793"/>
      <c r="K201" s="799">
        <v>1965</v>
      </c>
      <c r="L201" s="800">
        <f t="shared" si="95"/>
        <v>0</v>
      </c>
      <c r="M201" s="799"/>
      <c r="N201" s="800"/>
      <c r="O201" s="804">
        <f t="shared" si="96"/>
        <v>0</v>
      </c>
      <c r="P201" s="638">
        <f t="shared" si="66"/>
        <v>0</v>
      </c>
      <c r="Q201" s="512">
        <f t="shared" si="67"/>
        <v>0</v>
      </c>
      <c r="R201" s="637">
        <f t="shared" si="55"/>
        <v>0</v>
      </c>
      <c r="S201" s="638"/>
      <c r="T201" s="519">
        <v>1965</v>
      </c>
      <c r="U201" s="519">
        <f t="shared" si="97"/>
        <v>0</v>
      </c>
      <c r="V201" s="519"/>
      <c r="W201" s="519"/>
      <c r="X201" s="670">
        <f t="shared" si="98"/>
        <v>0</v>
      </c>
      <c r="Y201" s="638"/>
      <c r="Z201" s="512">
        <v>1965</v>
      </c>
      <c r="AA201" s="512">
        <f t="shared" si="99"/>
        <v>0</v>
      </c>
      <c r="AB201" s="512"/>
      <c r="AC201" s="512"/>
      <c r="AD201" s="668">
        <f t="shared" si="100"/>
        <v>0</v>
      </c>
      <c r="AE201" s="740">
        <f t="shared" si="65"/>
        <v>16</v>
      </c>
      <c r="AF201" s="747">
        <v>1965</v>
      </c>
      <c r="AG201" s="747">
        <f t="shared" si="101"/>
        <v>31440</v>
      </c>
      <c r="AH201" s="747"/>
      <c r="AI201" s="747"/>
      <c r="AJ201" s="748">
        <f t="shared" si="102"/>
        <v>31440</v>
      </c>
    </row>
    <row r="202" spans="1:36" s="403" customFormat="1" ht="31.5" customHeight="1" x14ac:dyDescent="0.25">
      <c r="A202" s="963" t="s">
        <v>775</v>
      </c>
      <c r="B202" s="438" t="s">
        <v>322</v>
      </c>
      <c r="C202" s="576" t="s">
        <v>31</v>
      </c>
      <c r="D202" s="1003">
        <v>4</v>
      </c>
      <c r="E202" s="477">
        <v>3275</v>
      </c>
      <c r="F202" s="477">
        <f t="shared" si="93"/>
        <v>13100</v>
      </c>
      <c r="G202" s="477">
        <v>3539.1460000000002</v>
      </c>
      <c r="H202" s="477">
        <f>G202*D202</f>
        <v>14156.584000000001</v>
      </c>
      <c r="I202" s="610">
        <f t="shared" si="94"/>
        <v>27256.584000000003</v>
      </c>
      <c r="J202" s="793"/>
      <c r="K202" s="799">
        <v>3275</v>
      </c>
      <c r="L202" s="800">
        <f t="shared" si="95"/>
        <v>0</v>
      </c>
      <c r="M202" s="799">
        <v>3539.1460000000002</v>
      </c>
      <c r="N202" s="800">
        <f>M202*J202</f>
        <v>0</v>
      </c>
      <c r="O202" s="804">
        <f t="shared" si="96"/>
        <v>0</v>
      </c>
      <c r="P202" s="638">
        <f t="shared" si="66"/>
        <v>0</v>
      </c>
      <c r="Q202" s="512">
        <f t="shared" si="67"/>
        <v>0</v>
      </c>
      <c r="R202" s="637">
        <f t="shared" si="55"/>
        <v>0</v>
      </c>
      <c r="S202" s="638"/>
      <c r="T202" s="519">
        <v>3275</v>
      </c>
      <c r="U202" s="519">
        <f t="shared" si="97"/>
        <v>0</v>
      </c>
      <c r="V202" s="519">
        <v>3539.1460000000002</v>
      </c>
      <c r="W202" s="519">
        <f>V202*S202</f>
        <v>0</v>
      </c>
      <c r="X202" s="670">
        <f t="shared" si="98"/>
        <v>0</v>
      </c>
      <c r="Y202" s="638"/>
      <c r="Z202" s="512">
        <v>3275</v>
      </c>
      <c r="AA202" s="512">
        <f t="shared" si="99"/>
        <v>0</v>
      </c>
      <c r="AB202" s="512">
        <v>3539.1460000000002</v>
      </c>
      <c r="AC202" s="512">
        <f>AB202*Y202</f>
        <v>0</v>
      </c>
      <c r="AD202" s="668">
        <f t="shared" si="100"/>
        <v>0</v>
      </c>
      <c r="AE202" s="740">
        <f t="shared" si="65"/>
        <v>4</v>
      </c>
      <c r="AF202" s="747">
        <v>3275</v>
      </c>
      <c r="AG202" s="747">
        <f t="shared" si="101"/>
        <v>13100</v>
      </c>
      <c r="AH202" s="747">
        <v>3539.1460000000002</v>
      </c>
      <c r="AI202" s="747">
        <f>AH202*AE202</f>
        <v>14156.584000000001</v>
      </c>
      <c r="AJ202" s="748">
        <f t="shared" si="102"/>
        <v>27256.584000000003</v>
      </c>
    </row>
    <row r="203" spans="1:36" s="403" customFormat="1" ht="31.5" customHeight="1" x14ac:dyDescent="0.25">
      <c r="A203" s="963" t="s">
        <v>776</v>
      </c>
      <c r="B203" s="438" t="s">
        <v>322</v>
      </c>
      <c r="C203" s="576" t="s">
        <v>31</v>
      </c>
      <c r="D203" s="1003">
        <v>2</v>
      </c>
      <c r="E203" s="477">
        <v>3275</v>
      </c>
      <c r="F203" s="477">
        <f t="shared" si="93"/>
        <v>6550</v>
      </c>
      <c r="G203" s="477"/>
      <c r="H203" s="477"/>
      <c r="I203" s="610">
        <f t="shared" si="94"/>
        <v>6550</v>
      </c>
      <c r="J203" s="793"/>
      <c r="K203" s="799">
        <v>3275</v>
      </c>
      <c r="L203" s="800">
        <f t="shared" si="95"/>
        <v>0</v>
      </c>
      <c r="M203" s="799"/>
      <c r="N203" s="800"/>
      <c r="O203" s="804">
        <f t="shared" si="96"/>
        <v>0</v>
      </c>
      <c r="P203" s="638">
        <f t="shared" si="66"/>
        <v>0</v>
      </c>
      <c r="Q203" s="512">
        <f t="shared" si="67"/>
        <v>0</v>
      </c>
      <c r="R203" s="637">
        <f t="shared" si="55"/>
        <v>0</v>
      </c>
      <c r="S203" s="638"/>
      <c r="T203" s="519">
        <v>3275</v>
      </c>
      <c r="U203" s="519">
        <f t="shared" si="97"/>
        <v>0</v>
      </c>
      <c r="V203" s="519"/>
      <c r="W203" s="519"/>
      <c r="X203" s="670">
        <f t="shared" si="98"/>
        <v>0</v>
      </c>
      <c r="Y203" s="638"/>
      <c r="Z203" s="512">
        <v>3275</v>
      </c>
      <c r="AA203" s="512">
        <f t="shared" si="99"/>
        <v>0</v>
      </c>
      <c r="AB203" s="512"/>
      <c r="AC203" s="512"/>
      <c r="AD203" s="668">
        <f t="shared" si="100"/>
        <v>0</v>
      </c>
      <c r="AE203" s="740">
        <f t="shared" si="65"/>
        <v>2</v>
      </c>
      <c r="AF203" s="747">
        <v>3275</v>
      </c>
      <c r="AG203" s="747">
        <f t="shared" si="101"/>
        <v>6550</v>
      </c>
      <c r="AH203" s="747"/>
      <c r="AI203" s="747"/>
      <c r="AJ203" s="748">
        <f t="shared" si="102"/>
        <v>6550</v>
      </c>
    </row>
    <row r="204" spans="1:36" s="403" customFormat="1" ht="31.5" customHeight="1" x14ac:dyDescent="0.25">
      <c r="A204" s="963" t="s">
        <v>777</v>
      </c>
      <c r="B204" s="438" t="s">
        <v>323</v>
      </c>
      <c r="C204" s="576" t="s">
        <v>31</v>
      </c>
      <c r="D204" s="1003">
        <v>5</v>
      </c>
      <c r="E204" s="477">
        <v>393</v>
      </c>
      <c r="F204" s="477">
        <f t="shared" si="93"/>
        <v>1965</v>
      </c>
      <c r="G204" s="477">
        <v>2462.2000000000003</v>
      </c>
      <c r="H204" s="477">
        <f t="shared" ref="H204:H210" si="103">G204*D204</f>
        <v>12311.000000000002</v>
      </c>
      <c r="I204" s="610">
        <f t="shared" si="94"/>
        <v>14276.000000000002</v>
      </c>
      <c r="J204" s="793"/>
      <c r="K204" s="799">
        <v>393</v>
      </c>
      <c r="L204" s="800">
        <f t="shared" si="95"/>
        <v>0</v>
      </c>
      <c r="M204" s="799">
        <v>2462.2000000000003</v>
      </c>
      <c r="N204" s="800">
        <f t="shared" ref="N204:N210" si="104">M204*J204</f>
        <v>0</v>
      </c>
      <c r="O204" s="804">
        <f t="shared" si="96"/>
        <v>0</v>
      </c>
      <c r="P204" s="638">
        <f t="shared" si="66"/>
        <v>0</v>
      </c>
      <c r="Q204" s="512">
        <f t="shared" si="67"/>
        <v>0</v>
      </c>
      <c r="R204" s="637">
        <f t="shared" si="55"/>
        <v>0</v>
      </c>
      <c r="S204" s="638"/>
      <c r="T204" s="519">
        <v>393</v>
      </c>
      <c r="U204" s="519">
        <f t="shared" si="97"/>
        <v>0</v>
      </c>
      <c r="V204" s="519">
        <v>2462.2000000000003</v>
      </c>
      <c r="W204" s="519">
        <f t="shared" ref="W204:W210" si="105">V204*S204</f>
        <v>0</v>
      </c>
      <c r="X204" s="670">
        <f t="shared" si="98"/>
        <v>0</v>
      </c>
      <c r="Y204" s="638"/>
      <c r="Z204" s="512">
        <v>393</v>
      </c>
      <c r="AA204" s="512">
        <f t="shared" si="99"/>
        <v>0</v>
      </c>
      <c r="AB204" s="512">
        <v>2462.2000000000003</v>
      </c>
      <c r="AC204" s="512">
        <f t="shared" ref="AC204:AC210" si="106">AB204*Y204</f>
        <v>0</v>
      </c>
      <c r="AD204" s="668">
        <f t="shared" si="100"/>
        <v>0</v>
      </c>
      <c r="AE204" s="740">
        <f t="shared" si="65"/>
        <v>5</v>
      </c>
      <c r="AF204" s="747">
        <v>393</v>
      </c>
      <c r="AG204" s="747">
        <f t="shared" si="101"/>
        <v>1965</v>
      </c>
      <c r="AH204" s="747">
        <v>2462.2000000000003</v>
      </c>
      <c r="AI204" s="747">
        <f t="shared" ref="AI204:AI210" si="107">AH204*AE204</f>
        <v>12311.000000000002</v>
      </c>
      <c r="AJ204" s="748">
        <f t="shared" si="102"/>
        <v>14276.000000000002</v>
      </c>
    </row>
    <row r="205" spans="1:36" s="403" customFormat="1" ht="31.5" customHeight="1" x14ac:dyDescent="0.25">
      <c r="A205" s="963" t="s">
        <v>778</v>
      </c>
      <c r="B205" s="438" t="s">
        <v>324</v>
      </c>
      <c r="C205" s="576" t="s">
        <v>31</v>
      </c>
      <c r="D205" s="1003">
        <v>1</v>
      </c>
      <c r="E205" s="477">
        <v>393</v>
      </c>
      <c r="F205" s="477">
        <f t="shared" si="93"/>
        <v>393</v>
      </c>
      <c r="G205" s="477">
        <v>2433.6</v>
      </c>
      <c r="H205" s="477">
        <f t="shared" si="103"/>
        <v>2433.6</v>
      </c>
      <c r="I205" s="610">
        <f t="shared" si="94"/>
        <v>2826.6</v>
      </c>
      <c r="J205" s="793"/>
      <c r="K205" s="799">
        <v>393</v>
      </c>
      <c r="L205" s="800">
        <f t="shared" si="95"/>
        <v>0</v>
      </c>
      <c r="M205" s="799">
        <v>2433.6</v>
      </c>
      <c r="N205" s="800">
        <f t="shared" si="104"/>
        <v>0</v>
      </c>
      <c r="O205" s="804">
        <f t="shared" si="96"/>
        <v>0</v>
      </c>
      <c r="P205" s="638">
        <f t="shared" si="66"/>
        <v>0</v>
      </c>
      <c r="Q205" s="512">
        <f t="shared" si="67"/>
        <v>0</v>
      </c>
      <c r="R205" s="637">
        <f t="shared" si="55"/>
        <v>0</v>
      </c>
      <c r="S205" s="638"/>
      <c r="T205" s="519">
        <v>393</v>
      </c>
      <c r="U205" s="519">
        <f t="shared" si="97"/>
        <v>0</v>
      </c>
      <c r="V205" s="519">
        <v>2433.6</v>
      </c>
      <c r="W205" s="519">
        <f t="shared" si="105"/>
        <v>0</v>
      </c>
      <c r="X205" s="670">
        <f t="shared" si="98"/>
        <v>0</v>
      </c>
      <c r="Y205" s="638"/>
      <c r="Z205" s="512">
        <v>393</v>
      </c>
      <c r="AA205" s="512">
        <f t="shared" si="99"/>
        <v>0</v>
      </c>
      <c r="AB205" s="512">
        <v>2433.6</v>
      </c>
      <c r="AC205" s="512">
        <f t="shared" si="106"/>
        <v>0</v>
      </c>
      <c r="AD205" s="668">
        <f t="shared" si="100"/>
        <v>0</v>
      </c>
      <c r="AE205" s="740">
        <f t="shared" si="65"/>
        <v>1</v>
      </c>
      <c r="AF205" s="747">
        <v>393</v>
      </c>
      <c r="AG205" s="747">
        <f t="shared" si="101"/>
        <v>393</v>
      </c>
      <c r="AH205" s="747">
        <v>2433.6</v>
      </c>
      <c r="AI205" s="747">
        <f t="shared" si="107"/>
        <v>2433.6</v>
      </c>
      <c r="AJ205" s="748">
        <f t="shared" si="102"/>
        <v>2826.6</v>
      </c>
    </row>
    <row r="206" spans="1:36" s="403" customFormat="1" ht="31.5" customHeight="1" x14ac:dyDescent="0.25">
      <c r="A206" s="963" t="s">
        <v>779</v>
      </c>
      <c r="B206" s="438" t="s">
        <v>325</v>
      </c>
      <c r="C206" s="576" t="s">
        <v>31</v>
      </c>
      <c r="D206" s="1003">
        <v>202</v>
      </c>
      <c r="E206" s="477">
        <v>623</v>
      </c>
      <c r="F206" s="477">
        <f t="shared" si="93"/>
        <v>125846</v>
      </c>
      <c r="G206" s="477">
        <v>281</v>
      </c>
      <c r="H206" s="477">
        <f t="shared" si="103"/>
        <v>56762</v>
      </c>
      <c r="I206" s="610">
        <f t="shared" si="94"/>
        <v>182608</v>
      </c>
      <c r="J206" s="793"/>
      <c r="K206" s="799">
        <v>623</v>
      </c>
      <c r="L206" s="800">
        <f t="shared" si="95"/>
        <v>0</v>
      </c>
      <c r="M206" s="799">
        <v>281</v>
      </c>
      <c r="N206" s="800">
        <f t="shared" si="104"/>
        <v>0</v>
      </c>
      <c r="O206" s="804">
        <f t="shared" si="96"/>
        <v>0</v>
      </c>
      <c r="P206" s="638">
        <f t="shared" si="66"/>
        <v>0</v>
      </c>
      <c r="Q206" s="512">
        <f t="shared" si="67"/>
        <v>0</v>
      </c>
      <c r="R206" s="637">
        <f t="shared" si="55"/>
        <v>0</v>
      </c>
      <c r="S206" s="638"/>
      <c r="T206" s="519">
        <v>623</v>
      </c>
      <c r="U206" s="519">
        <f t="shared" si="97"/>
        <v>0</v>
      </c>
      <c r="V206" s="519">
        <v>281</v>
      </c>
      <c r="W206" s="519">
        <f t="shared" si="105"/>
        <v>0</v>
      </c>
      <c r="X206" s="670">
        <f t="shared" si="98"/>
        <v>0</v>
      </c>
      <c r="Y206" s="638"/>
      <c r="Z206" s="512">
        <v>623</v>
      </c>
      <c r="AA206" s="512">
        <f t="shared" si="99"/>
        <v>0</v>
      </c>
      <c r="AB206" s="512">
        <v>281</v>
      </c>
      <c r="AC206" s="512">
        <f t="shared" si="106"/>
        <v>0</v>
      </c>
      <c r="AD206" s="668">
        <f t="shared" si="100"/>
        <v>0</v>
      </c>
      <c r="AE206" s="740">
        <f t="shared" si="65"/>
        <v>202</v>
      </c>
      <c r="AF206" s="747">
        <v>623</v>
      </c>
      <c r="AG206" s="747">
        <f t="shared" si="101"/>
        <v>125846</v>
      </c>
      <c r="AH206" s="747">
        <v>281</v>
      </c>
      <c r="AI206" s="747">
        <f t="shared" si="107"/>
        <v>56762</v>
      </c>
      <c r="AJ206" s="748">
        <f t="shared" si="102"/>
        <v>182608</v>
      </c>
    </row>
    <row r="207" spans="1:36" s="403" customFormat="1" ht="31.5" customHeight="1" x14ac:dyDescent="0.25">
      <c r="A207" s="963" t="s">
        <v>780</v>
      </c>
      <c r="B207" s="438" t="s">
        <v>326</v>
      </c>
      <c r="C207" s="576" t="s">
        <v>31</v>
      </c>
      <c r="D207" s="1003">
        <v>3</v>
      </c>
      <c r="E207" s="477">
        <v>393</v>
      </c>
      <c r="F207" s="477">
        <f t="shared" si="93"/>
        <v>1179</v>
      </c>
      <c r="G207" s="477">
        <v>7013.5</v>
      </c>
      <c r="H207" s="477">
        <f t="shared" si="103"/>
        <v>21040.5</v>
      </c>
      <c r="I207" s="610">
        <f t="shared" si="94"/>
        <v>22219.5</v>
      </c>
      <c r="J207" s="793"/>
      <c r="K207" s="799">
        <v>393</v>
      </c>
      <c r="L207" s="800">
        <f t="shared" si="95"/>
        <v>0</v>
      </c>
      <c r="M207" s="799">
        <v>7013.5</v>
      </c>
      <c r="N207" s="800">
        <f t="shared" si="104"/>
        <v>0</v>
      </c>
      <c r="O207" s="804">
        <f t="shared" si="96"/>
        <v>0</v>
      </c>
      <c r="P207" s="638">
        <f t="shared" si="66"/>
        <v>0</v>
      </c>
      <c r="Q207" s="512">
        <f t="shared" si="67"/>
        <v>0</v>
      </c>
      <c r="R207" s="637">
        <f t="shared" si="55"/>
        <v>0</v>
      </c>
      <c r="S207" s="638"/>
      <c r="T207" s="519">
        <v>393</v>
      </c>
      <c r="U207" s="519">
        <f t="shared" si="97"/>
        <v>0</v>
      </c>
      <c r="V207" s="519">
        <v>7013.5</v>
      </c>
      <c r="W207" s="519">
        <f t="shared" si="105"/>
        <v>0</v>
      </c>
      <c r="X207" s="670">
        <f t="shared" si="98"/>
        <v>0</v>
      </c>
      <c r="Y207" s="638"/>
      <c r="Z207" s="512">
        <v>393</v>
      </c>
      <c r="AA207" s="512">
        <f t="shared" si="99"/>
        <v>0</v>
      </c>
      <c r="AB207" s="512">
        <v>7013.5</v>
      </c>
      <c r="AC207" s="512">
        <f t="shared" si="106"/>
        <v>0</v>
      </c>
      <c r="AD207" s="668">
        <f t="shared" si="100"/>
        <v>0</v>
      </c>
      <c r="AE207" s="740">
        <f t="shared" si="65"/>
        <v>3</v>
      </c>
      <c r="AF207" s="747">
        <v>393</v>
      </c>
      <c r="AG207" s="747">
        <f t="shared" si="101"/>
        <v>1179</v>
      </c>
      <c r="AH207" s="747">
        <v>7013.5</v>
      </c>
      <c r="AI207" s="747">
        <f t="shared" si="107"/>
        <v>21040.5</v>
      </c>
      <c r="AJ207" s="748">
        <f t="shared" si="102"/>
        <v>22219.5</v>
      </c>
    </row>
    <row r="208" spans="1:36" s="403" customFormat="1" ht="31.5" customHeight="1" x14ac:dyDescent="0.25">
      <c r="A208" s="963" t="s">
        <v>781</v>
      </c>
      <c r="B208" s="438" t="s">
        <v>327</v>
      </c>
      <c r="C208" s="576" t="s">
        <v>31</v>
      </c>
      <c r="D208" s="1003">
        <v>5</v>
      </c>
      <c r="E208" s="477">
        <v>262</v>
      </c>
      <c r="F208" s="477">
        <f t="shared" si="93"/>
        <v>1310</v>
      </c>
      <c r="G208" s="477">
        <v>153.4</v>
      </c>
      <c r="H208" s="477">
        <f t="shared" si="103"/>
        <v>767</v>
      </c>
      <c r="I208" s="610">
        <f t="shared" si="94"/>
        <v>2077</v>
      </c>
      <c r="J208" s="793"/>
      <c r="K208" s="799">
        <v>262</v>
      </c>
      <c r="L208" s="800">
        <f t="shared" si="95"/>
        <v>0</v>
      </c>
      <c r="M208" s="799">
        <v>153.4</v>
      </c>
      <c r="N208" s="800">
        <f t="shared" si="104"/>
        <v>0</v>
      </c>
      <c r="O208" s="804">
        <f t="shared" si="96"/>
        <v>0</v>
      </c>
      <c r="P208" s="638">
        <f t="shared" si="66"/>
        <v>0</v>
      </c>
      <c r="Q208" s="512">
        <f t="shared" si="67"/>
        <v>0</v>
      </c>
      <c r="R208" s="637">
        <f t="shared" si="55"/>
        <v>0</v>
      </c>
      <c r="S208" s="638"/>
      <c r="T208" s="519">
        <v>262</v>
      </c>
      <c r="U208" s="519">
        <f t="shared" si="97"/>
        <v>0</v>
      </c>
      <c r="V208" s="519">
        <v>153.4</v>
      </c>
      <c r="W208" s="519">
        <f t="shared" si="105"/>
        <v>0</v>
      </c>
      <c r="X208" s="670">
        <f t="shared" si="98"/>
        <v>0</v>
      </c>
      <c r="Y208" s="638"/>
      <c r="Z208" s="512">
        <v>262</v>
      </c>
      <c r="AA208" s="512">
        <f t="shared" si="99"/>
        <v>0</v>
      </c>
      <c r="AB208" s="512">
        <v>153.4</v>
      </c>
      <c r="AC208" s="512">
        <f t="shared" si="106"/>
        <v>0</v>
      </c>
      <c r="AD208" s="668">
        <f t="shared" si="100"/>
        <v>0</v>
      </c>
      <c r="AE208" s="740">
        <f t="shared" si="65"/>
        <v>5</v>
      </c>
      <c r="AF208" s="747">
        <v>262</v>
      </c>
      <c r="AG208" s="747">
        <f t="shared" si="101"/>
        <v>1310</v>
      </c>
      <c r="AH208" s="747">
        <v>153.4</v>
      </c>
      <c r="AI208" s="747">
        <f t="shared" si="107"/>
        <v>767</v>
      </c>
      <c r="AJ208" s="748">
        <f t="shared" si="102"/>
        <v>2077</v>
      </c>
    </row>
    <row r="209" spans="1:36" s="403" customFormat="1" ht="31.5" customHeight="1" x14ac:dyDescent="0.25">
      <c r="A209" s="963" t="s">
        <v>782</v>
      </c>
      <c r="B209" s="438" t="s">
        <v>328</v>
      </c>
      <c r="C209" s="576" t="s">
        <v>31</v>
      </c>
      <c r="D209" s="1003">
        <v>5</v>
      </c>
      <c r="E209" s="477">
        <v>131</v>
      </c>
      <c r="F209" s="477">
        <f t="shared" si="93"/>
        <v>655</v>
      </c>
      <c r="G209" s="477">
        <v>273</v>
      </c>
      <c r="H209" s="477">
        <f t="shared" si="103"/>
        <v>1365</v>
      </c>
      <c r="I209" s="610">
        <f t="shared" si="94"/>
        <v>2020</v>
      </c>
      <c r="J209" s="793"/>
      <c r="K209" s="799">
        <v>131</v>
      </c>
      <c r="L209" s="800">
        <f t="shared" si="95"/>
        <v>0</v>
      </c>
      <c r="M209" s="799">
        <v>273</v>
      </c>
      <c r="N209" s="800">
        <f t="shared" si="104"/>
        <v>0</v>
      </c>
      <c r="O209" s="804">
        <f t="shared" si="96"/>
        <v>0</v>
      </c>
      <c r="P209" s="638">
        <f t="shared" si="66"/>
        <v>0</v>
      </c>
      <c r="Q209" s="512">
        <f t="shared" si="67"/>
        <v>0</v>
      </c>
      <c r="R209" s="637">
        <f t="shared" si="55"/>
        <v>0</v>
      </c>
      <c r="S209" s="638"/>
      <c r="T209" s="519">
        <v>131</v>
      </c>
      <c r="U209" s="519">
        <f t="shared" si="97"/>
        <v>0</v>
      </c>
      <c r="V209" s="519">
        <v>273</v>
      </c>
      <c r="W209" s="519">
        <f t="shared" si="105"/>
        <v>0</v>
      </c>
      <c r="X209" s="670">
        <f t="shared" si="98"/>
        <v>0</v>
      </c>
      <c r="Y209" s="638"/>
      <c r="Z209" s="512">
        <v>131</v>
      </c>
      <c r="AA209" s="512">
        <f t="shared" si="99"/>
        <v>0</v>
      </c>
      <c r="AB209" s="512">
        <v>273</v>
      </c>
      <c r="AC209" s="512">
        <f t="shared" si="106"/>
        <v>0</v>
      </c>
      <c r="AD209" s="668">
        <f t="shared" si="100"/>
        <v>0</v>
      </c>
      <c r="AE209" s="740">
        <f t="shared" si="65"/>
        <v>5</v>
      </c>
      <c r="AF209" s="747">
        <v>131</v>
      </c>
      <c r="AG209" s="747">
        <f t="shared" si="101"/>
        <v>655</v>
      </c>
      <c r="AH209" s="747">
        <v>273</v>
      </c>
      <c r="AI209" s="747">
        <f t="shared" si="107"/>
        <v>1365</v>
      </c>
      <c r="AJ209" s="748">
        <f t="shared" si="102"/>
        <v>2020</v>
      </c>
    </row>
    <row r="210" spans="1:36" s="403" customFormat="1" ht="31.5" customHeight="1" x14ac:dyDescent="0.25">
      <c r="A210" s="963" t="s">
        <v>783</v>
      </c>
      <c r="B210" s="438" t="s">
        <v>329</v>
      </c>
      <c r="C210" s="576" t="s">
        <v>31</v>
      </c>
      <c r="D210" s="1003">
        <v>6</v>
      </c>
      <c r="E210" s="477">
        <v>393</v>
      </c>
      <c r="F210" s="477">
        <f t="shared" si="93"/>
        <v>2358</v>
      </c>
      <c r="G210" s="477">
        <v>365.11800000000005</v>
      </c>
      <c r="H210" s="477">
        <f t="shared" si="103"/>
        <v>2190.7080000000005</v>
      </c>
      <c r="I210" s="610">
        <f t="shared" si="94"/>
        <v>4548.7080000000005</v>
      </c>
      <c r="J210" s="793"/>
      <c r="K210" s="799">
        <v>393</v>
      </c>
      <c r="L210" s="800">
        <f t="shared" si="95"/>
        <v>0</v>
      </c>
      <c r="M210" s="799">
        <v>365.11800000000005</v>
      </c>
      <c r="N210" s="800">
        <f t="shared" si="104"/>
        <v>0</v>
      </c>
      <c r="O210" s="804">
        <f t="shared" si="96"/>
        <v>0</v>
      </c>
      <c r="P210" s="638">
        <f t="shared" si="66"/>
        <v>0</v>
      </c>
      <c r="Q210" s="512">
        <f t="shared" si="67"/>
        <v>0</v>
      </c>
      <c r="R210" s="637">
        <f t="shared" si="55"/>
        <v>0</v>
      </c>
      <c r="S210" s="638"/>
      <c r="T210" s="519">
        <v>393</v>
      </c>
      <c r="U210" s="519">
        <f t="shared" si="97"/>
        <v>0</v>
      </c>
      <c r="V210" s="519">
        <v>365.11800000000005</v>
      </c>
      <c r="W210" s="519">
        <f t="shared" si="105"/>
        <v>0</v>
      </c>
      <c r="X210" s="670">
        <f t="shared" si="98"/>
        <v>0</v>
      </c>
      <c r="Y210" s="638"/>
      <c r="Z210" s="512">
        <v>393</v>
      </c>
      <c r="AA210" s="512">
        <f t="shared" si="99"/>
        <v>0</v>
      </c>
      <c r="AB210" s="512">
        <v>365.11800000000005</v>
      </c>
      <c r="AC210" s="512">
        <f t="shared" si="106"/>
        <v>0</v>
      </c>
      <c r="AD210" s="668">
        <f t="shared" si="100"/>
        <v>0</v>
      </c>
      <c r="AE210" s="740">
        <f t="shared" si="65"/>
        <v>6</v>
      </c>
      <c r="AF210" s="747">
        <v>393</v>
      </c>
      <c r="AG210" s="747">
        <f t="shared" si="101"/>
        <v>2358</v>
      </c>
      <c r="AH210" s="747">
        <v>365.11800000000005</v>
      </c>
      <c r="AI210" s="747">
        <f t="shared" si="107"/>
        <v>2190.7080000000005</v>
      </c>
      <c r="AJ210" s="748">
        <f t="shared" si="102"/>
        <v>4548.7080000000005</v>
      </c>
    </row>
    <row r="211" spans="1:36" s="403" customFormat="1" ht="31.5" customHeight="1" x14ac:dyDescent="0.25">
      <c r="A211" s="963" t="s">
        <v>784</v>
      </c>
      <c r="B211" s="438" t="s">
        <v>330</v>
      </c>
      <c r="C211" s="576" t="s">
        <v>31</v>
      </c>
      <c r="D211" s="1003">
        <v>5</v>
      </c>
      <c r="E211" s="477">
        <v>1572</v>
      </c>
      <c r="F211" s="477">
        <f t="shared" si="93"/>
        <v>7860</v>
      </c>
      <c r="G211" s="477"/>
      <c r="H211" s="477"/>
      <c r="I211" s="610">
        <f t="shared" si="94"/>
        <v>7860</v>
      </c>
      <c r="J211" s="793"/>
      <c r="K211" s="799">
        <v>1572</v>
      </c>
      <c r="L211" s="800">
        <f t="shared" si="95"/>
        <v>0</v>
      </c>
      <c r="M211" s="799"/>
      <c r="N211" s="800"/>
      <c r="O211" s="804">
        <f t="shared" si="96"/>
        <v>0</v>
      </c>
      <c r="P211" s="638">
        <f t="shared" si="66"/>
        <v>0</v>
      </c>
      <c r="Q211" s="512">
        <f t="shared" si="67"/>
        <v>0</v>
      </c>
      <c r="R211" s="637">
        <f t="shared" ref="R211:R274" si="108">(D211*K211)-(D211*T211)</f>
        <v>0</v>
      </c>
      <c r="S211" s="638"/>
      <c r="T211" s="519">
        <v>1572</v>
      </c>
      <c r="U211" s="519">
        <f t="shared" si="97"/>
        <v>0</v>
      </c>
      <c r="V211" s="519"/>
      <c r="W211" s="519"/>
      <c r="X211" s="670">
        <f t="shared" si="98"/>
        <v>0</v>
      </c>
      <c r="Y211" s="638"/>
      <c r="Z211" s="512">
        <v>1572</v>
      </c>
      <c r="AA211" s="512">
        <f t="shared" si="99"/>
        <v>0</v>
      </c>
      <c r="AB211" s="512"/>
      <c r="AC211" s="512"/>
      <c r="AD211" s="668">
        <f t="shared" si="100"/>
        <v>0</v>
      </c>
      <c r="AE211" s="740">
        <f t="shared" si="65"/>
        <v>5</v>
      </c>
      <c r="AF211" s="747">
        <v>1572</v>
      </c>
      <c r="AG211" s="747">
        <f t="shared" si="101"/>
        <v>7860</v>
      </c>
      <c r="AH211" s="747"/>
      <c r="AI211" s="747"/>
      <c r="AJ211" s="748">
        <f t="shared" si="102"/>
        <v>7860</v>
      </c>
    </row>
    <row r="212" spans="1:36" s="403" customFormat="1" ht="31.5" customHeight="1" x14ac:dyDescent="0.25">
      <c r="A212" s="963" t="s">
        <v>785</v>
      </c>
      <c r="B212" s="438" t="s">
        <v>331</v>
      </c>
      <c r="C212" s="576" t="s">
        <v>31</v>
      </c>
      <c r="D212" s="1002">
        <v>8</v>
      </c>
      <c r="E212" s="477">
        <v>65.5</v>
      </c>
      <c r="F212" s="477">
        <f t="shared" si="93"/>
        <v>524</v>
      </c>
      <c r="G212" s="477">
        <v>557.70000000000005</v>
      </c>
      <c r="H212" s="477">
        <f t="shared" ref="H212:H242" si="109">G212*D212</f>
        <v>4461.6000000000004</v>
      </c>
      <c r="I212" s="610">
        <f t="shared" si="94"/>
        <v>4985.6000000000004</v>
      </c>
      <c r="J212" s="793"/>
      <c r="K212" s="799">
        <v>65.5</v>
      </c>
      <c r="L212" s="800">
        <f t="shared" si="95"/>
        <v>0</v>
      </c>
      <c r="M212" s="799">
        <v>557.70000000000005</v>
      </c>
      <c r="N212" s="800">
        <f t="shared" ref="N212:N242" si="110">M212*J212</f>
        <v>0</v>
      </c>
      <c r="O212" s="804">
        <f t="shared" si="96"/>
        <v>0</v>
      </c>
      <c r="P212" s="638">
        <f t="shared" si="66"/>
        <v>0</v>
      </c>
      <c r="Q212" s="512">
        <f t="shared" si="67"/>
        <v>0</v>
      </c>
      <c r="R212" s="637">
        <f t="shared" si="108"/>
        <v>0</v>
      </c>
      <c r="S212" s="638"/>
      <c r="T212" s="519">
        <v>65.5</v>
      </c>
      <c r="U212" s="519">
        <f t="shared" si="97"/>
        <v>0</v>
      </c>
      <c r="V212" s="519">
        <v>557.70000000000005</v>
      </c>
      <c r="W212" s="519">
        <f t="shared" ref="W212:W242" si="111">V212*S212</f>
        <v>0</v>
      </c>
      <c r="X212" s="670">
        <f t="shared" si="98"/>
        <v>0</v>
      </c>
      <c r="Y212" s="638"/>
      <c r="Z212" s="512">
        <v>65.5</v>
      </c>
      <c r="AA212" s="512">
        <f t="shared" si="99"/>
        <v>0</v>
      </c>
      <c r="AB212" s="512">
        <v>557.70000000000005</v>
      </c>
      <c r="AC212" s="512">
        <f t="shared" ref="AC212:AC242" si="112">AB212*Y212</f>
        <v>0</v>
      </c>
      <c r="AD212" s="668">
        <f t="shared" si="100"/>
        <v>0</v>
      </c>
      <c r="AE212" s="740">
        <f t="shared" si="65"/>
        <v>8</v>
      </c>
      <c r="AF212" s="747">
        <v>65.5</v>
      </c>
      <c r="AG212" s="747">
        <f t="shared" si="101"/>
        <v>524</v>
      </c>
      <c r="AH212" s="747">
        <v>557.70000000000005</v>
      </c>
      <c r="AI212" s="747">
        <f t="shared" ref="AI212:AI242" si="113">AH212*AE212</f>
        <v>4461.6000000000004</v>
      </c>
      <c r="AJ212" s="748">
        <f t="shared" si="102"/>
        <v>4985.6000000000004</v>
      </c>
    </row>
    <row r="213" spans="1:36" s="403" customFormat="1" ht="31.5" customHeight="1" x14ac:dyDescent="0.25">
      <c r="A213" s="963" t="s">
        <v>786</v>
      </c>
      <c r="B213" s="438" t="s">
        <v>332</v>
      </c>
      <c r="C213" s="576" t="s">
        <v>31</v>
      </c>
      <c r="D213" s="1003">
        <v>57</v>
      </c>
      <c r="E213" s="477">
        <v>65.5</v>
      </c>
      <c r="F213" s="477">
        <f t="shared" si="93"/>
        <v>3733.5</v>
      </c>
      <c r="G213" s="477">
        <v>370.5</v>
      </c>
      <c r="H213" s="477">
        <f t="shared" si="109"/>
        <v>21118.5</v>
      </c>
      <c r="I213" s="610">
        <f t="shared" si="94"/>
        <v>24852</v>
      </c>
      <c r="J213" s="793"/>
      <c r="K213" s="799">
        <v>65.5</v>
      </c>
      <c r="L213" s="800">
        <f t="shared" si="95"/>
        <v>0</v>
      </c>
      <c r="M213" s="799">
        <v>370.5</v>
      </c>
      <c r="N213" s="800">
        <f t="shared" si="110"/>
        <v>0</v>
      </c>
      <c r="O213" s="804">
        <f t="shared" si="96"/>
        <v>0</v>
      </c>
      <c r="P213" s="638">
        <f t="shared" si="66"/>
        <v>0</v>
      </c>
      <c r="Q213" s="512">
        <f t="shared" si="67"/>
        <v>0</v>
      </c>
      <c r="R213" s="637">
        <f t="shared" si="108"/>
        <v>0</v>
      </c>
      <c r="S213" s="638"/>
      <c r="T213" s="519">
        <v>65.5</v>
      </c>
      <c r="U213" s="519">
        <f t="shared" si="97"/>
        <v>0</v>
      </c>
      <c r="V213" s="519">
        <v>370.5</v>
      </c>
      <c r="W213" s="519">
        <f t="shared" si="111"/>
        <v>0</v>
      </c>
      <c r="X213" s="670">
        <f t="shared" si="98"/>
        <v>0</v>
      </c>
      <c r="Y213" s="638"/>
      <c r="Z213" s="512">
        <v>65.5</v>
      </c>
      <c r="AA213" s="512">
        <f t="shared" si="99"/>
        <v>0</v>
      </c>
      <c r="AB213" s="512">
        <v>370.5</v>
      </c>
      <c r="AC213" s="512">
        <f t="shared" si="112"/>
        <v>0</v>
      </c>
      <c r="AD213" s="668">
        <f t="shared" si="100"/>
        <v>0</v>
      </c>
      <c r="AE213" s="740">
        <f t="shared" si="65"/>
        <v>57</v>
      </c>
      <c r="AF213" s="747">
        <v>65.5</v>
      </c>
      <c r="AG213" s="747">
        <f t="shared" si="101"/>
        <v>3733.5</v>
      </c>
      <c r="AH213" s="747">
        <v>370.5</v>
      </c>
      <c r="AI213" s="747">
        <f t="shared" si="113"/>
        <v>21118.5</v>
      </c>
      <c r="AJ213" s="748">
        <f t="shared" si="102"/>
        <v>24852</v>
      </c>
    </row>
    <row r="214" spans="1:36" s="403" customFormat="1" ht="31.5" customHeight="1" x14ac:dyDescent="0.25">
      <c r="A214" s="963" t="s">
        <v>787</v>
      </c>
      <c r="B214" s="438" t="s">
        <v>333</v>
      </c>
      <c r="C214" s="576" t="s">
        <v>31</v>
      </c>
      <c r="D214" s="1003">
        <v>163</v>
      </c>
      <c r="E214" s="477">
        <v>65.5</v>
      </c>
      <c r="F214" s="477">
        <f t="shared" si="93"/>
        <v>10676.5</v>
      </c>
      <c r="G214" s="477">
        <v>767</v>
      </c>
      <c r="H214" s="477">
        <f t="shared" si="109"/>
        <v>125021</v>
      </c>
      <c r="I214" s="610">
        <f t="shared" si="94"/>
        <v>135697.5</v>
      </c>
      <c r="J214" s="793"/>
      <c r="K214" s="799">
        <v>65.5</v>
      </c>
      <c r="L214" s="800">
        <f t="shared" si="95"/>
        <v>0</v>
      </c>
      <c r="M214" s="799">
        <v>767</v>
      </c>
      <c r="N214" s="800">
        <f t="shared" si="110"/>
        <v>0</v>
      </c>
      <c r="O214" s="804">
        <f t="shared" si="96"/>
        <v>0</v>
      </c>
      <c r="P214" s="638">
        <f t="shared" si="66"/>
        <v>0</v>
      </c>
      <c r="Q214" s="512">
        <f t="shared" si="67"/>
        <v>0</v>
      </c>
      <c r="R214" s="637">
        <f t="shared" si="108"/>
        <v>0</v>
      </c>
      <c r="S214" s="638"/>
      <c r="T214" s="519">
        <v>65.5</v>
      </c>
      <c r="U214" s="519">
        <f t="shared" si="97"/>
        <v>0</v>
      </c>
      <c r="V214" s="519">
        <v>767</v>
      </c>
      <c r="W214" s="519">
        <f t="shared" si="111"/>
        <v>0</v>
      </c>
      <c r="X214" s="670">
        <f t="shared" si="98"/>
        <v>0</v>
      </c>
      <c r="Y214" s="638"/>
      <c r="Z214" s="512">
        <v>65.5</v>
      </c>
      <c r="AA214" s="512">
        <f t="shared" si="99"/>
        <v>0</v>
      </c>
      <c r="AB214" s="512">
        <v>767</v>
      </c>
      <c r="AC214" s="512">
        <f t="shared" si="112"/>
        <v>0</v>
      </c>
      <c r="AD214" s="668">
        <f t="shared" si="100"/>
        <v>0</v>
      </c>
      <c r="AE214" s="740">
        <f t="shared" si="65"/>
        <v>163</v>
      </c>
      <c r="AF214" s="747">
        <v>65.5</v>
      </c>
      <c r="AG214" s="747">
        <f t="shared" si="101"/>
        <v>10676.5</v>
      </c>
      <c r="AH214" s="747">
        <v>767</v>
      </c>
      <c r="AI214" s="747">
        <f t="shared" si="113"/>
        <v>125021</v>
      </c>
      <c r="AJ214" s="748">
        <f t="shared" si="102"/>
        <v>135697.5</v>
      </c>
    </row>
    <row r="215" spans="1:36" s="403" customFormat="1" ht="31.5" customHeight="1" x14ac:dyDescent="0.25">
      <c r="A215" s="963" t="s">
        <v>788</v>
      </c>
      <c r="B215" s="438" t="s">
        <v>334</v>
      </c>
      <c r="C215" s="576" t="s">
        <v>31</v>
      </c>
      <c r="D215" s="1003">
        <v>2</v>
      </c>
      <c r="E215" s="477">
        <v>65.5</v>
      </c>
      <c r="F215" s="477">
        <f t="shared" si="93"/>
        <v>131</v>
      </c>
      <c r="G215" s="477">
        <v>557.70000000000005</v>
      </c>
      <c r="H215" s="477">
        <f t="shared" si="109"/>
        <v>1115.4000000000001</v>
      </c>
      <c r="I215" s="610">
        <f t="shared" si="94"/>
        <v>1246.4000000000001</v>
      </c>
      <c r="J215" s="793"/>
      <c r="K215" s="799">
        <v>65.5</v>
      </c>
      <c r="L215" s="800">
        <f t="shared" si="95"/>
        <v>0</v>
      </c>
      <c r="M215" s="799">
        <v>557.70000000000005</v>
      </c>
      <c r="N215" s="800">
        <f t="shared" si="110"/>
        <v>0</v>
      </c>
      <c r="O215" s="804">
        <f t="shared" si="96"/>
        <v>0</v>
      </c>
      <c r="P215" s="638">
        <f t="shared" si="66"/>
        <v>0</v>
      </c>
      <c r="Q215" s="512">
        <f t="shared" si="67"/>
        <v>0</v>
      </c>
      <c r="R215" s="637">
        <f t="shared" si="108"/>
        <v>0</v>
      </c>
      <c r="S215" s="638"/>
      <c r="T215" s="519">
        <v>65.5</v>
      </c>
      <c r="U215" s="519">
        <f t="shared" si="97"/>
        <v>0</v>
      </c>
      <c r="V215" s="519">
        <v>557.70000000000005</v>
      </c>
      <c r="W215" s="519">
        <f t="shared" si="111"/>
        <v>0</v>
      </c>
      <c r="X215" s="670">
        <f t="shared" si="98"/>
        <v>0</v>
      </c>
      <c r="Y215" s="638"/>
      <c r="Z215" s="512">
        <v>65.5</v>
      </c>
      <c r="AA215" s="512">
        <f t="shared" si="99"/>
        <v>0</v>
      </c>
      <c r="AB215" s="512">
        <v>557.70000000000005</v>
      </c>
      <c r="AC215" s="512">
        <f t="shared" si="112"/>
        <v>0</v>
      </c>
      <c r="AD215" s="668">
        <f t="shared" si="100"/>
        <v>0</v>
      </c>
      <c r="AE215" s="740">
        <f t="shared" si="65"/>
        <v>2</v>
      </c>
      <c r="AF215" s="747">
        <v>65.5</v>
      </c>
      <c r="AG215" s="747">
        <f t="shared" si="101"/>
        <v>131</v>
      </c>
      <c r="AH215" s="747">
        <v>557.70000000000005</v>
      </c>
      <c r="AI215" s="747">
        <f t="shared" si="113"/>
        <v>1115.4000000000001</v>
      </c>
      <c r="AJ215" s="748">
        <f t="shared" si="102"/>
        <v>1246.4000000000001</v>
      </c>
    </row>
    <row r="216" spans="1:36" s="403" customFormat="1" ht="31.5" customHeight="1" x14ac:dyDescent="0.25">
      <c r="A216" s="963" t="s">
        <v>789</v>
      </c>
      <c r="B216" s="438" t="s">
        <v>335</v>
      </c>
      <c r="C216" s="576" t="s">
        <v>32</v>
      </c>
      <c r="D216" s="1003">
        <v>96</v>
      </c>
      <c r="E216" s="477">
        <v>393</v>
      </c>
      <c r="F216" s="477">
        <f t="shared" si="93"/>
        <v>37728</v>
      </c>
      <c r="G216" s="477">
        <v>600.6</v>
      </c>
      <c r="H216" s="477">
        <f t="shared" si="109"/>
        <v>57657.600000000006</v>
      </c>
      <c r="I216" s="610">
        <f t="shared" si="94"/>
        <v>95385.600000000006</v>
      </c>
      <c r="J216" s="793"/>
      <c r="K216" s="799">
        <v>393</v>
      </c>
      <c r="L216" s="800">
        <f t="shared" si="95"/>
        <v>0</v>
      </c>
      <c r="M216" s="799">
        <v>600.6</v>
      </c>
      <c r="N216" s="800">
        <f t="shared" si="110"/>
        <v>0</v>
      </c>
      <c r="O216" s="804">
        <f t="shared" si="96"/>
        <v>0</v>
      </c>
      <c r="P216" s="638">
        <f t="shared" si="66"/>
        <v>0</v>
      </c>
      <c r="Q216" s="512">
        <f t="shared" si="67"/>
        <v>0</v>
      </c>
      <c r="R216" s="637">
        <f t="shared" si="108"/>
        <v>0</v>
      </c>
      <c r="S216" s="638"/>
      <c r="T216" s="519">
        <v>393</v>
      </c>
      <c r="U216" s="519">
        <f t="shared" si="97"/>
        <v>0</v>
      </c>
      <c r="V216" s="519">
        <v>600.6</v>
      </c>
      <c r="W216" s="519">
        <f t="shared" si="111"/>
        <v>0</v>
      </c>
      <c r="X216" s="670">
        <f t="shared" si="98"/>
        <v>0</v>
      </c>
      <c r="Y216" s="638"/>
      <c r="Z216" s="512">
        <v>393</v>
      </c>
      <c r="AA216" s="512">
        <f t="shared" si="99"/>
        <v>0</v>
      </c>
      <c r="AB216" s="512">
        <v>600.6</v>
      </c>
      <c r="AC216" s="512">
        <f t="shared" si="112"/>
        <v>0</v>
      </c>
      <c r="AD216" s="668">
        <f t="shared" si="100"/>
        <v>0</v>
      </c>
      <c r="AE216" s="740">
        <f t="shared" si="65"/>
        <v>96</v>
      </c>
      <c r="AF216" s="747">
        <v>393</v>
      </c>
      <c r="AG216" s="747">
        <f t="shared" si="101"/>
        <v>37728</v>
      </c>
      <c r="AH216" s="747">
        <v>600.6</v>
      </c>
      <c r="AI216" s="747">
        <f t="shared" si="113"/>
        <v>57657.600000000006</v>
      </c>
      <c r="AJ216" s="748">
        <f t="shared" si="102"/>
        <v>95385.600000000006</v>
      </c>
    </row>
    <row r="217" spans="1:36" s="403" customFormat="1" ht="31.5" customHeight="1" x14ac:dyDescent="0.25">
      <c r="A217" s="963" t="s">
        <v>790</v>
      </c>
      <c r="B217" s="438" t="s">
        <v>336</v>
      </c>
      <c r="C217" s="576" t="s">
        <v>32</v>
      </c>
      <c r="D217" s="995">
        <v>96</v>
      </c>
      <c r="E217" s="477">
        <v>262</v>
      </c>
      <c r="F217" s="477">
        <f t="shared" si="93"/>
        <v>25152</v>
      </c>
      <c r="G217" s="477">
        <v>143</v>
      </c>
      <c r="H217" s="477">
        <f t="shared" si="109"/>
        <v>13728</v>
      </c>
      <c r="I217" s="610">
        <f t="shared" si="94"/>
        <v>38880</v>
      </c>
      <c r="J217" s="828"/>
      <c r="K217" s="799">
        <v>262</v>
      </c>
      <c r="L217" s="800">
        <f t="shared" si="95"/>
        <v>0</v>
      </c>
      <c r="M217" s="799">
        <v>143</v>
      </c>
      <c r="N217" s="800">
        <f t="shared" si="110"/>
        <v>0</v>
      </c>
      <c r="O217" s="804">
        <f t="shared" si="96"/>
        <v>0</v>
      </c>
      <c r="P217" s="638">
        <f t="shared" si="66"/>
        <v>0</v>
      </c>
      <c r="Q217" s="512">
        <f t="shared" si="67"/>
        <v>0</v>
      </c>
      <c r="R217" s="637">
        <f t="shared" si="108"/>
        <v>0</v>
      </c>
      <c r="S217" s="649"/>
      <c r="T217" s="519">
        <v>262</v>
      </c>
      <c r="U217" s="519">
        <f t="shared" si="97"/>
        <v>0</v>
      </c>
      <c r="V217" s="519">
        <v>143</v>
      </c>
      <c r="W217" s="519">
        <f t="shared" si="111"/>
        <v>0</v>
      </c>
      <c r="X217" s="670">
        <f t="shared" si="98"/>
        <v>0</v>
      </c>
      <c r="Y217" s="649"/>
      <c r="Z217" s="512">
        <v>262</v>
      </c>
      <c r="AA217" s="512">
        <f t="shared" si="99"/>
        <v>0</v>
      </c>
      <c r="AB217" s="512">
        <v>143</v>
      </c>
      <c r="AC217" s="512">
        <f t="shared" si="112"/>
        <v>0</v>
      </c>
      <c r="AD217" s="668">
        <f t="shared" si="100"/>
        <v>0</v>
      </c>
      <c r="AE217" s="740">
        <f t="shared" si="65"/>
        <v>96</v>
      </c>
      <c r="AF217" s="747">
        <v>262</v>
      </c>
      <c r="AG217" s="747">
        <f t="shared" si="101"/>
        <v>25152</v>
      </c>
      <c r="AH217" s="747">
        <v>143</v>
      </c>
      <c r="AI217" s="747">
        <f t="shared" si="113"/>
        <v>13728</v>
      </c>
      <c r="AJ217" s="748">
        <f t="shared" si="102"/>
        <v>38880</v>
      </c>
    </row>
    <row r="218" spans="1:36" s="403" customFormat="1" ht="31.5" customHeight="1" x14ac:dyDescent="0.25">
      <c r="A218" s="963" t="s">
        <v>791</v>
      </c>
      <c r="B218" s="438" t="s">
        <v>337</v>
      </c>
      <c r="C218" s="576" t="s">
        <v>31</v>
      </c>
      <c r="D218" s="1003">
        <v>12</v>
      </c>
      <c r="E218" s="477">
        <v>65.5</v>
      </c>
      <c r="F218" s="477">
        <f t="shared" si="93"/>
        <v>786</v>
      </c>
      <c r="G218" s="477">
        <v>806</v>
      </c>
      <c r="H218" s="477">
        <f t="shared" si="109"/>
        <v>9672</v>
      </c>
      <c r="I218" s="610">
        <f t="shared" si="94"/>
        <v>10458</v>
      </c>
      <c r="J218" s="793"/>
      <c r="K218" s="799">
        <v>65.5</v>
      </c>
      <c r="L218" s="800">
        <f t="shared" si="95"/>
        <v>0</v>
      </c>
      <c r="M218" s="799">
        <v>806</v>
      </c>
      <c r="N218" s="800">
        <f t="shared" si="110"/>
        <v>0</v>
      </c>
      <c r="O218" s="804">
        <f t="shared" si="96"/>
        <v>0</v>
      </c>
      <c r="P218" s="638">
        <f t="shared" si="66"/>
        <v>0</v>
      </c>
      <c r="Q218" s="512">
        <f t="shared" si="67"/>
        <v>0</v>
      </c>
      <c r="R218" s="637">
        <f t="shared" si="108"/>
        <v>0</v>
      </c>
      <c r="S218" s="638"/>
      <c r="T218" s="519">
        <v>65.5</v>
      </c>
      <c r="U218" s="519">
        <f t="shared" si="97"/>
        <v>0</v>
      </c>
      <c r="V218" s="519">
        <v>806</v>
      </c>
      <c r="W218" s="519">
        <f t="shared" si="111"/>
        <v>0</v>
      </c>
      <c r="X218" s="670">
        <f t="shared" si="98"/>
        <v>0</v>
      </c>
      <c r="Y218" s="638"/>
      <c r="Z218" s="512">
        <v>65.5</v>
      </c>
      <c r="AA218" s="512">
        <f t="shared" si="99"/>
        <v>0</v>
      </c>
      <c r="AB218" s="512">
        <v>806</v>
      </c>
      <c r="AC218" s="512">
        <f t="shared" si="112"/>
        <v>0</v>
      </c>
      <c r="AD218" s="668">
        <f t="shared" si="100"/>
        <v>0</v>
      </c>
      <c r="AE218" s="740">
        <f t="shared" si="65"/>
        <v>12</v>
      </c>
      <c r="AF218" s="747">
        <v>65.5</v>
      </c>
      <c r="AG218" s="747">
        <f t="shared" si="101"/>
        <v>786</v>
      </c>
      <c r="AH218" s="747">
        <v>806</v>
      </c>
      <c r="AI218" s="747">
        <f t="shared" si="113"/>
        <v>9672</v>
      </c>
      <c r="AJ218" s="748">
        <f t="shared" si="102"/>
        <v>10458</v>
      </c>
    </row>
    <row r="219" spans="1:36" s="403" customFormat="1" ht="31.5" customHeight="1" x14ac:dyDescent="0.25">
      <c r="A219" s="963" t="s">
        <v>792</v>
      </c>
      <c r="B219" s="438" t="s">
        <v>338</v>
      </c>
      <c r="C219" s="576" t="s">
        <v>31</v>
      </c>
      <c r="D219" s="1003">
        <v>5</v>
      </c>
      <c r="E219" s="477">
        <v>65.5</v>
      </c>
      <c r="F219" s="477">
        <f t="shared" si="93"/>
        <v>327.5</v>
      </c>
      <c r="G219" s="477">
        <v>860.6</v>
      </c>
      <c r="H219" s="477">
        <f t="shared" si="109"/>
        <v>4303</v>
      </c>
      <c r="I219" s="610">
        <f t="shared" si="94"/>
        <v>4630.5</v>
      </c>
      <c r="J219" s="793"/>
      <c r="K219" s="799">
        <v>65.5</v>
      </c>
      <c r="L219" s="800">
        <f t="shared" si="95"/>
        <v>0</v>
      </c>
      <c r="M219" s="799">
        <v>860.6</v>
      </c>
      <c r="N219" s="800">
        <f t="shared" si="110"/>
        <v>0</v>
      </c>
      <c r="O219" s="804">
        <f t="shared" si="96"/>
        <v>0</v>
      </c>
      <c r="P219" s="638">
        <f t="shared" si="66"/>
        <v>0</v>
      </c>
      <c r="Q219" s="512">
        <f t="shared" si="67"/>
        <v>0</v>
      </c>
      <c r="R219" s="637">
        <f t="shared" si="108"/>
        <v>0</v>
      </c>
      <c r="S219" s="638"/>
      <c r="T219" s="519">
        <v>65.5</v>
      </c>
      <c r="U219" s="519">
        <f t="shared" si="97"/>
        <v>0</v>
      </c>
      <c r="V219" s="519">
        <v>860.6</v>
      </c>
      <c r="W219" s="519">
        <f t="shared" si="111"/>
        <v>0</v>
      </c>
      <c r="X219" s="670">
        <f t="shared" si="98"/>
        <v>0</v>
      </c>
      <c r="Y219" s="638"/>
      <c r="Z219" s="512">
        <v>65.5</v>
      </c>
      <c r="AA219" s="512">
        <f t="shared" si="99"/>
        <v>0</v>
      </c>
      <c r="AB219" s="512">
        <v>860.6</v>
      </c>
      <c r="AC219" s="512">
        <f t="shared" si="112"/>
        <v>0</v>
      </c>
      <c r="AD219" s="668">
        <f t="shared" si="100"/>
        <v>0</v>
      </c>
      <c r="AE219" s="740">
        <f t="shared" si="65"/>
        <v>5</v>
      </c>
      <c r="AF219" s="747">
        <v>65.5</v>
      </c>
      <c r="AG219" s="747">
        <f t="shared" si="101"/>
        <v>327.5</v>
      </c>
      <c r="AH219" s="747">
        <v>860.6</v>
      </c>
      <c r="AI219" s="747">
        <f t="shared" si="113"/>
        <v>4303</v>
      </c>
      <c r="AJ219" s="748">
        <f t="shared" si="102"/>
        <v>4630.5</v>
      </c>
    </row>
    <row r="220" spans="1:36" s="403" customFormat="1" ht="31.5" customHeight="1" x14ac:dyDescent="0.25">
      <c r="A220" s="963" t="s">
        <v>793</v>
      </c>
      <c r="B220" s="438" t="s">
        <v>339</v>
      </c>
      <c r="C220" s="576" t="s">
        <v>31</v>
      </c>
      <c r="D220" s="1003">
        <v>120</v>
      </c>
      <c r="E220" s="477">
        <v>131</v>
      </c>
      <c r="F220" s="477">
        <f t="shared" si="93"/>
        <v>15720</v>
      </c>
      <c r="G220" s="477">
        <v>140.4</v>
      </c>
      <c r="H220" s="477">
        <f t="shared" si="109"/>
        <v>16848</v>
      </c>
      <c r="I220" s="610">
        <f t="shared" si="94"/>
        <v>32568</v>
      </c>
      <c r="J220" s="793"/>
      <c r="K220" s="799">
        <v>131</v>
      </c>
      <c r="L220" s="800">
        <f t="shared" si="95"/>
        <v>0</v>
      </c>
      <c r="M220" s="799">
        <v>140.4</v>
      </c>
      <c r="N220" s="800">
        <f t="shared" si="110"/>
        <v>0</v>
      </c>
      <c r="O220" s="804">
        <f t="shared" si="96"/>
        <v>0</v>
      </c>
      <c r="P220" s="638">
        <f t="shared" si="66"/>
        <v>0</v>
      </c>
      <c r="Q220" s="512">
        <f t="shared" si="67"/>
        <v>0</v>
      </c>
      <c r="R220" s="637">
        <f t="shared" si="108"/>
        <v>0</v>
      </c>
      <c r="S220" s="638"/>
      <c r="T220" s="519">
        <v>131</v>
      </c>
      <c r="U220" s="519">
        <f t="shared" si="97"/>
        <v>0</v>
      </c>
      <c r="V220" s="519">
        <v>140.4</v>
      </c>
      <c r="W220" s="519">
        <f t="shared" si="111"/>
        <v>0</v>
      </c>
      <c r="X220" s="670">
        <f t="shared" si="98"/>
        <v>0</v>
      </c>
      <c r="Y220" s="638"/>
      <c r="Z220" s="512">
        <v>131</v>
      </c>
      <c r="AA220" s="512">
        <f t="shared" si="99"/>
        <v>0</v>
      </c>
      <c r="AB220" s="512">
        <v>140.4</v>
      </c>
      <c r="AC220" s="512">
        <f t="shared" si="112"/>
        <v>0</v>
      </c>
      <c r="AD220" s="668">
        <f t="shared" si="100"/>
        <v>0</v>
      </c>
      <c r="AE220" s="740">
        <f t="shared" si="65"/>
        <v>120</v>
      </c>
      <c r="AF220" s="747">
        <v>131</v>
      </c>
      <c r="AG220" s="747">
        <f t="shared" si="101"/>
        <v>15720</v>
      </c>
      <c r="AH220" s="747">
        <v>140.4</v>
      </c>
      <c r="AI220" s="747">
        <f t="shared" si="113"/>
        <v>16848</v>
      </c>
      <c r="AJ220" s="748">
        <f t="shared" si="102"/>
        <v>32568</v>
      </c>
    </row>
    <row r="221" spans="1:36" s="403" customFormat="1" ht="31.5" customHeight="1" x14ac:dyDescent="0.25">
      <c r="A221" s="963" t="s">
        <v>794</v>
      </c>
      <c r="B221" s="438" t="s">
        <v>340</v>
      </c>
      <c r="C221" s="576" t="s">
        <v>31</v>
      </c>
      <c r="D221" s="1003">
        <v>20</v>
      </c>
      <c r="E221" s="477">
        <v>32.75</v>
      </c>
      <c r="F221" s="477">
        <f t="shared" si="93"/>
        <v>655</v>
      </c>
      <c r="G221" s="477">
        <v>59.800000000000004</v>
      </c>
      <c r="H221" s="477">
        <f t="shared" si="109"/>
        <v>1196</v>
      </c>
      <c r="I221" s="610">
        <f t="shared" si="94"/>
        <v>1851</v>
      </c>
      <c r="J221" s="793"/>
      <c r="K221" s="799">
        <v>32.75</v>
      </c>
      <c r="L221" s="800">
        <f t="shared" si="95"/>
        <v>0</v>
      </c>
      <c r="M221" s="799">
        <v>59.800000000000004</v>
      </c>
      <c r="N221" s="800">
        <f t="shared" si="110"/>
        <v>0</v>
      </c>
      <c r="O221" s="804">
        <f t="shared" si="96"/>
        <v>0</v>
      </c>
      <c r="P221" s="638">
        <f t="shared" si="66"/>
        <v>0</v>
      </c>
      <c r="Q221" s="512">
        <f t="shared" si="67"/>
        <v>0</v>
      </c>
      <c r="R221" s="637">
        <f t="shared" si="108"/>
        <v>0</v>
      </c>
      <c r="S221" s="638"/>
      <c r="T221" s="519">
        <v>32.75</v>
      </c>
      <c r="U221" s="519">
        <f t="shared" si="97"/>
        <v>0</v>
      </c>
      <c r="V221" s="519">
        <v>59.800000000000004</v>
      </c>
      <c r="W221" s="519">
        <f t="shared" si="111"/>
        <v>0</v>
      </c>
      <c r="X221" s="670">
        <f t="shared" si="98"/>
        <v>0</v>
      </c>
      <c r="Y221" s="638"/>
      <c r="Z221" s="512">
        <v>32.75</v>
      </c>
      <c r="AA221" s="512">
        <f t="shared" si="99"/>
        <v>0</v>
      </c>
      <c r="AB221" s="512">
        <v>59.800000000000004</v>
      </c>
      <c r="AC221" s="512">
        <f t="shared" si="112"/>
        <v>0</v>
      </c>
      <c r="AD221" s="668">
        <f t="shared" si="100"/>
        <v>0</v>
      </c>
      <c r="AE221" s="740">
        <f t="shared" ref="AE221:AE284" si="114">D221-S221-Y221</f>
        <v>20</v>
      </c>
      <c r="AF221" s="747">
        <v>32.75</v>
      </c>
      <c r="AG221" s="747">
        <f t="shared" si="101"/>
        <v>655</v>
      </c>
      <c r="AH221" s="747">
        <v>59.800000000000004</v>
      </c>
      <c r="AI221" s="747">
        <f t="shared" si="113"/>
        <v>1196</v>
      </c>
      <c r="AJ221" s="748">
        <f t="shared" si="102"/>
        <v>1851</v>
      </c>
    </row>
    <row r="222" spans="1:36" s="403" customFormat="1" ht="31.5" customHeight="1" x14ac:dyDescent="0.25">
      <c r="A222" s="963" t="s">
        <v>795</v>
      </c>
      <c r="B222" s="438" t="s">
        <v>341</v>
      </c>
      <c r="C222" s="576" t="s">
        <v>31</v>
      </c>
      <c r="D222" s="1003">
        <v>20</v>
      </c>
      <c r="E222" s="477">
        <v>32.75</v>
      </c>
      <c r="F222" s="477">
        <f t="shared" si="93"/>
        <v>655</v>
      </c>
      <c r="G222" s="477">
        <v>122.2</v>
      </c>
      <c r="H222" s="477">
        <f t="shared" si="109"/>
        <v>2444</v>
      </c>
      <c r="I222" s="610">
        <f t="shared" si="94"/>
        <v>3099</v>
      </c>
      <c r="J222" s="793"/>
      <c r="K222" s="799">
        <v>32.75</v>
      </c>
      <c r="L222" s="800">
        <f t="shared" si="95"/>
        <v>0</v>
      </c>
      <c r="M222" s="799">
        <v>122.2</v>
      </c>
      <c r="N222" s="800">
        <f t="shared" si="110"/>
        <v>0</v>
      </c>
      <c r="O222" s="804">
        <f t="shared" si="96"/>
        <v>0</v>
      </c>
      <c r="P222" s="638">
        <f t="shared" si="66"/>
        <v>0</v>
      </c>
      <c r="Q222" s="512">
        <f t="shared" si="67"/>
        <v>0</v>
      </c>
      <c r="R222" s="637">
        <f t="shared" si="108"/>
        <v>0</v>
      </c>
      <c r="S222" s="638"/>
      <c r="T222" s="519">
        <v>32.75</v>
      </c>
      <c r="U222" s="519">
        <f t="shared" si="97"/>
        <v>0</v>
      </c>
      <c r="V222" s="519">
        <v>122.2</v>
      </c>
      <c r="W222" s="519">
        <f t="shared" si="111"/>
        <v>0</v>
      </c>
      <c r="X222" s="670">
        <f t="shared" si="98"/>
        <v>0</v>
      </c>
      <c r="Y222" s="638"/>
      <c r="Z222" s="512">
        <v>32.75</v>
      </c>
      <c r="AA222" s="512">
        <f t="shared" si="99"/>
        <v>0</v>
      </c>
      <c r="AB222" s="512">
        <v>122.2</v>
      </c>
      <c r="AC222" s="512">
        <f t="shared" si="112"/>
        <v>0</v>
      </c>
      <c r="AD222" s="668">
        <f t="shared" si="100"/>
        <v>0</v>
      </c>
      <c r="AE222" s="740">
        <f t="shared" si="114"/>
        <v>20</v>
      </c>
      <c r="AF222" s="747">
        <v>32.75</v>
      </c>
      <c r="AG222" s="747">
        <f t="shared" si="101"/>
        <v>655</v>
      </c>
      <c r="AH222" s="747">
        <v>122.2</v>
      </c>
      <c r="AI222" s="747">
        <f t="shared" si="113"/>
        <v>2444</v>
      </c>
      <c r="AJ222" s="748">
        <f t="shared" si="102"/>
        <v>3099</v>
      </c>
    </row>
    <row r="223" spans="1:36" s="403" customFormat="1" ht="31.5" customHeight="1" x14ac:dyDescent="0.25">
      <c r="A223" s="963" t="s">
        <v>796</v>
      </c>
      <c r="B223" s="438" t="s">
        <v>342</v>
      </c>
      <c r="C223" s="576" t="s">
        <v>31</v>
      </c>
      <c r="D223" s="1003">
        <v>4</v>
      </c>
      <c r="E223" s="477">
        <v>65.5</v>
      </c>
      <c r="F223" s="477">
        <f t="shared" si="93"/>
        <v>262</v>
      </c>
      <c r="G223" s="477">
        <v>440.7</v>
      </c>
      <c r="H223" s="477">
        <f t="shared" si="109"/>
        <v>1762.8</v>
      </c>
      <c r="I223" s="610">
        <f t="shared" si="94"/>
        <v>2024.8</v>
      </c>
      <c r="J223" s="793"/>
      <c r="K223" s="799">
        <v>65.5</v>
      </c>
      <c r="L223" s="800">
        <f t="shared" si="95"/>
        <v>0</v>
      </c>
      <c r="M223" s="799">
        <v>440.7</v>
      </c>
      <c r="N223" s="800">
        <f t="shared" si="110"/>
        <v>0</v>
      </c>
      <c r="O223" s="804">
        <f t="shared" si="96"/>
        <v>0</v>
      </c>
      <c r="P223" s="638">
        <f t="shared" ref="P223:P286" si="115">K223-T223</f>
        <v>0</v>
      </c>
      <c r="Q223" s="512">
        <f t="shared" ref="Q223:Q286" si="116">M223-V223</f>
        <v>0</v>
      </c>
      <c r="R223" s="637">
        <f t="shared" si="108"/>
        <v>0</v>
      </c>
      <c r="S223" s="638"/>
      <c r="T223" s="519">
        <v>65.5</v>
      </c>
      <c r="U223" s="519">
        <f t="shared" si="97"/>
        <v>0</v>
      </c>
      <c r="V223" s="519">
        <v>440.7</v>
      </c>
      <c r="W223" s="519">
        <f t="shared" si="111"/>
        <v>0</v>
      </c>
      <c r="X223" s="670">
        <f t="shared" si="98"/>
        <v>0</v>
      </c>
      <c r="Y223" s="638"/>
      <c r="Z223" s="512">
        <v>65.5</v>
      </c>
      <c r="AA223" s="512">
        <f t="shared" si="99"/>
        <v>0</v>
      </c>
      <c r="AB223" s="512">
        <v>440.7</v>
      </c>
      <c r="AC223" s="512">
        <f t="shared" si="112"/>
        <v>0</v>
      </c>
      <c r="AD223" s="668">
        <f t="shared" si="100"/>
        <v>0</v>
      </c>
      <c r="AE223" s="740">
        <f t="shared" si="114"/>
        <v>4</v>
      </c>
      <c r="AF223" s="747">
        <v>65.5</v>
      </c>
      <c r="AG223" s="747">
        <f t="shared" si="101"/>
        <v>262</v>
      </c>
      <c r="AH223" s="747">
        <v>440.7</v>
      </c>
      <c r="AI223" s="747">
        <f t="shared" si="113"/>
        <v>1762.8</v>
      </c>
      <c r="AJ223" s="748">
        <f t="shared" si="102"/>
        <v>2024.8</v>
      </c>
    </row>
    <row r="224" spans="1:36" s="403" customFormat="1" ht="31.5" customHeight="1" x14ac:dyDescent="0.25">
      <c r="A224" s="963" t="s">
        <v>797</v>
      </c>
      <c r="B224" s="438" t="s">
        <v>343</v>
      </c>
      <c r="C224" s="576" t="s">
        <v>31</v>
      </c>
      <c r="D224" s="1003">
        <v>8</v>
      </c>
      <c r="E224" s="477">
        <v>32.75</v>
      </c>
      <c r="F224" s="477">
        <f t="shared" si="93"/>
        <v>262</v>
      </c>
      <c r="G224" s="477">
        <v>205.4</v>
      </c>
      <c r="H224" s="477">
        <f t="shared" si="109"/>
        <v>1643.2</v>
      </c>
      <c r="I224" s="610">
        <f t="shared" si="94"/>
        <v>1905.2</v>
      </c>
      <c r="J224" s="793"/>
      <c r="K224" s="799">
        <v>32.75</v>
      </c>
      <c r="L224" s="800">
        <f t="shared" si="95"/>
        <v>0</v>
      </c>
      <c r="M224" s="799">
        <v>205.4</v>
      </c>
      <c r="N224" s="800">
        <f t="shared" si="110"/>
        <v>0</v>
      </c>
      <c r="O224" s="804">
        <f t="shared" si="96"/>
        <v>0</v>
      </c>
      <c r="P224" s="638">
        <f t="shared" si="115"/>
        <v>0</v>
      </c>
      <c r="Q224" s="512">
        <f t="shared" si="116"/>
        <v>0</v>
      </c>
      <c r="R224" s="637">
        <f t="shared" si="108"/>
        <v>0</v>
      </c>
      <c r="S224" s="638"/>
      <c r="T224" s="519">
        <v>32.75</v>
      </c>
      <c r="U224" s="519">
        <f t="shared" si="97"/>
        <v>0</v>
      </c>
      <c r="V224" s="519">
        <v>205.4</v>
      </c>
      <c r="W224" s="519">
        <f t="shared" si="111"/>
        <v>0</v>
      </c>
      <c r="X224" s="670">
        <f t="shared" si="98"/>
        <v>0</v>
      </c>
      <c r="Y224" s="638"/>
      <c r="Z224" s="512">
        <v>32.75</v>
      </c>
      <c r="AA224" s="512">
        <f t="shared" si="99"/>
        <v>0</v>
      </c>
      <c r="AB224" s="512">
        <v>205.4</v>
      </c>
      <c r="AC224" s="512">
        <f t="shared" si="112"/>
        <v>0</v>
      </c>
      <c r="AD224" s="668">
        <f t="shared" si="100"/>
        <v>0</v>
      </c>
      <c r="AE224" s="740">
        <f t="shared" si="114"/>
        <v>8</v>
      </c>
      <c r="AF224" s="747">
        <v>32.75</v>
      </c>
      <c r="AG224" s="747">
        <f t="shared" si="101"/>
        <v>262</v>
      </c>
      <c r="AH224" s="747">
        <v>205.4</v>
      </c>
      <c r="AI224" s="747">
        <f t="shared" si="113"/>
        <v>1643.2</v>
      </c>
      <c r="AJ224" s="748">
        <f t="shared" si="102"/>
        <v>1905.2</v>
      </c>
    </row>
    <row r="225" spans="1:36" s="403" customFormat="1" ht="31.5" customHeight="1" x14ac:dyDescent="0.25">
      <c r="A225" s="963" t="s">
        <v>798</v>
      </c>
      <c r="B225" s="438" t="s">
        <v>344</v>
      </c>
      <c r="C225" s="576" t="s">
        <v>31</v>
      </c>
      <c r="D225" s="1003">
        <v>100</v>
      </c>
      <c r="E225" s="477">
        <v>13.100000000000001</v>
      </c>
      <c r="F225" s="477">
        <f t="shared" si="93"/>
        <v>1310.0000000000002</v>
      </c>
      <c r="G225" s="477">
        <v>17.940000000000001</v>
      </c>
      <c r="H225" s="477">
        <f t="shared" si="109"/>
        <v>1794.0000000000002</v>
      </c>
      <c r="I225" s="610">
        <f t="shared" si="94"/>
        <v>3104.0000000000005</v>
      </c>
      <c r="J225" s="793"/>
      <c r="K225" s="799">
        <v>13.100000000000001</v>
      </c>
      <c r="L225" s="800">
        <f t="shared" si="95"/>
        <v>0</v>
      </c>
      <c r="M225" s="799">
        <v>17.940000000000001</v>
      </c>
      <c r="N225" s="800">
        <f t="shared" si="110"/>
        <v>0</v>
      </c>
      <c r="O225" s="804">
        <f t="shared" si="96"/>
        <v>0</v>
      </c>
      <c r="P225" s="638">
        <f t="shared" si="115"/>
        <v>0</v>
      </c>
      <c r="Q225" s="512">
        <f t="shared" si="116"/>
        <v>0</v>
      </c>
      <c r="R225" s="637">
        <f t="shared" si="108"/>
        <v>0</v>
      </c>
      <c r="S225" s="638"/>
      <c r="T225" s="519">
        <v>13.100000000000001</v>
      </c>
      <c r="U225" s="519">
        <f t="shared" si="97"/>
        <v>0</v>
      </c>
      <c r="V225" s="519">
        <v>17.940000000000001</v>
      </c>
      <c r="W225" s="519">
        <f t="shared" si="111"/>
        <v>0</v>
      </c>
      <c r="X225" s="670">
        <f t="shared" si="98"/>
        <v>0</v>
      </c>
      <c r="Y225" s="638"/>
      <c r="Z225" s="512">
        <v>13.100000000000001</v>
      </c>
      <c r="AA225" s="512">
        <f t="shared" si="99"/>
        <v>0</v>
      </c>
      <c r="AB225" s="512">
        <v>17.940000000000001</v>
      </c>
      <c r="AC225" s="512">
        <f t="shared" si="112"/>
        <v>0</v>
      </c>
      <c r="AD225" s="668">
        <f t="shared" si="100"/>
        <v>0</v>
      </c>
      <c r="AE225" s="740">
        <f t="shared" si="114"/>
        <v>100</v>
      </c>
      <c r="AF225" s="747">
        <v>13.100000000000001</v>
      </c>
      <c r="AG225" s="747">
        <f t="shared" si="101"/>
        <v>1310.0000000000002</v>
      </c>
      <c r="AH225" s="747">
        <v>17.940000000000001</v>
      </c>
      <c r="AI225" s="747">
        <f t="shared" si="113"/>
        <v>1794.0000000000002</v>
      </c>
      <c r="AJ225" s="748">
        <f t="shared" si="102"/>
        <v>3104.0000000000005</v>
      </c>
    </row>
    <row r="226" spans="1:36" s="403" customFormat="1" ht="31.5" customHeight="1" x14ac:dyDescent="0.25">
      <c r="A226" s="963" t="s">
        <v>799</v>
      </c>
      <c r="B226" s="438" t="s">
        <v>345</v>
      </c>
      <c r="C226" s="576" t="s">
        <v>32</v>
      </c>
      <c r="D226" s="1003">
        <v>324</v>
      </c>
      <c r="E226" s="477">
        <v>497.8</v>
      </c>
      <c r="F226" s="477">
        <f t="shared" si="93"/>
        <v>161287.20000000001</v>
      </c>
      <c r="G226" s="477">
        <v>1094.6000000000001</v>
      </c>
      <c r="H226" s="477">
        <f t="shared" si="109"/>
        <v>354650.4</v>
      </c>
      <c r="I226" s="610">
        <f t="shared" si="94"/>
        <v>515937.60000000003</v>
      </c>
      <c r="J226" s="793"/>
      <c r="K226" s="799">
        <v>497.8</v>
      </c>
      <c r="L226" s="800">
        <f t="shared" si="95"/>
        <v>0</v>
      </c>
      <c r="M226" s="799">
        <v>1094.6000000000001</v>
      </c>
      <c r="N226" s="800">
        <f t="shared" si="110"/>
        <v>0</v>
      </c>
      <c r="O226" s="804">
        <f t="shared" si="96"/>
        <v>0</v>
      </c>
      <c r="P226" s="638">
        <f t="shared" si="115"/>
        <v>0</v>
      </c>
      <c r="Q226" s="512">
        <f t="shared" si="116"/>
        <v>0</v>
      </c>
      <c r="R226" s="637">
        <f t="shared" si="108"/>
        <v>0</v>
      </c>
      <c r="S226" s="638"/>
      <c r="T226" s="519">
        <v>497.8</v>
      </c>
      <c r="U226" s="519">
        <f t="shared" si="97"/>
        <v>0</v>
      </c>
      <c r="V226" s="519">
        <v>1094.6000000000001</v>
      </c>
      <c r="W226" s="519">
        <f t="shared" si="111"/>
        <v>0</v>
      </c>
      <c r="X226" s="670">
        <f t="shared" si="98"/>
        <v>0</v>
      </c>
      <c r="Y226" s="638"/>
      <c r="Z226" s="512">
        <v>497.8</v>
      </c>
      <c r="AA226" s="512">
        <f t="shared" si="99"/>
        <v>0</v>
      </c>
      <c r="AB226" s="512">
        <v>1094.6000000000001</v>
      </c>
      <c r="AC226" s="512">
        <f t="shared" si="112"/>
        <v>0</v>
      </c>
      <c r="AD226" s="668">
        <f t="shared" si="100"/>
        <v>0</v>
      </c>
      <c r="AE226" s="740">
        <f t="shared" si="114"/>
        <v>324</v>
      </c>
      <c r="AF226" s="747">
        <v>497.8</v>
      </c>
      <c r="AG226" s="747">
        <f t="shared" si="101"/>
        <v>161287.20000000001</v>
      </c>
      <c r="AH226" s="747">
        <v>1094.6000000000001</v>
      </c>
      <c r="AI226" s="747">
        <f t="shared" si="113"/>
        <v>354650.4</v>
      </c>
      <c r="AJ226" s="748">
        <f t="shared" si="102"/>
        <v>515937.60000000003</v>
      </c>
    </row>
    <row r="227" spans="1:36" s="403" customFormat="1" ht="31.5" customHeight="1" x14ac:dyDescent="0.25">
      <c r="A227" s="963" t="s">
        <v>800</v>
      </c>
      <c r="B227" s="438" t="s">
        <v>249</v>
      </c>
      <c r="C227" s="576" t="s">
        <v>32</v>
      </c>
      <c r="D227" s="1003">
        <v>648</v>
      </c>
      <c r="E227" s="477">
        <v>497.8</v>
      </c>
      <c r="F227" s="477">
        <f t="shared" si="93"/>
        <v>322574.40000000002</v>
      </c>
      <c r="G227" s="477">
        <v>587.75599999999997</v>
      </c>
      <c r="H227" s="477">
        <f t="shared" si="109"/>
        <v>380865.88799999998</v>
      </c>
      <c r="I227" s="610">
        <f t="shared" si="94"/>
        <v>703440.28799999994</v>
      </c>
      <c r="J227" s="793"/>
      <c r="K227" s="799">
        <v>497.8</v>
      </c>
      <c r="L227" s="800">
        <f t="shared" si="95"/>
        <v>0</v>
      </c>
      <c r="M227" s="799">
        <v>587.75599999999997</v>
      </c>
      <c r="N227" s="800">
        <f t="shared" si="110"/>
        <v>0</v>
      </c>
      <c r="O227" s="804">
        <f t="shared" si="96"/>
        <v>0</v>
      </c>
      <c r="P227" s="638">
        <f t="shared" si="115"/>
        <v>0</v>
      </c>
      <c r="Q227" s="512">
        <f t="shared" si="116"/>
        <v>0</v>
      </c>
      <c r="R227" s="637">
        <f t="shared" si="108"/>
        <v>0</v>
      </c>
      <c r="S227" s="638"/>
      <c r="T227" s="519">
        <v>497.8</v>
      </c>
      <c r="U227" s="519">
        <f t="shared" si="97"/>
        <v>0</v>
      </c>
      <c r="V227" s="519">
        <v>587.75599999999997</v>
      </c>
      <c r="W227" s="519">
        <f t="shared" si="111"/>
        <v>0</v>
      </c>
      <c r="X227" s="670">
        <f t="shared" si="98"/>
        <v>0</v>
      </c>
      <c r="Y227" s="638"/>
      <c r="Z227" s="512">
        <v>497.8</v>
      </c>
      <c r="AA227" s="512">
        <f t="shared" si="99"/>
        <v>0</v>
      </c>
      <c r="AB227" s="512">
        <v>587.75599999999997</v>
      </c>
      <c r="AC227" s="512">
        <f t="shared" si="112"/>
        <v>0</v>
      </c>
      <c r="AD227" s="668">
        <f t="shared" si="100"/>
        <v>0</v>
      </c>
      <c r="AE227" s="740">
        <f t="shared" si="114"/>
        <v>648</v>
      </c>
      <c r="AF227" s="747">
        <v>497.8</v>
      </c>
      <c r="AG227" s="747">
        <f t="shared" si="101"/>
        <v>322574.40000000002</v>
      </c>
      <c r="AH227" s="747">
        <v>587.75599999999997</v>
      </c>
      <c r="AI227" s="747">
        <f t="shared" si="113"/>
        <v>380865.88799999998</v>
      </c>
      <c r="AJ227" s="748">
        <f t="shared" si="102"/>
        <v>703440.28799999994</v>
      </c>
    </row>
    <row r="228" spans="1:36" s="403" customFormat="1" ht="31.5" customHeight="1" x14ac:dyDescent="0.25">
      <c r="A228" s="963" t="s">
        <v>801</v>
      </c>
      <c r="B228" s="438" t="s">
        <v>346</v>
      </c>
      <c r="C228" s="576" t="s">
        <v>32</v>
      </c>
      <c r="D228" s="1003">
        <v>24</v>
      </c>
      <c r="E228" s="477">
        <v>131</v>
      </c>
      <c r="F228" s="477">
        <f t="shared" si="93"/>
        <v>3144</v>
      </c>
      <c r="G228" s="477">
        <v>367.64000000000004</v>
      </c>
      <c r="H228" s="477">
        <f t="shared" si="109"/>
        <v>8823.36</v>
      </c>
      <c r="I228" s="610">
        <f t="shared" si="94"/>
        <v>11967.36</v>
      </c>
      <c r="J228" s="793"/>
      <c r="K228" s="799">
        <v>131</v>
      </c>
      <c r="L228" s="800">
        <f t="shared" si="95"/>
        <v>0</v>
      </c>
      <c r="M228" s="799">
        <v>367.64000000000004</v>
      </c>
      <c r="N228" s="800">
        <f t="shared" si="110"/>
        <v>0</v>
      </c>
      <c r="O228" s="804">
        <f t="shared" si="96"/>
        <v>0</v>
      </c>
      <c r="P228" s="638">
        <f t="shared" si="115"/>
        <v>0</v>
      </c>
      <c r="Q228" s="512">
        <f t="shared" si="116"/>
        <v>0</v>
      </c>
      <c r="R228" s="637">
        <f t="shared" si="108"/>
        <v>0</v>
      </c>
      <c r="S228" s="638"/>
      <c r="T228" s="519">
        <v>131</v>
      </c>
      <c r="U228" s="519">
        <f t="shared" si="97"/>
        <v>0</v>
      </c>
      <c r="V228" s="519">
        <v>367.64000000000004</v>
      </c>
      <c r="W228" s="519">
        <f t="shared" si="111"/>
        <v>0</v>
      </c>
      <c r="X228" s="670">
        <f t="shared" si="98"/>
        <v>0</v>
      </c>
      <c r="Y228" s="638"/>
      <c r="Z228" s="512">
        <v>131</v>
      </c>
      <c r="AA228" s="512">
        <f t="shared" si="99"/>
        <v>0</v>
      </c>
      <c r="AB228" s="512">
        <v>367.64000000000004</v>
      </c>
      <c r="AC228" s="512">
        <f t="shared" si="112"/>
        <v>0</v>
      </c>
      <c r="AD228" s="668">
        <f t="shared" si="100"/>
        <v>0</v>
      </c>
      <c r="AE228" s="740">
        <f t="shared" si="114"/>
        <v>24</v>
      </c>
      <c r="AF228" s="747">
        <v>131</v>
      </c>
      <c r="AG228" s="747">
        <f t="shared" si="101"/>
        <v>3144</v>
      </c>
      <c r="AH228" s="747">
        <v>367.64000000000004</v>
      </c>
      <c r="AI228" s="747">
        <f t="shared" si="113"/>
        <v>8823.36</v>
      </c>
      <c r="AJ228" s="748">
        <f t="shared" si="102"/>
        <v>11967.36</v>
      </c>
    </row>
    <row r="229" spans="1:36" s="403" customFormat="1" ht="31.5" customHeight="1" x14ac:dyDescent="0.25">
      <c r="A229" s="963" t="s">
        <v>802</v>
      </c>
      <c r="B229" s="438" t="s">
        <v>347</v>
      </c>
      <c r="C229" s="576" t="s">
        <v>32</v>
      </c>
      <c r="D229" s="1003">
        <v>32</v>
      </c>
      <c r="E229" s="477">
        <v>196.5</v>
      </c>
      <c r="F229" s="477">
        <f t="shared" si="93"/>
        <v>6288</v>
      </c>
      <c r="G229" s="477">
        <v>271.98599999999999</v>
      </c>
      <c r="H229" s="477">
        <f t="shared" si="109"/>
        <v>8703.5519999999997</v>
      </c>
      <c r="I229" s="610">
        <f t="shared" si="94"/>
        <v>14991.552</v>
      </c>
      <c r="J229" s="793"/>
      <c r="K229" s="799">
        <v>196.5</v>
      </c>
      <c r="L229" s="800">
        <f t="shared" si="95"/>
        <v>0</v>
      </c>
      <c r="M229" s="799">
        <v>271.98599999999999</v>
      </c>
      <c r="N229" s="800">
        <f t="shared" si="110"/>
        <v>0</v>
      </c>
      <c r="O229" s="804">
        <f t="shared" si="96"/>
        <v>0</v>
      </c>
      <c r="P229" s="638">
        <f t="shared" si="115"/>
        <v>0</v>
      </c>
      <c r="Q229" s="512">
        <f t="shared" si="116"/>
        <v>0</v>
      </c>
      <c r="R229" s="637">
        <f t="shared" si="108"/>
        <v>0</v>
      </c>
      <c r="S229" s="638"/>
      <c r="T229" s="519">
        <v>196.5</v>
      </c>
      <c r="U229" s="519">
        <f t="shared" si="97"/>
        <v>0</v>
      </c>
      <c r="V229" s="519">
        <v>271.98599999999999</v>
      </c>
      <c r="W229" s="519">
        <f t="shared" si="111"/>
        <v>0</v>
      </c>
      <c r="X229" s="670">
        <f t="shared" si="98"/>
        <v>0</v>
      </c>
      <c r="Y229" s="638"/>
      <c r="Z229" s="512">
        <v>196.5</v>
      </c>
      <c r="AA229" s="512">
        <f t="shared" si="99"/>
        <v>0</v>
      </c>
      <c r="AB229" s="512">
        <v>271.98599999999999</v>
      </c>
      <c r="AC229" s="512">
        <f t="shared" si="112"/>
        <v>0</v>
      </c>
      <c r="AD229" s="668">
        <f t="shared" si="100"/>
        <v>0</v>
      </c>
      <c r="AE229" s="740">
        <f t="shared" si="114"/>
        <v>32</v>
      </c>
      <c r="AF229" s="747">
        <v>196.5</v>
      </c>
      <c r="AG229" s="747">
        <f t="shared" si="101"/>
        <v>6288</v>
      </c>
      <c r="AH229" s="747">
        <v>271.98599999999999</v>
      </c>
      <c r="AI229" s="747">
        <f t="shared" si="113"/>
        <v>8703.5519999999997</v>
      </c>
      <c r="AJ229" s="748">
        <f t="shared" si="102"/>
        <v>14991.552</v>
      </c>
    </row>
    <row r="230" spans="1:36" s="403" customFormat="1" ht="31.5" customHeight="1" x14ac:dyDescent="0.25">
      <c r="A230" s="963" t="s">
        <v>803</v>
      </c>
      <c r="B230" s="438" t="s">
        <v>348</v>
      </c>
      <c r="C230" s="576" t="s">
        <v>31</v>
      </c>
      <c r="D230" s="1003">
        <v>5</v>
      </c>
      <c r="E230" s="477">
        <v>1572</v>
      </c>
      <c r="F230" s="477">
        <f t="shared" si="93"/>
        <v>7860</v>
      </c>
      <c r="G230" s="477">
        <v>3572.4</v>
      </c>
      <c r="H230" s="477">
        <f t="shared" si="109"/>
        <v>17862</v>
      </c>
      <c r="I230" s="610">
        <f t="shared" si="94"/>
        <v>25722</v>
      </c>
      <c r="J230" s="793"/>
      <c r="K230" s="799">
        <v>1572</v>
      </c>
      <c r="L230" s="800">
        <f t="shared" si="95"/>
        <v>0</v>
      </c>
      <c r="M230" s="799">
        <v>3572.4</v>
      </c>
      <c r="N230" s="800">
        <f t="shared" si="110"/>
        <v>0</v>
      </c>
      <c r="O230" s="804">
        <f t="shared" si="96"/>
        <v>0</v>
      </c>
      <c r="P230" s="638">
        <f t="shared" si="115"/>
        <v>0</v>
      </c>
      <c r="Q230" s="512">
        <f t="shared" si="116"/>
        <v>0</v>
      </c>
      <c r="R230" s="637">
        <f t="shared" si="108"/>
        <v>0</v>
      </c>
      <c r="S230" s="638"/>
      <c r="T230" s="519">
        <v>1572</v>
      </c>
      <c r="U230" s="519">
        <f t="shared" si="97"/>
        <v>0</v>
      </c>
      <c r="V230" s="519">
        <v>3572.4</v>
      </c>
      <c r="W230" s="519">
        <f t="shared" si="111"/>
        <v>0</v>
      </c>
      <c r="X230" s="670">
        <f t="shared" si="98"/>
        <v>0</v>
      </c>
      <c r="Y230" s="638"/>
      <c r="Z230" s="512">
        <v>1572</v>
      </c>
      <c r="AA230" s="512">
        <f t="shared" si="99"/>
        <v>0</v>
      </c>
      <c r="AB230" s="512">
        <v>3572.4</v>
      </c>
      <c r="AC230" s="512">
        <f t="shared" si="112"/>
        <v>0</v>
      </c>
      <c r="AD230" s="668">
        <f t="shared" si="100"/>
        <v>0</v>
      </c>
      <c r="AE230" s="740">
        <f t="shared" si="114"/>
        <v>5</v>
      </c>
      <c r="AF230" s="747">
        <v>1572</v>
      </c>
      <c r="AG230" s="747">
        <f t="shared" si="101"/>
        <v>7860</v>
      </c>
      <c r="AH230" s="747">
        <v>3572.4</v>
      </c>
      <c r="AI230" s="747">
        <f t="shared" si="113"/>
        <v>17862</v>
      </c>
      <c r="AJ230" s="748">
        <f t="shared" si="102"/>
        <v>25722</v>
      </c>
    </row>
    <row r="231" spans="1:36" s="403" customFormat="1" ht="31.5" customHeight="1" x14ac:dyDescent="0.25">
      <c r="A231" s="963" t="s">
        <v>804</v>
      </c>
      <c r="B231" s="438" t="s">
        <v>349</v>
      </c>
      <c r="C231" s="576" t="s">
        <v>31</v>
      </c>
      <c r="D231" s="1003">
        <v>3</v>
      </c>
      <c r="E231" s="477">
        <v>1572</v>
      </c>
      <c r="F231" s="477">
        <f t="shared" si="93"/>
        <v>4716</v>
      </c>
      <c r="G231" s="477">
        <v>2107.04</v>
      </c>
      <c r="H231" s="477">
        <f t="shared" si="109"/>
        <v>6321.12</v>
      </c>
      <c r="I231" s="610">
        <f t="shared" si="94"/>
        <v>11037.119999999999</v>
      </c>
      <c r="J231" s="793"/>
      <c r="K231" s="799">
        <v>1572</v>
      </c>
      <c r="L231" s="800">
        <f t="shared" si="95"/>
        <v>0</v>
      </c>
      <c r="M231" s="799">
        <v>2107.04</v>
      </c>
      <c r="N231" s="800">
        <f t="shared" si="110"/>
        <v>0</v>
      </c>
      <c r="O231" s="804">
        <f t="shared" si="96"/>
        <v>0</v>
      </c>
      <c r="P231" s="638">
        <f t="shared" si="115"/>
        <v>0</v>
      </c>
      <c r="Q231" s="512">
        <f t="shared" si="116"/>
        <v>0</v>
      </c>
      <c r="R231" s="637">
        <f t="shared" si="108"/>
        <v>0</v>
      </c>
      <c r="S231" s="638"/>
      <c r="T231" s="519">
        <v>1572</v>
      </c>
      <c r="U231" s="519">
        <f t="shared" si="97"/>
        <v>0</v>
      </c>
      <c r="V231" s="519">
        <v>2107.04</v>
      </c>
      <c r="W231" s="519">
        <f t="shared" si="111"/>
        <v>0</v>
      </c>
      <c r="X231" s="670">
        <f t="shared" si="98"/>
        <v>0</v>
      </c>
      <c r="Y231" s="638"/>
      <c r="Z231" s="512">
        <v>1572</v>
      </c>
      <c r="AA231" s="512">
        <f t="shared" si="99"/>
        <v>0</v>
      </c>
      <c r="AB231" s="512">
        <v>2107.04</v>
      </c>
      <c r="AC231" s="512">
        <f t="shared" si="112"/>
        <v>0</v>
      </c>
      <c r="AD231" s="668">
        <f t="shared" si="100"/>
        <v>0</v>
      </c>
      <c r="AE231" s="740">
        <f t="shared" si="114"/>
        <v>3</v>
      </c>
      <c r="AF231" s="747">
        <v>1572</v>
      </c>
      <c r="AG231" s="747">
        <f t="shared" si="101"/>
        <v>4716</v>
      </c>
      <c r="AH231" s="747">
        <v>2107.04</v>
      </c>
      <c r="AI231" s="747">
        <f t="shared" si="113"/>
        <v>6321.12</v>
      </c>
      <c r="AJ231" s="748">
        <f t="shared" si="102"/>
        <v>11037.119999999999</v>
      </c>
    </row>
    <row r="232" spans="1:36" s="403" customFormat="1" ht="31.5" customHeight="1" x14ac:dyDescent="0.25">
      <c r="A232" s="963" t="s">
        <v>805</v>
      </c>
      <c r="B232" s="438" t="s">
        <v>350</v>
      </c>
      <c r="C232" s="576" t="s">
        <v>31</v>
      </c>
      <c r="D232" s="1003">
        <v>7</v>
      </c>
      <c r="E232" s="477">
        <v>1572</v>
      </c>
      <c r="F232" s="477">
        <f t="shared" si="93"/>
        <v>11004</v>
      </c>
      <c r="G232" s="477">
        <v>4797</v>
      </c>
      <c r="H232" s="477">
        <f t="shared" si="109"/>
        <v>33579</v>
      </c>
      <c r="I232" s="610">
        <f t="shared" si="94"/>
        <v>44583</v>
      </c>
      <c r="J232" s="793"/>
      <c r="K232" s="799">
        <v>1572</v>
      </c>
      <c r="L232" s="800">
        <f t="shared" si="95"/>
        <v>0</v>
      </c>
      <c r="M232" s="799">
        <v>4797</v>
      </c>
      <c r="N232" s="800">
        <f t="shared" si="110"/>
        <v>0</v>
      </c>
      <c r="O232" s="804">
        <f t="shared" si="96"/>
        <v>0</v>
      </c>
      <c r="P232" s="638">
        <f t="shared" si="115"/>
        <v>0</v>
      </c>
      <c r="Q232" s="512">
        <f t="shared" si="116"/>
        <v>0</v>
      </c>
      <c r="R232" s="637">
        <f t="shared" si="108"/>
        <v>0</v>
      </c>
      <c r="S232" s="638"/>
      <c r="T232" s="519">
        <v>1572</v>
      </c>
      <c r="U232" s="519">
        <f t="shared" si="97"/>
        <v>0</v>
      </c>
      <c r="V232" s="519">
        <v>4797</v>
      </c>
      <c r="W232" s="519">
        <f t="shared" si="111"/>
        <v>0</v>
      </c>
      <c r="X232" s="670">
        <f t="shared" si="98"/>
        <v>0</v>
      </c>
      <c r="Y232" s="638"/>
      <c r="Z232" s="512">
        <v>1572</v>
      </c>
      <c r="AA232" s="512">
        <f t="shared" si="99"/>
        <v>0</v>
      </c>
      <c r="AB232" s="512">
        <v>4797</v>
      </c>
      <c r="AC232" s="512">
        <f t="shared" si="112"/>
        <v>0</v>
      </c>
      <c r="AD232" s="668">
        <f t="shared" si="100"/>
        <v>0</v>
      </c>
      <c r="AE232" s="740">
        <f t="shared" si="114"/>
        <v>7</v>
      </c>
      <c r="AF232" s="747">
        <v>1572</v>
      </c>
      <c r="AG232" s="747">
        <f t="shared" si="101"/>
        <v>11004</v>
      </c>
      <c r="AH232" s="747">
        <v>4797</v>
      </c>
      <c r="AI232" s="747">
        <f t="shared" si="113"/>
        <v>33579</v>
      </c>
      <c r="AJ232" s="748">
        <f t="shared" si="102"/>
        <v>44583</v>
      </c>
    </row>
    <row r="233" spans="1:36" s="403" customFormat="1" ht="31.5" customHeight="1" x14ac:dyDescent="0.25">
      <c r="A233" s="963" t="s">
        <v>806</v>
      </c>
      <c r="B233" s="438" t="s">
        <v>351</v>
      </c>
      <c r="C233" s="576" t="s">
        <v>31</v>
      </c>
      <c r="D233" s="1003">
        <v>120</v>
      </c>
      <c r="E233" s="477">
        <v>393</v>
      </c>
      <c r="F233" s="477">
        <f t="shared" si="93"/>
        <v>47160</v>
      </c>
      <c r="G233" s="477">
        <v>1042.6000000000001</v>
      </c>
      <c r="H233" s="477">
        <f t="shared" si="109"/>
        <v>125112.00000000001</v>
      </c>
      <c r="I233" s="610">
        <f t="shared" si="94"/>
        <v>172272</v>
      </c>
      <c r="J233" s="793"/>
      <c r="K233" s="799">
        <v>393</v>
      </c>
      <c r="L233" s="800">
        <f t="shared" si="95"/>
        <v>0</v>
      </c>
      <c r="M233" s="799">
        <v>1042.6000000000001</v>
      </c>
      <c r="N233" s="800">
        <f t="shared" si="110"/>
        <v>0</v>
      </c>
      <c r="O233" s="804">
        <f t="shared" si="96"/>
        <v>0</v>
      </c>
      <c r="P233" s="638">
        <f t="shared" si="115"/>
        <v>0</v>
      </c>
      <c r="Q233" s="512">
        <f t="shared" si="116"/>
        <v>0</v>
      </c>
      <c r="R233" s="637">
        <f t="shared" si="108"/>
        <v>0</v>
      </c>
      <c r="S233" s="638"/>
      <c r="T233" s="519">
        <v>393</v>
      </c>
      <c r="U233" s="519">
        <f t="shared" si="97"/>
        <v>0</v>
      </c>
      <c r="V233" s="519">
        <v>1042.6000000000001</v>
      </c>
      <c r="W233" s="519">
        <f t="shared" si="111"/>
        <v>0</v>
      </c>
      <c r="X233" s="670">
        <f t="shared" si="98"/>
        <v>0</v>
      </c>
      <c r="Y233" s="638"/>
      <c r="Z233" s="512">
        <v>393</v>
      </c>
      <c r="AA233" s="512">
        <f t="shared" si="99"/>
        <v>0</v>
      </c>
      <c r="AB233" s="512">
        <v>1042.6000000000001</v>
      </c>
      <c r="AC233" s="512">
        <f t="shared" si="112"/>
        <v>0</v>
      </c>
      <c r="AD233" s="668">
        <f t="shared" si="100"/>
        <v>0</v>
      </c>
      <c r="AE233" s="740">
        <f t="shared" si="114"/>
        <v>120</v>
      </c>
      <c r="AF233" s="747">
        <v>393</v>
      </c>
      <c r="AG233" s="747">
        <f t="shared" si="101"/>
        <v>47160</v>
      </c>
      <c r="AH233" s="747">
        <v>1042.6000000000001</v>
      </c>
      <c r="AI233" s="747">
        <f t="shared" si="113"/>
        <v>125112.00000000001</v>
      </c>
      <c r="AJ233" s="748">
        <f t="shared" si="102"/>
        <v>172272</v>
      </c>
    </row>
    <row r="234" spans="1:36" s="403" customFormat="1" ht="31.5" customHeight="1" x14ac:dyDescent="0.25">
      <c r="A234" s="963" t="s">
        <v>807</v>
      </c>
      <c r="B234" s="438" t="s">
        <v>352</v>
      </c>
      <c r="C234" s="576" t="s">
        <v>31</v>
      </c>
      <c r="D234" s="1003">
        <v>600</v>
      </c>
      <c r="E234" s="477">
        <v>393</v>
      </c>
      <c r="F234" s="477">
        <f t="shared" si="93"/>
        <v>235800</v>
      </c>
      <c r="G234" s="477">
        <v>161.20000000000002</v>
      </c>
      <c r="H234" s="477">
        <f t="shared" si="109"/>
        <v>96720.000000000015</v>
      </c>
      <c r="I234" s="610">
        <f t="shared" si="94"/>
        <v>332520</v>
      </c>
      <c r="J234" s="793"/>
      <c r="K234" s="799">
        <v>393</v>
      </c>
      <c r="L234" s="800">
        <f t="shared" si="95"/>
        <v>0</v>
      </c>
      <c r="M234" s="799">
        <v>161.20000000000002</v>
      </c>
      <c r="N234" s="800">
        <f t="shared" si="110"/>
        <v>0</v>
      </c>
      <c r="O234" s="804">
        <f t="shared" si="96"/>
        <v>0</v>
      </c>
      <c r="P234" s="638">
        <f t="shared" si="115"/>
        <v>0</v>
      </c>
      <c r="Q234" s="512">
        <f t="shared" si="116"/>
        <v>0</v>
      </c>
      <c r="R234" s="637">
        <f t="shared" si="108"/>
        <v>0</v>
      </c>
      <c r="S234" s="638"/>
      <c r="T234" s="519">
        <v>393</v>
      </c>
      <c r="U234" s="519">
        <f t="shared" si="97"/>
        <v>0</v>
      </c>
      <c r="V234" s="519">
        <v>161.20000000000002</v>
      </c>
      <c r="W234" s="519">
        <f t="shared" si="111"/>
        <v>0</v>
      </c>
      <c r="X234" s="670">
        <f t="shared" si="98"/>
        <v>0</v>
      </c>
      <c r="Y234" s="638"/>
      <c r="Z234" s="512">
        <v>393</v>
      </c>
      <c r="AA234" s="512">
        <f t="shared" si="99"/>
        <v>0</v>
      </c>
      <c r="AB234" s="512">
        <v>161.20000000000002</v>
      </c>
      <c r="AC234" s="512">
        <f t="shared" si="112"/>
        <v>0</v>
      </c>
      <c r="AD234" s="668">
        <f t="shared" si="100"/>
        <v>0</v>
      </c>
      <c r="AE234" s="740">
        <f t="shared" si="114"/>
        <v>600</v>
      </c>
      <c r="AF234" s="747">
        <v>393</v>
      </c>
      <c r="AG234" s="747">
        <f t="shared" si="101"/>
        <v>235800</v>
      </c>
      <c r="AH234" s="747">
        <v>161.20000000000002</v>
      </c>
      <c r="AI234" s="747">
        <f t="shared" si="113"/>
        <v>96720.000000000015</v>
      </c>
      <c r="AJ234" s="748">
        <f t="shared" si="102"/>
        <v>332520</v>
      </c>
    </row>
    <row r="235" spans="1:36" s="403" customFormat="1" ht="31.5" customHeight="1" x14ac:dyDescent="0.25">
      <c r="A235" s="963" t="s">
        <v>808</v>
      </c>
      <c r="B235" s="438" t="s">
        <v>258</v>
      </c>
      <c r="C235" s="576" t="s">
        <v>31</v>
      </c>
      <c r="D235" s="1003">
        <v>600</v>
      </c>
      <c r="E235" s="477">
        <v>32.75</v>
      </c>
      <c r="F235" s="477">
        <f t="shared" si="93"/>
        <v>19650</v>
      </c>
      <c r="G235" s="477">
        <v>107.926</v>
      </c>
      <c r="H235" s="477">
        <f t="shared" si="109"/>
        <v>64755.6</v>
      </c>
      <c r="I235" s="610">
        <f t="shared" si="94"/>
        <v>84405.6</v>
      </c>
      <c r="J235" s="793"/>
      <c r="K235" s="799">
        <v>32.75</v>
      </c>
      <c r="L235" s="800">
        <f t="shared" si="95"/>
        <v>0</v>
      </c>
      <c r="M235" s="799">
        <v>107.926</v>
      </c>
      <c r="N235" s="800">
        <f t="shared" si="110"/>
        <v>0</v>
      </c>
      <c r="O235" s="804">
        <f t="shared" si="96"/>
        <v>0</v>
      </c>
      <c r="P235" s="638">
        <f t="shared" si="115"/>
        <v>0</v>
      </c>
      <c r="Q235" s="512">
        <f t="shared" si="116"/>
        <v>0</v>
      </c>
      <c r="R235" s="637">
        <f t="shared" si="108"/>
        <v>0</v>
      </c>
      <c r="S235" s="638"/>
      <c r="T235" s="519">
        <v>32.75</v>
      </c>
      <c r="U235" s="519">
        <f t="shared" si="97"/>
        <v>0</v>
      </c>
      <c r="V235" s="519">
        <v>107.926</v>
      </c>
      <c r="W235" s="519">
        <f t="shared" si="111"/>
        <v>0</v>
      </c>
      <c r="X235" s="670">
        <f t="shared" si="98"/>
        <v>0</v>
      </c>
      <c r="Y235" s="638"/>
      <c r="Z235" s="512">
        <v>32.75</v>
      </c>
      <c r="AA235" s="512">
        <f t="shared" si="99"/>
        <v>0</v>
      </c>
      <c r="AB235" s="512">
        <v>107.926</v>
      </c>
      <c r="AC235" s="512">
        <f t="shared" si="112"/>
        <v>0</v>
      </c>
      <c r="AD235" s="668">
        <f t="shared" si="100"/>
        <v>0</v>
      </c>
      <c r="AE235" s="740">
        <f t="shared" si="114"/>
        <v>600</v>
      </c>
      <c r="AF235" s="747">
        <v>32.75</v>
      </c>
      <c r="AG235" s="747">
        <f t="shared" si="101"/>
        <v>19650</v>
      </c>
      <c r="AH235" s="747">
        <v>107.926</v>
      </c>
      <c r="AI235" s="747">
        <f t="shared" si="113"/>
        <v>64755.6</v>
      </c>
      <c r="AJ235" s="748">
        <f t="shared" si="102"/>
        <v>84405.6</v>
      </c>
    </row>
    <row r="236" spans="1:36" s="403" customFormat="1" ht="31.5" customHeight="1" x14ac:dyDescent="0.25">
      <c r="A236" s="963" t="s">
        <v>809</v>
      </c>
      <c r="B236" s="438" t="s">
        <v>353</v>
      </c>
      <c r="C236" s="576" t="s">
        <v>31</v>
      </c>
      <c r="D236" s="1003">
        <v>50</v>
      </c>
      <c r="E236" s="477">
        <v>19.650000000000002</v>
      </c>
      <c r="F236" s="477">
        <f t="shared" si="93"/>
        <v>982.50000000000011</v>
      </c>
      <c r="G236" s="477">
        <v>8.8660000000000014</v>
      </c>
      <c r="H236" s="477">
        <f t="shared" si="109"/>
        <v>443.30000000000007</v>
      </c>
      <c r="I236" s="610">
        <f t="shared" si="94"/>
        <v>1425.8000000000002</v>
      </c>
      <c r="J236" s="793"/>
      <c r="K236" s="799">
        <v>19.650000000000002</v>
      </c>
      <c r="L236" s="800">
        <f t="shared" si="95"/>
        <v>0</v>
      </c>
      <c r="M236" s="799">
        <v>8.8660000000000014</v>
      </c>
      <c r="N236" s="800">
        <f t="shared" si="110"/>
        <v>0</v>
      </c>
      <c r="O236" s="804">
        <f t="shared" si="96"/>
        <v>0</v>
      </c>
      <c r="P236" s="638">
        <f t="shared" si="115"/>
        <v>0</v>
      </c>
      <c r="Q236" s="512">
        <f t="shared" si="116"/>
        <v>0</v>
      </c>
      <c r="R236" s="637">
        <f t="shared" si="108"/>
        <v>0</v>
      </c>
      <c r="S236" s="638"/>
      <c r="T236" s="519">
        <v>19.650000000000002</v>
      </c>
      <c r="U236" s="519">
        <f t="shared" si="97"/>
        <v>0</v>
      </c>
      <c r="V236" s="519">
        <v>8.8660000000000014</v>
      </c>
      <c r="W236" s="519">
        <f t="shared" si="111"/>
        <v>0</v>
      </c>
      <c r="X236" s="670">
        <f t="shared" si="98"/>
        <v>0</v>
      </c>
      <c r="Y236" s="638"/>
      <c r="Z236" s="512">
        <v>19.650000000000002</v>
      </c>
      <c r="AA236" s="512">
        <f t="shared" si="99"/>
        <v>0</v>
      </c>
      <c r="AB236" s="512">
        <v>8.8660000000000014</v>
      </c>
      <c r="AC236" s="512">
        <f t="shared" si="112"/>
        <v>0</v>
      </c>
      <c r="AD236" s="668">
        <f t="shared" si="100"/>
        <v>0</v>
      </c>
      <c r="AE236" s="740">
        <f t="shared" si="114"/>
        <v>50</v>
      </c>
      <c r="AF236" s="747">
        <v>19.650000000000002</v>
      </c>
      <c r="AG236" s="747">
        <f t="shared" si="101"/>
        <v>982.50000000000011</v>
      </c>
      <c r="AH236" s="747">
        <v>8.8660000000000014</v>
      </c>
      <c r="AI236" s="747">
        <f t="shared" si="113"/>
        <v>443.30000000000007</v>
      </c>
      <c r="AJ236" s="748">
        <f t="shared" si="102"/>
        <v>1425.8000000000002</v>
      </c>
    </row>
    <row r="237" spans="1:36" s="403" customFormat="1" ht="31.5" customHeight="1" x14ac:dyDescent="0.25">
      <c r="A237" s="963" t="s">
        <v>810</v>
      </c>
      <c r="B237" s="438" t="s">
        <v>354</v>
      </c>
      <c r="C237" s="576" t="s">
        <v>32</v>
      </c>
      <c r="D237" s="1003">
        <v>1660</v>
      </c>
      <c r="E237" s="477">
        <v>220.08</v>
      </c>
      <c r="F237" s="477">
        <f t="shared" si="93"/>
        <v>365332.80000000005</v>
      </c>
      <c r="G237" s="477">
        <v>106.60000000000001</v>
      </c>
      <c r="H237" s="477">
        <f t="shared" si="109"/>
        <v>176956</v>
      </c>
      <c r="I237" s="610">
        <f t="shared" si="94"/>
        <v>542288.80000000005</v>
      </c>
      <c r="J237" s="793"/>
      <c r="K237" s="799">
        <v>220.08</v>
      </c>
      <c r="L237" s="800">
        <f t="shared" si="95"/>
        <v>0</v>
      </c>
      <c r="M237" s="799">
        <v>106.60000000000001</v>
      </c>
      <c r="N237" s="800">
        <f t="shared" si="110"/>
        <v>0</v>
      </c>
      <c r="O237" s="804">
        <f t="shared" si="96"/>
        <v>0</v>
      </c>
      <c r="P237" s="638">
        <f t="shared" si="115"/>
        <v>0</v>
      </c>
      <c r="Q237" s="512">
        <f t="shared" si="116"/>
        <v>0</v>
      </c>
      <c r="R237" s="637">
        <f t="shared" si="108"/>
        <v>0</v>
      </c>
      <c r="S237" s="638"/>
      <c r="T237" s="519">
        <v>220.08</v>
      </c>
      <c r="U237" s="519">
        <f t="shared" si="97"/>
        <v>0</v>
      </c>
      <c r="V237" s="519">
        <v>106.60000000000001</v>
      </c>
      <c r="W237" s="519">
        <f t="shared" si="111"/>
        <v>0</v>
      </c>
      <c r="X237" s="670">
        <f t="shared" si="98"/>
        <v>0</v>
      </c>
      <c r="Y237" s="638"/>
      <c r="Z237" s="512">
        <v>220.08</v>
      </c>
      <c r="AA237" s="512">
        <f t="shared" si="99"/>
        <v>0</v>
      </c>
      <c r="AB237" s="512">
        <v>106.60000000000001</v>
      </c>
      <c r="AC237" s="512">
        <f t="shared" si="112"/>
        <v>0</v>
      </c>
      <c r="AD237" s="668">
        <f t="shared" si="100"/>
        <v>0</v>
      </c>
      <c r="AE237" s="740">
        <f t="shared" si="114"/>
        <v>1660</v>
      </c>
      <c r="AF237" s="747">
        <v>220.08</v>
      </c>
      <c r="AG237" s="747">
        <f t="shared" si="101"/>
        <v>365332.80000000005</v>
      </c>
      <c r="AH237" s="747">
        <v>106.60000000000001</v>
      </c>
      <c r="AI237" s="747">
        <f t="shared" si="113"/>
        <v>176956</v>
      </c>
      <c r="AJ237" s="748">
        <f t="shared" si="102"/>
        <v>542288.80000000005</v>
      </c>
    </row>
    <row r="238" spans="1:36" s="403" customFormat="1" ht="31.5" customHeight="1" x14ac:dyDescent="0.25">
      <c r="A238" s="963" t="s">
        <v>811</v>
      </c>
      <c r="B238" s="438" t="s">
        <v>355</v>
      </c>
      <c r="C238" s="576" t="s">
        <v>32</v>
      </c>
      <c r="D238" s="1003">
        <v>11952</v>
      </c>
      <c r="E238" s="477">
        <v>146.72</v>
      </c>
      <c r="F238" s="477">
        <f t="shared" si="93"/>
        <v>1753597.44</v>
      </c>
      <c r="G238" s="477">
        <v>94.38</v>
      </c>
      <c r="H238" s="477">
        <f t="shared" si="109"/>
        <v>1128029.76</v>
      </c>
      <c r="I238" s="610">
        <f t="shared" si="94"/>
        <v>2881627.2</v>
      </c>
      <c r="J238" s="793"/>
      <c r="K238" s="799">
        <v>146.72</v>
      </c>
      <c r="L238" s="800">
        <f t="shared" si="95"/>
        <v>0</v>
      </c>
      <c r="M238" s="799">
        <v>94.38</v>
      </c>
      <c r="N238" s="800">
        <f t="shared" si="110"/>
        <v>0</v>
      </c>
      <c r="O238" s="804">
        <f t="shared" si="96"/>
        <v>0</v>
      </c>
      <c r="P238" s="638">
        <f t="shared" si="115"/>
        <v>0</v>
      </c>
      <c r="Q238" s="512">
        <f t="shared" si="116"/>
        <v>0</v>
      </c>
      <c r="R238" s="637">
        <f t="shared" si="108"/>
        <v>0</v>
      </c>
      <c r="S238" s="638"/>
      <c r="T238" s="519">
        <v>146.72</v>
      </c>
      <c r="U238" s="519">
        <f t="shared" si="97"/>
        <v>0</v>
      </c>
      <c r="V238" s="519">
        <v>94.38</v>
      </c>
      <c r="W238" s="519">
        <f t="shared" si="111"/>
        <v>0</v>
      </c>
      <c r="X238" s="670">
        <f t="shared" si="98"/>
        <v>0</v>
      </c>
      <c r="Y238" s="638"/>
      <c r="Z238" s="512">
        <v>146.72</v>
      </c>
      <c r="AA238" s="512">
        <f t="shared" si="99"/>
        <v>0</v>
      </c>
      <c r="AB238" s="512">
        <v>94.38</v>
      </c>
      <c r="AC238" s="512">
        <f t="shared" si="112"/>
        <v>0</v>
      </c>
      <c r="AD238" s="668">
        <f t="shared" si="100"/>
        <v>0</v>
      </c>
      <c r="AE238" s="740">
        <f t="shared" si="114"/>
        <v>11952</v>
      </c>
      <c r="AF238" s="747">
        <v>146.72</v>
      </c>
      <c r="AG238" s="747">
        <f t="shared" si="101"/>
        <v>1753597.44</v>
      </c>
      <c r="AH238" s="747">
        <v>94.38</v>
      </c>
      <c r="AI238" s="747">
        <f t="shared" si="113"/>
        <v>1128029.76</v>
      </c>
      <c r="AJ238" s="748">
        <f t="shared" si="102"/>
        <v>2881627.2</v>
      </c>
    </row>
    <row r="239" spans="1:36" s="403" customFormat="1" ht="31.5" customHeight="1" x14ac:dyDescent="0.25">
      <c r="A239" s="963" t="s">
        <v>812</v>
      </c>
      <c r="B239" s="438" t="s">
        <v>356</v>
      </c>
      <c r="C239" s="576" t="s">
        <v>32</v>
      </c>
      <c r="D239" s="1003">
        <v>150</v>
      </c>
      <c r="E239" s="477">
        <v>45.85</v>
      </c>
      <c r="F239" s="477">
        <f t="shared" si="93"/>
        <v>6877.5</v>
      </c>
      <c r="G239" s="477">
        <v>125.84</v>
      </c>
      <c r="H239" s="477">
        <f t="shared" si="109"/>
        <v>18876</v>
      </c>
      <c r="I239" s="610">
        <f t="shared" si="94"/>
        <v>25753.5</v>
      </c>
      <c r="J239" s="793"/>
      <c r="K239" s="799">
        <v>45.85</v>
      </c>
      <c r="L239" s="800">
        <f t="shared" si="95"/>
        <v>0</v>
      </c>
      <c r="M239" s="799">
        <v>125.84</v>
      </c>
      <c r="N239" s="800">
        <f t="shared" si="110"/>
        <v>0</v>
      </c>
      <c r="O239" s="804">
        <f t="shared" si="96"/>
        <v>0</v>
      </c>
      <c r="P239" s="638">
        <f t="shared" si="115"/>
        <v>0</v>
      </c>
      <c r="Q239" s="512">
        <f t="shared" si="116"/>
        <v>0</v>
      </c>
      <c r="R239" s="637">
        <f t="shared" si="108"/>
        <v>0</v>
      </c>
      <c r="S239" s="638"/>
      <c r="T239" s="519">
        <v>45.85</v>
      </c>
      <c r="U239" s="519">
        <f t="shared" si="97"/>
        <v>0</v>
      </c>
      <c r="V239" s="519">
        <v>125.84</v>
      </c>
      <c r="W239" s="519">
        <f t="shared" si="111"/>
        <v>0</v>
      </c>
      <c r="X239" s="670">
        <f t="shared" si="98"/>
        <v>0</v>
      </c>
      <c r="Y239" s="638"/>
      <c r="Z239" s="512">
        <v>45.85</v>
      </c>
      <c r="AA239" s="512">
        <f t="shared" si="99"/>
        <v>0</v>
      </c>
      <c r="AB239" s="512">
        <v>125.84</v>
      </c>
      <c r="AC239" s="512">
        <f t="shared" si="112"/>
        <v>0</v>
      </c>
      <c r="AD239" s="668">
        <f t="shared" si="100"/>
        <v>0</v>
      </c>
      <c r="AE239" s="740">
        <f t="shared" si="114"/>
        <v>150</v>
      </c>
      <c r="AF239" s="747">
        <v>45.85</v>
      </c>
      <c r="AG239" s="747">
        <f t="shared" si="101"/>
        <v>6877.5</v>
      </c>
      <c r="AH239" s="747">
        <v>125.84</v>
      </c>
      <c r="AI239" s="747">
        <f t="shared" si="113"/>
        <v>18876</v>
      </c>
      <c r="AJ239" s="748">
        <f t="shared" si="102"/>
        <v>25753.5</v>
      </c>
    </row>
    <row r="240" spans="1:36" s="403" customFormat="1" ht="31.5" customHeight="1" x14ac:dyDescent="0.25">
      <c r="A240" s="963" t="s">
        <v>813</v>
      </c>
      <c r="B240" s="438" t="s">
        <v>357</v>
      </c>
      <c r="C240" s="576" t="s">
        <v>31</v>
      </c>
      <c r="D240" s="1003">
        <v>100</v>
      </c>
      <c r="E240" s="477">
        <v>13.100000000000001</v>
      </c>
      <c r="F240" s="477">
        <f t="shared" si="93"/>
        <v>1310.0000000000002</v>
      </c>
      <c r="G240" s="477">
        <v>31.72</v>
      </c>
      <c r="H240" s="477">
        <f t="shared" si="109"/>
        <v>3172</v>
      </c>
      <c r="I240" s="610">
        <f t="shared" si="94"/>
        <v>4482</v>
      </c>
      <c r="J240" s="793"/>
      <c r="K240" s="799">
        <v>13.100000000000001</v>
      </c>
      <c r="L240" s="800">
        <f t="shared" si="95"/>
        <v>0</v>
      </c>
      <c r="M240" s="799">
        <v>31.72</v>
      </c>
      <c r="N240" s="800">
        <f t="shared" si="110"/>
        <v>0</v>
      </c>
      <c r="O240" s="804">
        <f t="shared" si="96"/>
        <v>0</v>
      </c>
      <c r="P240" s="638">
        <f t="shared" si="115"/>
        <v>0</v>
      </c>
      <c r="Q240" s="512">
        <f t="shared" si="116"/>
        <v>0</v>
      </c>
      <c r="R240" s="637">
        <f t="shared" si="108"/>
        <v>0</v>
      </c>
      <c r="S240" s="638"/>
      <c r="T240" s="519">
        <v>13.100000000000001</v>
      </c>
      <c r="U240" s="519">
        <f t="shared" si="97"/>
        <v>0</v>
      </c>
      <c r="V240" s="519">
        <v>31.72</v>
      </c>
      <c r="W240" s="519">
        <f t="shared" si="111"/>
        <v>0</v>
      </c>
      <c r="X240" s="670">
        <f t="shared" si="98"/>
        <v>0</v>
      </c>
      <c r="Y240" s="638"/>
      <c r="Z240" s="512">
        <v>13.100000000000001</v>
      </c>
      <c r="AA240" s="512">
        <f t="shared" si="99"/>
        <v>0</v>
      </c>
      <c r="AB240" s="512">
        <v>31.72</v>
      </c>
      <c r="AC240" s="512">
        <f t="shared" si="112"/>
        <v>0</v>
      </c>
      <c r="AD240" s="668">
        <f t="shared" si="100"/>
        <v>0</v>
      </c>
      <c r="AE240" s="740">
        <f t="shared" si="114"/>
        <v>100</v>
      </c>
      <c r="AF240" s="747">
        <v>13.100000000000001</v>
      </c>
      <c r="AG240" s="747">
        <f t="shared" si="101"/>
        <v>1310.0000000000002</v>
      </c>
      <c r="AH240" s="747">
        <v>31.72</v>
      </c>
      <c r="AI240" s="747">
        <f t="shared" si="113"/>
        <v>3172</v>
      </c>
      <c r="AJ240" s="748">
        <f t="shared" si="102"/>
        <v>4482</v>
      </c>
    </row>
    <row r="241" spans="1:36" s="403" customFormat="1" ht="31.5" customHeight="1" x14ac:dyDescent="0.25">
      <c r="A241" s="963" t="s">
        <v>814</v>
      </c>
      <c r="B241" s="438" t="s">
        <v>268</v>
      </c>
      <c r="C241" s="576" t="s">
        <v>224</v>
      </c>
      <c r="D241" s="1003">
        <v>1</v>
      </c>
      <c r="E241" s="477">
        <v>0</v>
      </c>
      <c r="F241" s="477">
        <f t="shared" si="93"/>
        <v>0</v>
      </c>
      <c r="G241" s="477">
        <v>23400</v>
      </c>
      <c r="H241" s="477">
        <f t="shared" si="109"/>
        <v>23400</v>
      </c>
      <c r="I241" s="610">
        <f t="shared" si="94"/>
        <v>23400</v>
      </c>
      <c r="J241" s="793"/>
      <c r="K241" s="799">
        <v>0</v>
      </c>
      <c r="L241" s="800">
        <f t="shared" si="95"/>
        <v>0</v>
      </c>
      <c r="M241" s="799">
        <v>23400</v>
      </c>
      <c r="N241" s="800">
        <f t="shared" si="110"/>
        <v>0</v>
      </c>
      <c r="O241" s="804">
        <f t="shared" si="96"/>
        <v>0</v>
      </c>
      <c r="P241" s="638">
        <f t="shared" si="115"/>
        <v>0</v>
      </c>
      <c r="Q241" s="512">
        <f t="shared" si="116"/>
        <v>0</v>
      </c>
      <c r="R241" s="637">
        <f t="shared" si="108"/>
        <v>0</v>
      </c>
      <c r="S241" s="638"/>
      <c r="T241" s="519">
        <v>0</v>
      </c>
      <c r="U241" s="519">
        <f t="shared" si="97"/>
        <v>0</v>
      </c>
      <c r="V241" s="519">
        <v>23400</v>
      </c>
      <c r="W241" s="519">
        <f t="shared" si="111"/>
        <v>0</v>
      </c>
      <c r="X241" s="670">
        <f t="shared" si="98"/>
        <v>0</v>
      </c>
      <c r="Y241" s="638"/>
      <c r="Z241" s="512">
        <v>0</v>
      </c>
      <c r="AA241" s="512">
        <f t="shared" si="99"/>
        <v>0</v>
      </c>
      <c r="AB241" s="512">
        <v>23400</v>
      </c>
      <c r="AC241" s="512">
        <f t="shared" si="112"/>
        <v>0</v>
      </c>
      <c r="AD241" s="668">
        <f t="shared" si="100"/>
        <v>0</v>
      </c>
      <c r="AE241" s="740">
        <f t="shared" si="114"/>
        <v>1</v>
      </c>
      <c r="AF241" s="747">
        <v>0</v>
      </c>
      <c r="AG241" s="747">
        <f t="shared" si="101"/>
        <v>0</v>
      </c>
      <c r="AH241" s="747">
        <v>23400</v>
      </c>
      <c r="AI241" s="747">
        <f t="shared" si="113"/>
        <v>23400</v>
      </c>
      <c r="AJ241" s="748">
        <f t="shared" si="102"/>
        <v>23400</v>
      </c>
    </row>
    <row r="242" spans="1:36" s="403" customFormat="1" ht="31.5" customHeight="1" x14ac:dyDescent="0.25">
      <c r="A242" s="963" t="s">
        <v>815</v>
      </c>
      <c r="B242" s="438" t="s">
        <v>358</v>
      </c>
      <c r="C242" s="576" t="s">
        <v>224</v>
      </c>
      <c r="D242" s="1003">
        <v>1</v>
      </c>
      <c r="E242" s="477">
        <v>113184</v>
      </c>
      <c r="F242" s="477">
        <f t="shared" si="93"/>
        <v>113184</v>
      </c>
      <c r="G242" s="477">
        <v>0</v>
      </c>
      <c r="H242" s="477">
        <f t="shared" si="109"/>
        <v>0</v>
      </c>
      <c r="I242" s="610">
        <f t="shared" si="94"/>
        <v>113184</v>
      </c>
      <c r="J242" s="793"/>
      <c r="K242" s="799">
        <v>113184</v>
      </c>
      <c r="L242" s="800">
        <f t="shared" si="95"/>
        <v>0</v>
      </c>
      <c r="M242" s="799">
        <v>0</v>
      </c>
      <c r="N242" s="800">
        <f t="shared" si="110"/>
        <v>0</v>
      </c>
      <c r="O242" s="804">
        <f t="shared" si="96"/>
        <v>0</v>
      </c>
      <c r="P242" s="638">
        <f t="shared" si="115"/>
        <v>0</v>
      </c>
      <c r="Q242" s="512">
        <f t="shared" si="116"/>
        <v>0</v>
      </c>
      <c r="R242" s="637">
        <f t="shared" si="108"/>
        <v>0</v>
      </c>
      <c r="S242" s="638"/>
      <c r="T242" s="519">
        <v>113184</v>
      </c>
      <c r="U242" s="519">
        <f t="shared" si="97"/>
        <v>0</v>
      </c>
      <c r="V242" s="519">
        <v>0</v>
      </c>
      <c r="W242" s="519">
        <f t="shared" si="111"/>
        <v>0</v>
      </c>
      <c r="X242" s="670">
        <f t="shared" si="98"/>
        <v>0</v>
      </c>
      <c r="Y242" s="638"/>
      <c r="Z242" s="512">
        <v>113184</v>
      </c>
      <c r="AA242" s="512">
        <f t="shared" si="99"/>
        <v>0</v>
      </c>
      <c r="AB242" s="512">
        <v>0</v>
      </c>
      <c r="AC242" s="512">
        <f t="shared" si="112"/>
        <v>0</v>
      </c>
      <c r="AD242" s="668">
        <f t="shared" si="100"/>
        <v>0</v>
      </c>
      <c r="AE242" s="740">
        <f t="shared" si="114"/>
        <v>1</v>
      </c>
      <c r="AF242" s="747">
        <v>113184</v>
      </c>
      <c r="AG242" s="747">
        <f t="shared" si="101"/>
        <v>113184</v>
      </c>
      <c r="AH242" s="747">
        <v>0</v>
      </c>
      <c r="AI242" s="747">
        <f t="shared" si="113"/>
        <v>0</v>
      </c>
      <c r="AJ242" s="748">
        <f t="shared" si="102"/>
        <v>113184</v>
      </c>
    </row>
    <row r="243" spans="1:36" s="403" customFormat="1" ht="31.5" customHeight="1" x14ac:dyDescent="0.25">
      <c r="A243" s="961" t="s">
        <v>359</v>
      </c>
      <c r="B243" s="695" t="s">
        <v>360</v>
      </c>
      <c r="C243" s="696"/>
      <c r="D243" s="634"/>
      <c r="E243" s="455"/>
      <c r="F243" s="455">
        <f>SUM(F244:F257)</f>
        <v>649932.9</v>
      </c>
      <c r="G243" s="455"/>
      <c r="H243" s="455">
        <f>SUM(H244:H257)</f>
        <v>2135422.9</v>
      </c>
      <c r="I243" s="607">
        <f>SUM(I244:I257)</f>
        <v>2785355.8000000003</v>
      </c>
      <c r="J243" s="793"/>
      <c r="K243" s="794"/>
      <c r="L243" s="803">
        <f>SUM(L244:L257)</f>
        <v>0</v>
      </c>
      <c r="M243" s="794"/>
      <c r="N243" s="803">
        <f>SUM(N244:N257)</f>
        <v>0</v>
      </c>
      <c r="O243" s="796">
        <f>SUM(O244:O257)</f>
        <v>0</v>
      </c>
      <c r="P243" s="638">
        <f t="shared" si="115"/>
        <v>0</v>
      </c>
      <c r="Q243" s="512">
        <f t="shared" si="116"/>
        <v>0</v>
      </c>
      <c r="R243" s="637">
        <f t="shared" si="108"/>
        <v>0</v>
      </c>
      <c r="S243" s="638"/>
      <c r="T243" s="518"/>
      <c r="U243" s="518">
        <f>SUM(U244:U257)</f>
        <v>0</v>
      </c>
      <c r="V243" s="518"/>
      <c r="W243" s="518">
        <f>SUM(W244:W257)</f>
        <v>0</v>
      </c>
      <c r="X243" s="669">
        <f>SUM(X244:X257)</f>
        <v>0</v>
      </c>
      <c r="Y243" s="638"/>
      <c r="Z243" s="513"/>
      <c r="AA243" s="513">
        <f>SUM(AA244:AA257)</f>
        <v>0</v>
      </c>
      <c r="AB243" s="513"/>
      <c r="AC243" s="513">
        <f>SUM(AC244:AC257)</f>
        <v>0</v>
      </c>
      <c r="AD243" s="667">
        <f>SUM(AD244:AD257)</f>
        <v>0</v>
      </c>
      <c r="AE243" s="740">
        <f t="shared" si="114"/>
        <v>0</v>
      </c>
      <c r="AF243" s="745"/>
      <c r="AG243" s="745">
        <f>SUM(AG244:AG257)</f>
        <v>649932.9</v>
      </c>
      <c r="AH243" s="745"/>
      <c r="AI243" s="745">
        <f>SUM(AI244:AI257)</f>
        <v>2135422.9</v>
      </c>
      <c r="AJ243" s="746">
        <f>SUM(AJ244:AJ257)</f>
        <v>2785355.8000000003</v>
      </c>
    </row>
    <row r="244" spans="1:36" s="403" customFormat="1" ht="31.5" customHeight="1" x14ac:dyDescent="0.25">
      <c r="A244" s="962" t="s">
        <v>816</v>
      </c>
      <c r="B244" s="438" t="s">
        <v>361</v>
      </c>
      <c r="C244" s="577" t="s">
        <v>31</v>
      </c>
      <c r="D244" s="995">
        <v>10</v>
      </c>
      <c r="E244" s="477">
        <v>6668</v>
      </c>
      <c r="F244" s="477">
        <f t="shared" ref="F244:F257" si="117">E244*D244</f>
        <v>66680</v>
      </c>
      <c r="G244" s="477">
        <v>39380</v>
      </c>
      <c r="H244" s="477">
        <f t="shared" ref="H244:H256" si="118">G244*D244</f>
        <v>393800</v>
      </c>
      <c r="I244" s="610">
        <f t="shared" ref="I244:I257" si="119">H244+F244</f>
        <v>460480</v>
      </c>
      <c r="J244" s="828"/>
      <c r="K244" s="799">
        <v>6668</v>
      </c>
      <c r="L244" s="800">
        <f t="shared" ref="L244:L257" si="120">K244*J244</f>
        <v>0</v>
      </c>
      <c r="M244" s="799">
        <v>39380</v>
      </c>
      <c r="N244" s="800">
        <f t="shared" ref="N244:N256" si="121">M244*J244</f>
        <v>0</v>
      </c>
      <c r="O244" s="804">
        <f t="shared" ref="O244:O257" si="122">N244+L244</f>
        <v>0</v>
      </c>
      <c r="P244" s="638">
        <f t="shared" si="115"/>
        <v>0</v>
      </c>
      <c r="Q244" s="512">
        <f t="shared" si="116"/>
        <v>0</v>
      </c>
      <c r="R244" s="637">
        <f t="shared" si="108"/>
        <v>0</v>
      </c>
      <c r="S244" s="649"/>
      <c r="T244" s="519">
        <v>6668</v>
      </c>
      <c r="U244" s="519">
        <f t="shared" ref="U244:U257" si="123">T244*S244</f>
        <v>0</v>
      </c>
      <c r="V244" s="519">
        <v>39380</v>
      </c>
      <c r="W244" s="519">
        <f t="shared" ref="W244:W256" si="124">V244*S244</f>
        <v>0</v>
      </c>
      <c r="X244" s="670">
        <f t="shared" ref="X244:X257" si="125">W244+U244</f>
        <v>0</v>
      </c>
      <c r="Y244" s="649"/>
      <c r="Z244" s="512">
        <v>6668</v>
      </c>
      <c r="AA244" s="512">
        <f t="shared" ref="AA244:AA257" si="126">Z244*Y244</f>
        <v>0</v>
      </c>
      <c r="AB244" s="512">
        <v>39380</v>
      </c>
      <c r="AC244" s="512">
        <f t="shared" ref="AC244:AC256" si="127">AB244*Y244</f>
        <v>0</v>
      </c>
      <c r="AD244" s="668">
        <f t="shared" ref="AD244:AD257" si="128">AC244+AA244</f>
        <v>0</v>
      </c>
      <c r="AE244" s="740">
        <f t="shared" si="114"/>
        <v>10</v>
      </c>
      <c r="AF244" s="747">
        <v>6668</v>
      </c>
      <c r="AG244" s="747">
        <f t="shared" ref="AG244:AG257" si="129">AF244*AE244</f>
        <v>66680</v>
      </c>
      <c r="AH244" s="747">
        <v>39380</v>
      </c>
      <c r="AI244" s="747">
        <f t="shared" ref="AI244:AI256" si="130">AH244*AE244</f>
        <v>393800</v>
      </c>
      <c r="AJ244" s="748">
        <f t="shared" ref="AJ244:AJ257" si="131">AI244+AG244</f>
        <v>460480</v>
      </c>
    </row>
    <row r="245" spans="1:36" s="403" customFormat="1" ht="31.5" customHeight="1" x14ac:dyDescent="0.25">
      <c r="A245" s="962" t="s">
        <v>817</v>
      </c>
      <c r="B245" s="438" t="s">
        <v>362</v>
      </c>
      <c r="C245" s="577" t="s">
        <v>31</v>
      </c>
      <c r="D245" s="995">
        <v>24</v>
      </c>
      <c r="E245" s="477">
        <v>5668</v>
      </c>
      <c r="F245" s="477">
        <f t="shared" si="117"/>
        <v>136032</v>
      </c>
      <c r="G245" s="477">
        <v>23220</v>
      </c>
      <c r="H245" s="477">
        <f t="shared" si="118"/>
        <v>557280</v>
      </c>
      <c r="I245" s="610">
        <f t="shared" si="119"/>
        <v>693312</v>
      </c>
      <c r="J245" s="828"/>
      <c r="K245" s="799">
        <v>5668</v>
      </c>
      <c r="L245" s="800">
        <f t="shared" si="120"/>
        <v>0</v>
      </c>
      <c r="M245" s="799">
        <v>23220</v>
      </c>
      <c r="N245" s="800">
        <f t="shared" si="121"/>
        <v>0</v>
      </c>
      <c r="O245" s="804">
        <f t="shared" si="122"/>
        <v>0</v>
      </c>
      <c r="P245" s="638">
        <f t="shared" si="115"/>
        <v>0</v>
      </c>
      <c r="Q245" s="512">
        <f t="shared" si="116"/>
        <v>0</v>
      </c>
      <c r="R245" s="637">
        <f t="shared" si="108"/>
        <v>0</v>
      </c>
      <c r="S245" s="649"/>
      <c r="T245" s="519">
        <v>5668</v>
      </c>
      <c r="U245" s="519">
        <f t="shared" si="123"/>
        <v>0</v>
      </c>
      <c r="V245" s="519">
        <v>23220</v>
      </c>
      <c r="W245" s="519">
        <f t="shared" si="124"/>
        <v>0</v>
      </c>
      <c r="X245" s="670">
        <f t="shared" si="125"/>
        <v>0</v>
      </c>
      <c r="Y245" s="649"/>
      <c r="Z245" s="512">
        <v>5668</v>
      </c>
      <c r="AA245" s="512">
        <f t="shared" si="126"/>
        <v>0</v>
      </c>
      <c r="AB245" s="512">
        <v>23220</v>
      </c>
      <c r="AC245" s="512">
        <f t="shared" si="127"/>
        <v>0</v>
      </c>
      <c r="AD245" s="668">
        <f t="shared" si="128"/>
        <v>0</v>
      </c>
      <c r="AE245" s="740">
        <f t="shared" si="114"/>
        <v>24</v>
      </c>
      <c r="AF245" s="747">
        <v>5668</v>
      </c>
      <c r="AG245" s="747">
        <f t="shared" si="129"/>
        <v>136032</v>
      </c>
      <c r="AH245" s="747">
        <v>23220</v>
      </c>
      <c r="AI245" s="747">
        <f t="shared" si="130"/>
        <v>557280</v>
      </c>
      <c r="AJ245" s="748">
        <f t="shared" si="131"/>
        <v>693312</v>
      </c>
    </row>
    <row r="246" spans="1:36" s="403" customFormat="1" ht="31.5" customHeight="1" x14ac:dyDescent="0.25">
      <c r="A246" s="962" t="s">
        <v>818</v>
      </c>
      <c r="B246" s="438" t="s">
        <v>363</v>
      </c>
      <c r="C246" s="577" t="s">
        <v>31</v>
      </c>
      <c r="D246" s="995">
        <v>1</v>
      </c>
      <c r="E246" s="477">
        <v>1965</v>
      </c>
      <c r="F246" s="477">
        <f t="shared" si="117"/>
        <v>1965</v>
      </c>
      <c r="G246" s="477">
        <v>7007</v>
      </c>
      <c r="H246" s="477">
        <f t="shared" si="118"/>
        <v>7007</v>
      </c>
      <c r="I246" s="610">
        <f t="shared" si="119"/>
        <v>8972</v>
      </c>
      <c r="J246" s="828"/>
      <c r="K246" s="799">
        <v>1965</v>
      </c>
      <c r="L246" s="800">
        <f t="shared" si="120"/>
        <v>0</v>
      </c>
      <c r="M246" s="799">
        <v>7007</v>
      </c>
      <c r="N246" s="800">
        <f t="shared" si="121"/>
        <v>0</v>
      </c>
      <c r="O246" s="804">
        <f t="shared" si="122"/>
        <v>0</v>
      </c>
      <c r="P246" s="638">
        <f t="shared" si="115"/>
        <v>0</v>
      </c>
      <c r="Q246" s="512">
        <f t="shared" si="116"/>
        <v>0</v>
      </c>
      <c r="R246" s="637">
        <f t="shared" si="108"/>
        <v>0</v>
      </c>
      <c r="S246" s="649"/>
      <c r="T246" s="519">
        <v>1965</v>
      </c>
      <c r="U246" s="519">
        <f t="shared" si="123"/>
        <v>0</v>
      </c>
      <c r="V246" s="519">
        <v>7007</v>
      </c>
      <c r="W246" s="519">
        <f t="shared" si="124"/>
        <v>0</v>
      </c>
      <c r="X246" s="670">
        <f t="shared" si="125"/>
        <v>0</v>
      </c>
      <c r="Y246" s="649"/>
      <c r="Z246" s="512">
        <v>1965</v>
      </c>
      <c r="AA246" s="512">
        <f t="shared" si="126"/>
        <v>0</v>
      </c>
      <c r="AB246" s="512">
        <v>7007</v>
      </c>
      <c r="AC246" s="512">
        <f t="shared" si="127"/>
        <v>0</v>
      </c>
      <c r="AD246" s="668">
        <f t="shared" si="128"/>
        <v>0</v>
      </c>
      <c r="AE246" s="740">
        <f t="shared" si="114"/>
        <v>1</v>
      </c>
      <c r="AF246" s="747">
        <v>1965</v>
      </c>
      <c r="AG246" s="747">
        <f t="shared" si="129"/>
        <v>1965</v>
      </c>
      <c r="AH246" s="747">
        <v>7007</v>
      </c>
      <c r="AI246" s="747">
        <f t="shared" si="130"/>
        <v>7007</v>
      </c>
      <c r="AJ246" s="748">
        <f t="shared" si="131"/>
        <v>8972</v>
      </c>
    </row>
    <row r="247" spans="1:36" s="403" customFormat="1" ht="31.5" customHeight="1" x14ac:dyDescent="0.25">
      <c r="A247" s="962" t="s">
        <v>819</v>
      </c>
      <c r="B247" s="438" t="s">
        <v>364</v>
      </c>
      <c r="C247" s="577" t="s">
        <v>31</v>
      </c>
      <c r="D247" s="995">
        <v>34</v>
      </c>
      <c r="E247" s="477">
        <v>655</v>
      </c>
      <c r="F247" s="477">
        <f t="shared" si="117"/>
        <v>22270</v>
      </c>
      <c r="G247" s="477">
        <v>2366</v>
      </c>
      <c r="H247" s="477">
        <f t="shared" si="118"/>
        <v>80444</v>
      </c>
      <c r="I247" s="610">
        <f t="shared" si="119"/>
        <v>102714</v>
      </c>
      <c r="J247" s="828"/>
      <c r="K247" s="799">
        <v>655</v>
      </c>
      <c r="L247" s="800">
        <f t="shared" si="120"/>
        <v>0</v>
      </c>
      <c r="M247" s="799">
        <v>2366</v>
      </c>
      <c r="N247" s="800">
        <f t="shared" si="121"/>
        <v>0</v>
      </c>
      <c r="O247" s="804">
        <f t="shared" si="122"/>
        <v>0</v>
      </c>
      <c r="P247" s="638">
        <f t="shared" si="115"/>
        <v>0</v>
      </c>
      <c r="Q247" s="512">
        <f t="shared" si="116"/>
        <v>0</v>
      </c>
      <c r="R247" s="637">
        <f t="shared" si="108"/>
        <v>0</v>
      </c>
      <c r="S247" s="649"/>
      <c r="T247" s="519">
        <v>655</v>
      </c>
      <c r="U247" s="519">
        <f t="shared" si="123"/>
        <v>0</v>
      </c>
      <c r="V247" s="519">
        <v>2366</v>
      </c>
      <c r="W247" s="519">
        <f t="shared" si="124"/>
        <v>0</v>
      </c>
      <c r="X247" s="670">
        <f t="shared" si="125"/>
        <v>0</v>
      </c>
      <c r="Y247" s="649"/>
      <c r="Z247" s="512">
        <v>655</v>
      </c>
      <c r="AA247" s="512">
        <f t="shared" si="126"/>
        <v>0</v>
      </c>
      <c r="AB247" s="512">
        <v>2366</v>
      </c>
      <c r="AC247" s="512">
        <f t="shared" si="127"/>
        <v>0</v>
      </c>
      <c r="AD247" s="668">
        <f t="shared" si="128"/>
        <v>0</v>
      </c>
      <c r="AE247" s="740">
        <f t="shared" si="114"/>
        <v>34</v>
      </c>
      <c r="AF247" s="747">
        <v>655</v>
      </c>
      <c r="AG247" s="747">
        <f t="shared" si="129"/>
        <v>22270</v>
      </c>
      <c r="AH247" s="747">
        <v>2366</v>
      </c>
      <c r="AI247" s="747">
        <f t="shared" si="130"/>
        <v>80444</v>
      </c>
      <c r="AJ247" s="748">
        <f t="shared" si="131"/>
        <v>102714</v>
      </c>
    </row>
    <row r="248" spans="1:36" s="403" customFormat="1" ht="31.5" customHeight="1" x14ac:dyDescent="0.25">
      <c r="A248" s="962" t="s">
        <v>820</v>
      </c>
      <c r="B248" s="438" t="s">
        <v>365</v>
      </c>
      <c r="C248" s="577" t="s">
        <v>31</v>
      </c>
      <c r="D248" s="995">
        <v>3</v>
      </c>
      <c r="E248" s="477">
        <v>3144</v>
      </c>
      <c r="F248" s="477">
        <f t="shared" si="117"/>
        <v>9432</v>
      </c>
      <c r="G248" s="477">
        <v>122036.2</v>
      </c>
      <c r="H248" s="477">
        <f t="shared" si="118"/>
        <v>366108.6</v>
      </c>
      <c r="I248" s="610">
        <f t="shared" si="119"/>
        <v>375540.6</v>
      </c>
      <c r="J248" s="828"/>
      <c r="K248" s="799">
        <v>3144</v>
      </c>
      <c r="L248" s="800">
        <f t="shared" si="120"/>
        <v>0</v>
      </c>
      <c r="M248" s="799">
        <v>122036.2</v>
      </c>
      <c r="N248" s="800">
        <f t="shared" si="121"/>
        <v>0</v>
      </c>
      <c r="O248" s="804">
        <f t="shared" si="122"/>
        <v>0</v>
      </c>
      <c r="P248" s="638">
        <f t="shared" si="115"/>
        <v>0</v>
      </c>
      <c r="Q248" s="512">
        <f t="shared" si="116"/>
        <v>0</v>
      </c>
      <c r="R248" s="637">
        <f t="shared" si="108"/>
        <v>0</v>
      </c>
      <c r="S248" s="649"/>
      <c r="T248" s="519">
        <v>3144</v>
      </c>
      <c r="U248" s="519">
        <f t="shared" si="123"/>
        <v>0</v>
      </c>
      <c r="V248" s="519">
        <v>122036.2</v>
      </c>
      <c r="W248" s="519">
        <f t="shared" si="124"/>
        <v>0</v>
      </c>
      <c r="X248" s="670">
        <f t="shared" si="125"/>
        <v>0</v>
      </c>
      <c r="Y248" s="649"/>
      <c r="Z248" s="512">
        <v>3144</v>
      </c>
      <c r="AA248" s="512">
        <f t="shared" si="126"/>
        <v>0</v>
      </c>
      <c r="AB248" s="512">
        <v>122036.2</v>
      </c>
      <c r="AC248" s="512">
        <f t="shared" si="127"/>
        <v>0</v>
      </c>
      <c r="AD248" s="668">
        <f t="shared" si="128"/>
        <v>0</v>
      </c>
      <c r="AE248" s="740">
        <f t="shared" si="114"/>
        <v>3</v>
      </c>
      <c r="AF248" s="747">
        <v>3144</v>
      </c>
      <c r="AG248" s="747">
        <f t="shared" si="129"/>
        <v>9432</v>
      </c>
      <c r="AH248" s="747">
        <v>122036.2</v>
      </c>
      <c r="AI248" s="747">
        <f t="shared" si="130"/>
        <v>366108.6</v>
      </c>
      <c r="AJ248" s="748">
        <f t="shared" si="131"/>
        <v>375540.6</v>
      </c>
    </row>
    <row r="249" spans="1:36" s="403" customFormat="1" ht="31.5" customHeight="1" x14ac:dyDescent="0.25">
      <c r="A249" s="962" t="s">
        <v>821</v>
      </c>
      <c r="B249" s="438" t="s">
        <v>366</v>
      </c>
      <c r="C249" s="577" t="s">
        <v>31</v>
      </c>
      <c r="D249" s="995">
        <v>34</v>
      </c>
      <c r="E249" s="477">
        <v>262</v>
      </c>
      <c r="F249" s="477">
        <f t="shared" si="117"/>
        <v>8908</v>
      </c>
      <c r="G249" s="477">
        <v>13780</v>
      </c>
      <c r="H249" s="477">
        <f t="shared" si="118"/>
        <v>468520</v>
      </c>
      <c r="I249" s="610">
        <f t="shared" si="119"/>
        <v>477428</v>
      </c>
      <c r="J249" s="828"/>
      <c r="K249" s="799">
        <v>262</v>
      </c>
      <c r="L249" s="800">
        <f t="shared" si="120"/>
        <v>0</v>
      </c>
      <c r="M249" s="799">
        <v>13780</v>
      </c>
      <c r="N249" s="800">
        <f t="shared" si="121"/>
        <v>0</v>
      </c>
      <c r="O249" s="804">
        <f t="shared" si="122"/>
        <v>0</v>
      </c>
      <c r="P249" s="638">
        <f t="shared" si="115"/>
        <v>0</v>
      </c>
      <c r="Q249" s="512">
        <f t="shared" si="116"/>
        <v>0</v>
      </c>
      <c r="R249" s="637">
        <f t="shared" si="108"/>
        <v>0</v>
      </c>
      <c r="S249" s="649"/>
      <c r="T249" s="519">
        <v>262</v>
      </c>
      <c r="U249" s="519">
        <f t="shared" si="123"/>
        <v>0</v>
      </c>
      <c r="V249" s="519">
        <v>13780</v>
      </c>
      <c r="W249" s="519">
        <f t="shared" si="124"/>
        <v>0</v>
      </c>
      <c r="X249" s="670">
        <f t="shared" si="125"/>
        <v>0</v>
      </c>
      <c r="Y249" s="649"/>
      <c r="Z249" s="512">
        <v>262</v>
      </c>
      <c r="AA249" s="512">
        <f t="shared" si="126"/>
        <v>0</v>
      </c>
      <c r="AB249" s="512">
        <v>13780</v>
      </c>
      <c r="AC249" s="512">
        <f t="shared" si="127"/>
        <v>0</v>
      </c>
      <c r="AD249" s="668">
        <f t="shared" si="128"/>
        <v>0</v>
      </c>
      <c r="AE249" s="740">
        <f t="shared" si="114"/>
        <v>34</v>
      </c>
      <c r="AF249" s="747">
        <v>262</v>
      </c>
      <c r="AG249" s="747">
        <f t="shared" si="129"/>
        <v>8908</v>
      </c>
      <c r="AH249" s="747">
        <v>13780</v>
      </c>
      <c r="AI249" s="747">
        <f t="shared" si="130"/>
        <v>468520</v>
      </c>
      <c r="AJ249" s="748">
        <f t="shared" si="131"/>
        <v>477428</v>
      </c>
    </row>
    <row r="250" spans="1:36" s="403" customFormat="1" ht="31.5" customHeight="1" x14ac:dyDescent="0.25">
      <c r="A250" s="962" t="s">
        <v>822</v>
      </c>
      <c r="B250" s="438" t="s">
        <v>367</v>
      </c>
      <c r="C250" s="577" t="s">
        <v>31</v>
      </c>
      <c r="D250" s="995">
        <v>2</v>
      </c>
      <c r="E250" s="477">
        <v>1310</v>
      </c>
      <c r="F250" s="477">
        <f t="shared" si="117"/>
        <v>2620</v>
      </c>
      <c r="G250" s="477">
        <v>4836</v>
      </c>
      <c r="H250" s="477">
        <f t="shared" si="118"/>
        <v>9672</v>
      </c>
      <c r="I250" s="610">
        <f t="shared" si="119"/>
        <v>12292</v>
      </c>
      <c r="J250" s="828"/>
      <c r="K250" s="799">
        <v>1310</v>
      </c>
      <c r="L250" s="800">
        <f t="shared" si="120"/>
        <v>0</v>
      </c>
      <c r="M250" s="799">
        <v>4836</v>
      </c>
      <c r="N250" s="800">
        <f t="shared" si="121"/>
        <v>0</v>
      </c>
      <c r="O250" s="804">
        <f t="shared" si="122"/>
        <v>0</v>
      </c>
      <c r="P250" s="638">
        <f t="shared" si="115"/>
        <v>0</v>
      </c>
      <c r="Q250" s="512">
        <f t="shared" si="116"/>
        <v>0</v>
      </c>
      <c r="R250" s="637">
        <f t="shared" si="108"/>
        <v>0</v>
      </c>
      <c r="S250" s="649"/>
      <c r="T250" s="519">
        <v>1310</v>
      </c>
      <c r="U250" s="519">
        <f t="shared" si="123"/>
        <v>0</v>
      </c>
      <c r="V250" s="519">
        <v>4836</v>
      </c>
      <c r="W250" s="519">
        <f t="shared" si="124"/>
        <v>0</v>
      </c>
      <c r="X250" s="670">
        <f t="shared" si="125"/>
        <v>0</v>
      </c>
      <c r="Y250" s="649"/>
      <c r="Z250" s="512">
        <v>1310</v>
      </c>
      <c r="AA250" s="512">
        <f t="shared" si="126"/>
        <v>0</v>
      </c>
      <c r="AB250" s="512">
        <v>4836</v>
      </c>
      <c r="AC250" s="512">
        <f t="shared" si="127"/>
        <v>0</v>
      </c>
      <c r="AD250" s="668">
        <f t="shared" si="128"/>
        <v>0</v>
      </c>
      <c r="AE250" s="740">
        <f t="shared" si="114"/>
        <v>2</v>
      </c>
      <c r="AF250" s="747">
        <v>1310</v>
      </c>
      <c r="AG250" s="747">
        <f t="shared" si="129"/>
        <v>2620</v>
      </c>
      <c r="AH250" s="747">
        <v>4836</v>
      </c>
      <c r="AI250" s="747">
        <f t="shared" si="130"/>
        <v>9672</v>
      </c>
      <c r="AJ250" s="748">
        <f t="shared" si="131"/>
        <v>12292</v>
      </c>
    </row>
    <row r="251" spans="1:36" s="403" customFormat="1" ht="31.5" customHeight="1" x14ac:dyDescent="0.25">
      <c r="A251" s="962" t="s">
        <v>823</v>
      </c>
      <c r="B251" s="438" t="s">
        <v>368</v>
      </c>
      <c r="C251" s="577" t="s">
        <v>31</v>
      </c>
      <c r="D251" s="995">
        <v>2</v>
      </c>
      <c r="E251" s="477">
        <v>65.5</v>
      </c>
      <c r="F251" s="477">
        <f t="shared" si="117"/>
        <v>131</v>
      </c>
      <c r="G251" s="477">
        <v>470.6</v>
      </c>
      <c r="H251" s="477">
        <f t="shared" si="118"/>
        <v>941.2</v>
      </c>
      <c r="I251" s="610">
        <f t="shared" si="119"/>
        <v>1072.2</v>
      </c>
      <c r="J251" s="828"/>
      <c r="K251" s="799">
        <v>65.5</v>
      </c>
      <c r="L251" s="800">
        <f t="shared" si="120"/>
        <v>0</v>
      </c>
      <c r="M251" s="799">
        <v>470.6</v>
      </c>
      <c r="N251" s="800">
        <f t="shared" si="121"/>
        <v>0</v>
      </c>
      <c r="O251" s="804">
        <f t="shared" si="122"/>
        <v>0</v>
      </c>
      <c r="P251" s="638">
        <f t="shared" si="115"/>
        <v>0</v>
      </c>
      <c r="Q251" s="512">
        <f t="shared" si="116"/>
        <v>0</v>
      </c>
      <c r="R251" s="637">
        <f t="shared" si="108"/>
        <v>0</v>
      </c>
      <c r="S251" s="649"/>
      <c r="T251" s="519">
        <v>65.5</v>
      </c>
      <c r="U251" s="519">
        <f t="shared" si="123"/>
        <v>0</v>
      </c>
      <c r="V251" s="519">
        <v>470.6</v>
      </c>
      <c r="W251" s="519">
        <f t="shared" si="124"/>
        <v>0</v>
      </c>
      <c r="X251" s="670">
        <f t="shared" si="125"/>
        <v>0</v>
      </c>
      <c r="Y251" s="649"/>
      <c r="Z251" s="512">
        <v>65.5</v>
      </c>
      <c r="AA251" s="512">
        <f t="shared" si="126"/>
        <v>0</v>
      </c>
      <c r="AB251" s="512">
        <v>470.6</v>
      </c>
      <c r="AC251" s="512">
        <f t="shared" si="127"/>
        <v>0</v>
      </c>
      <c r="AD251" s="668">
        <f t="shared" si="128"/>
        <v>0</v>
      </c>
      <c r="AE251" s="740">
        <f t="shared" si="114"/>
        <v>2</v>
      </c>
      <c r="AF251" s="747">
        <v>65.5</v>
      </c>
      <c r="AG251" s="747">
        <f t="shared" si="129"/>
        <v>131</v>
      </c>
      <c r="AH251" s="747">
        <v>470.6</v>
      </c>
      <c r="AI251" s="747">
        <f t="shared" si="130"/>
        <v>941.2</v>
      </c>
      <c r="AJ251" s="748">
        <f t="shared" si="131"/>
        <v>1072.2</v>
      </c>
    </row>
    <row r="252" spans="1:36" s="403" customFormat="1" ht="31.5" customHeight="1" x14ac:dyDescent="0.25">
      <c r="A252" s="962" t="s">
        <v>824</v>
      </c>
      <c r="B252" s="438" t="s">
        <v>369</v>
      </c>
      <c r="C252" s="577" t="s">
        <v>31</v>
      </c>
      <c r="D252" s="995">
        <v>34</v>
      </c>
      <c r="E252" s="477">
        <v>131</v>
      </c>
      <c r="F252" s="477">
        <f t="shared" si="117"/>
        <v>4454</v>
      </c>
      <c r="G252" s="477">
        <v>122.2</v>
      </c>
      <c r="H252" s="477">
        <f t="shared" si="118"/>
        <v>4154.8</v>
      </c>
      <c r="I252" s="610">
        <f t="shared" si="119"/>
        <v>8608.7999999999993</v>
      </c>
      <c r="J252" s="828"/>
      <c r="K252" s="799">
        <v>131</v>
      </c>
      <c r="L252" s="800">
        <f t="shared" si="120"/>
        <v>0</v>
      </c>
      <c r="M252" s="799">
        <v>122.2</v>
      </c>
      <c r="N252" s="800">
        <f t="shared" si="121"/>
        <v>0</v>
      </c>
      <c r="O252" s="804">
        <f t="shared" si="122"/>
        <v>0</v>
      </c>
      <c r="P252" s="638">
        <f t="shared" si="115"/>
        <v>0</v>
      </c>
      <c r="Q252" s="512">
        <f t="shared" si="116"/>
        <v>0</v>
      </c>
      <c r="R252" s="637">
        <f t="shared" si="108"/>
        <v>0</v>
      </c>
      <c r="S252" s="649"/>
      <c r="T252" s="519">
        <v>131</v>
      </c>
      <c r="U252" s="519">
        <f t="shared" si="123"/>
        <v>0</v>
      </c>
      <c r="V252" s="519">
        <v>122.2</v>
      </c>
      <c r="W252" s="519">
        <f t="shared" si="124"/>
        <v>0</v>
      </c>
      <c r="X252" s="670">
        <f t="shared" si="125"/>
        <v>0</v>
      </c>
      <c r="Y252" s="649"/>
      <c r="Z252" s="512">
        <v>131</v>
      </c>
      <c r="AA252" s="512">
        <f t="shared" si="126"/>
        <v>0</v>
      </c>
      <c r="AB252" s="512">
        <v>122.2</v>
      </c>
      <c r="AC252" s="512">
        <f t="shared" si="127"/>
        <v>0</v>
      </c>
      <c r="AD252" s="668">
        <f t="shared" si="128"/>
        <v>0</v>
      </c>
      <c r="AE252" s="740">
        <f t="shared" si="114"/>
        <v>34</v>
      </c>
      <c r="AF252" s="747">
        <v>131</v>
      </c>
      <c r="AG252" s="747">
        <f t="shared" si="129"/>
        <v>4454</v>
      </c>
      <c r="AH252" s="747">
        <v>122.2</v>
      </c>
      <c r="AI252" s="747">
        <f t="shared" si="130"/>
        <v>4154.8</v>
      </c>
      <c r="AJ252" s="748">
        <f t="shared" si="131"/>
        <v>8608.7999999999993</v>
      </c>
    </row>
    <row r="253" spans="1:36" s="403" customFormat="1" ht="31.5" customHeight="1" x14ac:dyDescent="0.25">
      <c r="A253" s="962" t="s">
        <v>825</v>
      </c>
      <c r="B253" s="438" t="s">
        <v>370</v>
      </c>
      <c r="C253" s="577" t="s">
        <v>31</v>
      </c>
      <c r="D253" s="995">
        <v>500</v>
      </c>
      <c r="E253" s="477">
        <v>32.75</v>
      </c>
      <c r="F253" s="477">
        <f t="shared" si="117"/>
        <v>16375</v>
      </c>
      <c r="G253" s="477">
        <v>41.6</v>
      </c>
      <c r="H253" s="477">
        <f t="shared" si="118"/>
        <v>20800</v>
      </c>
      <c r="I253" s="610">
        <f t="shared" si="119"/>
        <v>37175</v>
      </c>
      <c r="J253" s="828"/>
      <c r="K253" s="799">
        <v>32.75</v>
      </c>
      <c r="L253" s="800">
        <f t="shared" si="120"/>
        <v>0</v>
      </c>
      <c r="M253" s="799">
        <v>41.6</v>
      </c>
      <c r="N253" s="800">
        <f t="shared" si="121"/>
        <v>0</v>
      </c>
      <c r="O253" s="804">
        <f t="shared" si="122"/>
        <v>0</v>
      </c>
      <c r="P253" s="638">
        <f t="shared" si="115"/>
        <v>0</v>
      </c>
      <c r="Q253" s="512">
        <f t="shared" si="116"/>
        <v>0</v>
      </c>
      <c r="R253" s="637">
        <f t="shared" si="108"/>
        <v>0</v>
      </c>
      <c r="S253" s="649"/>
      <c r="T253" s="519">
        <v>32.75</v>
      </c>
      <c r="U253" s="519">
        <f t="shared" si="123"/>
        <v>0</v>
      </c>
      <c r="V253" s="519">
        <v>41.6</v>
      </c>
      <c r="W253" s="519">
        <f t="shared" si="124"/>
        <v>0</v>
      </c>
      <c r="X253" s="670">
        <f t="shared" si="125"/>
        <v>0</v>
      </c>
      <c r="Y253" s="649"/>
      <c r="Z253" s="512">
        <v>32.75</v>
      </c>
      <c r="AA253" s="512">
        <f t="shared" si="126"/>
        <v>0</v>
      </c>
      <c r="AB253" s="512">
        <v>41.6</v>
      </c>
      <c r="AC253" s="512">
        <f t="shared" si="127"/>
        <v>0</v>
      </c>
      <c r="AD253" s="668">
        <f t="shared" si="128"/>
        <v>0</v>
      </c>
      <c r="AE253" s="740">
        <f t="shared" si="114"/>
        <v>500</v>
      </c>
      <c r="AF253" s="747">
        <v>32.75</v>
      </c>
      <c r="AG253" s="747">
        <f t="shared" si="129"/>
        <v>16375</v>
      </c>
      <c r="AH253" s="747">
        <v>41.6</v>
      </c>
      <c r="AI253" s="747">
        <f t="shared" si="130"/>
        <v>20800</v>
      </c>
      <c r="AJ253" s="748">
        <f t="shared" si="131"/>
        <v>37175</v>
      </c>
    </row>
    <row r="254" spans="1:36" s="403" customFormat="1" ht="31.5" customHeight="1" x14ac:dyDescent="0.25">
      <c r="A254" s="962" t="s">
        <v>826</v>
      </c>
      <c r="B254" s="438" t="s">
        <v>371</v>
      </c>
      <c r="C254" s="577" t="s">
        <v>32</v>
      </c>
      <c r="D254" s="995">
        <v>2035</v>
      </c>
      <c r="E254" s="477">
        <v>162.44</v>
      </c>
      <c r="F254" s="477">
        <f t="shared" si="117"/>
        <v>330565.40000000002</v>
      </c>
      <c r="G254" s="477">
        <v>94.38</v>
      </c>
      <c r="H254" s="477">
        <f t="shared" si="118"/>
        <v>192063.3</v>
      </c>
      <c r="I254" s="610">
        <f t="shared" si="119"/>
        <v>522628.7</v>
      </c>
      <c r="J254" s="828"/>
      <c r="K254" s="799">
        <v>162.44</v>
      </c>
      <c r="L254" s="800">
        <f t="shared" si="120"/>
        <v>0</v>
      </c>
      <c r="M254" s="799">
        <v>94.38</v>
      </c>
      <c r="N254" s="800">
        <f t="shared" si="121"/>
        <v>0</v>
      </c>
      <c r="O254" s="804">
        <f t="shared" si="122"/>
        <v>0</v>
      </c>
      <c r="P254" s="638">
        <f t="shared" si="115"/>
        <v>0</v>
      </c>
      <c r="Q254" s="512">
        <f t="shared" si="116"/>
        <v>0</v>
      </c>
      <c r="R254" s="637">
        <f t="shared" si="108"/>
        <v>0</v>
      </c>
      <c r="S254" s="649"/>
      <c r="T254" s="519">
        <v>162.44</v>
      </c>
      <c r="U254" s="519">
        <f t="shared" si="123"/>
        <v>0</v>
      </c>
      <c r="V254" s="519">
        <v>94.38</v>
      </c>
      <c r="W254" s="519">
        <f t="shared" si="124"/>
        <v>0</v>
      </c>
      <c r="X254" s="670">
        <f t="shared" si="125"/>
        <v>0</v>
      </c>
      <c r="Y254" s="649"/>
      <c r="Z254" s="512">
        <v>162.44</v>
      </c>
      <c r="AA254" s="512">
        <f t="shared" si="126"/>
        <v>0</v>
      </c>
      <c r="AB254" s="512">
        <v>94.38</v>
      </c>
      <c r="AC254" s="512">
        <f t="shared" si="127"/>
        <v>0</v>
      </c>
      <c r="AD254" s="668">
        <f t="shared" si="128"/>
        <v>0</v>
      </c>
      <c r="AE254" s="740">
        <f t="shared" si="114"/>
        <v>2035</v>
      </c>
      <c r="AF254" s="747">
        <v>162.44</v>
      </c>
      <c r="AG254" s="747">
        <f t="shared" si="129"/>
        <v>330565.40000000002</v>
      </c>
      <c r="AH254" s="747">
        <v>94.38</v>
      </c>
      <c r="AI254" s="747">
        <f t="shared" si="130"/>
        <v>192063.3</v>
      </c>
      <c r="AJ254" s="748">
        <f t="shared" si="131"/>
        <v>522628.7</v>
      </c>
    </row>
    <row r="255" spans="1:36" s="403" customFormat="1" ht="31.5" customHeight="1" x14ac:dyDescent="0.25">
      <c r="A255" s="962" t="s">
        <v>827</v>
      </c>
      <c r="B255" s="438" t="s">
        <v>356</v>
      </c>
      <c r="C255" s="577" t="s">
        <v>32</v>
      </c>
      <c r="D255" s="995">
        <v>250</v>
      </c>
      <c r="E255" s="477">
        <v>45.85</v>
      </c>
      <c r="F255" s="477">
        <f t="shared" si="117"/>
        <v>11462.5</v>
      </c>
      <c r="G255" s="477">
        <v>125.84</v>
      </c>
      <c r="H255" s="477">
        <f t="shared" si="118"/>
        <v>31460</v>
      </c>
      <c r="I255" s="610">
        <f t="shared" si="119"/>
        <v>42922.5</v>
      </c>
      <c r="J255" s="828"/>
      <c r="K255" s="799">
        <v>45.85</v>
      </c>
      <c r="L255" s="800">
        <f t="shared" si="120"/>
        <v>0</v>
      </c>
      <c r="M255" s="799">
        <v>125.84</v>
      </c>
      <c r="N255" s="800">
        <f t="shared" si="121"/>
        <v>0</v>
      </c>
      <c r="O255" s="804">
        <f t="shared" si="122"/>
        <v>0</v>
      </c>
      <c r="P255" s="638">
        <f t="shared" si="115"/>
        <v>0</v>
      </c>
      <c r="Q255" s="512">
        <f t="shared" si="116"/>
        <v>0</v>
      </c>
      <c r="R255" s="637">
        <f t="shared" si="108"/>
        <v>0</v>
      </c>
      <c r="S255" s="649"/>
      <c r="T255" s="519">
        <v>45.85</v>
      </c>
      <c r="U255" s="519">
        <f t="shared" si="123"/>
        <v>0</v>
      </c>
      <c r="V255" s="519">
        <v>125.84</v>
      </c>
      <c r="W255" s="519">
        <f t="shared" si="124"/>
        <v>0</v>
      </c>
      <c r="X255" s="670">
        <f t="shared" si="125"/>
        <v>0</v>
      </c>
      <c r="Y255" s="649"/>
      <c r="Z255" s="512">
        <v>45.85</v>
      </c>
      <c r="AA255" s="512">
        <f t="shared" si="126"/>
        <v>0</v>
      </c>
      <c r="AB255" s="512">
        <v>125.84</v>
      </c>
      <c r="AC255" s="512">
        <f t="shared" si="127"/>
        <v>0</v>
      </c>
      <c r="AD255" s="668">
        <f t="shared" si="128"/>
        <v>0</v>
      </c>
      <c r="AE255" s="740">
        <f t="shared" si="114"/>
        <v>250</v>
      </c>
      <c r="AF255" s="747">
        <v>45.85</v>
      </c>
      <c r="AG255" s="747">
        <f t="shared" si="129"/>
        <v>11462.5</v>
      </c>
      <c r="AH255" s="747">
        <v>125.84</v>
      </c>
      <c r="AI255" s="747">
        <f t="shared" si="130"/>
        <v>31460</v>
      </c>
      <c r="AJ255" s="748">
        <f t="shared" si="131"/>
        <v>42922.5</v>
      </c>
    </row>
    <row r="256" spans="1:36" s="403" customFormat="1" ht="31.5" customHeight="1" x14ac:dyDescent="0.25">
      <c r="A256" s="962" t="s">
        <v>828</v>
      </c>
      <c r="B256" s="438" t="s">
        <v>357</v>
      </c>
      <c r="C256" s="577" t="s">
        <v>31</v>
      </c>
      <c r="D256" s="995">
        <v>100</v>
      </c>
      <c r="E256" s="477">
        <v>13.100000000000001</v>
      </c>
      <c r="F256" s="477">
        <f t="shared" si="117"/>
        <v>1310.0000000000002</v>
      </c>
      <c r="G256" s="477">
        <v>31.72</v>
      </c>
      <c r="H256" s="477">
        <f t="shared" si="118"/>
        <v>3172</v>
      </c>
      <c r="I256" s="610">
        <f t="shared" si="119"/>
        <v>4482</v>
      </c>
      <c r="J256" s="828"/>
      <c r="K256" s="799">
        <v>13.100000000000001</v>
      </c>
      <c r="L256" s="800">
        <f t="shared" si="120"/>
        <v>0</v>
      </c>
      <c r="M256" s="799">
        <v>31.72</v>
      </c>
      <c r="N256" s="800">
        <f t="shared" si="121"/>
        <v>0</v>
      </c>
      <c r="O256" s="804">
        <f t="shared" si="122"/>
        <v>0</v>
      </c>
      <c r="P256" s="638">
        <f t="shared" si="115"/>
        <v>0</v>
      </c>
      <c r="Q256" s="512">
        <f t="shared" si="116"/>
        <v>0</v>
      </c>
      <c r="R256" s="637">
        <f t="shared" si="108"/>
        <v>0</v>
      </c>
      <c r="S256" s="649"/>
      <c r="T256" s="519">
        <v>13.100000000000001</v>
      </c>
      <c r="U256" s="519">
        <f t="shared" si="123"/>
        <v>0</v>
      </c>
      <c r="V256" s="519">
        <v>31.72</v>
      </c>
      <c r="W256" s="519">
        <f t="shared" si="124"/>
        <v>0</v>
      </c>
      <c r="X256" s="670">
        <f t="shared" si="125"/>
        <v>0</v>
      </c>
      <c r="Y256" s="649"/>
      <c r="Z256" s="512">
        <v>13.100000000000001</v>
      </c>
      <c r="AA256" s="512">
        <f t="shared" si="126"/>
        <v>0</v>
      </c>
      <c r="AB256" s="512">
        <v>31.72</v>
      </c>
      <c r="AC256" s="512">
        <f t="shared" si="127"/>
        <v>0</v>
      </c>
      <c r="AD256" s="668">
        <f t="shared" si="128"/>
        <v>0</v>
      </c>
      <c r="AE256" s="740">
        <f t="shared" si="114"/>
        <v>100</v>
      </c>
      <c r="AF256" s="747">
        <v>13.100000000000001</v>
      </c>
      <c r="AG256" s="747">
        <f t="shared" si="129"/>
        <v>1310.0000000000002</v>
      </c>
      <c r="AH256" s="747">
        <v>31.72</v>
      </c>
      <c r="AI256" s="747">
        <f t="shared" si="130"/>
        <v>3172</v>
      </c>
      <c r="AJ256" s="748">
        <f t="shared" si="131"/>
        <v>4482</v>
      </c>
    </row>
    <row r="257" spans="1:37" s="403" customFormat="1" ht="31.5" customHeight="1" x14ac:dyDescent="0.25">
      <c r="A257" s="962" t="s">
        <v>829</v>
      </c>
      <c r="B257" s="438" t="s">
        <v>358</v>
      </c>
      <c r="C257" s="577" t="s">
        <v>224</v>
      </c>
      <c r="D257" s="1004">
        <v>1</v>
      </c>
      <c r="E257" s="1005">
        <v>37728</v>
      </c>
      <c r="F257" s="1005">
        <f t="shared" si="117"/>
        <v>37728</v>
      </c>
      <c r="G257" s="1005"/>
      <c r="H257" s="1005"/>
      <c r="I257" s="617">
        <f t="shared" si="119"/>
        <v>37728</v>
      </c>
      <c r="J257" s="828"/>
      <c r="K257" s="831">
        <v>37728</v>
      </c>
      <c r="L257" s="832">
        <f t="shared" si="120"/>
        <v>0</v>
      </c>
      <c r="M257" s="831"/>
      <c r="N257" s="832"/>
      <c r="O257" s="823">
        <f t="shared" si="122"/>
        <v>0</v>
      </c>
      <c r="P257" s="638">
        <f t="shared" si="115"/>
        <v>0</v>
      </c>
      <c r="Q257" s="512">
        <f t="shared" si="116"/>
        <v>0</v>
      </c>
      <c r="R257" s="637">
        <f t="shared" si="108"/>
        <v>0</v>
      </c>
      <c r="S257" s="649"/>
      <c r="T257" s="524">
        <v>37728</v>
      </c>
      <c r="U257" s="524">
        <f t="shared" si="123"/>
        <v>0</v>
      </c>
      <c r="V257" s="524"/>
      <c r="W257" s="524"/>
      <c r="X257" s="677">
        <f t="shared" si="125"/>
        <v>0</v>
      </c>
      <c r="Y257" s="649"/>
      <c r="Z257" s="935">
        <v>37728</v>
      </c>
      <c r="AA257" s="935">
        <f t="shared" si="126"/>
        <v>0</v>
      </c>
      <c r="AB257" s="935"/>
      <c r="AC257" s="935"/>
      <c r="AD257" s="675">
        <f t="shared" si="128"/>
        <v>0</v>
      </c>
      <c r="AE257" s="740">
        <f t="shared" si="114"/>
        <v>1</v>
      </c>
      <c r="AF257" s="763">
        <v>37728</v>
      </c>
      <c r="AG257" s="763">
        <f t="shared" si="129"/>
        <v>37728</v>
      </c>
      <c r="AH257" s="763"/>
      <c r="AI257" s="763"/>
      <c r="AJ257" s="760">
        <f t="shared" si="131"/>
        <v>37728</v>
      </c>
    </row>
    <row r="258" spans="1:37" s="404" customFormat="1" ht="31.5" customHeight="1" x14ac:dyDescent="0.25">
      <c r="A258" s="961" t="s">
        <v>372</v>
      </c>
      <c r="B258" s="695" t="s">
        <v>373</v>
      </c>
      <c r="C258" s="696"/>
      <c r="D258" s="1006"/>
      <c r="E258" s="1007"/>
      <c r="F258" s="455">
        <f>SUM(F259:F260)</f>
        <v>1030142.866</v>
      </c>
      <c r="G258" s="1007"/>
      <c r="H258" s="455">
        <f>SUM(H259:H260)</f>
        <v>1480862.5832</v>
      </c>
      <c r="I258" s="607">
        <f>SUM(I259:I260)</f>
        <v>2511005.4492000001</v>
      </c>
      <c r="J258" s="825"/>
      <c r="K258" s="833"/>
      <c r="L258" s="803">
        <f>SUM(L259:L260)</f>
        <v>0</v>
      </c>
      <c r="M258" s="833"/>
      <c r="N258" s="803">
        <f>SUM(N259:N260)</f>
        <v>0</v>
      </c>
      <c r="O258" s="796">
        <f>SUM(O259:O260)</f>
        <v>0</v>
      </c>
      <c r="P258" s="638">
        <f t="shared" si="115"/>
        <v>0</v>
      </c>
      <c r="Q258" s="512">
        <f t="shared" si="116"/>
        <v>0</v>
      </c>
      <c r="R258" s="637">
        <f t="shared" si="108"/>
        <v>0</v>
      </c>
      <c r="S258" s="633"/>
      <c r="T258" s="706"/>
      <c r="U258" s="518">
        <f>SUM(U259:U260)</f>
        <v>0</v>
      </c>
      <c r="V258" s="706"/>
      <c r="W258" s="518">
        <f>SUM(W259:W260)</f>
        <v>0</v>
      </c>
      <c r="X258" s="669">
        <f>SUM(X259:X260)</f>
        <v>0</v>
      </c>
      <c r="Y258" s="633"/>
      <c r="Z258" s="936"/>
      <c r="AA258" s="513">
        <f>SUM(AA259:AA260)</f>
        <v>0</v>
      </c>
      <c r="AB258" s="936"/>
      <c r="AC258" s="513">
        <f>SUM(AC259:AC260)</f>
        <v>0</v>
      </c>
      <c r="AD258" s="667">
        <f>SUM(AD259:AD260)</f>
        <v>0</v>
      </c>
      <c r="AE258" s="740">
        <f t="shared" si="114"/>
        <v>0</v>
      </c>
      <c r="AF258" s="764"/>
      <c r="AG258" s="745">
        <f>SUM(AG259:AG260)</f>
        <v>1030142.866</v>
      </c>
      <c r="AH258" s="764"/>
      <c r="AI258" s="745">
        <f>SUM(AI259:AI260)</f>
        <v>1480862.5832</v>
      </c>
      <c r="AJ258" s="746">
        <f>SUM(AJ259:AJ260)</f>
        <v>2511005.4492000001</v>
      </c>
    </row>
    <row r="259" spans="1:37" s="494" customFormat="1" ht="31.5" customHeight="1" x14ac:dyDescent="0.25">
      <c r="A259" s="959" t="s">
        <v>830</v>
      </c>
      <c r="B259" s="431" t="s">
        <v>274</v>
      </c>
      <c r="C259" s="574" t="s">
        <v>224</v>
      </c>
      <c r="D259" s="997">
        <v>1</v>
      </c>
      <c r="E259" s="497">
        <v>117977.29000000001</v>
      </c>
      <c r="F259" s="497">
        <f>E259*D259</f>
        <v>117977.29000000001</v>
      </c>
      <c r="G259" s="497">
        <v>197096.98319999999</v>
      </c>
      <c r="H259" s="497">
        <f>G259*D259</f>
        <v>197096.98319999999</v>
      </c>
      <c r="I259" s="610">
        <f>F259+H259</f>
        <v>315074.2732</v>
      </c>
      <c r="J259" s="793"/>
      <c r="K259" s="829">
        <v>117977.29000000001</v>
      </c>
      <c r="L259" s="830">
        <f>K259*J259</f>
        <v>0</v>
      </c>
      <c r="M259" s="829">
        <v>197096.98319999999</v>
      </c>
      <c r="N259" s="830">
        <f>M259*J259</f>
        <v>0</v>
      </c>
      <c r="O259" s="804">
        <f>L259+N259</f>
        <v>0</v>
      </c>
      <c r="P259" s="638">
        <f t="shared" si="115"/>
        <v>0</v>
      </c>
      <c r="Q259" s="512">
        <f t="shared" si="116"/>
        <v>0</v>
      </c>
      <c r="R259" s="637">
        <f t="shared" si="108"/>
        <v>0</v>
      </c>
      <c r="S259" s="638"/>
      <c r="T259" s="526">
        <v>117977.29000000001</v>
      </c>
      <c r="U259" s="526">
        <f>T259*S259</f>
        <v>0</v>
      </c>
      <c r="V259" s="526">
        <v>197096.98319999999</v>
      </c>
      <c r="W259" s="526">
        <f>V259*S259</f>
        <v>0</v>
      </c>
      <c r="X259" s="670">
        <f>U259+W259</f>
        <v>0</v>
      </c>
      <c r="Y259" s="638"/>
      <c r="Z259" s="525">
        <v>117977.29000000001</v>
      </c>
      <c r="AA259" s="525">
        <f>Z259*Y259</f>
        <v>0</v>
      </c>
      <c r="AB259" s="525">
        <v>197096.98319999999</v>
      </c>
      <c r="AC259" s="525">
        <f>AB259*Y259</f>
        <v>0</v>
      </c>
      <c r="AD259" s="668">
        <f>AA259+AC259</f>
        <v>0</v>
      </c>
      <c r="AE259" s="740">
        <f t="shared" si="114"/>
        <v>1</v>
      </c>
      <c r="AF259" s="762">
        <v>117977.29000000001</v>
      </c>
      <c r="AG259" s="762">
        <f>AF259*AE259</f>
        <v>117977.29000000001</v>
      </c>
      <c r="AH259" s="762">
        <v>197096.98319999999</v>
      </c>
      <c r="AI259" s="762">
        <f>AH259*AE259</f>
        <v>197096.98319999999</v>
      </c>
      <c r="AJ259" s="748">
        <f>AG259+AI259</f>
        <v>315074.2732</v>
      </c>
    </row>
    <row r="260" spans="1:37" s="494" customFormat="1" ht="31.5" customHeight="1" x14ac:dyDescent="0.25">
      <c r="A260" s="959" t="s">
        <v>831</v>
      </c>
      <c r="B260" s="431" t="s">
        <v>285</v>
      </c>
      <c r="C260" s="574" t="s">
        <v>213</v>
      </c>
      <c r="D260" s="997">
        <v>3820</v>
      </c>
      <c r="E260" s="497">
        <v>238.7868</v>
      </c>
      <c r="F260" s="497">
        <f>E260*D260</f>
        <v>912165.576</v>
      </c>
      <c r="G260" s="497">
        <v>336.06429319371728</v>
      </c>
      <c r="H260" s="497">
        <f>G260*D260</f>
        <v>1283765.6000000001</v>
      </c>
      <c r="I260" s="610">
        <f>F260+H260</f>
        <v>2195931.176</v>
      </c>
      <c r="J260" s="793"/>
      <c r="K260" s="829">
        <v>238.7868</v>
      </c>
      <c r="L260" s="830">
        <f>K260*J260</f>
        <v>0</v>
      </c>
      <c r="M260" s="829">
        <v>336.06429319371728</v>
      </c>
      <c r="N260" s="830">
        <f>M260*J260</f>
        <v>0</v>
      </c>
      <c r="O260" s="804">
        <f>L260+N260</f>
        <v>0</v>
      </c>
      <c r="P260" s="638">
        <f t="shared" si="115"/>
        <v>0</v>
      </c>
      <c r="Q260" s="512">
        <f t="shared" si="116"/>
        <v>0</v>
      </c>
      <c r="R260" s="637">
        <f t="shared" si="108"/>
        <v>0</v>
      </c>
      <c r="S260" s="638"/>
      <c r="T260" s="526">
        <v>238.7868</v>
      </c>
      <c r="U260" s="526">
        <f>T260*S260</f>
        <v>0</v>
      </c>
      <c r="V260" s="526">
        <v>336.06429319371728</v>
      </c>
      <c r="W260" s="526">
        <f>V260*S260</f>
        <v>0</v>
      </c>
      <c r="X260" s="670">
        <f>U260+W260</f>
        <v>0</v>
      </c>
      <c r="Y260" s="638"/>
      <c r="Z260" s="525">
        <v>238.7868</v>
      </c>
      <c r="AA260" s="525">
        <f>Z260*Y260</f>
        <v>0</v>
      </c>
      <c r="AB260" s="525">
        <v>336.06429319371728</v>
      </c>
      <c r="AC260" s="525">
        <f>AB260*Y260</f>
        <v>0</v>
      </c>
      <c r="AD260" s="668">
        <f>AA260+AC260</f>
        <v>0</v>
      </c>
      <c r="AE260" s="740">
        <f t="shared" si="114"/>
        <v>3820</v>
      </c>
      <c r="AF260" s="762">
        <v>238.7868</v>
      </c>
      <c r="AG260" s="762">
        <f>AF260*AE260</f>
        <v>912165.576</v>
      </c>
      <c r="AH260" s="762">
        <v>336.06429319371728</v>
      </c>
      <c r="AI260" s="762">
        <f>AH260*AE260</f>
        <v>1283765.6000000001</v>
      </c>
      <c r="AJ260" s="748">
        <f>AG260+AI260</f>
        <v>2195931.176</v>
      </c>
    </row>
    <row r="261" spans="1:37" s="403" customFormat="1" ht="31.5" customHeight="1" x14ac:dyDescent="0.25">
      <c r="A261" s="961" t="s">
        <v>374</v>
      </c>
      <c r="B261" s="695" t="s">
        <v>375</v>
      </c>
      <c r="C261" s="696"/>
      <c r="D261" s="634"/>
      <c r="E261" s="455"/>
      <c r="F261" s="455">
        <f>SUM(F262:F268)</f>
        <v>583593.1</v>
      </c>
      <c r="G261" s="455"/>
      <c r="H261" s="455">
        <f>SUM(H262:H268)</f>
        <v>7615331.5</v>
      </c>
      <c r="I261" s="607">
        <f>SUM(I262:I268)</f>
        <v>8198924.5999999996</v>
      </c>
      <c r="J261" s="825"/>
      <c r="K261" s="794"/>
      <c r="L261" s="803">
        <f>SUM(L262:L268)</f>
        <v>0</v>
      </c>
      <c r="M261" s="794"/>
      <c r="N261" s="803">
        <f>SUM(N262:N268)</f>
        <v>0</v>
      </c>
      <c r="O261" s="796">
        <f>SUM(O262:O268)</f>
        <v>0</v>
      </c>
      <c r="P261" s="638">
        <f t="shared" si="115"/>
        <v>0</v>
      </c>
      <c r="Q261" s="512">
        <f t="shared" si="116"/>
        <v>0</v>
      </c>
      <c r="R261" s="637">
        <f t="shared" si="108"/>
        <v>0</v>
      </c>
      <c r="S261" s="633"/>
      <c r="T261" s="513"/>
      <c r="U261" s="513">
        <f>SUM(U262:U268)</f>
        <v>0</v>
      </c>
      <c r="V261" s="513"/>
      <c r="W261" s="513">
        <f>SUM(W262:W268)</f>
        <v>0</v>
      </c>
      <c r="X261" s="667">
        <f>SUM(X262:X268)</f>
        <v>0</v>
      </c>
      <c r="Y261" s="633"/>
      <c r="Z261" s="513"/>
      <c r="AA261" s="513">
        <f>SUM(AA262:AA268)</f>
        <v>0</v>
      </c>
      <c r="AB261" s="513"/>
      <c r="AC261" s="513">
        <f>SUM(AC262:AC268)</f>
        <v>0</v>
      </c>
      <c r="AD261" s="667">
        <f>SUM(AD262:AD268)</f>
        <v>0</v>
      </c>
      <c r="AE261" s="740">
        <f t="shared" si="114"/>
        <v>0</v>
      </c>
      <c r="AF261" s="741"/>
      <c r="AG261" s="741">
        <f>SUM(AG262:AG268)</f>
        <v>583593.1</v>
      </c>
      <c r="AH261" s="741"/>
      <c r="AI261" s="741">
        <f>SUM(AI262:AI268)</f>
        <v>7615331.5</v>
      </c>
      <c r="AJ261" s="742">
        <f>SUM(AJ262:AJ268)</f>
        <v>8198924.5999999996</v>
      </c>
    </row>
    <row r="262" spans="1:37" s="403" customFormat="1" ht="31.5" customHeight="1" x14ac:dyDescent="0.25">
      <c r="A262" s="962" t="s">
        <v>832</v>
      </c>
      <c r="B262" s="438" t="s">
        <v>376</v>
      </c>
      <c r="C262" s="571" t="s">
        <v>31</v>
      </c>
      <c r="D262" s="995">
        <v>1</v>
      </c>
      <c r="E262" s="477">
        <v>7074</v>
      </c>
      <c r="F262" s="477">
        <f t="shared" ref="F262:F268" si="132">E262*D262</f>
        <v>7074</v>
      </c>
      <c r="G262" s="477">
        <v>114039.90000000001</v>
      </c>
      <c r="H262" s="477">
        <f t="shared" ref="H262:H267" si="133">G262*D262</f>
        <v>114039.90000000001</v>
      </c>
      <c r="I262" s="610">
        <f t="shared" ref="I262:I268" si="134">H262+F262</f>
        <v>121113.90000000001</v>
      </c>
      <c r="J262" s="828"/>
      <c r="K262" s="799">
        <v>7074</v>
      </c>
      <c r="L262" s="800">
        <f t="shared" ref="L262:L268" si="135">K262*J262</f>
        <v>0</v>
      </c>
      <c r="M262" s="799">
        <v>114039.90000000001</v>
      </c>
      <c r="N262" s="800">
        <f t="shared" ref="N262:N267" si="136">M262*J262</f>
        <v>0</v>
      </c>
      <c r="O262" s="804">
        <f t="shared" ref="O262:O268" si="137">N262+L262</f>
        <v>0</v>
      </c>
      <c r="P262" s="638">
        <f t="shared" si="115"/>
        <v>0</v>
      </c>
      <c r="Q262" s="512">
        <f t="shared" si="116"/>
        <v>0</v>
      </c>
      <c r="R262" s="637">
        <f t="shared" si="108"/>
        <v>0</v>
      </c>
      <c r="S262" s="649"/>
      <c r="T262" s="519">
        <v>7074</v>
      </c>
      <c r="U262" s="519">
        <f t="shared" ref="U262:U264" si="138">T262*S262</f>
        <v>0</v>
      </c>
      <c r="V262" s="519">
        <v>114039.90000000001</v>
      </c>
      <c r="W262" s="519">
        <f t="shared" ref="W262:W264" si="139">V262*S262</f>
        <v>0</v>
      </c>
      <c r="X262" s="670">
        <f t="shared" ref="X262:X264" si="140">W262+U262</f>
        <v>0</v>
      </c>
      <c r="Y262" s="649"/>
      <c r="Z262" s="512">
        <v>7074</v>
      </c>
      <c r="AA262" s="512">
        <f t="shared" ref="AA262:AA264" si="141">Z262*Y262</f>
        <v>0</v>
      </c>
      <c r="AB262" s="512">
        <v>114039.90000000001</v>
      </c>
      <c r="AC262" s="512">
        <f t="shared" ref="AC262:AC264" si="142">AB262*Y262</f>
        <v>0</v>
      </c>
      <c r="AD262" s="668">
        <f t="shared" ref="AD262:AD264" si="143">AC262+AA262</f>
        <v>0</v>
      </c>
      <c r="AE262" s="740">
        <f t="shared" si="114"/>
        <v>1</v>
      </c>
      <c r="AF262" s="747">
        <v>7074</v>
      </c>
      <c r="AG262" s="747">
        <f t="shared" ref="AG262:AG268" si="144">AF262*AE262</f>
        <v>7074</v>
      </c>
      <c r="AH262" s="747">
        <v>114039.90000000001</v>
      </c>
      <c r="AI262" s="747">
        <f t="shared" ref="AI262:AI267" si="145">AH262*AE262</f>
        <v>114039.90000000001</v>
      </c>
      <c r="AJ262" s="748">
        <f t="shared" ref="AJ262:AJ268" si="146">AI262+AG262</f>
        <v>121113.90000000001</v>
      </c>
    </row>
    <row r="263" spans="1:37" s="403" customFormat="1" ht="31.5" customHeight="1" x14ac:dyDescent="0.25">
      <c r="A263" s="962" t="s">
        <v>833</v>
      </c>
      <c r="B263" s="438" t="s">
        <v>377</v>
      </c>
      <c r="C263" s="571" t="s">
        <v>378</v>
      </c>
      <c r="D263" s="995">
        <v>170</v>
      </c>
      <c r="E263" s="477">
        <v>232</v>
      </c>
      <c r="F263" s="477">
        <f t="shared" si="132"/>
        <v>39440</v>
      </c>
      <c r="G263" s="477">
        <v>754</v>
      </c>
      <c r="H263" s="477">
        <f t="shared" si="133"/>
        <v>128180</v>
      </c>
      <c r="I263" s="610">
        <f t="shared" si="134"/>
        <v>167620</v>
      </c>
      <c r="J263" s="828"/>
      <c r="K263" s="799">
        <v>232</v>
      </c>
      <c r="L263" s="800">
        <f t="shared" si="135"/>
        <v>0</v>
      </c>
      <c r="M263" s="799">
        <v>754</v>
      </c>
      <c r="N263" s="800">
        <f t="shared" si="136"/>
        <v>0</v>
      </c>
      <c r="O263" s="804">
        <f t="shared" si="137"/>
        <v>0</v>
      </c>
      <c r="P263" s="638">
        <f t="shared" si="115"/>
        <v>0</v>
      </c>
      <c r="Q263" s="512">
        <f t="shared" si="116"/>
        <v>0</v>
      </c>
      <c r="R263" s="637">
        <f t="shared" si="108"/>
        <v>0</v>
      </c>
      <c r="S263" s="649"/>
      <c r="T263" s="519">
        <v>232</v>
      </c>
      <c r="U263" s="519">
        <f t="shared" si="138"/>
        <v>0</v>
      </c>
      <c r="V263" s="519">
        <v>754</v>
      </c>
      <c r="W263" s="519">
        <f t="shared" si="139"/>
        <v>0</v>
      </c>
      <c r="X263" s="670">
        <f t="shared" si="140"/>
        <v>0</v>
      </c>
      <c r="Y263" s="649"/>
      <c r="Z263" s="512">
        <v>232</v>
      </c>
      <c r="AA263" s="512">
        <f t="shared" si="141"/>
        <v>0</v>
      </c>
      <c r="AB263" s="512">
        <v>754</v>
      </c>
      <c r="AC263" s="512">
        <f t="shared" si="142"/>
        <v>0</v>
      </c>
      <c r="AD263" s="668">
        <f t="shared" si="143"/>
        <v>0</v>
      </c>
      <c r="AE263" s="740">
        <f t="shared" si="114"/>
        <v>170</v>
      </c>
      <c r="AF263" s="747">
        <v>232</v>
      </c>
      <c r="AG263" s="747">
        <f t="shared" si="144"/>
        <v>39440</v>
      </c>
      <c r="AH263" s="747">
        <v>754</v>
      </c>
      <c r="AI263" s="747">
        <f t="shared" si="145"/>
        <v>128180</v>
      </c>
      <c r="AJ263" s="748">
        <f t="shared" si="146"/>
        <v>167620</v>
      </c>
    </row>
    <row r="264" spans="1:37" s="403" customFormat="1" ht="31.5" customHeight="1" x14ac:dyDescent="0.25">
      <c r="A264" s="962" t="s">
        <v>834</v>
      </c>
      <c r="B264" s="438" t="s">
        <v>379</v>
      </c>
      <c r="C264" s="571" t="s">
        <v>378</v>
      </c>
      <c r="D264" s="995">
        <v>400</v>
      </c>
      <c r="E264" s="477">
        <v>182</v>
      </c>
      <c r="F264" s="477">
        <f t="shared" si="132"/>
        <v>72800</v>
      </c>
      <c r="G264" s="477">
        <v>209</v>
      </c>
      <c r="H264" s="477">
        <f t="shared" si="133"/>
        <v>83600</v>
      </c>
      <c r="I264" s="610">
        <f t="shared" si="134"/>
        <v>156400</v>
      </c>
      <c r="J264" s="828"/>
      <c r="K264" s="799">
        <v>182</v>
      </c>
      <c r="L264" s="800">
        <f t="shared" si="135"/>
        <v>0</v>
      </c>
      <c r="M264" s="799">
        <v>209</v>
      </c>
      <c r="N264" s="800">
        <f t="shared" si="136"/>
        <v>0</v>
      </c>
      <c r="O264" s="804">
        <f t="shared" si="137"/>
        <v>0</v>
      </c>
      <c r="P264" s="638">
        <f t="shared" si="115"/>
        <v>0</v>
      </c>
      <c r="Q264" s="512">
        <f t="shared" si="116"/>
        <v>0</v>
      </c>
      <c r="R264" s="637">
        <f t="shared" si="108"/>
        <v>0</v>
      </c>
      <c r="S264" s="649"/>
      <c r="T264" s="519">
        <v>182</v>
      </c>
      <c r="U264" s="519">
        <f t="shared" si="138"/>
        <v>0</v>
      </c>
      <c r="V264" s="519">
        <v>209</v>
      </c>
      <c r="W264" s="519">
        <f t="shared" si="139"/>
        <v>0</v>
      </c>
      <c r="X264" s="670">
        <f t="shared" si="140"/>
        <v>0</v>
      </c>
      <c r="Y264" s="649"/>
      <c r="Z264" s="512">
        <v>182</v>
      </c>
      <c r="AA264" s="512">
        <f t="shared" si="141"/>
        <v>0</v>
      </c>
      <c r="AB264" s="512">
        <v>209</v>
      </c>
      <c r="AC264" s="512">
        <f t="shared" si="142"/>
        <v>0</v>
      </c>
      <c r="AD264" s="668">
        <f t="shared" si="143"/>
        <v>0</v>
      </c>
      <c r="AE264" s="740">
        <f t="shared" si="114"/>
        <v>400</v>
      </c>
      <c r="AF264" s="747">
        <v>182</v>
      </c>
      <c r="AG264" s="747">
        <f t="shared" si="144"/>
        <v>72800</v>
      </c>
      <c r="AH264" s="747">
        <v>209</v>
      </c>
      <c r="AI264" s="747">
        <f t="shared" si="145"/>
        <v>83600</v>
      </c>
      <c r="AJ264" s="748">
        <f t="shared" si="146"/>
        <v>156400</v>
      </c>
    </row>
    <row r="265" spans="1:37" s="403" customFormat="1" ht="31.5" customHeight="1" x14ac:dyDescent="0.25">
      <c r="A265" s="962"/>
      <c r="B265" s="438"/>
      <c r="C265" s="571"/>
      <c r="D265" s="995">
        <v>186</v>
      </c>
      <c r="E265" s="477">
        <v>1865</v>
      </c>
      <c r="F265" s="477">
        <f t="shared" si="132"/>
        <v>346890</v>
      </c>
      <c r="G265" s="477">
        <v>37760</v>
      </c>
      <c r="H265" s="477">
        <f t="shared" si="133"/>
        <v>7023360</v>
      </c>
      <c r="I265" s="610">
        <f t="shared" si="134"/>
        <v>7370250</v>
      </c>
      <c r="J265" s="828"/>
      <c r="K265" s="799"/>
      <c r="L265" s="800"/>
      <c r="M265" s="799"/>
      <c r="N265" s="800"/>
      <c r="O265" s="804"/>
      <c r="P265" s="638">
        <f t="shared" si="115"/>
        <v>0</v>
      </c>
      <c r="Q265" s="512">
        <f t="shared" si="116"/>
        <v>0</v>
      </c>
      <c r="R265" s="637">
        <f t="shared" si="108"/>
        <v>0</v>
      </c>
      <c r="S265" s="649"/>
      <c r="T265" s="512"/>
      <c r="U265" s="512"/>
      <c r="V265" s="512"/>
      <c r="W265" s="512"/>
      <c r="X265" s="668"/>
      <c r="Y265" s="649"/>
      <c r="Z265" s="512"/>
      <c r="AA265" s="512"/>
      <c r="AB265" s="512"/>
      <c r="AC265" s="512"/>
      <c r="AD265" s="668"/>
      <c r="AE265" s="740">
        <f t="shared" si="114"/>
        <v>186</v>
      </c>
      <c r="AF265" s="743">
        <v>1865</v>
      </c>
      <c r="AG265" s="743">
        <f t="shared" si="144"/>
        <v>346890</v>
      </c>
      <c r="AH265" s="743">
        <v>37760</v>
      </c>
      <c r="AI265" s="743">
        <f t="shared" si="145"/>
        <v>7023360</v>
      </c>
      <c r="AJ265" s="744">
        <f t="shared" si="146"/>
        <v>7370250</v>
      </c>
    </row>
    <row r="266" spans="1:37" s="403" customFormat="1" ht="31.5" customHeight="1" x14ac:dyDescent="0.25">
      <c r="A266" s="962" t="s">
        <v>835</v>
      </c>
      <c r="B266" s="438" t="s">
        <v>381</v>
      </c>
      <c r="C266" s="571" t="s">
        <v>31</v>
      </c>
      <c r="D266" s="995">
        <v>12</v>
      </c>
      <c r="E266" s="477">
        <v>2620</v>
      </c>
      <c r="F266" s="477">
        <f t="shared" si="132"/>
        <v>31440</v>
      </c>
      <c r="G266" s="477">
        <v>16374.800000000001</v>
      </c>
      <c r="H266" s="477">
        <f t="shared" si="133"/>
        <v>196497.6</v>
      </c>
      <c r="I266" s="610">
        <f t="shared" si="134"/>
        <v>227937.6</v>
      </c>
      <c r="J266" s="828"/>
      <c r="K266" s="799">
        <v>2620</v>
      </c>
      <c r="L266" s="800">
        <f t="shared" si="135"/>
        <v>0</v>
      </c>
      <c r="M266" s="799">
        <v>16374.800000000001</v>
      </c>
      <c r="N266" s="800">
        <f t="shared" si="136"/>
        <v>0</v>
      </c>
      <c r="O266" s="804">
        <f t="shared" si="137"/>
        <v>0</v>
      </c>
      <c r="P266" s="638">
        <f t="shared" si="115"/>
        <v>0</v>
      </c>
      <c r="Q266" s="512">
        <f t="shared" si="116"/>
        <v>0</v>
      </c>
      <c r="R266" s="637">
        <f t="shared" si="108"/>
        <v>0</v>
      </c>
      <c r="S266" s="649"/>
      <c r="T266" s="519">
        <v>2620</v>
      </c>
      <c r="U266" s="519">
        <f t="shared" ref="U266:U268" si="147">T266*S266</f>
        <v>0</v>
      </c>
      <c r="V266" s="519">
        <v>16374.800000000001</v>
      </c>
      <c r="W266" s="519">
        <f t="shared" ref="W266:W267" si="148">V266*S266</f>
        <v>0</v>
      </c>
      <c r="X266" s="670">
        <f t="shared" ref="X266:X268" si="149">W266+U266</f>
        <v>0</v>
      </c>
      <c r="Y266" s="649"/>
      <c r="Z266" s="512">
        <v>2620</v>
      </c>
      <c r="AA266" s="512">
        <f t="shared" ref="AA266:AA268" si="150">Z266*Y266</f>
        <v>0</v>
      </c>
      <c r="AB266" s="512">
        <v>16374.800000000001</v>
      </c>
      <c r="AC266" s="512">
        <f t="shared" ref="AC266:AC267" si="151">AB266*Y266</f>
        <v>0</v>
      </c>
      <c r="AD266" s="668">
        <f t="shared" ref="AD266:AD268" si="152">AC266+AA266</f>
        <v>0</v>
      </c>
      <c r="AE266" s="740">
        <f t="shared" si="114"/>
        <v>12</v>
      </c>
      <c r="AF266" s="747">
        <v>2620</v>
      </c>
      <c r="AG266" s="747">
        <f t="shared" si="144"/>
        <v>31440</v>
      </c>
      <c r="AH266" s="747">
        <v>16374.800000000001</v>
      </c>
      <c r="AI266" s="747">
        <f t="shared" si="145"/>
        <v>196497.6</v>
      </c>
      <c r="AJ266" s="748">
        <f t="shared" si="146"/>
        <v>227937.6</v>
      </c>
    </row>
    <row r="267" spans="1:37" s="403" customFormat="1" ht="31.5" customHeight="1" x14ac:dyDescent="0.25">
      <c r="A267" s="962" t="s">
        <v>836</v>
      </c>
      <c r="B267" s="438" t="s">
        <v>382</v>
      </c>
      <c r="C267" s="571" t="s">
        <v>224</v>
      </c>
      <c r="D267" s="995">
        <v>570</v>
      </c>
      <c r="E267" s="477">
        <v>95.63000000000001</v>
      </c>
      <c r="F267" s="477">
        <f t="shared" si="132"/>
        <v>54509.100000000006</v>
      </c>
      <c r="G267" s="477">
        <v>122.2</v>
      </c>
      <c r="H267" s="477">
        <f t="shared" si="133"/>
        <v>69654</v>
      </c>
      <c r="I267" s="610">
        <f t="shared" si="134"/>
        <v>124163.1</v>
      </c>
      <c r="J267" s="828"/>
      <c r="K267" s="799">
        <v>95.63000000000001</v>
      </c>
      <c r="L267" s="800">
        <f t="shared" si="135"/>
        <v>0</v>
      </c>
      <c r="M267" s="799">
        <v>122.2</v>
      </c>
      <c r="N267" s="800">
        <f t="shared" si="136"/>
        <v>0</v>
      </c>
      <c r="O267" s="804">
        <f t="shared" si="137"/>
        <v>0</v>
      </c>
      <c r="P267" s="638">
        <f t="shared" si="115"/>
        <v>0</v>
      </c>
      <c r="Q267" s="512">
        <f t="shared" si="116"/>
        <v>0</v>
      </c>
      <c r="R267" s="637">
        <f t="shared" si="108"/>
        <v>0</v>
      </c>
      <c r="S267" s="649"/>
      <c r="T267" s="519">
        <v>95.63000000000001</v>
      </c>
      <c r="U267" s="519">
        <f t="shared" si="147"/>
        <v>0</v>
      </c>
      <c r="V267" s="519">
        <v>122.2</v>
      </c>
      <c r="W267" s="519">
        <f t="shared" si="148"/>
        <v>0</v>
      </c>
      <c r="X267" s="670">
        <f t="shared" si="149"/>
        <v>0</v>
      </c>
      <c r="Y267" s="649"/>
      <c r="Z267" s="512">
        <v>95.63000000000001</v>
      </c>
      <c r="AA267" s="512">
        <f t="shared" si="150"/>
        <v>0</v>
      </c>
      <c r="AB267" s="512">
        <v>122.2</v>
      </c>
      <c r="AC267" s="512">
        <f t="shared" si="151"/>
        <v>0</v>
      </c>
      <c r="AD267" s="668">
        <f t="shared" si="152"/>
        <v>0</v>
      </c>
      <c r="AE267" s="740">
        <f t="shared" si="114"/>
        <v>570</v>
      </c>
      <c r="AF267" s="747">
        <v>95.63000000000001</v>
      </c>
      <c r="AG267" s="747">
        <f t="shared" si="144"/>
        <v>54509.100000000006</v>
      </c>
      <c r="AH267" s="747">
        <v>122.2</v>
      </c>
      <c r="AI267" s="747">
        <f t="shared" si="145"/>
        <v>69654</v>
      </c>
      <c r="AJ267" s="748">
        <f t="shared" si="146"/>
        <v>124163.1</v>
      </c>
    </row>
    <row r="268" spans="1:37" s="403" customFormat="1" ht="31.5" customHeight="1" x14ac:dyDescent="0.25">
      <c r="A268" s="962" t="s">
        <v>837</v>
      </c>
      <c r="B268" s="438" t="s">
        <v>358</v>
      </c>
      <c r="C268" s="571" t="s">
        <v>224</v>
      </c>
      <c r="D268" s="995">
        <v>1</v>
      </c>
      <c r="E268" s="477">
        <v>31440</v>
      </c>
      <c r="F268" s="477">
        <f t="shared" si="132"/>
        <v>31440</v>
      </c>
      <c r="G268" s="477"/>
      <c r="H268" s="477"/>
      <c r="I268" s="610">
        <f t="shared" si="134"/>
        <v>31440</v>
      </c>
      <c r="J268" s="828"/>
      <c r="K268" s="799">
        <v>31440</v>
      </c>
      <c r="L268" s="800">
        <f t="shared" si="135"/>
        <v>0</v>
      </c>
      <c r="M268" s="799"/>
      <c r="N268" s="800"/>
      <c r="O268" s="804">
        <f t="shared" si="137"/>
        <v>0</v>
      </c>
      <c r="P268" s="638">
        <f t="shared" si="115"/>
        <v>0</v>
      </c>
      <c r="Q268" s="512">
        <f t="shared" si="116"/>
        <v>0</v>
      </c>
      <c r="R268" s="637">
        <f t="shared" si="108"/>
        <v>0</v>
      </c>
      <c r="S268" s="649"/>
      <c r="T268" s="519">
        <v>31440</v>
      </c>
      <c r="U268" s="519">
        <f t="shared" si="147"/>
        <v>0</v>
      </c>
      <c r="V268" s="519"/>
      <c r="W268" s="519"/>
      <c r="X268" s="670">
        <f t="shared" si="149"/>
        <v>0</v>
      </c>
      <c r="Y268" s="649"/>
      <c r="Z268" s="512">
        <v>31440</v>
      </c>
      <c r="AA268" s="512">
        <f t="shared" si="150"/>
        <v>0</v>
      </c>
      <c r="AB268" s="512"/>
      <c r="AC268" s="512"/>
      <c r="AD268" s="668">
        <f t="shared" si="152"/>
        <v>0</v>
      </c>
      <c r="AE268" s="740">
        <f t="shared" si="114"/>
        <v>1</v>
      </c>
      <c r="AF268" s="747">
        <v>31440</v>
      </c>
      <c r="AG268" s="747">
        <f t="shared" si="144"/>
        <v>31440</v>
      </c>
      <c r="AH268" s="747"/>
      <c r="AI268" s="747"/>
      <c r="AJ268" s="748">
        <f t="shared" si="146"/>
        <v>31440</v>
      </c>
    </row>
    <row r="269" spans="1:37" ht="31.5" customHeight="1" x14ac:dyDescent="0.25">
      <c r="A269" s="961" t="s">
        <v>383</v>
      </c>
      <c r="B269" s="695" t="s">
        <v>384</v>
      </c>
      <c r="C269" s="696"/>
      <c r="D269" s="634"/>
      <c r="E269" s="553"/>
      <c r="F269" s="553">
        <f>F270+F271+F272+F273+F274+F275</f>
        <v>2081673.6028500001</v>
      </c>
      <c r="G269" s="553"/>
      <c r="H269" s="553">
        <f>H270+H271+H272+H273+H274+H275</f>
        <v>2823576.9499240001</v>
      </c>
      <c r="I269" s="635">
        <f>I270+I271+I272+I273+I274+I275</f>
        <v>4905250.552774</v>
      </c>
      <c r="J269" s="825"/>
      <c r="K269" s="794"/>
      <c r="L269" s="803">
        <f>L270+L271+L272+L273+L274+L275</f>
        <v>1695730.3555090912</v>
      </c>
      <c r="M269" s="794"/>
      <c r="N269" s="803">
        <f>N270+N271+N272+N273+N274+N275</f>
        <v>2362740.125178182</v>
      </c>
      <c r="O269" s="796">
        <f>O270+O271+O272+O273+O274+O275</f>
        <v>4058470.4806872727</v>
      </c>
      <c r="P269" s="639"/>
      <c r="Q269" s="455"/>
      <c r="R269" s="607"/>
      <c r="S269" s="633"/>
      <c r="T269" s="513"/>
      <c r="U269" s="513">
        <f>U270+U271+U272+U273+U274+U275</f>
        <v>1695729.27</v>
      </c>
      <c r="V269" s="513"/>
      <c r="W269" s="513">
        <f>W270+W271+W272+W273+W274+W275</f>
        <v>2362739.2299999995</v>
      </c>
      <c r="X269" s="667">
        <f>X270+X271+X272+X273+X274+X275</f>
        <v>4058468.5</v>
      </c>
      <c r="Y269" s="633"/>
      <c r="Z269" s="513"/>
      <c r="AA269" s="513">
        <f>AA270+AA271+AA272+AA273+AA274+AA275</f>
        <v>0</v>
      </c>
      <c r="AB269" s="513"/>
      <c r="AC269" s="513">
        <f>AC270+AC271+AC272+AC273+AC274+AC275</f>
        <v>0</v>
      </c>
      <c r="AD269" s="667">
        <f>AD270+AD271+AD272+AD273+AD274+AD275</f>
        <v>0</v>
      </c>
      <c r="AE269" s="740">
        <f t="shared" si="114"/>
        <v>0</v>
      </c>
      <c r="AF269" s="741"/>
      <c r="AG269" s="741">
        <f>AG270+AG271+AG272+AG273+AG274+AG275</f>
        <v>385943.24734090915</v>
      </c>
      <c r="AH269" s="741"/>
      <c r="AI269" s="741">
        <f>AI270+AI271+AI272+AI273+AI274+AI275</f>
        <v>460836.82474581816</v>
      </c>
      <c r="AJ269" s="742">
        <f>AJ270+AJ271+AJ272+AJ273+AJ274+AJ275</f>
        <v>846780.07208672725</v>
      </c>
    </row>
    <row r="270" spans="1:37" s="496" customFormat="1" ht="31.5" customHeight="1" x14ac:dyDescent="0.25">
      <c r="A270" s="959" t="s">
        <v>838</v>
      </c>
      <c r="B270" s="431" t="s">
        <v>385</v>
      </c>
      <c r="C270" s="574" t="s">
        <v>33</v>
      </c>
      <c r="D270" s="997">
        <v>2.2000000000000002</v>
      </c>
      <c r="E270" s="497">
        <v>117100.30454545454</v>
      </c>
      <c r="F270" s="497">
        <f t="shared" ref="F270:F275" si="153">E270*D270</f>
        <v>257620.67</v>
      </c>
      <c r="G270" s="497">
        <v>208116.40909090909</v>
      </c>
      <c r="H270" s="497">
        <f t="shared" ref="H270:H275" si="154">G270*D270</f>
        <v>457856.10000000003</v>
      </c>
      <c r="I270" s="610">
        <f t="shared" ref="I270:I275" si="155">H270+F270</f>
        <v>715476.77</v>
      </c>
      <c r="J270" s="793">
        <v>2.1800000000000002</v>
      </c>
      <c r="K270" s="829">
        <v>117100.30454545454</v>
      </c>
      <c r="L270" s="830">
        <f t="shared" ref="L270:L275" si="156">K270*J270</f>
        <v>255278.66390909092</v>
      </c>
      <c r="M270" s="829">
        <v>208116.40909090909</v>
      </c>
      <c r="N270" s="830">
        <f t="shared" ref="N270:N275" si="157">M270*J270</f>
        <v>453693.77181818185</v>
      </c>
      <c r="O270" s="804">
        <f t="shared" ref="O270:O275" si="158">N270+L270</f>
        <v>708972.43572727276</v>
      </c>
      <c r="P270" s="638">
        <f t="shared" si="115"/>
        <v>0.30454545453540049</v>
      </c>
      <c r="Q270" s="512">
        <f t="shared" si="116"/>
        <v>0.40909090908826329</v>
      </c>
      <c r="R270" s="637">
        <f t="shared" si="108"/>
        <v>0.66999999998370185</v>
      </c>
      <c r="S270" s="638">
        <v>2.1800000000000002</v>
      </c>
      <c r="T270" s="525">
        <v>117100</v>
      </c>
      <c r="U270" s="525">
        <f t="shared" ref="U270:U275" si="159">T270*S270</f>
        <v>255278.00000000003</v>
      </c>
      <c r="V270" s="525">
        <v>208116</v>
      </c>
      <c r="W270" s="525">
        <f t="shared" ref="W270:W275" si="160">V270*S270</f>
        <v>453692.88</v>
      </c>
      <c r="X270" s="668">
        <f t="shared" ref="X270:X275" si="161">W270+U270</f>
        <v>708970.88</v>
      </c>
      <c r="Y270" s="638"/>
      <c r="Z270" s="525">
        <v>117100</v>
      </c>
      <c r="AA270" s="525">
        <f t="shared" ref="AA270:AA275" si="162">Z270*Y270</f>
        <v>0</v>
      </c>
      <c r="AB270" s="525">
        <v>208116</v>
      </c>
      <c r="AC270" s="525">
        <f t="shared" ref="AC270:AC275" si="163">AB270*Y270</f>
        <v>0</v>
      </c>
      <c r="AD270" s="668">
        <f t="shared" ref="AD270:AD275" si="164">AC270+AA270</f>
        <v>0</v>
      </c>
      <c r="AE270" s="740">
        <f t="shared" si="114"/>
        <v>2.0000000000000018E-2</v>
      </c>
      <c r="AF270" s="761">
        <v>117100.30454545454</v>
      </c>
      <c r="AG270" s="761">
        <f t="shared" ref="AG270:AG275" si="165">AF270*AE270</f>
        <v>2342.0060909090926</v>
      </c>
      <c r="AH270" s="761">
        <v>208116.40909090909</v>
      </c>
      <c r="AI270" s="761">
        <f t="shared" ref="AI270:AI275" si="166">AH270*AE270</f>
        <v>4162.3281818181858</v>
      </c>
      <c r="AJ270" s="744">
        <f t="shared" ref="AJ270:AJ275" si="167">AI270+AG270</f>
        <v>6504.3342727272784</v>
      </c>
      <c r="AK270" s="494"/>
    </row>
    <row r="271" spans="1:37" s="496" customFormat="1" ht="31.5" customHeight="1" x14ac:dyDescent="0.25">
      <c r="A271" s="959" t="s">
        <v>842</v>
      </c>
      <c r="B271" s="431" t="s">
        <v>386</v>
      </c>
      <c r="C271" s="574" t="s">
        <v>153</v>
      </c>
      <c r="D271" s="997">
        <v>175.57</v>
      </c>
      <c r="E271" s="497">
        <v>2711</v>
      </c>
      <c r="F271" s="497">
        <f t="shared" si="153"/>
        <v>475970.26999999996</v>
      </c>
      <c r="G271" s="497">
        <v>7373</v>
      </c>
      <c r="H271" s="497">
        <f t="shared" si="154"/>
        <v>1294477.6099999999</v>
      </c>
      <c r="I271" s="610">
        <f t="shared" si="155"/>
        <v>1770447.88</v>
      </c>
      <c r="J271" s="793">
        <v>175.57</v>
      </c>
      <c r="K271" s="829">
        <v>2711</v>
      </c>
      <c r="L271" s="830">
        <f t="shared" si="156"/>
        <v>475970.26999999996</v>
      </c>
      <c r="M271" s="829">
        <v>7373</v>
      </c>
      <c r="N271" s="830">
        <f t="shared" si="157"/>
        <v>1294477.6099999999</v>
      </c>
      <c r="O271" s="804">
        <f t="shared" si="158"/>
        <v>1770447.88</v>
      </c>
      <c r="P271" s="638">
        <f t="shared" si="115"/>
        <v>0</v>
      </c>
      <c r="Q271" s="512">
        <f t="shared" si="116"/>
        <v>0</v>
      </c>
      <c r="R271" s="637">
        <f t="shared" si="108"/>
        <v>0</v>
      </c>
      <c r="S271" s="638">
        <v>175.57</v>
      </c>
      <c r="T271" s="525">
        <v>2711</v>
      </c>
      <c r="U271" s="525">
        <f t="shared" si="159"/>
        <v>475970.26999999996</v>
      </c>
      <c r="V271" s="525">
        <v>7373</v>
      </c>
      <c r="W271" s="525">
        <f t="shared" si="160"/>
        <v>1294477.6099999999</v>
      </c>
      <c r="X271" s="668">
        <f t="shared" si="161"/>
        <v>1770447.88</v>
      </c>
      <c r="Y271" s="638"/>
      <c r="Z271" s="525">
        <v>2711</v>
      </c>
      <c r="AA271" s="525">
        <f t="shared" si="162"/>
        <v>0</v>
      </c>
      <c r="AB271" s="525">
        <v>7373</v>
      </c>
      <c r="AC271" s="525">
        <f t="shared" si="163"/>
        <v>0</v>
      </c>
      <c r="AD271" s="668">
        <f t="shared" si="164"/>
        <v>0</v>
      </c>
      <c r="AE271" s="740">
        <f t="shared" si="114"/>
        <v>0</v>
      </c>
      <c r="AF271" s="761">
        <v>2711</v>
      </c>
      <c r="AG271" s="761">
        <f t="shared" si="165"/>
        <v>0</v>
      </c>
      <c r="AH271" s="761">
        <v>7373</v>
      </c>
      <c r="AI271" s="761">
        <f t="shared" si="166"/>
        <v>0</v>
      </c>
      <c r="AJ271" s="744">
        <f t="shared" si="167"/>
        <v>0</v>
      </c>
      <c r="AK271" s="494"/>
    </row>
    <row r="272" spans="1:37" s="494" customFormat="1" ht="31.5" customHeight="1" x14ac:dyDescent="0.25">
      <c r="A272" s="959" t="s">
        <v>843</v>
      </c>
      <c r="B272" s="431" t="s">
        <v>387</v>
      </c>
      <c r="C272" s="574" t="s">
        <v>31</v>
      </c>
      <c r="D272" s="997">
        <v>1</v>
      </c>
      <c r="E272" s="497">
        <v>160029.60000000003</v>
      </c>
      <c r="F272" s="497">
        <f t="shared" si="153"/>
        <v>160029.60000000003</v>
      </c>
      <c r="G272" s="497">
        <v>163827.396564</v>
      </c>
      <c r="H272" s="497">
        <f t="shared" si="154"/>
        <v>163827.396564</v>
      </c>
      <c r="I272" s="610">
        <f t="shared" si="155"/>
        <v>323856.99656400003</v>
      </c>
      <c r="J272" s="793"/>
      <c r="K272" s="829">
        <v>160029.60000000003</v>
      </c>
      <c r="L272" s="830">
        <f t="shared" si="156"/>
        <v>0</v>
      </c>
      <c r="M272" s="829">
        <v>163827.396564</v>
      </c>
      <c r="N272" s="830">
        <f t="shared" si="157"/>
        <v>0</v>
      </c>
      <c r="O272" s="804">
        <f t="shared" si="158"/>
        <v>0</v>
      </c>
      <c r="P272" s="638">
        <f t="shared" si="115"/>
        <v>0</v>
      </c>
      <c r="Q272" s="512">
        <f t="shared" si="116"/>
        <v>0</v>
      </c>
      <c r="R272" s="637">
        <f t="shared" si="108"/>
        <v>0</v>
      </c>
      <c r="S272" s="638"/>
      <c r="T272" s="526">
        <v>160029.60000000003</v>
      </c>
      <c r="U272" s="526">
        <f t="shared" si="159"/>
        <v>0</v>
      </c>
      <c r="V272" s="526">
        <v>163827.396564</v>
      </c>
      <c r="W272" s="526">
        <f t="shared" si="160"/>
        <v>0</v>
      </c>
      <c r="X272" s="670">
        <f t="shared" si="161"/>
        <v>0</v>
      </c>
      <c r="Y272" s="638"/>
      <c r="Z272" s="525">
        <v>160029.60000000003</v>
      </c>
      <c r="AA272" s="525">
        <f t="shared" si="162"/>
        <v>0</v>
      </c>
      <c r="AB272" s="525">
        <v>163827.396564</v>
      </c>
      <c r="AC272" s="525">
        <f t="shared" si="163"/>
        <v>0</v>
      </c>
      <c r="AD272" s="668">
        <f t="shared" si="164"/>
        <v>0</v>
      </c>
      <c r="AE272" s="740">
        <f t="shared" si="114"/>
        <v>1</v>
      </c>
      <c r="AF272" s="762">
        <v>160029.60000000003</v>
      </c>
      <c r="AG272" s="762">
        <f t="shared" si="165"/>
        <v>160029.60000000003</v>
      </c>
      <c r="AH272" s="762">
        <v>163827.396564</v>
      </c>
      <c r="AI272" s="762">
        <f t="shared" si="166"/>
        <v>163827.396564</v>
      </c>
      <c r="AJ272" s="748">
        <f t="shared" si="167"/>
        <v>323856.99656400003</v>
      </c>
    </row>
    <row r="273" spans="1:37" s="494" customFormat="1" ht="31.5" customHeight="1" x14ac:dyDescent="0.25">
      <c r="A273" s="959" t="s">
        <v>844</v>
      </c>
      <c r="B273" s="431" t="s">
        <v>388</v>
      </c>
      <c r="C273" s="574" t="s">
        <v>153</v>
      </c>
      <c r="D273" s="997">
        <v>28.8</v>
      </c>
      <c r="E273" s="497">
        <v>5549.8059027777781</v>
      </c>
      <c r="F273" s="497">
        <f t="shared" si="153"/>
        <v>159834.41</v>
      </c>
      <c r="G273" s="497">
        <v>5516.6493055555557</v>
      </c>
      <c r="H273" s="497">
        <f t="shared" si="154"/>
        <v>158879.5</v>
      </c>
      <c r="I273" s="610">
        <f t="shared" si="155"/>
        <v>318713.91000000003</v>
      </c>
      <c r="J273" s="793"/>
      <c r="K273" s="829">
        <v>5549.8059027777781</v>
      </c>
      <c r="L273" s="830">
        <f t="shared" si="156"/>
        <v>0</v>
      </c>
      <c r="M273" s="829">
        <v>5516.6493055555557</v>
      </c>
      <c r="N273" s="830">
        <f t="shared" si="157"/>
        <v>0</v>
      </c>
      <c r="O273" s="804">
        <f t="shared" si="158"/>
        <v>0</v>
      </c>
      <c r="P273" s="638">
        <f t="shared" si="115"/>
        <v>0</v>
      </c>
      <c r="Q273" s="512">
        <f t="shared" si="116"/>
        <v>0</v>
      </c>
      <c r="R273" s="637">
        <f t="shared" si="108"/>
        <v>0</v>
      </c>
      <c r="S273" s="638"/>
      <c r="T273" s="526">
        <v>5549.8059027777781</v>
      </c>
      <c r="U273" s="526">
        <f t="shared" si="159"/>
        <v>0</v>
      </c>
      <c r="V273" s="526">
        <v>5516.6493055555557</v>
      </c>
      <c r="W273" s="526">
        <f t="shared" si="160"/>
        <v>0</v>
      </c>
      <c r="X273" s="670">
        <f t="shared" si="161"/>
        <v>0</v>
      </c>
      <c r="Y273" s="638"/>
      <c r="Z273" s="525">
        <v>5549.8059027777781</v>
      </c>
      <c r="AA273" s="525">
        <f t="shared" si="162"/>
        <v>0</v>
      </c>
      <c r="AB273" s="525">
        <v>5516.6493055555557</v>
      </c>
      <c r="AC273" s="525">
        <f t="shared" si="163"/>
        <v>0</v>
      </c>
      <c r="AD273" s="668">
        <f t="shared" si="164"/>
        <v>0</v>
      </c>
      <c r="AE273" s="740">
        <f t="shared" si="114"/>
        <v>28.8</v>
      </c>
      <c r="AF273" s="762">
        <v>5549.8059027777781</v>
      </c>
      <c r="AG273" s="762">
        <f t="shared" si="165"/>
        <v>159834.41</v>
      </c>
      <c r="AH273" s="762">
        <v>5516.6493055555557</v>
      </c>
      <c r="AI273" s="762">
        <f t="shared" si="166"/>
        <v>158879.5</v>
      </c>
      <c r="AJ273" s="748">
        <f t="shared" si="167"/>
        <v>318713.91000000003</v>
      </c>
    </row>
    <row r="274" spans="1:37" s="496" customFormat="1" ht="31.5" customHeight="1" x14ac:dyDescent="0.25">
      <c r="A274" s="959" t="s">
        <v>845</v>
      </c>
      <c r="B274" s="431" t="s">
        <v>389</v>
      </c>
      <c r="C274" s="574" t="s">
        <v>31</v>
      </c>
      <c r="D274" s="997">
        <v>1</v>
      </c>
      <c r="E274" s="497">
        <v>964481.42160000012</v>
      </c>
      <c r="F274" s="497">
        <f t="shared" si="153"/>
        <v>964481.42160000012</v>
      </c>
      <c r="G274" s="497">
        <v>614568.74336000008</v>
      </c>
      <c r="H274" s="497">
        <f t="shared" si="154"/>
        <v>614568.74336000008</v>
      </c>
      <c r="I274" s="610">
        <f t="shared" si="155"/>
        <v>1579050.1649600002</v>
      </c>
      <c r="J274" s="793">
        <v>1</v>
      </c>
      <c r="K274" s="829">
        <v>964481.42160000012</v>
      </c>
      <c r="L274" s="830">
        <f t="shared" si="156"/>
        <v>964481.42160000012</v>
      </c>
      <c r="M274" s="829">
        <v>614568.74336000008</v>
      </c>
      <c r="N274" s="830">
        <f t="shared" si="157"/>
        <v>614568.74336000008</v>
      </c>
      <c r="O274" s="804">
        <f t="shared" si="158"/>
        <v>1579050.1649600002</v>
      </c>
      <c r="P274" s="638">
        <f t="shared" si="115"/>
        <v>0.42160000011790544</v>
      </c>
      <c r="Q274" s="512">
        <f t="shared" si="116"/>
        <v>3.3600000897422433E-3</v>
      </c>
      <c r="R274" s="637">
        <f t="shared" si="108"/>
        <v>0.42160000011790544</v>
      </c>
      <c r="S274" s="638">
        <v>1</v>
      </c>
      <c r="T274" s="525">
        <v>964481</v>
      </c>
      <c r="U274" s="525">
        <f t="shared" si="159"/>
        <v>964481</v>
      </c>
      <c r="V274" s="525">
        <v>614568.74</v>
      </c>
      <c r="W274" s="525">
        <f t="shared" si="160"/>
        <v>614568.74</v>
      </c>
      <c r="X274" s="668">
        <f t="shared" si="161"/>
        <v>1579049.74</v>
      </c>
      <c r="Y274" s="638"/>
      <c r="Z274" s="525">
        <v>964481</v>
      </c>
      <c r="AA274" s="525">
        <f t="shared" si="162"/>
        <v>0</v>
      </c>
      <c r="AB274" s="525">
        <v>614568.74</v>
      </c>
      <c r="AC274" s="525">
        <f t="shared" si="163"/>
        <v>0</v>
      </c>
      <c r="AD274" s="668">
        <f t="shared" si="164"/>
        <v>0</v>
      </c>
      <c r="AE274" s="740">
        <f t="shared" si="114"/>
        <v>0</v>
      </c>
      <c r="AF274" s="761">
        <v>964481.42160000012</v>
      </c>
      <c r="AG274" s="761">
        <f t="shared" si="165"/>
        <v>0</v>
      </c>
      <c r="AH274" s="761">
        <v>614568.74336000008</v>
      </c>
      <c r="AI274" s="761">
        <f t="shared" si="166"/>
        <v>0</v>
      </c>
      <c r="AJ274" s="744">
        <f t="shared" si="167"/>
        <v>0</v>
      </c>
      <c r="AK274" s="494"/>
    </row>
    <row r="275" spans="1:37" s="494" customFormat="1" ht="31.5" customHeight="1" x14ac:dyDescent="0.25">
      <c r="A275" s="959" t="s">
        <v>846</v>
      </c>
      <c r="B275" s="431" t="s">
        <v>390</v>
      </c>
      <c r="C275" s="574" t="s">
        <v>33</v>
      </c>
      <c r="D275" s="997">
        <v>0.33700000000000002</v>
      </c>
      <c r="E275" s="497">
        <v>189131.25</v>
      </c>
      <c r="F275" s="497">
        <f t="shared" si="153"/>
        <v>63737.231250000004</v>
      </c>
      <c r="G275" s="497">
        <v>397529.97032640944</v>
      </c>
      <c r="H275" s="497">
        <f t="shared" si="154"/>
        <v>133967.59999999998</v>
      </c>
      <c r="I275" s="610">
        <f t="shared" si="155"/>
        <v>197704.83124999999</v>
      </c>
      <c r="J275" s="793"/>
      <c r="K275" s="829">
        <v>189131.25</v>
      </c>
      <c r="L275" s="830">
        <f t="shared" si="156"/>
        <v>0</v>
      </c>
      <c r="M275" s="829">
        <v>397529.97032640944</v>
      </c>
      <c r="N275" s="830">
        <f t="shared" si="157"/>
        <v>0</v>
      </c>
      <c r="O275" s="804">
        <f t="shared" si="158"/>
        <v>0</v>
      </c>
      <c r="P275" s="638">
        <f t="shared" si="115"/>
        <v>0</v>
      </c>
      <c r="Q275" s="512">
        <f t="shared" si="116"/>
        <v>0</v>
      </c>
      <c r="R275" s="637">
        <f t="shared" ref="R275:R338" si="168">(D275*K275)-(D275*T275)</f>
        <v>0</v>
      </c>
      <c r="S275" s="638"/>
      <c r="T275" s="526">
        <v>189131.25</v>
      </c>
      <c r="U275" s="526">
        <f t="shared" si="159"/>
        <v>0</v>
      </c>
      <c r="V275" s="526">
        <v>397529.97032640944</v>
      </c>
      <c r="W275" s="526">
        <f t="shared" si="160"/>
        <v>0</v>
      </c>
      <c r="X275" s="670">
        <f t="shared" si="161"/>
        <v>0</v>
      </c>
      <c r="Y275" s="638"/>
      <c r="Z275" s="525">
        <v>189131.25</v>
      </c>
      <c r="AA275" s="525">
        <f t="shared" si="162"/>
        <v>0</v>
      </c>
      <c r="AB275" s="525">
        <v>397529.97032640944</v>
      </c>
      <c r="AC275" s="525">
        <f t="shared" si="163"/>
        <v>0</v>
      </c>
      <c r="AD275" s="668">
        <f t="shared" si="164"/>
        <v>0</v>
      </c>
      <c r="AE275" s="740">
        <f t="shared" si="114"/>
        <v>0.33700000000000002</v>
      </c>
      <c r="AF275" s="762">
        <v>189131.25</v>
      </c>
      <c r="AG275" s="762">
        <f t="shared" si="165"/>
        <v>63737.231250000004</v>
      </c>
      <c r="AH275" s="762">
        <v>397529.97032640944</v>
      </c>
      <c r="AI275" s="762">
        <f t="shared" si="166"/>
        <v>133967.59999999998</v>
      </c>
      <c r="AJ275" s="748">
        <f t="shared" si="167"/>
        <v>197704.83124999999</v>
      </c>
    </row>
    <row r="276" spans="1:37" s="404" customFormat="1" ht="31.5" customHeight="1" x14ac:dyDescent="0.25">
      <c r="A276" s="961" t="s">
        <v>391</v>
      </c>
      <c r="B276" s="695" t="s">
        <v>392</v>
      </c>
      <c r="C276" s="696"/>
      <c r="D276" s="634"/>
      <c r="E276" s="455"/>
      <c r="F276" s="455">
        <f>SUM(F277:F288)</f>
        <v>1005899.4</v>
      </c>
      <c r="G276" s="455"/>
      <c r="H276" s="455">
        <f>SUM(H277:H288)</f>
        <v>1844928.9000000001</v>
      </c>
      <c r="I276" s="607">
        <f>SUM(I277:I288)</f>
        <v>2850828.3000000003</v>
      </c>
      <c r="J276" s="825"/>
      <c r="K276" s="794"/>
      <c r="L276" s="803">
        <f>SUM(L277:L288)</f>
        <v>0</v>
      </c>
      <c r="M276" s="794"/>
      <c r="N276" s="803">
        <f>SUM(N277:N288)</f>
        <v>0</v>
      </c>
      <c r="O276" s="796">
        <f>SUM(O277:O288)</f>
        <v>0</v>
      </c>
      <c r="P276" s="638">
        <f t="shared" si="115"/>
        <v>0</v>
      </c>
      <c r="Q276" s="512">
        <f t="shared" si="116"/>
        <v>0</v>
      </c>
      <c r="R276" s="637">
        <f t="shared" si="168"/>
        <v>0</v>
      </c>
      <c r="S276" s="633"/>
      <c r="T276" s="518"/>
      <c r="U276" s="518">
        <f>SUM(U277:U288)</f>
        <v>0</v>
      </c>
      <c r="V276" s="518"/>
      <c r="W276" s="518">
        <f>SUM(W277:W288)</f>
        <v>0</v>
      </c>
      <c r="X276" s="669">
        <f>SUM(X277:X288)</f>
        <v>0</v>
      </c>
      <c r="Y276" s="633"/>
      <c r="Z276" s="513"/>
      <c r="AA276" s="513">
        <f>SUM(AA277:AA288)</f>
        <v>0</v>
      </c>
      <c r="AB276" s="513"/>
      <c r="AC276" s="513">
        <f>SUM(AC277:AC288)</f>
        <v>0</v>
      </c>
      <c r="AD276" s="667">
        <f>SUM(AD277:AD288)</f>
        <v>0</v>
      </c>
      <c r="AE276" s="740">
        <f t="shared" si="114"/>
        <v>0</v>
      </c>
      <c r="AF276" s="745"/>
      <c r="AG276" s="745">
        <f>SUM(AG277:AG288)</f>
        <v>1005899.4</v>
      </c>
      <c r="AH276" s="745"/>
      <c r="AI276" s="745">
        <f>SUM(AI277:AI288)</f>
        <v>1844928.9000000001</v>
      </c>
      <c r="AJ276" s="746">
        <f>SUM(AJ277:AJ288)</f>
        <v>2850828.3000000003</v>
      </c>
    </row>
    <row r="277" spans="1:37" s="403" customFormat="1" ht="31.5" customHeight="1" x14ac:dyDescent="0.25">
      <c r="A277" s="962" t="s">
        <v>847</v>
      </c>
      <c r="B277" s="438" t="s">
        <v>393</v>
      </c>
      <c r="C277" s="571" t="s">
        <v>31</v>
      </c>
      <c r="D277" s="995">
        <v>1</v>
      </c>
      <c r="E277" s="477">
        <v>6550</v>
      </c>
      <c r="F277" s="477">
        <f t="shared" ref="F277:F288" si="169">E277*D277</f>
        <v>6550</v>
      </c>
      <c r="G277" s="477">
        <v>55450.200000000004</v>
      </c>
      <c r="H277" s="477">
        <f t="shared" ref="H277:H287" si="170">G277*D277</f>
        <v>55450.200000000004</v>
      </c>
      <c r="I277" s="610">
        <f t="shared" ref="I277:I288" si="171">H277+F277</f>
        <v>62000.200000000004</v>
      </c>
      <c r="J277" s="828"/>
      <c r="K277" s="799">
        <v>6550</v>
      </c>
      <c r="L277" s="800">
        <f t="shared" ref="L277:L288" si="172">K277*J277</f>
        <v>0</v>
      </c>
      <c r="M277" s="799">
        <v>55450.200000000004</v>
      </c>
      <c r="N277" s="800">
        <f t="shared" ref="N277:N287" si="173">M277*J277</f>
        <v>0</v>
      </c>
      <c r="O277" s="804">
        <f t="shared" ref="O277:O288" si="174">N277+L277</f>
        <v>0</v>
      </c>
      <c r="P277" s="638">
        <f t="shared" si="115"/>
        <v>0</v>
      </c>
      <c r="Q277" s="512">
        <f t="shared" si="116"/>
        <v>0</v>
      </c>
      <c r="R277" s="637">
        <f t="shared" si="168"/>
        <v>0</v>
      </c>
      <c r="S277" s="649"/>
      <c r="T277" s="519">
        <v>6550</v>
      </c>
      <c r="U277" s="519">
        <f t="shared" ref="U277:U288" si="175">T277*S277</f>
        <v>0</v>
      </c>
      <c r="V277" s="519">
        <v>55450.200000000004</v>
      </c>
      <c r="W277" s="519">
        <f t="shared" ref="W277:W287" si="176">V277*S277</f>
        <v>0</v>
      </c>
      <c r="X277" s="670">
        <f t="shared" ref="X277:X288" si="177">W277+U277</f>
        <v>0</v>
      </c>
      <c r="Y277" s="649"/>
      <c r="Z277" s="512">
        <v>6550</v>
      </c>
      <c r="AA277" s="512">
        <f t="shared" ref="AA277:AA288" si="178">Z277*Y277</f>
        <v>0</v>
      </c>
      <c r="AB277" s="512">
        <v>55450.200000000004</v>
      </c>
      <c r="AC277" s="512">
        <f t="shared" ref="AC277:AC287" si="179">AB277*Y277</f>
        <v>0</v>
      </c>
      <c r="AD277" s="668">
        <f t="shared" ref="AD277:AD288" si="180">AC277+AA277</f>
        <v>0</v>
      </c>
      <c r="AE277" s="740">
        <f t="shared" si="114"/>
        <v>1</v>
      </c>
      <c r="AF277" s="747">
        <v>6550</v>
      </c>
      <c r="AG277" s="747">
        <f t="shared" ref="AG277:AG288" si="181">AF277*AE277</f>
        <v>6550</v>
      </c>
      <c r="AH277" s="747">
        <v>55450.200000000004</v>
      </c>
      <c r="AI277" s="747">
        <f t="shared" ref="AI277:AI287" si="182">AH277*AE277</f>
        <v>55450.200000000004</v>
      </c>
      <c r="AJ277" s="748">
        <f t="shared" ref="AJ277:AJ288" si="183">AI277+AG277</f>
        <v>62000.200000000004</v>
      </c>
    </row>
    <row r="278" spans="1:37" s="403" customFormat="1" ht="31.5" customHeight="1" x14ac:dyDescent="0.25">
      <c r="A278" s="962" t="s">
        <v>848</v>
      </c>
      <c r="B278" s="438" t="s">
        <v>394</v>
      </c>
      <c r="C278" s="571" t="s">
        <v>31</v>
      </c>
      <c r="D278" s="995">
        <v>1</v>
      </c>
      <c r="E278" s="477">
        <v>6550</v>
      </c>
      <c r="F278" s="477">
        <f t="shared" si="169"/>
        <v>6550</v>
      </c>
      <c r="G278" s="477">
        <v>36189.4</v>
      </c>
      <c r="H278" s="477">
        <f t="shared" si="170"/>
        <v>36189.4</v>
      </c>
      <c r="I278" s="610">
        <f t="shared" si="171"/>
        <v>42739.4</v>
      </c>
      <c r="J278" s="828"/>
      <c r="K278" s="799">
        <v>6550</v>
      </c>
      <c r="L278" s="800">
        <f t="shared" si="172"/>
        <v>0</v>
      </c>
      <c r="M278" s="799">
        <v>36189.4</v>
      </c>
      <c r="N278" s="800">
        <f t="shared" si="173"/>
        <v>0</v>
      </c>
      <c r="O278" s="804">
        <f t="shared" si="174"/>
        <v>0</v>
      </c>
      <c r="P278" s="638">
        <f t="shared" si="115"/>
        <v>0</v>
      </c>
      <c r="Q278" s="512">
        <f t="shared" si="116"/>
        <v>0</v>
      </c>
      <c r="R278" s="637">
        <f t="shared" si="168"/>
        <v>0</v>
      </c>
      <c r="S278" s="649"/>
      <c r="T278" s="519">
        <v>6550</v>
      </c>
      <c r="U278" s="519">
        <f t="shared" si="175"/>
        <v>0</v>
      </c>
      <c r="V278" s="519">
        <v>36189.4</v>
      </c>
      <c r="W278" s="519">
        <f t="shared" si="176"/>
        <v>0</v>
      </c>
      <c r="X278" s="670">
        <f t="shared" si="177"/>
        <v>0</v>
      </c>
      <c r="Y278" s="649"/>
      <c r="Z278" s="512">
        <v>6550</v>
      </c>
      <c r="AA278" s="512">
        <f t="shared" si="178"/>
        <v>0</v>
      </c>
      <c r="AB278" s="512">
        <v>36189.4</v>
      </c>
      <c r="AC278" s="512">
        <f t="shared" si="179"/>
        <v>0</v>
      </c>
      <c r="AD278" s="668">
        <f t="shared" si="180"/>
        <v>0</v>
      </c>
      <c r="AE278" s="740">
        <f t="shared" si="114"/>
        <v>1</v>
      </c>
      <c r="AF278" s="747">
        <v>6550</v>
      </c>
      <c r="AG278" s="747">
        <f t="shared" si="181"/>
        <v>6550</v>
      </c>
      <c r="AH278" s="747">
        <v>36189.4</v>
      </c>
      <c r="AI278" s="747">
        <f t="shared" si="182"/>
        <v>36189.4</v>
      </c>
      <c r="AJ278" s="748">
        <f t="shared" si="183"/>
        <v>42739.4</v>
      </c>
    </row>
    <row r="279" spans="1:37" s="403" customFormat="1" ht="31.5" customHeight="1" x14ac:dyDescent="0.25">
      <c r="A279" s="962" t="s">
        <v>849</v>
      </c>
      <c r="B279" s="438" t="s">
        <v>377</v>
      </c>
      <c r="C279" s="571" t="s">
        <v>378</v>
      </c>
      <c r="D279" s="995">
        <v>30</v>
      </c>
      <c r="E279" s="477">
        <v>232</v>
      </c>
      <c r="F279" s="477">
        <f t="shared" si="169"/>
        <v>6960</v>
      </c>
      <c r="G279" s="477">
        <v>611</v>
      </c>
      <c r="H279" s="477">
        <f t="shared" si="170"/>
        <v>18330</v>
      </c>
      <c r="I279" s="610">
        <f t="shared" si="171"/>
        <v>25290</v>
      </c>
      <c r="J279" s="828"/>
      <c r="K279" s="799">
        <v>232</v>
      </c>
      <c r="L279" s="800">
        <f t="shared" si="172"/>
        <v>0</v>
      </c>
      <c r="M279" s="799">
        <v>611</v>
      </c>
      <c r="N279" s="800">
        <f t="shared" si="173"/>
        <v>0</v>
      </c>
      <c r="O279" s="804">
        <f t="shared" si="174"/>
        <v>0</v>
      </c>
      <c r="P279" s="638">
        <f t="shared" si="115"/>
        <v>0</v>
      </c>
      <c r="Q279" s="512">
        <f t="shared" si="116"/>
        <v>0</v>
      </c>
      <c r="R279" s="637">
        <f t="shared" si="168"/>
        <v>0</v>
      </c>
      <c r="S279" s="649"/>
      <c r="T279" s="519">
        <v>232</v>
      </c>
      <c r="U279" s="519">
        <f t="shared" si="175"/>
        <v>0</v>
      </c>
      <c r="V279" s="519">
        <v>611</v>
      </c>
      <c r="W279" s="519">
        <f t="shared" si="176"/>
        <v>0</v>
      </c>
      <c r="X279" s="670">
        <f t="shared" si="177"/>
        <v>0</v>
      </c>
      <c r="Y279" s="649"/>
      <c r="Z279" s="512">
        <v>232</v>
      </c>
      <c r="AA279" s="512">
        <f t="shared" si="178"/>
        <v>0</v>
      </c>
      <c r="AB279" s="512">
        <v>611</v>
      </c>
      <c r="AC279" s="512">
        <f t="shared" si="179"/>
        <v>0</v>
      </c>
      <c r="AD279" s="668">
        <f t="shared" si="180"/>
        <v>0</v>
      </c>
      <c r="AE279" s="740">
        <f t="shared" si="114"/>
        <v>30</v>
      </c>
      <c r="AF279" s="747">
        <v>232</v>
      </c>
      <c r="AG279" s="747">
        <f t="shared" si="181"/>
        <v>6960</v>
      </c>
      <c r="AH279" s="747">
        <v>611</v>
      </c>
      <c r="AI279" s="747">
        <f t="shared" si="182"/>
        <v>18330</v>
      </c>
      <c r="AJ279" s="748">
        <f t="shared" si="183"/>
        <v>25290</v>
      </c>
    </row>
    <row r="280" spans="1:37" s="403" customFormat="1" ht="31.5" customHeight="1" x14ac:dyDescent="0.25">
      <c r="A280" s="962" t="s">
        <v>850</v>
      </c>
      <c r="B280" s="438" t="s">
        <v>379</v>
      </c>
      <c r="C280" s="571" t="s">
        <v>378</v>
      </c>
      <c r="D280" s="995">
        <v>800</v>
      </c>
      <c r="E280" s="477">
        <v>182</v>
      </c>
      <c r="F280" s="477">
        <f t="shared" si="169"/>
        <v>145600</v>
      </c>
      <c r="G280" s="477">
        <v>184.6</v>
      </c>
      <c r="H280" s="477">
        <f t="shared" si="170"/>
        <v>147680</v>
      </c>
      <c r="I280" s="610">
        <f t="shared" si="171"/>
        <v>293280</v>
      </c>
      <c r="J280" s="828"/>
      <c r="K280" s="799">
        <v>182</v>
      </c>
      <c r="L280" s="800">
        <f t="shared" si="172"/>
        <v>0</v>
      </c>
      <c r="M280" s="799">
        <v>184.6</v>
      </c>
      <c r="N280" s="800">
        <f t="shared" si="173"/>
        <v>0</v>
      </c>
      <c r="O280" s="804">
        <f t="shared" si="174"/>
        <v>0</v>
      </c>
      <c r="P280" s="638">
        <f t="shared" si="115"/>
        <v>0</v>
      </c>
      <c r="Q280" s="512">
        <f t="shared" si="116"/>
        <v>0</v>
      </c>
      <c r="R280" s="637">
        <f t="shared" si="168"/>
        <v>0</v>
      </c>
      <c r="S280" s="649"/>
      <c r="T280" s="519">
        <v>182</v>
      </c>
      <c r="U280" s="519">
        <f t="shared" si="175"/>
        <v>0</v>
      </c>
      <c r="V280" s="519">
        <v>184.6</v>
      </c>
      <c r="W280" s="519">
        <f t="shared" si="176"/>
        <v>0</v>
      </c>
      <c r="X280" s="670">
        <f t="shared" si="177"/>
        <v>0</v>
      </c>
      <c r="Y280" s="649"/>
      <c r="Z280" s="512">
        <v>182</v>
      </c>
      <c r="AA280" s="512">
        <f t="shared" si="178"/>
        <v>0</v>
      </c>
      <c r="AB280" s="512">
        <v>184.6</v>
      </c>
      <c r="AC280" s="512">
        <f t="shared" si="179"/>
        <v>0</v>
      </c>
      <c r="AD280" s="668">
        <f t="shared" si="180"/>
        <v>0</v>
      </c>
      <c r="AE280" s="740">
        <f t="shared" si="114"/>
        <v>800</v>
      </c>
      <c r="AF280" s="747">
        <v>182</v>
      </c>
      <c r="AG280" s="747">
        <f t="shared" si="181"/>
        <v>145600</v>
      </c>
      <c r="AH280" s="747">
        <v>184.6</v>
      </c>
      <c r="AI280" s="747">
        <f t="shared" si="182"/>
        <v>147680</v>
      </c>
      <c r="AJ280" s="748">
        <f t="shared" si="183"/>
        <v>293280</v>
      </c>
    </row>
    <row r="281" spans="1:37" s="403" customFormat="1" ht="31.5" customHeight="1" x14ac:dyDescent="0.25">
      <c r="A281" s="962" t="s">
        <v>851</v>
      </c>
      <c r="B281" s="438" t="s">
        <v>395</v>
      </c>
      <c r="C281" s="571" t="s">
        <v>378</v>
      </c>
      <c r="D281" s="995">
        <v>260</v>
      </c>
      <c r="E281" s="477">
        <v>182</v>
      </c>
      <c r="F281" s="477">
        <f t="shared" si="169"/>
        <v>47320</v>
      </c>
      <c r="G281" s="477">
        <v>239.20000000000002</v>
      </c>
      <c r="H281" s="477">
        <f t="shared" si="170"/>
        <v>62192.000000000007</v>
      </c>
      <c r="I281" s="610">
        <f t="shared" si="171"/>
        <v>109512</v>
      </c>
      <c r="J281" s="828"/>
      <c r="K281" s="799">
        <v>182</v>
      </c>
      <c r="L281" s="800">
        <f t="shared" si="172"/>
        <v>0</v>
      </c>
      <c r="M281" s="799">
        <v>239.20000000000002</v>
      </c>
      <c r="N281" s="800">
        <f t="shared" si="173"/>
        <v>0</v>
      </c>
      <c r="O281" s="804">
        <f t="shared" si="174"/>
        <v>0</v>
      </c>
      <c r="P281" s="638">
        <f t="shared" si="115"/>
        <v>0</v>
      </c>
      <c r="Q281" s="512">
        <f t="shared" si="116"/>
        <v>0</v>
      </c>
      <c r="R281" s="637">
        <f t="shared" si="168"/>
        <v>0</v>
      </c>
      <c r="S281" s="649"/>
      <c r="T281" s="519">
        <v>182</v>
      </c>
      <c r="U281" s="519">
        <f t="shared" si="175"/>
        <v>0</v>
      </c>
      <c r="V281" s="519">
        <v>239.20000000000002</v>
      </c>
      <c r="W281" s="519">
        <f t="shared" si="176"/>
        <v>0</v>
      </c>
      <c r="X281" s="670">
        <f t="shared" si="177"/>
        <v>0</v>
      </c>
      <c r="Y281" s="649"/>
      <c r="Z281" s="512">
        <v>182</v>
      </c>
      <c r="AA281" s="512">
        <f t="shared" si="178"/>
        <v>0</v>
      </c>
      <c r="AB281" s="512">
        <v>239.20000000000002</v>
      </c>
      <c r="AC281" s="512">
        <f t="shared" si="179"/>
        <v>0</v>
      </c>
      <c r="AD281" s="668">
        <f t="shared" si="180"/>
        <v>0</v>
      </c>
      <c r="AE281" s="740">
        <f t="shared" si="114"/>
        <v>260</v>
      </c>
      <c r="AF281" s="747">
        <v>182</v>
      </c>
      <c r="AG281" s="747">
        <f t="shared" si="181"/>
        <v>47320</v>
      </c>
      <c r="AH281" s="747">
        <v>239.20000000000002</v>
      </c>
      <c r="AI281" s="747">
        <f t="shared" si="182"/>
        <v>62192.000000000007</v>
      </c>
      <c r="AJ281" s="748">
        <f t="shared" si="183"/>
        <v>109512</v>
      </c>
    </row>
    <row r="282" spans="1:37" s="403" customFormat="1" ht="31.5" customHeight="1" x14ac:dyDescent="0.25">
      <c r="A282" s="962" t="s">
        <v>852</v>
      </c>
      <c r="B282" s="438" t="s">
        <v>396</v>
      </c>
      <c r="C282" s="571" t="s">
        <v>31</v>
      </c>
      <c r="D282" s="995">
        <v>78</v>
      </c>
      <c r="E282" s="477">
        <v>1865</v>
      </c>
      <c r="F282" s="477">
        <f t="shared" si="169"/>
        <v>145470</v>
      </c>
      <c r="G282" s="477">
        <v>6208.4</v>
      </c>
      <c r="H282" s="477">
        <f t="shared" si="170"/>
        <v>484255.19999999995</v>
      </c>
      <c r="I282" s="610">
        <f t="shared" si="171"/>
        <v>629725.19999999995</v>
      </c>
      <c r="J282" s="828"/>
      <c r="K282" s="799">
        <v>1865</v>
      </c>
      <c r="L282" s="800">
        <f t="shared" si="172"/>
        <v>0</v>
      </c>
      <c r="M282" s="799">
        <v>6208.4</v>
      </c>
      <c r="N282" s="800">
        <f t="shared" si="173"/>
        <v>0</v>
      </c>
      <c r="O282" s="804">
        <f t="shared" si="174"/>
        <v>0</v>
      </c>
      <c r="P282" s="638">
        <f t="shared" si="115"/>
        <v>0</v>
      </c>
      <c r="Q282" s="512">
        <f t="shared" si="116"/>
        <v>0</v>
      </c>
      <c r="R282" s="637">
        <f t="shared" si="168"/>
        <v>0</v>
      </c>
      <c r="S282" s="649"/>
      <c r="T282" s="519">
        <v>1865</v>
      </c>
      <c r="U282" s="519">
        <f t="shared" si="175"/>
        <v>0</v>
      </c>
      <c r="V282" s="519">
        <v>6208.4</v>
      </c>
      <c r="W282" s="519">
        <f t="shared" si="176"/>
        <v>0</v>
      </c>
      <c r="X282" s="670">
        <f t="shared" si="177"/>
        <v>0</v>
      </c>
      <c r="Y282" s="649"/>
      <c r="Z282" s="512">
        <v>1865</v>
      </c>
      <c r="AA282" s="512">
        <f t="shared" si="178"/>
        <v>0</v>
      </c>
      <c r="AB282" s="512">
        <v>6208.4</v>
      </c>
      <c r="AC282" s="512">
        <f t="shared" si="179"/>
        <v>0</v>
      </c>
      <c r="AD282" s="668">
        <f t="shared" si="180"/>
        <v>0</v>
      </c>
      <c r="AE282" s="740">
        <f t="shared" si="114"/>
        <v>78</v>
      </c>
      <c r="AF282" s="747">
        <v>1865</v>
      </c>
      <c r="AG282" s="747">
        <f t="shared" si="181"/>
        <v>145470</v>
      </c>
      <c r="AH282" s="747">
        <v>6208.4</v>
      </c>
      <c r="AI282" s="747">
        <f t="shared" si="182"/>
        <v>484255.19999999995</v>
      </c>
      <c r="AJ282" s="748">
        <f t="shared" si="183"/>
        <v>629725.19999999995</v>
      </c>
    </row>
    <row r="283" spans="1:37" s="403" customFormat="1" ht="31.5" customHeight="1" x14ac:dyDescent="0.25">
      <c r="A283" s="962" t="s">
        <v>853</v>
      </c>
      <c r="B283" s="438" t="s">
        <v>397</v>
      </c>
      <c r="C283" s="571" t="s">
        <v>31</v>
      </c>
      <c r="D283" s="995">
        <v>15</v>
      </c>
      <c r="E283" s="477">
        <v>1865</v>
      </c>
      <c r="F283" s="477">
        <f t="shared" si="169"/>
        <v>27975</v>
      </c>
      <c r="G283" s="477">
        <v>18060.8</v>
      </c>
      <c r="H283" s="477">
        <f t="shared" si="170"/>
        <v>270912</v>
      </c>
      <c r="I283" s="610">
        <f t="shared" si="171"/>
        <v>298887</v>
      </c>
      <c r="J283" s="828"/>
      <c r="K283" s="799">
        <v>1865</v>
      </c>
      <c r="L283" s="800">
        <f t="shared" si="172"/>
        <v>0</v>
      </c>
      <c r="M283" s="799">
        <v>18060.8</v>
      </c>
      <c r="N283" s="800">
        <f t="shared" si="173"/>
        <v>0</v>
      </c>
      <c r="O283" s="804">
        <f t="shared" si="174"/>
        <v>0</v>
      </c>
      <c r="P283" s="638">
        <f t="shared" si="115"/>
        <v>0</v>
      </c>
      <c r="Q283" s="512">
        <f t="shared" si="116"/>
        <v>0</v>
      </c>
      <c r="R283" s="637">
        <f t="shared" si="168"/>
        <v>0</v>
      </c>
      <c r="S283" s="649"/>
      <c r="T283" s="519">
        <v>1865</v>
      </c>
      <c r="U283" s="519">
        <f t="shared" si="175"/>
        <v>0</v>
      </c>
      <c r="V283" s="519">
        <v>18060.8</v>
      </c>
      <c r="W283" s="519">
        <f t="shared" si="176"/>
        <v>0</v>
      </c>
      <c r="X283" s="670">
        <f t="shared" si="177"/>
        <v>0</v>
      </c>
      <c r="Y283" s="649"/>
      <c r="Z283" s="512">
        <v>1865</v>
      </c>
      <c r="AA283" s="512">
        <f t="shared" si="178"/>
        <v>0</v>
      </c>
      <c r="AB283" s="512">
        <v>18060.8</v>
      </c>
      <c r="AC283" s="512">
        <f t="shared" si="179"/>
        <v>0</v>
      </c>
      <c r="AD283" s="668">
        <f t="shared" si="180"/>
        <v>0</v>
      </c>
      <c r="AE283" s="740">
        <f t="shared" si="114"/>
        <v>15</v>
      </c>
      <c r="AF283" s="747">
        <v>1865</v>
      </c>
      <c r="AG283" s="747">
        <f t="shared" si="181"/>
        <v>27975</v>
      </c>
      <c r="AH283" s="747">
        <v>18060.8</v>
      </c>
      <c r="AI283" s="747">
        <f t="shared" si="182"/>
        <v>270912</v>
      </c>
      <c r="AJ283" s="748">
        <f t="shared" si="183"/>
        <v>298887</v>
      </c>
    </row>
    <row r="284" spans="1:37" s="403" customFormat="1" ht="31.5" customHeight="1" x14ac:dyDescent="0.25">
      <c r="A284" s="962" t="s">
        <v>854</v>
      </c>
      <c r="B284" s="438" t="s">
        <v>398</v>
      </c>
      <c r="C284" s="571" t="s">
        <v>31</v>
      </c>
      <c r="D284" s="995">
        <v>41</v>
      </c>
      <c r="E284" s="477">
        <v>1865</v>
      </c>
      <c r="F284" s="477">
        <f t="shared" si="169"/>
        <v>76465</v>
      </c>
      <c r="G284" s="477">
        <v>8098.8</v>
      </c>
      <c r="H284" s="477">
        <f t="shared" si="170"/>
        <v>332050.8</v>
      </c>
      <c r="I284" s="610">
        <f t="shared" si="171"/>
        <v>408515.8</v>
      </c>
      <c r="J284" s="828"/>
      <c r="K284" s="799">
        <v>1865</v>
      </c>
      <c r="L284" s="800">
        <f t="shared" si="172"/>
        <v>0</v>
      </c>
      <c r="M284" s="799">
        <v>8098.8</v>
      </c>
      <c r="N284" s="800">
        <f t="shared" si="173"/>
        <v>0</v>
      </c>
      <c r="O284" s="804">
        <f t="shared" si="174"/>
        <v>0</v>
      </c>
      <c r="P284" s="638">
        <f t="shared" si="115"/>
        <v>0</v>
      </c>
      <c r="Q284" s="512">
        <f t="shared" si="116"/>
        <v>0</v>
      </c>
      <c r="R284" s="637">
        <f t="shared" si="168"/>
        <v>0</v>
      </c>
      <c r="S284" s="649"/>
      <c r="T284" s="519">
        <v>1865</v>
      </c>
      <c r="U284" s="519">
        <f t="shared" si="175"/>
        <v>0</v>
      </c>
      <c r="V284" s="519">
        <v>8098.8</v>
      </c>
      <c r="W284" s="519">
        <f t="shared" si="176"/>
        <v>0</v>
      </c>
      <c r="X284" s="670">
        <f t="shared" si="177"/>
        <v>0</v>
      </c>
      <c r="Y284" s="649"/>
      <c r="Z284" s="512">
        <v>1865</v>
      </c>
      <c r="AA284" s="512">
        <f t="shared" si="178"/>
        <v>0</v>
      </c>
      <c r="AB284" s="512">
        <v>8098.8</v>
      </c>
      <c r="AC284" s="512">
        <f t="shared" si="179"/>
        <v>0</v>
      </c>
      <c r="AD284" s="668">
        <f t="shared" si="180"/>
        <v>0</v>
      </c>
      <c r="AE284" s="740">
        <f t="shared" si="114"/>
        <v>41</v>
      </c>
      <c r="AF284" s="747">
        <v>1865</v>
      </c>
      <c r="AG284" s="747">
        <f t="shared" si="181"/>
        <v>76465</v>
      </c>
      <c r="AH284" s="747">
        <v>8098.8</v>
      </c>
      <c r="AI284" s="747">
        <f t="shared" si="182"/>
        <v>332050.8</v>
      </c>
      <c r="AJ284" s="748">
        <f t="shared" si="183"/>
        <v>408515.8</v>
      </c>
    </row>
    <row r="285" spans="1:37" s="403" customFormat="1" ht="31.5" customHeight="1" x14ac:dyDescent="0.25">
      <c r="A285" s="962" t="s">
        <v>855</v>
      </c>
      <c r="B285" s="438" t="s">
        <v>399</v>
      </c>
      <c r="C285" s="571" t="s">
        <v>31</v>
      </c>
      <c r="D285" s="995">
        <v>3</v>
      </c>
      <c r="E285" s="477">
        <v>1865</v>
      </c>
      <c r="F285" s="477">
        <f t="shared" si="169"/>
        <v>5595</v>
      </c>
      <c r="G285" s="477">
        <v>1424.6</v>
      </c>
      <c r="H285" s="477">
        <f t="shared" si="170"/>
        <v>4273.7999999999993</v>
      </c>
      <c r="I285" s="610">
        <f t="shared" si="171"/>
        <v>9868.7999999999993</v>
      </c>
      <c r="J285" s="828"/>
      <c r="K285" s="799">
        <v>1865</v>
      </c>
      <c r="L285" s="800">
        <f t="shared" si="172"/>
        <v>0</v>
      </c>
      <c r="M285" s="799">
        <v>1424.6</v>
      </c>
      <c r="N285" s="800">
        <f t="shared" si="173"/>
        <v>0</v>
      </c>
      <c r="O285" s="804">
        <f t="shared" si="174"/>
        <v>0</v>
      </c>
      <c r="P285" s="638">
        <f t="shared" si="115"/>
        <v>0</v>
      </c>
      <c r="Q285" s="512">
        <f t="shared" si="116"/>
        <v>0</v>
      </c>
      <c r="R285" s="637">
        <f t="shared" si="168"/>
        <v>0</v>
      </c>
      <c r="S285" s="649"/>
      <c r="T285" s="519">
        <v>1865</v>
      </c>
      <c r="U285" s="519">
        <f t="shared" si="175"/>
        <v>0</v>
      </c>
      <c r="V285" s="519">
        <v>1424.6</v>
      </c>
      <c r="W285" s="519">
        <f t="shared" si="176"/>
        <v>0</v>
      </c>
      <c r="X285" s="670">
        <f t="shared" si="177"/>
        <v>0</v>
      </c>
      <c r="Y285" s="649"/>
      <c r="Z285" s="512">
        <v>1865</v>
      </c>
      <c r="AA285" s="512">
        <f t="shared" si="178"/>
        <v>0</v>
      </c>
      <c r="AB285" s="512">
        <v>1424.6</v>
      </c>
      <c r="AC285" s="512">
        <f t="shared" si="179"/>
        <v>0</v>
      </c>
      <c r="AD285" s="668">
        <f t="shared" si="180"/>
        <v>0</v>
      </c>
      <c r="AE285" s="740">
        <f t="shared" ref="AE285:AE348" si="184">D285-S285-Y285</f>
        <v>3</v>
      </c>
      <c r="AF285" s="747">
        <v>1865</v>
      </c>
      <c r="AG285" s="747">
        <f t="shared" si="181"/>
        <v>5595</v>
      </c>
      <c r="AH285" s="747">
        <v>1424.6</v>
      </c>
      <c r="AI285" s="747">
        <f t="shared" si="182"/>
        <v>4273.7999999999993</v>
      </c>
      <c r="AJ285" s="748">
        <f t="shared" si="183"/>
        <v>9868.7999999999993</v>
      </c>
    </row>
    <row r="286" spans="1:37" s="403" customFormat="1" ht="31.5" customHeight="1" x14ac:dyDescent="0.25">
      <c r="A286" s="962" t="s">
        <v>856</v>
      </c>
      <c r="B286" s="438" t="s">
        <v>400</v>
      </c>
      <c r="C286" s="571" t="s">
        <v>378</v>
      </c>
      <c r="D286" s="995">
        <v>351</v>
      </c>
      <c r="E286" s="477">
        <v>838.40000000000009</v>
      </c>
      <c r="F286" s="477">
        <f t="shared" si="169"/>
        <v>294278.40000000002</v>
      </c>
      <c r="G286" s="477">
        <v>699.4</v>
      </c>
      <c r="H286" s="477">
        <f t="shared" si="170"/>
        <v>245489.4</v>
      </c>
      <c r="I286" s="610">
        <f t="shared" si="171"/>
        <v>539767.80000000005</v>
      </c>
      <c r="J286" s="828"/>
      <c r="K286" s="799">
        <v>838.40000000000009</v>
      </c>
      <c r="L286" s="800">
        <f t="shared" si="172"/>
        <v>0</v>
      </c>
      <c r="M286" s="799">
        <v>699.4</v>
      </c>
      <c r="N286" s="800">
        <f t="shared" si="173"/>
        <v>0</v>
      </c>
      <c r="O286" s="804">
        <f t="shared" si="174"/>
        <v>0</v>
      </c>
      <c r="P286" s="638">
        <f t="shared" si="115"/>
        <v>0</v>
      </c>
      <c r="Q286" s="512">
        <f t="shared" si="116"/>
        <v>0</v>
      </c>
      <c r="R286" s="637">
        <f t="shared" si="168"/>
        <v>0</v>
      </c>
      <c r="S286" s="649"/>
      <c r="T286" s="519">
        <v>838.40000000000009</v>
      </c>
      <c r="U286" s="519">
        <f t="shared" si="175"/>
        <v>0</v>
      </c>
      <c r="V286" s="519">
        <v>699.4</v>
      </c>
      <c r="W286" s="519">
        <f t="shared" si="176"/>
        <v>0</v>
      </c>
      <c r="X286" s="670">
        <f t="shared" si="177"/>
        <v>0</v>
      </c>
      <c r="Y286" s="649"/>
      <c r="Z286" s="512">
        <v>838.40000000000009</v>
      </c>
      <c r="AA286" s="512">
        <f t="shared" si="178"/>
        <v>0</v>
      </c>
      <c r="AB286" s="512">
        <v>699.4</v>
      </c>
      <c r="AC286" s="512">
        <f t="shared" si="179"/>
        <v>0</v>
      </c>
      <c r="AD286" s="668">
        <f t="shared" si="180"/>
        <v>0</v>
      </c>
      <c r="AE286" s="740">
        <f t="shared" si="184"/>
        <v>351</v>
      </c>
      <c r="AF286" s="747">
        <v>838.40000000000009</v>
      </c>
      <c r="AG286" s="747">
        <f t="shared" si="181"/>
        <v>294278.40000000002</v>
      </c>
      <c r="AH286" s="747">
        <v>699.4</v>
      </c>
      <c r="AI286" s="747">
        <f t="shared" si="182"/>
        <v>245489.4</v>
      </c>
      <c r="AJ286" s="748">
        <f t="shared" si="183"/>
        <v>539767.80000000005</v>
      </c>
    </row>
    <row r="287" spans="1:37" s="403" customFormat="1" ht="31.5" customHeight="1" x14ac:dyDescent="0.25">
      <c r="A287" s="962" t="s">
        <v>857</v>
      </c>
      <c r="B287" s="438" t="s">
        <v>401</v>
      </c>
      <c r="C287" s="571" t="s">
        <v>224</v>
      </c>
      <c r="D287" s="995">
        <v>1</v>
      </c>
      <c r="E287" s="477">
        <v>192832</v>
      </c>
      <c r="F287" s="477">
        <f t="shared" si="169"/>
        <v>192832</v>
      </c>
      <c r="G287" s="477">
        <v>188106.1</v>
      </c>
      <c r="H287" s="477">
        <f t="shared" si="170"/>
        <v>188106.1</v>
      </c>
      <c r="I287" s="610">
        <f t="shared" si="171"/>
        <v>380938.1</v>
      </c>
      <c r="J287" s="828"/>
      <c r="K287" s="799">
        <v>192832</v>
      </c>
      <c r="L287" s="800">
        <f t="shared" si="172"/>
        <v>0</v>
      </c>
      <c r="M287" s="799">
        <v>188106.1</v>
      </c>
      <c r="N287" s="800">
        <f t="shared" si="173"/>
        <v>0</v>
      </c>
      <c r="O287" s="804">
        <f t="shared" si="174"/>
        <v>0</v>
      </c>
      <c r="P287" s="638">
        <f t="shared" ref="P287:P350" si="185">K287-T287</f>
        <v>0</v>
      </c>
      <c r="Q287" s="512">
        <f t="shared" ref="Q287:Q350" si="186">M287-V287</f>
        <v>0</v>
      </c>
      <c r="R287" s="637">
        <f t="shared" si="168"/>
        <v>0</v>
      </c>
      <c r="S287" s="649"/>
      <c r="T287" s="519">
        <v>192832</v>
      </c>
      <c r="U287" s="519">
        <f t="shared" si="175"/>
        <v>0</v>
      </c>
      <c r="V287" s="519">
        <v>188106.1</v>
      </c>
      <c r="W287" s="519">
        <f t="shared" si="176"/>
        <v>0</v>
      </c>
      <c r="X287" s="670">
        <f t="shared" si="177"/>
        <v>0</v>
      </c>
      <c r="Y287" s="649"/>
      <c r="Z287" s="512">
        <v>192832</v>
      </c>
      <c r="AA287" s="512">
        <f t="shared" si="178"/>
        <v>0</v>
      </c>
      <c r="AB287" s="512">
        <v>188106.1</v>
      </c>
      <c r="AC287" s="512">
        <f t="shared" si="179"/>
        <v>0</v>
      </c>
      <c r="AD287" s="668">
        <f t="shared" si="180"/>
        <v>0</v>
      </c>
      <c r="AE287" s="740">
        <f t="shared" si="184"/>
        <v>1</v>
      </c>
      <c r="AF287" s="747">
        <v>192832</v>
      </c>
      <c r="AG287" s="747">
        <f t="shared" si="181"/>
        <v>192832</v>
      </c>
      <c r="AH287" s="747">
        <v>188106.1</v>
      </c>
      <c r="AI287" s="747">
        <f t="shared" si="182"/>
        <v>188106.1</v>
      </c>
      <c r="AJ287" s="748">
        <f t="shared" si="183"/>
        <v>380938.1</v>
      </c>
    </row>
    <row r="288" spans="1:37" s="403" customFormat="1" ht="31.5" customHeight="1" x14ac:dyDescent="0.25">
      <c r="A288" s="962" t="s">
        <v>858</v>
      </c>
      <c r="B288" s="438" t="s">
        <v>358</v>
      </c>
      <c r="C288" s="571" t="s">
        <v>224</v>
      </c>
      <c r="D288" s="995">
        <v>1</v>
      </c>
      <c r="E288" s="477">
        <v>50304</v>
      </c>
      <c r="F288" s="477">
        <f t="shared" si="169"/>
        <v>50304</v>
      </c>
      <c r="G288" s="477"/>
      <c r="H288" s="477"/>
      <c r="I288" s="610">
        <f t="shared" si="171"/>
        <v>50304</v>
      </c>
      <c r="J288" s="828"/>
      <c r="K288" s="799">
        <v>50304</v>
      </c>
      <c r="L288" s="800">
        <f t="shared" si="172"/>
        <v>0</v>
      </c>
      <c r="M288" s="799"/>
      <c r="N288" s="800"/>
      <c r="O288" s="804">
        <f t="shared" si="174"/>
        <v>0</v>
      </c>
      <c r="P288" s="638">
        <f t="shared" si="185"/>
        <v>0</v>
      </c>
      <c r="Q288" s="512">
        <f t="shared" si="186"/>
        <v>0</v>
      </c>
      <c r="R288" s="637">
        <f t="shared" si="168"/>
        <v>0</v>
      </c>
      <c r="S288" s="649"/>
      <c r="T288" s="519">
        <v>50304</v>
      </c>
      <c r="U288" s="519">
        <f t="shared" si="175"/>
        <v>0</v>
      </c>
      <c r="V288" s="519"/>
      <c r="W288" s="519"/>
      <c r="X288" s="670">
        <f t="shared" si="177"/>
        <v>0</v>
      </c>
      <c r="Y288" s="649"/>
      <c r="Z288" s="512">
        <v>50304</v>
      </c>
      <c r="AA288" s="512">
        <f t="shared" si="178"/>
        <v>0</v>
      </c>
      <c r="AB288" s="512"/>
      <c r="AC288" s="512"/>
      <c r="AD288" s="668">
        <f t="shared" si="180"/>
        <v>0</v>
      </c>
      <c r="AE288" s="740">
        <f t="shared" si="184"/>
        <v>1</v>
      </c>
      <c r="AF288" s="747">
        <v>50304</v>
      </c>
      <c r="AG288" s="747">
        <f t="shared" si="181"/>
        <v>50304</v>
      </c>
      <c r="AH288" s="747"/>
      <c r="AI288" s="747"/>
      <c r="AJ288" s="748">
        <f t="shared" si="183"/>
        <v>50304</v>
      </c>
    </row>
    <row r="289" spans="1:60" s="242" customFormat="1" ht="31.5" customHeight="1" x14ac:dyDescent="0.25">
      <c r="A289" s="961" t="s">
        <v>402</v>
      </c>
      <c r="B289" s="695" t="s">
        <v>403</v>
      </c>
      <c r="C289" s="696"/>
      <c r="D289" s="639"/>
      <c r="E289" s="455"/>
      <c r="F289" s="455">
        <f>F293+F299+F305+F308+F315+F322+F327+F338+F345+F349+F352+F290</f>
        <v>78289634.071999997</v>
      </c>
      <c r="G289" s="455"/>
      <c r="H289" s="455">
        <f>H293+H299+H305+H308+H315+H322+H327+H338+H345+H349+H352+H290</f>
        <v>52690771.949999996</v>
      </c>
      <c r="I289" s="607">
        <f>I293+I299+I305+I308+I315+I322+I327+I338+I345+I349+I352+I290</f>
        <v>130980406.022</v>
      </c>
      <c r="J289" s="825"/>
      <c r="K289" s="794"/>
      <c r="L289" s="803">
        <f>L293+L299+L305+L308+L315+L322+L327+L338+L345+L349+L352+L290</f>
        <v>36341785.093246996</v>
      </c>
      <c r="M289" s="794"/>
      <c r="N289" s="803">
        <f>N293+N299+N305+N308+N315+N322+N327+N338+N345+N349+N352+N290</f>
        <v>4985261.1265899995</v>
      </c>
      <c r="O289" s="796">
        <f>O293+O299+O305+O308+O315+O322+O327+O338+O345+O349+O352+O290</f>
        <v>41327046.219836995</v>
      </c>
      <c r="P289" s="639"/>
      <c r="Q289" s="455"/>
      <c r="R289" s="607"/>
      <c r="S289" s="633"/>
      <c r="T289" s="513"/>
      <c r="U289" s="513">
        <f>U293+U299+U305+U308+U315+U322+U327+U338+U345+U349+U352+U290</f>
        <v>36336629.420000002</v>
      </c>
      <c r="V289" s="513"/>
      <c r="W289" s="513">
        <f>W293+W299+W305+W308+W315+W322+W327+W338+W345+W349+W352+W290</f>
        <v>4982748.8999999994</v>
      </c>
      <c r="X289" s="667">
        <f>X293+X299+X305+X308+X315+X322+X327+X338+X345+X349+X352+X290</f>
        <v>41319378.319999993</v>
      </c>
      <c r="Y289" s="633"/>
      <c r="Z289" s="513"/>
      <c r="AA289" s="513">
        <f>AA293+AA299+AA305+AA308+AA315+AA322+AA327+AA338+AA345+AA349+AA352+AA290</f>
        <v>2997460.01</v>
      </c>
      <c r="AB289" s="513"/>
      <c r="AC289" s="513">
        <f>AC293+AC299+AC305+AC308+AC315+AC322+AC327+AC338+AC345+AC349+AC352+AC290</f>
        <v>6932955.8400000008</v>
      </c>
      <c r="AD289" s="667">
        <f>AD293+AD299+AD305+AD308+AD315+AD322+AD327+AD338+AD345+AD349+AD352+AD290</f>
        <v>9930415.8500000015</v>
      </c>
      <c r="AE289" s="740">
        <f t="shared" si="184"/>
        <v>0</v>
      </c>
      <c r="AF289" s="741"/>
      <c r="AG289" s="741">
        <f>AG293+AG299+AG305+AG308+AG315+AG322+AG327+AG338+AG345+AG349+AG352+AG290</f>
        <v>38954963.854899995</v>
      </c>
      <c r="AH289" s="741"/>
      <c r="AI289" s="741">
        <f>AI293+AI299+AI305+AI308+AI315+AI322+AI327+AI338+AI345+AI349+AI352+AI290</f>
        <v>40775056.147999994</v>
      </c>
      <c r="AJ289" s="742">
        <f>AJ293+AJ299+AJ305+AJ308+AJ315+AJ322+AJ327+AJ338+AJ345+AJ349+AJ352+AJ290</f>
        <v>79730020.002900004</v>
      </c>
      <c r="AK289" s="404"/>
    </row>
    <row r="290" spans="1:60" s="403" customFormat="1" ht="31.5" customHeight="1" x14ac:dyDescent="0.25">
      <c r="A290" s="964" t="s">
        <v>859</v>
      </c>
      <c r="B290" s="433" t="s">
        <v>404</v>
      </c>
      <c r="C290" s="567"/>
      <c r="D290" s="614"/>
      <c r="E290" s="456"/>
      <c r="F290" s="456">
        <f>SUM(F291:F292)</f>
        <v>653914.01</v>
      </c>
      <c r="G290" s="456"/>
      <c r="H290" s="456">
        <f>SUM(H291:H292)</f>
        <v>4997424.9000000004</v>
      </c>
      <c r="I290" s="620">
        <f>SUM(I291:I292)</f>
        <v>5651338.9100000001</v>
      </c>
      <c r="J290" s="815"/>
      <c r="K290" s="808"/>
      <c r="L290" s="826">
        <f>SUM(L291:L292)</f>
        <v>0</v>
      </c>
      <c r="M290" s="808"/>
      <c r="N290" s="826">
        <f>SUM(N291:N292)</f>
        <v>0</v>
      </c>
      <c r="O290" s="827">
        <f>SUM(O291:O292)</f>
        <v>0</v>
      </c>
      <c r="P290" s="638">
        <f t="shared" si="185"/>
        <v>0</v>
      </c>
      <c r="Q290" s="512">
        <f t="shared" si="186"/>
        <v>0</v>
      </c>
      <c r="R290" s="637">
        <f t="shared" si="168"/>
        <v>0</v>
      </c>
      <c r="S290" s="647"/>
      <c r="T290" s="521"/>
      <c r="U290" s="521">
        <f>SUM(U291:U292)</f>
        <v>0</v>
      </c>
      <c r="V290" s="521"/>
      <c r="W290" s="521">
        <f>SUM(W291:W292)</f>
        <v>0</v>
      </c>
      <c r="X290" s="671">
        <f>SUM(X291:X292)</f>
        <v>0</v>
      </c>
      <c r="Y290" s="647"/>
      <c r="Z290" s="520"/>
      <c r="AA290" s="520">
        <f>SUM(AA291:AA292)</f>
        <v>653914.01</v>
      </c>
      <c r="AB290" s="520"/>
      <c r="AC290" s="520">
        <f>SUM(AC291:AC292)</f>
        <v>4997424.9000000004</v>
      </c>
      <c r="AD290" s="673">
        <f>SUM(AD291:AD292)</f>
        <v>5651338.9100000001</v>
      </c>
      <c r="AE290" s="740">
        <f t="shared" si="184"/>
        <v>0</v>
      </c>
      <c r="AF290" s="749"/>
      <c r="AG290" s="749">
        <f>SUM(AG291:AG292)</f>
        <v>0</v>
      </c>
      <c r="AH290" s="749"/>
      <c r="AI290" s="749">
        <f>SUM(AI291:AI292)</f>
        <v>0</v>
      </c>
      <c r="AJ290" s="750">
        <f>SUM(AJ291:AJ292)</f>
        <v>0</v>
      </c>
    </row>
    <row r="291" spans="1:60" s="494" customFormat="1" ht="31.5" customHeight="1" x14ac:dyDescent="0.25">
      <c r="A291" s="959" t="s">
        <v>860</v>
      </c>
      <c r="B291" s="444" t="s">
        <v>405</v>
      </c>
      <c r="C291" s="569" t="s">
        <v>31</v>
      </c>
      <c r="D291" s="608">
        <v>1</v>
      </c>
      <c r="E291" s="477">
        <v>239562.32</v>
      </c>
      <c r="F291" s="477">
        <f>E291*D291</f>
        <v>239562.32</v>
      </c>
      <c r="G291" s="477">
        <v>1951576.9000000001</v>
      </c>
      <c r="H291" s="477">
        <f>G291*D291</f>
        <v>1951576.9000000001</v>
      </c>
      <c r="I291" s="610">
        <f>H291+F291</f>
        <v>2191139.2200000002</v>
      </c>
      <c r="J291" s="798"/>
      <c r="K291" s="799">
        <v>239562.32</v>
      </c>
      <c r="L291" s="800">
        <f>K291*J291</f>
        <v>0</v>
      </c>
      <c r="M291" s="799">
        <v>1951576.9000000001</v>
      </c>
      <c r="N291" s="800">
        <f>M291*J291</f>
        <v>0</v>
      </c>
      <c r="O291" s="804">
        <f>N291+L291</f>
        <v>0</v>
      </c>
      <c r="P291" s="638">
        <f t="shared" si="185"/>
        <v>0</v>
      </c>
      <c r="Q291" s="512">
        <f t="shared" si="186"/>
        <v>0</v>
      </c>
      <c r="R291" s="637">
        <f t="shared" si="168"/>
        <v>0</v>
      </c>
      <c r="S291" s="638"/>
      <c r="T291" s="519">
        <v>239562.32</v>
      </c>
      <c r="U291" s="519">
        <f>T291*S291</f>
        <v>0</v>
      </c>
      <c r="V291" s="519">
        <v>1951576.9000000001</v>
      </c>
      <c r="W291" s="519">
        <f>V291*S291</f>
        <v>0</v>
      </c>
      <c r="X291" s="670">
        <f>W291+U291</f>
        <v>0</v>
      </c>
      <c r="Y291" s="638">
        <v>1</v>
      </c>
      <c r="Z291" s="512">
        <v>239562.32</v>
      </c>
      <c r="AA291" s="512">
        <f>Z291*Y291</f>
        <v>239562.32</v>
      </c>
      <c r="AB291" s="512">
        <v>1951576.9000000001</v>
      </c>
      <c r="AC291" s="512">
        <f>AB291*Y291</f>
        <v>1951576.9000000001</v>
      </c>
      <c r="AD291" s="668">
        <f>AC291+AA291</f>
        <v>2191139.2200000002</v>
      </c>
      <c r="AE291" s="740">
        <f t="shared" si="184"/>
        <v>0</v>
      </c>
      <c r="AF291" s="747">
        <v>239562.32</v>
      </c>
      <c r="AG291" s="747">
        <f>AF291*AE291</f>
        <v>0</v>
      </c>
      <c r="AH291" s="747">
        <v>1951576.9000000001</v>
      </c>
      <c r="AI291" s="747">
        <f>AH291*AE291</f>
        <v>0</v>
      </c>
      <c r="AJ291" s="748">
        <f>AI291+AG291</f>
        <v>0</v>
      </c>
    </row>
    <row r="292" spans="1:60" s="494" customFormat="1" ht="31.5" customHeight="1" x14ac:dyDescent="0.25">
      <c r="A292" s="959" t="s">
        <v>861</v>
      </c>
      <c r="B292" s="444" t="s">
        <v>406</v>
      </c>
      <c r="C292" s="569" t="s">
        <v>31</v>
      </c>
      <c r="D292" s="608">
        <v>1</v>
      </c>
      <c r="E292" s="477">
        <v>414351.69</v>
      </c>
      <c r="F292" s="477">
        <f>E292*D292</f>
        <v>414351.69</v>
      </c>
      <c r="G292" s="477">
        <v>3045848</v>
      </c>
      <c r="H292" s="477">
        <f>G292*D292</f>
        <v>3045848</v>
      </c>
      <c r="I292" s="610">
        <f>H292+F292</f>
        <v>3460199.69</v>
      </c>
      <c r="J292" s="798"/>
      <c r="K292" s="799">
        <v>414351.69</v>
      </c>
      <c r="L292" s="800">
        <f>K292*J292</f>
        <v>0</v>
      </c>
      <c r="M292" s="799">
        <v>3045848</v>
      </c>
      <c r="N292" s="800">
        <f>M292*J292</f>
        <v>0</v>
      </c>
      <c r="O292" s="804">
        <f>N292+L292</f>
        <v>0</v>
      </c>
      <c r="P292" s="638">
        <f t="shared" si="185"/>
        <v>0</v>
      </c>
      <c r="Q292" s="512">
        <f t="shared" si="186"/>
        <v>0</v>
      </c>
      <c r="R292" s="637">
        <f t="shared" si="168"/>
        <v>0</v>
      </c>
      <c r="S292" s="638"/>
      <c r="T292" s="519">
        <v>414351.69</v>
      </c>
      <c r="U292" s="519">
        <f>T292*S292</f>
        <v>0</v>
      </c>
      <c r="V292" s="519">
        <v>3045848</v>
      </c>
      <c r="W292" s="519">
        <f>V292*S292</f>
        <v>0</v>
      </c>
      <c r="X292" s="670">
        <f>W292+U292</f>
        <v>0</v>
      </c>
      <c r="Y292" s="638">
        <v>1</v>
      </c>
      <c r="Z292" s="512">
        <v>414351.69</v>
      </c>
      <c r="AA292" s="512">
        <f>Z292*Y292</f>
        <v>414351.69</v>
      </c>
      <c r="AB292" s="512">
        <v>3045848</v>
      </c>
      <c r="AC292" s="512">
        <f>AB292*Y292</f>
        <v>3045848</v>
      </c>
      <c r="AD292" s="668">
        <f>AC292+AA292</f>
        <v>3460199.69</v>
      </c>
      <c r="AE292" s="740">
        <f t="shared" si="184"/>
        <v>0</v>
      </c>
      <c r="AF292" s="747">
        <v>414351.69</v>
      </c>
      <c r="AG292" s="747">
        <f>AF292*AE292</f>
        <v>0</v>
      </c>
      <c r="AH292" s="747">
        <v>3045848</v>
      </c>
      <c r="AI292" s="747">
        <f>AH292*AE292</f>
        <v>0</v>
      </c>
      <c r="AJ292" s="748">
        <f>AI292+AG292</f>
        <v>0</v>
      </c>
    </row>
    <row r="293" spans="1:60" ht="31.5" customHeight="1" x14ac:dyDescent="0.25">
      <c r="A293" s="964" t="s">
        <v>862</v>
      </c>
      <c r="B293" s="433" t="s">
        <v>407</v>
      </c>
      <c r="C293" s="567"/>
      <c r="D293" s="993"/>
      <c r="E293" s="485"/>
      <c r="F293" s="485">
        <f>SUM(F294:F298)</f>
        <v>940253</v>
      </c>
      <c r="G293" s="485"/>
      <c r="H293" s="485">
        <f>SUM(H294:H298)</f>
        <v>4679140.0500000007</v>
      </c>
      <c r="I293" s="615">
        <f>SUM(I294:I298)</f>
        <v>5619393.0500000007</v>
      </c>
      <c r="J293" s="815"/>
      <c r="K293" s="816"/>
      <c r="L293" s="817">
        <f>SUM(L294:L298)</f>
        <v>0</v>
      </c>
      <c r="M293" s="816"/>
      <c r="N293" s="817">
        <f>SUM(N294:N298)</f>
        <v>0</v>
      </c>
      <c r="O293" s="810">
        <f>SUM(O294:O298)</f>
        <v>0</v>
      </c>
      <c r="P293" s="638">
        <f t="shared" si="185"/>
        <v>0</v>
      </c>
      <c r="Q293" s="512">
        <f t="shared" si="186"/>
        <v>0</v>
      </c>
      <c r="R293" s="637">
        <f t="shared" si="168"/>
        <v>0</v>
      </c>
      <c r="S293" s="647"/>
      <c r="T293" s="522"/>
      <c r="U293" s="522">
        <f>SUM(U294:U298)</f>
        <v>0</v>
      </c>
      <c r="V293" s="522"/>
      <c r="W293" s="522">
        <f>SUM(W294:W298)</f>
        <v>0</v>
      </c>
      <c r="X293" s="671">
        <f>SUM(X294:X298)</f>
        <v>0</v>
      </c>
      <c r="Y293" s="647"/>
      <c r="Z293" s="523"/>
      <c r="AA293" s="523">
        <f>SUM(AA294:AA298)</f>
        <v>337980</v>
      </c>
      <c r="AB293" s="523"/>
      <c r="AC293" s="523">
        <f>SUM(AC294:AC298)</f>
        <v>1736492.9400000002</v>
      </c>
      <c r="AD293" s="673">
        <f>SUM(AD294:AD298)</f>
        <v>2074472.9400000002</v>
      </c>
      <c r="AE293" s="740">
        <f t="shared" si="184"/>
        <v>0</v>
      </c>
      <c r="AF293" s="753"/>
      <c r="AG293" s="753">
        <f>SUM(AG294:AG298)</f>
        <v>602273</v>
      </c>
      <c r="AH293" s="753"/>
      <c r="AI293" s="753">
        <f>SUM(AI294:AI298)</f>
        <v>2942647.11</v>
      </c>
      <c r="AJ293" s="750">
        <f>SUM(AJ294:AJ298)</f>
        <v>3544920.11</v>
      </c>
    </row>
    <row r="294" spans="1:60" s="403" customFormat="1" ht="31.5" customHeight="1" x14ac:dyDescent="0.25">
      <c r="A294" s="965" t="s">
        <v>863</v>
      </c>
      <c r="B294" s="435" t="s">
        <v>408</v>
      </c>
      <c r="C294" s="569" t="s">
        <v>31</v>
      </c>
      <c r="D294" s="608">
        <v>3</v>
      </c>
      <c r="E294" s="477">
        <v>34934</v>
      </c>
      <c r="F294" s="477">
        <f>E294*D294</f>
        <v>104802</v>
      </c>
      <c r="G294" s="477">
        <v>78869.7</v>
      </c>
      <c r="H294" s="477">
        <f>G294*D294</f>
        <v>236609.09999999998</v>
      </c>
      <c r="I294" s="610">
        <f>H294+F294</f>
        <v>341411.1</v>
      </c>
      <c r="J294" s="798"/>
      <c r="K294" s="799">
        <v>34934</v>
      </c>
      <c r="L294" s="800">
        <f>K294*J294</f>
        <v>0</v>
      </c>
      <c r="M294" s="799">
        <v>78869.7</v>
      </c>
      <c r="N294" s="800">
        <f>M294*J294</f>
        <v>0</v>
      </c>
      <c r="O294" s="804">
        <f>N294+L294</f>
        <v>0</v>
      </c>
      <c r="P294" s="638">
        <f t="shared" si="185"/>
        <v>0</v>
      </c>
      <c r="Q294" s="512">
        <f t="shared" si="186"/>
        <v>0</v>
      </c>
      <c r="R294" s="637">
        <f t="shared" si="168"/>
        <v>0</v>
      </c>
      <c r="S294" s="638"/>
      <c r="T294" s="519">
        <v>34934</v>
      </c>
      <c r="U294" s="519">
        <f>T294*S294</f>
        <v>0</v>
      </c>
      <c r="V294" s="519">
        <v>78869.7</v>
      </c>
      <c r="W294" s="519">
        <f>V294*S294</f>
        <v>0</v>
      </c>
      <c r="X294" s="670">
        <f>W294+U294</f>
        <v>0</v>
      </c>
      <c r="Y294" s="638"/>
      <c r="Z294" s="512">
        <v>34934</v>
      </c>
      <c r="AA294" s="512">
        <f>Z294*Y294</f>
        <v>0</v>
      </c>
      <c r="AB294" s="512">
        <v>78869.7</v>
      </c>
      <c r="AC294" s="512">
        <f>AB294*Y294</f>
        <v>0</v>
      </c>
      <c r="AD294" s="668">
        <f>AC294+AA294</f>
        <v>0</v>
      </c>
      <c r="AE294" s="740">
        <f t="shared" si="184"/>
        <v>3</v>
      </c>
      <c r="AF294" s="747">
        <v>34934</v>
      </c>
      <c r="AG294" s="747">
        <f>AF294*AE294</f>
        <v>104802</v>
      </c>
      <c r="AH294" s="747">
        <v>78869.7</v>
      </c>
      <c r="AI294" s="747">
        <f>AH294*AE294</f>
        <v>236609.09999999998</v>
      </c>
      <c r="AJ294" s="748">
        <f>AI294+AG294</f>
        <v>341411.1</v>
      </c>
    </row>
    <row r="295" spans="1:60" s="403" customFormat="1" ht="31.5" customHeight="1" x14ac:dyDescent="0.25">
      <c r="A295" s="965" t="s">
        <v>864</v>
      </c>
      <c r="B295" s="435" t="s">
        <v>409</v>
      </c>
      <c r="C295" s="569" t="s">
        <v>31</v>
      </c>
      <c r="D295" s="608">
        <v>1</v>
      </c>
      <c r="E295" s="477">
        <v>29801</v>
      </c>
      <c r="F295" s="477">
        <f>E295*D295</f>
        <v>29801</v>
      </c>
      <c r="G295" s="477">
        <v>63095.759999999995</v>
      </c>
      <c r="H295" s="477">
        <f>G295*D295</f>
        <v>63095.759999999995</v>
      </c>
      <c r="I295" s="610">
        <f>H295+F295</f>
        <v>92896.76</v>
      </c>
      <c r="J295" s="798"/>
      <c r="K295" s="799">
        <v>29801</v>
      </c>
      <c r="L295" s="800">
        <f>K295*J295</f>
        <v>0</v>
      </c>
      <c r="M295" s="799">
        <v>63095.759999999995</v>
      </c>
      <c r="N295" s="800">
        <f>M295*J295</f>
        <v>0</v>
      </c>
      <c r="O295" s="804">
        <f>N295+L295</f>
        <v>0</v>
      </c>
      <c r="P295" s="638">
        <f t="shared" si="185"/>
        <v>0</v>
      </c>
      <c r="Q295" s="512">
        <f t="shared" si="186"/>
        <v>0</v>
      </c>
      <c r="R295" s="637">
        <f t="shared" si="168"/>
        <v>0</v>
      </c>
      <c r="S295" s="638"/>
      <c r="T295" s="519">
        <v>29801</v>
      </c>
      <c r="U295" s="519">
        <f>T295*S295</f>
        <v>0</v>
      </c>
      <c r="V295" s="519">
        <v>63095.759999999995</v>
      </c>
      <c r="W295" s="519">
        <f>V295*S295</f>
        <v>0</v>
      </c>
      <c r="X295" s="670">
        <f>W295+U295</f>
        <v>0</v>
      </c>
      <c r="Y295" s="638"/>
      <c r="Z295" s="512">
        <v>29801</v>
      </c>
      <c r="AA295" s="512">
        <f>Z295*Y295</f>
        <v>0</v>
      </c>
      <c r="AB295" s="512">
        <v>63095.759999999995</v>
      </c>
      <c r="AC295" s="512">
        <f>AB295*Y295</f>
        <v>0</v>
      </c>
      <c r="AD295" s="668">
        <f>AC295+AA295</f>
        <v>0</v>
      </c>
      <c r="AE295" s="740">
        <f t="shared" si="184"/>
        <v>1</v>
      </c>
      <c r="AF295" s="747">
        <v>29801</v>
      </c>
      <c r="AG295" s="747">
        <f>AF295*AE295</f>
        <v>29801</v>
      </c>
      <c r="AH295" s="747">
        <v>63095.759999999995</v>
      </c>
      <c r="AI295" s="747">
        <f>AH295*AE295</f>
        <v>63095.759999999995</v>
      </c>
      <c r="AJ295" s="748">
        <f>AI295+AG295</f>
        <v>92896.76</v>
      </c>
    </row>
    <row r="296" spans="1:60" s="403" customFormat="1" ht="31.5" customHeight="1" x14ac:dyDescent="0.25">
      <c r="A296" s="965" t="s">
        <v>865</v>
      </c>
      <c r="B296" s="435" t="s">
        <v>410</v>
      </c>
      <c r="C296" s="569" t="s">
        <v>31</v>
      </c>
      <c r="D296" s="608">
        <v>1</v>
      </c>
      <c r="E296" s="477">
        <v>337980</v>
      </c>
      <c r="F296" s="477">
        <f>E296*D296</f>
        <v>337980</v>
      </c>
      <c r="G296" s="477">
        <v>1736492.9400000002</v>
      </c>
      <c r="H296" s="477">
        <f>G296*D296</f>
        <v>1736492.9400000002</v>
      </c>
      <c r="I296" s="610">
        <f>H296+F296</f>
        <v>2074472.9400000002</v>
      </c>
      <c r="J296" s="798"/>
      <c r="K296" s="799">
        <v>337980</v>
      </c>
      <c r="L296" s="800">
        <f>K296*J296</f>
        <v>0</v>
      </c>
      <c r="M296" s="799">
        <v>1736492.9400000002</v>
      </c>
      <c r="N296" s="800">
        <f>M296*J296</f>
        <v>0</v>
      </c>
      <c r="O296" s="804">
        <f>N296+L296</f>
        <v>0</v>
      </c>
      <c r="P296" s="638">
        <f t="shared" si="185"/>
        <v>0</v>
      </c>
      <c r="Q296" s="512">
        <f t="shared" si="186"/>
        <v>0</v>
      </c>
      <c r="R296" s="637">
        <f t="shared" si="168"/>
        <v>0</v>
      </c>
      <c r="S296" s="638"/>
      <c r="T296" s="519">
        <v>337980</v>
      </c>
      <c r="U296" s="519">
        <f>T296*S296</f>
        <v>0</v>
      </c>
      <c r="V296" s="519">
        <v>1736492.9400000002</v>
      </c>
      <c r="W296" s="519">
        <f>V296*S296</f>
        <v>0</v>
      </c>
      <c r="X296" s="670">
        <f>W296+U296</f>
        <v>0</v>
      </c>
      <c r="Y296" s="638">
        <v>1</v>
      </c>
      <c r="Z296" s="512">
        <v>337980</v>
      </c>
      <c r="AA296" s="512">
        <f>Z296*Y296</f>
        <v>337980</v>
      </c>
      <c r="AB296" s="512">
        <v>1736492.9400000002</v>
      </c>
      <c r="AC296" s="512">
        <f>AB296*Y296</f>
        <v>1736492.9400000002</v>
      </c>
      <c r="AD296" s="668">
        <f>AC296+AA296</f>
        <v>2074472.9400000002</v>
      </c>
      <c r="AE296" s="740">
        <f t="shared" si="184"/>
        <v>0</v>
      </c>
      <c r="AF296" s="747">
        <v>337980</v>
      </c>
      <c r="AG296" s="747">
        <f>AF296*AE296</f>
        <v>0</v>
      </c>
      <c r="AH296" s="747">
        <v>1736492.9400000002</v>
      </c>
      <c r="AI296" s="747">
        <f>AH296*AE296</f>
        <v>0</v>
      </c>
      <c r="AJ296" s="748">
        <f>AI296+AG296</f>
        <v>0</v>
      </c>
      <c r="AK296" s="405"/>
    </row>
    <row r="297" spans="1:60" s="403" customFormat="1" ht="31.5" customHeight="1" x14ac:dyDescent="0.25">
      <c r="A297" s="965" t="s">
        <v>866</v>
      </c>
      <c r="B297" s="435" t="s">
        <v>411</v>
      </c>
      <c r="C297" s="569" t="s">
        <v>31</v>
      </c>
      <c r="D297" s="608">
        <v>2</v>
      </c>
      <c r="E297" s="477">
        <v>66810</v>
      </c>
      <c r="F297" s="477">
        <f>E297*D297</f>
        <v>133620</v>
      </c>
      <c r="G297" s="477">
        <v>304200</v>
      </c>
      <c r="H297" s="477">
        <f>G297*D297</f>
        <v>608400</v>
      </c>
      <c r="I297" s="610">
        <f>H297+F297</f>
        <v>742020</v>
      </c>
      <c r="J297" s="798"/>
      <c r="K297" s="799">
        <v>66810</v>
      </c>
      <c r="L297" s="800">
        <f>K297*J297</f>
        <v>0</v>
      </c>
      <c r="M297" s="799">
        <v>304200</v>
      </c>
      <c r="N297" s="800">
        <f>M297*J297</f>
        <v>0</v>
      </c>
      <c r="O297" s="804">
        <f>N297+L297</f>
        <v>0</v>
      </c>
      <c r="P297" s="638">
        <f t="shared" si="185"/>
        <v>0</v>
      </c>
      <c r="Q297" s="512">
        <f t="shared" si="186"/>
        <v>0</v>
      </c>
      <c r="R297" s="637">
        <f t="shared" si="168"/>
        <v>0</v>
      </c>
      <c r="S297" s="638"/>
      <c r="T297" s="519">
        <v>66810</v>
      </c>
      <c r="U297" s="519">
        <f>T297*S297</f>
        <v>0</v>
      </c>
      <c r="V297" s="519">
        <v>304200</v>
      </c>
      <c r="W297" s="519">
        <f>V297*S297</f>
        <v>0</v>
      </c>
      <c r="X297" s="670">
        <f>W297+U297</f>
        <v>0</v>
      </c>
      <c r="Y297" s="638"/>
      <c r="Z297" s="512">
        <v>66810</v>
      </c>
      <c r="AA297" s="512">
        <f>Z297*Y297</f>
        <v>0</v>
      </c>
      <c r="AB297" s="512">
        <v>304200</v>
      </c>
      <c r="AC297" s="512">
        <f>AB297*Y297</f>
        <v>0</v>
      </c>
      <c r="AD297" s="668">
        <f>AC297+AA297</f>
        <v>0</v>
      </c>
      <c r="AE297" s="740">
        <f t="shared" si="184"/>
        <v>2</v>
      </c>
      <c r="AF297" s="747">
        <v>66810</v>
      </c>
      <c r="AG297" s="747">
        <f>AF297*AE297</f>
        <v>133620</v>
      </c>
      <c r="AH297" s="747">
        <v>304200</v>
      </c>
      <c r="AI297" s="747">
        <f>AH297*AE297</f>
        <v>608400</v>
      </c>
      <c r="AJ297" s="748">
        <f>AI297+AG297</f>
        <v>742020</v>
      </c>
    </row>
    <row r="298" spans="1:60" s="405" customFormat="1" ht="31.5" customHeight="1" x14ac:dyDescent="0.25">
      <c r="A298" s="965" t="s">
        <v>867</v>
      </c>
      <c r="B298" s="435" t="s">
        <v>412</v>
      </c>
      <c r="C298" s="569" t="s">
        <v>31</v>
      </c>
      <c r="D298" s="608">
        <v>5</v>
      </c>
      <c r="E298" s="477">
        <v>66810</v>
      </c>
      <c r="F298" s="477">
        <f>E298*D298</f>
        <v>334050</v>
      </c>
      <c r="G298" s="477">
        <v>406908.45</v>
      </c>
      <c r="H298" s="477">
        <f>G298*D298</f>
        <v>2034542.25</v>
      </c>
      <c r="I298" s="610">
        <f>H298+F298</f>
        <v>2368592.25</v>
      </c>
      <c r="J298" s="798"/>
      <c r="K298" s="799">
        <v>66810</v>
      </c>
      <c r="L298" s="800">
        <f>K298*J298</f>
        <v>0</v>
      </c>
      <c r="M298" s="799">
        <v>406908.45</v>
      </c>
      <c r="N298" s="800">
        <f>M298*J298</f>
        <v>0</v>
      </c>
      <c r="O298" s="804">
        <f>N298+L298</f>
        <v>0</v>
      </c>
      <c r="P298" s="638">
        <f t="shared" si="185"/>
        <v>0</v>
      </c>
      <c r="Q298" s="512">
        <f t="shared" si="186"/>
        <v>0</v>
      </c>
      <c r="R298" s="637">
        <f t="shared" si="168"/>
        <v>0</v>
      </c>
      <c r="S298" s="638"/>
      <c r="T298" s="512">
        <v>66810</v>
      </c>
      <c r="U298" s="512">
        <f>T298*S298</f>
        <v>0</v>
      </c>
      <c r="V298" s="512">
        <v>406908.45</v>
      </c>
      <c r="W298" s="512">
        <f>V298*S298</f>
        <v>0</v>
      </c>
      <c r="X298" s="668">
        <f>W298+U298</f>
        <v>0</v>
      </c>
      <c r="Y298" s="638"/>
      <c r="Z298" s="512">
        <v>66810</v>
      </c>
      <c r="AA298" s="512">
        <f>Z298*Y298</f>
        <v>0</v>
      </c>
      <c r="AB298" s="512">
        <v>406908.45</v>
      </c>
      <c r="AC298" s="512">
        <f>AB298*Y298</f>
        <v>0</v>
      </c>
      <c r="AD298" s="668">
        <f>AC298+AA298</f>
        <v>0</v>
      </c>
      <c r="AE298" s="740">
        <f t="shared" si="184"/>
        <v>5</v>
      </c>
      <c r="AF298" s="743">
        <v>66810</v>
      </c>
      <c r="AG298" s="743">
        <f>AF298*AE298</f>
        <v>334050</v>
      </c>
      <c r="AH298" s="743">
        <v>406908.45</v>
      </c>
      <c r="AI298" s="743">
        <f>AH298*AE298</f>
        <v>2034542.25</v>
      </c>
      <c r="AJ298" s="744">
        <f>AI298+AG298</f>
        <v>2368592.25</v>
      </c>
      <c r="AK298" s="403"/>
      <c r="AL298" s="403"/>
      <c r="AM298" s="403"/>
      <c r="AN298" s="403"/>
      <c r="AO298" s="403"/>
      <c r="AP298" s="403"/>
      <c r="AQ298" s="403"/>
      <c r="AR298" s="403"/>
      <c r="AS298" s="403"/>
      <c r="AT298" s="403"/>
      <c r="AU298" s="403"/>
      <c r="AV298" s="403"/>
      <c r="AW298" s="403"/>
      <c r="AX298" s="403"/>
      <c r="AY298" s="403"/>
      <c r="AZ298" s="403"/>
      <c r="BA298" s="403"/>
      <c r="BB298" s="403"/>
      <c r="BC298" s="403"/>
      <c r="BD298" s="403"/>
      <c r="BE298" s="403"/>
      <c r="BF298" s="403"/>
      <c r="BG298" s="403"/>
      <c r="BH298" s="403"/>
    </row>
    <row r="299" spans="1:60" s="403" customFormat="1" ht="31.5" customHeight="1" x14ac:dyDescent="0.25">
      <c r="A299" s="964" t="s">
        <v>868</v>
      </c>
      <c r="B299" s="433" t="s">
        <v>413</v>
      </c>
      <c r="C299" s="567"/>
      <c r="D299" s="614"/>
      <c r="E299" s="456"/>
      <c r="F299" s="456">
        <f>SUM(F300:F304)</f>
        <v>491643</v>
      </c>
      <c r="G299" s="456"/>
      <c r="H299" s="456">
        <f>SUM(H300:H304)</f>
        <v>693238</v>
      </c>
      <c r="I299" s="620">
        <f>SUM(I300:I304)</f>
        <v>1184881</v>
      </c>
      <c r="J299" s="815"/>
      <c r="K299" s="808"/>
      <c r="L299" s="826">
        <f>SUM(L300:L304)</f>
        <v>0</v>
      </c>
      <c r="M299" s="808"/>
      <c r="N299" s="826">
        <f>SUM(N300:N304)</f>
        <v>0</v>
      </c>
      <c r="O299" s="827">
        <f>SUM(O300:O304)</f>
        <v>0</v>
      </c>
      <c r="P299" s="638">
        <f t="shared" si="185"/>
        <v>0</v>
      </c>
      <c r="Q299" s="512">
        <f t="shared" si="186"/>
        <v>0</v>
      </c>
      <c r="R299" s="637">
        <f t="shared" si="168"/>
        <v>0</v>
      </c>
      <c r="S299" s="647"/>
      <c r="T299" s="521"/>
      <c r="U299" s="521">
        <f>SUM(U300:U304)</f>
        <v>0</v>
      </c>
      <c r="V299" s="521"/>
      <c r="W299" s="521">
        <f>SUM(W300:W304)</f>
        <v>0</v>
      </c>
      <c r="X299" s="671">
        <f>SUM(X300:X304)</f>
        <v>0</v>
      </c>
      <c r="Y299" s="647"/>
      <c r="Z299" s="520"/>
      <c r="AA299" s="520">
        <f>SUM(AA300:AA304)</f>
        <v>0</v>
      </c>
      <c r="AB299" s="520"/>
      <c r="AC299" s="520">
        <f>SUM(AC300:AC304)</f>
        <v>0</v>
      </c>
      <c r="AD299" s="673">
        <f>SUM(AD300:AD304)</f>
        <v>0</v>
      </c>
      <c r="AE299" s="740">
        <f t="shared" si="184"/>
        <v>0</v>
      </c>
      <c r="AF299" s="749"/>
      <c r="AG299" s="749">
        <f>SUM(AG300:AG304)</f>
        <v>491643</v>
      </c>
      <c r="AH299" s="749"/>
      <c r="AI299" s="749">
        <f>SUM(AI300:AI304)</f>
        <v>693238</v>
      </c>
      <c r="AJ299" s="750">
        <f>SUM(AJ300:AJ304)</f>
        <v>1184881</v>
      </c>
    </row>
    <row r="300" spans="1:60" s="403" customFormat="1" ht="31.5" customHeight="1" x14ac:dyDescent="0.25">
      <c r="A300" s="965" t="s">
        <v>869</v>
      </c>
      <c r="B300" s="435" t="s">
        <v>414</v>
      </c>
      <c r="C300" s="569" t="s">
        <v>31</v>
      </c>
      <c r="D300" s="608">
        <v>7</v>
      </c>
      <c r="E300" s="441">
        <v>8646</v>
      </c>
      <c r="F300" s="441">
        <f>E300*D300</f>
        <v>60522</v>
      </c>
      <c r="G300" s="441">
        <v>22464</v>
      </c>
      <c r="H300" s="441">
        <f>G300*D300</f>
        <v>157248</v>
      </c>
      <c r="I300" s="609">
        <f>H300+F300</f>
        <v>217770</v>
      </c>
      <c r="J300" s="798"/>
      <c r="K300" s="799">
        <v>8646</v>
      </c>
      <c r="L300" s="806">
        <f>K300*J300</f>
        <v>0</v>
      </c>
      <c r="M300" s="799">
        <v>22464</v>
      </c>
      <c r="N300" s="806">
        <f>M300*J300</f>
        <v>0</v>
      </c>
      <c r="O300" s="801">
        <f>N300+L300</f>
        <v>0</v>
      </c>
      <c r="P300" s="638">
        <f t="shared" si="185"/>
        <v>0</v>
      </c>
      <c r="Q300" s="512">
        <f t="shared" si="186"/>
        <v>0</v>
      </c>
      <c r="R300" s="637">
        <f t="shared" si="168"/>
        <v>0</v>
      </c>
      <c r="S300" s="638"/>
      <c r="T300" s="519">
        <v>8646</v>
      </c>
      <c r="U300" s="519">
        <f>T300*S300</f>
        <v>0</v>
      </c>
      <c r="V300" s="519">
        <v>22464</v>
      </c>
      <c r="W300" s="519">
        <f>V300*S300</f>
        <v>0</v>
      </c>
      <c r="X300" s="670">
        <f>W300+U300</f>
        <v>0</v>
      </c>
      <c r="Y300" s="638"/>
      <c r="Z300" s="512">
        <v>8646</v>
      </c>
      <c r="AA300" s="512">
        <f>Z300*Y300</f>
        <v>0</v>
      </c>
      <c r="AB300" s="512">
        <v>22464</v>
      </c>
      <c r="AC300" s="512">
        <f>AB300*Y300</f>
        <v>0</v>
      </c>
      <c r="AD300" s="668">
        <f>AC300+AA300</f>
        <v>0</v>
      </c>
      <c r="AE300" s="740">
        <f t="shared" si="184"/>
        <v>7</v>
      </c>
      <c r="AF300" s="747">
        <v>8646</v>
      </c>
      <c r="AG300" s="747">
        <f>AF300*AE300</f>
        <v>60522</v>
      </c>
      <c r="AH300" s="747">
        <v>22464</v>
      </c>
      <c r="AI300" s="747">
        <f>AH300*AE300</f>
        <v>157248</v>
      </c>
      <c r="AJ300" s="748">
        <f>AI300+AG300</f>
        <v>217770</v>
      </c>
    </row>
    <row r="301" spans="1:60" s="403" customFormat="1" ht="31.5" customHeight="1" x14ac:dyDescent="0.25">
      <c r="A301" s="965" t="s">
        <v>870</v>
      </c>
      <c r="B301" s="435" t="s">
        <v>415</v>
      </c>
      <c r="C301" s="569" t="s">
        <v>33</v>
      </c>
      <c r="D301" s="608">
        <v>0.5</v>
      </c>
      <c r="E301" s="441">
        <v>39300</v>
      </c>
      <c r="F301" s="441">
        <f>E301*D301</f>
        <v>19650</v>
      </c>
      <c r="G301" s="441">
        <v>87100</v>
      </c>
      <c r="H301" s="441">
        <f>G301*D301</f>
        <v>43550</v>
      </c>
      <c r="I301" s="609">
        <f>H301+F301</f>
        <v>63200</v>
      </c>
      <c r="J301" s="798"/>
      <c r="K301" s="799">
        <v>39300</v>
      </c>
      <c r="L301" s="806">
        <f>K301*J301</f>
        <v>0</v>
      </c>
      <c r="M301" s="799">
        <v>87100</v>
      </c>
      <c r="N301" s="806">
        <f>M301*J301</f>
        <v>0</v>
      </c>
      <c r="O301" s="801">
        <f>N301+L301</f>
        <v>0</v>
      </c>
      <c r="P301" s="638">
        <f t="shared" si="185"/>
        <v>0</v>
      </c>
      <c r="Q301" s="512">
        <f t="shared" si="186"/>
        <v>0</v>
      </c>
      <c r="R301" s="637">
        <f t="shared" si="168"/>
        <v>0</v>
      </c>
      <c r="S301" s="638"/>
      <c r="T301" s="519">
        <v>39300</v>
      </c>
      <c r="U301" s="519">
        <f>T301*S301</f>
        <v>0</v>
      </c>
      <c r="V301" s="519">
        <v>87100</v>
      </c>
      <c r="W301" s="519">
        <f>V301*S301</f>
        <v>0</v>
      </c>
      <c r="X301" s="670">
        <f>W301+U301</f>
        <v>0</v>
      </c>
      <c r="Y301" s="638"/>
      <c r="Z301" s="512">
        <v>39300</v>
      </c>
      <c r="AA301" s="512">
        <f>Z301*Y301</f>
        <v>0</v>
      </c>
      <c r="AB301" s="512">
        <v>87100</v>
      </c>
      <c r="AC301" s="512">
        <f>AB301*Y301</f>
        <v>0</v>
      </c>
      <c r="AD301" s="668">
        <f>AC301+AA301</f>
        <v>0</v>
      </c>
      <c r="AE301" s="740">
        <f t="shared" si="184"/>
        <v>0.5</v>
      </c>
      <c r="AF301" s="747">
        <v>39300</v>
      </c>
      <c r="AG301" s="747">
        <f>AF301*AE301</f>
        <v>19650</v>
      </c>
      <c r="AH301" s="747">
        <v>87100</v>
      </c>
      <c r="AI301" s="747">
        <f>AH301*AE301</f>
        <v>43550</v>
      </c>
      <c r="AJ301" s="748">
        <f>AI301+AG301</f>
        <v>63200</v>
      </c>
    </row>
    <row r="302" spans="1:60" s="403" customFormat="1" ht="31.5" customHeight="1" x14ac:dyDescent="0.25">
      <c r="A302" s="965" t="s">
        <v>871</v>
      </c>
      <c r="B302" s="435" t="s">
        <v>416</v>
      </c>
      <c r="C302" s="569" t="s">
        <v>33</v>
      </c>
      <c r="D302" s="608">
        <v>0.2</v>
      </c>
      <c r="E302" s="441">
        <v>39300</v>
      </c>
      <c r="F302" s="441">
        <f>E302*D302</f>
        <v>7860</v>
      </c>
      <c r="G302" s="441">
        <v>87100</v>
      </c>
      <c r="H302" s="441">
        <f>G302*D302</f>
        <v>17420</v>
      </c>
      <c r="I302" s="609">
        <f>H302+F302</f>
        <v>25280</v>
      </c>
      <c r="J302" s="798"/>
      <c r="K302" s="799">
        <v>39300</v>
      </c>
      <c r="L302" s="806">
        <f>K302*J302</f>
        <v>0</v>
      </c>
      <c r="M302" s="799">
        <v>87100</v>
      </c>
      <c r="N302" s="806">
        <f>M302*J302</f>
        <v>0</v>
      </c>
      <c r="O302" s="801">
        <f>N302+L302</f>
        <v>0</v>
      </c>
      <c r="P302" s="638">
        <f t="shared" si="185"/>
        <v>0</v>
      </c>
      <c r="Q302" s="512">
        <f t="shared" si="186"/>
        <v>0</v>
      </c>
      <c r="R302" s="637">
        <f t="shared" si="168"/>
        <v>0</v>
      </c>
      <c r="S302" s="638"/>
      <c r="T302" s="519">
        <v>39300</v>
      </c>
      <c r="U302" s="519">
        <f>T302*S302</f>
        <v>0</v>
      </c>
      <c r="V302" s="519">
        <v>87100</v>
      </c>
      <c r="W302" s="519">
        <f>V302*S302</f>
        <v>0</v>
      </c>
      <c r="X302" s="670">
        <f>W302+U302</f>
        <v>0</v>
      </c>
      <c r="Y302" s="638"/>
      <c r="Z302" s="512">
        <v>39300</v>
      </c>
      <c r="AA302" s="512">
        <f>Z302*Y302</f>
        <v>0</v>
      </c>
      <c r="AB302" s="512">
        <v>87100</v>
      </c>
      <c r="AC302" s="512">
        <f>AB302*Y302</f>
        <v>0</v>
      </c>
      <c r="AD302" s="668">
        <f>AC302+AA302</f>
        <v>0</v>
      </c>
      <c r="AE302" s="740">
        <f t="shared" si="184"/>
        <v>0.2</v>
      </c>
      <c r="AF302" s="747">
        <v>39300</v>
      </c>
      <c r="AG302" s="747">
        <f>AF302*AE302</f>
        <v>7860</v>
      </c>
      <c r="AH302" s="747">
        <v>87100</v>
      </c>
      <c r="AI302" s="747">
        <f>AH302*AE302</f>
        <v>17420</v>
      </c>
      <c r="AJ302" s="748">
        <f>AI302+AG302</f>
        <v>25280</v>
      </c>
    </row>
    <row r="303" spans="1:60" s="403" customFormat="1" ht="31.5" customHeight="1" x14ac:dyDescent="0.25">
      <c r="A303" s="965" t="s">
        <v>872</v>
      </c>
      <c r="B303" s="435" t="s">
        <v>417</v>
      </c>
      <c r="C303" s="569" t="s">
        <v>171</v>
      </c>
      <c r="D303" s="608">
        <v>22</v>
      </c>
      <c r="E303" s="441">
        <v>10218</v>
      </c>
      <c r="F303" s="441">
        <f>E303*D303</f>
        <v>224796</v>
      </c>
      <c r="G303" s="441">
        <v>5460</v>
      </c>
      <c r="H303" s="441">
        <f>G303*D303</f>
        <v>120120</v>
      </c>
      <c r="I303" s="609">
        <f>H303+F303</f>
        <v>344916</v>
      </c>
      <c r="J303" s="798"/>
      <c r="K303" s="799">
        <v>10218</v>
      </c>
      <c r="L303" s="806">
        <f>K303*J303</f>
        <v>0</v>
      </c>
      <c r="M303" s="799">
        <v>5460</v>
      </c>
      <c r="N303" s="806">
        <f>M303*J303</f>
        <v>0</v>
      </c>
      <c r="O303" s="801">
        <f>N303+L303</f>
        <v>0</v>
      </c>
      <c r="P303" s="638">
        <f t="shared" si="185"/>
        <v>0</v>
      </c>
      <c r="Q303" s="512">
        <f t="shared" si="186"/>
        <v>0</v>
      </c>
      <c r="R303" s="637">
        <f t="shared" si="168"/>
        <v>0</v>
      </c>
      <c r="S303" s="638"/>
      <c r="T303" s="519">
        <v>10218</v>
      </c>
      <c r="U303" s="519">
        <f>T303*S303</f>
        <v>0</v>
      </c>
      <c r="V303" s="519">
        <v>5460</v>
      </c>
      <c r="W303" s="519">
        <f>V303*S303</f>
        <v>0</v>
      </c>
      <c r="X303" s="670">
        <f>W303+U303</f>
        <v>0</v>
      </c>
      <c r="Y303" s="638"/>
      <c r="Z303" s="512">
        <v>10218</v>
      </c>
      <c r="AA303" s="512">
        <f>Z303*Y303</f>
        <v>0</v>
      </c>
      <c r="AB303" s="512">
        <v>5460</v>
      </c>
      <c r="AC303" s="512">
        <f>AB303*Y303</f>
        <v>0</v>
      </c>
      <c r="AD303" s="668">
        <f>AC303+AA303</f>
        <v>0</v>
      </c>
      <c r="AE303" s="740">
        <f t="shared" si="184"/>
        <v>22</v>
      </c>
      <c r="AF303" s="747">
        <v>10218</v>
      </c>
      <c r="AG303" s="747">
        <f>AF303*AE303</f>
        <v>224796</v>
      </c>
      <c r="AH303" s="747">
        <v>5460</v>
      </c>
      <c r="AI303" s="747">
        <f>AH303*AE303</f>
        <v>120120</v>
      </c>
      <c r="AJ303" s="748">
        <f>AI303+AG303</f>
        <v>344916</v>
      </c>
    </row>
    <row r="304" spans="1:60" s="403" customFormat="1" ht="31.5" customHeight="1" x14ac:dyDescent="0.25">
      <c r="A304" s="965" t="s">
        <v>873</v>
      </c>
      <c r="B304" s="435" t="s">
        <v>418</v>
      </c>
      <c r="C304" s="569" t="s">
        <v>153</v>
      </c>
      <c r="D304" s="608">
        <v>91</v>
      </c>
      <c r="E304" s="441">
        <v>1965</v>
      </c>
      <c r="F304" s="441">
        <f>E304*D304</f>
        <v>178815</v>
      </c>
      <c r="G304" s="441">
        <v>3900</v>
      </c>
      <c r="H304" s="441">
        <f>G304*D304</f>
        <v>354900</v>
      </c>
      <c r="I304" s="609">
        <f>H304+F304</f>
        <v>533715</v>
      </c>
      <c r="J304" s="798"/>
      <c r="K304" s="799">
        <v>1965</v>
      </c>
      <c r="L304" s="806">
        <f>K304*J304</f>
        <v>0</v>
      </c>
      <c r="M304" s="799">
        <v>3900</v>
      </c>
      <c r="N304" s="806">
        <f>M304*J304</f>
        <v>0</v>
      </c>
      <c r="O304" s="801">
        <f>N304+L304</f>
        <v>0</v>
      </c>
      <c r="P304" s="638">
        <f t="shared" si="185"/>
        <v>0</v>
      </c>
      <c r="Q304" s="512">
        <f t="shared" si="186"/>
        <v>0</v>
      </c>
      <c r="R304" s="637">
        <f t="shared" si="168"/>
        <v>0</v>
      </c>
      <c r="S304" s="638"/>
      <c r="T304" s="519">
        <v>1965</v>
      </c>
      <c r="U304" s="519">
        <f>T304*S304</f>
        <v>0</v>
      </c>
      <c r="V304" s="519">
        <v>3900</v>
      </c>
      <c r="W304" s="519">
        <f>V304*S304</f>
        <v>0</v>
      </c>
      <c r="X304" s="670">
        <f>W304+U304</f>
        <v>0</v>
      </c>
      <c r="Y304" s="638"/>
      <c r="Z304" s="512">
        <v>1965</v>
      </c>
      <c r="AA304" s="512">
        <f>Z304*Y304</f>
        <v>0</v>
      </c>
      <c r="AB304" s="512">
        <v>3900</v>
      </c>
      <c r="AC304" s="512">
        <f>AB304*Y304</f>
        <v>0</v>
      </c>
      <c r="AD304" s="668">
        <f>AC304+AA304</f>
        <v>0</v>
      </c>
      <c r="AE304" s="740">
        <f t="shared" si="184"/>
        <v>91</v>
      </c>
      <c r="AF304" s="747">
        <v>1965</v>
      </c>
      <c r="AG304" s="747">
        <f>AF304*AE304</f>
        <v>178815</v>
      </c>
      <c r="AH304" s="747">
        <v>3900</v>
      </c>
      <c r="AI304" s="747">
        <f>AH304*AE304</f>
        <v>354900</v>
      </c>
      <c r="AJ304" s="748">
        <f>AI304+AG304</f>
        <v>533715</v>
      </c>
    </row>
    <row r="305" spans="1:36" s="403" customFormat="1" ht="31.5" customHeight="1" x14ac:dyDescent="0.25">
      <c r="A305" s="964" t="s">
        <v>874</v>
      </c>
      <c r="B305" s="433" t="s">
        <v>419</v>
      </c>
      <c r="C305" s="567"/>
      <c r="D305" s="614"/>
      <c r="E305" s="456"/>
      <c r="F305" s="456">
        <f>SUM(F306:F307)</f>
        <v>3910222.4</v>
      </c>
      <c r="G305" s="456"/>
      <c r="H305" s="456">
        <f>SUM(H306:H307)</f>
        <v>4803859.4000000004</v>
      </c>
      <c r="I305" s="620">
        <f>SUM(I306:I307)</f>
        <v>8714081.8000000007</v>
      </c>
      <c r="J305" s="815"/>
      <c r="K305" s="808"/>
      <c r="L305" s="826">
        <f>SUM(L306:L307)</f>
        <v>1220800</v>
      </c>
      <c r="M305" s="808"/>
      <c r="N305" s="826">
        <f>SUM(N306:N307)</f>
        <v>1499800</v>
      </c>
      <c r="O305" s="827">
        <f>SUM(O306:O307)</f>
        <v>2720600</v>
      </c>
      <c r="P305" s="638">
        <f t="shared" si="185"/>
        <v>0</v>
      </c>
      <c r="Q305" s="512">
        <f t="shared" si="186"/>
        <v>0</v>
      </c>
      <c r="R305" s="637">
        <f t="shared" si="168"/>
        <v>0</v>
      </c>
      <c r="S305" s="647"/>
      <c r="T305" s="520"/>
      <c r="U305" s="520">
        <f>SUM(U306:U307)</f>
        <v>1220800</v>
      </c>
      <c r="V305" s="520"/>
      <c r="W305" s="520">
        <f>SUM(W306:W307)</f>
        <v>1499800</v>
      </c>
      <c r="X305" s="673">
        <f>SUM(X306:X307)</f>
        <v>2720600</v>
      </c>
      <c r="Y305" s="647"/>
      <c r="Z305" s="520"/>
      <c r="AA305" s="520">
        <f>SUM(AA306:AA307)</f>
        <v>0</v>
      </c>
      <c r="AB305" s="520"/>
      <c r="AC305" s="520">
        <f>SUM(AC306:AC307)</f>
        <v>0</v>
      </c>
      <c r="AD305" s="673">
        <f>SUM(AD306:AD307)</f>
        <v>0</v>
      </c>
      <c r="AE305" s="740">
        <f t="shared" si="184"/>
        <v>0</v>
      </c>
      <c r="AF305" s="765"/>
      <c r="AG305" s="765">
        <f>SUM(AG306:AG307)</f>
        <v>2689422.4</v>
      </c>
      <c r="AH305" s="765"/>
      <c r="AI305" s="765">
        <f>SUM(AI306:AI307)</f>
        <v>3304059.4000000004</v>
      </c>
      <c r="AJ305" s="756">
        <f>SUM(AJ306:AJ307)</f>
        <v>5993481.8000000007</v>
      </c>
    </row>
    <row r="306" spans="1:36" s="403" customFormat="1" ht="31.5" customHeight="1" x14ac:dyDescent="0.25">
      <c r="A306" s="965" t="s">
        <v>875</v>
      </c>
      <c r="B306" s="435" t="s">
        <v>420</v>
      </c>
      <c r="C306" s="569" t="s">
        <v>171</v>
      </c>
      <c r="D306" s="608">
        <v>320.3</v>
      </c>
      <c r="E306" s="441">
        <v>12208</v>
      </c>
      <c r="F306" s="441">
        <f>E306*D306</f>
        <v>3910222.4</v>
      </c>
      <c r="G306" s="441">
        <v>14998</v>
      </c>
      <c r="H306" s="441">
        <f>G306*D306</f>
        <v>4803859.4000000004</v>
      </c>
      <c r="I306" s="609">
        <f>H306+F306</f>
        <v>8714081.8000000007</v>
      </c>
      <c r="J306" s="798">
        <v>100</v>
      </c>
      <c r="K306" s="799">
        <v>12208</v>
      </c>
      <c r="L306" s="806">
        <f>K306*J306</f>
        <v>1220800</v>
      </c>
      <c r="M306" s="799">
        <v>14998</v>
      </c>
      <c r="N306" s="806">
        <f>M306*J306</f>
        <v>1499800</v>
      </c>
      <c r="O306" s="801">
        <f>N306+L306</f>
        <v>2720600</v>
      </c>
      <c r="P306" s="638">
        <f t="shared" si="185"/>
        <v>0</v>
      </c>
      <c r="Q306" s="512">
        <f t="shared" si="186"/>
        <v>0</v>
      </c>
      <c r="R306" s="637">
        <f t="shared" si="168"/>
        <v>0</v>
      </c>
      <c r="S306" s="638">
        <v>100</v>
      </c>
      <c r="T306" s="512">
        <v>12208</v>
      </c>
      <c r="U306" s="512">
        <f>T306*S306</f>
        <v>1220800</v>
      </c>
      <c r="V306" s="512">
        <v>14998</v>
      </c>
      <c r="W306" s="512">
        <f>V306*S306</f>
        <v>1499800</v>
      </c>
      <c r="X306" s="668">
        <f>W306+U306</f>
        <v>2720600</v>
      </c>
      <c r="Y306" s="638"/>
      <c r="Z306" s="512">
        <v>12208</v>
      </c>
      <c r="AA306" s="512">
        <f>Z306*Y306</f>
        <v>0</v>
      </c>
      <c r="AB306" s="512">
        <v>14998</v>
      </c>
      <c r="AC306" s="512">
        <f>AB306*Y306</f>
        <v>0</v>
      </c>
      <c r="AD306" s="668">
        <f>AC306+AA306</f>
        <v>0</v>
      </c>
      <c r="AE306" s="740">
        <f t="shared" si="184"/>
        <v>220.3</v>
      </c>
      <c r="AF306" s="743">
        <v>12208</v>
      </c>
      <c r="AG306" s="743">
        <f>AF306*AE306</f>
        <v>2689422.4</v>
      </c>
      <c r="AH306" s="743">
        <v>14998</v>
      </c>
      <c r="AI306" s="743">
        <f>AH306*AE306</f>
        <v>3304059.4000000004</v>
      </c>
      <c r="AJ306" s="744">
        <f>AI306+AG306</f>
        <v>5993481.8000000007</v>
      </c>
    </row>
    <row r="307" spans="1:36" s="403" customFormat="1" ht="31.5" customHeight="1" x14ac:dyDescent="0.25">
      <c r="A307" s="965" t="s">
        <v>876</v>
      </c>
      <c r="B307" s="435" t="s">
        <v>421</v>
      </c>
      <c r="C307" s="569" t="s">
        <v>33</v>
      </c>
      <c r="D307" s="608">
        <v>5.8</v>
      </c>
      <c r="E307" s="441"/>
      <c r="F307" s="441"/>
      <c r="G307" s="441"/>
      <c r="H307" s="441"/>
      <c r="I307" s="609"/>
      <c r="J307" s="798"/>
      <c r="K307" s="799"/>
      <c r="L307" s="806"/>
      <c r="M307" s="799"/>
      <c r="N307" s="806"/>
      <c r="O307" s="801"/>
      <c r="P307" s="638">
        <f t="shared" si="185"/>
        <v>0</v>
      </c>
      <c r="Q307" s="512">
        <f t="shared" si="186"/>
        <v>0</v>
      </c>
      <c r="R307" s="637">
        <f t="shared" si="168"/>
        <v>0</v>
      </c>
      <c r="S307" s="638"/>
      <c r="T307" s="519"/>
      <c r="U307" s="519"/>
      <c r="V307" s="519"/>
      <c r="W307" s="519"/>
      <c r="X307" s="670"/>
      <c r="Y307" s="638"/>
      <c r="Z307" s="512"/>
      <c r="AA307" s="512"/>
      <c r="AB307" s="512"/>
      <c r="AC307" s="512"/>
      <c r="AD307" s="668"/>
      <c r="AE307" s="740">
        <f t="shared" si="184"/>
        <v>5.8</v>
      </c>
      <c r="AF307" s="747"/>
      <c r="AG307" s="747"/>
      <c r="AH307" s="747"/>
      <c r="AI307" s="747"/>
      <c r="AJ307" s="748"/>
    </row>
    <row r="308" spans="1:36" s="403" customFormat="1" ht="31.5" customHeight="1" x14ac:dyDescent="0.25">
      <c r="A308" s="964" t="s">
        <v>877</v>
      </c>
      <c r="B308" s="433" t="s">
        <v>422</v>
      </c>
      <c r="C308" s="567" t="s">
        <v>153</v>
      </c>
      <c r="D308" s="614">
        <f>3545</f>
        <v>3545</v>
      </c>
      <c r="E308" s="485"/>
      <c r="F308" s="485">
        <f>SUM(F309:F314)</f>
        <v>12011678</v>
      </c>
      <c r="G308" s="485"/>
      <c r="H308" s="485">
        <f>SUM(H309:H314)</f>
        <v>10058072.9</v>
      </c>
      <c r="I308" s="615">
        <f>SUM(I309:I314)</f>
        <v>22069750.899999999</v>
      </c>
      <c r="J308" s="815"/>
      <c r="K308" s="816"/>
      <c r="L308" s="817">
        <f>SUM(L309:L314)</f>
        <v>0</v>
      </c>
      <c r="M308" s="816"/>
      <c r="N308" s="817">
        <f>SUM(N309:N314)</f>
        <v>0</v>
      </c>
      <c r="O308" s="810">
        <f>SUM(O309:O314)</f>
        <v>0</v>
      </c>
      <c r="P308" s="638">
        <f t="shared" si="185"/>
        <v>0</v>
      </c>
      <c r="Q308" s="512">
        <f t="shared" si="186"/>
        <v>0</v>
      </c>
      <c r="R308" s="637">
        <f t="shared" si="168"/>
        <v>0</v>
      </c>
      <c r="S308" s="647"/>
      <c r="T308" s="522"/>
      <c r="U308" s="522">
        <f>SUM(U309:U314)</f>
        <v>0</v>
      </c>
      <c r="V308" s="522"/>
      <c r="W308" s="522">
        <f>SUM(W309:W314)</f>
        <v>0</v>
      </c>
      <c r="X308" s="671">
        <f>SUM(X309:X314)</f>
        <v>0</v>
      </c>
      <c r="Y308" s="647"/>
      <c r="Z308" s="523"/>
      <c r="AA308" s="523">
        <f>SUM(AA309:AA314)</f>
        <v>0</v>
      </c>
      <c r="AB308" s="523"/>
      <c r="AC308" s="523">
        <f>SUM(AC309:AC314)</f>
        <v>0</v>
      </c>
      <c r="AD308" s="673">
        <f>SUM(AD309:AD314)</f>
        <v>0</v>
      </c>
      <c r="AE308" s="740">
        <f t="shared" si="184"/>
        <v>3545</v>
      </c>
      <c r="AF308" s="753"/>
      <c r="AG308" s="753">
        <f>SUM(AG309:AG314)</f>
        <v>12011678</v>
      </c>
      <c r="AH308" s="753"/>
      <c r="AI308" s="753">
        <f>SUM(AI309:AI314)</f>
        <v>10058072.9</v>
      </c>
      <c r="AJ308" s="750">
        <f>SUM(AJ309:AJ314)</f>
        <v>22069750.899999999</v>
      </c>
    </row>
    <row r="309" spans="1:36" s="403" customFormat="1" ht="31.5" customHeight="1" x14ac:dyDescent="0.25">
      <c r="A309" s="965" t="s">
        <v>878</v>
      </c>
      <c r="B309" s="435" t="s">
        <v>423</v>
      </c>
      <c r="C309" s="569" t="s">
        <v>153</v>
      </c>
      <c r="D309" s="608">
        <v>3545</v>
      </c>
      <c r="E309" s="477">
        <v>393</v>
      </c>
      <c r="F309" s="477">
        <f t="shared" ref="F309:F314" si="187">E309*D309</f>
        <v>1393185</v>
      </c>
      <c r="G309" s="477">
        <v>78</v>
      </c>
      <c r="H309" s="477">
        <f t="shared" ref="H309:H314" si="188">G309*D309</f>
        <v>276510</v>
      </c>
      <c r="I309" s="610">
        <f t="shared" ref="I309:I314" si="189">H309+F309</f>
        <v>1669695</v>
      </c>
      <c r="J309" s="798"/>
      <c r="K309" s="799">
        <v>393</v>
      </c>
      <c r="L309" s="800">
        <f t="shared" ref="L309:L314" si="190">K309*J309</f>
        <v>0</v>
      </c>
      <c r="M309" s="799">
        <v>78</v>
      </c>
      <c r="N309" s="800">
        <f t="shared" ref="N309:N314" si="191">M309*J309</f>
        <v>0</v>
      </c>
      <c r="O309" s="804">
        <f t="shared" ref="O309:O314" si="192">N309+L309</f>
        <v>0</v>
      </c>
      <c r="P309" s="638">
        <f t="shared" si="185"/>
        <v>0</v>
      </c>
      <c r="Q309" s="512">
        <f t="shared" si="186"/>
        <v>0</v>
      </c>
      <c r="R309" s="637">
        <f t="shared" si="168"/>
        <v>0</v>
      </c>
      <c r="S309" s="638"/>
      <c r="T309" s="519">
        <v>393</v>
      </c>
      <c r="U309" s="519">
        <f t="shared" ref="U309:U314" si="193">T309*S309</f>
        <v>0</v>
      </c>
      <c r="V309" s="519">
        <v>78</v>
      </c>
      <c r="W309" s="519">
        <f t="shared" ref="W309:W314" si="194">V309*S309</f>
        <v>0</v>
      </c>
      <c r="X309" s="670">
        <f t="shared" ref="X309:X314" si="195">W309+U309</f>
        <v>0</v>
      </c>
      <c r="Y309" s="638"/>
      <c r="Z309" s="512">
        <v>393</v>
      </c>
      <c r="AA309" s="512">
        <f t="shared" ref="AA309:AA314" si="196">Z309*Y309</f>
        <v>0</v>
      </c>
      <c r="AB309" s="512">
        <v>78</v>
      </c>
      <c r="AC309" s="512">
        <f t="shared" ref="AC309:AC314" si="197">AB309*Y309</f>
        <v>0</v>
      </c>
      <c r="AD309" s="668">
        <f t="shared" ref="AD309:AD314" si="198">AC309+AA309</f>
        <v>0</v>
      </c>
      <c r="AE309" s="740">
        <f t="shared" si="184"/>
        <v>3545</v>
      </c>
      <c r="AF309" s="747">
        <v>393</v>
      </c>
      <c r="AG309" s="747">
        <f t="shared" ref="AG309:AG314" si="199">AF309*AE309</f>
        <v>1393185</v>
      </c>
      <c r="AH309" s="747">
        <v>78</v>
      </c>
      <c r="AI309" s="747">
        <f t="shared" ref="AI309:AI314" si="200">AH309*AE309</f>
        <v>276510</v>
      </c>
      <c r="AJ309" s="748">
        <f t="shared" ref="AJ309:AJ314" si="201">AI309+AG309</f>
        <v>1669695</v>
      </c>
    </row>
    <row r="310" spans="1:36" s="403" customFormat="1" ht="31.5" customHeight="1" x14ac:dyDescent="0.25">
      <c r="A310" s="965" t="s">
        <v>879</v>
      </c>
      <c r="B310" s="435" t="s">
        <v>424</v>
      </c>
      <c r="C310" s="569" t="s">
        <v>153</v>
      </c>
      <c r="D310" s="608">
        <v>3545</v>
      </c>
      <c r="E310" s="477">
        <v>235.8</v>
      </c>
      <c r="F310" s="477">
        <f t="shared" si="187"/>
        <v>835911</v>
      </c>
      <c r="G310" s="477">
        <v>202.02</v>
      </c>
      <c r="H310" s="477">
        <f t="shared" si="188"/>
        <v>716160.9</v>
      </c>
      <c r="I310" s="610">
        <f t="shared" si="189"/>
        <v>1552071.9</v>
      </c>
      <c r="J310" s="798"/>
      <c r="K310" s="799">
        <v>235.8</v>
      </c>
      <c r="L310" s="800">
        <f t="shared" si="190"/>
        <v>0</v>
      </c>
      <c r="M310" s="799">
        <v>202.02</v>
      </c>
      <c r="N310" s="800">
        <f t="shared" si="191"/>
        <v>0</v>
      </c>
      <c r="O310" s="804">
        <f t="shared" si="192"/>
        <v>0</v>
      </c>
      <c r="P310" s="638">
        <f t="shared" si="185"/>
        <v>0</v>
      </c>
      <c r="Q310" s="512">
        <f t="shared" si="186"/>
        <v>0</v>
      </c>
      <c r="R310" s="637">
        <f t="shared" si="168"/>
        <v>0</v>
      </c>
      <c r="S310" s="638"/>
      <c r="T310" s="519">
        <v>235.8</v>
      </c>
      <c r="U310" s="519">
        <f t="shared" si="193"/>
        <v>0</v>
      </c>
      <c r="V310" s="519">
        <v>202.02</v>
      </c>
      <c r="W310" s="519">
        <f t="shared" si="194"/>
        <v>0</v>
      </c>
      <c r="X310" s="670">
        <f t="shared" si="195"/>
        <v>0</v>
      </c>
      <c r="Y310" s="638"/>
      <c r="Z310" s="512">
        <v>235.8</v>
      </c>
      <c r="AA310" s="512">
        <f t="shared" si="196"/>
        <v>0</v>
      </c>
      <c r="AB310" s="512">
        <v>202.02</v>
      </c>
      <c r="AC310" s="512">
        <f t="shared" si="197"/>
        <v>0</v>
      </c>
      <c r="AD310" s="668">
        <f t="shared" si="198"/>
        <v>0</v>
      </c>
      <c r="AE310" s="740">
        <f t="shared" si="184"/>
        <v>3545</v>
      </c>
      <c r="AF310" s="747">
        <v>235.8</v>
      </c>
      <c r="AG310" s="747">
        <f t="shared" si="199"/>
        <v>835911</v>
      </c>
      <c r="AH310" s="747">
        <v>202.02</v>
      </c>
      <c r="AI310" s="747">
        <f t="shared" si="200"/>
        <v>716160.9</v>
      </c>
      <c r="AJ310" s="748">
        <f t="shared" si="201"/>
        <v>1552071.9</v>
      </c>
    </row>
    <row r="311" spans="1:36" s="403" customFormat="1" ht="31.5" customHeight="1" x14ac:dyDescent="0.25">
      <c r="A311" s="965" t="s">
        <v>880</v>
      </c>
      <c r="B311" s="435" t="s">
        <v>425</v>
      </c>
      <c r="C311" s="569" t="s">
        <v>153</v>
      </c>
      <c r="D311" s="608">
        <v>3545</v>
      </c>
      <c r="E311" s="477">
        <v>1021.8000000000001</v>
      </c>
      <c r="F311" s="477">
        <f t="shared" si="187"/>
        <v>3622281.0000000005</v>
      </c>
      <c r="G311" s="477">
        <v>624</v>
      </c>
      <c r="H311" s="477">
        <f t="shared" si="188"/>
        <v>2212080</v>
      </c>
      <c r="I311" s="610">
        <f t="shared" si="189"/>
        <v>5834361</v>
      </c>
      <c r="J311" s="798"/>
      <c r="K311" s="799">
        <v>1021.8000000000001</v>
      </c>
      <c r="L311" s="800">
        <f t="shared" si="190"/>
        <v>0</v>
      </c>
      <c r="M311" s="799">
        <v>624</v>
      </c>
      <c r="N311" s="800">
        <f t="shared" si="191"/>
        <v>0</v>
      </c>
      <c r="O311" s="804">
        <f t="shared" si="192"/>
        <v>0</v>
      </c>
      <c r="P311" s="638">
        <f t="shared" si="185"/>
        <v>0</v>
      </c>
      <c r="Q311" s="512">
        <f t="shared" si="186"/>
        <v>0</v>
      </c>
      <c r="R311" s="637">
        <f t="shared" si="168"/>
        <v>0</v>
      </c>
      <c r="S311" s="638"/>
      <c r="T311" s="519">
        <v>1021.8000000000001</v>
      </c>
      <c r="U311" s="519">
        <f t="shared" si="193"/>
        <v>0</v>
      </c>
      <c r="V311" s="519">
        <v>624</v>
      </c>
      <c r="W311" s="519">
        <f t="shared" si="194"/>
        <v>0</v>
      </c>
      <c r="X311" s="670">
        <f t="shared" si="195"/>
        <v>0</v>
      </c>
      <c r="Y311" s="638"/>
      <c r="Z311" s="512">
        <v>1021.8000000000001</v>
      </c>
      <c r="AA311" s="512">
        <f t="shared" si="196"/>
        <v>0</v>
      </c>
      <c r="AB311" s="512">
        <v>624</v>
      </c>
      <c r="AC311" s="512">
        <f t="shared" si="197"/>
        <v>0</v>
      </c>
      <c r="AD311" s="668">
        <f t="shared" si="198"/>
        <v>0</v>
      </c>
      <c r="AE311" s="740">
        <f t="shared" si="184"/>
        <v>3545</v>
      </c>
      <c r="AF311" s="747">
        <v>1021.8000000000001</v>
      </c>
      <c r="AG311" s="747">
        <f t="shared" si="199"/>
        <v>3622281.0000000005</v>
      </c>
      <c r="AH311" s="747">
        <v>624</v>
      </c>
      <c r="AI311" s="747">
        <f t="shared" si="200"/>
        <v>2212080</v>
      </c>
      <c r="AJ311" s="748">
        <f t="shared" si="201"/>
        <v>5834361</v>
      </c>
    </row>
    <row r="312" spans="1:36" s="403" customFormat="1" ht="31.5" customHeight="1" x14ac:dyDescent="0.25">
      <c r="A312" s="965" t="s">
        <v>881</v>
      </c>
      <c r="B312" s="435" t="s">
        <v>426</v>
      </c>
      <c r="C312" s="569" t="s">
        <v>171</v>
      </c>
      <c r="D312" s="608">
        <v>284</v>
      </c>
      <c r="E312" s="477">
        <v>12208</v>
      </c>
      <c r="F312" s="477">
        <f t="shared" si="187"/>
        <v>3467072</v>
      </c>
      <c r="G312" s="477">
        <v>14998</v>
      </c>
      <c r="H312" s="477">
        <f t="shared" si="188"/>
        <v>4259432</v>
      </c>
      <c r="I312" s="610">
        <f t="shared" si="189"/>
        <v>7726504</v>
      </c>
      <c r="J312" s="798"/>
      <c r="K312" s="799">
        <v>12208</v>
      </c>
      <c r="L312" s="800">
        <f t="shared" si="190"/>
        <v>0</v>
      </c>
      <c r="M312" s="799">
        <v>14998</v>
      </c>
      <c r="N312" s="800">
        <f t="shared" si="191"/>
        <v>0</v>
      </c>
      <c r="O312" s="804">
        <f t="shared" si="192"/>
        <v>0</v>
      </c>
      <c r="P312" s="638">
        <f t="shared" si="185"/>
        <v>0</v>
      </c>
      <c r="Q312" s="512">
        <f t="shared" si="186"/>
        <v>0</v>
      </c>
      <c r="R312" s="637">
        <f t="shared" si="168"/>
        <v>0</v>
      </c>
      <c r="S312" s="638"/>
      <c r="T312" s="519">
        <v>12208</v>
      </c>
      <c r="U312" s="519">
        <f t="shared" si="193"/>
        <v>0</v>
      </c>
      <c r="V312" s="519">
        <v>14998</v>
      </c>
      <c r="W312" s="519">
        <f t="shared" si="194"/>
        <v>0</v>
      </c>
      <c r="X312" s="670">
        <f t="shared" si="195"/>
        <v>0</v>
      </c>
      <c r="Y312" s="638"/>
      <c r="Z312" s="512">
        <v>12208</v>
      </c>
      <c r="AA312" s="512">
        <f t="shared" si="196"/>
        <v>0</v>
      </c>
      <c r="AB312" s="512">
        <v>14998</v>
      </c>
      <c r="AC312" s="512">
        <f t="shared" si="197"/>
        <v>0</v>
      </c>
      <c r="AD312" s="668">
        <f t="shared" si="198"/>
        <v>0</v>
      </c>
      <c r="AE312" s="740">
        <f t="shared" si="184"/>
        <v>284</v>
      </c>
      <c r="AF312" s="747">
        <v>12208</v>
      </c>
      <c r="AG312" s="747">
        <f t="shared" si="199"/>
        <v>3467072</v>
      </c>
      <c r="AH312" s="747">
        <v>14998</v>
      </c>
      <c r="AI312" s="747">
        <f t="shared" si="200"/>
        <v>4259432</v>
      </c>
      <c r="AJ312" s="748">
        <f t="shared" si="201"/>
        <v>7726504</v>
      </c>
    </row>
    <row r="313" spans="1:36" s="403" customFormat="1" ht="31.5" customHeight="1" x14ac:dyDescent="0.25">
      <c r="A313" s="965" t="s">
        <v>882</v>
      </c>
      <c r="B313" s="435" t="s">
        <v>427</v>
      </c>
      <c r="C313" s="569" t="s">
        <v>153</v>
      </c>
      <c r="D313" s="608">
        <v>3545</v>
      </c>
      <c r="E313" s="477">
        <v>550.20000000000005</v>
      </c>
      <c r="F313" s="477">
        <f t="shared" si="187"/>
        <v>1950459.0000000002</v>
      </c>
      <c r="G313" s="477">
        <v>702</v>
      </c>
      <c r="H313" s="477">
        <f t="shared" si="188"/>
        <v>2488590</v>
      </c>
      <c r="I313" s="610">
        <f t="shared" si="189"/>
        <v>4439049</v>
      </c>
      <c r="J313" s="798"/>
      <c r="K313" s="799">
        <v>550.20000000000005</v>
      </c>
      <c r="L313" s="800">
        <f t="shared" si="190"/>
        <v>0</v>
      </c>
      <c r="M313" s="799">
        <v>702</v>
      </c>
      <c r="N313" s="800">
        <f t="shared" si="191"/>
        <v>0</v>
      </c>
      <c r="O313" s="804">
        <f t="shared" si="192"/>
        <v>0</v>
      </c>
      <c r="P313" s="638">
        <f t="shared" si="185"/>
        <v>0</v>
      </c>
      <c r="Q313" s="512">
        <f t="shared" si="186"/>
        <v>0</v>
      </c>
      <c r="R313" s="637">
        <f t="shared" si="168"/>
        <v>0</v>
      </c>
      <c r="S313" s="638"/>
      <c r="T313" s="519">
        <v>550.20000000000005</v>
      </c>
      <c r="U313" s="519">
        <f t="shared" si="193"/>
        <v>0</v>
      </c>
      <c r="V313" s="519">
        <v>702</v>
      </c>
      <c r="W313" s="519">
        <f t="shared" si="194"/>
        <v>0</v>
      </c>
      <c r="X313" s="670">
        <f t="shared" si="195"/>
        <v>0</v>
      </c>
      <c r="Y313" s="638"/>
      <c r="Z313" s="512">
        <v>550.20000000000005</v>
      </c>
      <c r="AA313" s="512">
        <f t="shared" si="196"/>
        <v>0</v>
      </c>
      <c r="AB313" s="512">
        <v>702</v>
      </c>
      <c r="AC313" s="512">
        <f t="shared" si="197"/>
        <v>0</v>
      </c>
      <c r="AD313" s="668">
        <f t="shared" si="198"/>
        <v>0</v>
      </c>
      <c r="AE313" s="740">
        <f t="shared" si="184"/>
        <v>3545</v>
      </c>
      <c r="AF313" s="747">
        <v>550.20000000000005</v>
      </c>
      <c r="AG313" s="747">
        <f t="shared" si="199"/>
        <v>1950459.0000000002</v>
      </c>
      <c r="AH313" s="747">
        <v>702</v>
      </c>
      <c r="AI313" s="747">
        <f t="shared" si="200"/>
        <v>2488590</v>
      </c>
      <c r="AJ313" s="748">
        <f t="shared" si="201"/>
        <v>4439049</v>
      </c>
    </row>
    <row r="314" spans="1:36" s="403" customFormat="1" ht="31.5" customHeight="1" x14ac:dyDescent="0.25">
      <c r="A314" s="965" t="s">
        <v>883</v>
      </c>
      <c r="B314" s="435" t="s">
        <v>428</v>
      </c>
      <c r="C314" s="569" t="s">
        <v>213</v>
      </c>
      <c r="D314" s="608">
        <v>1350</v>
      </c>
      <c r="E314" s="477">
        <v>550.20000000000005</v>
      </c>
      <c r="F314" s="477">
        <f t="shared" si="187"/>
        <v>742770.00000000012</v>
      </c>
      <c r="G314" s="477">
        <v>78</v>
      </c>
      <c r="H314" s="477">
        <f t="shared" si="188"/>
        <v>105300</v>
      </c>
      <c r="I314" s="610">
        <f t="shared" si="189"/>
        <v>848070.00000000012</v>
      </c>
      <c r="J314" s="798"/>
      <c r="K314" s="799">
        <v>550.20000000000005</v>
      </c>
      <c r="L314" s="800">
        <f t="shared" si="190"/>
        <v>0</v>
      </c>
      <c r="M314" s="799">
        <v>78</v>
      </c>
      <c r="N314" s="800">
        <f t="shared" si="191"/>
        <v>0</v>
      </c>
      <c r="O314" s="804">
        <f t="shared" si="192"/>
        <v>0</v>
      </c>
      <c r="P314" s="638">
        <f t="shared" si="185"/>
        <v>0</v>
      </c>
      <c r="Q314" s="512">
        <f t="shared" si="186"/>
        <v>0</v>
      </c>
      <c r="R314" s="637">
        <f t="shared" si="168"/>
        <v>0</v>
      </c>
      <c r="S314" s="638"/>
      <c r="T314" s="519">
        <v>550.20000000000005</v>
      </c>
      <c r="U314" s="519">
        <f t="shared" si="193"/>
        <v>0</v>
      </c>
      <c r="V314" s="519">
        <v>78</v>
      </c>
      <c r="W314" s="519">
        <f t="shared" si="194"/>
        <v>0</v>
      </c>
      <c r="X314" s="670">
        <f t="shared" si="195"/>
        <v>0</v>
      </c>
      <c r="Y314" s="638"/>
      <c r="Z314" s="512">
        <v>550.20000000000005</v>
      </c>
      <c r="AA314" s="512">
        <f t="shared" si="196"/>
        <v>0</v>
      </c>
      <c r="AB314" s="512">
        <v>78</v>
      </c>
      <c r="AC314" s="512">
        <f t="shared" si="197"/>
        <v>0</v>
      </c>
      <c r="AD314" s="668">
        <f t="shared" si="198"/>
        <v>0</v>
      </c>
      <c r="AE314" s="740">
        <f t="shared" si="184"/>
        <v>1350</v>
      </c>
      <c r="AF314" s="747">
        <v>550.20000000000005</v>
      </c>
      <c r="AG314" s="747">
        <f t="shared" si="199"/>
        <v>742770.00000000012</v>
      </c>
      <c r="AH314" s="747">
        <v>78</v>
      </c>
      <c r="AI314" s="747">
        <f t="shared" si="200"/>
        <v>105300</v>
      </c>
      <c r="AJ314" s="748">
        <f t="shared" si="201"/>
        <v>848070.00000000012</v>
      </c>
    </row>
    <row r="315" spans="1:36" s="403" customFormat="1" ht="31.5" customHeight="1" x14ac:dyDescent="0.25">
      <c r="A315" s="964" t="s">
        <v>884</v>
      </c>
      <c r="B315" s="433" t="s">
        <v>429</v>
      </c>
      <c r="C315" s="567" t="s">
        <v>153</v>
      </c>
      <c r="D315" s="614">
        <v>4580</v>
      </c>
      <c r="E315" s="485"/>
      <c r="F315" s="485">
        <f>SUM(F316:F321)</f>
        <v>15313774</v>
      </c>
      <c r="G315" s="485"/>
      <c r="H315" s="485">
        <f>SUM(H316:H321)</f>
        <v>13847497.6</v>
      </c>
      <c r="I315" s="615">
        <f>SUM(I316:I321)</f>
        <v>29161271.600000001</v>
      </c>
      <c r="J315" s="815"/>
      <c r="K315" s="816"/>
      <c r="L315" s="817">
        <f>SUM(L316:L321)</f>
        <v>0</v>
      </c>
      <c r="M315" s="816"/>
      <c r="N315" s="817">
        <f>SUM(N316:N321)</f>
        <v>0</v>
      </c>
      <c r="O315" s="810">
        <f>SUM(O316:O321)</f>
        <v>0</v>
      </c>
      <c r="P315" s="638">
        <f t="shared" si="185"/>
        <v>0</v>
      </c>
      <c r="Q315" s="512">
        <f t="shared" si="186"/>
        <v>0</v>
      </c>
      <c r="R315" s="637">
        <f t="shared" si="168"/>
        <v>0</v>
      </c>
      <c r="S315" s="647"/>
      <c r="T315" s="522"/>
      <c r="U315" s="522">
        <f>SUM(U316:U321)</f>
        <v>0</v>
      </c>
      <c r="V315" s="522"/>
      <c r="W315" s="522">
        <f>SUM(W316:W321)</f>
        <v>0</v>
      </c>
      <c r="X315" s="671">
        <f>SUM(X316:X321)</f>
        <v>0</v>
      </c>
      <c r="Y315" s="647"/>
      <c r="Z315" s="523"/>
      <c r="AA315" s="523">
        <f>SUM(AA316:AA321)</f>
        <v>0</v>
      </c>
      <c r="AB315" s="523"/>
      <c r="AC315" s="523">
        <f>SUM(AC316:AC321)</f>
        <v>0</v>
      </c>
      <c r="AD315" s="673">
        <f>SUM(AD316:AD321)</f>
        <v>0</v>
      </c>
      <c r="AE315" s="740">
        <f t="shared" si="184"/>
        <v>4580</v>
      </c>
      <c r="AF315" s="753"/>
      <c r="AG315" s="753">
        <f>SUM(AG316:AG321)</f>
        <v>15313774</v>
      </c>
      <c r="AH315" s="753"/>
      <c r="AI315" s="753">
        <f>SUM(AI316:AI321)</f>
        <v>13847497.6</v>
      </c>
      <c r="AJ315" s="750">
        <f>SUM(AJ316:AJ321)</f>
        <v>29161271.600000001</v>
      </c>
    </row>
    <row r="316" spans="1:36" s="403" customFormat="1" ht="31.5" customHeight="1" x14ac:dyDescent="0.25">
      <c r="A316" s="965" t="s">
        <v>885</v>
      </c>
      <c r="B316" s="435" t="s">
        <v>423</v>
      </c>
      <c r="C316" s="569" t="s">
        <v>153</v>
      </c>
      <c r="D316" s="608">
        <v>4580</v>
      </c>
      <c r="E316" s="477">
        <v>393</v>
      </c>
      <c r="F316" s="477">
        <f t="shared" ref="F316:F321" si="202">E316*D316</f>
        <v>1799940</v>
      </c>
      <c r="G316" s="477">
        <v>78</v>
      </c>
      <c r="H316" s="477">
        <f t="shared" ref="H316:H321" si="203">G316*D316</f>
        <v>357240</v>
      </c>
      <c r="I316" s="610">
        <f t="shared" ref="I316:I321" si="204">H316+F316</f>
        <v>2157180</v>
      </c>
      <c r="J316" s="798"/>
      <c r="K316" s="799">
        <v>393</v>
      </c>
      <c r="L316" s="800">
        <f t="shared" ref="L316:L321" si="205">K316*J316</f>
        <v>0</v>
      </c>
      <c r="M316" s="799">
        <v>78</v>
      </c>
      <c r="N316" s="800">
        <f t="shared" ref="N316:N321" si="206">M316*J316</f>
        <v>0</v>
      </c>
      <c r="O316" s="804">
        <f t="shared" ref="O316:O321" si="207">N316+L316</f>
        <v>0</v>
      </c>
      <c r="P316" s="638">
        <f t="shared" si="185"/>
        <v>0</v>
      </c>
      <c r="Q316" s="512">
        <f t="shared" si="186"/>
        <v>0</v>
      </c>
      <c r="R316" s="637">
        <f t="shared" si="168"/>
        <v>0</v>
      </c>
      <c r="S316" s="638"/>
      <c r="T316" s="519">
        <v>393</v>
      </c>
      <c r="U316" s="519">
        <f t="shared" ref="U316:U321" si="208">T316*S316</f>
        <v>0</v>
      </c>
      <c r="V316" s="519">
        <v>78</v>
      </c>
      <c r="W316" s="519">
        <f t="shared" ref="W316:W321" si="209">V316*S316</f>
        <v>0</v>
      </c>
      <c r="X316" s="670">
        <f t="shared" ref="X316:X321" si="210">W316+U316</f>
        <v>0</v>
      </c>
      <c r="Y316" s="638"/>
      <c r="Z316" s="512">
        <v>393</v>
      </c>
      <c r="AA316" s="512">
        <f t="shared" ref="AA316:AA321" si="211">Z316*Y316</f>
        <v>0</v>
      </c>
      <c r="AB316" s="512">
        <v>78</v>
      </c>
      <c r="AC316" s="512">
        <f t="shared" ref="AC316:AC321" si="212">AB316*Y316</f>
        <v>0</v>
      </c>
      <c r="AD316" s="668">
        <f t="shared" ref="AD316:AD321" si="213">AC316+AA316</f>
        <v>0</v>
      </c>
      <c r="AE316" s="740">
        <f t="shared" si="184"/>
        <v>4580</v>
      </c>
      <c r="AF316" s="747">
        <v>393</v>
      </c>
      <c r="AG316" s="747">
        <f t="shared" ref="AG316:AG321" si="214">AF316*AE316</f>
        <v>1799940</v>
      </c>
      <c r="AH316" s="747">
        <v>78</v>
      </c>
      <c r="AI316" s="747">
        <f t="shared" ref="AI316:AI321" si="215">AH316*AE316</f>
        <v>357240</v>
      </c>
      <c r="AJ316" s="748">
        <f t="shared" ref="AJ316:AJ321" si="216">AI316+AG316</f>
        <v>2157180</v>
      </c>
    </row>
    <row r="317" spans="1:36" s="403" customFormat="1" ht="31.5" customHeight="1" x14ac:dyDescent="0.25">
      <c r="A317" s="965" t="s">
        <v>886</v>
      </c>
      <c r="B317" s="435" t="s">
        <v>424</v>
      </c>
      <c r="C317" s="569" t="s">
        <v>153</v>
      </c>
      <c r="D317" s="608">
        <v>4580</v>
      </c>
      <c r="E317" s="477">
        <v>235.8</v>
      </c>
      <c r="F317" s="477">
        <f t="shared" si="202"/>
        <v>1079964</v>
      </c>
      <c r="G317" s="477">
        <v>202.02</v>
      </c>
      <c r="H317" s="477">
        <f t="shared" si="203"/>
        <v>925251.60000000009</v>
      </c>
      <c r="I317" s="610">
        <f t="shared" si="204"/>
        <v>2005215.6</v>
      </c>
      <c r="J317" s="798"/>
      <c r="K317" s="799">
        <v>235.8</v>
      </c>
      <c r="L317" s="800">
        <f t="shared" si="205"/>
        <v>0</v>
      </c>
      <c r="M317" s="799">
        <v>202.02</v>
      </c>
      <c r="N317" s="800">
        <f t="shared" si="206"/>
        <v>0</v>
      </c>
      <c r="O317" s="804">
        <f t="shared" si="207"/>
        <v>0</v>
      </c>
      <c r="P317" s="638">
        <f t="shared" si="185"/>
        <v>0</v>
      </c>
      <c r="Q317" s="512">
        <f t="shared" si="186"/>
        <v>0</v>
      </c>
      <c r="R317" s="637">
        <f t="shared" si="168"/>
        <v>0</v>
      </c>
      <c r="S317" s="638"/>
      <c r="T317" s="519">
        <v>235.8</v>
      </c>
      <c r="U317" s="519">
        <f t="shared" si="208"/>
        <v>0</v>
      </c>
      <c r="V317" s="519">
        <v>202.02</v>
      </c>
      <c r="W317" s="519">
        <f t="shared" si="209"/>
        <v>0</v>
      </c>
      <c r="X317" s="670">
        <f t="shared" si="210"/>
        <v>0</v>
      </c>
      <c r="Y317" s="638"/>
      <c r="Z317" s="512">
        <v>235.8</v>
      </c>
      <c r="AA317" s="512">
        <f t="shared" si="211"/>
        <v>0</v>
      </c>
      <c r="AB317" s="512">
        <v>202.02</v>
      </c>
      <c r="AC317" s="512">
        <f t="shared" si="212"/>
        <v>0</v>
      </c>
      <c r="AD317" s="668">
        <f t="shared" si="213"/>
        <v>0</v>
      </c>
      <c r="AE317" s="740">
        <f t="shared" si="184"/>
        <v>4580</v>
      </c>
      <c r="AF317" s="747">
        <v>235.8</v>
      </c>
      <c r="AG317" s="747">
        <f t="shared" si="214"/>
        <v>1079964</v>
      </c>
      <c r="AH317" s="747">
        <v>202.02</v>
      </c>
      <c r="AI317" s="747">
        <f t="shared" si="215"/>
        <v>925251.60000000009</v>
      </c>
      <c r="AJ317" s="748">
        <f t="shared" si="216"/>
        <v>2005215.6</v>
      </c>
    </row>
    <row r="318" spans="1:36" s="403" customFormat="1" ht="31.5" customHeight="1" x14ac:dyDescent="0.25">
      <c r="A318" s="965" t="s">
        <v>887</v>
      </c>
      <c r="B318" s="435" t="s">
        <v>425</v>
      </c>
      <c r="C318" s="569" t="s">
        <v>171</v>
      </c>
      <c r="D318" s="608">
        <v>4580</v>
      </c>
      <c r="E318" s="477">
        <v>1021.8000000000001</v>
      </c>
      <c r="F318" s="477">
        <f t="shared" si="202"/>
        <v>4679844</v>
      </c>
      <c r="G318" s="477">
        <v>624</v>
      </c>
      <c r="H318" s="477">
        <f t="shared" si="203"/>
        <v>2857920</v>
      </c>
      <c r="I318" s="610">
        <f t="shared" si="204"/>
        <v>7537764</v>
      </c>
      <c r="J318" s="798"/>
      <c r="K318" s="799">
        <v>1021.8000000000001</v>
      </c>
      <c r="L318" s="800">
        <f t="shared" si="205"/>
        <v>0</v>
      </c>
      <c r="M318" s="799">
        <v>624</v>
      </c>
      <c r="N318" s="800">
        <f t="shared" si="206"/>
        <v>0</v>
      </c>
      <c r="O318" s="804">
        <f t="shared" si="207"/>
        <v>0</v>
      </c>
      <c r="P318" s="638">
        <f t="shared" si="185"/>
        <v>0</v>
      </c>
      <c r="Q318" s="512">
        <f t="shared" si="186"/>
        <v>0</v>
      </c>
      <c r="R318" s="637">
        <f t="shared" si="168"/>
        <v>0</v>
      </c>
      <c r="S318" s="638"/>
      <c r="T318" s="519">
        <v>1021.8000000000001</v>
      </c>
      <c r="U318" s="519">
        <f t="shared" si="208"/>
        <v>0</v>
      </c>
      <c r="V318" s="519">
        <v>624</v>
      </c>
      <c r="W318" s="519">
        <f t="shared" si="209"/>
        <v>0</v>
      </c>
      <c r="X318" s="670">
        <f t="shared" si="210"/>
        <v>0</v>
      </c>
      <c r="Y318" s="638"/>
      <c r="Z318" s="512">
        <v>1021.8000000000001</v>
      </c>
      <c r="AA318" s="512">
        <f t="shared" si="211"/>
        <v>0</v>
      </c>
      <c r="AB318" s="512">
        <v>624</v>
      </c>
      <c r="AC318" s="512">
        <f t="shared" si="212"/>
        <v>0</v>
      </c>
      <c r="AD318" s="668">
        <f t="shared" si="213"/>
        <v>0</v>
      </c>
      <c r="AE318" s="740">
        <f t="shared" si="184"/>
        <v>4580</v>
      </c>
      <c r="AF318" s="747">
        <v>1021.8000000000001</v>
      </c>
      <c r="AG318" s="747">
        <f t="shared" si="214"/>
        <v>4679844</v>
      </c>
      <c r="AH318" s="747">
        <v>624</v>
      </c>
      <c r="AI318" s="747">
        <f t="shared" si="215"/>
        <v>2857920</v>
      </c>
      <c r="AJ318" s="748">
        <f t="shared" si="216"/>
        <v>7537764</v>
      </c>
    </row>
    <row r="319" spans="1:36" s="406" customFormat="1" ht="31.5" customHeight="1" x14ac:dyDescent="0.25">
      <c r="A319" s="965" t="s">
        <v>888</v>
      </c>
      <c r="B319" s="435" t="s">
        <v>430</v>
      </c>
      <c r="C319" s="569" t="s">
        <v>171</v>
      </c>
      <c r="D319" s="608">
        <v>367</v>
      </c>
      <c r="E319" s="477">
        <v>12208</v>
      </c>
      <c r="F319" s="477">
        <f t="shared" si="202"/>
        <v>4480336</v>
      </c>
      <c r="G319" s="477">
        <v>17398</v>
      </c>
      <c r="H319" s="477">
        <f t="shared" si="203"/>
        <v>6385066</v>
      </c>
      <c r="I319" s="610">
        <f t="shared" si="204"/>
        <v>10865402</v>
      </c>
      <c r="J319" s="798"/>
      <c r="K319" s="799">
        <v>12208</v>
      </c>
      <c r="L319" s="800">
        <f t="shared" si="205"/>
        <v>0</v>
      </c>
      <c r="M319" s="799">
        <v>17398</v>
      </c>
      <c r="N319" s="800">
        <f t="shared" si="206"/>
        <v>0</v>
      </c>
      <c r="O319" s="804">
        <f t="shared" si="207"/>
        <v>0</v>
      </c>
      <c r="P319" s="638">
        <f t="shared" si="185"/>
        <v>0</v>
      </c>
      <c r="Q319" s="512">
        <f t="shared" si="186"/>
        <v>0</v>
      </c>
      <c r="R319" s="637">
        <f t="shared" si="168"/>
        <v>0</v>
      </c>
      <c r="S319" s="638"/>
      <c r="T319" s="519">
        <v>12208</v>
      </c>
      <c r="U319" s="519">
        <f t="shared" si="208"/>
        <v>0</v>
      </c>
      <c r="V319" s="519">
        <v>17398</v>
      </c>
      <c r="W319" s="519">
        <f t="shared" si="209"/>
        <v>0</v>
      </c>
      <c r="X319" s="670">
        <f t="shared" si="210"/>
        <v>0</v>
      </c>
      <c r="Y319" s="638"/>
      <c r="Z319" s="512">
        <v>12208</v>
      </c>
      <c r="AA319" s="512">
        <f t="shared" si="211"/>
        <v>0</v>
      </c>
      <c r="AB319" s="512">
        <v>17398</v>
      </c>
      <c r="AC319" s="512">
        <f t="shared" si="212"/>
        <v>0</v>
      </c>
      <c r="AD319" s="668">
        <f t="shared" si="213"/>
        <v>0</v>
      </c>
      <c r="AE319" s="740">
        <f t="shared" si="184"/>
        <v>367</v>
      </c>
      <c r="AF319" s="747">
        <v>12208</v>
      </c>
      <c r="AG319" s="747">
        <f t="shared" si="214"/>
        <v>4480336</v>
      </c>
      <c r="AH319" s="747">
        <v>17398</v>
      </c>
      <c r="AI319" s="747">
        <f t="shared" si="215"/>
        <v>6385066</v>
      </c>
      <c r="AJ319" s="748">
        <f t="shared" si="216"/>
        <v>10865402</v>
      </c>
    </row>
    <row r="320" spans="1:36" s="403" customFormat="1" ht="31.5" customHeight="1" x14ac:dyDescent="0.25">
      <c r="A320" s="965" t="s">
        <v>889</v>
      </c>
      <c r="B320" s="435" t="s">
        <v>427</v>
      </c>
      <c r="C320" s="569" t="s">
        <v>153</v>
      </c>
      <c r="D320" s="608">
        <v>4580</v>
      </c>
      <c r="E320" s="477">
        <v>550.20000000000005</v>
      </c>
      <c r="F320" s="477">
        <f t="shared" si="202"/>
        <v>2519916</v>
      </c>
      <c r="G320" s="477">
        <v>702</v>
      </c>
      <c r="H320" s="477">
        <f t="shared" si="203"/>
        <v>3215160</v>
      </c>
      <c r="I320" s="610">
        <f t="shared" si="204"/>
        <v>5735076</v>
      </c>
      <c r="J320" s="798"/>
      <c r="K320" s="799">
        <v>550.20000000000005</v>
      </c>
      <c r="L320" s="800">
        <f t="shared" si="205"/>
        <v>0</v>
      </c>
      <c r="M320" s="799">
        <v>702</v>
      </c>
      <c r="N320" s="800">
        <f t="shared" si="206"/>
        <v>0</v>
      </c>
      <c r="O320" s="804">
        <f t="shared" si="207"/>
        <v>0</v>
      </c>
      <c r="P320" s="638">
        <f t="shared" si="185"/>
        <v>0</v>
      </c>
      <c r="Q320" s="512">
        <f t="shared" si="186"/>
        <v>0</v>
      </c>
      <c r="R320" s="637">
        <f t="shared" si="168"/>
        <v>0</v>
      </c>
      <c r="S320" s="638"/>
      <c r="T320" s="519">
        <v>550.20000000000005</v>
      </c>
      <c r="U320" s="519">
        <f t="shared" si="208"/>
        <v>0</v>
      </c>
      <c r="V320" s="519">
        <v>702</v>
      </c>
      <c r="W320" s="519">
        <f t="shared" si="209"/>
        <v>0</v>
      </c>
      <c r="X320" s="670">
        <f t="shared" si="210"/>
        <v>0</v>
      </c>
      <c r="Y320" s="638"/>
      <c r="Z320" s="512">
        <v>550.20000000000005</v>
      </c>
      <c r="AA320" s="512">
        <f t="shared" si="211"/>
        <v>0</v>
      </c>
      <c r="AB320" s="512">
        <v>702</v>
      </c>
      <c r="AC320" s="512">
        <f t="shared" si="212"/>
        <v>0</v>
      </c>
      <c r="AD320" s="668">
        <f t="shared" si="213"/>
        <v>0</v>
      </c>
      <c r="AE320" s="740">
        <f t="shared" si="184"/>
        <v>4580</v>
      </c>
      <c r="AF320" s="747">
        <v>550.20000000000005</v>
      </c>
      <c r="AG320" s="747">
        <f t="shared" si="214"/>
        <v>2519916</v>
      </c>
      <c r="AH320" s="747">
        <v>702</v>
      </c>
      <c r="AI320" s="747">
        <f t="shared" si="215"/>
        <v>3215160</v>
      </c>
      <c r="AJ320" s="748">
        <f t="shared" si="216"/>
        <v>5735076</v>
      </c>
    </row>
    <row r="321" spans="1:61" s="403" customFormat="1" ht="31.5" customHeight="1" x14ac:dyDescent="0.25">
      <c r="A321" s="965" t="s">
        <v>890</v>
      </c>
      <c r="B321" s="435" t="s">
        <v>428</v>
      </c>
      <c r="C321" s="569" t="s">
        <v>213</v>
      </c>
      <c r="D321" s="608">
        <v>1370</v>
      </c>
      <c r="E321" s="477">
        <v>550.20000000000005</v>
      </c>
      <c r="F321" s="477">
        <f t="shared" si="202"/>
        <v>753774.00000000012</v>
      </c>
      <c r="G321" s="477">
        <v>78</v>
      </c>
      <c r="H321" s="477">
        <f t="shared" si="203"/>
        <v>106860</v>
      </c>
      <c r="I321" s="610">
        <f t="shared" si="204"/>
        <v>860634.00000000012</v>
      </c>
      <c r="J321" s="798"/>
      <c r="K321" s="799">
        <v>550.20000000000005</v>
      </c>
      <c r="L321" s="800">
        <f t="shared" si="205"/>
        <v>0</v>
      </c>
      <c r="M321" s="799">
        <v>78</v>
      </c>
      <c r="N321" s="800">
        <f t="shared" si="206"/>
        <v>0</v>
      </c>
      <c r="O321" s="804">
        <f t="shared" si="207"/>
        <v>0</v>
      </c>
      <c r="P321" s="638">
        <f t="shared" si="185"/>
        <v>0</v>
      </c>
      <c r="Q321" s="512">
        <f t="shared" si="186"/>
        <v>0</v>
      </c>
      <c r="R321" s="637">
        <f t="shared" si="168"/>
        <v>0</v>
      </c>
      <c r="S321" s="638"/>
      <c r="T321" s="519">
        <v>550.20000000000005</v>
      </c>
      <c r="U321" s="519">
        <f t="shared" si="208"/>
        <v>0</v>
      </c>
      <c r="V321" s="519">
        <v>78</v>
      </c>
      <c r="W321" s="519">
        <f t="shared" si="209"/>
        <v>0</v>
      </c>
      <c r="X321" s="670">
        <f t="shared" si="210"/>
        <v>0</v>
      </c>
      <c r="Y321" s="638"/>
      <c r="Z321" s="512">
        <v>550.20000000000005</v>
      </c>
      <c r="AA321" s="512">
        <f t="shared" si="211"/>
        <v>0</v>
      </c>
      <c r="AB321" s="512">
        <v>78</v>
      </c>
      <c r="AC321" s="512">
        <f t="shared" si="212"/>
        <v>0</v>
      </c>
      <c r="AD321" s="668">
        <f t="shared" si="213"/>
        <v>0</v>
      </c>
      <c r="AE321" s="740">
        <f t="shared" si="184"/>
        <v>1370</v>
      </c>
      <c r="AF321" s="747">
        <v>550.20000000000005</v>
      </c>
      <c r="AG321" s="747">
        <f t="shared" si="214"/>
        <v>753774.00000000012</v>
      </c>
      <c r="AH321" s="747">
        <v>78</v>
      </c>
      <c r="AI321" s="747">
        <f t="shared" si="215"/>
        <v>106860</v>
      </c>
      <c r="AJ321" s="748">
        <f t="shared" si="216"/>
        <v>860634.00000000012</v>
      </c>
    </row>
    <row r="322" spans="1:61" s="403" customFormat="1" ht="31.5" customHeight="1" x14ac:dyDescent="0.25">
      <c r="A322" s="964" t="s">
        <v>891</v>
      </c>
      <c r="B322" s="433" t="s">
        <v>431</v>
      </c>
      <c r="C322" s="567"/>
      <c r="D322" s="614"/>
      <c r="E322" s="485"/>
      <c r="F322" s="485">
        <f>SUM(F323:F326)</f>
        <v>2452320</v>
      </c>
      <c r="G322" s="485"/>
      <c r="H322" s="485">
        <f>SUM(H323:H326)</f>
        <v>1341522</v>
      </c>
      <c r="I322" s="615">
        <f>SUM(I323:I326)</f>
        <v>3793842</v>
      </c>
      <c r="J322" s="815"/>
      <c r="K322" s="816"/>
      <c r="L322" s="817">
        <f>SUM(L323:L326)</f>
        <v>0</v>
      </c>
      <c r="M322" s="816"/>
      <c r="N322" s="817">
        <f>SUM(N323:N326)</f>
        <v>0</v>
      </c>
      <c r="O322" s="810">
        <f>SUM(O323:O326)</f>
        <v>0</v>
      </c>
      <c r="P322" s="638">
        <f t="shared" si="185"/>
        <v>0</v>
      </c>
      <c r="Q322" s="512">
        <f t="shared" si="186"/>
        <v>0</v>
      </c>
      <c r="R322" s="637">
        <f t="shared" si="168"/>
        <v>0</v>
      </c>
      <c r="S322" s="647"/>
      <c r="T322" s="522"/>
      <c r="U322" s="522">
        <f>SUM(U323:U326)</f>
        <v>0</v>
      </c>
      <c r="V322" s="522"/>
      <c r="W322" s="522">
        <f>SUM(W323:W326)</f>
        <v>0</v>
      </c>
      <c r="X322" s="671">
        <f>SUM(X323:X326)</f>
        <v>0</v>
      </c>
      <c r="Y322" s="647"/>
      <c r="Z322" s="523"/>
      <c r="AA322" s="523">
        <f>SUM(AA323:AA326)</f>
        <v>0</v>
      </c>
      <c r="AB322" s="523"/>
      <c r="AC322" s="523">
        <f>SUM(AC323:AC326)</f>
        <v>0</v>
      </c>
      <c r="AD322" s="673">
        <f>SUM(AD323:AD326)</f>
        <v>0</v>
      </c>
      <c r="AE322" s="740">
        <f t="shared" si="184"/>
        <v>0</v>
      </c>
      <c r="AF322" s="753"/>
      <c r="AG322" s="753">
        <f>SUM(AG323:AG326)</f>
        <v>2452320</v>
      </c>
      <c r="AH322" s="753"/>
      <c r="AI322" s="753">
        <f>SUM(AI323:AI326)</f>
        <v>1341522</v>
      </c>
      <c r="AJ322" s="750">
        <f>SUM(AJ323:AJ326)</f>
        <v>3793842</v>
      </c>
    </row>
    <row r="323" spans="1:61" s="403" customFormat="1" ht="31.5" customHeight="1" x14ac:dyDescent="0.25">
      <c r="A323" s="965" t="s">
        <v>892</v>
      </c>
      <c r="B323" s="435" t="s">
        <v>432</v>
      </c>
      <c r="C323" s="570" t="s">
        <v>153</v>
      </c>
      <c r="D323" s="608">
        <v>100</v>
      </c>
      <c r="E323" s="477">
        <v>2672.4</v>
      </c>
      <c r="F323" s="477">
        <f>E323*D323</f>
        <v>267240</v>
      </c>
      <c r="G323" s="477">
        <v>1326</v>
      </c>
      <c r="H323" s="477">
        <f>G323*D323</f>
        <v>132600</v>
      </c>
      <c r="I323" s="610">
        <f>H323+F323</f>
        <v>399840</v>
      </c>
      <c r="J323" s="798"/>
      <c r="K323" s="799">
        <v>2672.4</v>
      </c>
      <c r="L323" s="800">
        <f>K323*J323</f>
        <v>0</v>
      </c>
      <c r="M323" s="799">
        <v>1326</v>
      </c>
      <c r="N323" s="800">
        <f>M323*J323</f>
        <v>0</v>
      </c>
      <c r="O323" s="804">
        <f>N323+L323</f>
        <v>0</v>
      </c>
      <c r="P323" s="638">
        <f t="shared" si="185"/>
        <v>0</v>
      </c>
      <c r="Q323" s="512">
        <f t="shared" si="186"/>
        <v>0</v>
      </c>
      <c r="R323" s="637">
        <f t="shared" si="168"/>
        <v>0</v>
      </c>
      <c r="S323" s="638"/>
      <c r="T323" s="519">
        <v>2672.4</v>
      </c>
      <c r="U323" s="519">
        <f>T323*S323</f>
        <v>0</v>
      </c>
      <c r="V323" s="519">
        <v>1326</v>
      </c>
      <c r="W323" s="519">
        <f>V323*S323</f>
        <v>0</v>
      </c>
      <c r="X323" s="670">
        <f>W323+U323</f>
        <v>0</v>
      </c>
      <c r="Y323" s="638"/>
      <c r="Z323" s="512">
        <v>2672.4</v>
      </c>
      <c r="AA323" s="512">
        <f>Z323*Y323</f>
        <v>0</v>
      </c>
      <c r="AB323" s="512">
        <v>1326</v>
      </c>
      <c r="AC323" s="512">
        <f>AB323*Y323</f>
        <v>0</v>
      </c>
      <c r="AD323" s="668">
        <f>AC323+AA323</f>
        <v>0</v>
      </c>
      <c r="AE323" s="740">
        <f t="shared" si="184"/>
        <v>100</v>
      </c>
      <c r="AF323" s="747">
        <v>2672.4</v>
      </c>
      <c r="AG323" s="747">
        <f>AF323*AE323</f>
        <v>267240</v>
      </c>
      <c r="AH323" s="747">
        <v>1326</v>
      </c>
      <c r="AI323" s="747">
        <f>AH323*AE323</f>
        <v>132600</v>
      </c>
      <c r="AJ323" s="748">
        <f>AI323+AG323</f>
        <v>399840</v>
      </c>
    </row>
    <row r="324" spans="1:61" s="403" customFormat="1" ht="31.5" customHeight="1" x14ac:dyDescent="0.25">
      <c r="A324" s="965" t="s">
        <v>893</v>
      </c>
      <c r="B324" s="435" t="s">
        <v>433</v>
      </c>
      <c r="C324" s="570" t="s">
        <v>31</v>
      </c>
      <c r="D324" s="608">
        <v>120</v>
      </c>
      <c r="E324" s="477">
        <v>11790</v>
      </c>
      <c r="F324" s="477">
        <f>E324*D324</f>
        <v>1414800</v>
      </c>
      <c r="G324" s="477">
        <v>4680</v>
      </c>
      <c r="H324" s="477">
        <f>G324*D324</f>
        <v>561600</v>
      </c>
      <c r="I324" s="610">
        <f>H324+F324</f>
        <v>1976400</v>
      </c>
      <c r="J324" s="798"/>
      <c r="K324" s="799">
        <v>11790</v>
      </c>
      <c r="L324" s="800">
        <f>K324*J324</f>
        <v>0</v>
      </c>
      <c r="M324" s="799">
        <v>4680</v>
      </c>
      <c r="N324" s="800">
        <f>M324*J324</f>
        <v>0</v>
      </c>
      <c r="O324" s="804">
        <f>N324+L324</f>
        <v>0</v>
      </c>
      <c r="P324" s="638">
        <f t="shared" si="185"/>
        <v>0</v>
      </c>
      <c r="Q324" s="512">
        <f t="shared" si="186"/>
        <v>0</v>
      </c>
      <c r="R324" s="637">
        <f t="shared" si="168"/>
        <v>0</v>
      </c>
      <c r="S324" s="638"/>
      <c r="T324" s="519">
        <v>11790</v>
      </c>
      <c r="U324" s="519">
        <f>T324*S324</f>
        <v>0</v>
      </c>
      <c r="V324" s="519">
        <v>4680</v>
      </c>
      <c r="W324" s="519">
        <f>V324*S324</f>
        <v>0</v>
      </c>
      <c r="X324" s="670">
        <f>W324+U324</f>
        <v>0</v>
      </c>
      <c r="Y324" s="638"/>
      <c r="Z324" s="512">
        <v>11790</v>
      </c>
      <c r="AA324" s="512">
        <f>Z324*Y324</f>
        <v>0</v>
      </c>
      <c r="AB324" s="512">
        <v>4680</v>
      </c>
      <c r="AC324" s="512">
        <f>AB324*Y324</f>
        <v>0</v>
      </c>
      <c r="AD324" s="668">
        <f>AC324+AA324</f>
        <v>0</v>
      </c>
      <c r="AE324" s="740">
        <f t="shared" si="184"/>
        <v>120</v>
      </c>
      <c r="AF324" s="747">
        <v>11790</v>
      </c>
      <c r="AG324" s="747">
        <f>AF324*AE324</f>
        <v>1414800</v>
      </c>
      <c r="AH324" s="747">
        <v>4680</v>
      </c>
      <c r="AI324" s="747">
        <f>AH324*AE324</f>
        <v>561600</v>
      </c>
      <c r="AJ324" s="748">
        <f>AI324+AG324</f>
        <v>1976400</v>
      </c>
    </row>
    <row r="325" spans="1:61" s="403" customFormat="1" ht="31.5" customHeight="1" x14ac:dyDescent="0.25">
      <c r="A325" s="965" t="s">
        <v>894</v>
      </c>
      <c r="B325" s="435" t="s">
        <v>434</v>
      </c>
      <c r="C325" s="570" t="s">
        <v>171</v>
      </c>
      <c r="D325" s="608">
        <v>26</v>
      </c>
      <c r="E325" s="477">
        <v>13132.246153846156</v>
      </c>
      <c r="F325" s="477">
        <f>E325*D325</f>
        <v>341438.4</v>
      </c>
      <c r="G325" s="477">
        <v>21921</v>
      </c>
      <c r="H325" s="477">
        <f>G325*D325</f>
        <v>569946</v>
      </c>
      <c r="I325" s="610">
        <f>H325+F325</f>
        <v>911384.4</v>
      </c>
      <c r="J325" s="798"/>
      <c r="K325" s="799">
        <v>13132.246153846156</v>
      </c>
      <c r="L325" s="800">
        <f>K325*J325</f>
        <v>0</v>
      </c>
      <c r="M325" s="799">
        <v>21921</v>
      </c>
      <c r="N325" s="800">
        <f>M325*J325</f>
        <v>0</v>
      </c>
      <c r="O325" s="804">
        <f>N325+L325</f>
        <v>0</v>
      </c>
      <c r="P325" s="638">
        <f t="shared" si="185"/>
        <v>0</v>
      </c>
      <c r="Q325" s="512">
        <f t="shared" si="186"/>
        <v>0</v>
      </c>
      <c r="R325" s="637">
        <f t="shared" si="168"/>
        <v>0</v>
      </c>
      <c r="S325" s="638"/>
      <c r="T325" s="519">
        <v>13132.246153846156</v>
      </c>
      <c r="U325" s="519">
        <f>T325*S325</f>
        <v>0</v>
      </c>
      <c r="V325" s="519">
        <v>21921</v>
      </c>
      <c r="W325" s="519">
        <f>V325*S325</f>
        <v>0</v>
      </c>
      <c r="X325" s="670">
        <f>W325+U325</f>
        <v>0</v>
      </c>
      <c r="Y325" s="638"/>
      <c r="Z325" s="512">
        <v>13132.246153846156</v>
      </c>
      <c r="AA325" s="512">
        <f>Z325*Y325</f>
        <v>0</v>
      </c>
      <c r="AB325" s="512">
        <v>21921</v>
      </c>
      <c r="AC325" s="512">
        <f>AB325*Y325</f>
        <v>0</v>
      </c>
      <c r="AD325" s="668">
        <f>AC325+AA325</f>
        <v>0</v>
      </c>
      <c r="AE325" s="740">
        <f t="shared" si="184"/>
        <v>26</v>
      </c>
      <c r="AF325" s="747">
        <v>13132.246153846156</v>
      </c>
      <c r="AG325" s="747">
        <f>AF325*AE325</f>
        <v>341438.4</v>
      </c>
      <c r="AH325" s="747">
        <v>21921</v>
      </c>
      <c r="AI325" s="747">
        <f>AH325*AE325</f>
        <v>569946</v>
      </c>
      <c r="AJ325" s="748">
        <f>AI325+AG325</f>
        <v>911384.4</v>
      </c>
    </row>
    <row r="326" spans="1:61" s="403" customFormat="1" ht="31.5" customHeight="1" x14ac:dyDescent="0.25">
      <c r="A326" s="965" t="s">
        <v>895</v>
      </c>
      <c r="B326" s="435" t="s">
        <v>435</v>
      </c>
      <c r="C326" s="570" t="s">
        <v>134</v>
      </c>
      <c r="D326" s="608">
        <v>496</v>
      </c>
      <c r="E326" s="477">
        <v>864.6</v>
      </c>
      <c r="F326" s="477">
        <f>E326*D326</f>
        <v>428841.60000000003</v>
      </c>
      <c r="G326" s="477">
        <v>156</v>
      </c>
      <c r="H326" s="477">
        <f>G326*D326</f>
        <v>77376</v>
      </c>
      <c r="I326" s="610">
        <f>H326+F326</f>
        <v>506217.60000000003</v>
      </c>
      <c r="J326" s="798"/>
      <c r="K326" s="799">
        <v>864.6</v>
      </c>
      <c r="L326" s="800">
        <f>K326*J326</f>
        <v>0</v>
      </c>
      <c r="M326" s="799">
        <v>156</v>
      </c>
      <c r="N326" s="800">
        <f>M326*J326</f>
        <v>0</v>
      </c>
      <c r="O326" s="804">
        <f>N326+L326</f>
        <v>0</v>
      </c>
      <c r="P326" s="638">
        <f t="shared" si="185"/>
        <v>0</v>
      </c>
      <c r="Q326" s="512">
        <f t="shared" si="186"/>
        <v>0</v>
      </c>
      <c r="R326" s="637">
        <f t="shared" si="168"/>
        <v>0</v>
      </c>
      <c r="S326" s="638"/>
      <c r="T326" s="519">
        <v>864.6</v>
      </c>
      <c r="U326" s="519">
        <f>T326*S326</f>
        <v>0</v>
      </c>
      <c r="V326" s="519">
        <v>156</v>
      </c>
      <c r="W326" s="519">
        <f>V326*S326</f>
        <v>0</v>
      </c>
      <c r="X326" s="670">
        <f>W326+U326</f>
        <v>0</v>
      </c>
      <c r="Y326" s="638"/>
      <c r="Z326" s="512">
        <v>864.6</v>
      </c>
      <c r="AA326" s="512">
        <f>Z326*Y326</f>
        <v>0</v>
      </c>
      <c r="AB326" s="512">
        <v>156</v>
      </c>
      <c r="AC326" s="512">
        <f>AB326*Y326</f>
        <v>0</v>
      </c>
      <c r="AD326" s="668">
        <f>AC326+AA326</f>
        <v>0</v>
      </c>
      <c r="AE326" s="740">
        <f t="shared" si="184"/>
        <v>496</v>
      </c>
      <c r="AF326" s="747">
        <v>864.6</v>
      </c>
      <c r="AG326" s="747">
        <f>AF326*AE326</f>
        <v>428841.60000000003</v>
      </c>
      <c r="AH326" s="747">
        <v>156</v>
      </c>
      <c r="AI326" s="747">
        <f>AH326*AE326</f>
        <v>77376</v>
      </c>
      <c r="AJ326" s="748">
        <f>AI326+AG326</f>
        <v>506217.60000000003</v>
      </c>
    </row>
    <row r="327" spans="1:61" s="403" customFormat="1" ht="31.5" customHeight="1" x14ac:dyDescent="0.25">
      <c r="A327" s="964" t="s">
        <v>896</v>
      </c>
      <c r="B327" s="433" t="s">
        <v>436</v>
      </c>
      <c r="C327" s="567"/>
      <c r="D327" s="614"/>
      <c r="E327" s="485"/>
      <c r="F327" s="485">
        <f>SUM(F328:F337)</f>
        <v>4453232.34</v>
      </c>
      <c r="G327" s="485"/>
      <c r="H327" s="485">
        <f>SUM(H328:H337)</f>
        <v>8043587.7600000007</v>
      </c>
      <c r="I327" s="615">
        <f>SUM(I328:I337)</f>
        <v>12496820.1</v>
      </c>
      <c r="J327" s="815"/>
      <c r="K327" s="816"/>
      <c r="L327" s="817">
        <f>SUM(L328:L337)</f>
        <v>0</v>
      </c>
      <c r="M327" s="816"/>
      <c r="N327" s="817">
        <f>SUM(N328:N337)</f>
        <v>0</v>
      </c>
      <c r="O327" s="810">
        <f>SUM(O328:O337)</f>
        <v>0</v>
      </c>
      <c r="P327" s="638">
        <f t="shared" si="185"/>
        <v>0</v>
      </c>
      <c r="Q327" s="512">
        <f t="shared" si="186"/>
        <v>0</v>
      </c>
      <c r="R327" s="637">
        <f t="shared" si="168"/>
        <v>0</v>
      </c>
      <c r="S327" s="647"/>
      <c r="T327" s="522"/>
      <c r="U327" s="522">
        <f>SUM(U328:U337)</f>
        <v>0</v>
      </c>
      <c r="V327" s="522"/>
      <c r="W327" s="522">
        <f>SUM(W328:W337)</f>
        <v>0</v>
      </c>
      <c r="X327" s="671">
        <f>SUM(X328:X337)</f>
        <v>0</v>
      </c>
      <c r="Y327" s="647"/>
      <c r="Z327" s="523"/>
      <c r="AA327" s="523">
        <f>SUM(AA328:AA337)</f>
        <v>0</v>
      </c>
      <c r="AB327" s="523"/>
      <c r="AC327" s="523">
        <f>SUM(AC328:AC337)</f>
        <v>0</v>
      </c>
      <c r="AD327" s="673">
        <f>SUM(AD328:AD337)</f>
        <v>0</v>
      </c>
      <c r="AE327" s="740">
        <f t="shared" si="184"/>
        <v>0</v>
      </c>
      <c r="AF327" s="753"/>
      <c r="AG327" s="753">
        <f>SUM(AG328:AG337)</f>
        <v>4453232.34</v>
      </c>
      <c r="AH327" s="753"/>
      <c r="AI327" s="753">
        <f>SUM(AI328:AI337)</f>
        <v>8043587.7600000007</v>
      </c>
      <c r="AJ327" s="750">
        <f>SUM(AJ328:AJ337)</f>
        <v>12496820.1</v>
      </c>
      <c r="AL327" s="196"/>
      <c r="AM327" s="196"/>
      <c r="AN327" s="196"/>
      <c r="AO327" s="196"/>
      <c r="AP327" s="196"/>
      <c r="AQ327" s="196"/>
      <c r="AR327" s="196"/>
      <c r="AS327" s="196"/>
      <c r="AT327" s="196"/>
      <c r="AU327" s="196"/>
      <c r="AV327" s="196"/>
      <c r="AW327" s="196"/>
      <c r="AX327" s="196"/>
      <c r="AY327" s="196"/>
      <c r="AZ327" s="196"/>
      <c r="BA327" s="196"/>
      <c r="BB327" s="196"/>
      <c r="BC327" s="196"/>
      <c r="BD327" s="196"/>
      <c r="BE327" s="196"/>
      <c r="BF327" s="196"/>
      <c r="BG327" s="196"/>
      <c r="BH327" s="196"/>
      <c r="BI327" s="196"/>
    </row>
    <row r="328" spans="1:61" s="403" customFormat="1" ht="31.5" customHeight="1" x14ac:dyDescent="0.25">
      <c r="A328" s="965" t="s">
        <v>897</v>
      </c>
      <c r="B328" s="435" t="s">
        <v>432</v>
      </c>
      <c r="C328" s="570" t="s">
        <v>153</v>
      </c>
      <c r="D328" s="608">
        <v>330</v>
      </c>
      <c r="E328" s="477">
        <v>5502</v>
      </c>
      <c r="F328" s="477">
        <f t="shared" ref="F328:F337" si="217">E328*D328</f>
        <v>1815660</v>
      </c>
      <c r="G328" s="477">
        <v>1326</v>
      </c>
      <c r="H328" s="477">
        <f t="shared" ref="H328:H337" si="218">G328*D328</f>
        <v>437580</v>
      </c>
      <c r="I328" s="610">
        <f t="shared" ref="I328:I337" si="219">H328+F328</f>
        <v>2253240</v>
      </c>
      <c r="J328" s="798"/>
      <c r="K328" s="799">
        <v>5502</v>
      </c>
      <c r="L328" s="800">
        <f t="shared" ref="L328:L337" si="220">K328*J328</f>
        <v>0</v>
      </c>
      <c r="M328" s="799">
        <v>1326</v>
      </c>
      <c r="N328" s="800">
        <f t="shared" ref="N328:N337" si="221">M328*J328</f>
        <v>0</v>
      </c>
      <c r="O328" s="804">
        <f t="shared" ref="O328:O337" si="222">N328+L328</f>
        <v>0</v>
      </c>
      <c r="P328" s="638">
        <f t="shared" si="185"/>
        <v>0</v>
      </c>
      <c r="Q328" s="512">
        <f t="shared" si="186"/>
        <v>0</v>
      </c>
      <c r="R328" s="637">
        <f t="shared" si="168"/>
        <v>0</v>
      </c>
      <c r="S328" s="638"/>
      <c r="T328" s="519">
        <v>5502</v>
      </c>
      <c r="U328" s="519">
        <f t="shared" ref="U328:U337" si="223">T328*S328</f>
        <v>0</v>
      </c>
      <c r="V328" s="519">
        <v>1326</v>
      </c>
      <c r="W328" s="519">
        <f t="shared" ref="W328:W337" si="224">V328*S328</f>
        <v>0</v>
      </c>
      <c r="X328" s="670">
        <f t="shared" ref="X328:X337" si="225">W328+U328</f>
        <v>0</v>
      </c>
      <c r="Y328" s="638"/>
      <c r="Z328" s="512">
        <v>5502</v>
      </c>
      <c r="AA328" s="512">
        <f t="shared" ref="AA328:AA337" si="226">Z328*Y328</f>
        <v>0</v>
      </c>
      <c r="AB328" s="512">
        <v>1326</v>
      </c>
      <c r="AC328" s="512">
        <f t="shared" ref="AC328:AC337" si="227">AB328*Y328</f>
        <v>0</v>
      </c>
      <c r="AD328" s="668">
        <f t="shared" ref="AD328:AD337" si="228">AC328+AA328</f>
        <v>0</v>
      </c>
      <c r="AE328" s="740">
        <f t="shared" si="184"/>
        <v>330</v>
      </c>
      <c r="AF328" s="747">
        <v>5502</v>
      </c>
      <c r="AG328" s="747">
        <f t="shared" ref="AG328:AG337" si="229">AF328*AE328</f>
        <v>1815660</v>
      </c>
      <c r="AH328" s="747">
        <v>1326</v>
      </c>
      <c r="AI328" s="747">
        <f t="shared" ref="AI328:AI337" si="230">AH328*AE328</f>
        <v>437580</v>
      </c>
      <c r="AJ328" s="748">
        <f t="shared" ref="AJ328:AJ337" si="231">AI328+AG328</f>
        <v>2253240</v>
      </c>
      <c r="AL328" s="196"/>
      <c r="AM328" s="196"/>
      <c r="AN328" s="196"/>
      <c r="AO328" s="196"/>
      <c r="AP328" s="196"/>
      <c r="AQ328" s="196"/>
      <c r="AR328" s="196"/>
      <c r="AS328" s="196"/>
      <c r="AT328" s="196"/>
      <c r="AU328" s="196"/>
      <c r="AV328" s="196"/>
      <c r="AW328" s="196"/>
      <c r="AX328" s="196"/>
      <c r="AY328" s="196"/>
      <c r="AZ328" s="196"/>
      <c r="BA328" s="196"/>
      <c r="BB328" s="196"/>
      <c r="BC328" s="196"/>
      <c r="BD328" s="196"/>
      <c r="BE328" s="196"/>
      <c r="BF328" s="196"/>
      <c r="BG328" s="196"/>
      <c r="BH328" s="196"/>
      <c r="BI328" s="196"/>
    </row>
    <row r="329" spans="1:61" s="403" customFormat="1" ht="31.5" customHeight="1" x14ac:dyDescent="0.25">
      <c r="A329" s="965" t="s">
        <v>898</v>
      </c>
      <c r="B329" s="435" t="s">
        <v>437</v>
      </c>
      <c r="C329" s="570" t="s">
        <v>171</v>
      </c>
      <c r="D329" s="608">
        <v>32.6</v>
      </c>
      <c r="E329" s="477">
        <v>8646</v>
      </c>
      <c r="F329" s="477">
        <f t="shared" si="217"/>
        <v>281859.60000000003</v>
      </c>
      <c r="G329" s="477">
        <v>23400</v>
      </c>
      <c r="H329" s="477">
        <f t="shared" si="218"/>
        <v>762840</v>
      </c>
      <c r="I329" s="610">
        <f t="shared" si="219"/>
        <v>1044699.6000000001</v>
      </c>
      <c r="J329" s="798"/>
      <c r="K329" s="799">
        <v>8646</v>
      </c>
      <c r="L329" s="800">
        <f t="shared" si="220"/>
        <v>0</v>
      </c>
      <c r="M329" s="799">
        <v>23400</v>
      </c>
      <c r="N329" s="800">
        <f t="shared" si="221"/>
        <v>0</v>
      </c>
      <c r="O329" s="804">
        <f t="shared" si="222"/>
        <v>0</v>
      </c>
      <c r="P329" s="638">
        <f t="shared" si="185"/>
        <v>0</v>
      </c>
      <c r="Q329" s="512">
        <f t="shared" si="186"/>
        <v>0</v>
      </c>
      <c r="R329" s="637">
        <f t="shared" si="168"/>
        <v>0</v>
      </c>
      <c r="S329" s="638"/>
      <c r="T329" s="519">
        <v>8646</v>
      </c>
      <c r="U329" s="519">
        <f t="shared" si="223"/>
        <v>0</v>
      </c>
      <c r="V329" s="519">
        <v>23400</v>
      </c>
      <c r="W329" s="519">
        <f t="shared" si="224"/>
        <v>0</v>
      </c>
      <c r="X329" s="670">
        <f t="shared" si="225"/>
        <v>0</v>
      </c>
      <c r="Y329" s="638"/>
      <c r="Z329" s="512">
        <v>8646</v>
      </c>
      <c r="AA329" s="512">
        <f t="shared" si="226"/>
        <v>0</v>
      </c>
      <c r="AB329" s="512">
        <v>23400</v>
      </c>
      <c r="AC329" s="512">
        <f t="shared" si="227"/>
        <v>0</v>
      </c>
      <c r="AD329" s="668">
        <f t="shared" si="228"/>
        <v>0</v>
      </c>
      <c r="AE329" s="740">
        <f t="shared" si="184"/>
        <v>32.6</v>
      </c>
      <c r="AF329" s="747">
        <v>8646</v>
      </c>
      <c r="AG329" s="747">
        <f t="shared" si="229"/>
        <v>281859.60000000003</v>
      </c>
      <c r="AH329" s="747">
        <v>23400</v>
      </c>
      <c r="AI329" s="747">
        <f t="shared" si="230"/>
        <v>762840</v>
      </c>
      <c r="AJ329" s="748">
        <f t="shared" si="231"/>
        <v>1044699.6000000001</v>
      </c>
    </row>
    <row r="330" spans="1:61" s="403" customFormat="1" ht="31.5" customHeight="1" x14ac:dyDescent="0.25">
      <c r="A330" s="965" t="s">
        <v>899</v>
      </c>
      <c r="B330" s="435" t="s">
        <v>438</v>
      </c>
      <c r="C330" s="570" t="s">
        <v>171</v>
      </c>
      <c r="D330" s="608">
        <v>69.8</v>
      </c>
      <c r="E330" s="477">
        <v>8646</v>
      </c>
      <c r="F330" s="477">
        <f t="shared" si="217"/>
        <v>603490.79999999993</v>
      </c>
      <c r="G330" s="477">
        <v>22464</v>
      </c>
      <c r="H330" s="477">
        <f t="shared" si="218"/>
        <v>1567987.2</v>
      </c>
      <c r="I330" s="610">
        <f t="shared" si="219"/>
        <v>2171478</v>
      </c>
      <c r="J330" s="798"/>
      <c r="K330" s="799">
        <v>8646</v>
      </c>
      <c r="L330" s="800">
        <f t="shared" si="220"/>
        <v>0</v>
      </c>
      <c r="M330" s="799">
        <v>22464</v>
      </c>
      <c r="N330" s="800">
        <f t="shared" si="221"/>
        <v>0</v>
      </c>
      <c r="O330" s="804">
        <f t="shared" si="222"/>
        <v>0</v>
      </c>
      <c r="P330" s="638">
        <f t="shared" si="185"/>
        <v>0</v>
      </c>
      <c r="Q330" s="512">
        <f t="shared" si="186"/>
        <v>0</v>
      </c>
      <c r="R330" s="637">
        <f t="shared" si="168"/>
        <v>0</v>
      </c>
      <c r="S330" s="638"/>
      <c r="T330" s="519">
        <v>8646</v>
      </c>
      <c r="U330" s="519">
        <f t="shared" si="223"/>
        <v>0</v>
      </c>
      <c r="V330" s="519">
        <v>22464</v>
      </c>
      <c r="W330" s="519">
        <f t="shared" si="224"/>
        <v>0</v>
      </c>
      <c r="X330" s="670">
        <f t="shared" si="225"/>
        <v>0</v>
      </c>
      <c r="Y330" s="638"/>
      <c r="Z330" s="512">
        <v>8646</v>
      </c>
      <c r="AA330" s="512">
        <f t="shared" si="226"/>
        <v>0</v>
      </c>
      <c r="AB330" s="512">
        <v>22464</v>
      </c>
      <c r="AC330" s="512">
        <f t="shared" si="227"/>
        <v>0</v>
      </c>
      <c r="AD330" s="668">
        <f t="shared" si="228"/>
        <v>0</v>
      </c>
      <c r="AE330" s="740">
        <f t="shared" si="184"/>
        <v>69.8</v>
      </c>
      <c r="AF330" s="747">
        <v>8646</v>
      </c>
      <c r="AG330" s="747">
        <f t="shared" si="229"/>
        <v>603490.79999999993</v>
      </c>
      <c r="AH330" s="747">
        <v>22464</v>
      </c>
      <c r="AI330" s="747">
        <f t="shared" si="230"/>
        <v>1567987.2</v>
      </c>
      <c r="AJ330" s="748">
        <f t="shared" si="231"/>
        <v>2171478</v>
      </c>
    </row>
    <row r="331" spans="1:61" s="403" customFormat="1" ht="31.5" customHeight="1" x14ac:dyDescent="0.25">
      <c r="A331" s="965" t="s">
        <v>900</v>
      </c>
      <c r="B331" s="435" t="s">
        <v>415</v>
      </c>
      <c r="C331" s="570" t="s">
        <v>33</v>
      </c>
      <c r="D331" s="608">
        <v>3.9</v>
      </c>
      <c r="E331" s="477">
        <v>39300</v>
      </c>
      <c r="F331" s="477">
        <f t="shared" si="217"/>
        <v>153270</v>
      </c>
      <c r="G331" s="477">
        <v>87100</v>
      </c>
      <c r="H331" s="477">
        <f t="shared" si="218"/>
        <v>339690</v>
      </c>
      <c r="I331" s="610">
        <f t="shared" si="219"/>
        <v>492960</v>
      </c>
      <c r="J331" s="798"/>
      <c r="K331" s="799">
        <v>39300</v>
      </c>
      <c r="L331" s="800">
        <f t="shared" si="220"/>
        <v>0</v>
      </c>
      <c r="M331" s="799">
        <v>87100</v>
      </c>
      <c r="N331" s="800">
        <f t="shared" si="221"/>
        <v>0</v>
      </c>
      <c r="O331" s="804">
        <f t="shared" si="222"/>
        <v>0</v>
      </c>
      <c r="P331" s="638">
        <f t="shared" si="185"/>
        <v>0</v>
      </c>
      <c r="Q331" s="512">
        <f t="shared" si="186"/>
        <v>0</v>
      </c>
      <c r="R331" s="637">
        <f t="shared" si="168"/>
        <v>0</v>
      </c>
      <c r="S331" s="638"/>
      <c r="T331" s="519">
        <v>39300</v>
      </c>
      <c r="U331" s="519">
        <f t="shared" si="223"/>
        <v>0</v>
      </c>
      <c r="V331" s="519">
        <v>87100</v>
      </c>
      <c r="W331" s="519">
        <f t="shared" si="224"/>
        <v>0</v>
      </c>
      <c r="X331" s="670">
        <f t="shared" si="225"/>
        <v>0</v>
      </c>
      <c r="Y331" s="638"/>
      <c r="Z331" s="512">
        <v>39300</v>
      </c>
      <c r="AA331" s="512">
        <f t="shared" si="226"/>
        <v>0</v>
      </c>
      <c r="AB331" s="512">
        <v>87100</v>
      </c>
      <c r="AC331" s="512">
        <f t="shared" si="227"/>
        <v>0</v>
      </c>
      <c r="AD331" s="668">
        <f t="shared" si="228"/>
        <v>0</v>
      </c>
      <c r="AE331" s="740">
        <f t="shared" si="184"/>
        <v>3.9</v>
      </c>
      <c r="AF331" s="747">
        <v>39300</v>
      </c>
      <c r="AG331" s="747">
        <f t="shared" si="229"/>
        <v>153270</v>
      </c>
      <c r="AH331" s="747">
        <v>87100</v>
      </c>
      <c r="AI331" s="747">
        <f t="shared" si="230"/>
        <v>339690</v>
      </c>
      <c r="AJ331" s="748">
        <f t="shared" si="231"/>
        <v>492960</v>
      </c>
    </row>
    <row r="332" spans="1:61" s="403" customFormat="1" ht="31.5" customHeight="1" x14ac:dyDescent="0.25">
      <c r="A332" s="965" t="s">
        <v>901</v>
      </c>
      <c r="B332" s="435" t="s">
        <v>424</v>
      </c>
      <c r="C332" s="570" t="s">
        <v>153</v>
      </c>
      <c r="D332" s="608">
        <v>418</v>
      </c>
      <c r="E332" s="477">
        <v>235.8</v>
      </c>
      <c r="F332" s="477">
        <f t="shared" si="217"/>
        <v>98564.400000000009</v>
      </c>
      <c r="G332" s="477">
        <v>202.02</v>
      </c>
      <c r="H332" s="477">
        <f t="shared" si="218"/>
        <v>84444.36</v>
      </c>
      <c r="I332" s="610">
        <f t="shared" si="219"/>
        <v>183008.76</v>
      </c>
      <c r="J332" s="798"/>
      <c r="K332" s="799">
        <v>235.8</v>
      </c>
      <c r="L332" s="800">
        <f t="shared" si="220"/>
        <v>0</v>
      </c>
      <c r="M332" s="799">
        <v>202.02</v>
      </c>
      <c r="N332" s="800">
        <f t="shared" si="221"/>
        <v>0</v>
      </c>
      <c r="O332" s="804">
        <f t="shared" si="222"/>
        <v>0</v>
      </c>
      <c r="P332" s="638">
        <f t="shared" si="185"/>
        <v>0</v>
      </c>
      <c r="Q332" s="512">
        <f t="shared" si="186"/>
        <v>0</v>
      </c>
      <c r="R332" s="637">
        <f t="shared" si="168"/>
        <v>0</v>
      </c>
      <c r="S332" s="638"/>
      <c r="T332" s="519">
        <v>235.8</v>
      </c>
      <c r="U332" s="519">
        <f t="shared" si="223"/>
        <v>0</v>
      </c>
      <c r="V332" s="519">
        <v>202.02</v>
      </c>
      <c r="W332" s="519">
        <f t="shared" si="224"/>
        <v>0</v>
      </c>
      <c r="X332" s="670">
        <f t="shared" si="225"/>
        <v>0</v>
      </c>
      <c r="Y332" s="638"/>
      <c r="Z332" s="512">
        <v>235.8</v>
      </c>
      <c r="AA332" s="512">
        <f t="shared" si="226"/>
        <v>0</v>
      </c>
      <c r="AB332" s="512">
        <v>202.02</v>
      </c>
      <c r="AC332" s="512">
        <f t="shared" si="227"/>
        <v>0</v>
      </c>
      <c r="AD332" s="668">
        <f t="shared" si="228"/>
        <v>0</v>
      </c>
      <c r="AE332" s="740">
        <f t="shared" si="184"/>
        <v>418</v>
      </c>
      <c r="AF332" s="747">
        <v>235.8</v>
      </c>
      <c r="AG332" s="747">
        <f t="shared" si="229"/>
        <v>98564.400000000009</v>
      </c>
      <c r="AH332" s="747">
        <v>202.02</v>
      </c>
      <c r="AI332" s="747">
        <f t="shared" si="230"/>
        <v>84444.36</v>
      </c>
      <c r="AJ332" s="748">
        <f t="shared" si="231"/>
        <v>183008.76</v>
      </c>
    </row>
    <row r="333" spans="1:61" s="403" customFormat="1" ht="31.5" customHeight="1" x14ac:dyDescent="0.25">
      <c r="A333" s="965" t="s">
        <v>902</v>
      </c>
      <c r="B333" s="435" t="s">
        <v>425</v>
      </c>
      <c r="C333" s="570" t="s">
        <v>153</v>
      </c>
      <c r="D333" s="608">
        <v>418</v>
      </c>
      <c r="E333" s="477">
        <v>1021.8000000000001</v>
      </c>
      <c r="F333" s="477">
        <f t="shared" si="217"/>
        <v>427112.4</v>
      </c>
      <c r="G333" s="477">
        <v>624</v>
      </c>
      <c r="H333" s="477">
        <f t="shared" si="218"/>
        <v>260832</v>
      </c>
      <c r="I333" s="610">
        <f t="shared" si="219"/>
        <v>687944.4</v>
      </c>
      <c r="J333" s="798"/>
      <c r="K333" s="799">
        <v>1021.8000000000001</v>
      </c>
      <c r="L333" s="800">
        <f t="shared" si="220"/>
        <v>0</v>
      </c>
      <c r="M333" s="799">
        <v>624</v>
      </c>
      <c r="N333" s="800">
        <f t="shared" si="221"/>
        <v>0</v>
      </c>
      <c r="O333" s="804">
        <f t="shared" si="222"/>
        <v>0</v>
      </c>
      <c r="P333" s="638">
        <f t="shared" si="185"/>
        <v>0</v>
      </c>
      <c r="Q333" s="512">
        <f t="shared" si="186"/>
        <v>0</v>
      </c>
      <c r="R333" s="637">
        <f t="shared" si="168"/>
        <v>0</v>
      </c>
      <c r="S333" s="638"/>
      <c r="T333" s="519">
        <v>1021.8000000000001</v>
      </c>
      <c r="U333" s="519">
        <f t="shared" si="223"/>
        <v>0</v>
      </c>
      <c r="V333" s="519">
        <v>624</v>
      </c>
      <c r="W333" s="519">
        <f t="shared" si="224"/>
        <v>0</v>
      </c>
      <c r="X333" s="670">
        <f t="shared" si="225"/>
        <v>0</v>
      </c>
      <c r="Y333" s="638"/>
      <c r="Z333" s="512">
        <v>1021.8000000000001</v>
      </c>
      <c r="AA333" s="512">
        <f t="shared" si="226"/>
        <v>0</v>
      </c>
      <c r="AB333" s="512">
        <v>624</v>
      </c>
      <c r="AC333" s="512">
        <f t="shared" si="227"/>
        <v>0</v>
      </c>
      <c r="AD333" s="668">
        <f t="shared" si="228"/>
        <v>0</v>
      </c>
      <c r="AE333" s="740">
        <f t="shared" si="184"/>
        <v>418</v>
      </c>
      <c r="AF333" s="747">
        <v>1021.8000000000001</v>
      </c>
      <c r="AG333" s="747">
        <f t="shared" si="229"/>
        <v>427112.4</v>
      </c>
      <c r="AH333" s="747">
        <v>624</v>
      </c>
      <c r="AI333" s="747">
        <f t="shared" si="230"/>
        <v>260832</v>
      </c>
      <c r="AJ333" s="748">
        <f t="shared" si="231"/>
        <v>687944.4</v>
      </c>
    </row>
    <row r="334" spans="1:61" s="403" customFormat="1" ht="31.5" customHeight="1" x14ac:dyDescent="0.25">
      <c r="A334" s="965" t="s">
        <v>903</v>
      </c>
      <c r="B334" s="435" t="s">
        <v>439</v>
      </c>
      <c r="C334" s="570" t="s">
        <v>31</v>
      </c>
      <c r="D334" s="608">
        <v>464</v>
      </c>
      <c r="E334" s="477">
        <v>864.6</v>
      </c>
      <c r="F334" s="477">
        <f t="shared" si="217"/>
        <v>401174.4</v>
      </c>
      <c r="G334" s="477">
        <v>2340</v>
      </c>
      <c r="H334" s="477">
        <f t="shared" si="218"/>
        <v>1085760</v>
      </c>
      <c r="I334" s="610">
        <f t="shared" si="219"/>
        <v>1486934.4</v>
      </c>
      <c r="J334" s="798"/>
      <c r="K334" s="799">
        <v>864.6</v>
      </c>
      <c r="L334" s="800">
        <f t="shared" si="220"/>
        <v>0</v>
      </c>
      <c r="M334" s="799">
        <v>2340</v>
      </c>
      <c r="N334" s="800">
        <f t="shared" si="221"/>
        <v>0</v>
      </c>
      <c r="O334" s="804">
        <f t="shared" si="222"/>
        <v>0</v>
      </c>
      <c r="P334" s="638">
        <f t="shared" si="185"/>
        <v>0</v>
      </c>
      <c r="Q334" s="512">
        <f t="shared" si="186"/>
        <v>0</v>
      </c>
      <c r="R334" s="637">
        <f t="shared" si="168"/>
        <v>0</v>
      </c>
      <c r="S334" s="638"/>
      <c r="T334" s="519">
        <v>864.6</v>
      </c>
      <c r="U334" s="519">
        <f t="shared" si="223"/>
        <v>0</v>
      </c>
      <c r="V334" s="519">
        <v>2340</v>
      </c>
      <c r="W334" s="519">
        <f t="shared" si="224"/>
        <v>0</v>
      </c>
      <c r="X334" s="670">
        <f t="shared" si="225"/>
        <v>0</v>
      </c>
      <c r="Y334" s="638"/>
      <c r="Z334" s="512">
        <v>864.6</v>
      </c>
      <c r="AA334" s="512">
        <f t="shared" si="226"/>
        <v>0</v>
      </c>
      <c r="AB334" s="512">
        <v>2340</v>
      </c>
      <c r="AC334" s="512">
        <f t="shared" si="227"/>
        <v>0</v>
      </c>
      <c r="AD334" s="668">
        <f t="shared" si="228"/>
        <v>0</v>
      </c>
      <c r="AE334" s="740">
        <f t="shared" si="184"/>
        <v>464</v>
      </c>
      <c r="AF334" s="747">
        <v>864.6</v>
      </c>
      <c r="AG334" s="747">
        <f t="shared" si="229"/>
        <v>401174.4</v>
      </c>
      <c r="AH334" s="747">
        <v>2340</v>
      </c>
      <c r="AI334" s="747">
        <f t="shared" si="230"/>
        <v>1085760</v>
      </c>
      <c r="AJ334" s="748">
        <f t="shared" si="231"/>
        <v>1486934.4</v>
      </c>
      <c r="AL334" s="196"/>
      <c r="AM334" s="196"/>
      <c r="AN334" s="196"/>
      <c r="AO334" s="196"/>
      <c r="AP334" s="196"/>
      <c r="AQ334" s="196"/>
      <c r="AR334" s="196"/>
      <c r="AS334" s="196"/>
      <c r="AT334" s="196"/>
      <c r="AU334" s="196"/>
      <c r="AV334" s="196"/>
      <c r="AW334" s="196"/>
      <c r="AX334" s="196"/>
      <c r="AY334" s="196"/>
      <c r="AZ334" s="196"/>
      <c r="BA334" s="196"/>
      <c r="BB334" s="196"/>
      <c r="BC334" s="196"/>
      <c r="BD334" s="196"/>
      <c r="BE334" s="196"/>
      <c r="BF334" s="196"/>
      <c r="BG334" s="196"/>
      <c r="BH334" s="196"/>
      <c r="BI334" s="196"/>
    </row>
    <row r="335" spans="1:61" s="403" customFormat="1" ht="31.5" customHeight="1" x14ac:dyDescent="0.25">
      <c r="A335" s="965" t="s">
        <v>904</v>
      </c>
      <c r="B335" s="435" t="s">
        <v>440</v>
      </c>
      <c r="C335" s="570" t="s">
        <v>33</v>
      </c>
      <c r="D335" s="608">
        <v>11.07</v>
      </c>
      <c r="E335" s="477">
        <v>5502</v>
      </c>
      <c r="F335" s="477">
        <f t="shared" si="217"/>
        <v>60907.14</v>
      </c>
      <c r="G335" s="477">
        <v>213720</v>
      </c>
      <c r="H335" s="477">
        <f t="shared" si="218"/>
        <v>2365880.4</v>
      </c>
      <c r="I335" s="610">
        <f t="shared" si="219"/>
        <v>2426787.54</v>
      </c>
      <c r="J335" s="798"/>
      <c r="K335" s="799">
        <v>5502</v>
      </c>
      <c r="L335" s="800">
        <f t="shared" si="220"/>
        <v>0</v>
      </c>
      <c r="M335" s="799">
        <v>213720</v>
      </c>
      <c r="N335" s="800">
        <f t="shared" si="221"/>
        <v>0</v>
      </c>
      <c r="O335" s="804">
        <f t="shared" si="222"/>
        <v>0</v>
      </c>
      <c r="P335" s="638">
        <f t="shared" si="185"/>
        <v>0</v>
      </c>
      <c r="Q335" s="512">
        <f t="shared" si="186"/>
        <v>0</v>
      </c>
      <c r="R335" s="637">
        <f t="shared" si="168"/>
        <v>0</v>
      </c>
      <c r="S335" s="638"/>
      <c r="T335" s="519">
        <v>5502</v>
      </c>
      <c r="U335" s="519">
        <f t="shared" si="223"/>
        <v>0</v>
      </c>
      <c r="V335" s="519">
        <v>213720</v>
      </c>
      <c r="W335" s="519">
        <f t="shared" si="224"/>
        <v>0</v>
      </c>
      <c r="X335" s="670">
        <f t="shared" si="225"/>
        <v>0</v>
      </c>
      <c r="Y335" s="638"/>
      <c r="Z335" s="512">
        <v>5502</v>
      </c>
      <c r="AA335" s="512">
        <f t="shared" si="226"/>
        <v>0</v>
      </c>
      <c r="AB335" s="512">
        <v>213720</v>
      </c>
      <c r="AC335" s="512">
        <f t="shared" si="227"/>
        <v>0</v>
      </c>
      <c r="AD335" s="668">
        <f t="shared" si="228"/>
        <v>0</v>
      </c>
      <c r="AE335" s="740">
        <f t="shared" si="184"/>
        <v>11.07</v>
      </c>
      <c r="AF335" s="747">
        <v>5502</v>
      </c>
      <c r="AG335" s="747">
        <f t="shared" si="229"/>
        <v>60907.14</v>
      </c>
      <c r="AH335" s="747">
        <v>213720</v>
      </c>
      <c r="AI335" s="747">
        <f t="shared" si="230"/>
        <v>2365880.4</v>
      </c>
      <c r="AJ335" s="748">
        <f t="shared" si="231"/>
        <v>2426787.54</v>
      </c>
      <c r="AL335" s="196"/>
      <c r="AM335" s="196"/>
      <c r="AN335" s="196"/>
      <c r="AO335" s="196"/>
      <c r="AP335" s="196"/>
      <c r="AQ335" s="196"/>
      <c r="AR335" s="196"/>
      <c r="AS335" s="196"/>
      <c r="AT335" s="196"/>
      <c r="AU335" s="196"/>
      <c r="AV335" s="196"/>
      <c r="AW335" s="196"/>
      <c r="AX335" s="196"/>
      <c r="AY335" s="196"/>
      <c r="AZ335" s="196"/>
      <c r="BA335" s="196"/>
      <c r="BB335" s="196"/>
      <c r="BC335" s="196"/>
      <c r="BD335" s="196"/>
      <c r="BE335" s="196"/>
      <c r="BF335" s="196"/>
      <c r="BG335" s="196"/>
      <c r="BH335" s="196"/>
      <c r="BI335" s="196"/>
    </row>
    <row r="336" spans="1:61" s="403" customFormat="1" ht="31.5" customHeight="1" x14ac:dyDescent="0.25">
      <c r="A336" s="965" t="s">
        <v>905</v>
      </c>
      <c r="B336" s="435" t="s">
        <v>441</v>
      </c>
      <c r="C336" s="570" t="s">
        <v>33</v>
      </c>
      <c r="D336" s="608">
        <v>4.2</v>
      </c>
      <c r="E336" s="477">
        <v>2358</v>
      </c>
      <c r="F336" s="477">
        <f t="shared" si="217"/>
        <v>9903.6</v>
      </c>
      <c r="G336" s="477">
        <v>269100</v>
      </c>
      <c r="H336" s="477">
        <f t="shared" si="218"/>
        <v>1130220</v>
      </c>
      <c r="I336" s="610">
        <f t="shared" si="219"/>
        <v>1140123.6000000001</v>
      </c>
      <c r="J336" s="798"/>
      <c r="K336" s="799">
        <v>2358</v>
      </c>
      <c r="L336" s="800">
        <f t="shared" si="220"/>
        <v>0</v>
      </c>
      <c r="M336" s="799">
        <v>269100</v>
      </c>
      <c r="N336" s="800">
        <f t="shared" si="221"/>
        <v>0</v>
      </c>
      <c r="O336" s="804">
        <f t="shared" si="222"/>
        <v>0</v>
      </c>
      <c r="P336" s="638">
        <f t="shared" si="185"/>
        <v>0</v>
      </c>
      <c r="Q336" s="512">
        <f t="shared" si="186"/>
        <v>0</v>
      </c>
      <c r="R336" s="637">
        <f t="shared" si="168"/>
        <v>0</v>
      </c>
      <c r="S336" s="638"/>
      <c r="T336" s="519">
        <v>2358</v>
      </c>
      <c r="U336" s="519">
        <f t="shared" si="223"/>
        <v>0</v>
      </c>
      <c r="V336" s="519">
        <v>269100</v>
      </c>
      <c r="W336" s="519">
        <f t="shared" si="224"/>
        <v>0</v>
      </c>
      <c r="X336" s="670">
        <f t="shared" si="225"/>
        <v>0</v>
      </c>
      <c r="Y336" s="638"/>
      <c r="Z336" s="512">
        <v>2358</v>
      </c>
      <c r="AA336" s="512">
        <f t="shared" si="226"/>
        <v>0</v>
      </c>
      <c r="AB336" s="512">
        <v>269100</v>
      </c>
      <c r="AC336" s="512">
        <f t="shared" si="227"/>
        <v>0</v>
      </c>
      <c r="AD336" s="668">
        <f t="shared" si="228"/>
        <v>0</v>
      </c>
      <c r="AE336" s="740">
        <f t="shared" si="184"/>
        <v>4.2</v>
      </c>
      <c r="AF336" s="747">
        <v>2358</v>
      </c>
      <c r="AG336" s="747">
        <f t="shared" si="229"/>
        <v>9903.6</v>
      </c>
      <c r="AH336" s="747">
        <v>269100</v>
      </c>
      <c r="AI336" s="747">
        <f t="shared" si="230"/>
        <v>1130220</v>
      </c>
      <c r="AJ336" s="748">
        <f t="shared" si="231"/>
        <v>1140123.6000000001</v>
      </c>
    </row>
    <row r="337" spans="1:61" s="403" customFormat="1" ht="31.5" customHeight="1" x14ac:dyDescent="0.25">
      <c r="A337" s="965" t="s">
        <v>906</v>
      </c>
      <c r="B337" s="435" t="s">
        <v>442</v>
      </c>
      <c r="C337" s="570" t="s">
        <v>33</v>
      </c>
      <c r="D337" s="608">
        <v>15.3</v>
      </c>
      <c r="E337" s="477">
        <v>39300</v>
      </c>
      <c r="F337" s="477">
        <f t="shared" si="217"/>
        <v>601290</v>
      </c>
      <c r="G337" s="477">
        <v>546</v>
      </c>
      <c r="H337" s="477">
        <f t="shared" si="218"/>
        <v>8353.8000000000011</v>
      </c>
      <c r="I337" s="610">
        <f t="shared" si="219"/>
        <v>609643.80000000005</v>
      </c>
      <c r="J337" s="798"/>
      <c r="K337" s="799">
        <v>39300</v>
      </c>
      <c r="L337" s="800">
        <f t="shared" si="220"/>
        <v>0</v>
      </c>
      <c r="M337" s="799">
        <v>546</v>
      </c>
      <c r="N337" s="800">
        <f t="shared" si="221"/>
        <v>0</v>
      </c>
      <c r="O337" s="804">
        <f t="shared" si="222"/>
        <v>0</v>
      </c>
      <c r="P337" s="638">
        <f t="shared" si="185"/>
        <v>0</v>
      </c>
      <c r="Q337" s="512">
        <f t="shared" si="186"/>
        <v>0</v>
      </c>
      <c r="R337" s="637">
        <f t="shared" si="168"/>
        <v>0</v>
      </c>
      <c r="S337" s="638"/>
      <c r="T337" s="519">
        <v>39300</v>
      </c>
      <c r="U337" s="519">
        <f t="shared" si="223"/>
        <v>0</v>
      </c>
      <c r="V337" s="519">
        <v>546</v>
      </c>
      <c r="W337" s="519">
        <f t="shared" si="224"/>
        <v>0</v>
      </c>
      <c r="X337" s="670">
        <f t="shared" si="225"/>
        <v>0</v>
      </c>
      <c r="Y337" s="638"/>
      <c r="Z337" s="512">
        <v>39300</v>
      </c>
      <c r="AA337" s="512">
        <f t="shared" si="226"/>
        <v>0</v>
      </c>
      <c r="AB337" s="512">
        <v>546</v>
      </c>
      <c r="AC337" s="512">
        <f t="shared" si="227"/>
        <v>0</v>
      </c>
      <c r="AD337" s="668">
        <f t="shared" si="228"/>
        <v>0</v>
      </c>
      <c r="AE337" s="740">
        <f t="shared" si="184"/>
        <v>15.3</v>
      </c>
      <c r="AF337" s="747">
        <v>39300</v>
      </c>
      <c r="AG337" s="747">
        <f t="shared" si="229"/>
        <v>601290</v>
      </c>
      <c r="AH337" s="747">
        <v>546</v>
      </c>
      <c r="AI337" s="747">
        <f t="shared" si="230"/>
        <v>8353.8000000000011</v>
      </c>
      <c r="AJ337" s="748">
        <f t="shared" si="231"/>
        <v>609643.80000000005</v>
      </c>
    </row>
    <row r="338" spans="1:61" s="403" customFormat="1" ht="31.5" customHeight="1" x14ac:dyDescent="0.25">
      <c r="A338" s="964" t="s">
        <v>907</v>
      </c>
      <c r="B338" s="433" t="s">
        <v>443</v>
      </c>
      <c r="C338" s="567"/>
      <c r="D338" s="614"/>
      <c r="E338" s="456"/>
      <c r="F338" s="456">
        <f>SUM(F339:F344)</f>
        <v>251244.9</v>
      </c>
      <c r="G338" s="456"/>
      <c r="H338" s="456">
        <f>SUM(H339:H344)</f>
        <v>149682</v>
      </c>
      <c r="I338" s="620">
        <f>SUM(I339:I344)</f>
        <v>400926.9</v>
      </c>
      <c r="J338" s="815"/>
      <c r="K338" s="808"/>
      <c r="L338" s="826">
        <f>SUM(L339:L344)</f>
        <v>0</v>
      </c>
      <c r="M338" s="808"/>
      <c r="N338" s="826">
        <f>SUM(N339:N344)</f>
        <v>0</v>
      </c>
      <c r="O338" s="827">
        <f>SUM(O339:O344)</f>
        <v>0</v>
      </c>
      <c r="P338" s="638">
        <f t="shared" si="185"/>
        <v>0</v>
      </c>
      <c r="Q338" s="512">
        <f t="shared" si="186"/>
        <v>0</v>
      </c>
      <c r="R338" s="637">
        <f t="shared" si="168"/>
        <v>0</v>
      </c>
      <c r="S338" s="647"/>
      <c r="T338" s="521"/>
      <c r="U338" s="521">
        <f>SUM(U339:U344)</f>
        <v>0</v>
      </c>
      <c r="V338" s="521"/>
      <c r="W338" s="521">
        <f>SUM(W339:W344)</f>
        <v>0</v>
      </c>
      <c r="X338" s="671">
        <f>SUM(X339:X344)</f>
        <v>0</v>
      </c>
      <c r="Y338" s="647"/>
      <c r="Z338" s="520"/>
      <c r="AA338" s="520">
        <f>SUM(AA339:AA344)</f>
        <v>0</v>
      </c>
      <c r="AB338" s="520"/>
      <c r="AC338" s="520">
        <f>SUM(AC339:AC344)</f>
        <v>0</v>
      </c>
      <c r="AD338" s="673">
        <f>SUM(AD339:AD344)</f>
        <v>0</v>
      </c>
      <c r="AE338" s="740">
        <f t="shared" si="184"/>
        <v>0</v>
      </c>
      <c r="AF338" s="749"/>
      <c r="AG338" s="749">
        <f>SUM(AG339:AG344)</f>
        <v>251244.9</v>
      </c>
      <c r="AH338" s="749"/>
      <c r="AI338" s="749">
        <f>SUM(AI339:AI344)</f>
        <v>149682</v>
      </c>
      <c r="AJ338" s="750">
        <f>SUM(AJ339:AJ344)</f>
        <v>400926.9</v>
      </c>
    </row>
    <row r="339" spans="1:61" s="403" customFormat="1" ht="31.5" customHeight="1" x14ac:dyDescent="0.25">
      <c r="A339" s="965" t="s">
        <v>908</v>
      </c>
      <c r="B339" s="435" t="s">
        <v>443</v>
      </c>
      <c r="C339" s="570" t="s">
        <v>31</v>
      </c>
      <c r="D339" s="608">
        <v>7</v>
      </c>
      <c r="E339" s="477">
        <v>19650</v>
      </c>
      <c r="F339" s="477">
        <f t="shared" ref="F339:F344" si="232">E339*D339</f>
        <v>137550</v>
      </c>
      <c r="G339" s="477">
        <v>8580</v>
      </c>
      <c r="H339" s="477">
        <f t="shared" ref="H339:H344" si="233">G339*D339</f>
        <v>60060</v>
      </c>
      <c r="I339" s="610">
        <f t="shared" ref="I339:I344" si="234">H339+F339</f>
        <v>197610</v>
      </c>
      <c r="J339" s="798"/>
      <c r="K339" s="799">
        <v>19650</v>
      </c>
      <c r="L339" s="800">
        <f t="shared" ref="L339:L344" si="235">K339*J339</f>
        <v>0</v>
      </c>
      <c r="M339" s="799">
        <v>8580</v>
      </c>
      <c r="N339" s="800">
        <f t="shared" ref="N339:N344" si="236">M339*J339</f>
        <v>0</v>
      </c>
      <c r="O339" s="804">
        <f t="shared" ref="O339:O344" si="237">N339+L339</f>
        <v>0</v>
      </c>
      <c r="P339" s="638">
        <f t="shared" si="185"/>
        <v>0</v>
      </c>
      <c r="Q339" s="512">
        <f t="shared" si="186"/>
        <v>0</v>
      </c>
      <c r="R339" s="637">
        <f t="shared" ref="R339:R402" si="238">(D339*K339)-(D339*T339)</f>
        <v>0</v>
      </c>
      <c r="S339" s="638"/>
      <c r="T339" s="519">
        <v>19650</v>
      </c>
      <c r="U339" s="519">
        <f t="shared" ref="U339:U344" si="239">T339*S339</f>
        <v>0</v>
      </c>
      <c r="V339" s="519">
        <v>8580</v>
      </c>
      <c r="W339" s="519">
        <f t="shared" ref="W339:W344" si="240">V339*S339</f>
        <v>0</v>
      </c>
      <c r="X339" s="670">
        <f t="shared" ref="X339:X344" si="241">W339+U339</f>
        <v>0</v>
      </c>
      <c r="Y339" s="638"/>
      <c r="Z339" s="512">
        <v>19650</v>
      </c>
      <c r="AA339" s="512">
        <f t="shared" ref="AA339:AA344" si="242">Z339*Y339</f>
        <v>0</v>
      </c>
      <c r="AB339" s="512">
        <v>8580</v>
      </c>
      <c r="AC339" s="512">
        <f t="shared" ref="AC339:AC344" si="243">AB339*Y339</f>
        <v>0</v>
      </c>
      <c r="AD339" s="668">
        <f t="shared" ref="AD339:AD344" si="244">AC339+AA339</f>
        <v>0</v>
      </c>
      <c r="AE339" s="740">
        <f t="shared" si="184"/>
        <v>7</v>
      </c>
      <c r="AF339" s="747">
        <v>19650</v>
      </c>
      <c r="AG339" s="747">
        <f t="shared" ref="AG339:AG344" si="245">AF339*AE339</f>
        <v>137550</v>
      </c>
      <c r="AH339" s="747">
        <v>8580</v>
      </c>
      <c r="AI339" s="747">
        <f t="shared" ref="AI339:AI344" si="246">AH339*AE339</f>
        <v>60060</v>
      </c>
      <c r="AJ339" s="748">
        <f t="shared" ref="AJ339:AJ344" si="247">AI339+AG339</f>
        <v>197610</v>
      </c>
    </row>
    <row r="340" spans="1:61" s="403" customFormat="1" ht="31.5" customHeight="1" x14ac:dyDescent="0.25">
      <c r="A340" s="965" t="s">
        <v>911</v>
      </c>
      <c r="B340" s="435" t="s">
        <v>444</v>
      </c>
      <c r="C340" s="570" t="s">
        <v>153</v>
      </c>
      <c r="D340" s="608">
        <v>21</v>
      </c>
      <c r="E340" s="477">
        <v>1021.8000000000001</v>
      </c>
      <c r="F340" s="477">
        <f t="shared" si="232"/>
        <v>21457.800000000003</v>
      </c>
      <c r="G340" s="477">
        <v>1248</v>
      </c>
      <c r="H340" s="477">
        <f t="shared" si="233"/>
        <v>26208</v>
      </c>
      <c r="I340" s="610">
        <f t="shared" si="234"/>
        <v>47665.8</v>
      </c>
      <c r="J340" s="798"/>
      <c r="K340" s="799">
        <v>1021.8000000000001</v>
      </c>
      <c r="L340" s="800">
        <f t="shared" si="235"/>
        <v>0</v>
      </c>
      <c r="M340" s="799">
        <v>1248</v>
      </c>
      <c r="N340" s="800">
        <f t="shared" si="236"/>
        <v>0</v>
      </c>
      <c r="O340" s="804">
        <f t="shared" si="237"/>
        <v>0</v>
      </c>
      <c r="P340" s="638">
        <f t="shared" si="185"/>
        <v>0</v>
      </c>
      <c r="Q340" s="512">
        <f t="shared" si="186"/>
        <v>0</v>
      </c>
      <c r="R340" s="637">
        <f t="shared" si="238"/>
        <v>0</v>
      </c>
      <c r="S340" s="638"/>
      <c r="T340" s="519">
        <v>1021.8000000000001</v>
      </c>
      <c r="U340" s="519">
        <f t="shared" si="239"/>
        <v>0</v>
      </c>
      <c r="V340" s="519">
        <v>1248</v>
      </c>
      <c r="W340" s="519">
        <f t="shared" si="240"/>
        <v>0</v>
      </c>
      <c r="X340" s="670">
        <f t="shared" si="241"/>
        <v>0</v>
      </c>
      <c r="Y340" s="638"/>
      <c r="Z340" s="512">
        <v>1021.8000000000001</v>
      </c>
      <c r="AA340" s="512">
        <f t="shared" si="242"/>
        <v>0</v>
      </c>
      <c r="AB340" s="512">
        <v>1248</v>
      </c>
      <c r="AC340" s="512">
        <f t="shared" si="243"/>
        <v>0</v>
      </c>
      <c r="AD340" s="668">
        <f t="shared" si="244"/>
        <v>0</v>
      </c>
      <c r="AE340" s="740">
        <f t="shared" si="184"/>
        <v>21</v>
      </c>
      <c r="AF340" s="747">
        <v>1021.8000000000001</v>
      </c>
      <c r="AG340" s="747">
        <f t="shared" si="245"/>
        <v>21457.800000000003</v>
      </c>
      <c r="AH340" s="747">
        <v>1248</v>
      </c>
      <c r="AI340" s="747">
        <f t="shared" si="246"/>
        <v>26208</v>
      </c>
      <c r="AJ340" s="748">
        <f t="shared" si="247"/>
        <v>47665.8</v>
      </c>
    </row>
    <row r="341" spans="1:61" s="403" customFormat="1" ht="31.5" customHeight="1" x14ac:dyDescent="0.25">
      <c r="A341" s="965" t="s">
        <v>909</v>
      </c>
      <c r="B341" s="435" t="s">
        <v>445</v>
      </c>
      <c r="C341" s="570" t="s">
        <v>171</v>
      </c>
      <c r="D341" s="608">
        <v>0.05</v>
      </c>
      <c r="E341" s="477">
        <v>8646</v>
      </c>
      <c r="F341" s="477">
        <f t="shared" si="232"/>
        <v>432.3</v>
      </c>
      <c r="G341" s="477">
        <v>23400</v>
      </c>
      <c r="H341" s="477">
        <f t="shared" si="233"/>
        <v>1170</v>
      </c>
      <c r="I341" s="610">
        <f t="shared" si="234"/>
        <v>1602.3</v>
      </c>
      <c r="J341" s="798"/>
      <c r="K341" s="799">
        <v>8646</v>
      </c>
      <c r="L341" s="800">
        <f t="shared" si="235"/>
        <v>0</v>
      </c>
      <c r="M341" s="799">
        <v>23400</v>
      </c>
      <c r="N341" s="800">
        <f t="shared" si="236"/>
        <v>0</v>
      </c>
      <c r="O341" s="804">
        <f t="shared" si="237"/>
        <v>0</v>
      </c>
      <c r="P341" s="638">
        <f t="shared" si="185"/>
        <v>0</v>
      </c>
      <c r="Q341" s="512">
        <f t="shared" si="186"/>
        <v>0</v>
      </c>
      <c r="R341" s="637">
        <f t="shared" si="238"/>
        <v>0</v>
      </c>
      <c r="S341" s="638"/>
      <c r="T341" s="519">
        <v>8646</v>
      </c>
      <c r="U341" s="519">
        <f t="shared" si="239"/>
        <v>0</v>
      </c>
      <c r="V341" s="519">
        <v>23400</v>
      </c>
      <c r="W341" s="519">
        <f t="shared" si="240"/>
        <v>0</v>
      </c>
      <c r="X341" s="670">
        <f t="shared" si="241"/>
        <v>0</v>
      </c>
      <c r="Y341" s="638"/>
      <c r="Z341" s="512">
        <v>8646</v>
      </c>
      <c r="AA341" s="512">
        <f t="shared" si="242"/>
        <v>0</v>
      </c>
      <c r="AB341" s="512">
        <v>23400</v>
      </c>
      <c r="AC341" s="512">
        <f t="shared" si="243"/>
        <v>0</v>
      </c>
      <c r="AD341" s="668">
        <f t="shared" si="244"/>
        <v>0</v>
      </c>
      <c r="AE341" s="740">
        <f t="shared" si="184"/>
        <v>0.05</v>
      </c>
      <c r="AF341" s="747">
        <v>8646</v>
      </c>
      <c r="AG341" s="747">
        <f t="shared" si="245"/>
        <v>432.3</v>
      </c>
      <c r="AH341" s="747">
        <v>23400</v>
      </c>
      <c r="AI341" s="747">
        <f t="shared" si="246"/>
        <v>1170</v>
      </c>
      <c r="AJ341" s="748">
        <f t="shared" si="247"/>
        <v>1602.3</v>
      </c>
    </row>
    <row r="342" spans="1:61" s="403" customFormat="1" ht="31.5" customHeight="1" x14ac:dyDescent="0.25">
      <c r="A342" s="965" t="s">
        <v>912</v>
      </c>
      <c r="B342" s="435" t="s">
        <v>446</v>
      </c>
      <c r="C342" s="570" t="s">
        <v>31</v>
      </c>
      <c r="D342" s="608">
        <v>14</v>
      </c>
      <c r="E342" s="477">
        <v>3615.6000000000004</v>
      </c>
      <c r="F342" s="477">
        <f t="shared" si="232"/>
        <v>50618.400000000009</v>
      </c>
      <c r="G342" s="477">
        <v>1560</v>
      </c>
      <c r="H342" s="477">
        <f t="shared" si="233"/>
        <v>21840</v>
      </c>
      <c r="I342" s="610">
        <f t="shared" si="234"/>
        <v>72458.400000000009</v>
      </c>
      <c r="J342" s="798"/>
      <c r="K342" s="799">
        <v>3615.6000000000004</v>
      </c>
      <c r="L342" s="800">
        <f t="shared" si="235"/>
        <v>0</v>
      </c>
      <c r="M342" s="799">
        <v>1560</v>
      </c>
      <c r="N342" s="800">
        <f t="shared" si="236"/>
        <v>0</v>
      </c>
      <c r="O342" s="804">
        <f t="shared" si="237"/>
        <v>0</v>
      </c>
      <c r="P342" s="638">
        <f t="shared" si="185"/>
        <v>0</v>
      </c>
      <c r="Q342" s="512">
        <f t="shared" si="186"/>
        <v>0</v>
      </c>
      <c r="R342" s="637">
        <f t="shared" si="238"/>
        <v>0</v>
      </c>
      <c r="S342" s="638"/>
      <c r="T342" s="519">
        <v>3615.6000000000004</v>
      </c>
      <c r="U342" s="519">
        <f t="shared" si="239"/>
        <v>0</v>
      </c>
      <c r="V342" s="519">
        <v>1560</v>
      </c>
      <c r="W342" s="519">
        <f t="shared" si="240"/>
        <v>0</v>
      </c>
      <c r="X342" s="670">
        <f t="shared" si="241"/>
        <v>0</v>
      </c>
      <c r="Y342" s="638"/>
      <c r="Z342" s="512">
        <v>3615.6000000000004</v>
      </c>
      <c r="AA342" s="512">
        <f t="shared" si="242"/>
        <v>0</v>
      </c>
      <c r="AB342" s="512">
        <v>1560</v>
      </c>
      <c r="AC342" s="512">
        <f t="shared" si="243"/>
        <v>0</v>
      </c>
      <c r="AD342" s="668">
        <f t="shared" si="244"/>
        <v>0</v>
      </c>
      <c r="AE342" s="740">
        <f t="shared" si="184"/>
        <v>14</v>
      </c>
      <c r="AF342" s="747">
        <v>3615.6000000000004</v>
      </c>
      <c r="AG342" s="747">
        <f t="shared" si="245"/>
        <v>50618.400000000009</v>
      </c>
      <c r="AH342" s="747">
        <v>1560</v>
      </c>
      <c r="AI342" s="747">
        <f t="shared" si="246"/>
        <v>21840</v>
      </c>
      <c r="AJ342" s="748">
        <f t="shared" si="247"/>
        <v>72458.400000000009</v>
      </c>
    </row>
    <row r="343" spans="1:61" s="403" customFormat="1" ht="31.5" customHeight="1" x14ac:dyDescent="0.25">
      <c r="A343" s="965" t="s">
        <v>910</v>
      </c>
      <c r="B343" s="435" t="s">
        <v>447</v>
      </c>
      <c r="C343" s="570" t="s">
        <v>31</v>
      </c>
      <c r="D343" s="608">
        <v>7</v>
      </c>
      <c r="E343" s="477">
        <v>5502</v>
      </c>
      <c r="F343" s="477">
        <f t="shared" si="232"/>
        <v>38514</v>
      </c>
      <c r="G343" s="477">
        <v>5460</v>
      </c>
      <c r="H343" s="477">
        <f t="shared" si="233"/>
        <v>38220</v>
      </c>
      <c r="I343" s="610">
        <f t="shared" si="234"/>
        <v>76734</v>
      </c>
      <c r="J343" s="798"/>
      <c r="K343" s="799">
        <v>5502</v>
      </c>
      <c r="L343" s="800">
        <f t="shared" si="235"/>
        <v>0</v>
      </c>
      <c r="M343" s="799">
        <v>5460</v>
      </c>
      <c r="N343" s="800">
        <f t="shared" si="236"/>
        <v>0</v>
      </c>
      <c r="O343" s="804">
        <f t="shared" si="237"/>
        <v>0</v>
      </c>
      <c r="P343" s="638">
        <f t="shared" si="185"/>
        <v>0</v>
      </c>
      <c r="Q343" s="512">
        <f t="shared" si="186"/>
        <v>0</v>
      </c>
      <c r="R343" s="637">
        <f t="shared" si="238"/>
        <v>0</v>
      </c>
      <c r="S343" s="638"/>
      <c r="T343" s="519">
        <v>5502</v>
      </c>
      <c r="U343" s="519">
        <f t="shared" si="239"/>
        <v>0</v>
      </c>
      <c r="V343" s="519">
        <v>5460</v>
      </c>
      <c r="W343" s="519">
        <f t="shared" si="240"/>
        <v>0</v>
      </c>
      <c r="X343" s="670">
        <f t="shared" si="241"/>
        <v>0</v>
      </c>
      <c r="Y343" s="638"/>
      <c r="Z343" s="512">
        <v>5502</v>
      </c>
      <c r="AA343" s="512">
        <f t="shared" si="242"/>
        <v>0</v>
      </c>
      <c r="AB343" s="512">
        <v>5460</v>
      </c>
      <c r="AC343" s="512">
        <f t="shared" si="243"/>
        <v>0</v>
      </c>
      <c r="AD343" s="668">
        <f t="shared" si="244"/>
        <v>0</v>
      </c>
      <c r="AE343" s="740">
        <f t="shared" si="184"/>
        <v>7</v>
      </c>
      <c r="AF343" s="747">
        <v>5502</v>
      </c>
      <c r="AG343" s="747">
        <f t="shared" si="245"/>
        <v>38514</v>
      </c>
      <c r="AH343" s="747">
        <v>5460</v>
      </c>
      <c r="AI343" s="747">
        <f t="shared" si="246"/>
        <v>38220</v>
      </c>
      <c r="AJ343" s="748">
        <f t="shared" si="247"/>
        <v>76734</v>
      </c>
    </row>
    <row r="344" spans="1:61" s="403" customFormat="1" ht="31.5" customHeight="1" x14ac:dyDescent="0.25">
      <c r="A344" s="965" t="s">
        <v>913</v>
      </c>
      <c r="B344" s="435" t="s">
        <v>448</v>
      </c>
      <c r="C344" s="570" t="s">
        <v>31</v>
      </c>
      <c r="D344" s="608">
        <v>2</v>
      </c>
      <c r="E344" s="477">
        <v>1336.2</v>
      </c>
      <c r="F344" s="477">
        <f t="shared" si="232"/>
        <v>2672.4</v>
      </c>
      <c r="G344" s="477">
        <v>1092</v>
      </c>
      <c r="H344" s="477">
        <f t="shared" si="233"/>
        <v>2184</v>
      </c>
      <c r="I344" s="610">
        <f t="shared" si="234"/>
        <v>4856.3999999999996</v>
      </c>
      <c r="J344" s="798"/>
      <c r="K344" s="799">
        <v>1336.2</v>
      </c>
      <c r="L344" s="800">
        <f t="shared" si="235"/>
        <v>0</v>
      </c>
      <c r="M344" s="799">
        <v>1092</v>
      </c>
      <c r="N344" s="800">
        <f t="shared" si="236"/>
        <v>0</v>
      </c>
      <c r="O344" s="804">
        <f t="shared" si="237"/>
        <v>0</v>
      </c>
      <c r="P344" s="638">
        <f t="shared" si="185"/>
        <v>0</v>
      </c>
      <c r="Q344" s="512">
        <f t="shared" si="186"/>
        <v>0</v>
      </c>
      <c r="R344" s="637">
        <f t="shared" si="238"/>
        <v>0</v>
      </c>
      <c r="S344" s="638"/>
      <c r="T344" s="519">
        <v>1336.2</v>
      </c>
      <c r="U344" s="519">
        <f t="shared" si="239"/>
        <v>0</v>
      </c>
      <c r="V344" s="519">
        <v>1092</v>
      </c>
      <c r="W344" s="519">
        <f t="shared" si="240"/>
        <v>0</v>
      </c>
      <c r="X344" s="670">
        <f t="shared" si="241"/>
        <v>0</v>
      </c>
      <c r="Y344" s="638"/>
      <c r="Z344" s="512">
        <v>1336.2</v>
      </c>
      <c r="AA344" s="512">
        <f t="shared" si="242"/>
        <v>0</v>
      </c>
      <c r="AB344" s="512">
        <v>1092</v>
      </c>
      <c r="AC344" s="512">
        <f t="shared" si="243"/>
        <v>0</v>
      </c>
      <c r="AD344" s="668">
        <f t="shared" si="244"/>
        <v>0</v>
      </c>
      <c r="AE344" s="740">
        <f t="shared" si="184"/>
        <v>2</v>
      </c>
      <c r="AF344" s="747">
        <v>1336.2</v>
      </c>
      <c r="AG344" s="747">
        <f t="shared" si="245"/>
        <v>2672.4</v>
      </c>
      <c r="AH344" s="747">
        <v>1092</v>
      </c>
      <c r="AI344" s="747">
        <f t="shared" si="246"/>
        <v>2184</v>
      </c>
      <c r="AJ344" s="748">
        <f t="shared" si="247"/>
        <v>4856.3999999999996</v>
      </c>
    </row>
    <row r="345" spans="1:61" s="403" customFormat="1" ht="31.5" customHeight="1" x14ac:dyDescent="0.25">
      <c r="A345" s="964" t="s">
        <v>914</v>
      </c>
      <c r="B345" s="433" t="s">
        <v>449</v>
      </c>
      <c r="C345" s="567"/>
      <c r="D345" s="614"/>
      <c r="E345" s="456"/>
      <c r="F345" s="456">
        <f>SUM(F346:F348)</f>
        <v>543912</v>
      </c>
      <c r="G345" s="456"/>
      <c r="H345" s="456">
        <f>SUM(H346:H348)</f>
        <v>336960</v>
      </c>
      <c r="I345" s="620">
        <f>SUM(I346:I348)</f>
        <v>880872</v>
      </c>
      <c r="J345" s="815"/>
      <c r="K345" s="808"/>
      <c r="L345" s="826">
        <f>SUM(L346:L348)</f>
        <v>0</v>
      </c>
      <c r="M345" s="808"/>
      <c r="N345" s="826">
        <f>SUM(N346:N348)</f>
        <v>0</v>
      </c>
      <c r="O345" s="827">
        <f>SUM(O346:O348)</f>
        <v>0</v>
      </c>
      <c r="P345" s="638">
        <f t="shared" si="185"/>
        <v>0</v>
      </c>
      <c r="Q345" s="512">
        <f t="shared" si="186"/>
        <v>0</v>
      </c>
      <c r="R345" s="637">
        <f t="shared" si="238"/>
        <v>0</v>
      </c>
      <c r="S345" s="647"/>
      <c r="T345" s="521"/>
      <c r="U345" s="521">
        <f>SUM(U346:U348)</f>
        <v>0</v>
      </c>
      <c r="V345" s="521"/>
      <c r="W345" s="521">
        <f>SUM(W346:W348)</f>
        <v>0</v>
      </c>
      <c r="X345" s="671">
        <f>SUM(X346:X348)</f>
        <v>0</v>
      </c>
      <c r="Y345" s="647"/>
      <c r="Z345" s="520"/>
      <c r="AA345" s="520">
        <f>SUM(AA346:AA348)</f>
        <v>0</v>
      </c>
      <c r="AB345" s="520"/>
      <c r="AC345" s="520">
        <f>SUM(AC346:AC348)</f>
        <v>0</v>
      </c>
      <c r="AD345" s="673">
        <f>SUM(AD346:AD348)</f>
        <v>0</v>
      </c>
      <c r="AE345" s="740">
        <f t="shared" si="184"/>
        <v>0</v>
      </c>
      <c r="AF345" s="749"/>
      <c r="AG345" s="749">
        <f>SUM(AG346:AG348)</f>
        <v>543912</v>
      </c>
      <c r="AH345" s="749"/>
      <c r="AI345" s="749">
        <f>SUM(AI346:AI348)</f>
        <v>336960</v>
      </c>
      <c r="AJ345" s="750">
        <f>SUM(AJ346:AJ348)</f>
        <v>880872</v>
      </c>
    </row>
    <row r="346" spans="1:61" s="403" customFormat="1" ht="31.5" customHeight="1" x14ac:dyDescent="0.25">
      <c r="A346" s="965" t="s">
        <v>915</v>
      </c>
      <c r="B346" s="435" t="s">
        <v>449</v>
      </c>
      <c r="C346" s="570" t="s">
        <v>213</v>
      </c>
      <c r="D346" s="608">
        <v>20</v>
      </c>
      <c r="E346" s="477">
        <v>19650</v>
      </c>
      <c r="F346" s="477">
        <f>E346*D346</f>
        <v>393000</v>
      </c>
      <c r="G346" s="477">
        <v>8580</v>
      </c>
      <c r="H346" s="477">
        <f>G346*D346</f>
        <v>171600</v>
      </c>
      <c r="I346" s="610">
        <f>H346+F346</f>
        <v>564600</v>
      </c>
      <c r="J346" s="798"/>
      <c r="K346" s="799">
        <v>19650</v>
      </c>
      <c r="L346" s="800">
        <f>K346*J346</f>
        <v>0</v>
      </c>
      <c r="M346" s="799">
        <v>8580</v>
      </c>
      <c r="N346" s="800">
        <f>M346*J346</f>
        <v>0</v>
      </c>
      <c r="O346" s="804">
        <f>N346+L346</f>
        <v>0</v>
      </c>
      <c r="P346" s="638">
        <f t="shared" si="185"/>
        <v>0</v>
      </c>
      <c r="Q346" s="512">
        <f t="shared" si="186"/>
        <v>0</v>
      </c>
      <c r="R346" s="637">
        <f t="shared" si="238"/>
        <v>0</v>
      </c>
      <c r="S346" s="638"/>
      <c r="T346" s="519">
        <v>19650</v>
      </c>
      <c r="U346" s="519">
        <f>T346*S346</f>
        <v>0</v>
      </c>
      <c r="V346" s="519">
        <v>8580</v>
      </c>
      <c r="W346" s="519">
        <f>V346*S346</f>
        <v>0</v>
      </c>
      <c r="X346" s="670">
        <f>W346+U346</f>
        <v>0</v>
      </c>
      <c r="Y346" s="638"/>
      <c r="Z346" s="512">
        <v>19650</v>
      </c>
      <c r="AA346" s="512">
        <f>Z346*Y346</f>
        <v>0</v>
      </c>
      <c r="AB346" s="512">
        <v>8580</v>
      </c>
      <c r="AC346" s="512">
        <f>AB346*Y346</f>
        <v>0</v>
      </c>
      <c r="AD346" s="668">
        <f>AC346+AA346</f>
        <v>0</v>
      </c>
      <c r="AE346" s="740">
        <f t="shared" si="184"/>
        <v>20</v>
      </c>
      <c r="AF346" s="747">
        <v>19650</v>
      </c>
      <c r="AG346" s="747">
        <f>AF346*AE346</f>
        <v>393000</v>
      </c>
      <c r="AH346" s="747">
        <v>8580</v>
      </c>
      <c r="AI346" s="747">
        <f>AH346*AE346</f>
        <v>171600</v>
      </c>
      <c r="AJ346" s="748">
        <f>AI346+AG346</f>
        <v>564600</v>
      </c>
    </row>
    <row r="347" spans="1:61" s="403" customFormat="1" ht="31.5" customHeight="1" x14ac:dyDescent="0.25">
      <c r="A347" s="965" t="s">
        <v>916</v>
      </c>
      <c r="B347" s="435" t="s">
        <v>444</v>
      </c>
      <c r="C347" s="570" t="s">
        <v>153</v>
      </c>
      <c r="D347" s="608">
        <v>40</v>
      </c>
      <c r="E347" s="477">
        <v>1021.8000000000001</v>
      </c>
      <c r="F347" s="477">
        <f>E347*D347</f>
        <v>40872</v>
      </c>
      <c r="G347" s="477">
        <v>1248</v>
      </c>
      <c r="H347" s="477">
        <f>G347*D347</f>
        <v>49920</v>
      </c>
      <c r="I347" s="610">
        <f>H347+F347</f>
        <v>90792</v>
      </c>
      <c r="J347" s="798"/>
      <c r="K347" s="799">
        <v>1021.8000000000001</v>
      </c>
      <c r="L347" s="800">
        <f>K347*J347</f>
        <v>0</v>
      </c>
      <c r="M347" s="799">
        <v>1248</v>
      </c>
      <c r="N347" s="800">
        <f>M347*J347</f>
        <v>0</v>
      </c>
      <c r="O347" s="804">
        <f>N347+L347</f>
        <v>0</v>
      </c>
      <c r="P347" s="638">
        <f t="shared" si="185"/>
        <v>0</v>
      </c>
      <c r="Q347" s="512">
        <f t="shared" si="186"/>
        <v>0</v>
      </c>
      <c r="R347" s="637">
        <f t="shared" si="238"/>
        <v>0</v>
      </c>
      <c r="S347" s="638"/>
      <c r="T347" s="519">
        <v>1021.8000000000001</v>
      </c>
      <c r="U347" s="519">
        <f>T347*S347</f>
        <v>0</v>
      </c>
      <c r="V347" s="519">
        <v>1248</v>
      </c>
      <c r="W347" s="519">
        <f>V347*S347</f>
        <v>0</v>
      </c>
      <c r="X347" s="670">
        <f>W347+U347</f>
        <v>0</v>
      </c>
      <c r="Y347" s="638"/>
      <c r="Z347" s="512">
        <v>1021.8000000000001</v>
      </c>
      <c r="AA347" s="512">
        <f>Z347*Y347</f>
        <v>0</v>
      </c>
      <c r="AB347" s="512">
        <v>1248</v>
      </c>
      <c r="AC347" s="512">
        <f>AB347*Y347</f>
        <v>0</v>
      </c>
      <c r="AD347" s="668">
        <f>AC347+AA347</f>
        <v>0</v>
      </c>
      <c r="AE347" s="740">
        <f t="shared" si="184"/>
        <v>40</v>
      </c>
      <c r="AF347" s="747">
        <v>1021.8000000000001</v>
      </c>
      <c r="AG347" s="747">
        <f>AF347*AE347</f>
        <v>40872</v>
      </c>
      <c r="AH347" s="747">
        <v>1248</v>
      </c>
      <c r="AI347" s="747">
        <f>AH347*AE347</f>
        <v>49920</v>
      </c>
      <c r="AJ347" s="748">
        <f>AI347+AG347</f>
        <v>90792</v>
      </c>
    </row>
    <row r="348" spans="1:61" s="403" customFormat="1" ht="31.5" customHeight="1" x14ac:dyDescent="0.25">
      <c r="A348" s="965" t="s">
        <v>917</v>
      </c>
      <c r="B348" s="435" t="s">
        <v>450</v>
      </c>
      <c r="C348" s="570" t="s">
        <v>213</v>
      </c>
      <c r="D348" s="608">
        <v>200</v>
      </c>
      <c r="E348" s="477">
        <v>550.20000000000005</v>
      </c>
      <c r="F348" s="477">
        <f>E348*D348</f>
        <v>110040.00000000001</v>
      </c>
      <c r="G348" s="477">
        <v>577.20000000000005</v>
      </c>
      <c r="H348" s="477">
        <f>G348*D348</f>
        <v>115440.00000000001</v>
      </c>
      <c r="I348" s="610">
        <f>H348+F348</f>
        <v>225480.00000000003</v>
      </c>
      <c r="J348" s="798"/>
      <c r="K348" s="799">
        <v>550.20000000000005</v>
      </c>
      <c r="L348" s="800">
        <f>K348*J348</f>
        <v>0</v>
      </c>
      <c r="M348" s="799">
        <v>577.20000000000005</v>
      </c>
      <c r="N348" s="800">
        <f>M348*J348</f>
        <v>0</v>
      </c>
      <c r="O348" s="804">
        <f>N348+L348</f>
        <v>0</v>
      </c>
      <c r="P348" s="638">
        <f t="shared" si="185"/>
        <v>0</v>
      </c>
      <c r="Q348" s="512">
        <f t="shared" si="186"/>
        <v>0</v>
      </c>
      <c r="R348" s="637">
        <f t="shared" si="238"/>
        <v>0</v>
      </c>
      <c r="S348" s="638"/>
      <c r="T348" s="519">
        <v>550.20000000000005</v>
      </c>
      <c r="U348" s="519">
        <f>T348*S348</f>
        <v>0</v>
      </c>
      <c r="V348" s="519">
        <v>577.20000000000005</v>
      </c>
      <c r="W348" s="519">
        <f>V348*S348</f>
        <v>0</v>
      </c>
      <c r="X348" s="670">
        <f>W348+U348</f>
        <v>0</v>
      </c>
      <c r="Y348" s="638"/>
      <c r="Z348" s="512">
        <v>550.20000000000005</v>
      </c>
      <c r="AA348" s="512">
        <f>Z348*Y348</f>
        <v>0</v>
      </c>
      <c r="AB348" s="512">
        <v>577.20000000000005</v>
      </c>
      <c r="AC348" s="512">
        <f>AB348*Y348</f>
        <v>0</v>
      </c>
      <c r="AD348" s="668">
        <f>AC348+AA348</f>
        <v>0</v>
      </c>
      <c r="AE348" s="740">
        <f t="shared" si="184"/>
        <v>200</v>
      </c>
      <c r="AF348" s="747">
        <v>550.20000000000005</v>
      </c>
      <c r="AG348" s="747">
        <f>AF348*AE348</f>
        <v>110040.00000000001</v>
      </c>
      <c r="AH348" s="747">
        <v>577.20000000000005</v>
      </c>
      <c r="AI348" s="747">
        <f>AH348*AE348</f>
        <v>115440.00000000001</v>
      </c>
      <c r="AJ348" s="748">
        <f>AI348+AG348</f>
        <v>225480.00000000003</v>
      </c>
    </row>
    <row r="349" spans="1:61" s="403" customFormat="1" ht="31.5" customHeight="1" x14ac:dyDescent="0.25">
      <c r="A349" s="964" t="s">
        <v>918</v>
      </c>
      <c r="B349" s="433" t="s">
        <v>451</v>
      </c>
      <c r="C349" s="567"/>
      <c r="D349" s="993"/>
      <c r="E349" s="485"/>
      <c r="F349" s="485">
        <f>SUM(F350:F351)</f>
        <v>30182.400000000001</v>
      </c>
      <c r="G349" s="485"/>
      <c r="H349" s="485">
        <f>SUM(H350:H351)</f>
        <v>44304</v>
      </c>
      <c r="I349" s="615">
        <f>SUM(I350:I351)</f>
        <v>74486.399999999994</v>
      </c>
      <c r="J349" s="815"/>
      <c r="K349" s="816"/>
      <c r="L349" s="817">
        <f>SUM(L350:L351)</f>
        <v>0</v>
      </c>
      <c r="M349" s="816"/>
      <c r="N349" s="817">
        <f>SUM(N350:N351)</f>
        <v>0</v>
      </c>
      <c r="O349" s="810">
        <f>SUM(O350:O351)</f>
        <v>0</v>
      </c>
      <c r="P349" s="638">
        <f t="shared" si="185"/>
        <v>0</v>
      </c>
      <c r="Q349" s="512">
        <f t="shared" si="186"/>
        <v>0</v>
      </c>
      <c r="R349" s="637">
        <f t="shared" si="238"/>
        <v>0</v>
      </c>
      <c r="S349" s="647"/>
      <c r="T349" s="522"/>
      <c r="U349" s="522">
        <f>SUM(U350:U351)</f>
        <v>0</v>
      </c>
      <c r="V349" s="522"/>
      <c r="W349" s="522">
        <f>SUM(W350:W351)</f>
        <v>0</v>
      </c>
      <c r="X349" s="671">
        <f>SUM(X350:X351)</f>
        <v>0</v>
      </c>
      <c r="Y349" s="647"/>
      <c r="Z349" s="523"/>
      <c r="AA349" s="523">
        <f>SUM(AA350:AA351)</f>
        <v>0</v>
      </c>
      <c r="AB349" s="523"/>
      <c r="AC349" s="523">
        <f>SUM(AC350:AC351)</f>
        <v>0</v>
      </c>
      <c r="AD349" s="673">
        <f>SUM(AD350:AD351)</f>
        <v>0</v>
      </c>
      <c r="AE349" s="740">
        <f t="shared" ref="AE349:AE412" si="248">D349-S349-Y349</f>
        <v>0</v>
      </c>
      <c r="AF349" s="753"/>
      <c r="AG349" s="753">
        <f>SUM(AG350:AG351)</f>
        <v>30182.400000000001</v>
      </c>
      <c r="AH349" s="753"/>
      <c r="AI349" s="753">
        <f>SUM(AI350:AI351)</f>
        <v>44304</v>
      </c>
      <c r="AJ349" s="750">
        <f>SUM(AJ350:AJ351)</f>
        <v>74486.399999999994</v>
      </c>
    </row>
    <row r="350" spans="1:61" s="403" customFormat="1" ht="31.5" customHeight="1" x14ac:dyDescent="0.25">
      <c r="A350" s="965" t="s">
        <v>919</v>
      </c>
      <c r="B350" s="435" t="s">
        <v>451</v>
      </c>
      <c r="C350" s="570" t="s">
        <v>153</v>
      </c>
      <c r="D350" s="608">
        <v>4</v>
      </c>
      <c r="E350" s="477">
        <v>5502</v>
      </c>
      <c r="F350" s="477">
        <f>E350*D350</f>
        <v>22008</v>
      </c>
      <c r="G350" s="477">
        <v>8580</v>
      </c>
      <c r="H350" s="477">
        <f>G350*D350</f>
        <v>34320</v>
      </c>
      <c r="I350" s="610">
        <f>H350+F350</f>
        <v>56328</v>
      </c>
      <c r="J350" s="798"/>
      <c r="K350" s="799">
        <v>5502</v>
      </c>
      <c r="L350" s="800">
        <f>K350*J350</f>
        <v>0</v>
      </c>
      <c r="M350" s="799">
        <v>8580</v>
      </c>
      <c r="N350" s="800">
        <f>M350*J350</f>
        <v>0</v>
      </c>
      <c r="O350" s="804">
        <f>N350+L350</f>
        <v>0</v>
      </c>
      <c r="P350" s="638">
        <f t="shared" si="185"/>
        <v>0</v>
      </c>
      <c r="Q350" s="512">
        <f t="shared" si="186"/>
        <v>0</v>
      </c>
      <c r="R350" s="637">
        <f t="shared" si="238"/>
        <v>0</v>
      </c>
      <c r="S350" s="638"/>
      <c r="T350" s="519">
        <v>5502</v>
      </c>
      <c r="U350" s="519">
        <f>T350*S350</f>
        <v>0</v>
      </c>
      <c r="V350" s="519">
        <v>8580</v>
      </c>
      <c r="W350" s="519">
        <f>V350*S350</f>
        <v>0</v>
      </c>
      <c r="X350" s="670">
        <f>W350+U350</f>
        <v>0</v>
      </c>
      <c r="Y350" s="638"/>
      <c r="Z350" s="512">
        <v>5502</v>
      </c>
      <c r="AA350" s="512">
        <f>Z350*Y350</f>
        <v>0</v>
      </c>
      <c r="AB350" s="512">
        <v>8580</v>
      </c>
      <c r="AC350" s="512">
        <f>AB350*Y350</f>
        <v>0</v>
      </c>
      <c r="AD350" s="668">
        <f>AC350+AA350</f>
        <v>0</v>
      </c>
      <c r="AE350" s="740">
        <f t="shared" si="248"/>
        <v>4</v>
      </c>
      <c r="AF350" s="747">
        <v>5502</v>
      </c>
      <c r="AG350" s="747">
        <f>AF350*AE350</f>
        <v>22008</v>
      </c>
      <c r="AH350" s="747">
        <v>8580</v>
      </c>
      <c r="AI350" s="747">
        <f>AH350*AE350</f>
        <v>34320</v>
      </c>
      <c r="AJ350" s="748">
        <f>AI350+AG350</f>
        <v>56328</v>
      </c>
    </row>
    <row r="351" spans="1:61" s="403" customFormat="1" ht="31.5" customHeight="1" x14ac:dyDescent="0.25">
      <c r="A351" s="965" t="s">
        <v>920</v>
      </c>
      <c r="B351" s="435" t="s">
        <v>444</v>
      </c>
      <c r="C351" s="570" t="s">
        <v>153</v>
      </c>
      <c r="D351" s="608">
        <v>8</v>
      </c>
      <c r="E351" s="477">
        <v>1021.8000000000001</v>
      </c>
      <c r="F351" s="477">
        <f>E351*D351</f>
        <v>8174.4000000000005</v>
      </c>
      <c r="G351" s="477">
        <v>1248</v>
      </c>
      <c r="H351" s="477">
        <f>G351*D351</f>
        <v>9984</v>
      </c>
      <c r="I351" s="610">
        <f>H351+F351</f>
        <v>18158.400000000001</v>
      </c>
      <c r="J351" s="798"/>
      <c r="K351" s="799">
        <v>1021.8000000000001</v>
      </c>
      <c r="L351" s="800">
        <f>K351*J351</f>
        <v>0</v>
      </c>
      <c r="M351" s="799">
        <v>1248</v>
      </c>
      <c r="N351" s="800">
        <f>M351*J351</f>
        <v>0</v>
      </c>
      <c r="O351" s="804">
        <f>N351+L351</f>
        <v>0</v>
      </c>
      <c r="P351" s="638">
        <f t="shared" ref="P351:P414" si="249">K351-T351</f>
        <v>0</v>
      </c>
      <c r="Q351" s="512">
        <f t="shared" ref="Q351:Q414" si="250">M351-V351</f>
        <v>0</v>
      </c>
      <c r="R351" s="637">
        <f t="shared" si="238"/>
        <v>0</v>
      </c>
      <c r="S351" s="638"/>
      <c r="T351" s="519">
        <v>1021.8000000000001</v>
      </c>
      <c r="U351" s="519">
        <f>T351*S351</f>
        <v>0</v>
      </c>
      <c r="V351" s="519">
        <v>1248</v>
      </c>
      <c r="W351" s="519">
        <f>V351*S351</f>
        <v>0</v>
      </c>
      <c r="X351" s="670">
        <f>W351+U351</f>
        <v>0</v>
      </c>
      <c r="Y351" s="638"/>
      <c r="Z351" s="512">
        <v>1021.8000000000001</v>
      </c>
      <c r="AA351" s="512">
        <f>Z351*Y351</f>
        <v>0</v>
      </c>
      <c r="AB351" s="512">
        <v>1248</v>
      </c>
      <c r="AC351" s="512">
        <f>AB351*Y351</f>
        <v>0</v>
      </c>
      <c r="AD351" s="668">
        <f>AC351+AA351</f>
        <v>0</v>
      </c>
      <c r="AE351" s="740">
        <f t="shared" si="248"/>
        <v>8</v>
      </c>
      <c r="AF351" s="747">
        <v>1021.8000000000001</v>
      </c>
      <c r="AG351" s="747">
        <f>AF351*AE351</f>
        <v>8174.4000000000005</v>
      </c>
      <c r="AH351" s="747">
        <v>1248</v>
      </c>
      <c r="AI351" s="747">
        <f>AH351*AE351</f>
        <v>9984</v>
      </c>
      <c r="AJ351" s="748">
        <f>AI351+AG351</f>
        <v>18158.400000000001</v>
      </c>
    </row>
    <row r="352" spans="1:61" s="403" customFormat="1" ht="31.5" customHeight="1" x14ac:dyDescent="0.25">
      <c r="A352" s="964" t="s">
        <v>921</v>
      </c>
      <c r="B352" s="433" t="s">
        <v>452</v>
      </c>
      <c r="C352" s="567"/>
      <c r="D352" s="614">
        <v>11140</v>
      </c>
      <c r="E352" s="456"/>
      <c r="F352" s="456">
        <f>SUM(F353:F357)</f>
        <v>37237258.022</v>
      </c>
      <c r="G352" s="456"/>
      <c r="H352" s="456">
        <f>SUM(H353:H357)</f>
        <v>3695483.34</v>
      </c>
      <c r="I352" s="620">
        <f>SUM(I353:I357)</f>
        <v>40932741.362000003</v>
      </c>
      <c r="J352" s="815">
        <v>10506.89</v>
      </c>
      <c r="K352" s="808"/>
      <c r="L352" s="826">
        <f>SUM(L353:L357)</f>
        <v>35120985.093246996</v>
      </c>
      <c r="M352" s="808"/>
      <c r="N352" s="826">
        <f>SUM(N353:N357)</f>
        <v>3485461.1265899995</v>
      </c>
      <c r="O352" s="827">
        <f>SUM(O353:O357)</f>
        <v>38606446.219836995</v>
      </c>
      <c r="P352" s="638">
        <f t="shared" si="249"/>
        <v>0</v>
      </c>
      <c r="Q352" s="512">
        <f t="shared" si="250"/>
        <v>0</v>
      </c>
      <c r="R352" s="637">
        <f t="shared" si="238"/>
        <v>0</v>
      </c>
      <c r="S352" s="647">
        <v>10506.89</v>
      </c>
      <c r="T352" s="520"/>
      <c r="U352" s="520">
        <f>SUM(U353:U357)</f>
        <v>35115829.420000002</v>
      </c>
      <c r="V352" s="520"/>
      <c r="W352" s="520">
        <f>SUM(W353:W357)</f>
        <v>3482948.8999999994</v>
      </c>
      <c r="X352" s="673">
        <f>SUM(X353:X357)</f>
        <v>38598778.319999993</v>
      </c>
      <c r="Y352" s="647"/>
      <c r="Z352" s="520"/>
      <c r="AA352" s="520">
        <f>SUM(AA353:AA357)</f>
        <v>2005566</v>
      </c>
      <c r="AB352" s="520"/>
      <c r="AC352" s="520">
        <f>SUM(AC353:AC357)</f>
        <v>199038</v>
      </c>
      <c r="AD352" s="673">
        <f>SUM(AD353:AD357)</f>
        <v>2204604</v>
      </c>
      <c r="AE352" s="740">
        <f t="shared" si="248"/>
        <v>633.11000000000058</v>
      </c>
      <c r="AF352" s="765"/>
      <c r="AG352" s="765">
        <f>SUM(AG353:AG357)</f>
        <v>115281.81490000187</v>
      </c>
      <c r="AH352" s="765"/>
      <c r="AI352" s="765">
        <f>SUM(AI353:AI357)</f>
        <v>13485.378000000161</v>
      </c>
      <c r="AJ352" s="756">
        <f>SUM(AJ353:AJ357)</f>
        <v>128767.19290000205</v>
      </c>
      <c r="AL352" s="196"/>
      <c r="AM352" s="196"/>
      <c r="AN352" s="196"/>
      <c r="AO352" s="196"/>
      <c r="AP352" s="196"/>
      <c r="AQ352" s="196"/>
      <c r="AR352" s="196"/>
      <c r="AS352" s="196"/>
      <c r="AT352" s="196"/>
      <c r="AU352" s="196"/>
      <c r="AV352" s="196"/>
      <c r="AW352" s="196"/>
      <c r="AX352" s="196"/>
      <c r="AY352" s="196"/>
      <c r="AZ352" s="196"/>
      <c r="BA352" s="196"/>
      <c r="BB352" s="196"/>
      <c r="BC352" s="196"/>
      <c r="BD352" s="196"/>
      <c r="BE352" s="196"/>
      <c r="BF352" s="196"/>
      <c r="BG352" s="196"/>
      <c r="BH352" s="196"/>
      <c r="BI352" s="196"/>
    </row>
    <row r="353" spans="1:61" s="403" customFormat="1" ht="31.5" customHeight="1" x14ac:dyDescent="0.25">
      <c r="A353" s="965" t="s">
        <v>922</v>
      </c>
      <c r="B353" s="435" t="s">
        <v>453</v>
      </c>
      <c r="C353" s="570" t="s">
        <v>153</v>
      </c>
      <c r="D353" s="608">
        <v>11140</v>
      </c>
      <c r="E353" s="477">
        <v>750</v>
      </c>
      <c r="F353" s="477">
        <f>E353*D353</f>
        <v>8355000</v>
      </c>
      <c r="G353" s="477"/>
      <c r="H353" s="477"/>
      <c r="I353" s="610">
        <f>H353+F353</f>
        <v>8355000</v>
      </c>
      <c r="J353" s="818">
        <v>10506.89</v>
      </c>
      <c r="K353" s="799">
        <v>750</v>
      </c>
      <c r="L353" s="800">
        <f>K353*J353</f>
        <v>7880167.5</v>
      </c>
      <c r="M353" s="799"/>
      <c r="N353" s="800"/>
      <c r="O353" s="804">
        <f>N353+L353</f>
        <v>7880167.5</v>
      </c>
      <c r="P353" s="638">
        <f t="shared" si="249"/>
        <v>0</v>
      </c>
      <c r="Q353" s="512">
        <f t="shared" si="250"/>
        <v>0</v>
      </c>
      <c r="R353" s="637">
        <f t="shared" si="238"/>
        <v>0</v>
      </c>
      <c r="S353" s="648">
        <v>10506.89</v>
      </c>
      <c r="T353" s="512">
        <v>750</v>
      </c>
      <c r="U353" s="512">
        <f>T353*S353</f>
        <v>7880167.5</v>
      </c>
      <c r="V353" s="512"/>
      <c r="W353" s="512"/>
      <c r="X353" s="668">
        <f>W353+U353</f>
        <v>7880167.5</v>
      </c>
      <c r="Y353" s="648">
        <v>600</v>
      </c>
      <c r="Z353" s="512">
        <v>750</v>
      </c>
      <c r="AA353" s="512">
        <f>Z353*Y353</f>
        <v>450000</v>
      </c>
      <c r="AB353" s="512"/>
      <c r="AC353" s="512"/>
      <c r="AD353" s="668">
        <f>AC353+AA353</f>
        <v>450000</v>
      </c>
      <c r="AE353" s="740">
        <f t="shared" si="248"/>
        <v>33.110000000000582</v>
      </c>
      <c r="AF353" s="743">
        <v>750</v>
      </c>
      <c r="AG353" s="743">
        <f>AF353*AE353</f>
        <v>24832.500000000437</v>
      </c>
      <c r="AH353" s="743"/>
      <c r="AI353" s="743"/>
      <c r="AJ353" s="744">
        <f>AI353+AG353</f>
        <v>24832.500000000437</v>
      </c>
      <c r="AL353" s="196"/>
      <c r="AM353" s="196"/>
      <c r="AN353" s="196"/>
      <c r="AO353" s="196"/>
      <c r="AP353" s="196"/>
      <c r="AQ353" s="196"/>
      <c r="AR353" s="196"/>
      <c r="AS353" s="196"/>
      <c r="AT353" s="196"/>
      <c r="AU353" s="196"/>
      <c r="AV353" s="196"/>
      <c r="AW353" s="196"/>
      <c r="AX353" s="196"/>
      <c r="AY353" s="196"/>
      <c r="AZ353" s="196"/>
      <c r="BA353" s="196"/>
      <c r="BB353" s="196"/>
      <c r="BC353" s="196"/>
      <c r="BD353" s="196"/>
      <c r="BE353" s="196"/>
      <c r="BF353" s="196"/>
      <c r="BG353" s="196"/>
      <c r="BH353" s="196"/>
      <c r="BI353" s="196"/>
    </row>
    <row r="354" spans="1:61" s="403" customFormat="1" ht="31.5" customHeight="1" x14ac:dyDescent="0.25">
      <c r="A354" s="965" t="s">
        <v>923</v>
      </c>
      <c r="B354" s="435" t="s">
        <v>454</v>
      </c>
      <c r="C354" s="570" t="s">
        <v>153</v>
      </c>
      <c r="D354" s="608">
        <v>11140</v>
      </c>
      <c r="E354" s="477">
        <v>89</v>
      </c>
      <c r="F354" s="477">
        <f>E354*D354</f>
        <v>991460</v>
      </c>
      <c r="G354" s="477">
        <v>46</v>
      </c>
      <c r="H354" s="477">
        <f>G354*D354</f>
        <v>512440</v>
      </c>
      <c r="I354" s="610">
        <f>H354+F354</f>
        <v>1503900</v>
      </c>
      <c r="J354" s="818">
        <v>10506.89</v>
      </c>
      <c r="K354" s="799">
        <v>89</v>
      </c>
      <c r="L354" s="800">
        <f>K354*J354</f>
        <v>935113.21</v>
      </c>
      <c r="M354" s="799">
        <v>46</v>
      </c>
      <c r="N354" s="800">
        <f>M354*J354</f>
        <v>483316.93999999994</v>
      </c>
      <c r="O354" s="804">
        <f>N354+L354</f>
        <v>1418430.15</v>
      </c>
      <c r="P354" s="638">
        <f t="shared" si="249"/>
        <v>0</v>
      </c>
      <c r="Q354" s="512">
        <f t="shared" si="250"/>
        <v>0</v>
      </c>
      <c r="R354" s="637">
        <f t="shared" si="238"/>
        <v>0</v>
      </c>
      <c r="S354" s="648">
        <v>10506.89</v>
      </c>
      <c r="T354" s="512">
        <v>89</v>
      </c>
      <c r="U354" s="512">
        <f>T354*S354</f>
        <v>935113.21</v>
      </c>
      <c r="V354" s="512">
        <v>46</v>
      </c>
      <c r="W354" s="512">
        <f>V354*S354</f>
        <v>483316.93999999994</v>
      </c>
      <c r="X354" s="668">
        <f>W354+U354</f>
        <v>1418430.15</v>
      </c>
      <c r="Y354" s="648">
        <v>600</v>
      </c>
      <c r="Z354" s="512">
        <v>89</v>
      </c>
      <c r="AA354" s="512">
        <f>Z354*Y354</f>
        <v>53400</v>
      </c>
      <c r="AB354" s="512">
        <v>46</v>
      </c>
      <c r="AC354" s="512">
        <f>AB354*Y354</f>
        <v>27600</v>
      </c>
      <c r="AD354" s="668">
        <f>AC354+AA354</f>
        <v>81000</v>
      </c>
      <c r="AE354" s="740">
        <f t="shared" si="248"/>
        <v>33.110000000000582</v>
      </c>
      <c r="AF354" s="743">
        <v>89</v>
      </c>
      <c r="AG354" s="743">
        <f>AF354*AE354</f>
        <v>2946.7900000000518</v>
      </c>
      <c r="AH354" s="743">
        <v>46</v>
      </c>
      <c r="AI354" s="743">
        <f>AH354*AE354</f>
        <v>1523.0600000000268</v>
      </c>
      <c r="AJ354" s="744">
        <f>AI354+AG354</f>
        <v>4469.8500000000786</v>
      </c>
      <c r="AL354" s="196"/>
      <c r="AM354" s="196"/>
      <c r="AN354" s="196"/>
      <c r="AO354" s="196"/>
      <c r="AP354" s="196"/>
      <c r="AQ354" s="196"/>
      <c r="AR354" s="196"/>
      <c r="AS354" s="196"/>
      <c r="AT354" s="196"/>
      <c r="AU354" s="196"/>
      <c r="AV354" s="196"/>
      <c r="AW354" s="196"/>
      <c r="AX354" s="196"/>
      <c r="AY354" s="196"/>
      <c r="AZ354" s="196"/>
      <c r="BA354" s="196"/>
      <c r="BB354" s="196"/>
      <c r="BC354" s="196"/>
      <c r="BD354" s="196"/>
      <c r="BE354" s="196"/>
      <c r="BF354" s="196"/>
      <c r="BG354" s="196"/>
      <c r="BH354" s="196"/>
      <c r="BI354" s="196"/>
    </row>
    <row r="355" spans="1:61" s="403" customFormat="1" ht="31.5" customHeight="1" x14ac:dyDescent="0.25">
      <c r="A355" s="965" t="s">
        <v>924</v>
      </c>
      <c r="B355" s="435" t="s">
        <v>455</v>
      </c>
      <c r="C355" s="570" t="s">
        <v>153</v>
      </c>
      <c r="D355" s="616">
        <v>11140</v>
      </c>
      <c r="E355" s="477">
        <v>1675.05</v>
      </c>
      <c r="F355" s="477">
        <f>E355*D355</f>
        <v>18660057</v>
      </c>
      <c r="G355" s="477"/>
      <c r="H355" s="477"/>
      <c r="I355" s="610">
        <f>H355+F355</f>
        <v>18660057</v>
      </c>
      <c r="J355" s="818">
        <v>10506.89</v>
      </c>
      <c r="K355" s="799">
        <v>1675.05</v>
      </c>
      <c r="L355" s="800">
        <f>K355*J355</f>
        <v>17599566.094499998</v>
      </c>
      <c r="M355" s="799"/>
      <c r="N355" s="800"/>
      <c r="O355" s="804">
        <f>N355+L355</f>
        <v>17599566.094499998</v>
      </c>
      <c r="P355" s="638">
        <f t="shared" si="249"/>
        <v>4.9999999999954525E-2</v>
      </c>
      <c r="Q355" s="512">
        <f t="shared" si="250"/>
        <v>0</v>
      </c>
      <c r="R355" s="637">
        <f t="shared" si="238"/>
        <v>557</v>
      </c>
      <c r="S355" s="648">
        <v>10506.89</v>
      </c>
      <c r="T355" s="512">
        <v>1675</v>
      </c>
      <c r="U355" s="512">
        <f>T355*S355</f>
        <v>17599040.75</v>
      </c>
      <c r="V355" s="512"/>
      <c r="W355" s="512"/>
      <c r="X355" s="668">
        <f>W355+U355</f>
        <v>17599040.75</v>
      </c>
      <c r="Y355" s="648">
        <v>600</v>
      </c>
      <c r="Z355" s="512">
        <v>1675</v>
      </c>
      <c r="AA355" s="512">
        <f>Z355*Y355</f>
        <v>1005000</v>
      </c>
      <c r="AB355" s="512"/>
      <c r="AC355" s="512"/>
      <c r="AD355" s="668">
        <f>AC355+AA355</f>
        <v>1005000</v>
      </c>
      <c r="AE355" s="740">
        <f t="shared" si="248"/>
        <v>33.110000000000582</v>
      </c>
      <c r="AF355" s="743">
        <v>1675.05</v>
      </c>
      <c r="AG355" s="743">
        <f>AF355*AE355</f>
        <v>55460.905500000976</v>
      </c>
      <c r="AH355" s="743"/>
      <c r="AI355" s="743"/>
      <c r="AJ355" s="744">
        <f>AI355+AG355</f>
        <v>55460.905500000976</v>
      </c>
      <c r="AL355" s="196"/>
      <c r="AM355" s="196"/>
      <c r="AN355" s="196"/>
      <c r="AO355" s="196"/>
      <c r="AP355" s="196"/>
      <c r="AQ355" s="196"/>
      <c r="AR355" s="196"/>
      <c r="AS355" s="196"/>
      <c r="AT355" s="196"/>
      <c r="AU355" s="196"/>
      <c r="AV355" s="196"/>
      <c r="AW355" s="196"/>
      <c r="AX355" s="196"/>
      <c r="AY355" s="196"/>
      <c r="AZ355" s="196"/>
      <c r="BA355" s="196"/>
      <c r="BB355" s="196"/>
      <c r="BC355" s="196"/>
      <c r="BD355" s="196"/>
      <c r="BE355" s="196"/>
      <c r="BF355" s="196"/>
      <c r="BG355" s="196"/>
      <c r="BH355" s="196"/>
      <c r="BI355" s="196"/>
    </row>
    <row r="356" spans="1:61" s="403" customFormat="1" ht="31.5" customHeight="1" x14ac:dyDescent="0.25">
      <c r="A356" s="965" t="s">
        <v>925</v>
      </c>
      <c r="B356" s="435" t="s">
        <v>456</v>
      </c>
      <c r="C356" s="570" t="s">
        <v>153</v>
      </c>
      <c r="D356" s="608">
        <v>11140</v>
      </c>
      <c r="E356" s="477">
        <v>102.6123</v>
      </c>
      <c r="F356" s="477">
        <f>E356*D356</f>
        <v>1143101.0220000001</v>
      </c>
      <c r="G356" s="477">
        <v>55.731000000000002</v>
      </c>
      <c r="H356" s="477">
        <f>G356*D356</f>
        <v>620843.34</v>
      </c>
      <c r="I356" s="610">
        <f>H356+F356</f>
        <v>1763944.3620000002</v>
      </c>
      <c r="J356" s="818">
        <v>10506.89</v>
      </c>
      <c r="K356" s="799">
        <v>102.6123</v>
      </c>
      <c r="L356" s="800">
        <f>K356*J356</f>
        <v>1078136.1487469999</v>
      </c>
      <c r="M356" s="799">
        <v>55.731000000000002</v>
      </c>
      <c r="N356" s="800">
        <f>M356*J356</f>
        <v>585559.48658999999</v>
      </c>
      <c r="O356" s="804">
        <f>N356+L356</f>
        <v>1663695.6353369998</v>
      </c>
      <c r="P356" s="638">
        <f t="shared" si="249"/>
        <v>2.3000000000052978E-3</v>
      </c>
      <c r="Q356" s="512">
        <f t="shared" si="250"/>
        <v>1.0000000000047748E-3</v>
      </c>
      <c r="R356" s="637">
        <f t="shared" si="238"/>
        <v>25.622000000206754</v>
      </c>
      <c r="S356" s="648">
        <v>10462</v>
      </c>
      <c r="T356" s="512">
        <v>102.61</v>
      </c>
      <c r="U356" s="512">
        <f>T356*S356</f>
        <v>1073505.82</v>
      </c>
      <c r="V356" s="512">
        <v>55.73</v>
      </c>
      <c r="W356" s="512">
        <f>V356*S356</f>
        <v>583047.26</v>
      </c>
      <c r="X356" s="668">
        <f>W356+U356</f>
        <v>1656553.08</v>
      </c>
      <c r="Y356" s="648">
        <v>600</v>
      </c>
      <c r="Z356" s="512">
        <v>102.61</v>
      </c>
      <c r="AA356" s="512">
        <f>Z356*Y356</f>
        <v>61566</v>
      </c>
      <c r="AB356" s="512">
        <v>55.73</v>
      </c>
      <c r="AC356" s="512">
        <f>AB356*Y356</f>
        <v>33438</v>
      </c>
      <c r="AD356" s="668">
        <f>AC356+AA356</f>
        <v>95004</v>
      </c>
      <c r="AE356" s="740">
        <f t="shared" si="248"/>
        <v>78</v>
      </c>
      <c r="AF356" s="743">
        <v>102.6123</v>
      </c>
      <c r="AG356" s="743">
        <f>AF356*AE356</f>
        <v>8003.7594000000008</v>
      </c>
      <c r="AH356" s="743">
        <v>55.731000000000002</v>
      </c>
      <c r="AI356" s="743">
        <f>AH356*AE356</f>
        <v>4347.018</v>
      </c>
      <c r="AJ356" s="744">
        <f>AI356+AG356</f>
        <v>12350.777400000001</v>
      </c>
      <c r="AL356" s="196"/>
      <c r="AM356" s="196"/>
      <c r="AN356" s="196"/>
      <c r="AO356" s="196"/>
      <c r="AP356" s="196"/>
      <c r="AQ356" s="196"/>
      <c r="AR356" s="196"/>
      <c r="AS356" s="196"/>
      <c r="AT356" s="196"/>
      <c r="AU356" s="196"/>
      <c r="AV356" s="196"/>
      <c r="AW356" s="196"/>
      <c r="AX356" s="196"/>
      <c r="AY356" s="196"/>
      <c r="AZ356" s="196"/>
      <c r="BA356" s="196"/>
      <c r="BB356" s="196"/>
      <c r="BC356" s="196"/>
      <c r="BD356" s="196"/>
      <c r="BE356" s="196"/>
      <c r="BF356" s="196"/>
      <c r="BG356" s="196"/>
      <c r="BH356" s="196"/>
      <c r="BI356" s="196"/>
    </row>
    <row r="357" spans="1:61" s="403" customFormat="1" ht="31.5" customHeight="1" x14ac:dyDescent="0.25">
      <c r="A357" s="965" t="s">
        <v>926</v>
      </c>
      <c r="B357" s="435" t="s">
        <v>457</v>
      </c>
      <c r="C357" s="570" t="s">
        <v>153</v>
      </c>
      <c r="D357" s="608">
        <v>11140</v>
      </c>
      <c r="E357" s="477">
        <v>726</v>
      </c>
      <c r="F357" s="477">
        <f>E357*D357</f>
        <v>8087640</v>
      </c>
      <c r="G357" s="477">
        <v>230</v>
      </c>
      <c r="H357" s="477">
        <f>G357*D357</f>
        <v>2562200</v>
      </c>
      <c r="I357" s="610">
        <f>H357+F357</f>
        <v>10649840</v>
      </c>
      <c r="J357" s="818">
        <v>10506.89</v>
      </c>
      <c r="K357" s="799">
        <v>726</v>
      </c>
      <c r="L357" s="800">
        <f>K357*J357</f>
        <v>7628002.1399999997</v>
      </c>
      <c r="M357" s="799">
        <v>230</v>
      </c>
      <c r="N357" s="800">
        <f>M357*J357</f>
        <v>2416584.6999999997</v>
      </c>
      <c r="O357" s="804">
        <f>N357+L357</f>
        <v>10044586.84</v>
      </c>
      <c r="P357" s="638">
        <f t="shared" si="249"/>
        <v>0</v>
      </c>
      <c r="Q357" s="512">
        <f t="shared" si="250"/>
        <v>0</v>
      </c>
      <c r="R357" s="637">
        <f t="shared" si="238"/>
        <v>0</v>
      </c>
      <c r="S357" s="648">
        <v>10506.89</v>
      </c>
      <c r="T357" s="512">
        <v>726</v>
      </c>
      <c r="U357" s="512">
        <f>T357*S357</f>
        <v>7628002.1399999997</v>
      </c>
      <c r="V357" s="512">
        <v>230</v>
      </c>
      <c r="W357" s="512">
        <f>V357*S357</f>
        <v>2416584.6999999997</v>
      </c>
      <c r="X357" s="668">
        <f>W357+U357</f>
        <v>10044586.84</v>
      </c>
      <c r="Y357" s="648">
        <v>600</v>
      </c>
      <c r="Z357" s="512">
        <v>726</v>
      </c>
      <c r="AA357" s="512">
        <f>Z357*Y357</f>
        <v>435600</v>
      </c>
      <c r="AB357" s="512">
        <v>230</v>
      </c>
      <c r="AC357" s="512">
        <f>AB357*Y357</f>
        <v>138000</v>
      </c>
      <c r="AD357" s="668">
        <f>AC357+AA357</f>
        <v>573600</v>
      </c>
      <c r="AE357" s="740">
        <f t="shared" si="248"/>
        <v>33.110000000000582</v>
      </c>
      <c r="AF357" s="743">
        <v>726</v>
      </c>
      <c r="AG357" s="743">
        <f>AF357*AE357</f>
        <v>24037.860000000423</v>
      </c>
      <c r="AH357" s="743">
        <v>230</v>
      </c>
      <c r="AI357" s="743">
        <f>AH357*AE357</f>
        <v>7615.3000000001339</v>
      </c>
      <c r="AJ357" s="744">
        <f>AI357+AG357</f>
        <v>31653.160000000556</v>
      </c>
      <c r="AL357" s="196"/>
      <c r="AM357" s="196"/>
      <c r="AN357" s="196"/>
      <c r="AO357" s="196"/>
      <c r="AP357" s="196"/>
      <c r="AQ357" s="196"/>
      <c r="AR357" s="196"/>
      <c r="AS357" s="196"/>
      <c r="AT357" s="196"/>
      <c r="AU357" s="196"/>
      <c r="AV357" s="196"/>
      <c r="AW357" s="196"/>
      <c r="AX357" s="196"/>
      <c r="AY357" s="196"/>
      <c r="AZ357" s="196"/>
      <c r="BA357" s="196"/>
      <c r="BB357" s="196"/>
      <c r="BC357" s="196"/>
      <c r="BD357" s="196"/>
      <c r="BE357" s="196"/>
      <c r="BF357" s="196"/>
      <c r="BG357" s="196"/>
      <c r="BH357" s="196"/>
      <c r="BI357" s="196"/>
    </row>
    <row r="358" spans="1:61" s="404" customFormat="1" ht="31.5" customHeight="1" x14ac:dyDescent="0.25">
      <c r="A358" s="961" t="s">
        <v>458</v>
      </c>
      <c r="B358" s="695" t="s">
        <v>459</v>
      </c>
      <c r="C358" s="696"/>
      <c r="D358" s="985"/>
      <c r="E358" s="484"/>
      <c r="F358" s="484">
        <f>SUM(F359:F374)</f>
        <v>235407</v>
      </c>
      <c r="G358" s="484"/>
      <c r="H358" s="484">
        <f>SUM(H359:H374)</f>
        <v>343913.44</v>
      </c>
      <c r="I358" s="707">
        <f>SUM(I359:I374)</f>
        <v>579320.43999999994</v>
      </c>
      <c r="J358" s="825"/>
      <c r="K358" s="794"/>
      <c r="L358" s="795">
        <f>SUM(L359:L374)</f>
        <v>0</v>
      </c>
      <c r="M358" s="794"/>
      <c r="N358" s="795">
        <f>SUM(N359:N374)</f>
        <v>0</v>
      </c>
      <c r="O358" s="805">
        <f>SUM(O359:O374)</f>
        <v>0</v>
      </c>
      <c r="P358" s="638">
        <f t="shared" si="249"/>
        <v>0</v>
      </c>
      <c r="Q358" s="512">
        <f t="shared" si="250"/>
        <v>0</v>
      </c>
      <c r="R358" s="637">
        <f t="shared" si="238"/>
        <v>0</v>
      </c>
      <c r="S358" s="633"/>
      <c r="T358" s="518"/>
      <c r="U358" s="518">
        <f>SUM(U359:U374)</f>
        <v>0</v>
      </c>
      <c r="V358" s="518"/>
      <c r="W358" s="518">
        <f>SUM(W359:W374)</f>
        <v>0</v>
      </c>
      <c r="X358" s="669">
        <f>SUM(X359:X374)</f>
        <v>0</v>
      </c>
      <c r="Y358" s="633"/>
      <c r="Z358" s="513"/>
      <c r="AA358" s="513">
        <f>SUM(AA359:AA374)</f>
        <v>0</v>
      </c>
      <c r="AB358" s="513"/>
      <c r="AC358" s="513">
        <f>SUM(AC359:AC374)</f>
        <v>0</v>
      </c>
      <c r="AD358" s="667">
        <f>SUM(AD359:AD374)</f>
        <v>0</v>
      </c>
      <c r="AE358" s="740">
        <f t="shared" si="248"/>
        <v>0</v>
      </c>
      <c r="AF358" s="745"/>
      <c r="AG358" s="745">
        <f>SUM(AG359:AG374)</f>
        <v>235407</v>
      </c>
      <c r="AH358" s="745"/>
      <c r="AI358" s="745">
        <f>SUM(AI359:AI374)</f>
        <v>343913.44</v>
      </c>
      <c r="AJ358" s="746">
        <f>SUM(AJ359:AJ374)</f>
        <v>579320.43999999994</v>
      </c>
    </row>
    <row r="359" spans="1:61" s="403" customFormat="1" ht="31.5" customHeight="1" x14ac:dyDescent="0.25">
      <c r="A359" s="962" t="s">
        <v>927</v>
      </c>
      <c r="B359" s="438" t="s">
        <v>393</v>
      </c>
      <c r="C359" s="571" t="s">
        <v>31</v>
      </c>
      <c r="D359" s="995">
        <v>1</v>
      </c>
      <c r="E359" s="477">
        <v>6550</v>
      </c>
      <c r="F359" s="477">
        <f t="shared" ref="F359:F372" si="251">E359*D359</f>
        <v>6550</v>
      </c>
      <c r="G359" s="477">
        <v>55450.200000000004</v>
      </c>
      <c r="H359" s="477">
        <f t="shared" ref="H359:H373" si="252">G359*D359</f>
        <v>55450.200000000004</v>
      </c>
      <c r="I359" s="610">
        <f t="shared" ref="I359:I374" si="253">H359+F359</f>
        <v>62000.200000000004</v>
      </c>
      <c r="J359" s="828"/>
      <c r="K359" s="799">
        <v>6550</v>
      </c>
      <c r="L359" s="800">
        <f t="shared" ref="L359:L372" si="254">K359*J359</f>
        <v>0</v>
      </c>
      <c r="M359" s="799">
        <v>55450.200000000004</v>
      </c>
      <c r="N359" s="800">
        <f t="shared" ref="N359:N373" si="255">M359*J359</f>
        <v>0</v>
      </c>
      <c r="O359" s="804">
        <f t="shared" ref="O359:O374" si="256">N359+L359</f>
        <v>0</v>
      </c>
      <c r="P359" s="638">
        <f t="shared" si="249"/>
        <v>0</v>
      </c>
      <c r="Q359" s="512">
        <f t="shared" si="250"/>
        <v>0</v>
      </c>
      <c r="R359" s="637">
        <f t="shared" si="238"/>
        <v>0</v>
      </c>
      <c r="S359" s="649"/>
      <c r="T359" s="519">
        <v>6550</v>
      </c>
      <c r="U359" s="519">
        <f t="shared" ref="U359:U372" si="257">T359*S359</f>
        <v>0</v>
      </c>
      <c r="V359" s="519">
        <v>55450.200000000004</v>
      </c>
      <c r="W359" s="519">
        <f t="shared" ref="W359:W373" si="258">V359*S359</f>
        <v>0</v>
      </c>
      <c r="X359" s="670">
        <f t="shared" ref="X359:X374" si="259">W359+U359</f>
        <v>0</v>
      </c>
      <c r="Y359" s="649"/>
      <c r="Z359" s="512">
        <v>6550</v>
      </c>
      <c r="AA359" s="512">
        <f t="shared" ref="AA359:AA372" si="260">Z359*Y359</f>
        <v>0</v>
      </c>
      <c r="AB359" s="512">
        <v>55450.200000000004</v>
      </c>
      <c r="AC359" s="512">
        <f t="shared" ref="AC359:AC373" si="261">AB359*Y359</f>
        <v>0</v>
      </c>
      <c r="AD359" s="668">
        <f t="shared" ref="AD359:AD374" si="262">AC359+AA359</f>
        <v>0</v>
      </c>
      <c r="AE359" s="740">
        <f t="shared" si="248"/>
        <v>1</v>
      </c>
      <c r="AF359" s="747">
        <v>6550</v>
      </c>
      <c r="AG359" s="747">
        <f t="shared" ref="AG359:AG372" si="263">AF359*AE359</f>
        <v>6550</v>
      </c>
      <c r="AH359" s="747">
        <v>55450.200000000004</v>
      </c>
      <c r="AI359" s="747">
        <f t="shared" ref="AI359:AI373" si="264">AH359*AE359</f>
        <v>55450.200000000004</v>
      </c>
      <c r="AJ359" s="748">
        <f t="shared" ref="AJ359:AJ374" si="265">AI359+AG359</f>
        <v>62000.200000000004</v>
      </c>
    </row>
    <row r="360" spans="1:61" s="403" customFormat="1" ht="31.5" customHeight="1" x14ac:dyDescent="0.25">
      <c r="A360" s="962" t="s">
        <v>928</v>
      </c>
      <c r="B360" s="438" t="s">
        <v>460</v>
      </c>
      <c r="C360" s="571" t="s">
        <v>32</v>
      </c>
      <c r="D360" s="995">
        <v>30</v>
      </c>
      <c r="E360" s="477">
        <v>186.02</v>
      </c>
      <c r="F360" s="477">
        <f t="shared" si="251"/>
        <v>5580.6</v>
      </c>
      <c r="G360" s="477">
        <v>1809.6000000000001</v>
      </c>
      <c r="H360" s="477">
        <f t="shared" si="252"/>
        <v>54288.000000000007</v>
      </c>
      <c r="I360" s="610">
        <f t="shared" si="253"/>
        <v>59868.600000000006</v>
      </c>
      <c r="J360" s="828"/>
      <c r="K360" s="799">
        <v>186.02</v>
      </c>
      <c r="L360" s="800">
        <f t="shared" si="254"/>
        <v>0</v>
      </c>
      <c r="M360" s="799">
        <v>1809.6000000000001</v>
      </c>
      <c r="N360" s="800">
        <f t="shared" si="255"/>
        <v>0</v>
      </c>
      <c r="O360" s="804">
        <f t="shared" si="256"/>
        <v>0</v>
      </c>
      <c r="P360" s="638">
        <f t="shared" si="249"/>
        <v>0</v>
      </c>
      <c r="Q360" s="512">
        <f t="shared" si="250"/>
        <v>0</v>
      </c>
      <c r="R360" s="637">
        <f t="shared" si="238"/>
        <v>0</v>
      </c>
      <c r="S360" s="649"/>
      <c r="T360" s="519">
        <v>186.02</v>
      </c>
      <c r="U360" s="519">
        <f t="shared" si="257"/>
        <v>0</v>
      </c>
      <c r="V360" s="519">
        <v>1809.6000000000001</v>
      </c>
      <c r="W360" s="519">
        <f t="shared" si="258"/>
        <v>0</v>
      </c>
      <c r="X360" s="670">
        <f t="shared" si="259"/>
        <v>0</v>
      </c>
      <c r="Y360" s="649"/>
      <c r="Z360" s="512">
        <v>186.02</v>
      </c>
      <c r="AA360" s="512">
        <f t="shared" si="260"/>
        <v>0</v>
      </c>
      <c r="AB360" s="512">
        <v>1809.6000000000001</v>
      </c>
      <c r="AC360" s="512">
        <f t="shared" si="261"/>
        <v>0</v>
      </c>
      <c r="AD360" s="668">
        <f t="shared" si="262"/>
        <v>0</v>
      </c>
      <c r="AE360" s="740">
        <f t="shared" si="248"/>
        <v>30</v>
      </c>
      <c r="AF360" s="747">
        <v>186.02</v>
      </c>
      <c r="AG360" s="747">
        <f t="shared" si="263"/>
        <v>5580.6</v>
      </c>
      <c r="AH360" s="747">
        <v>1809.6000000000001</v>
      </c>
      <c r="AI360" s="747">
        <f t="shared" si="264"/>
        <v>54288.000000000007</v>
      </c>
      <c r="AJ360" s="748">
        <f t="shared" si="265"/>
        <v>59868.600000000006</v>
      </c>
    </row>
    <row r="361" spans="1:61" s="403" customFormat="1" ht="31.5" customHeight="1" x14ac:dyDescent="0.25">
      <c r="A361" s="962" t="s">
        <v>929</v>
      </c>
      <c r="B361" s="438" t="s">
        <v>460</v>
      </c>
      <c r="C361" s="571" t="s">
        <v>32</v>
      </c>
      <c r="D361" s="995">
        <v>30</v>
      </c>
      <c r="E361" s="477">
        <v>162.44</v>
      </c>
      <c r="F361" s="477">
        <f t="shared" si="251"/>
        <v>4873.2</v>
      </c>
      <c r="G361" s="477">
        <v>322.40000000000003</v>
      </c>
      <c r="H361" s="477">
        <f t="shared" si="252"/>
        <v>9672.0000000000018</v>
      </c>
      <c r="I361" s="610">
        <f t="shared" si="253"/>
        <v>14545.2</v>
      </c>
      <c r="J361" s="828"/>
      <c r="K361" s="799">
        <v>162.44</v>
      </c>
      <c r="L361" s="800">
        <f t="shared" si="254"/>
        <v>0</v>
      </c>
      <c r="M361" s="799">
        <v>322.40000000000003</v>
      </c>
      <c r="N361" s="800">
        <f t="shared" si="255"/>
        <v>0</v>
      </c>
      <c r="O361" s="804">
        <f t="shared" si="256"/>
        <v>0</v>
      </c>
      <c r="P361" s="638">
        <f t="shared" si="249"/>
        <v>0</v>
      </c>
      <c r="Q361" s="512">
        <f t="shared" si="250"/>
        <v>0</v>
      </c>
      <c r="R361" s="637">
        <f t="shared" si="238"/>
        <v>0</v>
      </c>
      <c r="S361" s="649"/>
      <c r="T361" s="519">
        <v>162.44</v>
      </c>
      <c r="U361" s="519">
        <f t="shared" si="257"/>
        <v>0</v>
      </c>
      <c r="V361" s="519">
        <v>322.40000000000003</v>
      </c>
      <c r="W361" s="519">
        <f t="shared" si="258"/>
        <v>0</v>
      </c>
      <c r="X361" s="670">
        <f t="shared" si="259"/>
        <v>0</v>
      </c>
      <c r="Y361" s="649"/>
      <c r="Z361" s="512">
        <v>162.44</v>
      </c>
      <c r="AA361" s="512">
        <f t="shared" si="260"/>
        <v>0</v>
      </c>
      <c r="AB361" s="512">
        <v>322.40000000000003</v>
      </c>
      <c r="AC361" s="512">
        <f t="shared" si="261"/>
        <v>0</v>
      </c>
      <c r="AD361" s="668">
        <f t="shared" si="262"/>
        <v>0</v>
      </c>
      <c r="AE361" s="740">
        <f t="shared" si="248"/>
        <v>30</v>
      </c>
      <c r="AF361" s="747">
        <v>162.44</v>
      </c>
      <c r="AG361" s="747">
        <f t="shared" si="263"/>
        <v>4873.2</v>
      </c>
      <c r="AH361" s="747">
        <v>322.40000000000003</v>
      </c>
      <c r="AI361" s="747">
        <f t="shared" si="264"/>
        <v>9672.0000000000018</v>
      </c>
      <c r="AJ361" s="748">
        <f t="shared" si="265"/>
        <v>14545.2</v>
      </c>
    </row>
    <row r="362" spans="1:61" s="403" customFormat="1" ht="31.5" customHeight="1" x14ac:dyDescent="0.25">
      <c r="A362" s="962" t="s">
        <v>930</v>
      </c>
      <c r="B362" s="438" t="s">
        <v>461</v>
      </c>
      <c r="C362" s="571" t="s">
        <v>32</v>
      </c>
      <c r="D362" s="995">
        <v>60</v>
      </c>
      <c r="E362" s="477">
        <v>162.44</v>
      </c>
      <c r="F362" s="477">
        <f t="shared" si="251"/>
        <v>9746.4</v>
      </c>
      <c r="G362" s="477">
        <v>434.2</v>
      </c>
      <c r="H362" s="477">
        <f t="shared" si="252"/>
        <v>26052</v>
      </c>
      <c r="I362" s="610">
        <f t="shared" si="253"/>
        <v>35798.400000000001</v>
      </c>
      <c r="J362" s="828"/>
      <c r="K362" s="799">
        <v>162.44</v>
      </c>
      <c r="L362" s="800">
        <f t="shared" si="254"/>
        <v>0</v>
      </c>
      <c r="M362" s="799">
        <v>434.2</v>
      </c>
      <c r="N362" s="800">
        <f t="shared" si="255"/>
        <v>0</v>
      </c>
      <c r="O362" s="804">
        <f t="shared" si="256"/>
        <v>0</v>
      </c>
      <c r="P362" s="638">
        <f t="shared" si="249"/>
        <v>0</v>
      </c>
      <c r="Q362" s="512">
        <f t="shared" si="250"/>
        <v>0</v>
      </c>
      <c r="R362" s="637">
        <f t="shared" si="238"/>
        <v>0</v>
      </c>
      <c r="S362" s="649"/>
      <c r="T362" s="519">
        <v>162.44</v>
      </c>
      <c r="U362" s="519">
        <f t="shared" si="257"/>
        <v>0</v>
      </c>
      <c r="V362" s="519">
        <v>434.2</v>
      </c>
      <c r="W362" s="519">
        <f t="shared" si="258"/>
        <v>0</v>
      </c>
      <c r="X362" s="670">
        <f t="shared" si="259"/>
        <v>0</v>
      </c>
      <c r="Y362" s="649"/>
      <c r="Z362" s="512">
        <v>162.44</v>
      </c>
      <c r="AA362" s="512">
        <f t="shared" si="260"/>
        <v>0</v>
      </c>
      <c r="AB362" s="512">
        <v>434.2</v>
      </c>
      <c r="AC362" s="512">
        <f t="shared" si="261"/>
        <v>0</v>
      </c>
      <c r="AD362" s="668">
        <f t="shared" si="262"/>
        <v>0</v>
      </c>
      <c r="AE362" s="740">
        <f t="shared" si="248"/>
        <v>60</v>
      </c>
      <c r="AF362" s="747">
        <v>162.44</v>
      </c>
      <c r="AG362" s="747">
        <f t="shared" si="263"/>
        <v>9746.4</v>
      </c>
      <c r="AH362" s="747">
        <v>434.2</v>
      </c>
      <c r="AI362" s="747">
        <f t="shared" si="264"/>
        <v>26052</v>
      </c>
      <c r="AJ362" s="748">
        <f t="shared" si="265"/>
        <v>35798.400000000001</v>
      </c>
    </row>
    <row r="363" spans="1:61" s="403" customFormat="1" ht="31.5" customHeight="1" x14ac:dyDescent="0.25">
      <c r="A363" s="962" t="s">
        <v>931</v>
      </c>
      <c r="B363" s="438" t="s">
        <v>461</v>
      </c>
      <c r="C363" s="571" t="s">
        <v>32</v>
      </c>
      <c r="D363" s="995">
        <v>70</v>
      </c>
      <c r="E363" s="477">
        <v>162.44</v>
      </c>
      <c r="F363" s="477">
        <f t="shared" si="251"/>
        <v>11370.8</v>
      </c>
      <c r="G363" s="477">
        <v>184.6</v>
      </c>
      <c r="H363" s="477">
        <f t="shared" si="252"/>
        <v>12922</v>
      </c>
      <c r="I363" s="610">
        <f t="shared" si="253"/>
        <v>24292.799999999999</v>
      </c>
      <c r="J363" s="828"/>
      <c r="K363" s="799">
        <v>162.44</v>
      </c>
      <c r="L363" s="800">
        <f t="shared" si="254"/>
        <v>0</v>
      </c>
      <c r="M363" s="799">
        <v>184.6</v>
      </c>
      <c r="N363" s="800">
        <f t="shared" si="255"/>
        <v>0</v>
      </c>
      <c r="O363" s="804">
        <f t="shared" si="256"/>
        <v>0</v>
      </c>
      <c r="P363" s="638">
        <f t="shared" si="249"/>
        <v>0</v>
      </c>
      <c r="Q363" s="512">
        <f t="shared" si="250"/>
        <v>0</v>
      </c>
      <c r="R363" s="637">
        <f t="shared" si="238"/>
        <v>0</v>
      </c>
      <c r="S363" s="649"/>
      <c r="T363" s="519">
        <v>162.44</v>
      </c>
      <c r="U363" s="519">
        <f t="shared" si="257"/>
        <v>0</v>
      </c>
      <c r="V363" s="519">
        <v>184.6</v>
      </c>
      <c r="W363" s="519">
        <f t="shared" si="258"/>
        <v>0</v>
      </c>
      <c r="X363" s="670">
        <f t="shared" si="259"/>
        <v>0</v>
      </c>
      <c r="Y363" s="649"/>
      <c r="Z363" s="512">
        <v>162.44</v>
      </c>
      <c r="AA363" s="512">
        <f t="shared" si="260"/>
        <v>0</v>
      </c>
      <c r="AB363" s="512">
        <v>184.6</v>
      </c>
      <c r="AC363" s="512">
        <f t="shared" si="261"/>
        <v>0</v>
      </c>
      <c r="AD363" s="668">
        <f t="shared" si="262"/>
        <v>0</v>
      </c>
      <c r="AE363" s="740">
        <f t="shared" si="248"/>
        <v>70</v>
      </c>
      <c r="AF363" s="747">
        <v>162.44</v>
      </c>
      <c r="AG363" s="747">
        <f t="shared" si="263"/>
        <v>11370.8</v>
      </c>
      <c r="AH363" s="747">
        <v>184.6</v>
      </c>
      <c r="AI363" s="747">
        <f t="shared" si="264"/>
        <v>12922</v>
      </c>
      <c r="AJ363" s="748">
        <f t="shared" si="265"/>
        <v>24292.799999999999</v>
      </c>
    </row>
    <row r="364" spans="1:61" s="403" customFormat="1" ht="31.5" customHeight="1" x14ac:dyDescent="0.25">
      <c r="A364" s="962" t="s">
        <v>932</v>
      </c>
      <c r="B364" s="438" t="s">
        <v>462</v>
      </c>
      <c r="C364" s="571" t="s">
        <v>32</v>
      </c>
      <c r="D364" s="995">
        <v>100</v>
      </c>
      <c r="E364" s="477">
        <v>162.44</v>
      </c>
      <c r="F364" s="477">
        <f t="shared" si="251"/>
        <v>16244</v>
      </c>
      <c r="G364" s="477">
        <v>166.92000000000002</v>
      </c>
      <c r="H364" s="477">
        <f t="shared" si="252"/>
        <v>16692</v>
      </c>
      <c r="I364" s="610">
        <f t="shared" si="253"/>
        <v>32936</v>
      </c>
      <c r="J364" s="828"/>
      <c r="K364" s="799">
        <v>162.44</v>
      </c>
      <c r="L364" s="800">
        <f t="shared" si="254"/>
        <v>0</v>
      </c>
      <c r="M364" s="799">
        <v>166.92000000000002</v>
      </c>
      <c r="N364" s="800">
        <f t="shared" si="255"/>
        <v>0</v>
      </c>
      <c r="O364" s="804">
        <f t="shared" si="256"/>
        <v>0</v>
      </c>
      <c r="P364" s="638">
        <f t="shared" si="249"/>
        <v>0</v>
      </c>
      <c r="Q364" s="512">
        <f t="shared" si="250"/>
        <v>0</v>
      </c>
      <c r="R364" s="637">
        <f t="shared" si="238"/>
        <v>0</v>
      </c>
      <c r="S364" s="649"/>
      <c r="T364" s="519">
        <v>162.44</v>
      </c>
      <c r="U364" s="519">
        <f t="shared" si="257"/>
        <v>0</v>
      </c>
      <c r="V364" s="519">
        <v>166.92000000000002</v>
      </c>
      <c r="W364" s="519">
        <f t="shared" si="258"/>
        <v>0</v>
      </c>
      <c r="X364" s="670">
        <f t="shared" si="259"/>
        <v>0</v>
      </c>
      <c r="Y364" s="649"/>
      <c r="Z364" s="512">
        <v>162.44</v>
      </c>
      <c r="AA364" s="512">
        <f t="shared" si="260"/>
        <v>0</v>
      </c>
      <c r="AB364" s="512">
        <v>166.92000000000002</v>
      </c>
      <c r="AC364" s="512">
        <f t="shared" si="261"/>
        <v>0</v>
      </c>
      <c r="AD364" s="668">
        <f t="shared" si="262"/>
        <v>0</v>
      </c>
      <c r="AE364" s="740">
        <f t="shared" si="248"/>
        <v>100</v>
      </c>
      <c r="AF364" s="747">
        <v>162.44</v>
      </c>
      <c r="AG364" s="747">
        <f t="shared" si="263"/>
        <v>16244</v>
      </c>
      <c r="AH364" s="747">
        <v>166.92000000000002</v>
      </c>
      <c r="AI364" s="747">
        <f t="shared" si="264"/>
        <v>16692</v>
      </c>
      <c r="AJ364" s="748">
        <f t="shared" si="265"/>
        <v>32936</v>
      </c>
    </row>
    <row r="365" spans="1:61" s="403" customFormat="1" ht="31.5" customHeight="1" x14ac:dyDescent="0.25">
      <c r="A365" s="962" t="s">
        <v>933</v>
      </c>
      <c r="B365" s="438" t="s">
        <v>400</v>
      </c>
      <c r="C365" s="576" t="s">
        <v>378</v>
      </c>
      <c r="D365" s="1003">
        <v>120</v>
      </c>
      <c r="E365" s="477">
        <v>838.40000000000009</v>
      </c>
      <c r="F365" s="477">
        <f t="shared" si="251"/>
        <v>100608.00000000001</v>
      </c>
      <c r="G365" s="477">
        <v>699.4</v>
      </c>
      <c r="H365" s="477">
        <f t="shared" si="252"/>
        <v>83928</v>
      </c>
      <c r="I365" s="610">
        <f t="shared" si="253"/>
        <v>184536</v>
      </c>
      <c r="J365" s="793"/>
      <c r="K365" s="799">
        <v>838.40000000000009</v>
      </c>
      <c r="L365" s="800">
        <f t="shared" si="254"/>
        <v>0</v>
      </c>
      <c r="M365" s="799">
        <v>699.4</v>
      </c>
      <c r="N365" s="800">
        <f t="shared" si="255"/>
        <v>0</v>
      </c>
      <c r="O365" s="804">
        <f t="shared" si="256"/>
        <v>0</v>
      </c>
      <c r="P365" s="638">
        <f t="shared" si="249"/>
        <v>0</v>
      </c>
      <c r="Q365" s="512">
        <f t="shared" si="250"/>
        <v>0</v>
      </c>
      <c r="R365" s="637">
        <f t="shared" si="238"/>
        <v>0</v>
      </c>
      <c r="S365" s="638"/>
      <c r="T365" s="519">
        <v>838.40000000000009</v>
      </c>
      <c r="U365" s="519">
        <f t="shared" si="257"/>
        <v>0</v>
      </c>
      <c r="V365" s="519">
        <v>699.4</v>
      </c>
      <c r="W365" s="519">
        <f t="shared" si="258"/>
        <v>0</v>
      </c>
      <c r="X365" s="670">
        <f t="shared" si="259"/>
        <v>0</v>
      </c>
      <c r="Y365" s="638"/>
      <c r="Z365" s="512">
        <v>838.40000000000009</v>
      </c>
      <c r="AA365" s="512">
        <f t="shared" si="260"/>
        <v>0</v>
      </c>
      <c r="AB365" s="512">
        <v>699.4</v>
      </c>
      <c r="AC365" s="512">
        <f t="shared" si="261"/>
        <v>0</v>
      </c>
      <c r="AD365" s="668">
        <f t="shared" si="262"/>
        <v>0</v>
      </c>
      <c r="AE365" s="740">
        <f t="shared" si="248"/>
        <v>120</v>
      </c>
      <c r="AF365" s="747">
        <v>838.40000000000009</v>
      </c>
      <c r="AG365" s="747">
        <f t="shared" si="263"/>
        <v>100608.00000000001</v>
      </c>
      <c r="AH365" s="747">
        <v>699.4</v>
      </c>
      <c r="AI365" s="747">
        <f t="shared" si="264"/>
        <v>83928</v>
      </c>
      <c r="AJ365" s="748">
        <f t="shared" si="265"/>
        <v>184536</v>
      </c>
    </row>
    <row r="366" spans="1:61" s="403" customFormat="1" ht="31.5" customHeight="1" x14ac:dyDescent="0.25">
      <c r="A366" s="962" t="s">
        <v>934</v>
      </c>
      <c r="B366" s="438" t="s">
        <v>463</v>
      </c>
      <c r="C366" s="571" t="s">
        <v>378</v>
      </c>
      <c r="D366" s="995">
        <v>130</v>
      </c>
      <c r="E366" s="477">
        <v>45.85</v>
      </c>
      <c r="F366" s="477">
        <f t="shared" si="251"/>
        <v>5960.5</v>
      </c>
      <c r="G366" s="477">
        <v>58.5</v>
      </c>
      <c r="H366" s="477">
        <f t="shared" si="252"/>
        <v>7605</v>
      </c>
      <c r="I366" s="610">
        <f t="shared" si="253"/>
        <v>13565.5</v>
      </c>
      <c r="J366" s="828"/>
      <c r="K366" s="799">
        <v>45.85</v>
      </c>
      <c r="L366" s="800">
        <f t="shared" si="254"/>
        <v>0</v>
      </c>
      <c r="M366" s="799">
        <v>58.5</v>
      </c>
      <c r="N366" s="800">
        <f t="shared" si="255"/>
        <v>0</v>
      </c>
      <c r="O366" s="804">
        <f t="shared" si="256"/>
        <v>0</v>
      </c>
      <c r="P366" s="638">
        <f t="shared" si="249"/>
        <v>0</v>
      </c>
      <c r="Q366" s="512">
        <f t="shared" si="250"/>
        <v>0</v>
      </c>
      <c r="R366" s="637">
        <f t="shared" si="238"/>
        <v>0</v>
      </c>
      <c r="S366" s="649"/>
      <c r="T366" s="519">
        <v>45.85</v>
      </c>
      <c r="U366" s="519">
        <f t="shared" si="257"/>
        <v>0</v>
      </c>
      <c r="V366" s="519">
        <v>58.5</v>
      </c>
      <c r="W366" s="519">
        <f t="shared" si="258"/>
        <v>0</v>
      </c>
      <c r="X366" s="670">
        <f t="shared" si="259"/>
        <v>0</v>
      </c>
      <c r="Y366" s="649"/>
      <c r="Z366" s="512">
        <v>45.85</v>
      </c>
      <c r="AA366" s="512">
        <f t="shared" si="260"/>
        <v>0</v>
      </c>
      <c r="AB366" s="512">
        <v>58.5</v>
      </c>
      <c r="AC366" s="512">
        <f t="shared" si="261"/>
        <v>0</v>
      </c>
      <c r="AD366" s="668">
        <f t="shared" si="262"/>
        <v>0</v>
      </c>
      <c r="AE366" s="740">
        <f t="shared" si="248"/>
        <v>130</v>
      </c>
      <c r="AF366" s="747">
        <v>45.85</v>
      </c>
      <c r="AG366" s="747">
        <f t="shared" si="263"/>
        <v>5960.5</v>
      </c>
      <c r="AH366" s="747">
        <v>58.5</v>
      </c>
      <c r="AI366" s="747">
        <f t="shared" si="264"/>
        <v>7605</v>
      </c>
      <c r="AJ366" s="748">
        <f t="shared" si="265"/>
        <v>13565.5</v>
      </c>
    </row>
    <row r="367" spans="1:61" s="403" customFormat="1" ht="31.5" customHeight="1" x14ac:dyDescent="0.25">
      <c r="A367" s="962" t="s">
        <v>935</v>
      </c>
      <c r="B367" s="438" t="s">
        <v>464</v>
      </c>
      <c r="C367" s="571" t="s">
        <v>31</v>
      </c>
      <c r="D367" s="995">
        <v>40</v>
      </c>
      <c r="E367" s="477">
        <v>262</v>
      </c>
      <c r="F367" s="477">
        <f t="shared" si="251"/>
        <v>10480</v>
      </c>
      <c r="G367" s="477">
        <v>681.2</v>
      </c>
      <c r="H367" s="477">
        <f t="shared" si="252"/>
        <v>27248</v>
      </c>
      <c r="I367" s="610">
        <f t="shared" si="253"/>
        <v>37728</v>
      </c>
      <c r="J367" s="828"/>
      <c r="K367" s="799">
        <v>262</v>
      </c>
      <c r="L367" s="800">
        <f t="shared" si="254"/>
        <v>0</v>
      </c>
      <c r="M367" s="799">
        <v>681.2</v>
      </c>
      <c r="N367" s="800">
        <f t="shared" si="255"/>
        <v>0</v>
      </c>
      <c r="O367" s="804">
        <f t="shared" si="256"/>
        <v>0</v>
      </c>
      <c r="P367" s="638">
        <f t="shared" si="249"/>
        <v>0</v>
      </c>
      <c r="Q367" s="512">
        <f t="shared" si="250"/>
        <v>0</v>
      </c>
      <c r="R367" s="637">
        <f t="shared" si="238"/>
        <v>0</v>
      </c>
      <c r="S367" s="649"/>
      <c r="T367" s="519">
        <v>262</v>
      </c>
      <c r="U367" s="519">
        <f t="shared" si="257"/>
        <v>0</v>
      </c>
      <c r="V367" s="519">
        <v>681.2</v>
      </c>
      <c r="W367" s="519">
        <f t="shared" si="258"/>
        <v>0</v>
      </c>
      <c r="X367" s="670">
        <f t="shared" si="259"/>
        <v>0</v>
      </c>
      <c r="Y367" s="649"/>
      <c r="Z367" s="512">
        <v>262</v>
      </c>
      <c r="AA367" s="512">
        <f t="shared" si="260"/>
        <v>0</v>
      </c>
      <c r="AB367" s="512">
        <v>681.2</v>
      </c>
      <c r="AC367" s="512">
        <f t="shared" si="261"/>
        <v>0</v>
      </c>
      <c r="AD367" s="668">
        <f t="shared" si="262"/>
        <v>0</v>
      </c>
      <c r="AE367" s="740">
        <f t="shared" si="248"/>
        <v>40</v>
      </c>
      <c r="AF367" s="747">
        <v>262</v>
      </c>
      <c r="AG367" s="747">
        <f t="shared" si="263"/>
        <v>10480</v>
      </c>
      <c r="AH367" s="747">
        <v>681.2</v>
      </c>
      <c r="AI367" s="747">
        <f t="shared" si="264"/>
        <v>27248</v>
      </c>
      <c r="AJ367" s="748">
        <f t="shared" si="265"/>
        <v>37728</v>
      </c>
    </row>
    <row r="368" spans="1:61" s="403" customFormat="1" ht="31.5" customHeight="1" x14ac:dyDescent="0.25">
      <c r="A368" s="962" t="s">
        <v>936</v>
      </c>
      <c r="B368" s="438" t="s">
        <v>465</v>
      </c>
      <c r="C368" s="571" t="s">
        <v>32</v>
      </c>
      <c r="D368" s="995">
        <v>20</v>
      </c>
      <c r="E368" s="477">
        <v>65.5</v>
      </c>
      <c r="F368" s="477">
        <f t="shared" si="251"/>
        <v>1310</v>
      </c>
      <c r="G368" s="477">
        <v>166.71200000000002</v>
      </c>
      <c r="H368" s="477">
        <f t="shared" si="252"/>
        <v>3334.2400000000002</v>
      </c>
      <c r="I368" s="610">
        <f t="shared" si="253"/>
        <v>4644.24</v>
      </c>
      <c r="J368" s="828"/>
      <c r="K368" s="799">
        <v>65.5</v>
      </c>
      <c r="L368" s="800">
        <f t="shared" si="254"/>
        <v>0</v>
      </c>
      <c r="M368" s="799">
        <v>166.71200000000002</v>
      </c>
      <c r="N368" s="800">
        <f t="shared" si="255"/>
        <v>0</v>
      </c>
      <c r="O368" s="804">
        <f t="shared" si="256"/>
        <v>0</v>
      </c>
      <c r="P368" s="638">
        <f t="shared" si="249"/>
        <v>0</v>
      </c>
      <c r="Q368" s="512">
        <f t="shared" si="250"/>
        <v>0</v>
      </c>
      <c r="R368" s="637">
        <f t="shared" si="238"/>
        <v>0</v>
      </c>
      <c r="S368" s="649"/>
      <c r="T368" s="519">
        <v>65.5</v>
      </c>
      <c r="U368" s="519">
        <f t="shared" si="257"/>
        <v>0</v>
      </c>
      <c r="V368" s="519">
        <v>166.71200000000002</v>
      </c>
      <c r="W368" s="519">
        <f t="shared" si="258"/>
        <v>0</v>
      </c>
      <c r="X368" s="670">
        <f t="shared" si="259"/>
        <v>0</v>
      </c>
      <c r="Y368" s="649"/>
      <c r="Z368" s="512">
        <v>65.5</v>
      </c>
      <c r="AA368" s="512">
        <f t="shared" si="260"/>
        <v>0</v>
      </c>
      <c r="AB368" s="512">
        <v>166.71200000000002</v>
      </c>
      <c r="AC368" s="512">
        <f t="shared" si="261"/>
        <v>0</v>
      </c>
      <c r="AD368" s="668">
        <f t="shared" si="262"/>
        <v>0</v>
      </c>
      <c r="AE368" s="740">
        <f t="shared" si="248"/>
        <v>20</v>
      </c>
      <c r="AF368" s="747">
        <v>65.5</v>
      </c>
      <c r="AG368" s="747">
        <f t="shared" si="263"/>
        <v>1310</v>
      </c>
      <c r="AH368" s="747">
        <v>166.71200000000002</v>
      </c>
      <c r="AI368" s="747">
        <f t="shared" si="264"/>
        <v>3334.2400000000002</v>
      </c>
      <c r="AJ368" s="748">
        <f t="shared" si="265"/>
        <v>4644.24</v>
      </c>
    </row>
    <row r="369" spans="1:61" s="403" customFormat="1" ht="31.5" customHeight="1" x14ac:dyDescent="0.25">
      <c r="A369" s="962" t="s">
        <v>937</v>
      </c>
      <c r="B369" s="438" t="s">
        <v>466</v>
      </c>
      <c r="C369" s="571" t="s">
        <v>31</v>
      </c>
      <c r="D369" s="995">
        <v>150</v>
      </c>
      <c r="E369" s="477">
        <v>32.75</v>
      </c>
      <c r="F369" s="477">
        <f t="shared" si="251"/>
        <v>4912.5</v>
      </c>
      <c r="G369" s="477">
        <v>36.816000000000003</v>
      </c>
      <c r="H369" s="477">
        <f t="shared" si="252"/>
        <v>5522.4000000000005</v>
      </c>
      <c r="I369" s="610">
        <f t="shared" si="253"/>
        <v>10434.900000000001</v>
      </c>
      <c r="J369" s="828"/>
      <c r="K369" s="799">
        <v>32.75</v>
      </c>
      <c r="L369" s="800">
        <f t="shared" si="254"/>
        <v>0</v>
      </c>
      <c r="M369" s="799">
        <v>36.816000000000003</v>
      </c>
      <c r="N369" s="800">
        <f t="shared" si="255"/>
        <v>0</v>
      </c>
      <c r="O369" s="804">
        <f t="shared" si="256"/>
        <v>0</v>
      </c>
      <c r="P369" s="638">
        <f t="shared" si="249"/>
        <v>0</v>
      </c>
      <c r="Q369" s="512">
        <f t="shared" si="250"/>
        <v>0</v>
      </c>
      <c r="R369" s="637">
        <f t="shared" si="238"/>
        <v>0</v>
      </c>
      <c r="S369" s="649"/>
      <c r="T369" s="519">
        <v>32.75</v>
      </c>
      <c r="U369" s="519">
        <f t="shared" si="257"/>
        <v>0</v>
      </c>
      <c r="V369" s="519">
        <v>36.816000000000003</v>
      </c>
      <c r="W369" s="519">
        <f t="shared" si="258"/>
        <v>0</v>
      </c>
      <c r="X369" s="670">
        <f t="shared" si="259"/>
        <v>0</v>
      </c>
      <c r="Y369" s="649"/>
      <c r="Z369" s="512">
        <v>32.75</v>
      </c>
      <c r="AA369" s="512">
        <f t="shared" si="260"/>
        <v>0</v>
      </c>
      <c r="AB369" s="512">
        <v>36.816000000000003</v>
      </c>
      <c r="AC369" s="512">
        <f t="shared" si="261"/>
        <v>0</v>
      </c>
      <c r="AD369" s="668">
        <f t="shared" si="262"/>
        <v>0</v>
      </c>
      <c r="AE369" s="740">
        <f t="shared" si="248"/>
        <v>150</v>
      </c>
      <c r="AF369" s="747">
        <v>32.75</v>
      </c>
      <c r="AG369" s="747">
        <f t="shared" si="263"/>
        <v>4912.5</v>
      </c>
      <c r="AH369" s="747">
        <v>36.816000000000003</v>
      </c>
      <c r="AI369" s="747">
        <f t="shared" si="264"/>
        <v>5522.4000000000005</v>
      </c>
      <c r="AJ369" s="748">
        <f t="shared" si="265"/>
        <v>10434.900000000001</v>
      </c>
    </row>
    <row r="370" spans="1:61" s="403" customFormat="1" ht="31.5" customHeight="1" x14ac:dyDescent="0.25">
      <c r="A370" s="962" t="s">
        <v>938</v>
      </c>
      <c r="B370" s="438" t="s">
        <v>467</v>
      </c>
      <c r="C370" s="571" t="s">
        <v>31</v>
      </c>
      <c r="D370" s="995">
        <v>1</v>
      </c>
      <c r="E370" s="477">
        <v>2620</v>
      </c>
      <c r="F370" s="477">
        <f t="shared" si="251"/>
        <v>2620</v>
      </c>
      <c r="G370" s="477">
        <v>9412</v>
      </c>
      <c r="H370" s="477">
        <f t="shared" si="252"/>
        <v>9412</v>
      </c>
      <c r="I370" s="610">
        <f t="shared" si="253"/>
        <v>12032</v>
      </c>
      <c r="J370" s="828"/>
      <c r="K370" s="799">
        <v>2620</v>
      </c>
      <c r="L370" s="800">
        <f t="shared" si="254"/>
        <v>0</v>
      </c>
      <c r="M370" s="799">
        <v>9412</v>
      </c>
      <c r="N370" s="800">
        <f t="shared" si="255"/>
        <v>0</v>
      </c>
      <c r="O370" s="804">
        <f t="shared" si="256"/>
        <v>0</v>
      </c>
      <c r="P370" s="638">
        <f t="shared" si="249"/>
        <v>0</v>
      </c>
      <c r="Q370" s="512">
        <f t="shared" si="250"/>
        <v>0</v>
      </c>
      <c r="R370" s="637">
        <f t="shared" si="238"/>
        <v>0</v>
      </c>
      <c r="S370" s="649"/>
      <c r="T370" s="519">
        <v>2620</v>
      </c>
      <c r="U370" s="519">
        <f t="shared" si="257"/>
        <v>0</v>
      </c>
      <c r="V370" s="519">
        <v>9412</v>
      </c>
      <c r="W370" s="519">
        <f t="shared" si="258"/>
        <v>0</v>
      </c>
      <c r="X370" s="670">
        <f t="shared" si="259"/>
        <v>0</v>
      </c>
      <c r="Y370" s="649"/>
      <c r="Z370" s="512">
        <v>2620</v>
      </c>
      <c r="AA370" s="512">
        <f t="shared" si="260"/>
        <v>0</v>
      </c>
      <c r="AB370" s="512">
        <v>9412</v>
      </c>
      <c r="AC370" s="512">
        <f t="shared" si="261"/>
        <v>0</v>
      </c>
      <c r="AD370" s="668">
        <f t="shared" si="262"/>
        <v>0</v>
      </c>
      <c r="AE370" s="740">
        <f t="shared" si="248"/>
        <v>1</v>
      </c>
      <c r="AF370" s="747">
        <v>2620</v>
      </c>
      <c r="AG370" s="747">
        <f t="shared" si="263"/>
        <v>2620</v>
      </c>
      <c r="AH370" s="747">
        <v>9412</v>
      </c>
      <c r="AI370" s="747">
        <f t="shared" si="264"/>
        <v>9412</v>
      </c>
      <c r="AJ370" s="748">
        <f t="shared" si="265"/>
        <v>12032</v>
      </c>
    </row>
    <row r="371" spans="1:61" s="403" customFormat="1" ht="31.5" customHeight="1" x14ac:dyDescent="0.25">
      <c r="A371" s="962" t="s">
        <v>939</v>
      </c>
      <c r="B371" s="438" t="s">
        <v>468</v>
      </c>
      <c r="C371" s="571" t="s">
        <v>31</v>
      </c>
      <c r="D371" s="995">
        <v>3</v>
      </c>
      <c r="E371" s="477">
        <v>262</v>
      </c>
      <c r="F371" s="477">
        <f t="shared" si="251"/>
        <v>786</v>
      </c>
      <c r="G371" s="477">
        <v>109.2</v>
      </c>
      <c r="H371" s="477">
        <f t="shared" si="252"/>
        <v>327.60000000000002</v>
      </c>
      <c r="I371" s="610">
        <f t="shared" si="253"/>
        <v>1113.5999999999999</v>
      </c>
      <c r="J371" s="828"/>
      <c r="K371" s="799">
        <v>262</v>
      </c>
      <c r="L371" s="800">
        <f t="shared" si="254"/>
        <v>0</v>
      </c>
      <c r="M371" s="799">
        <v>109.2</v>
      </c>
      <c r="N371" s="800">
        <f t="shared" si="255"/>
        <v>0</v>
      </c>
      <c r="O371" s="804">
        <f t="shared" si="256"/>
        <v>0</v>
      </c>
      <c r="P371" s="638">
        <f t="shared" si="249"/>
        <v>0</v>
      </c>
      <c r="Q371" s="512">
        <f t="shared" si="250"/>
        <v>0</v>
      </c>
      <c r="R371" s="637">
        <f t="shared" si="238"/>
        <v>0</v>
      </c>
      <c r="S371" s="649"/>
      <c r="T371" s="519">
        <v>262</v>
      </c>
      <c r="U371" s="519">
        <f t="shared" si="257"/>
        <v>0</v>
      </c>
      <c r="V371" s="519">
        <v>109.2</v>
      </c>
      <c r="W371" s="519">
        <f t="shared" si="258"/>
        <v>0</v>
      </c>
      <c r="X371" s="670">
        <f t="shared" si="259"/>
        <v>0</v>
      </c>
      <c r="Y371" s="649"/>
      <c r="Z371" s="512">
        <v>262</v>
      </c>
      <c r="AA371" s="512">
        <f t="shared" si="260"/>
        <v>0</v>
      </c>
      <c r="AB371" s="512">
        <v>109.2</v>
      </c>
      <c r="AC371" s="512">
        <f t="shared" si="261"/>
        <v>0</v>
      </c>
      <c r="AD371" s="668">
        <f t="shared" si="262"/>
        <v>0</v>
      </c>
      <c r="AE371" s="740">
        <f t="shared" si="248"/>
        <v>3</v>
      </c>
      <c r="AF371" s="747">
        <v>262</v>
      </c>
      <c r="AG371" s="747">
        <f t="shared" si="263"/>
        <v>786</v>
      </c>
      <c r="AH371" s="747">
        <v>109.2</v>
      </c>
      <c r="AI371" s="747">
        <f t="shared" si="264"/>
        <v>327.60000000000002</v>
      </c>
      <c r="AJ371" s="748">
        <f t="shared" si="265"/>
        <v>1113.5999999999999</v>
      </c>
    </row>
    <row r="372" spans="1:61" s="403" customFormat="1" ht="31.5" customHeight="1" x14ac:dyDescent="0.25">
      <c r="A372" s="962" t="s">
        <v>940</v>
      </c>
      <c r="B372" s="438" t="s">
        <v>469</v>
      </c>
      <c r="C372" s="571" t="s">
        <v>32</v>
      </c>
      <c r="D372" s="995">
        <v>50</v>
      </c>
      <c r="E372" s="477">
        <v>458.5</v>
      </c>
      <c r="F372" s="477">
        <f t="shared" si="251"/>
        <v>22925</v>
      </c>
      <c r="G372" s="477">
        <v>369.2</v>
      </c>
      <c r="H372" s="477">
        <f t="shared" si="252"/>
        <v>18460</v>
      </c>
      <c r="I372" s="610">
        <f t="shared" si="253"/>
        <v>41385</v>
      </c>
      <c r="J372" s="828"/>
      <c r="K372" s="799">
        <v>458.5</v>
      </c>
      <c r="L372" s="800">
        <f t="shared" si="254"/>
        <v>0</v>
      </c>
      <c r="M372" s="799">
        <v>369.2</v>
      </c>
      <c r="N372" s="800">
        <f t="shared" si="255"/>
        <v>0</v>
      </c>
      <c r="O372" s="804">
        <f t="shared" si="256"/>
        <v>0</v>
      </c>
      <c r="P372" s="638">
        <f t="shared" si="249"/>
        <v>0</v>
      </c>
      <c r="Q372" s="512">
        <f t="shared" si="250"/>
        <v>0</v>
      </c>
      <c r="R372" s="637">
        <f t="shared" si="238"/>
        <v>0</v>
      </c>
      <c r="S372" s="649"/>
      <c r="T372" s="519">
        <v>458.5</v>
      </c>
      <c r="U372" s="519">
        <f t="shared" si="257"/>
        <v>0</v>
      </c>
      <c r="V372" s="519">
        <v>369.2</v>
      </c>
      <c r="W372" s="519">
        <f t="shared" si="258"/>
        <v>0</v>
      </c>
      <c r="X372" s="670">
        <f t="shared" si="259"/>
        <v>0</v>
      </c>
      <c r="Y372" s="649"/>
      <c r="Z372" s="512">
        <v>458.5</v>
      </c>
      <c r="AA372" s="512">
        <f t="shared" si="260"/>
        <v>0</v>
      </c>
      <c r="AB372" s="512">
        <v>369.2</v>
      </c>
      <c r="AC372" s="512">
        <f t="shared" si="261"/>
        <v>0</v>
      </c>
      <c r="AD372" s="668">
        <f t="shared" si="262"/>
        <v>0</v>
      </c>
      <c r="AE372" s="740">
        <f t="shared" si="248"/>
        <v>50</v>
      </c>
      <c r="AF372" s="747">
        <v>458.5</v>
      </c>
      <c r="AG372" s="747">
        <f t="shared" si="263"/>
        <v>22925</v>
      </c>
      <c r="AH372" s="747">
        <v>369.2</v>
      </c>
      <c r="AI372" s="747">
        <f t="shared" si="264"/>
        <v>18460</v>
      </c>
      <c r="AJ372" s="748">
        <f t="shared" si="265"/>
        <v>41385</v>
      </c>
    </row>
    <row r="373" spans="1:61" s="403" customFormat="1" ht="31.5" customHeight="1" x14ac:dyDescent="0.25">
      <c r="A373" s="962" t="s">
        <v>941</v>
      </c>
      <c r="B373" s="438" t="s">
        <v>268</v>
      </c>
      <c r="C373" s="571" t="s">
        <v>224</v>
      </c>
      <c r="D373" s="995">
        <v>1</v>
      </c>
      <c r="E373" s="477"/>
      <c r="F373" s="477"/>
      <c r="G373" s="477">
        <v>13000</v>
      </c>
      <c r="H373" s="477">
        <f t="shared" si="252"/>
        <v>13000</v>
      </c>
      <c r="I373" s="610">
        <f t="shared" si="253"/>
        <v>13000</v>
      </c>
      <c r="J373" s="828"/>
      <c r="K373" s="799"/>
      <c r="L373" s="800"/>
      <c r="M373" s="799">
        <v>13000</v>
      </c>
      <c r="N373" s="800">
        <f t="shared" si="255"/>
        <v>0</v>
      </c>
      <c r="O373" s="804">
        <f t="shared" si="256"/>
        <v>0</v>
      </c>
      <c r="P373" s="638">
        <f t="shared" si="249"/>
        <v>0</v>
      </c>
      <c r="Q373" s="512">
        <f t="shared" si="250"/>
        <v>0</v>
      </c>
      <c r="R373" s="637">
        <f t="shared" si="238"/>
        <v>0</v>
      </c>
      <c r="S373" s="649"/>
      <c r="T373" s="519"/>
      <c r="U373" s="519"/>
      <c r="V373" s="519">
        <v>13000</v>
      </c>
      <c r="W373" s="519">
        <f t="shared" si="258"/>
        <v>0</v>
      </c>
      <c r="X373" s="670">
        <f t="shared" si="259"/>
        <v>0</v>
      </c>
      <c r="Y373" s="649"/>
      <c r="Z373" s="512"/>
      <c r="AA373" s="512"/>
      <c r="AB373" s="512">
        <v>13000</v>
      </c>
      <c r="AC373" s="512">
        <f t="shared" si="261"/>
        <v>0</v>
      </c>
      <c r="AD373" s="668">
        <f t="shared" si="262"/>
        <v>0</v>
      </c>
      <c r="AE373" s="740">
        <f t="shared" si="248"/>
        <v>1</v>
      </c>
      <c r="AF373" s="747"/>
      <c r="AG373" s="747"/>
      <c r="AH373" s="747">
        <v>13000</v>
      </c>
      <c r="AI373" s="747">
        <f t="shared" si="264"/>
        <v>13000</v>
      </c>
      <c r="AJ373" s="748">
        <f t="shared" si="265"/>
        <v>13000</v>
      </c>
    </row>
    <row r="374" spans="1:61" s="403" customFormat="1" ht="31.5" customHeight="1" x14ac:dyDescent="0.25">
      <c r="A374" s="962" t="s">
        <v>942</v>
      </c>
      <c r="B374" s="438" t="s">
        <v>358</v>
      </c>
      <c r="C374" s="571" t="s">
        <v>224</v>
      </c>
      <c r="D374" s="995">
        <v>1</v>
      </c>
      <c r="E374" s="477">
        <v>31440</v>
      </c>
      <c r="F374" s="477">
        <f>E374*D374</f>
        <v>31440</v>
      </c>
      <c r="G374" s="477"/>
      <c r="H374" s="477"/>
      <c r="I374" s="610">
        <f t="shared" si="253"/>
        <v>31440</v>
      </c>
      <c r="J374" s="828"/>
      <c r="K374" s="799">
        <v>31440</v>
      </c>
      <c r="L374" s="800">
        <f>K374*J374</f>
        <v>0</v>
      </c>
      <c r="M374" s="799"/>
      <c r="N374" s="800"/>
      <c r="O374" s="804">
        <f t="shared" si="256"/>
        <v>0</v>
      </c>
      <c r="P374" s="638">
        <f t="shared" si="249"/>
        <v>0</v>
      </c>
      <c r="Q374" s="512">
        <f t="shared" si="250"/>
        <v>0</v>
      </c>
      <c r="R374" s="637">
        <f t="shared" si="238"/>
        <v>0</v>
      </c>
      <c r="S374" s="649"/>
      <c r="T374" s="519">
        <v>31440</v>
      </c>
      <c r="U374" s="519">
        <f>T374*S374</f>
        <v>0</v>
      </c>
      <c r="V374" s="519"/>
      <c r="W374" s="519"/>
      <c r="X374" s="670">
        <f t="shared" si="259"/>
        <v>0</v>
      </c>
      <c r="Y374" s="649"/>
      <c r="Z374" s="512">
        <v>31440</v>
      </c>
      <c r="AA374" s="512">
        <f>Z374*Y374</f>
        <v>0</v>
      </c>
      <c r="AB374" s="512"/>
      <c r="AC374" s="512"/>
      <c r="AD374" s="668">
        <f t="shared" si="262"/>
        <v>0</v>
      </c>
      <c r="AE374" s="740">
        <f t="shared" si="248"/>
        <v>1</v>
      </c>
      <c r="AF374" s="747">
        <v>31440</v>
      </c>
      <c r="AG374" s="747">
        <f>AF374*AE374</f>
        <v>31440</v>
      </c>
      <c r="AH374" s="747"/>
      <c r="AI374" s="747"/>
      <c r="AJ374" s="748">
        <f t="shared" si="265"/>
        <v>31440</v>
      </c>
    </row>
    <row r="375" spans="1:61" s="242" customFormat="1" ht="31.5" customHeight="1" x14ac:dyDescent="0.25">
      <c r="A375" s="961" t="s">
        <v>470</v>
      </c>
      <c r="B375" s="695" t="s">
        <v>471</v>
      </c>
      <c r="C375" s="696"/>
      <c r="D375" s="639"/>
      <c r="E375" s="455"/>
      <c r="F375" s="455">
        <f>SUM(F376:F409)</f>
        <v>4238788.3880000003</v>
      </c>
      <c r="G375" s="455"/>
      <c r="H375" s="455">
        <f>SUM(H376:H409)</f>
        <v>18446335.010000002</v>
      </c>
      <c r="I375" s="607">
        <f>SUM(I376:I409)</f>
        <v>22685123.398000002</v>
      </c>
      <c r="J375" s="825"/>
      <c r="K375" s="794"/>
      <c r="L375" s="803">
        <f>SUM(L376:L409)</f>
        <v>784648</v>
      </c>
      <c r="M375" s="794"/>
      <c r="N375" s="803">
        <f>SUM(N376:N409)</f>
        <v>14604136</v>
      </c>
      <c r="O375" s="796">
        <f>SUM(O376:O409)</f>
        <v>15388784</v>
      </c>
      <c r="P375" s="639"/>
      <c r="Q375" s="455"/>
      <c r="R375" s="607"/>
      <c r="S375" s="633"/>
      <c r="T375" s="513"/>
      <c r="U375" s="513">
        <f>SUM(U376:U409)</f>
        <v>784648</v>
      </c>
      <c r="V375" s="513"/>
      <c r="W375" s="513">
        <f>SUM(W376:W409)</f>
        <v>14604136</v>
      </c>
      <c r="X375" s="667">
        <f>SUM(X376:X409)</f>
        <v>15388784</v>
      </c>
      <c r="Y375" s="633"/>
      <c r="Z375" s="513"/>
      <c r="AA375" s="513">
        <f>SUM(AA376:AA409)</f>
        <v>0</v>
      </c>
      <c r="AB375" s="513"/>
      <c r="AC375" s="513">
        <f>SUM(AC376:AC409)</f>
        <v>0</v>
      </c>
      <c r="AD375" s="667">
        <f>SUM(AD376:AD409)</f>
        <v>0</v>
      </c>
      <c r="AE375" s="740">
        <f t="shared" si="248"/>
        <v>0</v>
      </c>
      <c r="AF375" s="741"/>
      <c r="AG375" s="741">
        <f>SUM(AG376:AG409)</f>
        <v>3454140.3879999998</v>
      </c>
      <c r="AH375" s="741"/>
      <c r="AI375" s="741">
        <f>SUM(AI376:AI409)</f>
        <v>3842199.01</v>
      </c>
      <c r="AJ375" s="742">
        <f>SUM(AJ376:AJ409)</f>
        <v>7296339.398</v>
      </c>
      <c r="AK375" s="404"/>
    </row>
    <row r="376" spans="1:61" s="403" customFormat="1" ht="31.5" customHeight="1" x14ac:dyDescent="0.25">
      <c r="A376" s="966" t="s">
        <v>943</v>
      </c>
      <c r="B376" s="438" t="s">
        <v>472</v>
      </c>
      <c r="C376" s="576" t="s">
        <v>31</v>
      </c>
      <c r="D376" s="1003">
        <v>2</v>
      </c>
      <c r="E376" s="477">
        <v>332000</v>
      </c>
      <c r="F376" s="477">
        <f>E376*D376</f>
        <v>664000</v>
      </c>
      <c r="G376" s="477">
        <v>5812000</v>
      </c>
      <c r="H376" s="477">
        <f>G376*D376</f>
        <v>11624000</v>
      </c>
      <c r="I376" s="610">
        <f>H376+F376</f>
        <v>12288000</v>
      </c>
      <c r="J376" s="793">
        <v>2</v>
      </c>
      <c r="K376" s="799">
        <v>332000</v>
      </c>
      <c r="L376" s="800">
        <f>K376*J376</f>
        <v>664000</v>
      </c>
      <c r="M376" s="799">
        <v>5812000</v>
      </c>
      <c r="N376" s="800">
        <f>M376*J376</f>
        <v>11624000</v>
      </c>
      <c r="O376" s="804">
        <f>N376+L376</f>
        <v>12288000</v>
      </c>
      <c r="P376" s="638">
        <f t="shared" si="249"/>
        <v>0</v>
      </c>
      <c r="Q376" s="512">
        <f t="shared" si="250"/>
        <v>0</v>
      </c>
      <c r="R376" s="637">
        <f t="shared" si="238"/>
        <v>0</v>
      </c>
      <c r="S376" s="638">
        <v>2</v>
      </c>
      <c r="T376" s="512">
        <v>332000</v>
      </c>
      <c r="U376" s="512">
        <f>T376*S376</f>
        <v>664000</v>
      </c>
      <c r="V376" s="512">
        <v>5812000</v>
      </c>
      <c r="W376" s="512">
        <f>V376*S376</f>
        <v>11624000</v>
      </c>
      <c r="X376" s="668">
        <f>W376+U376</f>
        <v>12288000</v>
      </c>
      <c r="Y376" s="638"/>
      <c r="Z376" s="512">
        <v>332000</v>
      </c>
      <c r="AA376" s="512">
        <f>Z376*Y376</f>
        <v>0</v>
      </c>
      <c r="AB376" s="512">
        <v>5812000</v>
      </c>
      <c r="AC376" s="512">
        <f>AB376*Y376</f>
        <v>0</v>
      </c>
      <c r="AD376" s="668">
        <f>AC376+AA376</f>
        <v>0</v>
      </c>
      <c r="AE376" s="740">
        <f t="shared" si="248"/>
        <v>0</v>
      </c>
      <c r="AF376" s="743">
        <v>332000</v>
      </c>
      <c r="AG376" s="743">
        <f>AF376*AE376</f>
        <v>0</v>
      </c>
      <c r="AH376" s="743">
        <v>5812000</v>
      </c>
      <c r="AI376" s="743">
        <f>AH376*AE376</f>
        <v>0</v>
      </c>
      <c r="AJ376" s="744">
        <f>AI376+AG376</f>
        <v>0</v>
      </c>
    </row>
    <row r="377" spans="1:61" s="403" customFormat="1" ht="31.5" customHeight="1" x14ac:dyDescent="0.25">
      <c r="A377" s="966" t="s">
        <v>944</v>
      </c>
      <c r="B377" s="438" t="s">
        <v>473</v>
      </c>
      <c r="C377" s="576"/>
      <c r="D377" s="1003"/>
      <c r="E377" s="477"/>
      <c r="F377" s="477"/>
      <c r="G377" s="477"/>
      <c r="H377" s="477"/>
      <c r="I377" s="610"/>
      <c r="J377" s="793"/>
      <c r="K377" s="799"/>
      <c r="L377" s="800"/>
      <c r="M377" s="799"/>
      <c r="N377" s="800"/>
      <c r="O377" s="804"/>
      <c r="P377" s="638">
        <f t="shared" si="249"/>
        <v>0</v>
      </c>
      <c r="Q377" s="512">
        <f t="shared" si="250"/>
        <v>0</v>
      </c>
      <c r="R377" s="637">
        <f t="shared" si="238"/>
        <v>0</v>
      </c>
      <c r="S377" s="638"/>
      <c r="T377" s="519"/>
      <c r="U377" s="519"/>
      <c r="V377" s="519"/>
      <c r="W377" s="519"/>
      <c r="X377" s="670"/>
      <c r="Y377" s="638"/>
      <c r="Z377" s="512"/>
      <c r="AA377" s="512"/>
      <c r="AB377" s="512"/>
      <c r="AC377" s="512"/>
      <c r="AD377" s="668"/>
      <c r="AE377" s="740">
        <f t="shared" si="248"/>
        <v>0</v>
      </c>
      <c r="AF377" s="747"/>
      <c r="AG377" s="747"/>
      <c r="AH377" s="747"/>
      <c r="AI377" s="747"/>
      <c r="AJ377" s="748"/>
    </row>
    <row r="378" spans="1:61" s="403" customFormat="1" ht="31.5" customHeight="1" x14ac:dyDescent="0.25">
      <c r="A378" s="966" t="s">
        <v>945</v>
      </c>
      <c r="B378" s="438" t="s">
        <v>474</v>
      </c>
      <c r="C378" s="576"/>
      <c r="D378" s="1003"/>
      <c r="E378" s="477"/>
      <c r="F378" s="477"/>
      <c r="G378" s="477"/>
      <c r="H378" s="477"/>
      <c r="I378" s="610"/>
      <c r="J378" s="793"/>
      <c r="K378" s="799"/>
      <c r="L378" s="800"/>
      <c r="M378" s="799"/>
      <c r="N378" s="800"/>
      <c r="O378" s="804"/>
      <c r="P378" s="638">
        <f t="shared" si="249"/>
        <v>0</v>
      </c>
      <c r="Q378" s="512">
        <f t="shared" si="250"/>
        <v>0</v>
      </c>
      <c r="R378" s="637">
        <f t="shared" si="238"/>
        <v>0</v>
      </c>
      <c r="S378" s="638"/>
      <c r="T378" s="519"/>
      <c r="U378" s="519"/>
      <c r="V378" s="519"/>
      <c r="W378" s="519"/>
      <c r="X378" s="670"/>
      <c r="Y378" s="638"/>
      <c r="Z378" s="512"/>
      <c r="AA378" s="512"/>
      <c r="AB378" s="512"/>
      <c r="AC378" s="512"/>
      <c r="AD378" s="668"/>
      <c r="AE378" s="740">
        <f t="shared" si="248"/>
        <v>0</v>
      </c>
      <c r="AF378" s="747"/>
      <c r="AG378" s="747"/>
      <c r="AH378" s="747"/>
      <c r="AI378" s="747"/>
      <c r="AJ378" s="748"/>
    </row>
    <row r="379" spans="1:61" s="403" customFormat="1" ht="31.5" customHeight="1" x14ac:dyDescent="0.25">
      <c r="A379" s="966" t="s">
        <v>946</v>
      </c>
      <c r="B379" s="438" t="s">
        <v>475</v>
      </c>
      <c r="C379" s="576"/>
      <c r="D379" s="1003"/>
      <c r="E379" s="477"/>
      <c r="F379" s="477"/>
      <c r="G379" s="477"/>
      <c r="H379" s="477"/>
      <c r="I379" s="610"/>
      <c r="J379" s="793"/>
      <c r="K379" s="799"/>
      <c r="L379" s="800"/>
      <c r="M379" s="799"/>
      <c r="N379" s="800"/>
      <c r="O379" s="804"/>
      <c r="P379" s="638">
        <f t="shared" si="249"/>
        <v>0</v>
      </c>
      <c r="Q379" s="512">
        <f t="shared" si="250"/>
        <v>0</v>
      </c>
      <c r="R379" s="637">
        <f t="shared" si="238"/>
        <v>0</v>
      </c>
      <c r="S379" s="638"/>
      <c r="T379" s="519"/>
      <c r="U379" s="519"/>
      <c r="V379" s="519"/>
      <c r="W379" s="519"/>
      <c r="X379" s="670"/>
      <c r="Y379" s="638"/>
      <c r="Z379" s="512"/>
      <c r="AA379" s="512"/>
      <c r="AB379" s="512"/>
      <c r="AC379" s="512"/>
      <c r="AD379" s="668"/>
      <c r="AE379" s="740">
        <f t="shared" si="248"/>
        <v>0</v>
      </c>
      <c r="AF379" s="747"/>
      <c r="AG379" s="747"/>
      <c r="AH379" s="747"/>
      <c r="AI379" s="747"/>
      <c r="AJ379" s="748"/>
    </row>
    <row r="380" spans="1:61" ht="31.5" customHeight="1" x14ac:dyDescent="0.25">
      <c r="A380" s="966" t="s">
        <v>947</v>
      </c>
      <c r="B380" s="438" t="s">
        <v>476</v>
      </c>
      <c r="C380" s="576" t="s">
        <v>31</v>
      </c>
      <c r="D380" s="1003">
        <v>2</v>
      </c>
      <c r="E380" s="477"/>
      <c r="F380" s="477"/>
      <c r="G380" s="477">
        <v>73710</v>
      </c>
      <c r="H380" s="477">
        <f>G380*D380</f>
        <v>147420</v>
      </c>
      <c r="I380" s="610">
        <f t="shared" ref="I380:I409" si="266">H380+F380</f>
        <v>147420</v>
      </c>
      <c r="J380" s="793"/>
      <c r="K380" s="799"/>
      <c r="L380" s="800"/>
      <c r="M380" s="799">
        <v>73710</v>
      </c>
      <c r="N380" s="800">
        <f>M380*J380</f>
        <v>0</v>
      </c>
      <c r="O380" s="804">
        <f t="shared" ref="O380:O409" si="267">N380+L380</f>
        <v>0</v>
      </c>
      <c r="P380" s="638">
        <f t="shared" si="249"/>
        <v>0</v>
      </c>
      <c r="Q380" s="512">
        <f t="shared" si="250"/>
        <v>0</v>
      </c>
      <c r="R380" s="637">
        <f t="shared" si="238"/>
        <v>0</v>
      </c>
      <c r="S380" s="638"/>
      <c r="T380" s="519"/>
      <c r="U380" s="519"/>
      <c r="V380" s="519">
        <v>73710</v>
      </c>
      <c r="W380" s="519">
        <f>V380*S380</f>
        <v>0</v>
      </c>
      <c r="X380" s="670">
        <f t="shared" ref="X380:X409" si="268">W380+U380</f>
        <v>0</v>
      </c>
      <c r="Y380" s="638"/>
      <c r="Z380" s="512"/>
      <c r="AA380" s="512"/>
      <c r="AB380" s="512">
        <v>73710</v>
      </c>
      <c r="AC380" s="512">
        <f>AB380*Y380</f>
        <v>0</v>
      </c>
      <c r="AD380" s="668">
        <f t="shared" ref="AD380:AD409" si="269">AC380+AA380</f>
        <v>0</v>
      </c>
      <c r="AE380" s="740">
        <f t="shared" si="248"/>
        <v>2</v>
      </c>
      <c r="AF380" s="747"/>
      <c r="AG380" s="747"/>
      <c r="AH380" s="747">
        <v>73710</v>
      </c>
      <c r="AI380" s="747">
        <f>AH380*AE380</f>
        <v>147420</v>
      </c>
      <c r="AJ380" s="748">
        <f t="shared" ref="AJ380:AJ409" si="270">AI380+AG380</f>
        <v>147420</v>
      </c>
    </row>
    <row r="381" spans="1:61" s="403" customFormat="1" ht="31.5" customHeight="1" x14ac:dyDescent="0.25">
      <c r="A381" s="966" t="s">
        <v>948</v>
      </c>
      <c r="B381" s="438" t="s">
        <v>477</v>
      </c>
      <c r="C381" s="576" t="s">
        <v>31</v>
      </c>
      <c r="D381" s="1003">
        <v>2</v>
      </c>
      <c r="E381" s="477">
        <v>60324</v>
      </c>
      <c r="F381" s="477">
        <f t="shared" ref="F381:F409" si="271">E381*D381</f>
        <v>120648</v>
      </c>
      <c r="G381" s="477">
        <v>1490068</v>
      </c>
      <c r="H381" s="477">
        <f>G381*D381</f>
        <v>2980136</v>
      </c>
      <c r="I381" s="610">
        <f t="shared" si="266"/>
        <v>3100784</v>
      </c>
      <c r="J381" s="793">
        <v>2</v>
      </c>
      <c r="K381" s="799">
        <v>60324</v>
      </c>
      <c r="L381" s="800">
        <f t="shared" ref="L381:L409" si="272">K381*J381</f>
        <v>120648</v>
      </c>
      <c r="M381" s="799">
        <v>1490068</v>
      </c>
      <c r="N381" s="800">
        <f>M381*J381</f>
        <v>2980136</v>
      </c>
      <c r="O381" s="804">
        <f t="shared" si="267"/>
        <v>3100784</v>
      </c>
      <c r="P381" s="638">
        <f t="shared" si="249"/>
        <v>0</v>
      </c>
      <c r="Q381" s="512">
        <f t="shared" si="250"/>
        <v>0</v>
      </c>
      <c r="R381" s="637">
        <f t="shared" si="238"/>
        <v>0</v>
      </c>
      <c r="S381" s="638">
        <v>2</v>
      </c>
      <c r="T381" s="512">
        <v>60324</v>
      </c>
      <c r="U381" s="512">
        <f t="shared" ref="U381:U409" si="273">T381*S381</f>
        <v>120648</v>
      </c>
      <c r="V381" s="512">
        <v>1490068</v>
      </c>
      <c r="W381" s="512">
        <f>V381*S381</f>
        <v>2980136</v>
      </c>
      <c r="X381" s="668">
        <f t="shared" si="268"/>
        <v>3100784</v>
      </c>
      <c r="Y381" s="638"/>
      <c r="Z381" s="512">
        <v>60324</v>
      </c>
      <c r="AA381" s="512">
        <f t="shared" ref="AA381:AA409" si="274">Z381*Y381</f>
        <v>0</v>
      </c>
      <c r="AB381" s="512">
        <v>1490068</v>
      </c>
      <c r="AC381" s="512">
        <f>AB381*Y381</f>
        <v>0</v>
      </c>
      <c r="AD381" s="668">
        <f t="shared" si="269"/>
        <v>0</v>
      </c>
      <c r="AE381" s="740">
        <f t="shared" si="248"/>
        <v>0</v>
      </c>
      <c r="AF381" s="743">
        <v>60324</v>
      </c>
      <c r="AG381" s="743">
        <f t="shared" ref="AG381:AG409" si="275">AF381*AE381</f>
        <v>0</v>
      </c>
      <c r="AH381" s="743">
        <v>1490068</v>
      </c>
      <c r="AI381" s="743">
        <f>AH381*AE381</f>
        <v>0</v>
      </c>
      <c r="AJ381" s="744">
        <f t="shared" si="270"/>
        <v>0</v>
      </c>
      <c r="AL381" s="196"/>
      <c r="AM381" s="196"/>
      <c r="AN381" s="196"/>
      <c r="AO381" s="196"/>
      <c r="AP381" s="196"/>
      <c r="AQ381" s="196"/>
      <c r="AR381" s="196"/>
      <c r="AS381" s="196"/>
      <c r="AT381" s="196"/>
      <c r="AU381" s="196"/>
      <c r="AV381" s="196"/>
      <c r="AW381" s="196"/>
      <c r="AX381" s="196"/>
      <c r="AY381" s="196"/>
      <c r="AZ381" s="196"/>
      <c r="BA381" s="196"/>
      <c r="BB381" s="196"/>
      <c r="BC381" s="196"/>
      <c r="BD381" s="196"/>
      <c r="BE381" s="196"/>
      <c r="BF381" s="196"/>
      <c r="BG381" s="196"/>
      <c r="BH381" s="196"/>
      <c r="BI381" s="196"/>
    </row>
    <row r="382" spans="1:61" s="403" customFormat="1" ht="31.5" customHeight="1" x14ac:dyDescent="0.25">
      <c r="A382" s="966" t="s">
        <v>949</v>
      </c>
      <c r="B382" s="438" t="s">
        <v>478</v>
      </c>
      <c r="C382" s="576" t="s">
        <v>479</v>
      </c>
      <c r="D382" s="1003">
        <v>2</v>
      </c>
      <c r="E382" s="477">
        <v>46374</v>
      </c>
      <c r="F382" s="477">
        <f t="shared" si="271"/>
        <v>92748</v>
      </c>
      <c r="G382" s="477"/>
      <c r="H382" s="477"/>
      <c r="I382" s="610">
        <f t="shared" si="266"/>
        <v>92748</v>
      </c>
      <c r="J382" s="793"/>
      <c r="K382" s="799">
        <v>46374</v>
      </c>
      <c r="L382" s="800">
        <f t="shared" si="272"/>
        <v>0</v>
      </c>
      <c r="M382" s="799"/>
      <c r="N382" s="800"/>
      <c r="O382" s="804">
        <f t="shared" si="267"/>
        <v>0</v>
      </c>
      <c r="P382" s="638">
        <f t="shared" si="249"/>
        <v>0</v>
      </c>
      <c r="Q382" s="512">
        <f t="shared" si="250"/>
        <v>0</v>
      </c>
      <c r="R382" s="637">
        <f t="shared" si="238"/>
        <v>0</v>
      </c>
      <c r="S382" s="638"/>
      <c r="T382" s="519">
        <v>46374</v>
      </c>
      <c r="U382" s="519">
        <f t="shared" si="273"/>
        <v>0</v>
      </c>
      <c r="V382" s="519"/>
      <c r="W382" s="519"/>
      <c r="X382" s="670">
        <f t="shared" si="268"/>
        <v>0</v>
      </c>
      <c r="Y382" s="638"/>
      <c r="Z382" s="512">
        <v>46374</v>
      </c>
      <c r="AA382" s="512">
        <f t="shared" si="274"/>
        <v>0</v>
      </c>
      <c r="AB382" s="512"/>
      <c r="AC382" s="512"/>
      <c r="AD382" s="668">
        <f t="shared" si="269"/>
        <v>0</v>
      </c>
      <c r="AE382" s="740">
        <f t="shared" si="248"/>
        <v>2</v>
      </c>
      <c r="AF382" s="747">
        <v>46374</v>
      </c>
      <c r="AG382" s="747">
        <f t="shared" si="275"/>
        <v>92748</v>
      </c>
      <c r="AH382" s="747"/>
      <c r="AI382" s="747"/>
      <c r="AJ382" s="748">
        <f t="shared" si="270"/>
        <v>92748</v>
      </c>
      <c r="AL382" s="196"/>
      <c r="AM382" s="196"/>
      <c r="AN382" s="196"/>
      <c r="AO382" s="196"/>
      <c r="AP382" s="196"/>
      <c r="AQ382" s="196"/>
      <c r="AR382" s="196"/>
      <c r="AS382" s="196"/>
      <c r="AT382" s="196"/>
      <c r="AU382" s="196"/>
      <c r="AV382" s="196"/>
      <c r="AW382" s="196"/>
      <c r="AX382" s="196"/>
      <c r="AY382" s="196"/>
      <c r="AZ382" s="196"/>
      <c r="BA382" s="196"/>
      <c r="BB382" s="196"/>
      <c r="BC382" s="196"/>
      <c r="BD382" s="196"/>
      <c r="BE382" s="196"/>
      <c r="BF382" s="196"/>
      <c r="BG382" s="196"/>
      <c r="BH382" s="196"/>
      <c r="BI382" s="196"/>
    </row>
    <row r="383" spans="1:61" s="403" customFormat="1" ht="31.5" customHeight="1" x14ac:dyDescent="0.25">
      <c r="A383" s="966" t="s">
        <v>950</v>
      </c>
      <c r="B383" s="438" t="s">
        <v>480</v>
      </c>
      <c r="C383" s="576" t="s">
        <v>31</v>
      </c>
      <c r="D383" s="1003">
        <v>2</v>
      </c>
      <c r="E383" s="477">
        <v>56592</v>
      </c>
      <c r="F383" s="477">
        <f t="shared" si="271"/>
        <v>113184</v>
      </c>
      <c r="G383" s="477"/>
      <c r="H383" s="477"/>
      <c r="I383" s="610">
        <f t="shared" si="266"/>
        <v>113184</v>
      </c>
      <c r="J383" s="793"/>
      <c r="K383" s="799">
        <v>56592</v>
      </c>
      <c r="L383" s="800">
        <f t="shared" si="272"/>
        <v>0</v>
      </c>
      <c r="M383" s="799"/>
      <c r="N383" s="800"/>
      <c r="O383" s="804">
        <f t="shared" si="267"/>
        <v>0</v>
      </c>
      <c r="P383" s="638">
        <f t="shared" si="249"/>
        <v>0</v>
      </c>
      <c r="Q383" s="512">
        <f t="shared" si="250"/>
        <v>0</v>
      </c>
      <c r="R383" s="637">
        <f t="shared" si="238"/>
        <v>0</v>
      </c>
      <c r="S383" s="638"/>
      <c r="T383" s="519">
        <v>56592</v>
      </c>
      <c r="U383" s="519">
        <f t="shared" si="273"/>
        <v>0</v>
      </c>
      <c r="V383" s="519"/>
      <c r="W383" s="519"/>
      <c r="X383" s="670">
        <f t="shared" si="268"/>
        <v>0</v>
      </c>
      <c r="Y383" s="638"/>
      <c r="Z383" s="512">
        <v>56592</v>
      </c>
      <c r="AA383" s="512">
        <f t="shared" si="274"/>
        <v>0</v>
      </c>
      <c r="AB383" s="512"/>
      <c r="AC383" s="512"/>
      <c r="AD383" s="668">
        <f t="shared" si="269"/>
        <v>0</v>
      </c>
      <c r="AE383" s="740">
        <f t="shared" si="248"/>
        <v>2</v>
      </c>
      <c r="AF383" s="747">
        <v>56592</v>
      </c>
      <c r="AG383" s="747">
        <f t="shared" si="275"/>
        <v>113184</v>
      </c>
      <c r="AH383" s="747"/>
      <c r="AI383" s="747"/>
      <c r="AJ383" s="748">
        <f t="shared" si="270"/>
        <v>113184</v>
      </c>
      <c r="AL383" s="196"/>
      <c r="AM383" s="196"/>
      <c r="AN383" s="196"/>
      <c r="AO383" s="196"/>
      <c r="AP383" s="196"/>
      <c r="AQ383" s="196"/>
      <c r="AR383" s="196"/>
      <c r="AS383" s="196"/>
      <c r="AT383" s="196"/>
      <c r="AU383" s="196"/>
      <c r="AV383" s="196"/>
      <c r="AW383" s="196"/>
      <c r="AX383" s="196"/>
      <c r="AY383" s="196"/>
      <c r="AZ383" s="196"/>
      <c r="BA383" s="196"/>
      <c r="BB383" s="196"/>
      <c r="BC383" s="196"/>
      <c r="BD383" s="196"/>
      <c r="BE383" s="196"/>
      <c r="BF383" s="196"/>
      <c r="BG383" s="196"/>
      <c r="BH383" s="196"/>
      <c r="BI383" s="196"/>
    </row>
    <row r="384" spans="1:61" s="403" customFormat="1" ht="31.5" customHeight="1" x14ac:dyDescent="0.25">
      <c r="A384" s="966" t="s">
        <v>951</v>
      </c>
      <c r="B384" s="438" t="s">
        <v>481</v>
      </c>
      <c r="C384" s="576" t="s">
        <v>482</v>
      </c>
      <c r="D384" s="1003">
        <v>86</v>
      </c>
      <c r="E384" s="477">
        <v>2373</v>
      </c>
      <c r="F384" s="477">
        <f t="shared" si="271"/>
        <v>204078</v>
      </c>
      <c r="G384" s="477">
        <v>4672</v>
      </c>
      <c r="H384" s="477">
        <f t="shared" ref="H384:H397" si="276">G384*D384</f>
        <v>401792</v>
      </c>
      <c r="I384" s="610">
        <f t="shared" si="266"/>
        <v>605870</v>
      </c>
      <c r="J384" s="793"/>
      <c r="K384" s="799">
        <v>2373</v>
      </c>
      <c r="L384" s="800">
        <f t="shared" si="272"/>
        <v>0</v>
      </c>
      <c r="M384" s="799">
        <v>4672</v>
      </c>
      <c r="N384" s="800">
        <f t="shared" ref="N384:N397" si="277">M384*J384</f>
        <v>0</v>
      </c>
      <c r="O384" s="804">
        <f t="shared" si="267"/>
        <v>0</v>
      </c>
      <c r="P384" s="638">
        <f t="shared" si="249"/>
        <v>0</v>
      </c>
      <c r="Q384" s="512">
        <f t="shared" si="250"/>
        <v>0</v>
      </c>
      <c r="R384" s="637">
        <f t="shared" si="238"/>
        <v>0</v>
      </c>
      <c r="S384" s="638"/>
      <c r="T384" s="519">
        <v>2373</v>
      </c>
      <c r="U384" s="519">
        <f t="shared" si="273"/>
        <v>0</v>
      </c>
      <c r="V384" s="519">
        <v>4672</v>
      </c>
      <c r="W384" s="519">
        <f t="shared" ref="W384:W397" si="278">V384*S384</f>
        <v>0</v>
      </c>
      <c r="X384" s="670">
        <f t="shared" si="268"/>
        <v>0</v>
      </c>
      <c r="Y384" s="638"/>
      <c r="Z384" s="512">
        <v>2373</v>
      </c>
      <c r="AA384" s="512">
        <f t="shared" si="274"/>
        <v>0</v>
      </c>
      <c r="AB384" s="512">
        <v>4672</v>
      </c>
      <c r="AC384" s="512">
        <f t="shared" ref="AC384:AC397" si="279">AB384*Y384</f>
        <v>0</v>
      </c>
      <c r="AD384" s="668">
        <f t="shared" si="269"/>
        <v>0</v>
      </c>
      <c r="AE384" s="740">
        <f t="shared" si="248"/>
        <v>86</v>
      </c>
      <c r="AF384" s="747">
        <v>2373</v>
      </c>
      <c r="AG384" s="747">
        <f t="shared" si="275"/>
        <v>204078</v>
      </c>
      <c r="AH384" s="747">
        <v>4672</v>
      </c>
      <c r="AI384" s="747">
        <f t="shared" ref="AI384:AI397" si="280">AH384*AE384</f>
        <v>401792</v>
      </c>
      <c r="AJ384" s="748">
        <f t="shared" si="270"/>
        <v>605870</v>
      </c>
    </row>
    <row r="385" spans="1:36" s="403" customFormat="1" ht="31.5" customHeight="1" x14ac:dyDescent="0.25">
      <c r="A385" s="966" t="s">
        <v>952</v>
      </c>
      <c r="B385" s="438" t="s">
        <v>483</v>
      </c>
      <c r="C385" s="576" t="s">
        <v>213</v>
      </c>
      <c r="D385" s="1003">
        <v>132</v>
      </c>
      <c r="E385" s="477">
        <v>1771</v>
      </c>
      <c r="F385" s="477">
        <f t="shared" si="271"/>
        <v>233772</v>
      </c>
      <c r="G385" s="477">
        <v>4632</v>
      </c>
      <c r="H385" s="477">
        <f t="shared" si="276"/>
        <v>611424</v>
      </c>
      <c r="I385" s="610">
        <f t="shared" si="266"/>
        <v>845196</v>
      </c>
      <c r="J385" s="793"/>
      <c r="K385" s="799">
        <v>1771</v>
      </c>
      <c r="L385" s="800">
        <f t="shared" si="272"/>
        <v>0</v>
      </c>
      <c r="M385" s="799">
        <v>4632</v>
      </c>
      <c r="N385" s="800">
        <f t="shared" si="277"/>
        <v>0</v>
      </c>
      <c r="O385" s="804">
        <f t="shared" si="267"/>
        <v>0</v>
      </c>
      <c r="P385" s="638">
        <f t="shared" si="249"/>
        <v>0</v>
      </c>
      <c r="Q385" s="512">
        <f t="shared" si="250"/>
        <v>0</v>
      </c>
      <c r="R385" s="637">
        <f t="shared" si="238"/>
        <v>0</v>
      </c>
      <c r="S385" s="638"/>
      <c r="T385" s="519">
        <v>1771</v>
      </c>
      <c r="U385" s="519">
        <f t="shared" si="273"/>
        <v>0</v>
      </c>
      <c r="V385" s="519">
        <v>4632</v>
      </c>
      <c r="W385" s="519">
        <f t="shared" si="278"/>
        <v>0</v>
      </c>
      <c r="X385" s="670">
        <f t="shared" si="268"/>
        <v>0</v>
      </c>
      <c r="Y385" s="638"/>
      <c r="Z385" s="512">
        <v>1771</v>
      </c>
      <c r="AA385" s="512">
        <f t="shared" si="274"/>
        <v>0</v>
      </c>
      <c r="AB385" s="512">
        <v>4632</v>
      </c>
      <c r="AC385" s="512">
        <f t="shared" si="279"/>
        <v>0</v>
      </c>
      <c r="AD385" s="668">
        <f t="shared" si="269"/>
        <v>0</v>
      </c>
      <c r="AE385" s="740">
        <f t="shared" si="248"/>
        <v>132</v>
      </c>
      <c r="AF385" s="747">
        <v>1771</v>
      </c>
      <c r="AG385" s="747">
        <f t="shared" si="275"/>
        <v>233772</v>
      </c>
      <c r="AH385" s="747">
        <v>4632</v>
      </c>
      <c r="AI385" s="747">
        <f t="shared" si="280"/>
        <v>611424</v>
      </c>
      <c r="AJ385" s="748">
        <f t="shared" si="270"/>
        <v>845196</v>
      </c>
    </row>
    <row r="386" spans="1:36" s="403" customFormat="1" ht="31.5" customHeight="1" x14ac:dyDescent="0.25">
      <c r="A386" s="966" t="s">
        <v>953</v>
      </c>
      <c r="B386" s="438" t="s">
        <v>484</v>
      </c>
      <c r="C386" s="576" t="s">
        <v>31</v>
      </c>
      <c r="D386" s="1003">
        <v>141</v>
      </c>
      <c r="E386" s="477">
        <v>5895</v>
      </c>
      <c r="F386" s="477">
        <f t="shared" si="271"/>
        <v>831195</v>
      </c>
      <c r="G386" s="477">
        <v>1550.25</v>
      </c>
      <c r="H386" s="477">
        <f t="shared" si="276"/>
        <v>218585.25</v>
      </c>
      <c r="I386" s="610">
        <f t="shared" si="266"/>
        <v>1049780.25</v>
      </c>
      <c r="J386" s="793"/>
      <c r="K386" s="799">
        <v>5895</v>
      </c>
      <c r="L386" s="800">
        <f t="shared" si="272"/>
        <v>0</v>
      </c>
      <c r="M386" s="799">
        <v>1550.25</v>
      </c>
      <c r="N386" s="800">
        <f t="shared" si="277"/>
        <v>0</v>
      </c>
      <c r="O386" s="804">
        <f t="shared" si="267"/>
        <v>0</v>
      </c>
      <c r="P386" s="638">
        <f t="shared" si="249"/>
        <v>0</v>
      </c>
      <c r="Q386" s="512">
        <f t="shared" si="250"/>
        <v>0</v>
      </c>
      <c r="R386" s="637">
        <f t="shared" si="238"/>
        <v>0</v>
      </c>
      <c r="S386" s="638"/>
      <c r="T386" s="519">
        <v>5895</v>
      </c>
      <c r="U386" s="519">
        <f t="shared" si="273"/>
        <v>0</v>
      </c>
      <c r="V386" s="519">
        <v>1550.25</v>
      </c>
      <c r="W386" s="519">
        <f t="shared" si="278"/>
        <v>0</v>
      </c>
      <c r="X386" s="670">
        <f t="shared" si="268"/>
        <v>0</v>
      </c>
      <c r="Y386" s="638"/>
      <c r="Z386" s="512">
        <v>5895</v>
      </c>
      <c r="AA386" s="512">
        <f t="shared" si="274"/>
        <v>0</v>
      </c>
      <c r="AB386" s="512">
        <v>1550.25</v>
      </c>
      <c r="AC386" s="512">
        <f t="shared" si="279"/>
        <v>0</v>
      </c>
      <c r="AD386" s="668">
        <f t="shared" si="269"/>
        <v>0</v>
      </c>
      <c r="AE386" s="740">
        <f t="shared" si="248"/>
        <v>141</v>
      </c>
      <c r="AF386" s="747">
        <v>5895</v>
      </c>
      <c r="AG386" s="747">
        <f t="shared" si="275"/>
        <v>831195</v>
      </c>
      <c r="AH386" s="747">
        <v>1550.25</v>
      </c>
      <c r="AI386" s="747">
        <f t="shared" si="280"/>
        <v>218585.25</v>
      </c>
      <c r="AJ386" s="748">
        <f t="shared" si="270"/>
        <v>1049780.25</v>
      </c>
    </row>
    <row r="387" spans="1:36" s="403" customFormat="1" ht="31.5" customHeight="1" x14ac:dyDescent="0.25">
      <c r="A387" s="966" t="s">
        <v>954</v>
      </c>
      <c r="B387" s="438" t="s">
        <v>485</v>
      </c>
      <c r="C387" s="576" t="s">
        <v>486</v>
      </c>
      <c r="D387" s="1003">
        <v>14</v>
      </c>
      <c r="E387" s="477">
        <v>9790</v>
      </c>
      <c r="F387" s="477">
        <f t="shared" si="271"/>
        <v>137060</v>
      </c>
      <c r="G387" s="477">
        <v>35760</v>
      </c>
      <c r="H387" s="477">
        <f t="shared" si="276"/>
        <v>500640</v>
      </c>
      <c r="I387" s="610">
        <f t="shared" si="266"/>
        <v>637700</v>
      </c>
      <c r="J387" s="793"/>
      <c r="K387" s="799">
        <v>9790</v>
      </c>
      <c r="L387" s="800">
        <f t="shared" si="272"/>
        <v>0</v>
      </c>
      <c r="M387" s="799">
        <v>35760</v>
      </c>
      <c r="N387" s="800">
        <f t="shared" si="277"/>
        <v>0</v>
      </c>
      <c r="O387" s="804">
        <f t="shared" si="267"/>
        <v>0</v>
      </c>
      <c r="P387" s="638">
        <f t="shared" si="249"/>
        <v>0</v>
      </c>
      <c r="Q387" s="512">
        <f t="shared" si="250"/>
        <v>0</v>
      </c>
      <c r="R387" s="637">
        <f t="shared" si="238"/>
        <v>0</v>
      </c>
      <c r="S387" s="638"/>
      <c r="T387" s="519">
        <v>9790</v>
      </c>
      <c r="U387" s="519">
        <f t="shared" si="273"/>
        <v>0</v>
      </c>
      <c r="V387" s="519">
        <v>35760</v>
      </c>
      <c r="W387" s="519">
        <f t="shared" si="278"/>
        <v>0</v>
      </c>
      <c r="X387" s="670">
        <f t="shared" si="268"/>
        <v>0</v>
      </c>
      <c r="Y387" s="638"/>
      <c r="Z387" s="512">
        <v>9790</v>
      </c>
      <c r="AA387" s="512">
        <f t="shared" si="274"/>
        <v>0</v>
      </c>
      <c r="AB387" s="512">
        <v>35760</v>
      </c>
      <c r="AC387" s="512">
        <f t="shared" si="279"/>
        <v>0</v>
      </c>
      <c r="AD387" s="668">
        <f t="shared" si="269"/>
        <v>0</v>
      </c>
      <c r="AE387" s="740">
        <f t="shared" si="248"/>
        <v>14</v>
      </c>
      <c r="AF387" s="747">
        <v>9790</v>
      </c>
      <c r="AG387" s="747">
        <f t="shared" si="275"/>
        <v>137060</v>
      </c>
      <c r="AH387" s="747">
        <v>35760</v>
      </c>
      <c r="AI387" s="747">
        <f t="shared" si="280"/>
        <v>500640</v>
      </c>
      <c r="AJ387" s="748">
        <f t="shared" si="270"/>
        <v>637700</v>
      </c>
    </row>
    <row r="388" spans="1:36" s="403" customFormat="1" ht="31.5" customHeight="1" x14ac:dyDescent="0.25">
      <c r="A388" s="966" t="s">
        <v>955</v>
      </c>
      <c r="B388" s="438" t="s">
        <v>487</v>
      </c>
      <c r="C388" s="576" t="s">
        <v>31</v>
      </c>
      <c r="D388" s="1003">
        <v>94</v>
      </c>
      <c r="E388" s="477">
        <v>4165.8</v>
      </c>
      <c r="F388" s="477">
        <f t="shared" si="271"/>
        <v>391585.2</v>
      </c>
      <c r="G388" s="477">
        <v>201.5</v>
      </c>
      <c r="H388" s="477">
        <f t="shared" si="276"/>
        <v>18941</v>
      </c>
      <c r="I388" s="610">
        <f t="shared" si="266"/>
        <v>410526.2</v>
      </c>
      <c r="J388" s="793"/>
      <c r="K388" s="799">
        <v>4165.8</v>
      </c>
      <c r="L388" s="800">
        <f t="shared" si="272"/>
        <v>0</v>
      </c>
      <c r="M388" s="799">
        <v>201.5</v>
      </c>
      <c r="N388" s="800">
        <f t="shared" si="277"/>
        <v>0</v>
      </c>
      <c r="O388" s="804">
        <f t="shared" si="267"/>
        <v>0</v>
      </c>
      <c r="P388" s="638">
        <f t="shared" si="249"/>
        <v>0</v>
      </c>
      <c r="Q388" s="512">
        <f t="shared" si="250"/>
        <v>0</v>
      </c>
      <c r="R388" s="637">
        <f t="shared" si="238"/>
        <v>0</v>
      </c>
      <c r="S388" s="638"/>
      <c r="T388" s="519">
        <v>4165.8</v>
      </c>
      <c r="U388" s="519">
        <f t="shared" si="273"/>
        <v>0</v>
      </c>
      <c r="V388" s="519">
        <v>201.5</v>
      </c>
      <c r="W388" s="519">
        <f t="shared" si="278"/>
        <v>0</v>
      </c>
      <c r="X388" s="670">
        <f t="shared" si="268"/>
        <v>0</v>
      </c>
      <c r="Y388" s="638"/>
      <c r="Z388" s="512">
        <v>4165.8</v>
      </c>
      <c r="AA388" s="512">
        <f t="shared" si="274"/>
        <v>0</v>
      </c>
      <c r="AB388" s="512">
        <v>201.5</v>
      </c>
      <c r="AC388" s="512">
        <f t="shared" si="279"/>
        <v>0</v>
      </c>
      <c r="AD388" s="668">
        <f t="shared" si="269"/>
        <v>0</v>
      </c>
      <c r="AE388" s="740">
        <f t="shared" si="248"/>
        <v>94</v>
      </c>
      <c r="AF388" s="747">
        <v>4165.8</v>
      </c>
      <c r="AG388" s="747">
        <f t="shared" si="275"/>
        <v>391585.2</v>
      </c>
      <c r="AH388" s="747">
        <v>201.5</v>
      </c>
      <c r="AI388" s="747">
        <f t="shared" si="280"/>
        <v>18941</v>
      </c>
      <c r="AJ388" s="748">
        <f t="shared" si="270"/>
        <v>410526.2</v>
      </c>
    </row>
    <row r="389" spans="1:36" s="403" customFormat="1" ht="31.5" customHeight="1" x14ac:dyDescent="0.25">
      <c r="A389" s="966" t="s">
        <v>956</v>
      </c>
      <c r="B389" s="438" t="s">
        <v>488</v>
      </c>
      <c r="C389" s="576" t="s">
        <v>31</v>
      </c>
      <c r="D389" s="1003">
        <v>47</v>
      </c>
      <c r="E389" s="477">
        <v>9866</v>
      </c>
      <c r="F389" s="477">
        <f t="shared" si="271"/>
        <v>463702</v>
      </c>
      <c r="G389" s="477">
        <v>28674</v>
      </c>
      <c r="H389" s="477">
        <f t="shared" si="276"/>
        <v>1347678</v>
      </c>
      <c r="I389" s="610">
        <f t="shared" si="266"/>
        <v>1811380</v>
      </c>
      <c r="J389" s="793"/>
      <c r="K389" s="799">
        <v>9866</v>
      </c>
      <c r="L389" s="800">
        <f t="shared" si="272"/>
        <v>0</v>
      </c>
      <c r="M389" s="799">
        <v>28674</v>
      </c>
      <c r="N389" s="800">
        <f t="shared" si="277"/>
        <v>0</v>
      </c>
      <c r="O389" s="804">
        <f t="shared" si="267"/>
        <v>0</v>
      </c>
      <c r="P389" s="638">
        <f t="shared" si="249"/>
        <v>0</v>
      </c>
      <c r="Q389" s="512">
        <f t="shared" si="250"/>
        <v>0</v>
      </c>
      <c r="R389" s="637">
        <f t="shared" si="238"/>
        <v>0</v>
      </c>
      <c r="S389" s="638"/>
      <c r="T389" s="519">
        <v>9866</v>
      </c>
      <c r="U389" s="519">
        <f t="shared" si="273"/>
        <v>0</v>
      </c>
      <c r="V389" s="519">
        <v>28674</v>
      </c>
      <c r="W389" s="519">
        <f t="shared" si="278"/>
        <v>0</v>
      </c>
      <c r="X389" s="670">
        <f t="shared" si="268"/>
        <v>0</v>
      </c>
      <c r="Y389" s="638"/>
      <c r="Z389" s="512">
        <v>9866</v>
      </c>
      <c r="AA389" s="512">
        <f t="shared" si="274"/>
        <v>0</v>
      </c>
      <c r="AB389" s="512">
        <v>28674</v>
      </c>
      <c r="AC389" s="512">
        <f t="shared" si="279"/>
        <v>0</v>
      </c>
      <c r="AD389" s="668">
        <f t="shared" si="269"/>
        <v>0</v>
      </c>
      <c r="AE389" s="740">
        <f t="shared" si="248"/>
        <v>47</v>
      </c>
      <c r="AF389" s="747">
        <v>9866</v>
      </c>
      <c r="AG389" s="747">
        <f t="shared" si="275"/>
        <v>463702</v>
      </c>
      <c r="AH389" s="747">
        <v>28674</v>
      </c>
      <c r="AI389" s="747">
        <f t="shared" si="280"/>
        <v>1347678</v>
      </c>
      <c r="AJ389" s="748">
        <f t="shared" si="270"/>
        <v>1811380</v>
      </c>
    </row>
    <row r="390" spans="1:36" s="403" customFormat="1" ht="31.5" customHeight="1" x14ac:dyDescent="0.25">
      <c r="A390" s="966" t="s">
        <v>957</v>
      </c>
      <c r="B390" s="438" t="s">
        <v>489</v>
      </c>
      <c r="C390" s="576" t="s">
        <v>31</v>
      </c>
      <c r="D390" s="1003">
        <v>94</v>
      </c>
      <c r="E390" s="477">
        <v>393</v>
      </c>
      <c r="F390" s="477">
        <f t="shared" si="271"/>
        <v>36942</v>
      </c>
      <c r="G390" s="477">
        <v>390</v>
      </c>
      <c r="H390" s="477">
        <f t="shared" si="276"/>
        <v>36660</v>
      </c>
      <c r="I390" s="610">
        <f t="shared" si="266"/>
        <v>73602</v>
      </c>
      <c r="J390" s="793"/>
      <c r="K390" s="799">
        <v>393</v>
      </c>
      <c r="L390" s="800">
        <f t="shared" si="272"/>
        <v>0</v>
      </c>
      <c r="M390" s="799">
        <v>390</v>
      </c>
      <c r="N390" s="800">
        <f t="shared" si="277"/>
        <v>0</v>
      </c>
      <c r="O390" s="804">
        <f t="shared" si="267"/>
        <v>0</v>
      </c>
      <c r="P390" s="638">
        <f t="shared" si="249"/>
        <v>0</v>
      </c>
      <c r="Q390" s="512">
        <f t="shared" si="250"/>
        <v>0</v>
      </c>
      <c r="R390" s="637">
        <f t="shared" si="238"/>
        <v>0</v>
      </c>
      <c r="S390" s="638"/>
      <c r="T390" s="519">
        <v>393</v>
      </c>
      <c r="U390" s="519">
        <f t="shared" si="273"/>
        <v>0</v>
      </c>
      <c r="V390" s="519">
        <v>390</v>
      </c>
      <c r="W390" s="519">
        <f t="shared" si="278"/>
        <v>0</v>
      </c>
      <c r="X390" s="670">
        <f t="shared" si="268"/>
        <v>0</v>
      </c>
      <c r="Y390" s="638"/>
      <c r="Z390" s="512">
        <v>393</v>
      </c>
      <c r="AA390" s="512">
        <f t="shared" si="274"/>
        <v>0</v>
      </c>
      <c r="AB390" s="512">
        <v>390</v>
      </c>
      <c r="AC390" s="512">
        <f t="shared" si="279"/>
        <v>0</v>
      </c>
      <c r="AD390" s="668">
        <f t="shared" si="269"/>
        <v>0</v>
      </c>
      <c r="AE390" s="740">
        <f t="shared" si="248"/>
        <v>94</v>
      </c>
      <c r="AF390" s="747">
        <v>393</v>
      </c>
      <c r="AG390" s="747">
        <f t="shared" si="275"/>
        <v>36942</v>
      </c>
      <c r="AH390" s="747">
        <v>390</v>
      </c>
      <c r="AI390" s="747">
        <f t="shared" si="280"/>
        <v>36660</v>
      </c>
      <c r="AJ390" s="748">
        <f t="shared" si="270"/>
        <v>73602</v>
      </c>
    </row>
    <row r="391" spans="1:36" s="403" customFormat="1" ht="31.5" customHeight="1" x14ac:dyDescent="0.25">
      <c r="A391" s="966" t="s">
        <v>958</v>
      </c>
      <c r="B391" s="438" t="s">
        <v>490</v>
      </c>
      <c r="C391" s="576" t="s">
        <v>486</v>
      </c>
      <c r="D391" s="1003">
        <v>40</v>
      </c>
      <c r="E391" s="477">
        <v>471.6</v>
      </c>
      <c r="F391" s="477">
        <f t="shared" si="271"/>
        <v>18864</v>
      </c>
      <c r="G391" s="477">
        <v>585</v>
      </c>
      <c r="H391" s="477">
        <f t="shared" si="276"/>
        <v>23400</v>
      </c>
      <c r="I391" s="610">
        <f t="shared" si="266"/>
        <v>42264</v>
      </c>
      <c r="J391" s="793"/>
      <c r="K391" s="799">
        <v>471.6</v>
      </c>
      <c r="L391" s="800">
        <f t="shared" si="272"/>
        <v>0</v>
      </c>
      <c r="M391" s="799">
        <v>585</v>
      </c>
      <c r="N391" s="800">
        <f t="shared" si="277"/>
        <v>0</v>
      </c>
      <c r="O391" s="804">
        <f t="shared" si="267"/>
        <v>0</v>
      </c>
      <c r="P391" s="638">
        <f t="shared" si="249"/>
        <v>0</v>
      </c>
      <c r="Q391" s="512">
        <f t="shared" si="250"/>
        <v>0</v>
      </c>
      <c r="R391" s="637">
        <f t="shared" si="238"/>
        <v>0</v>
      </c>
      <c r="S391" s="638"/>
      <c r="T391" s="519">
        <v>471.6</v>
      </c>
      <c r="U391" s="519">
        <f t="shared" si="273"/>
        <v>0</v>
      </c>
      <c r="V391" s="519">
        <v>585</v>
      </c>
      <c r="W391" s="519">
        <f t="shared" si="278"/>
        <v>0</v>
      </c>
      <c r="X391" s="670">
        <f t="shared" si="268"/>
        <v>0</v>
      </c>
      <c r="Y391" s="638"/>
      <c r="Z391" s="512">
        <v>471.6</v>
      </c>
      <c r="AA391" s="512">
        <f t="shared" si="274"/>
        <v>0</v>
      </c>
      <c r="AB391" s="512">
        <v>585</v>
      </c>
      <c r="AC391" s="512">
        <f t="shared" si="279"/>
        <v>0</v>
      </c>
      <c r="AD391" s="668">
        <f t="shared" si="269"/>
        <v>0</v>
      </c>
      <c r="AE391" s="740">
        <f t="shared" si="248"/>
        <v>40</v>
      </c>
      <c r="AF391" s="747">
        <v>471.6</v>
      </c>
      <c r="AG391" s="747">
        <f t="shared" si="275"/>
        <v>18864</v>
      </c>
      <c r="AH391" s="747">
        <v>585</v>
      </c>
      <c r="AI391" s="747">
        <f t="shared" si="280"/>
        <v>23400</v>
      </c>
      <c r="AJ391" s="748">
        <f t="shared" si="270"/>
        <v>42264</v>
      </c>
    </row>
    <row r="392" spans="1:36" s="403" customFormat="1" ht="31.5" customHeight="1" x14ac:dyDescent="0.25">
      <c r="A392" s="966" t="s">
        <v>959</v>
      </c>
      <c r="B392" s="438" t="s">
        <v>491</v>
      </c>
      <c r="C392" s="576" t="s">
        <v>486</v>
      </c>
      <c r="D392" s="1003">
        <v>94</v>
      </c>
      <c r="E392" s="477">
        <v>455.88</v>
      </c>
      <c r="F392" s="477">
        <f t="shared" si="271"/>
        <v>42852.72</v>
      </c>
      <c r="G392" s="477">
        <v>468</v>
      </c>
      <c r="H392" s="477">
        <f t="shared" si="276"/>
        <v>43992</v>
      </c>
      <c r="I392" s="610">
        <f t="shared" si="266"/>
        <v>86844.72</v>
      </c>
      <c r="J392" s="793"/>
      <c r="K392" s="799">
        <v>455.88</v>
      </c>
      <c r="L392" s="800">
        <f t="shared" si="272"/>
        <v>0</v>
      </c>
      <c r="M392" s="799">
        <v>468</v>
      </c>
      <c r="N392" s="800">
        <f t="shared" si="277"/>
        <v>0</v>
      </c>
      <c r="O392" s="804">
        <f t="shared" si="267"/>
        <v>0</v>
      </c>
      <c r="P392" s="638">
        <f t="shared" si="249"/>
        <v>0</v>
      </c>
      <c r="Q392" s="512">
        <f t="shared" si="250"/>
        <v>0</v>
      </c>
      <c r="R392" s="637">
        <f t="shared" si="238"/>
        <v>0</v>
      </c>
      <c r="S392" s="638"/>
      <c r="T392" s="519">
        <v>455.88</v>
      </c>
      <c r="U392" s="519">
        <f t="shared" si="273"/>
        <v>0</v>
      </c>
      <c r="V392" s="519">
        <v>468</v>
      </c>
      <c r="W392" s="519">
        <f t="shared" si="278"/>
        <v>0</v>
      </c>
      <c r="X392" s="670">
        <f t="shared" si="268"/>
        <v>0</v>
      </c>
      <c r="Y392" s="638"/>
      <c r="Z392" s="512">
        <v>455.88</v>
      </c>
      <c r="AA392" s="512">
        <f t="shared" si="274"/>
        <v>0</v>
      </c>
      <c r="AB392" s="512">
        <v>468</v>
      </c>
      <c r="AC392" s="512">
        <f t="shared" si="279"/>
        <v>0</v>
      </c>
      <c r="AD392" s="668">
        <f t="shared" si="269"/>
        <v>0</v>
      </c>
      <c r="AE392" s="740">
        <f t="shared" si="248"/>
        <v>94</v>
      </c>
      <c r="AF392" s="747">
        <v>455.88</v>
      </c>
      <c r="AG392" s="747">
        <f t="shared" si="275"/>
        <v>42852.72</v>
      </c>
      <c r="AH392" s="747">
        <v>468</v>
      </c>
      <c r="AI392" s="747">
        <f t="shared" si="280"/>
        <v>43992</v>
      </c>
      <c r="AJ392" s="748">
        <f t="shared" si="270"/>
        <v>86844.72</v>
      </c>
    </row>
    <row r="393" spans="1:36" s="403" customFormat="1" ht="31.5" customHeight="1" x14ac:dyDescent="0.25">
      <c r="A393" s="966" t="s">
        <v>960</v>
      </c>
      <c r="B393" s="438" t="s">
        <v>492</v>
      </c>
      <c r="C393" s="576" t="s">
        <v>31</v>
      </c>
      <c r="D393" s="1003">
        <v>7</v>
      </c>
      <c r="E393" s="477">
        <v>605.22</v>
      </c>
      <c r="F393" s="477">
        <f t="shared" si="271"/>
        <v>4236.54</v>
      </c>
      <c r="G393" s="477">
        <v>605.28</v>
      </c>
      <c r="H393" s="477">
        <f t="shared" si="276"/>
        <v>4236.96</v>
      </c>
      <c r="I393" s="610">
        <f t="shared" si="266"/>
        <v>8473.5</v>
      </c>
      <c r="J393" s="793"/>
      <c r="K393" s="799">
        <v>605.22</v>
      </c>
      <c r="L393" s="800">
        <f t="shared" si="272"/>
        <v>0</v>
      </c>
      <c r="M393" s="799">
        <v>605.28</v>
      </c>
      <c r="N393" s="800">
        <f t="shared" si="277"/>
        <v>0</v>
      </c>
      <c r="O393" s="804">
        <f t="shared" si="267"/>
        <v>0</v>
      </c>
      <c r="P393" s="638">
        <f t="shared" si="249"/>
        <v>0</v>
      </c>
      <c r="Q393" s="512">
        <f t="shared" si="250"/>
        <v>0</v>
      </c>
      <c r="R393" s="637">
        <f t="shared" si="238"/>
        <v>0</v>
      </c>
      <c r="S393" s="638"/>
      <c r="T393" s="519">
        <v>605.22</v>
      </c>
      <c r="U393" s="519">
        <f t="shared" si="273"/>
        <v>0</v>
      </c>
      <c r="V393" s="519">
        <v>605.28</v>
      </c>
      <c r="W393" s="519">
        <f t="shared" si="278"/>
        <v>0</v>
      </c>
      <c r="X393" s="670">
        <f t="shared" si="268"/>
        <v>0</v>
      </c>
      <c r="Y393" s="638"/>
      <c r="Z393" s="512">
        <v>605.22</v>
      </c>
      <c r="AA393" s="512">
        <f t="shared" si="274"/>
        <v>0</v>
      </c>
      <c r="AB393" s="512">
        <v>605.28</v>
      </c>
      <c r="AC393" s="512">
        <f t="shared" si="279"/>
        <v>0</v>
      </c>
      <c r="AD393" s="668">
        <f t="shared" si="269"/>
        <v>0</v>
      </c>
      <c r="AE393" s="740">
        <f t="shared" si="248"/>
        <v>7</v>
      </c>
      <c r="AF393" s="747">
        <v>605.22</v>
      </c>
      <c r="AG393" s="747">
        <f t="shared" si="275"/>
        <v>4236.54</v>
      </c>
      <c r="AH393" s="747">
        <v>605.28</v>
      </c>
      <c r="AI393" s="747">
        <f t="shared" si="280"/>
        <v>4236.96</v>
      </c>
      <c r="AJ393" s="748">
        <f t="shared" si="270"/>
        <v>8473.5</v>
      </c>
    </row>
    <row r="394" spans="1:36" s="403" customFormat="1" ht="31.5" customHeight="1" x14ac:dyDescent="0.25">
      <c r="A394" s="966" t="s">
        <v>961</v>
      </c>
      <c r="B394" s="438" t="s">
        <v>493</v>
      </c>
      <c r="C394" s="576" t="s">
        <v>31</v>
      </c>
      <c r="D394" s="1003">
        <v>32</v>
      </c>
      <c r="E394" s="477">
        <v>581.64</v>
      </c>
      <c r="F394" s="477">
        <f t="shared" si="271"/>
        <v>18612.48</v>
      </c>
      <c r="G394" s="477">
        <v>1794</v>
      </c>
      <c r="H394" s="477">
        <f t="shared" si="276"/>
        <v>57408</v>
      </c>
      <c r="I394" s="610">
        <f t="shared" si="266"/>
        <v>76020.479999999996</v>
      </c>
      <c r="J394" s="793"/>
      <c r="K394" s="799">
        <v>581.64</v>
      </c>
      <c r="L394" s="800">
        <f t="shared" si="272"/>
        <v>0</v>
      </c>
      <c r="M394" s="799">
        <v>1794</v>
      </c>
      <c r="N394" s="800">
        <f t="shared" si="277"/>
        <v>0</v>
      </c>
      <c r="O394" s="804">
        <f t="shared" si="267"/>
        <v>0</v>
      </c>
      <c r="P394" s="638">
        <f t="shared" si="249"/>
        <v>0</v>
      </c>
      <c r="Q394" s="512">
        <f t="shared" si="250"/>
        <v>0</v>
      </c>
      <c r="R394" s="637">
        <f t="shared" si="238"/>
        <v>0</v>
      </c>
      <c r="S394" s="638"/>
      <c r="T394" s="519">
        <v>581.64</v>
      </c>
      <c r="U394" s="519">
        <f t="shared" si="273"/>
        <v>0</v>
      </c>
      <c r="V394" s="519">
        <v>1794</v>
      </c>
      <c r="W394" s="519">
        <f t="shared" si="278"/>
        <v>0</v>
      </c>
      <c r="X394" s="670">
        <f t="shared" si="268"/>
        <v>0</v>
      </c>
      <c r="Y394" s="638"/>
      <c r="Z394" s="512">
        <v>581.64</v>
      </c>
      <c r="AA394" s="512">
        <f t="shared" si="274"/>
        <v>0</v>
      </c>
      <c r="AB394" s="512">
        <v>1794</v>
      </c>
      <c r="AC394" s="512">
        <f t="shared" si="279"/>
        <v>0</v>
      </c>
      <c r="AD394" s="668">
        <f t="shared" si="269"/>
        <v>0</v>
      </c>
      <c r="AE394" s="740">
        <f t="shared" si="248"/>
        <v>32</v>
      </c>
      <c r="AF394" s="747">
        <v>581.64</v>
      </c>
      <c r="AG394" s="747">
        <f t="shared" si="275"/>
        <v>18612.48</v>
      </c>
      <c r="AH394" s="747">
        <v>1794</v>
      </c>
      <c r="AI394" s="747">
        <f t="shared" si="280"/>
        <v>57408</v>
      </c>
      <c r="AJ394" s="748">
        <f t="shared" si="270"/>
        <v>76020.479999999996</v>
      </c>
    </row>
    <row r="395" spans="1:36" s="403" customFormat="1" ht="31.5" customHeight="1" x14ac:dyDescent="0.25">
      <c r="A395" s="966" t="s">
        <v>962</v>
      </c>
      <c r="B395" s="438" t="s">
        <v>494</v>
      </c>
      <c r="C395" s="576" t="s">
        <v>31</v>
      </c>
      <c r="D395" s="1003">
        <v>188</v>
      </c>
      <c r="E395" s="477">
        <v>594.21600000000001</v>
      </c>
      <c r="F395" s="477">
        <f t="shared" si="271"/>
        <v>111712.60800000001</v>
      </c>
      <c r="G395" s="477">
        <v>1263.6000000000001</v>
      </c>
      <c r="H395" s="477">
        <f t="shared" si="276"/>
        <v>237556.80000000002</v>
      </c>
      <c r="I395" s="610">
        <f t="shared" si="266"/>
        <v>349269.40800000005</v>
      </c>
      <c r="J395" s="793"/>
      <c r="K395" s="799">
        <v>594.21600000000001</v>
      </c>
      <c r="L395" s="800">
        <f t="shared" si="272"/>
        <v>0</v>
      </c>
      <c r="M395" s="799">
        <v>1263.6000000000001</v>
      </c>
      <c r="N395" s="800">
        <f t="shared" si="277"/>
        <v>0</v>
      </c>
      <c r="O395" s="804">
        <f t="shared" si="267"/>
        <v>0</v>
      </c>
      <c r="P395" s="638">
        <f t="shared" si="249"/>
        <v>0</v>
      </c>
      <c r="Q395" s="512">
        <f t="shared" si="250"/>
        <v>0</v>
      </c>
      <c r="R395" s="637">
        <f t="shared" si="238"/>
        <v>0</v>
      </c>
      <c r="S395" s="638"/>
      <c r="T395" s="519">
        <v>594.21600000000001</v>
      </c>
      <c r="U395" s="519">
        <f t="shared" si="273"/>
        <v>0</v>
      </c>
      <c r="V395" s="519">
        <v>1263.6000000000001</v>
      </c>
      <c r="W395" s="519">
        <f t="shared" si="278"/>
        <v>0</v>
      </c>
      <c r="X395" s="670">
        <f t="shared" si="268"/>
        <v>0</v>
      </c>
      <c r="Y395" s="638"/>
      <c r="Z395" s="512">
        <v>594.21600000000001</v>
      </c>
      <c r="AA395" s="512">
        <f t="shared" si="274"/>
        <v>0</v>
      </c>
      <c r="AB395" s="512">
        <v>1263.6000000000001</v>
      </c>
      <c r="AC395" s="512">
        <f t="shared" si="279"/>
        <v>0</v>
      </c>
      <c r="AD395" s="668">
        <f t="shared" si="269"/>
        <v>0</v>
      </c>
      <c r="AE395" s="740">
        <f t="shared" si="248"/>
        <v>188</v>
      </c>
      <c r="AF395" s="747">
        <v>594.21600000000001</v>
      </c>
      <c r="AG395" s="747">
        <f t="shared" si="275"/>
        <v>111712.60800000001</v>
      </c>
      <c r="AH395" s="747">
        <v>1263.6000000000001</v>
      </c>
      <c r="AI395" s="747">
        <f t="shared" si="280"/>
        <v>237556.80000000002</v>
      </c>
      <c r="AJ395" s="748">
        <f t="shared" si="270"/>
        <v>349269.40800000005</v>
      </c>
    </row>
    <row r="396" spans="1:36" s="403" customFormat="1" ht="31.5" customHeight="1" x14ac:dyDescent="0.25">
      <c r="A396" s="966" t="s">
        <v>963</v>
      </c>
      <c r="B396" s="438" t="s">
        <v>495</v>
      </c>
      <c r="C396" s="576" t="s">
        <v>31</v>
      </c>
      <c r="D396" s="1003">
        <v>4</v>
      </c>
      <c r="E396" s="477">
        <v>880.32</v>
      </c>
      <c r="F396" s="477">
        <f t="shared" si="271"/>
        <v>3521.28</v>
      </c>
      <c r="G396" s="477">
        <v>1872</v>
      </c>
      <c r="H396" s="477">
        <f t="shared" si="276"/>
        <v>7488</v>
      </c>
      <c r="I396" s="610">
        <f t="shared" si="266"/>
        <v>11009.28</v>
      </c>
      <c r="J396" s="793"/>
      <c r="K396" s="799">
        <v>880.32</v>
      </c>
      <c r="L396" s="800">
        <f t="shared" si="272"/>
        <v>0</v>
      </c>
      <c r="M396" s="799">
        <v>1872</v>
      </c>
      <c r="N396" s="800">
        <f t="shared" si="277"/>
        <v>0</v>
      </c>
      <c r="O396" s="804">
        <f t="shared" si="267"/>
        <v>0</v>
      </c>
      <c r="P396" s="638">
        <f t="shared" si="249"/>
        <v>0</v>
      </c>
      <c r="Q396" s="512">
        <f t="shared" si="250"/>
        <v>0</v>
      </c>
      <c r="R396" s="637">
        <f t="shared" si="238"/>
        <v>0</v>
      </c>
      <c r="S396" s="638"/>
      <c r="T396" s="519">
        <v>880.32</v>
      </c>
      <c r="U396" s="519">
        <f t="shared" si="273"/>
        <v>0</v>
      </c>
      <c r="V396" s="519">
        <v>1872</v>
      </c>
      <c r="W396" s="519">
        <f t="shared" si="278"/>
        <v>0</v>
      </c>
      <c r="X396" s="670">
        <f t="shared" si="268"/>
        <v>0</v>
      </c>
      <c r="Y396" s="638"/>
      <c r="Z396" s="512">
        <v>880.32</v>
      </c>
      <c r="AA396" s="512">
        <f t="shared" si="274"/>
        <v>0</v>
      </c>
      <c r="AB396" s="512">
        <v>1872</v>
      </c>
      <c r="AC396" s="512">
        <f t="shared" si="279"/>
        <v>0</v>
      </c>
      <c r="AD396" s="668">
        <f t="shared" si="269"/>
        <v>0</v>
      </c>
      <c r="AE396" s="740">
        <f t="shared" si="248"/>
        <v>4</v>
      </c>
      <c r="AF396" s="747">
        <v>880.32</v>
      </c>
      <c r="AG396" s="747">
        <f t="shared" si="275"/>
        <v>3521.28</v>
      </c>
      <c r="AH396" s="747">
        <v>1872</v>
      </c>
      <c r="AI396" s="747">
        <f t="shared" si="280"/>
        <v>7488</v>
      </c>
      <c r="AJ396" s="748">
        <f t="shared" si="270"/>
        <v>11009.28</v>
      </c>
    </row>
    <row r="397" spans="1:36" s="403" customFormat="1" ht="31.5" customHeight="1" x14ac:dyDescent="0.25">
      <c r="A397" s="966" t="s">
        <v>964</v>
      </c>
      <c r="B397" s="438" t="s">
        <v>496</v>
      </c>
      <c r="C397" s="576" t="s">
        <v>31</v>
      </c>
      <c r="D397" s="1003">
        <v>2</v>
      </c>
      <c r="E397" s="477">
        <v>3144</v>
      </c>
      <c r="F397" s="477">
        <f t="shared" si="271"/>
        <v>6288</v>
      </c>
      <c r="G397" s="477">
        <v>20832.5</v>
      </c>
      <c r="H397" s="477">
        <f t="shared" si="276"/>
        <v>41665</v>
      </c>
      <c r="I397" s="610">
        <f t="shared" si="266"/>
        <v>47953</v>
      </c>
      <c r="J397" s="793"/>
      <c r="K397" s="799">
        <v>3144</v>
      </c>
      <c r="L397" s="800">
        <f t="shared" si="272"/>
        <v>0</v>
      </c>
      <c r="M397" s="799">
        <v>20832.5</v>
      </c>
      <c r="N397" s="800">
        <f t="shared" si="277"/>
        <v>0</v>
      </c>
      <c r="O397" s="804">
        <f t="shared" si="267"/>
        <v>0</v>
      </c>
      <c r="P397" s="638">
        <f t="shared" si="249"/>
        <v>0</v>
      </c>
      <c r="Q397" s="512">
        <f t="shared" si="250"/>
        <v>0</v>
      </c>
      <c r="R397" s="637">
        <f t="shared" si="238"/>
        <v>0</v>
      </c>
      <c r="S397" s="638"/>
      <c r="T397" s="519">
        <v>3144</v>
      </c>
      <c r="U397" s="519">
        <f t="shared" si="273"/>
        <v>0</v>
      </c>
      <c r="V397" s="519">
        <v>20832.5</v>
      </c>
      <c r="W397" s="519">
        <f t="shared" si="278"/>
        <v>0</v>
      </c>
      <c r="X397" s="670">
        <f t="shared" si="268"/>
        <v>0</v>
      </c>
      <c r="Y397" s="638"/>
      <c r="Z397" s="512">
        <v>3144</v>
      </c>
      <c r="AA397" s="512">
        <f t="shared" si="274"/>
        <v>0</v>
      </c>
      <c r="AB397" s="512">
        <v>20832.5</v>
      </c>
      <c r="AC397" s="512">
        <f t="shared" si="279"/>
        <v>0</v>
      </c>
      <c r="AD397" s="668">
        <f t="shared" si="269"/>
        <v>0</v>
      </c>
      <c r="AE397" s="740">
        <f t="shared" si="248"/>
        <v>2</v>
      </c>
      <c r="AF397" s="747">
        <v>3144</v>
      </c>
      <c r="AG397" s="747">
        <f t="shared" si="275"/>
        <v>6288</v>
      </c>
      <c r="AH397" s="747">
        <v>20832.5</v>
      </c>
      <c r="AI397" s="747">
        <f t="shared" si="280"/>
        <v>41665</v>
      </c>
      <c r="AJ397" s="748">
        <f t="shared" si="270"/>
        <v>47953</v>
      </c>
    </row>
    <row r="398" spans="1:36" s="403" customFormat="1" ht="31.5" customHeight="1" x14ac:dyDescent="0.25">
      <c r="A398" s="966" t="s">
        <v>965</v>
      </c>
      <c r="B398" s="438" t="s">
        <v>497</v>
      </c>
      <c r="C398" s="576" t="s">
        <v>33</v>
      </c>
      <c r="D398" s="1003">
        <v>0.33</v>
      </c>
      <c r="E398" s="477">
        <v>308112</v>
      </c>
      <c r="F398" s="477">
        <f t="shared" si="271"/>
        <v>101676.96</v>
      </c>
      <c r="G398" s="477"/>
      <c r="H398" s="477"/>
      <c r="I398" s="610">
        <f t="shared" si="266"/>
        <v>101676.96</v>
      </c>
      <c r="J398" s="793"/>
      <c r="K398" s="799">
        <v>308112</v>
      </c>
      <c r="L398" s="800">
        <f t="shared" si="272"/>
        <v>0</v>
      </c>
      <c r="M398" s="799"/>
      <c r="N398" s="800"/>
      <c r="O398" s="804">
        <f t="shared" si="267"/>
        <v>0</v>
      </c>
      <c r="P398" s="638">
        <f t="shared" si="249"/>
        <v>0</v>
      </c>
      <c r="Q398" s="512">
        <f t="shared" si="250"/>
        <v>0</v>
      </c>
      <c r="R398" s="637">
        <f t="shared" si="238"/>
        <v>0</v>
      </c>
      <c r="S398" s="638"/>
      <c r="T398" s="519">
        <v>308112</v>
      </c>
      <c r="U398" s="519">
        <f t="shared" si="273"/>
        <v>0</v>
      </c>
      <c r="V398" s="519"/>
      <c r="W398" s="519"/>
      <c r="X398" s="670">
        <f t="shared" si="268"/>
        <v>0</v>
      </c>
      <c r="Y398" s="638"/>
      <c r="Z398" s="512">
        <v>308112</v>
      </c>
      <c r="AA398" s="512">
        <f t="shared" si="274"/>
        <v>0</v>
      </c>
      <c r="AB398" s="512"/>
      <c r="AC398" s="512"/>
      <c r="AD398" s="668">
        <f t="shared" si="269"/>
        <v>0</v>
      </c>
      <c r="AE398" s="740">
        <f t="shared" si="248"/>
        <v>0.33</v>
      </c>
      <c r="AF398" s="747">
        <v>308112</v>
      </c>
      <c r="AG398" s="747">
        <f t="shared" si="275"/>
        <v>101676.96</v>
      </c>
      <c r="AH398" s="747"/>
      <c r="AI398" s="747"/>
      <c r="AJ398" s="748">
        <f t="shared" si="270"/>
        <v>101676.96</v>
      </c>
    </row>
    <row r="399" spans="1:36" s="403" customFormat="1" ht="31.5" customHeight="1" x14ac:dyDescent="0.25">
      <c r="A399" s="966" t="s">
        <v>966</v>
      </c>
      <c r="B399" s="438" t="s">
        <v>498</v>
      </c>
      <c r="C399" s="576" t="s">
        <v>213</v>
      </c>
      <c r="D399" s="1003">
        <v>0.6</v>
      </c>
      <c r="E399" s="477">
        <v>7860</v>
      </c>
      <c r="F399" s="477">
        <f t="shared" si="271"/>
        <v>4716</v>
      </c>
      <c r="G399" s="477"/>
      <c r="H399" s="477"/>
      <c r="I399" s="610">
        <f t="shared" si="266"/>
        <v>4716</v>
      </c>
      <c r="J399" s="793"/>
      <c r="K399" s="799">
        <v>7860</v>
      </c>
      <c r="L399" s="800">
        <f t="shared" si="272"/>
        <v>0</v>
      </c>
      <c r="M399" s="799"/>
      <c r="N399" s="800"/>
      <c r="O399" s="804">
        <f t="shared" si="267"/>
        <v>0</v>
      </c>
      <c r="P399" s="638">
        <f t="shared" si="249"/>
        <v>0</v>
      </c>
      <c r="Q399" s="512">
        <f t="shared" si="250"/>
        <v>0</v>
      </c>
      <c r="R399" s="637">
        <f t="shared" si="238"/>
        <v>0</v>
      </c>
      <c r="S399" s="638"/>
      <c r="T399" s="519">
        <v>7860</v>
      </c>
      <c r="U399" s="519">
        <f t="shared" si="273"/>
        <v>0</v>
      </c>
      <c r="V399" s="519"/>
      <c r="W399" s="519"/>
      <c r="X399" s="670">
        <f t="shared" si="268"/>
        <v>0</v>
      </c>
      <c r="Y399" s="638"/>
      <c r="Z399" s="512">
        <v>7860</v>
      </c>
      <c r="AA399" s="512">
        <f t="shared" si="274"/>
        <v>0</v>
      </c>
      <c r="AB399" s="512"/>
      <c r="AC399" s="512"/>
      <c r="AD399" s="668">
        <f t="shared" si="269"/>
        <v>0</v>
      </c>
      <c r="AE399" s="740">
        <f t="shared" si="248"/>
        <v>0.6</v>
      </c>
      <c r="AF399" s="747">
        <v>7860</v>
      </c>
      <c r="AG399" s="747">
        <f t="shared" si="275"/>
        <v>4716</v>
      </c>
      <c r="AH399" s="747"/>
      <c r="AI399" s="747"/>
      <c r="AJ399" s="748">
        <f t="shared" si="270"/>
        <v>4716</v>
      </c>
    </row>
    <row r="400" spans="1:36" s="403" customFormat="1" ht="31.5" customHeight="1" x14ac:dyDescent="0.25">
      <c r="A400" s="966" t="s">
        <v>967</v>
      </c>
      <c r="B400" s="438" t="s">
        <v>499</v>
      </c>
      <c r="C400" s="576" t="s">
        <v>31</v>
      </c>
      <c r="D400" s="1003">
        <v>2</v>
      </c>
      <c r="E400" s="477">
        <v>19650</v>
      </c>
      <c r="F400" s="477">
        <f t="shared" si="271"/>
        <v>39300</v>
      </c>
      <c r="G400" s="477">
        <v>21242</v>
      </c>
      <c r="H400" s="477">
        <f>G400*D400</f>
        <v>42484</v>
      </c>
      <c r="I400" s="610">
        <f t="shared" si="266"/>
        <v>81784</v>
      </c>
      <c r="J400" s="793"/>
      <c r="K400" s="799">
        <v>19650</v>
      </c>
      <c r="L400" s="800">
        <f t="shared" si="272"/>
        <v>0</v>
      </c>
      <c r="M400" s="799">
        <v>21242</v>
      </c>
      <c r="N400" s="800">
        <f>M400*J400</f>
        <v>0</v>
      </c>
      <c r="O400" s="804">
        <f t="shared" si="267"/>
        <v>0</v>
      </c>
      <c r="P400" s="638">
        <f t="shared" si="249"/>
        <v>0</v>
      </c>
      <c r="Q400" s="512">
        <f t="shared" si="250"/>
        <v>0</v>
      </c>
      <c r="R400" s="637">
        <f t="shared" si="238"/>
        <v>0</v>
      </c>
      <c r="S400" s="638"/>
      <c r="T400" s="519">
        <v>19650</v>
      </c>
      <c r="U400" s="519">
        <f t="shared" si="273"/>
        <v>0</v>
      </c>
      <c r="V400" s="519">
        <v>21242</v>
      </c>
      <c r="W400" s="519">
        <f>V400*S400</f>
        <v>0</v>
      </c>
      <c r="X400" s="670">
        <f t="shared" si="268"/>
        <v>0</v>
      </c>
      <c r="Y400" s="638"/>
      <c r="Z400" s="512">
        <v>19650</v>
      </c>
      <c r="AA400" s="512">
        <f t="shared" si="274"/>
        <v>0</v>
      </c>
      <c r="AB400" s="512">
        <v>21242</v>
      </c>
      <c r="AC400" s="512">
        <f>AB400*Y400</f>
        <v>0</v>
      </c>
      <c r="AD400" s="668">
        <f t="shared" si="269"/>
        <v>0</v>
      </c>
      <c r="AE400" s="740">
        <f t="shared" si="248"/>
        <v>2</v>
      </c>
      <c r="AF400" s="747">
        <v>19650</v>
      </c>
      <c r="AG400" s="747">
        <f t="shared" si="275"/>
        <v>39300</v>
      </c>
      <c r="AH400" s="747">
        <v>21242</v>
      </c>
      <c r="AI400" s="747">
        <f>AH400*AE400</f>
        <v>42484</v>
      </c>
      <c r="AJ400" s="748">
        <f t="shared" si="270"/>
        <v>81784</v>
      </c>
    </row>
    <row r="401" spans="1:36" s="403" customFormat="1" ht="31.5" customHeight="1" x14ac:dyDescent="0.25">
      <c r="A401" s="966" t="s">
        <v>968</v>
      </c>
      <c r="B401" s="438" t="s">
        <v>500</v>
      </c>
      <c r="C401" s="576" t="s">
        <v>486</v>
      </c>
      <c r="D401" s="1003">
        <v>2</v>
      </c>
      <c r="E401" s="477">
        <v>56592</v>
      </c>
      <c r="F401" s="477">
        <f t="shared" si="271"/>
        <v>113184</v>
      </c>
      <c r="G401" s="477">
        <v>50414</v>
      </c>
      <c r="H401" s="477">
        <f>G401*D401</f>
        <v>100828</v>
      </c>
      <c r="I401" s="610">
        <f t="shared" si="266"/>
        <v>214012</v>
      </c>
      <c r="J401" s="793"/>
      <c r="K401" s="799">
        <v>56592</v>
      </c>
      <c r="L401" s="800">
        <f t="shared" si="272"/>
        <v>0</v>
      </c>
      <c r="M401" s="799">
        <v>50414</v>
      </c>
      <c r="N401" s="800">
        <f>M401*J401</f>
        <v>0</v>
      </c>
      <c r="O401" s="804">
        <f t="shared" si="267"/>
        <v>0</v>
      </c>
      <c r="P401" s="638">
        <f t="shared" si="249"/>
        <v>0</v>
      </c>
      <c r="Q401" s="512">
        <f t="shared" si="250"/>
        <v>0</v>
      </c>
      <c r="R401" s="637">
        <f t="shared" si="238"/>
        <v>0</v>
      </c>
      <c r="S401" s="638"/>
      <c r="T401" s="519">
        <v>56592</v>
      </c>
      <c r="U401" s="519">
        <f t="shared" si="273"/>
        <v>0</v>
      </c>
      <c r="V401" s="519">
        <v>50414</v>
      </c>
      <c r="W401" s="519">
        <f>V401*S401</f>
        <v>0</v>
      </c>
      <c r="X401" s="670">
        <f t="shared" si="268"/>
        <v>0</v>
      </c>
      <c r="Y401" s="638"/>
      <c r="Z401" s="512">
        <v>56592</v>
      </c>
      <c r="AA401" s="512">
        <f t="shared" si="274"/>
        <v>0</v>
      </c>
      <c r="AB401" s="512">
        <v>50414</v>
      </c>
      <c r="AC401" s="512">
        <f>AB401*Y401</f>
        <v>0</v>
      </c>
      <c r="AD401" s="668">
        <f t="shared" si="269"/>
        <v>0</v>
      </c>
      <c r="AE401" s="740">
        <f t="shared" si="248"/>
        <v>2</v>
      </c>
      <c r="AF401" s="747">
        <v>56592</v>
      </c>
      <c r="AG401" s="747">
        <f t="shared" si="275"/>
        <v>113184</v>
      </c>
      <c r="AH401" s="747">
        <v>50414</v>
      </c>
      <c r="AI401" s="747">
        <f>AH401*AE401</f>
        <v>100828</v>
      </c>
      <c r="AJ401" s="748">
        <f t="shared" si="270"/>
        <v>214012</v>
      </c>
    </row>
    <row r="402" spans="1:36" s="403" customFormat="1" ht="31.5" customHeight="1" x14ac:dyDescent="0.25">
      <c r="A402" s="966" t="s">
        <v>969</v>
      </c>
      <c r="B402" s="438" t="s">
        <v>501</v>
      </c>
      <c r="C402" s="576" t="s">
        <v>224</v>
      </c>
      <c r="D402" s="1003">
        <v>1</v>
      </c>
      <c r="E402" s="477">
        <v>149340</v>
      </c>
      <c r="F402" s="477">
        <f t="shared" si="271"/>
        <v>149340</v>
      </c>
      <c r="G402" s="477"/>
      <c r="H402" s="477"/>
      <c r="I402" s="610">
        <f t="shared" si="266"/>
        <v>149340</v>
      </c>
      <c r="J402" s="793"/>
      <c r="K402" s="799">
        <v>149340</v>
      </c>
      <c r="L402" s="800">
        <f t="shared" si="272"/>
        <v>0</v>
      </c>
      <c r="M402" s="799"/>
      <c r="N402" s="800"/>
      <c r="O402" s="804">
        <f t="shared" si="267"/>
        <v>0</v>
      </c>
      <c r="P402" s="638">
        <f t="shared" si="249"/>
        <v>0</v>
      </c>
      <c r="Q402" s="512">
        <f t="shared" si="250"/>
        <v>0</v>
      </c>
      <c r="R402" s="637">
        <f t="shared" si="238"/>
        <v>0</v>
      </c>
      <c r="S402" s="638"/>
      <c r="T402" s="519">
        <v>149340</v>
      </c>
      <c r="U402" s="519">
        <f t="shared" si="273"/>
        <v>0</v>
      </c>
      <c r="V402" s="519"/>
      <c r="W402" s="519"/>
      <c r="X402" s="670">
        <f t="shared" si="268"/>
        <v>0</v>
      </c>
      <c r="Y402" s="638"/>
      <c r="Z402" s="512">
        <v>149340</v>
      </c>
      <c r="AA402" s="512">
        <f t="shared" si="274"/>
        <v>0</v>
      </c>
      <c r="AB402" s="512"/>
      <c r="AC402" s="512"/>
      <c r="AD402" s="668">
        <f t="shared" si="269"/>
        <v>0</v>
      </c>
      <c r="AE402" s="740">
        <f t="shared" si="248"/>
        <v>1</v>
      </c>
      <c r="AF402" s="747">
        <v>149340</v>
      </c>
      <c r="AG402" s="747">
        <f t="shared" si="275"/>
        <v>149340</v>
      </c>
      <c r="AH402" s="747"/>
      <c r="AI402" s="747"/>
      <c r="AJ402" s="748">
        <f t="shared" si="270"/>
        <v>149340</v>
      </c>
    </row>
    <row r="403" spans="1:36" s="403" customFormat="1" ht="31.5" customHeight="1" x14ac:dyDescent="0.25">
      <c r="A403" s="966" t="s">
        <v>970</v>
      </c>
      <c r="B403" s="438" t="s">
        <v>502</v>
      </c>
      <c r="C403" s="570" t="s">
        <v>153</v>
      </c>
      <c r="D403" s="1003">
        <v>6.5</v>
      </c>
      <c r="E403" s="477">
        <v>2358</v>
      </c>
      <c r="F403" s="477">
        <f t="shared" si="271"/>
        <v>15327</v>
      </c>
      <c r="G403" s="477"/>
      <c r="H403" s="477"/>
      <c r="I403" s="610">
        <f t="shared" si="266"/>
        <v>15327</v>
      </c>
      <c r="J403" s="793"/>
      <c r="K403" s="799">
        <v>2358</v>
      </c>
      <c r="L403" s="800">
        <f t="shared" si="272"/>
        <v>0</v>
      </c>
      <c r="M403" s="799"/>
      <c r="N403" s="800"/>
      <c r="O403" s="804">
        <f t="shared" si="267"/>
        <v>0</v>
      </c>
      <c r="P403" s="638">
        <f t="shared" si="249"/>
        <v>0</v>
      </c>
      <c r="Q403" s="512">
        <f t="shared" si="250"/>
        <v>0</v>
      </c>
      <c r="R403" s="637">
        <f t="shared" ref="R403:R466" si="281">(D403*K403)-(D403*T403)</f>
        <v>0</v>
      </c>
      <c r="S403" s="638"/>
      <c r="T403" s="519">
        <v>2358</v>
      </c>
      <c r="U403" s="519">
        <f t="shared" si="273"/>
        <v>0</v>
      </c>
      <c r="V403" s="519"/>
      <c r="W403" s="519"/>
      <c r="X403" s="670">
        <f t="shared" si="268"/>
        <v>0</v>
      </c>
      <c r="Y403" s="638"/>
      <c r="Z403" s="512">
        <v>2358</v>
      </c>
      <c r="AA403" s="512">
        <f t="shared" si="274"/>
        <v>0</v>
      </c>
      <c r="AB403" s="512"/>
      <c r="AC403" s="512"/>
      <c r="AD403" s="668">
        <f t="shared" si="269"/>
        <v>0</v>
      </c>
      <c r="AE403" s="740">
        <f t="shared" si="248"/>
        <v>6.5</v>
      </c>
      <c r="AF403" s="747">
        <v>2358</v>
      </c>
      <c r="AG403" s="747">
        <f t="shared" si="275"/>
        <v>15327</v>
      </c>
      <c r="AH403" s="747"/>
      <c r="AI403" s="747"/>
      <c r="AJ403" s="748">
        <f t="shared" si="270"/>
        <v>15327</v>
      </c>
    </row>
    <row r="404" spans="1:36" s="403" customFormat="1" ht="31.5" customHeight="1" x14ac:dyDescent="0.25">
      <c r="A404" s="966" t="s">
        <v>971</v>
      </c>
      <c r="B404" s="438" t="s">
        <v>503</v>
      </c>
      <c r="C404" s="576" t="s">
        <v>33</v>
      </c>
      <c r="D404" s="1003">
        <v>0.06</v>
      </c>
      <c r="E404" s="477">
        <v>39300</v>
      </c>
      <c r="F404" s="477">
        <f t="shared" si="271"/>
        <v>2358</v>
      </c>
      <c r="G404" s="477"/>
      <c r="H404" s="477"/>
      <c r="I404" s="610">
        <f t="shared" si="266"/>
        <v>2358</v>
      </c>
      <c r="J404" s="793"/>
      <c r="K404" s="799">
        <v>39300</v>
      </c>
      <c r="L404" s="800">
        <f t="shared" si="272"/>
        <v>0</v>
      </c>
      <c r="M404" s="799"/>
      <c r="N404" s="800"/>
      <c r="O404" s="804">
        <f t="shared" si="267"/>
        <v>0</v>
      </c>
      <c r="P404" s="638">
        <f t="shared" si="249"/>
        <v>0</v>
      </c>
      <c r="Q404" s="512">
        <f t="shared" si="250"/>
        <v>0</v>
      </c>
      <c r="R404" s="637">
        <f t="shared" si="281"/>
        <v>0</v>
      </c>
      <c r="S404" s="638"/>
      <c r="T404" s="519">
        <v>39300</v>
      </c>
      <c r="U404" s="519">
        <f t="shared" si="273"/>
        <v>0</v>
      </c>
      <c r="V404" s="519"/>
      <c r="W404" s="519"/>
      <c r="X404" s="670">
        <f t="shared" si="268"/>
        <v>0</v>
      </c>
      <c r="Y404" s="638"/>
      <c r="Z404" s="512">
        <v>39300</v>
      </c>
      <c r="AA404" s="512">
        <f t="shared" si="274"/>
        <v>0</v>
      </c>
      <c r="AB404" s="512"/>
      <c r="AC404" s="512"/>
      <c r="AD404" s="668">
        <f t="shared" si="269"/>
        <v>0</v>
      </c>
      <c r="AE404" s="740">
        <f t="shared" si="248"/>
        <v>0.06</v>
      </c>
      <c r="AF404" s="747">
        <v>39300</v>
      </c>
      <c r="AG404" s="747">
        <f t="shared" si="275"/>
        <v>2358</v>
      </c>
      <c r="AH404" s="747"/>
      <c r="AI404" s="747"/>
      <c r="AJ404" s="748">
        <f t="shared" si="270"/>
        <v>2358</v>
      </c>
    </row>
    <row r="405" spans="1:36" s="403" customFormat="1" ht="31.5" customHeight="1" x14ac:dyDescent="0.25">
      <c r="A405" s="966" t="s">
        <v>972</v>
      </c>
      <c r="B405" s="438" t="s">
        <v>504</v>
      </c>
      <c r="C405" s="576" t="s">
        <v>213</v>
      </c>
      <c r="D405" s="1003">
        <v>12</v>
      </c>
      <c r="E405" s="477">
        <v>786</v>
      </c>
      <c r="F405" s="477">
        <f t="shared" si="271"/>
        <v>9432</v>
      </c>
      <c r="G405" s="477"/>
      <c r="H405" s="477"/>
      <c r="I405" s="610">
        <f t="shared" si="266"/>
        <v>9432</v>
      </c>
      <c r="J405" s="793"/>
      <c r="K405" s="799">
        <v>786</v>
      </c>
      <c r="L405" s="800">
        <f t="shared" si="272"/>
        <v>0</v>
      </c>
      <c r="M405" s="799"/>
      <c r="N405" s="800"/>
      <c r="O405" s="804">
        <f t="shared" si="267"/>
        <v>0</v>
      </c>
      <c r="P405" s="638">
        <f t="shared" si="249"/>
        <v>0</v>
      </c>
      <c r="Q405" s="512">
        <f t="shared" si="250"/>
        <v>0</v>
      </c>
      <c r="R405" s="637">
        <f t="shared" si="281"/>
        <v>0</v>
      </c>
      <c r="S405" s="638"/>
      <c r="T405" s="519">
        <v>786</v>
      </c>
      <c r="U405" s="519">
        <f t="shared" si="273"/>
        <v>0</v>
      </c>
      <c r="V405" s="519"/>
      <c r="W405" s="519"/>
      <c r="X405" s="670">
        <f t="shared" si="268"/>
        <v>0</v>
      </c>
      <c r="Y405" s="638"/>
      <c r="Z405" s="512">
        <v>786</v>
      </c>
      <c r="AA405" s="512">
        <f t="shared" si="274"/>
        <v>0</v>
      </c>
      <c r="AB405" s="512"/>
      <c r="AC405" s="512"/>
      <c r="AD405" s="668">
        <f t="shared" si="269"/>
        <v>0</v>
      </c>
      <c r="AE405" s="740">
        <f t="shared" si="248"/>
        <v>12</v>
      </c>
      <c r="AF405" s="747">
        <v>786</v>
      </c>
      <c r="AG405" s="747">
        <f t="shared" si="275"/>
        <v>9432</v>
      </c>
      <c r="AH405" s="747"/>
      <c r="AI405" s="747"/>
      <c r="AJ405" s="748">
        <f t="shared" si="270"/>
        <v>9432</v>
      </c>
    </row>
    <row r="406" spans="1:36" s="403" customFormat="1" ht="31.5" customHeight="1" x14ac:dyDescent="0.25">
      <c r="A406" s="966" t="s">
        <v>973</v>
      </c>
      <c r="B406" s="438" t="s">
        <v>505</v>
      </c>
      <c r="C406" s="576" t="s">
        <v>213</v>
      </c>
      <c r="D406" s="1003">
        <v>6</v>
      </c>
      <c r="E406" s="477">
        <v>628.80000000000007</v>
      </c>
      <c r="F406" s="477">
        <f t="shared" si="271"/>
        <v>3772.8</v>
      </c>
      <c r="G406" s="477"/>
      <c r="H406" s="477"/>
      <c r="I406" s="610">
        <f t="shared" si="266"/>
        <v>3772.8</v>
      </c>
      <c r="J406" s="793"/>
      <c r="K406" s="799">
        <v>628.80000000000007</v>
      </c>
      <c r="L406" s="800">
        <f t="shared" si="272"/>
        <v>0</v>
      </c>
      <c r="M406" s="799"/>
      <c r="N406" s="800"/>
      <c r="O406" s="804">
        <f t="shared" si="267"/>
        <v>0</v>
      </c>
      <c r="P406" s="638">
        <f t="shared" si="249"/>
        <v>0</v>
      </c>
      <c r="Q406" s="512">
        <f t="shared" si="250"/>
        <v>0</v>
      </c>
      <c r="R406" s="637">
        <f t="shared" si="281"/>
        <v>0</v>
      </c>
      <c r="S406" s="638"/>
      <c r="T406" s="519">
        <v>628.80000000000007</v>
      </c>
      <c r="U406" s="519">
        <f t="shared" si="273"/>
        <v>0</v>
      </c>
      <c r="V406" s="519"/>
      <c r="W406" s="519"/>
      <c r="X406" s="670">
        <f t="shared" si="268"/>
        <v>0</v>
      </c>
      <c r="Y406" s="638"/>
      <c r="Z406" s="512">
        <v>628.80000000000007</v>
      </c>
      <c r="AA406" s="512">
        <f t="shared" si="274"/>
        <v>0</v>
      </c>
      <c r="AB406" s="512"/>
      <c r="AC406" s="512"/>
      <c r="AD406" s="668">
        <f t="shared" si="269"/>
        <v>0</v>
      </c>
      <c r="AE406" s="740">
        <f t="shared" si="248"/>
        <v>6</v>
      </c>
      <c r="AF406" s="747">
        <v>628.80000000000007</v>
      </c>
      <c r="AG406" s="747">
        <f t="shared" si="275"/>
        <v>3772.8</v>
      </c>
      <c r="AH406" s="747"/>
      <c r="AI406" s="747"/>
      <c r="AJ406" s="748">
        <f t="shared" si="270"/>
        <v>3772.8</v>
      </c>
    </row>
    <row r="407" spans="1:36" s="403" customFormat="1" ht="31.5" customHeight="1" x14ac:dyDescent="0.25">
      <c r="A407" s="966" t="s">
        <v>974</v>
      </c>
      <c r="B407" s="438" t="s">
        <v>506</v>
      </c>
      <c r="C407" s="576" t="s">
        <v>33</v>
      </c>
      <c r="D407" s="1003">
        <v>0.05</v>
      </c>
      <c r="E407" s="477">
        <v>39300</v>
      </c>
      <c r="F407" s="477">
        <f t="shared" si="271"/>
        <v>1965</v>
      </c>
      <c r="G407" s="477"/>
      <c r="H407" s="477"/>
      <c r="I407" s="610">
        <f t="shared" si="266"/>
        <v>1965</v>
      </c>
      <c r="J407" s="793"/>
      <c r="K407" s="799">
        <v>39300</v>
      </c>
      <c r="L407" s="800">
        <f t="shared" si="272"/>
        <v>0</v>
      </c>
      <c r="M407" s="799"/>
      <c r="N407" s="800"/>
      <c r="O407" s="804">
        <f t="shared" si="267"/>
        <v>0</v>
      </c>
      <c r="P407" s="638">
        <f t="shared" si="249"/>
        <v>0</v>
      </c>
      <c r="Q407" s="512">
        <f t="shared" si="250"/>
        <v>0</v>
      </c>
      <c r="R407" s="637">
        <f t="shared" si="281"/>
        <v>0</v>
      </c>
      <c r="S407" s="638"/>
      <c r="T407" s="519">
        <v>39300</v>
      </c>
      <c r="U407" s="519">
        <f t="shared" si="273"/>
        <v>0</v>
      </c>
      <c r="V407" s="519"/>
      <c r="W407" s="519"/>
      <c r="X407" s="670">
        <f t="shared" si="268"/>
        <v>0</v>
      </c>
      <c r="Y407" s="638"/>
      <c r="Z407" s="512">
        <v>39300</v>
      </c>
      <c r="AA407" s="512">
        <f t="shared" si="274"/>
        <v>0</v>
      </c>
      <c r="AB407" s="512"/>
      <c r="AC407" s="512"/>
      <c r="AD407" s="668">
        <f t="shared" si="269"/>
        <v>0</v>
      </c>
      <c r="AE407" s="740">
        <f t="shared" si="248"/>
        <v>0.05</v>
      </c>
      <c r="AF407" s="747">
        <v>39300</v>
      </c>
      <c r="AG407" s="747">
        <f t="shared" si="275"/>
        <v>1965</v>
      </c>
      <c r="AH407" s="747"/>
      <c r="AI407" s="747"/>
      <c r="AJ407" s="748">
        <f t="shared" si="270"/>
        <v>1965</v>
      </c>
    </row>
    <row r="408" spans="1:36" s="403" customFormat="1" ht="31.5" customHeight="1" x14ac:dyDescent="0.25">
      <c r="A408" s="966" t="s">
        <v>975</v>
      </c>
      <c r="B408" s="438" t="s">
        <v>507</v>
      </c>
      <c r="C408" s="576" t="s">
        <v>33</v>
      </c>
      <c r="D408" s="1003">
        <v>0.18</v>
      </c>
      <c r="E408" s="477">
        <v>7860</v>
      </c>
      <c r="F408" s="477">
        <f t="shared" si="271"/>
        <v>1414.8</v>
      </c>
      <c r="G408" s="477"/>
      <c r="H408" s="477"/>
      <c r="I408" s="610">
        <f t="shared" si="266"/>
        <v>1414.8</v>
      </c>
      <c r="J408" s="793"/>
      <c r="K408" s="799">
        <v>7860</v>
      </c>
      <c r="L408" s="800">
        <f t="shared" si="272"/>
        <v>0</v>
      </c>
      <c r="M408" s="799"/>
      <c r="N408" s="800"/>
      <c r="O408" s="804">
        <f t="shared" si="267"/>
        <v>0</v>
      </c>
      <c r="P408" s="638">
        <f t="shared" si="249"/>
        <v>0</v>
      </c>
      <c r="Q408" s="512">
        <f t="shared" si="250"/>
        <v>0</v>
      </c>
      <c r="R408" s="637">
        <f t="shared" si="281"/>
        <v>0</v>
      </c>
      <c r="S408" s="638"/>
      <c r="T408" s="519">
        <v>7860</v>
      </c>
      <c r="U408" s="519">
        <f t="shared" si="273"/>
        <v>0</v>
      </c>
      <c r="V408" s="519"/>
      <c r="W408" s="519"/>
      <c r="X408" s="670">
        <f t="shared" si="268"/>
        <v>0</v>
      </c>
      <c r="Y408" s="638"/>
      <c r="Z408" s="512">
        <v>7860</v>
      </c>
      <c r="AA408" s="512">
        <f t="shared" si="274"/>
        <v>0</v>
      </c>
      <c r="AB408" s="512"/>
      <c r="AC408" s="512"/>
      <c r="AD408" s="668">
        <f t="shared" si="269"/>
        <v>0</v>
      </c>
      <c r="AE408" s="740">
        <f t="shared" si="248"/>
        <v>0.18</v>
      </c>
      <c r="AF408" s="747">
        <v>7860</v>
      </c>
      <c r="AG408" s="747">
        <f t="shared" si="275"/>
        <v>1414.8</v>
      </c>
      <c r="AH408" s="747"/>
      <c r="AI408" s="747"/>
      <c r="AJ408" s="748">
        <f t="shared" si="270"/>
        <v>1414.8</v>
      </c>
    </row>
    <row r="409" spans="1:36" s="403" customFormat="1" ht="31.5" customHeight="1" x14ac:dyDescent="0.25">
      <c r="A409" s="966" t="s">
        <v>976</v>
      </c>
      <c r="B409" s="438" t="s">
        <v>358</v>
      </c>
      <c r="C409" s="576" t="s">
        <v>224</v>
      </c>
      <c r="D409" s="1003">
        <v>1</v>
      </c>
      <c r="E409" s="477">
        <v>301300</v>
      </c>
      <c r="F409" s="477">
        <f t="shared" si="271"/>
        <v>301300</v>
      </c>
      <c r="G409" s="477"/>
      <c r="H409" s="477"/>
      <c r="I409" s="610">
        <f t="shared" si="266"/>
        <v>301300</v>
      </c>
      <c r="J409" s="793"/>
      <c r="K409" s="799">
        <v>301300</v>
      </c>
      <c r="L409" s="800">
        <f t="shared" si="272"/>
        <v>0</v>
      </c>
      <c r="M409" s="799"/>
      <c r="N409" s="800"/>
      <c r="O409" s="804">
        <f t="shared" si="267"/>
        <v>0</v>
      </c>
      <c r="P409" s="638">
        <f t="shared" si="249"/>
        <v>0</v>
      </c>
      <c r="Q409" s="512">
        <f t="shared" si="250"/>
        <v>0</v>
      </c>
      <c r="R409" s="637">
        <f t="shared" si="281"/>
        <v>0</v>
      </c>
      <c r="S409" s="638"/>
      <c r="T409" s="519">
        <v>301300</v>
      </c>
      <c r="U409" s="519">
        <f t="shared" si="273"/>
        <v>0</v>
      </c>
      <c r="V409" s="519"/>
      <c r="W409" s="519"/>
      <c r="X409" s="670">
        <f t="shared" si="268"/>
        <v>0</v>
      </c>
      <c r="Y409" s="638"/>
      <c r="Z409" s="512">
        <v>301300</v>
      </c>
      <c r="AA409" s="512">
        <f t="shared" si="274"/>
        <v>0</v>
      </c>
      <c r="AB409" s="512"/>
      <c r="AC409" s="512"/>
      <c r="AD409" s="668">
        <f t="shared" si="269"/>
        <v>0</v>
      </c>
      <c r="AE409" s="740">
        <f t="shared" si="248"/>
        <v>1</v>
      </c>
      <c r="AF409" s="747">
        <v>301300</v>
      </c>
      <c r="AG409" s="747">
        <f t="shared" si="275"/>
        <v>301300</v>
      </c>
      <c r="AH409" s="747"/>
      <c r="AI409" s="747"/>
      <c r="AJ409" s="748">
        <f t="shared" si="270"/>
        <v>301300</v>
      </c>
    </row>
    <row r="410" spans="1:36" s="404" customFormat="1" ht="31.5" customHeight="1" x14ac:dyDescent="0.25">
      <c r="A410" s="961" t="s">
        <v>508</v>
      </c>
      <c r="B410" s="695" t="s">
        <v>509</v>
      </c>
      <c r="C410" s="696"/>
      <c r="D410" s="634"/>
      <c r="E410" s="455"/>
      <c r="F410" s="455">
        <f>SUM(F411:F422)</f>
        <v>5003468.5259999996</v>
      </c>
      <c r="G410" s="455"/>
      <c r="H410" s="455">
        <f>SUM(H411:H422)</f>
        <v>6342125.3968000012</v>
      </c>
      <c r="I410" s="607">
        <f>SUM(I411:I422)</f>
        <v>11345593.922800003</v>
      </c>
      <c r="J410" s="825"/>
      <c r="K410" s="794"/>
      <c r="L410" s="803">
        <f>SUM(L411:L422)</f>
        <v>0</v>
      </c>
      <c r="M410" s="794"/>
      <c r="N410" s="803">
        <f>SUM(N411:N422)</f>
        <v>0</v>
      </c>
      <c r="O410" s="796">
        <f>SUM(O411:O422)</f>
        <v>0</v>
      </c>
      <c r="P410" s="638">
        <f t="shared" si="249"/>
        <v>0</v>
      </c>
      <c r="Q410" s="512">
        <f t="shared" si="250"/>
        <v>0</v>
      </c>
      <c r="R410" s="637">
        <f t="shared" si="281"/>
        <v>0</v>
      </c>
      <c r="S410" s="633"/>
      <c r="T410" s="518"/>
      <c r="U410" s="518">
        <f>SUM(U411:U422)</f>
        <v>0</v>
      </c>
      <c r="V410" s="518"/>
      <c r="W410" s="518">
        <f>SUM(W411:W422)</f>
        <v>0</v>
      </c>
      <c r="X410" s="669">
        <f>SUM(X411:X422)</f>
        <v>0</v>
      </c>
      <c r="Y410" s="633"/>
      <c r="Z410" s="513"/>
      <c r="AA410" s="513">
        <f>SUM(AA411:AA422)</f>
        <v>0</v>
      </c>
      <c r="AB410" s="513"/>
      <c r="AC410" s="513">
        <f>SUM(AC411:AC422)</f>
        <v>0</v>
      </c>
      <c r="AD410" s="667">
        <f>SUM(AD411:AD422)</f>
        <v>0</v>
      </c>
      <c r="AE410" s="740">
        <f t="shared" si="248"/>
        <v>0</v>
      </c>
      <c r="AF410" s="745"/>
      <c r="AG410" s="745">
        <f>SUM(AG411:AG422)</f>
        <v>5003468.5259999996</v>
      </c>
      <c r="AH410" s="745"/>
      <c r="AI410" s="745">
        <f>SUM(AI411:AI422)</f>
        <v>6342125.3968000012</v>
      </c>
      <c r="AJ410" s="746">
        <f>SUM(AJ411:AJ422)</f>
        <v>11345593.922800003</v>
      </c>
    </row>
    <row r="411" spans="1:36" s="403" customFormat="1" ht="31.5" customHeight="1" x14ac:dyDescent="0.25">
      <c r="A411" s="962" t="s">
        <v>839</v>
      </c>
      <c r="B411" s="433" t="s">
        <v>293</v>
      </c>
      <c r="C411" s="567" t="s">
        <v>213</v>
      </c>
      <c r="D411" s="993">
        <v>40</v>
      </c>
      <c r="E411" s="485">
        <v>1310</v>
      </c>
      <c r="F411" s="485">
        <f t="shared" ref="F411:F422" si="282">E411*D411</f>
        <v>52400</v>
      </c>
      <c r="G411" s="485">
        <v>619.45000000000005</v>
      </c>
      <c r="H411" s="485">
        <f t="shared" ref="H411:H421" si="283">G411*D411</f>
        <v>24778</v>
      </c>
      <c r="I411" s="615">
        <f t="shared" ref="I411:I422" si="284">H411+F411</f>
        <v>77178</v>
      </c>
      <c r="J411" s="815"/>
      <c r="K411" s="816">
        <v>1310</v>
      </c>
      <c r="L411" s="817">
        <f t="shared" ref="L411:L422" si="285">K411*J411</f>
        <v>0</v>
      </c>
      <c r="M411" s="816">
        <v>619.45000000000005</v>
      </c>
      <c r="N411" s="817">
        <f t="shared" ref="N411:N421" si="286">M411*J411</f>
        <v>0</v>
      </c>
      <c r="O411" s="810">
        <f t="shared" ref="O411:O422" si="287">N411+L411</f>
        <v>0</v>
      </c>
      <c r="P411" s="638">
        <f t="shared" si="249"/>
        <v>0</v>
      </c>
      <c r="Q411" s="512">
        <f t="shared" si="250"/>
        <v>0</v>
      </c>
      <c r="R411" s="637">
        <f t="shared" si="281"/>
        <v>0</v>
      </c>
      <c r="S411" s="647"/>
      <c r="T411" s="522">
        <v>1310</v>
      </c>
      <c r="U411" s="522">
        <f t="shared" ref="U411:U422" si="288">T411*S411</f>
        <v>0</v>
      </c>
      <c r="V411" s="522">
        <v>619.45000000000005</v>
      </c>
      <c r="W411" s="522">
        <f t="shared" ref="W411:W421" si="289">V411*S411</f>
        <v>0</v>
      </c>
      <c r="X411" s="671">
        <f t="shared" ref="X411:X422" si="290">W411+U411</f>
        <v>0</v>
      </c>
      <c r="Y411" s="647"/>
      <c r="Z411" s="523">
        <v>1310</v>
      </c>
      <c r="AA411" s="523">
        <f t="shared" ref="AA411:AA422" si="291">Z411*Y411</f>
        <v>0</v>
      </c>
      <c r="AB411" s="523">
        <v>619.45000000000005</v>
      </c>
      <c r="AC411" s="523">
        <f t="shared" ref="AC411:AC421" si="292">AB411*Y411</f>
        <v>0</v>
      </c>
      <c r="AD411" s="673">
        <f t="shared" ref="AD411:AD422" si="293">AC411+AA411</f>
        <v>0</v>
      </c>
      <c r="AE411" s="740">
        <f t="shared" si="248"/>
        <v>40</v>
      </c>
      <c r="AF411" s="753">
        <v>1310</v>
      </c>
      <c r="AG411" s="753">
        <f t="shared" ref="AG411:AG422" si="294">AF411*AE411</f>
        <v>52400</v>
      </c>
      <c r="AH411" s="753">
        <v>619.45000000000005</v>
      </c>
      <c r="AI411" s="753">
        <f t="shared" ref="AI411:AI421" si="295">AH411*AE411</f>
        <v>24778</v>
      </c>
      <c r="AJ411" s="750">
        <f t="shared" ref="AJ411:AJ422" si="296">AI411+AG411</f>
        <v>77178</v>
      </c>
    </row>
    <row r="412" spans="1:36" s="403" customFormat="1" ht="31.5" customHeight="1" x14ac:dyDescent="0.25">
      <c r="A412" s="962" t="s">
        <v>977</v>
      </c>
      <c r="B412" s="433" t="s">
        <v>272</v>
      </c>
      <c r="C412" s="567" t="s">
        <v>224</v>
      </c>
      <c r="D412" s="993">
        <v>1</v>
      </c>
      <c r="E412" s="485">
        <v>125495.90400000001</v>
      </c>
      <c r="F412" s="485">
        <f t="shared" si="282"/>
        <v>125495.90400000001</v>
      </c>
      <c r="G412" s="485">
        <v>181087.88880000004</v>
      </c>
      <c r="H412" s="485">
        <f t="shared" si="283"/>
        <v>181087.88880000004</v>
      </c>
      <c r="I412" s="615">
        <f t="shared" si="284"/>
        <v>306583.79280000005</v>
      </c>
      <c r="J412" s="815"/>
      <c r="K412" s="816">
        <v>125495.90400000001</v>
      </c>
      <c r="L412" s="817">
        <f t="shared" si="285"/>
        <v>0</v>
      </c>
      <c r="M412" s="816">
        <v>181087.88880000004</v>
      </c>
      <c r="N412" s="817">
        <f t="shared" si="286"/>
        <v>0</v>
      </c>
      <c r="O412" s="810">
        <f t="shared" si="287"/>
        <v>0</v>
      </c>
      <c r="P412" s="638">
        <f t="shared" si="249"/>
        <v>0</v>
      </c>
      <c r="Q412" s="512">
        <f t="shared" si="250"/>
        <v>0</v>
      </c>
      <c r="R412" s="637">
        <f t="shared" si="281"/>
        <v>0</v>
      </c>
      <c r="S412" s="647"/>
      <c r="T412" s="522">
        <v>125495.90400000001</v>
      </c>
      <c r="U412" s="522">
        <f t="shared" si="288"/>
        <v>0</v>
      </c>
      <c r="V412" s="522">
        <v>181087.88880000004</v>
      </c>
      <c r="W412" s="522">
        <f t="shared" si="289"/>
        <v>0</v>
      </c>
      <c r="X412" s="671">
        <f t="shared" si="290"/>
        <v>0</v>
      </c>
      <c r="Y412" s="647"/>
      <c r="Z412" s="523">
        <v>125495.90400000001</v>
      </c>
      <c r="AA412" s="523">
        <f t="shared" si="291"/>
        <v>0</v>
      </c>
      <c r="AB412" s="523">
        <v>181087.88880000004</v>
      </c>
      <c r="AC412" s="523">
        <f t="shared" si="292"/>
        <v>0</v>
      </c>
      <c r="AD412" s="673">
        <f t="shared" si="293"/>
        <v>0</v>
      </c>
      <c r="AE412" s="740">
        <f t="shared" si="248"/>
        <v>1</v>
      </c>
      <c r="AF412" s="753">
        <v>125495.90400000001</v>
      </c>
      <c r="AG412" s="753">
        <f t="shared" si="294"/>
        <v>125495.90400000001</v>
      </c>
      <c r="AH412" s="753">
        <v>181087.88880000004</v>
      </c>
      <c r="AI412" s="753">
        <f t="shared" si="295"/>
        <v>181087.88880000004</v>
      </c>
      <c r="AJ412" s="750">
        <f t="shared" si="296"/>
        <v>306583.79280000005</v>
      </c>
    </row>
    <row r="413" spans="1:36" s="403" customFormat="1" ht="31.5" customHeight="1" x14ac:dyDescent="0.25">
      <c r="A413" s="962" t="s">
        <v>978</v>
      </c>
      <c r="B413" s="433" t="s">
        <v>295</v>
      </c>
      <c r="C413" s="567" t="s">
        <v>224</v>
      </c>
      <c r="D413" s="993">
        <v>1</v>
      </c>
      <c r="E413" s="485">
        <v>52630.560000000005</v>
      </c>
      <c r="F413" s="485">
        <f t="shared" si="282"/>
        <v>52630.560000000005</v>
      </c>
      <c r="G413" s="485">
        <v>128976.12</v>
      </c>
      <c r="H413" s="485">
        <f t="shared" si="283"/>
        <v>128976.12</v>
      </c>
      <c r="I413" s="615">
        <f t="shared" si="284"/>
        <v>181606.68</v>
      </c>
      <c r="J413" s="815"/>
      <c r="K413" s="816">
        <v>52630.560000000005</v>
      </c>
      <c r="L413" s="817">
        <f t="shared" si="285"/>
        <v>0</v>
      </c>
      <c r="M413" s="816">
        <v>128976.12</v>
      </c>
      <c r="N413" s="817">
        <f t="shared" si="286"/>
        <v>0</v>
      </c>
      <c r="O413" s="810">
        <f t="shared" si="287"/>
        <v>0</v>
      </c>
      <c r="P413" s="638">
        <f t="shared" si="249"/>
        <v>0</v>
      </c>
      <c r="Q413" s="512">
        <f t="shared" si="250"/>
        <v>0</v>
      </c>
      <c r="R413" s="637">
        <f t="shared" si="281"/>
        <v>0</v>
      </c>
      <c r="S413" s="647"/>
      <c r="T413" s="522">
        <v>52630.560000000005</v>
      </c>
      <c r="U413" s="522">
        <f t="shared" si="288"/>
        <v>0</v>
      </c>
      <c r="V413" s="522">
        <v>128976.12</v>
      </c>
      <c r="W413" s="522">
        <f t="shared" si="289"/>
        <v>0</v>
      </c>
      <c r="X413" s="671">
        <f t="shared" si="290"/>
        <v>0</v>
      </c>
      <c r="Y413" s="647"/>
      <c r="Z413" s="523">
        <v>52630.560000000005</v>
      </c>
      <c r="AA413" s="523">
        <f t="shared" si="291"/>
        <v>0</v>
      </c>
      <c r="AB413" s="523">
        <v>128976.12</v>
      </c>
      <c r="AC413" s="523">
        <f t="shared" si="292"/>
        <v>0</v>
      </c>
      <c r="AD413" s="673">
        <f t="shared" si="293"/>
        <v>0</v>
      </c>
      <c r="AE413" s="740">
        <f t="shared" ref="AE413:AE476" si="297">D413-S413-Y413</f>
        <v>1</v>
      </c>
      <c r="AF413" s="753">
        <v>52630.560000000005</v>
      </c>
      <c r="AG413" s="753">
        <f t="shared" si="294"/>
        <v>52630.560000000005</v>
      </c>
      <c r="AH413" s="753">
        <v>128976.12</v>
      </c>
      <c r="AI413" s="753">
        <f t="shared" si="295"/>
        <v>128976.12</v>
      </c>
      <c r="AJ413" s="750">
        <f t="shared" si="296"/>
        <v>181606.68</v>
      </c>
    </row>
    <row r="414" spans="1:36" s="403" customFormat="1" ht="31.5" customHeight="1" x14ac:dyDescent="0.25">
      <c r="A414" s="962" t="s">
        <v>979</v>
      </c>
      <c r="B414" s="433" t="s">
        <v>296</v>
      </c>
      <c r="C414" s="567" t="s">
        <v>224</v>
      </c>
      <c r="D414" s="993">
        <v>2</v>
      </c>
      <c r="E414" s="485">
        <v>63240.381000000008</v>
      </c>
      <c r="F414" s="485">
        <f t="shared" si="282"/>
        <v>126480.76200000002</v>
      </c>
      <c r="G414" s="485">
        <v>93837.744000000006</v>
      </c>
      <c r="H414" s="485">
        <f t="shared" si="283"/>
        <v>187675.48800000001</v>
      </c>
      <c r="I414" s="615">
        <f t="shared" si="284"/>
        <v>314156.25</v>
      </c>
      <c r="J414" s="815"/>
      <c r="K414" s="816">
        <v>63240.381000000008</v>
      </c>
      <c r="L414" s="817">
        <f t="shared" si="285"/>
        <v>0</v>
      </c>
      <c r="M414" s="816">
        <v>93837.744000000006</v>
      </c>
      <c r="N414" s="817">
        <f t="shared" si="286"/>
        <v>0</v>
      </c>
      <c r="O414" s="810">
        <f t="shared" si="287"/>
        <v>0</v>
      </c>
      <c r="P414" s="638">
        <f t="shared" si="249"/>
        <v>0</v>
      </c>
      <c r="Q414" s="512">
        <f t="shared" si="250"/>
        <v>0</v>
      </c>
      <c r="R414" s="637">
        <f t="shared" si="281"/>
        <v>0</v>
      </c>
      <c r="S414" s="647"/>
      <c r="T414" s="522">
        <v>63240.381000000008</v>
      </c>
      <c r="U414" s="522">
        <f t="shared" si="288"/>
        <v>0</v>
      </c>
      <c r="V414" s="522">
        <v>93837.744000000006</v>
      </c>
      <c r="W414" s="522">
        <f t="shared" si="289"/>
        <v>0</v>
      </c>
      <c r="X414" s="671">
        <f t="shared" si="290"/>
        <v>0</v>
      </c>
      <c r="Y414" s="647"/>
      <c r="Z414" s="523">
        <v>63240.381000000008</v>
      </c>
      <c r="AA414" s="523">
        <f t="shared" si="291"/>
        <v>0</v>
      </c>
      <c r="AB414" s="523">
        <v>93837.744000000006</v>
      </c>
      <c r="AC414" s="523">
        <f t="shared" si="292"/>
        <v>0</v>
      </c>
      <c r="AD414" s="673">
        <f t="shared" si="293"/>
        <v>0</v>
      </c>
      <c r="AE414" s="740">
        <f t="shared" si="297"/>
        <v>2</v>
      </c>
      <c r="AF414" s="753">
        <v>63240.381000000008</v>
      </c>
      <c r="AG414" s="753">
        <f t="shared" si="294"/>
        <v>126480.76200000002</v>
      </c>
      <c r="AH414" s="753">
        <v>93837.744000000006</v>
      </c>
      <c r="AI414" s="753">
        <f t="shared" si="295"/>
        <v>187675.48800000001</v>
      </c>
      <c r="AJ414" s="750">
        <f t="shared" si="296"/>
        <v>314156.25</v>
      </c>
    </row>
    <row r="415" spans="1:36" s="403" customFormat="1" ht="31.5" customHeight="1" x14ac:dyDescent="0.25">
      <c r="A415" s="962" t="s">
        <v>980</v>
      </c>
      <c r="B415" s="433" t="s">
        <v>297</v>
      </c>
      <c r="C415" s="567" t="s">
        <v>31</v>
      </c>
      <c r="D415" s="993">
        <v>151</v>
      </c>
      <c r="E415" s="485">
        <v>1050.6026490066224</v>
      </c>
      <c r="F415" s="485">
        <f t="shared" si="282"/>
        <v>158640.99999999997</v>
      </c>
      <c r="G415" s="485">
        <v>1168.9496688741722</v>
      </c>
      <c r="H415" s="485">
        <f t="shared" si="283"/>
        <v>176511.4</v>
      </c>
      <c r="I415" s="615">
        <f t="shared" si="284"/>
        <v>335152.39999999997</v>
      </c>
      <c r="J415" s="815"/>
      <c r="K415" s="816">
        <v>1050.6026490066224</v>
      </c>
      <c r="L415" s="817">
        <f t="shared" si="285"/>
        <v>0</v>
      </c>
      <c r="M415" s="816">
        <v>1168.9496688741722</v>
      </c>
      <c r="N415" s="817">
        <f t="shared" si="286"/>
        <v>0</v>
      </c>
      <c r="O415" s="810">
        <f t="shared" si="287"/>
        <v>0</v>
      </c>
      <c r="P415" s="638">
        <f t="shared" ref="P415:P478" si="298">K415-T415</f>
        <v>0</v>
      </c>
      <c r="Q415" s="512">
        <f t="shared" ref="Q415:Q478" si="299">M415-V415</f>
        <v>0</v>
      </c>
      <c r="R415" s="637">
        <f t="shared" si="281"/>
        <v>0</v>
      </c>
      <c r="S415" s="647"/>
      <c r="T415" s="522">
        <v>1050.6026490066224</v>
      </c>
      <c r="U415" s="522">
        <f t="shared" si="288"/>
        <v>0</v>
      </c>
      <c r="V415" s="522">
        <v>1168.9496688741722</v>
      </c>
      <c r="W415" s="522">
        <f t="shared" si="289"/>
        <v>0</v>
      </c>
      <c r="X415" s="671">
        <f t="shared" si="290"/>
        <v>0</v>
      </c>
      <c r="Y415" s="647"/>
      <c r="Z415" s="523">
        <v>1050.6026490066224</v>
      </c>
      <c r="AA415" s="523">
        <f t="shared" si="291"/>
        <v>0</v>
      </c>
      <c r="AB415" s="523">
        <v>1168.9496688741722</v>
      </c>
      <c r="AC415" s="523">
        <f t="shared" si="292"/>
        <v>0</v>
      </c>
      <c r="AD415" s="673">
        <f t="shared" si="293"/>
        <v>0</v>
      </c>
      <c r="AE415" s="740">
        <f t="shared" si="297"/>
        <v>151</v>
      </c>
      <c r="AF415" s="753">
        <v>1050.6026490066224</v>
      </c>
      <c r="AG415" s="753">
        <f t="shared" si="294"/>
        <v>158640.99999999997</v>
      </c>
      <c r="AH415" s="753">
        <v>1168.9496688741722</v>
      </c>
      <c r="AI415" s="753">
        <f t="shared" si="295"/>
        <v>176511.4</v>
      </c>
      <c r="AJ415" s="750">
        <f t="shared" si="296"/>
        <v>335152.39999999997</v>
      </c>
    </row>
    <row r="416" spans="1:36" s="403" customFormat="1" ht="31.5" customHeight="1" x14ac:dyDescent="0.25">
      <c r="A416" s="962" t="s">
        <v>981</v>
      </c>
      <c r="B416" s="433" t="s">
        <v>276</v>
      </c>
      <c r="C416" s="567" t="s">
        <v>153</v>
      </c>
      <c r="D416" s="993">
        <v>1146</v>
      </c>
      <c r="E416" s="485">
        <v>2358</v>
      </c>
      <c r="F416" s="485">
        <f t="shared" si="282"/>
        <v>2702268</v>
      </c>
      <c r="G416" s="485">
        <v>2044.0242582897035</v>
      </c>
      <c r="H416" s="485">
        <f t="shared" si="283"/>
        <v>2342451.8000000003</v>
      </c>
      <c r="I416" s="615">
        <f t="shared" si="284"/>
        <v>5044719.8000000007</v>
      </c>
      <c r="J416" s="815"/>
      <c r="K416" s="816">
        <v>2358</v>
      </c>
      <c r="L416" s="817">
        <f t="shared" si="285"/>
        <v>0</v>
      </c>
      <c r="M416" s="816">
        <v>2044.0242582897035</v>
      </c>
      <c r="N416" s="817">
        <f t="shared" si="286"/>
        <v>0</v>
      </c>
      <c r="O416" s="810">
        <f t="shared" si="287"/>
        <v>0</v>
      </c>
      <c r="P416" s="638">
        <f t="shared" si="298"/>
        <v>0</v>
      </c>
      <c r="Q416" s="512">
        <f t="shared" si="299"/>
        <v>0</v>
      </c>
      <c r="R416" s="637">
        <f t="shared" si="281"/>
        <v>0</v>
      </c>
      <c r="S416" s="647"/>
      <c r="T416" s="522">
        <v>2358</v>
      </c>
      <c r="U416" s="522">
        <f t="shared" si="288"/>
        <v>0</v>
      </c>
      <c r="V416" s="522">
        <v>2044.0242582897035</v>
      </c>
      <c r="W416" s="522">
        <f t="shared" si="289"/>
        <v>0</v>
      </c>
      <c r="X416" s="671">
        <f t="shared" si="290"/>
        <v>0</v>
      </c>
      <c r="Y416" s="647"/>
      <c r="Z416" s="523">
        <v>2358</v>
      </c>
      <c r="AA416" s="523">
        <f t="shared" si="291"/>
        <v>0</v>
      </c>
      <c r="AB416" s="523">
        <v>2044.0242582897035</v>
      </c>
      <c r="AC416" s="523">
        <f t="shared" si="292"/>
        <v>0</v>
      </c>
      <c r="AD416" s="673">
        <f t="shared" si="293"/>
        <v>0</v>
      </c>
      <c r="AE416" s="740">
        <f t="shared" si="297"/>
        <v>1146</v>
      </c>
      <c r="AF416" s="753">
        <v>2358</v>
      </c>
      <c r="AG416" s="753">
        <f t="shared" si="294"/>
        <v>2702268</v>
      </c>
      <c r="AH416" s="753">
        <v>2044.0242582897035</v>
      </c>
      <c r="AI416" s="753">
        <f t="shared" si="295"/>
        <v>2342451.8000000003</v>
      </c>
      <c r="AJ416" s="750">
        <f t="shared" si="296"/>
        <v>5044719.8000000007</v>
      </c>
    </row>
    <row r="417" spans="1:37" s="403" customFormat="1" ht="31.5" customHeight="1" x14ac:dyDescent="0.25">
      <c r="A417" s="962" t="s">
        <v>982</v>
      </c>
      <c r="B417" s="433" t="s">
        <v>302</v>
      </c>
      <c r="C417" s="567" t="s">
        <v>224</v>
      </c>
      <c r="D417" s="993">
        <v>5</v>
      </c>
      <c r="E417" s="485">
        <v>61132.46</v>
      </c>
      <c r="F417" s="485">
        <f t="shared" si="282"/>
        <v>305662.3</v>
      </c>
      <c r="G417" s="485">
        <v>362404.12000000005</v>
      </c>
      <c r="H417" s="485">
        <f t="shared" si="283"/>
        <v>1812020.6000000003</v>
      </c>
      <c r="I417" s="615">
        <f t="shared" si="284"/>
        <v>2117682.9000000004</v>
      </c>
      <c r="J417" s="815"/>
      <c r="K417" s="816">
        <v>61132.46</v>
      </c>
      <c r="L417" s="817">
        <f t="shared" si="285"/>
        <v>0</v>
      </c>
      <c r="M417" s="816">
        <v>362404.12000000005</v>
      </c>
      <c r="N417" s="817">
        <f t="shared" si="286"/>
        <v>0</v>
      </c>
      <c r="O417" s="810">
        <f t="shared" si="287"/>
        <v>0</v>
      </c>
      <c r="P417" s="638">
        <f t="shared" si="298"/>
        <v>0</v>
      </c>
      <c r="Q417" s="512">
        <f t="shared" si="299"/>
        <v>0</v>
      </c>
      <c r="R417" s="637">
        <f t="shared" si="281"/>
        <v>0</v>
      </c>
      <c r="S417" s="647"/>
      <c r="T417" s="522">
        <v>61132.46</v>
      </c>
      <c r="U417" s="522">
        <f t="shared" si="288"/>
        <v>0</v>
      </c>
      <c r="V417" s="522">
        <v>362404.12000000005</v>
      </c>
      <c r="W417" s="522">
        <f t="shared" si="289"/>
        <v>0</v>
      </c>
      <c r="X417" s="671">
        <f t="shared" si="290"/>
        <v>0</v>
      </c>
      <c r="Y417" s="647"/>
      <c r="Z417" s="523">
        <v>61132.46</v>
      </c>
      <c r="AA417" s="523">
        <f t="shared" si="291"/>
        <v>0</v>
      </c>
      <c r="AB417" s="523">
        <v>362404.12000000005</v>
      </c>
      <c r="AC417" s="523">
        <f t="shared" si="292"/>
        <v>0</v>
      </c>
      <c r="AD417" s="673">
        <f t="shared" si="293"/>
        <v>0</v>
      </c>
      <c r="AE417" s="740">
        <f t="shared" si="297"/>
        <v>5</v>
      </c>
      <c r="AF417" s="753">
        <v>61132.46</v>
      </c>
      <c r="AG417" s="753">
        <f t="shared" si="294"/>
        <v>305662.3</v>
      </c>
      <c r="AH417" s="753">
        <v>362404.12000000005</v>
      </c>
      <c r="AI417" s="753">
        <f t="shared" si="295"/>
        <v>1812020.6000000003</v>
      </c>
      <c r="AJ417" s="750">
        <f t="shared" si="296"/>
        <v>2117682.9000000004</v>
      </c>
    </row>
    <row r="418" spans="1:37" s="403" customFormat="1" ht="31.5" customHeight="1" x14ac:dyDescent="0.25">
      <c r="A418" s="962" t="s">
        <v>983</v>
      </c>
      <c r="B418" s="433" t="s">
        <v>303</v>
      </c>
      <c r="C418" s="567" t="s">
        <v>224</v>
      </c>
      <c r="D418" s="993">
        <v>16</v>
      </c>
      <c r="E418" s="485">
        <v>18340</v>
      </c>
      <c r="F418" s="485">
        <f t="shared" si="282"/>
        <v>293440</v>
      </c>
      <c r="G418" s="485">
        <v>50744.931250000001</v>
      </c>
      <c r="H418" s="485">
        <f t="shared" si="283"/>
        <v>811918.9</v>
      </c>
      <c r="I418" s="615">
        <f t="shared" si="284"/>
        <v>1105358.8999999999</v>
      </c>
      <c r="J418" s="815"/>
      <c r="K418" s="816">
        <v>18340</v>
      </c>
      <c r="L418" s="817">
        <f t="shared" si="285"/>
        <v>0</v>
      </c>
      <c r="M418" s="816">
        <v>50744.931250000001</v>
      </c>
      <c r="N418" s="817">
        <f t="shared" si="286"/>
        <v>0</v>
      </c>
      <c r="O418" s="810">
        <f t="shared" si="287"/>
        <v>0</v>
      </c>
      <c r="P418" s="638">
        <f t="shared" si="298"/>
        <v>0</v>
      </c>
      <c r="Q418" s="512">
        <f t="shared" si="299"/>
        <v>0</v>
      </c>
      <c r="R418" s="637">
        <f t="shared" si="281"/>
        <v>0</v>
      </c>
      <c r="S418" s="647"/>
      <c r="T418" s="522">
        <v>18340</v>
      </c>
      <c r="U418" s="522">
        <f t="shared" si="288"/>
        <v>0</v>
      </c>
      <c r="V418" s="522">
        <v>50744.931250000001</v>
      </c>
      <c r="W418" s="522">
        <f t="shared" si="289"/>
        <v>0</v>
      </c>
      <c r="X418" s="671">
        <f t="shared" si="290"/>
        <v>0</v>
      </c>
      <c r="Y418" s="647"/>
      <c r="Z418" s="523">
        <v>18340</v>
      </c>
      <c r="AA418" s="523">
        <f t="shared" si="291"/>
        <v>0</v>
      </c>
      <c r="AB418" s="523">
        <v>50744.931250000001</v>
      </c>
      <c r="AC418" s="523">
        <f t="shared" si="292"/>
        <v>0</v>
      </c>
      <c r="AD418" s="673">
        <f t="shared" si="293"/>
        <v>0</v>
      </c>
      <c r="AE418" s="740">
        <f t="shared" si="297"/>
        <v>16</v>
      </c>
      <c r="AF418" s="753">
        <v>18340</v>
      </c>
      <c r="AG418" s="753">
        <f t="shared" si="294"/>
        <v>293440</v>
      </c>
      <c r="AH418" s="753">
        <v>50744.931250000001</v>
      </c>
      <c r="AI418" s="753">
        <f t="shared" si="295"/>
        <v>811918.9</v>
      </c>
      <c r="AJ418" s="750">
        <f t="shared" si="296"/>
        <v>1105358.8999999999</v>
      </c>
    </row>
    <row r="419" spans="1:37" s="403" customFormat="1" ht="31.5" customHeight="1" x14ac:dyDescent="0.25">
      <c r="A419" s="962" t="s">
        <v>984</v>
      </c>
      <c r="B419" s="433" t="s">
        <v>304</v>
      </c>
      <c r="C419" s="567" t="s">
        <v>213</v>
      </c>
      <c r="D419" s="993">
        <v>348</v>
      </c>
      <c r="E419" s="485">
        <v>635</v>
      </c>
      <c r="F419" s="485">
        <f t="shared" si="282"/>
        <v>220980</v>
      </c>
      <c r="G419" s="485">
        <v>889</v>
      </c>
      <c r="H419" s="485">
        <f t="shared" si="283"/>
        <v>309372</v>
      </c>
      <c r="I419" s="615">
        <f t="shared" si="284"/>
        <v>530352</v>
      </c>
      <c r="J419" s="815"/>
      <c r="K419" s="816">
        <v>635</v>
      </c>
      <c r="L419" s="817">
        <f t="shared" si="285"/>
        <v>0</v>
      </c>
      <c r="M419" s="816">
        <v>889</v>
      </c>
      <c r="N419" s="817">
        <f t="shared" si="286"/>
        <v>0</v>
      </c>
      <c r="O419" s="810">
        <f t="shared" si="287"/>
        <v>0</v>
      </c>
      <c r="P419" s="638">
        <f t="shared" si="298"/>
        <v>0</v>
      </c>
      <c r="Q419" s="512">
        <f t="shared" si="299"/>
        <v>0</v>
      </c>
      <c r="R419" s="637">
        <f t="shared" si="281"/>
        <v>0</v>
      </c>
      <c r="S419" s="647"/>
      <c r="T419" s="522">
        <v>635</v>
      </c>
      <c r="U419" s="522">
        <f t="shared" si="288"/>
        <v>0</v>
      </c>
      <c r="V419" s="522">
        <v>889</v>
      </c>
      <c r="W419" s="522">
        <f t="shared" si="289"/>
        <v>0</v>
      </c>
      <c r="X419" s="671">
        <f t="shared" si="290"/>
        <v>0</v>
      </c>
      <c r="Y419" s="647"/>
      <c r="Z419" s="523">
        <v>635</v>
      </c>
      <c r="AA419" s="523">
        <f t="shared" si="291"/>
        <v>0</v>
      </c>
      <c r="AB419" s="523">
        <v>889</v>
      </c>
      <c r="AC419" s="523">
        <f t="shared" si="292"/>
        <v>0</v>
      </c>
      <c r="AD419" s="673">
        <f t="shared" si="293"/>
        <v>0</v>
      </c>
      <c r="AE419" s="740">
        <f t="shared" si="297"/>
        <v>348</v>
      </c>
      <c r="AF419" s="753">
        <v>635</v>
      </c>
      <c r="AG419" s="753">
        <f t="shared" si="294"/>
        <v>220980</v>
      </c>
      <c r="AH419" s="753">
        <v>889</v>
      </c>
      <c r="AI419" s="753">
        <f t="shared" si="295"/>
        <v>309372</v>
      </c>
      <c r="AJ419" s="750">
        <f t="shared" si="296"/>
        <v>530352</v>
      </c>
    </row>
    <row r="420" spans="1:37" s="403" customFormat="1" ht="31.5" customHeight="1" x14ac:dyDescent="0.25">
      <c r="A420" s="962" t="s">
        <v>985</v>
      </c>
      <c r="B420" s="433" t="s">
        <v>305</v>
      </c>
      <c r="C420" s="567" t="s">
        <v>213</v>
      </c>
      <c r="D420" s="993">
        <v>133</v>
      </c>
      <c r="E420" s="485">
        <v>1310</v>
      </c>
      <c r="F420" s="485">
        <f t="shared" si="282"/>
        <v>174230</v>
      </c>
      <c r="G420" s="485">
        <v>1477.7774436090226</v>
      </c>
      <c r="H420" s="485">
        <f t="shared" si="283"/>
        <v>196544.4</v>
      </c>
      <c r="I420" s="615">
        <f t="shared" si="284"/>
        <v>370774.4</v>
      </c>
      <c r="J420" s="815"/>
      <c r="K420" s="816">
        <v>1310</v>
      </c>
      <c r="L420" s="817">
        <f t="shared" si="285"/>
        <v>0</v>
      </c>
      <c r="M420" s="816">
        <v>1477.7774436090226</v>
      </c>
      <c r="N420" s="817">
        <f t="shared" si="286"/>
        <v>0</v>
      </c>
      <c r="O420" s="810">
        <f t="shared" si="287"/>
        <v>0</v>
      </c>
      <c r="P420" s="638">
        <f t="shared" si="298"/>
        <v>0</v>
      </c>
      <c r="Q420" s="512">
        <f t="shared" si="299"/>
        <v>0</v>
      </c>
      <c r="R420" s="637">
        <f t="shared" si="281"/>
        <v>0</v>
      </c>
      <c r="S420" s="647"/>
      <c r="T420" s="522">
        <v>1310</v>
      </c>
      <c r="U420" s="522">
        <f t="shared" si="288"/>
        <v>0</v>
      </c>
      <c r="V420" s="522">
        <v>1477.7774436090226</v>
      </c>
      <c r="W420" s="522">
        <f t="shared" si="289"/>
        <v>0</v>
      </c>
      <c r="X420" s="671">
        <f t="shared" si="290"/>
        <v>0</v>
      </c>
      <c r="Y420" s="647"/>
      <c r="Z420" s="523">
        <v>1310</v>
      </c>
      <c r="AA420" s="523">
        <f t="shared" si="291"/>
        <v>0</v>
      </c>
      <c r="AB420" s="523">
        <v>1477.7774436090226</v>
      </c>
      <c r="AC420" s="523">
        <f t="shared" si="292"/>
        <v>0</v>
      </c>
      <c r="AD420" s="673">
        <f t="shared" si="293"/>
        <v>0</v>
      </c>
      <c r="AE420" s="740">
        <f t="shared" si="297"/>
        <v>133</v>
      </c>
      <c r="AF420" s="753">
        <v>1310</v>
      </c>
      <c r="AG420" s="753">
        <f t="shared" si="294"/>
        <v>174230</v>
      </c>
      <c r="AH420" s="753">
        <v>1477.7774436090226</v>
      </c>
      <c r="AI420" s="753">
        <f t="shared" si="295"/>
        <v>196544.4</v>
      </c>
      <c r="AJ420" s="750">
        <f t="shared" si="296"/>
        <v>370774.4</v>
      </c>
    </row>
    <row r="421" spans="1:37" s="403" customFormat="1" ht="31.5" customHeight="1" x14ac:dyDescent="0.25">
      <c r="A421" s="962" t="s">
        <v>986</v>
      </c>
      <c r="B421" s="433" t="s">
        <v>306</v>
      </c>
      <c r="C421" s="567" t="s">
        <v>31</v>
      </c>
      <c r="D421" s="993">
        <v>16</v>
      </c>
      <c r="E421" s="485">
        <v>3275</v>
      </c>
      <c r="F421" s="485">
        <f t="shared" si="282"/>
        <v>52400</v>
      </c>
      <c r="G421" s="485">
        <v>10674.300000000001</v>
      </c>
      <c r="H421" s="485">
        <f t="shared" si="283"/>
        <v>170788.80000000002</v>
      </c>
      <c r="I421" s="615">
        <f t="shared" si="284"/>
        <v>223188.80000000002</v>
      </c>
      <c r="J421" s="815"/>
      <c r="K421" s="816">
        <v>3275</v>
      </c>
      <c r="L421" s="817">
        <f t="shared" si="285"/>
        <v>0</v>
      </c>
      <c r="M421" s="816">
        <v>10674.300000000001</v>
      </c>
      <c r="N421" s="817">
        <f t="shared" si="286"/>
        <v>0</v>
      </c>
      <c r="O421" s="810">
        <f t="shared" si="287"/>
        <v>0</v>
      </c>
      <c r="P421" s="638">
        <f t="shared" si="298"/>
        <v>0</v>
      </c>
      <c r="Q421" s="512">
        <f t="shared" si="299"/>
        <v>0</v>
      </c>
      <c r="R421" s="637">
        <f t="shared" si="281"/>
        <v>0</v>
      </c>
      <c r="S421" s="647"/>
      <c r="T421" s="522">
        <v>3275</v>
      </c>
      <c r="U421" s="522">
        <f t="shared" si="288"/>
        <v>0</v>
      </c>
      <c r="V421" s="522">
        <v>10674.300000000001</v>
      </c>
      <c r="W421" s="522">
        <f t="shared" si="289"/>
        <v>0</v>
      </c>
      <c r="X421" s="671">
        <f t="shared" si="290"/>
        <v>0</v>
      </c>
      <c r="Y421" s="647"/>
      <c r="Z421" s="523">
        <v>3275</v>
      </c>
      <c r="AA421" s="523">
        <f t="shared" si="291"/>
        <v>0</v>
      </c>
      <c r="AB421" s="523">
        <v>10674.300000000001</v>
      </c>
      <c r="AC421" s="523">
        <f t="shared" si="292"/>
        <v>0</v>
      </c>
      <c r="AD421" s="673">
        <f t="shared" si="293"/>
        <v>0</v>
      </c>
      <c r="AE421" s="740">
        <f t="shared" si="297"/>
        <v>16</v>
      </c>
      <c r="AF421" s="753">
        <v>3275</v>
      </c>
      <c r="AG421" s="753">
        <f t="shared" si="294"/>
        <v>52400</v>
      </c>
      <c r="AH421" s="753">
        <v>10674.300000000001</v>
      </c>
      <c r="AI421" s="753">
        <f t="shared" si="295"/>
        <v>170788.80000000002</v>
      </c>
      <c r="AJ421" s="750">
        <f t="shared" si="296"/>
        <v>223188.80000000002</v>
      </c>
    </row>
    <row r="422" spans="1:37" s="403" customFormat="1" ht="31.5" customHeight="1" x14ac:dyDescent="0.25">
      <c r="A422" s="962" t="s">
        <v>987</v>
      </c>
      <c r="B422" s="433" t="s">
        <v>286</v>
      </c>
      <c r="C422" s="567" t="s">
        <v>224</v>
      </c>
      <c r="D422" s="993">
        <v>1</v>
      </c>
      <c r="E422" s="485">
        <v>738840</v>
      </c>
      <c r="F422" s="485">
        <f t="shared" si="282"/>
        <v>738840</v>
      </c>
      <c r="G422" s="485"/>
      <c r="H422" s="485"/>
      <c r="I422" s="615">
        <f t="shared" si="284"/>
        <v>738840</v>
      </c>
      <c r="J422" s="815"/>
      <c r="K422" s="816">
        <v>738840</v>
      </c>
      <c r="L422" s="817">
        <f t="shared" si="285"/>
        <v>0</v>
      </c>
      <c r="M422" s="816"/>
      <c r="N422" s="817"/>
      <c r="O422" s="810">
        <f t="shared" si="287"/>
        <v>0</v>
      </c>
      <c r="P422" s="638">
        <f t="shared" si="298"/>
        <v>0</v>
      </c>
      <c r="Q422" s="512">
        <f t="shared" si="299"/>
        <v>0</v>
      </c>
      <c r="R422" s="637">
        <f t="shared" si="281"/>
        <v>0</v>
      </c>
      <c r="S422" s="647"/>
      <c r="T422" s="522">
        <v>738840</v>
      </c>
      <c r="U422" s="522">
        <f t="shared" si="288"/>
        <v>0</v>
      </c>
      <c r="V422" s="522"/>
      <c r="W422" s="522"/>
      <c r="X422" s="671">
        <f t="shared" si="290"/>
        <v>0</v>
      </c>
      <c r="Y422" s="647"/>
      <c r="Z422" s="523">
        <v>738840</v>
      </c>
      <c r="AA422" s="523">
        <f t="shared" si="291"/>
        <v>0</v>
      </c>
      <c r="AB422" s="523"/>
      <c r="AC422" s="523"/>
      <c r="AD422" s="673">
        <f t="shared" si="293"/>
        <v>0</v>
      </c>
      <c r="AE422" s="740">
        <f t="shared" si="297"/>
        <v>1</v>
      </c>
      <c r="AF422" s="753">
        <v>738840</v>
      </c>
      <c r="AG422" s="753">
        <f t="shared" si="294"/>
        <v>738840</v>
      </c>
      <c r="AH422" s="753"/>
      <c r="AI422" s="753"/>
      <c r="AJ422" s="750">
        <f t="shared" si="296"/>
        <v>738840</v>
      </c>
    </row>
    <row r="423" spans="1:37" s="242" customFormat="1" ht="31.5" customHeight="1" x14ac:dyDescent="0.25">
      <c r="A423" s="961" t="s">
        <v>511</v>
      </c>
      <c r="B423" s="695" t="s">
        <v>512</v>
      </c>
      <c r="C423" s="696"/>
      <c r="D423" s="985"/>
      <c r="E423" s="484"/>
      <c r="F423" s="484">
        <f>SUM(F424:F461)</f>
        <v>4059849.4719999996</v>
      </c>
      <c r="G423" s="484"/>
      <c r="H423" s="484">
        <f>SUM(H424:H461)</f>
        <v>11732552.540000001</v>
      </c>
      <c r="I423" s="707">
        <f>SUM(I424:I461)</f>
        <v>15792402.012</v>
      </c>
      <c r="J423" s="825"/>
      <c r="K423" s="794"/>
      <c r="L423" s="795">
        <f>SUM(L424:L461)</f>
        <v>154056</v>
      </c>
      <c r="M423" s="794"/>
      <c r="N423" s="795">
        <f>SUM(N424:N461)</f>
        <v>954300.6</v>
      </c>
      <c r="O423" s="805">
        <f>SUM(O424:O461)</f>
        <v>1108356.5999999999</v>
      </c>
      <c r="P423" s="639"/>
      <c r="Q423" s="455"/>
      <c r="R423" s="607"/>
      <c r="S423" s="633"/>
      <c r="T423" s="513"/>
      <c r="U423" s="513">
        <f>SUM(U424:U461)</f>
        <v>154056</v>
      </c>
      <c r="V423" s="513"/>
      <c r="W423" s="513">
        <f>SUM(W424:W461)</f>
        <v>954298</v>
      </c>
      <c r="X423" s="667">
        <f>SUM(X424:X461)</f>
        <v>1108354</v>
      </c>
      <c r="Y423" s="633"/>
      <c r="Z423" s="513"/>
      <c r="AA423" s="513">
        <f>SUM(AA424:AA461)</f>
        <v>294750</v>
      </c>
      <c r="AB423" s="513"/>
      <c r="AC423" s="513">
        <f>SUM(AC424:AC461)</f>
        <v>682360</v>
      </c>
      <c r="AD423" s="667">
        <f>SUM(AD424:AD461)</f>
        <v>977110</v>
      </c>
      <c r="AE423" s="740">
        <f t="shared" si="297"/>
        <v>0</v>
      </c>
      <c r="AF423" s="741"/>
      <c r="AG423" s="741">
        <f>SUM(AG424:AG461)</f>
        <v>3611043.4719999996</v>
      </c>
      <c r="AH423" s="741"/>
      <c r="AI423" s="741">
        <f>SUM(AI424:AI461)</f>
        <v>10095881.940000003</v>
      </c>
      <c r="AJ423" s="742">
        <f>SUM(AJ424:AJ461)</f>
        <v>13706925.412</v>
      </c>
      <c r="AK423" s="404"/>
    </row>
    <row r="424" spans="1:37" ht="31.5" customHeight="1" x14ac:dyDescent="0.25">
      <c r="A424" s="962" t="s">
        <v>988</v>
      </c>
      <c r="B424" s="438" t="s">
        <v>393</v>
      </c>
      <c r="C424" s="571" t="s">
        <v>31</v>
      </c>
      <c r="D424" s="995">
        <v>19</v>
      </c>
      <c r="E424" s="477">
        <v>6288</v>
      </c>
      <c r="F424" s="477">
        <f t="shared" ref="F424:F459" si="300">E424*D424</f>
        <v>119472</v>
      </c>
      <c r="G424" s="477">
        <v>39720</v>
      </c>
      <c r="H424" s="477">
        <f t="shared" ref="H424:H455" si="301">G424*D424</f>
        <v>754680</v>
      </c>
      <c r="I424" s="610">
        <f t="shared" ref="I424:I461" si="302">H424+F424</f>
        <v>874152</v>
      </c>
      <c r="J424" s="828">
        <v>17</v>
      </c>
      <c r="K424" s="799">
        <v>6288</v>
      </c>
      <c r="L424" s="800">
        <f t="shared" ref="L424:L459" si="303">K424*J424</f>
        <v>106896</v>
      </c>
      <c r="M424" s="799">
        <v>39720</v>
      </c>
      <c r="N424" s="800">
        <f t="shared" ref="N424:N455" si="304">M424*J424</f>
        <v>675240</v>
      </c>
      <c r="O424" s="804">
        <f t="shared" ref="O424:O461" si="305">N424+L424</f>
        <v>782136</v>
      </c>
      <c r="P424" s="638">
        <f t="shared" si="298"/>
        <v>0</v>
      </c>
      <c r="Q424" s="512">
        <f t="shared" si="299"/>
        <v>0</v>
      </c>
      <c r="R424" s="637">
        <f t="shared" si="281"/>
        <v>0</v>
      </c>
      <c r="S424" s="649">
        <v>17</v>
      </c>
      <c r="T424" s="512">
        <v>6288</v>
      </c>
      <c r="U424" s="512">
        <f t="shared" ref="U424:U459" si="306">T424*S424</f>
        <v>106896</v>
      </c>
      <c r="V424" s="512">
        <v>39720</v>
      </c>
      <c r="W424" s="512">
        <f t="shared" ref="W424:W455" si="307">V424*S424</f>
        <v>675240</v>
      </c>
      <c r="X424" s="668">
        <f t="shared" ref="X424:X461" si="308">W424+U424</f>
        <v>782136</v>
      </c>
      <c r="Y424" s="649"/>
      <c r="Z424" s="512">
        <v>6288</v>
      </c>
      <c r="AA424" s="512">
        <f t="shared" ref="AA424:AA459" si="309">Z424*Y424</f>
        <v>0</v>
      </c>
      <c r="AB424" s="512">
        <v>39720</v>
      </c>
      <c r="AC424" s="512">
        <f t="shared" ref="AC424:AC455" si="310">AB424*Y424</f>
        <v>0</v>
      </c>
      <c r="AD424" s="668">
        <f t="shared" ref="AD424:AD461" si="311">AC424+AA424</f>
        <v>0</v>
      </c>
      <c r="AE424" s="740">
        <f t="shared" si="297"/>
        <v>2</v>
      </c>
      <c r="AF424" s="743">
        <v>6288</v>
      </c>
      <c r="AG424" s="743">
        <f t="shared" ref="AG424:AG459" si="312">AF424*AE424</f>
        <v>12576</v>
      </c>
      <c r="AH424" s="743">
        <v>39720</v>
      </c>
      <c r="AI424" s="743">
        <f t="shared" ref="AI424:AI455" si="313">AH424*AE424</f>
        <v>79440</v>
      </c>
      <c r="AJ424" s="744">
        <f t="shared" ref="AJ424:AJ461" si="314">AI424+AG424</f>
        <v>92016</v>
      </c>
    </row>
    <row r="425" spans="1:37" ht="31.5" customHeight="1" x14ac:dyDescent="0.25">
      <c r="A425" s="962" t="s">
        <v>989</v>
      </c>
      <c r="B425" s="438" t="s">
        <v>513</v>
      </c>
      <c r="C425" s="571" t="s">
        <v>31</v>
      </c>
      <c r="D425" s="995">
        <v>65</v>
      </c>
      <c r="E425" s="477">
        <v>3144</v>
      </c>
      <c r="F425" s="477">
        <f t="shared" si="300"/>
        <v>204360</v>
      </c>
      <c r="G425" s="477">
        <v>11432.2</v>
      </c>
      <c r="H425" s="477">
        <f t="shared" si="301"/>
        <v>743093</v>
      </c>
      <c r="I425" s="610">
        <f t="shared" si="302"/>
        <v>947453</v>
      </c>
      <c r="J425" s="828">
        <v>11</v>
      </c>
      <c r="K425" s="799">
        <v>3144</v>
      </c>
      <c r="L425" s="800">
        <f t="shared" si="303"/>
        <v>34584</v>
      </c>
      <c r="M425" s="799">
        <v>11432.2</v>
      </c>
      <c r="N425" s="800">
        <f t="shared" si="304"/>
        <v>125754.20000000001</v>
      </c>
      <c r="O425" s="804">
        <f t="shared" si="305"/>
        <v>160338.20000000001</v>
      </c>
      <c r="P425" s="638">
        <f t="shared" si="298"/>
        <v>0</v>
      </c>
      <c r="Q425" s="512">
        <f t="shared" si="299"/>
        <v>0.2000000000007276</v>
      </c>
      <c r="R425" s="637">
        <f t="shared" si="281"/>
        <v>0</v>
      </c>
      <c r="S425" s="649">
        <v>11</v>
      </c>
      <c r="T425" s="512">
        <v>3144</v>
      </c>
      <c r="U425" s="512">
        <f t="shared" si="306"/>
        <v>34584</v>
      </c>
      <c r="V425" s="512">
        <v>11432</v>
      </c>
      <c r="W425" s="512">
        <f t="shared" si="307"/>
        <v>125752</v>
      </c>
      <c r="X425" s="668">
        <f t="shared" si="308"/>
        <v>160336</v>
      </c>
      <c r="Y425" s="649">
        <v>50</v>
      </c>
      <c r="Z425" s="512">
        <v>3144</v>
      </c>
      <c r="AA425" s="512">
        <f t="shared" si="309"/>
        <v>157200</v>
      </c>
      <c r="AB425" s="512">
        <v>11432</v>
      </c>
      <c r="AC425" s="512">
        <f t="shared" si="310"/>
        <v>571600</v>
      </c>
      <c r="AD425" s="668">
        <f t="shared" si="311"/>
        <v>728800</v>
      </c>
      <c r="AE425" s="740">
        <f t="shared" si="297"/>
        <v>4</v>
      </c>
      <c r="AF425" s="743">
        <v>3144</v>
      </c>
      <c r="AG425" s="743">
        <f t="shared" si="312"/>
        <v>12576</v>
      </c>
      <c r="AH425" s="743">
        <v>11432.2</v>
      </c>
      <c r="AI425" s="743">
        <f t="shared" si="313"/>
        <v>45728.800000000003</v>
      </c>
      <c r="AJ425" s="744">
        <f t="shared" si="314"/>
        <v>58304.800000000003</v>
      </c>
    </row>
    <row r="426" spans="1:37" s="403" customFormat="1" ht="31.5" customHeight="1" x14ac:dyDescent="0.25">
      <c r="A426" s="962" t="s">
        <v>990</v>
      </c>
      <c r="B426" s="438" t="s">
        <v>514</v>
      </c>
      <c r="C426" s="571" t="s">
        <v>31</v>
      </c>
      <c r="D426" s="995">
        <v>1</v>
      </c>
      <c r="E426" s="477">
        <v>6288</v>
      </c>
      <c r="F426" s="477">
        <f t="shared" si="300"/>
        <v>6288</v>
      </c>
      <c r="G426" s="477">
        <v>48332.700000000004</v>
      </c>
      <c r="H426" s="477">
        <f t="shared" si="301"/>
        <v>48332.700000000004</v>
      </c>
      <c r="I426" s="610">
        <f t="shared" si="302"/>
        <v>54620.700000000004</v>
      </c>
      <c r="J426" s="828"/>
      <c r="K426" s="799">
        <v>6288</v>
      </c>
      <c r="L426" s="800">
        <f t="shared" si="303"/>
        <v>0</v>
      </c>
      <c r="M426" s="799">
        <v>48332.700000000004</v>
      </c>
      <c r="N426" s="800">
        <f t="shared" si="304"/>
        <v>0</v>
      </c>
      <c r="O426" s="804">
        <f t="shared" si="305"/>
        <v>0</v>
      </c>
      <c r="P426" s="638">
        <f t="shared" si="298"/>
        <v>0</v>
      </c>
      <c r="Q426" s="512">
        <f t="shared" si="299"/>
        <v>0</v>
      </c>
      <c r="R426" s="637">
        <f t="shared" si="281"/>
        <v>0</v>
      </c>
      <c r="S426" s="649"/>
      <c r="T426" s="519">
        <v>6288</v>
      </c>
      <c r="U426" s="519">
        <f t="shared" si="306"/>
        <v>0</v>
      </c>
      <c r="V426" s="519">
        <v>48332.700000000004</v>
      </c>
      <c r="W426" s="519">
        <f t="shared" si="307"/>
        <v>0</v>
      </c>
      <c r="X426" s="670">
        <f t="shared" si="308"/>
        <v>0</v>
      </c>
      <c r="Y426" s="649"/>
      <c r="Z426" s="512">
        <v>6288</v>
      </c>
      <c r="AA426" s="512">
        <f t="shared" si="309"/>
        <v>0</v>
      </c>
      <c r="AB426" s="512">
        <v>48332.700000000004</v>
      </c>
      <c r="AC426" s="512">
        <f t="shared" si="310"/>
        <v>0</v>
      </c>
      <c r="AD426" s="668">
        <f t="shared" si="311"/>
        <v>0</v>
      </c>
      <c r="AE426" s="740">
        <f t="shared" si="297"/>
        <v>1</v>
      </c>
      <c r="AF426" s="747">
        <v>6288</v>
      </c>
      <c r="AG426" s="747">
        <f t="shared" si="312"/>
        <v>6288</v>
      </c>
      <c r="AH426" s="747">
        <v>48332.700000000004</v>
      </c>
      <c r="AI426" s="747">
        <f t="shared" si="313"/>
        <v>48332.700000000004</v>
      </c>
      <c r="AJ426" s="748">
        <f t="shared" si="314"/>
        <v>54620.700000000004</v>
      </c>
    </row>
    <row r="427" spans="1:37" s="403" customFormat="1" ht="31.5" customHeight="1" x14ac:dyDescent="0.25">
      <c r="A427" s="962" t="s">
        <v>991</v>
      </c>
      <c r="B427" s="438" t="s">
        <v>515</v>
      </c>
      <c r="C427" s="571" t="s">
        <v>31</v>
      </c>
      <c r="D427" s="995">
        <v>1</v>
      </c>
      <c r="E427" s="477">
        <v>6288</v>
      </c>
      <c r="F427" s="477">
        <f t="shared" si="300"/>
        <v>6288</v>
      </c>
      <c r="G427" s="477">
        <v>51976.6</v>
      </c>
      <c r="H427" s="477">
        <f t="shared" si="301"/>
        <v>51976.6</v>
      </c>
      <c r="I427" s="610">
        <f t="shared" si="302"/>
        <v>58264.6</v>
      </c>
      <c r="J427" s="828"/>
      <c r="K427" s="799">
        <v>6288</v>
      </c>
      <c r="L427" s="800">
        <f t="shared" si="303"/>
        <v>0</v>
      </c>
      <c r="M427" s="799">
        <v>51976.6</v>
      </c>
      <c r="N427" s="800">
        <f t="shared" si="304"/>
        <v>0</v>
      </c>
      <c r="O427" s="804">
        <f t="shared" si="305"/>
        <v>0</v>
      </c>
      <c r="P427" s="638">
        <f t="shared" si="298"/>
        <v>0</v>
      </c>
      <c r="Q427" s="512">
        <f t="shared" si="299"/>
        <v>0</v>
      </c>
      <c r="R427" s="637">
        <f t="shared" si="281"/>
        <v>0</v>
      </c>
      <c r="S427" s="649"/>
      <c r="T427" s="519">
        <v>6288</v>
      </c>
      <c r="U427" s="519">
        <f t="shared" si="306"/>
        <v>0</v>
      </c>
      <c r="V427" s="519">
        <v>51976.6</v>
      </c>
      <c r="W427" s="519">
        <f t="shared" si="307"/>
        <v>0</v>
      </c>
      <c r="X427" s="670">
        <f t="shared" si="308"/>
        <v>0</v>
      </c>
      <c r="Y427" s="649"/>
      <c r="Z427" s="512">
        <v>6288</v>
      </c>
      <c r="AA427" s="512">
        <f t="shared" si="309"/>
        <v>0</v>
      </c>
      <c r="AB427" s="512">
        <v>51976.6</v>
      </c>
      <c r="AC427" s="512">
        <f t="shared" si="310"/>
        <v>0</v>
      </c>
      <c r="AD427" s="668">
        <f t="shared" si="311"/>
        <v>0</v>
      </c>
      <c r="AE427" s="740">
        <f t="shared" si="297"/>
        <v>1</v>
      </c>
      <c r="AF427" s="747">
        <v>6288</v>
      </c>
      <c r="AG427" s="747">
        <f t="shared" si="312"/>
        <v>6288</v>
      </c>
      <c r="AH427" s="747">
        <v>51976.6</v>
      </c>
      <c r="AI427" s="747">
        <f t="shared" si="313"/>
        <v>51976.6</v>
      </c>
      <c r="AJ427" s="748">
        <f t="shared" si="314"/>
        <v>58264.6</v>
      </c>
    </row>
    <row r="428" spans="1:37" s="403" customFormat="1" ht="31.5" customHeight="1" x14ac:dyDescent="0.25">
      <c r="A428" s="962" t="s">
        <v>992</v>
      </c>
      <c r="B428" s="438" t="s">
        <v>515</v>
      </c>
      <c r="C428" s="571" t="s">
        <v>31</v>
      </c>
      <c r="D428" s="995">
        <v>1</v>
      </c>
      <c r="E428" s="477">
        <v>6288</v>
      </c>
      <c r="F428" s="477">
        <f t="shared" si="300"/>
        <v>6288</v>
      </c>
      <c r="G428" s="477">
        <v>51976.6</v>
      </c>
      <c r="H428" s="477">
        <f t="shared" si="301"/>
        <v>51976.6</v>
      </c>
      <c r="I428" s="610">
        <f t="shared" si="302"/>
        <v>58264.6</v>
      </c>
      <c r="J428" s="828"/>
      <c r="K428" s="799">
        <v>6288</v>
      </c>
      <c r="L428" s="800">
        <f t="shared" si="303"/>
        <v>0</v>
      </c>
      <c r="M428" s="799">
        <v>51976.6</v>
      </c>
      <c r="N428" s="800">
        <f t="shared" si="304"/>
        <v>0</v>
      </c>
      <c r="O428" s="804">
        <f t="shared" si="305"/>
        <v>0</v>
      </c>
      <c r="P428" s="638">
        <f t="shared" si="298"/>
        <v>0</v>
      </c>
      <c r="Q428" s="512">
        <f t="shared" si="299"/>
        <v>0</v>
      </c>
      <c r="R428" s="637">
        <f t="shared" si="281"/>
        <v>0</v>
      </c>
      <c r="S428" s="649"/>
      <c r="T428" s="519">
        <v>6288</v>
      </c>
      <c r="U428" s="519">
        <f t="shared" si="306"/>
        <v>0</v>
      </c>
      <c r="V428" s="519">
        <v>51976.6</v>
      </c>
      <c r="W428" s="519">
        <f t="shared" si="307"/>
        <v>0</v>
      </c>
      <c r="X428" s="670">
        <f t="shared" si="308"/>
        <v>0</v>
      </c>
      <c r="Y428" s="649"/>
      <c r="Z428" s="512">
        <v>6288</v>
      </c>
      <c r="AA428" s="512">
        <f t="shared" si="309"/>
        <v>0</v>
      </c>
      <c r="AB428" s="512">
        <v>51976.6</v>
      </c>
      <c r="AC428" s="512">
        <f t="shared" si="310"/>
        <v>0</v>
      </c>
      <c r="AD428" s="668">
        <f t="shared" si="311"/>
        <v>0</v>
      </c>
      <c r="AE428" s="740">
        <f t="shared" si="297"/>
        <v>1</v>
      </c>
      <c r="AF428" s="747">
        <v>6288</v>
      </c>
      <c r="AG428" s="747">
        <f t="shared" si="312"/>
        <v>6288</v>
      </c>
      <c r="AH428" s="747">
        <v>51976.6</v>
      </c>
      <c r="AI428" s="747">
        <f t="shared" si="313"/>
        <v>51976.6</v>
      </c>
      <c r="AJ428" s="748">
        <f t="shared" si="314"/>
        <v>58264.6</v>
      </c>
    </row>
    <row r="429" spans="1:37" s="403" customFormat="1" ht="31.5" customHeight="1" x14ac:dyDescent="0.25">
      <c r="A429" s="962" t="s">
        <v>993</v>
      </c>
      <c r="B429" s="438" t="s">
        <v>516</v>
      </c>
      <c r="C429" s="571" t="s">
        <v>31</v>
      </c>
      <c r="D429" s="995">
        <v>2</v>
      </c>
      <c r="E429" s="477">
        <v>6288</v>
      </c>
      <c r="F429" s="477">
        <f t="shared" si="300"/>
        <v>12576</v>
      </c>
      <c r="G429" s="477">
        <v>76653.2</v>
      </c>
      <c r="H429" s="477">
        <f t="shared" si="301"/>
        <v>153306.4</v>
      </c>
      <c r="I429" s="610">
        <f t="shared" si="302"/>
        <v>165882.4</v>
      </c>
      <c r="J429" s="828">
        <v>2</v>
      </c>
      <c r="K429" s="799">
        <v>6288</v>
      </c>
      <c r="L429" s="800">
        <f t="shared" si="303"/>
        <v>12576</v>
      </c>
      <c r="M429" s="799">
        <v>76653.2</v>
      </c>
      <c r="N429" s="800">
        <f t="shared" si="304"/>
        <v>153306.4</v>
      </c>
      <c r="O429" s="804">
        <f t="shared" si="305"/>
        <v>165882.4</v>
      </c>
      <c r="P429" s="638">
        <f t="shared" si="298"/>
        <v>0</v>
      </c>
      <c r="Q429" s="512">
        <f t="shared" si="299"/>
        <v>0.19999999999708962</v>
      </c>
      <c r="R429" s="637">
        <f t="shared" si="281"/>
        <v>0</v>
      </c>
      <c r="S429" s="649">
        <v>2</v>
      </c>
      <c r="T429" s="512">
        <v>6288</v>
      </c>
      <c r="U429" s="512">
        <f t="shared" si="306"/>
        <v>12576</v>
      </c>
      <c r="V429" s="512">
        <v>76653</v>
      </c>
      <c r="W429" s="512">
        <f t="shared" si="307"/>
        <v>153306</v>
      </c>
      <c r="X429" s="668">
        <f t="shared" si="308"/>
        <v>165882</v>
      </c>
      <c r="Y429" s="649"/>
      <c r="Z429" s="512">
        <v>6288</v>
      </c>
      <c r="AA429" s="512">
        <f t="shared" si="309"/>
        <v>0</v>
      </c>
      <c r="AB429" s="512">
        <v>76653</v>
      </c>
      <c r="AC429" s="512">
        <f t="shared" si="310"/>
        <v>0</v>
      </c>
      <c r="AD429" s="668">
        <f t="shared" si="311"/>
        <v>0</v>
      </c>
      <c r="AE429" s="740">
        <f t="shared" si="297"/>
        <v>0</v>
      </c>
      <c r="AF429" s="743">
        <v>6288</v>
      </c>
      <c r="AG429" s="743">
        <f t="shared" si="312"/>
        <v>0</v>
      </c>
      <c r="AH429" s="743">
        <v>76653.2</v>
      </c>
      <c r="AI429" s="743">
        <f t="shared" si="313"/>
        <v>0</v>
      </c>
      <c r="AJ429" s="744">
        <f t="shared" si="314"/>
        <v>0</v>
      </c>
    </row>
    <row r="430" spans="1:37" s="403" customFormat="1" ht="31.5" customHeight="1" x14ac:dyDescent="0.25">
      <c r="A430" s="962" t="s">
        <v>994</v>
      </c>
      <c r="B430" s="438" t="s">
        <v>517</v>
      </c>
      <c r="C430" s="571" t="s">
        <v>31</v>
      </c>
      <c r="D430" s="995">
        <v>1</v>
      </c>
      <c r="E430" s="477">
        <v>6288</v>
      </c>
      <c r="F430" s="477">
        <f t="shared" si="300"/>
        <v>6288</v>
      </c>
      <c r="G430" s="477">
        <v>73866</v>
      </c>
      <c r="H430" s="477">
        <f t="shared" si="301"/>
        <v>73866</v>
      </c>
      <c r="I430" s="610">
        <f t="shared" si="302"/>
        <v>80154</v>
      </c>
      <c r="J430" s="828"/>
      <c r="K430" s="799">
        <v>6288</v>
      </c>
      <c r="L430" s="800">
        <f t="shared" si="303"/>
        <v>0</v>
      </c>
      <c r="M430" s="799">
        <v>73866</v>
      </c>
      <c r="N430" s="800">
        <f t="shared" si="304"/>
        <v>0</v>
      </c>
      <c r="O430" s="804">
        <f t="shared" si="305"/>
        <v>0</v>
      </c>
      <c r="P430" s="638">
        <f t="shared" si="298"/>
        <v>0</v>
      </c>
      <c r="Q430" s="512">
        <f t="shared" si="299"/>
        <v>0</v>
      </c>
      <c r="R430" s="637">
        <f t="shared" si="281"/>
        <v>0</v>
      </c>
      <c r="S430" s="649"/>
      <c r="T430" s="519">
        <v>6288</v>
      </c>
      <c r="U430" s="519">
        <f t="shared" si="306"/>
        <v>0</v>
      </c>
      <c r="V430" s="519">
        <v>73866</v>
      </c>
      <c r="W430" s="519">
        <f t="shared" si="307"/>
        <v>0</v>
      </c>
      <c r="X430" s="670">
        <f t="shared" si="308"/>
        <v>0</v>
      </c>
      <c r="Y430" s="649"/>
      <c r="Z430" s="512">
        <v>6288</v>
      </c>
      <c r="AA430" s="512">
        <f t="shared" si="309"/>
        <v>0</v>
      </c>
      <c r="AB430" s="512">
        <v>73866</v>
      </c>
      <c r="AC430" s="512">
        <f t="shared" si="310"/>
        <v>0</v>
      </c>
      <c r="AD430" s="668">
        <f t="shared" si="311"/>
        <v>0</v>
      </c>
      <c r="AE430" s="740">
        <f t="shared" si="297"/>
        <v>1</v>
      </c>
      <c r="AF430" s="747">
        <v>6288</v>
      </c>
      <c r="AG430" s="747">
        <f t="shared" si="312"/>
        <v>6288</v>
      </c>
      <c r="AH430" s="747">
        <v>73866</v>
      </c>
      <c r="AI430" s="747">
        <f t="shared" si="313"/>
        <v>73866</v>
      </c>
      <c r="AJ430" s="748">
        <f t="shared" si="314"/>
        <v>80154</v>
      </c>
    </row>
    <row r="431" spans="1:37" s="403" customFormat="1" ht="31.5" customHeight="1" x14ac:dyDescent="0.25">
      <c r="A431" s="962" t="s">
        <v>995</v>
      </c>
      <c r="B431" s="438" t="s">
        <v>518</v>
      </c>
      <c r="C431" s="571" t="s">
        <v>31</v>
      </c>
      <c r="D431" s="995">
        <v>1</v>
      </c>
      <c r="E431" s="477">
        <v>6288</v>
      </c>
      <c r="F431" s="477">
        <f t="shared" si="300"/>
        <v>6288</v>
      </c>
      <c r="G431" s="477">
        <v>55684.200000000004</v>
      </c>
      <c r="H431" s="477">
        <f t="shared" si="301"/>
        <v>55684.200000000004</v>
      </c>
      <c r="I431" s="610">
        <f t="shared" si="302"/>
        <v>61972.200000000004</v>
      </c>
      <c r="J431" s="828"/>
      <c r="K431" s="799">
        <v>6288</v>
      </c>
      <c r="L431" s="800">
        <f t="shared" si="303"/>
        <v>0</v>
      </c>
      <c r="M431" s="799">
        <v>55684.200000000004</v>
      </c>
      <c r="N431" s="800">
        <f t="shared" si="304"/>
        <v>0</v>
      </c>
      <c r="O431" s="804">
        <f t="shared" si="305"/>
        <v>0</v>
      </c>
      <c r="P431" s="638">
        <f t="shared" si="298"/>
        <v>0</v>
      </c>
      <c r="Q431" s="512">
        <f t="shared" si="299"/>
        <v>0</v>
      </c>
      <c r="R431" s="637">
        <f t="shared" si="281"/>
        <v>0</v>
      </c>
      <c r="S431" s="649"/>
      <c r="T431" s="519">
        <v>6288</v>
      </c>
      <c r="U431" s="519">
        <f t="shared" si="306"/>
        <v>0</v>
      </c>
      <c r="V431" s="519">
        <v>55684.200000000004</v>
      </c>
      <c r="W431" s="519">
        <f t="shared" si="307"/>
        <v>0</v>
      </c>
      <c r="X431" s="670">
        <f t="shared" si="308"/>
        <v>0</v>
      </c>
      <c r="Y431" s="649"/>
      <c r="Z431" s="512">
        <v>6288</v>
      </c>
      <c r="AA431" s="512">
        <f t="shared" si="309"/>
        <v>0</v>
      </c>
      <c r="AB431" s="512">
        <v>55684.200000000004</v>
      </c>
      <c r="AC431" s="512">
        <f t="shared" si="310"/>
        <v>0</v>
      </c>
      <c r="AD431" s="668">
        <f t="shared" si="311"/>
        <v>0</v>
      </c>
      <c r="AE431" s="740">
        <f t="shared" si="297"/>
        <v>1</v>
      </c>
      <c r="AF431" s="747">
        <v>6288</v>
      </c>
      <c r="AG431" s="747">
        <f t="shared" si="312"/>
        <v>6288</v>
      </c>
      <c r="AH431" s="747">
        <v>55684.200000000004</v>
      </c>
      <c r="AI431" s="747">
        <f t="shared" si="313"/>
        <v>55684.200000000004</v>
      </c>
      <c r="AJ431" s="748">
        <f t="shared" si="314"/>
        <v>61972.200000000004</v>
      </c>
    </row>
    <row r="432" spans="1:37" s="403" customFormat="1" ht="31.5" customHeight="1" x14ac:dyDescent="0.25">
      <c r="A432" s="962" t="s">
        <v>996</v>
      </c>
      <c r="B432" s="438" t="s">
        <v>519</v>
      </c>
      <c r="C432" s="571" t="s">
        <v>31</v>
      </c>
      <c r="D432" s="995">
        <v>32</v>
      </c>
      <c r="E432" s="477">
        <v>2615</v>
      </c>
      <c r="F432" s="477">
        <f t="shared" si="300"/>
        <v>83680</v>
      </c>
      <c r="G432" s="477">
        <v>5902</v>
      </c>
      <c r="H432" s="477">
        <f t="shared" si="301"/>
        <v>188864</v>
      </c>
      <c r="I432" s="610">
        <f t="shared" si="302"/>
        <v>272544</v>
      </c>
      <c r="J432" s="828"/>
      <c r="K432" s="799">
        <v>2615</v>
      </c>
      <c r="L432" s="800">
        <f t="shared" si="303"/>
        <v>0</v>
      </c>
      <c r="M432" s="799">
        <v>5902</v>
      </c>
      <c r="N432" s="800">
        <f t="shared" si="304"/>
        <v>0</v>
      </c>
      <c r="O432" s="804">
        <f t="shared" si="305"/>
        <v>0</v>
      </c>
      <c r="P432" s="638">
        <f t="shared" si="298"/>
        <v>0</v>
      </c>
      <c r="Q432" s="512">
        <f t="shared" si="299"/>
        <v>0</v>
      </c>
      <c r="R432" s="637">
        <f t="shared" si="281"/>
        <v>0</v>
      </c>
      <c r="S432" s="649"/>
      <c r="T432" s="519">
        <v>2615</v>
      </c>
      <c r="U432" s="519">
        <f t="shared" si="306"/>
        <v>0</v>
      </c>
      <c r="V432" s="519">
        <v>5902</v>
      </c>
      <c r="W432" s="519">
        <f t="shared" si="307"/>
        <v>0</v>
      </c>
      <c r="X432" s="670">
        <f t="shared" si="308"/>
        <v>0</v>
      </c>
      <c r="Y432" s="649"/>
      <c r="Z432" s="512">
        <v>2615</v>
      </c>
      <c r="AA432" s="512">
        <f t="shared" si="309"/>
        <v>0</v>
      </c>
      <c r="AB432" s="512">
        <v>5902</v>
      </c>
      <c r="AC432" s="512">
        <f t="shared" si="310"/>
        <v>0</v>
      </c>
      <c r="AD432" s="668">
        <f t="shared" si="311"/>
        <v>0</v>
      </c>
      <c r="AE432" s="740">
        <f t="shared" si="297"/>
        <v>32</v>
      </c>
      <c r="AF432" s="747">
        <v>2615</v>
      </c>
      <c r="AG432" s="747">
        <f t="shared" si="312"/>
        <v>83680</v>
      </c>
      <c r="AH432" s="747">
        <v>5902</v>
      </c>
      <c r="AI432" s="747">
        <f t="shared" si="313"/>
        <v>188864</v>
      </c>
      <c r="AJ432" s="748">
        <f t="shared" si="314"/>
        <v>272544</v>
      </c>
    </row>
    <row r="433" spans="1:36" s="403" customFormat="1" ht="31.5" customHeight="1" x14ac:dyDescent="0.25">
      <c r="A433" s="962" t="s">
        <v>997</v>
      </c>
      <c r="B433" s="438" t="s">
        <v>520</v>
      </c>
      <c r="C433" s="571" t="s">
        <v>32</v>
      </c>
      <c r="D433" s="995">
        <v>100</v>
      </c>
      <c r="E433" s="477">
        <v>354</v>
      </c>
      <c r="F433" s="477">
        <f t="shared" si="300"/>
        <v>35400</v>
      </c>
      <c r="G433" s="477">
        <v>9430.2000000000007</v>
      </c>
      <c r="H433" s="477">
        <f t="shared" si="301"/>
        <v>943020.00000000012</v>
      </c>
      <c r="I433" s="610">
        <f t="shared" si="302"/>
        <v>978420.00000000012</v>
      </c>
      <c r="J433" s="828"/>
      <c r="K433" s="799">
        <v>354</v>
      </c>
      <c r="L433" s="800">
        <f t="shared" si="303"/>
        <v>0</v>
      </c>
      <c r="M433" s="799">
        <v>9430.2000000000007</v>
      </c>
      <c r="N433" s="800">
        <f t="shared" si="304"/>
        <v>0</v>
      </c>
      <c r="O433" s="804">
        <f t="shared" si="305"/>
        <v>0</v>
      </c>
      <c r="P433" s="638">
        <f t="shared" si="298"/>
        <v>0</v>
      </c>
      <c r="Q433" s="512">
        <f t="shared" si="299"/>
        <v>0</v>
      </c>
      <c r="R433" s="637">
        <f t="shared" si="281"/>
        <v>0</v>
      </c>
      <c r="S433" s="649"/>
      <c r="T433" s="519">
        <v>354</v>
      </c>
      <c r="U433" s="519">
        <f t="shared" si="306"/>
        <v>0</v>
      </c>
      <c r="V433" s="519">
        <v>9430.2000000000007</v>
      </c>
      <c r="W433" s="519">
        <f t="shared" si="307"/>
        <v>0</v>
      </c>
      <c r="X433" s="670">
        <f t="shared" si="308"/>
        <v>0</v>
      </c>
      <c r="Y433" s="649"/>
      <c r="Z433" s="512">
        <v>354</v>
      </c>
      <c r="AA433" s="512">
        <f t="shared" si="309"/>
        <v>0</v>
      </c>
      <c r="AB433" s="512">
        <v>9430.2000000000007</v>
      </c>
      <c r="AC433" s="512">
        <f t="shared" si="310"/>
        <v>0</v>
      </c>
      <c r="AD433" s="668">
        <f t="shared" si="311"/>
        <v>0</v>
      </c>
      <c r="AE433" s="740">
        <f t="shared" si="297"/>
        <v>100</v>
      </c>
      <c r="AF433" s="747">
        <v>354</v>
      </c>
      <c r="AG433" s="747">
        <f t="shared" si="312"/>
        <v>35400</v>
      </c>
      <c r="AH433" s="747">
        <v>9430.2000000000007</v>
      </c>
      <c r="AI433" s="747">
        <f t="shared" si="313"/>
        <v>943020.00000000012</v>
      </c>
      <c r="AJ433" s="748">
        <f t="shared" si="314"/>
        <v>978420.00000000012</v>
      </c>
    </row>
    <row r="434" spans="1:36" s="403" customFormat="1" ht="31.5" customHeight="1" x14ac:dyDescent="0.25">
      <c r="A434" s="962" t="s">
        <v>998</v>
      </c>
      <c r="B434" s="438" t="s">
        <v>521</v>
      </c>
      <c r="C434" s="571" t="s">
        <v>32</v>
      </c>
      <c r="D434" s="995">
        <v>610</v>
      </c>
      <c r="E434" s="477">
        <v>244</v>
      </c>
      <c r="F434" s="477">
        <f t="shared" si="300"/>
        <v>148840</v>
      </c>
      <c r="G434" s="477">
        <v>3762.2000000000003</v>
      </c>
      <c r="H434" s="477">
        <f t="shared" si="301"/>
        <v>2294942</v>
      </c>
      <c r="I434" s="610">
        <f t="shared" si="302"/>
        <v>2443782</v>
      </c>
      <c r="J434" s="828"/>
      <c r="K434" s="799">
        <v>244</v>
      </c>
      <c r="L434" s="800">
        <f t="shared" si="303"/>
        <v>0</v>
      </c>
      <c r="M434" s="799">
        <v>3762.2000000000003</v>
      </c>
      <c r="N434" s="800">
        <f t="shared" si="304"/>
        <v>0</v>
      </c>
      <c r="O434" s="804">
        <f t="shared" si="305"/>
        <v>0</v>
      </c>
      <c r="P434" s="638">
        <f t="shared" si="298"/>
        <v>0</v>
      </c>
      <c r="Q434" s="512">
        <f t="shared" si="299"/>
        <v>0</v>
      </c>
      <c r="R434" s="637">
        <f t="shared" si="281"/>
        <v>0</v>
      </c>
      <c r="S434" s="649"/>
      <c r="T434" s="519">
        <v>244</v>
      </c>
      <c r="U434" s="519">
        <f t="shared" si="306"/>
        <v>0</v>
      </c>
      <c r="V434" s="519">
        <v>3762.2000000000003</v>
      </c>
      <c r="W434" s="519">
        <f t="shared" si="307"/>
        <v>0</v>
      </c>
      <c r="X434" s="670">
        <f t="shared" si="308"/>
        <v>0</v>
      </c>
      <c r="Y434" s="649"/>
      <c r="Z434" s="512">
        <v>244</v>
      </c>
      <c r="AA434" s="512">
        <f t="shared" si="309"/>
        <v>0</v>
      </c>
      <c r="AB434" s="512">
        <v>3762.2000000000003</v>
      </c>
      <c r="AC434" s="512">
        <f t="shared" si="310"/>
        <v>0</v>
      </c>
      <c r="AD434" s="668">
        <f t="shared" si="311"/>
        <v>0</v>
      </c>
      <c r="AE434" s="740">
        <f t="shared" si="297"/>
        <v>610</v>
      </c>
      <c r="AF434" s="747">
        <v>244</v>
      </c>
      <c r="AG434" s="747">
        <f t="shared" si="312"/>
        <v>148840</v>
      </c>
      <c r="AH434" s="747">
        <v>3762.2000000000003</v>
      </c>
      <c r="AI434" s="747">
        <f t="shared" si="313"/>
        <v>2294942</v>
      </c>
      <c r="AJ434" s="748">
        <f t="shared" si="314"/>
        <v>2443782</v>
      </c>
    </row>
    <row r="435" spans="1:36" s="403" customFormat="1" ht="31.5" customHeight="1" x14ac:dyDescent="0.25">
      <c r="A435" s="962" t="s">
        <v>999</v>
      </c>
      <c r="B435" s="438" t="s">
        <v>522</v>
      </c>
      <c r="C435" s="571" t="s">
        <v>32</v>
      </c>
      <c r="D435" s="995">
        <v>260</v>
      </c>
      <c r="E435" s="477">
        <v>186.02</v>
      </c>
      <c r="F435" s="477">
        <f t="shared" si="300"/>
        <v>48365.200000000004</v>
      </c>
      <c r="G435" s="477">
        <v>1500</v>
      </c>
      <c r="H435" s="477">
        <f t="shared" si="301"/>
        <v>390000</v>
      </c>
      <c r="I435" s="610">
        <f t="shared" si="302"/>
        <v>438365.2</v>
      </c>
      <c r="J435" s="828"/>
      <c r="K435" s="799">
        <v>186.02</v>
      </c>
      <c r="L435" s="800">
        <f t="shared" si="303"/>
        <v>0</v>
      </c>
      <c r="M435" s="799">
        <v>1500</v>
      </c>
      <c r="N435" s="800">
        <f t="shared" si="304"/>
        <v>0</v>
      </c>
      <c r="O435" s="804">
        <f t="shared" si="305"/>
        <v>0</v>
      </c>
      <c r="P435" s="638">
        <f t="shared" si="298"/>
        <v>0</v>
      </c>
      <c r="Q435" s="512">
        <f t="shared" si="299"/>
        <v>0</v>
      </c>
      <c r="R435" s="637">
        <f t="shared" si="281"/>
        <v>0</v>
      </c>
      <c r="S435" s="649"/>
      <c r="T435" s="519">
        <v>186.02</v>
      </c>
      <c r="U435" s="519">
        <f t="shared" si="306"/>
        <v>0</v>
      </c>
      <c r="V435" s="519">
        <v>1500</v>
      </c>
      <c r="W435" s="519">
        <f t="shared" si="307"/>
        <v>0</v>
      </c>
      <c r="X435" s="670">
        <f t="shared" si="308"/>
        <v>0</v>
      </c>
      <c r="Y435" s="649"/>
      <c r="Z435" s="512">
        <v>186.02</v>
      </c>
      <c r="AA435" s="512">
        <f t="shared" si="309"/>
        <v>0</v>
      </c>
      <c r="AB435" s="512">
        <v>1500</v>
      </c>
      <c r="AC435" s="512">
        <f t="shared" si="310"/>
        <v>0</v>
      </c>
      <c r="AD435" s="668">
        <f t="shared" si="311"/>
        <v>0</v>
      </c>
      <c r="AE435" s="740">
        <f t="shared" si="297"/>
        <v>260</v>
      </c>
      <c r="AF435" s="747">
        <v>186.02</v>
      </c>
      <c r="AG435" s="747">
        <f t="shared" si="312"/>
        <v>48365.200000000004</v>
      </c>
      <c r="AH435" s="747">
        <v>1500</v>
      </c>
      <c r="AI435" s="747">
        <f t="shared" si="313"/>
        <v>390000</v>
      </c>
      <c r="AJ435" s="748">
        <f t="shared" si="314"/>
        <v>438365.2</v>
      </c>
    </row>
    <row r="436" spans="1:36" s="403" customFormat="1" ht="31.5" customHeight="1" x14ac:dyDescent="0.25">
      <c r="A436" s="962" t="s">
        <v>1000</v>
      </c>
      <c r="B436" s="438" t="s">
        <v>523</v>
      </c>
      <c r="C436" s="571" t="s">
        <v>32</v>
      </c>
      <c r="D436" s="995">
        <v>1610</v>
      </c>
      <c r="E436" s="477">
        <v>182</v>
      </c>
      <c r="F436" s="477">
        <f t="shared" si="300"/>
        <v>293020</v>
      </c>
      <c r="G436" s="477">
        <v>1086</v>
      </c>
      <c r="H436" s="477">
        <f t="shared" si="301"/>
        <v>1748460</v>
      </c>
      <c r="I436" s="610">
        <f t="shared" si="302"/>
        <v>2041480</v>
      </c>
      <c r="J436" s="828"/>
      <c r="K436" s="799">
        <v>182</v>
      </c>
      <c r="L436" s="800">
        <f t="shared" si="303"/>
        <v>0</v>
      </c>
      <c r="M436" s="799">
        <v>1086</v>
      </c>
      <c r="N436" s="800">
        <f t="shared" si="304"/>
        <v>0</v>
      </c>
      <c r="O436" s="804">
        <f t="shared" si="305"/>
        <v>0</v>
      </c>
      <c r="P436" s="638">
        <f t="shared" si="298"/>
        <v>0</v>
      </c>
      <c r="Q436" s="512">
        <f t="shared" si="299"/>
        <v>0</v>
      </c>
      <c r="R436" s="637">
        <f t="shared" si="281"/>
        <v>0</v>
      </c>
      <c r="S436" s="649"/>
      <c r="T436" s="519">
        <v>182</v>
      </c>
      <c r="U436" s="519">
        <f t="shared" si="306"/>
        <v>0</v>
      </c>
      <c r="V436" s="519">
        <v>1086</v>
      </c>
      <c r="W436" s="519">
        <f t="shared" si="307"/>
        <v>0</v>
      </c>
      <c r="X436" s="670">
        <f t="shared" si="308"/>
        <v>0</v>
      </c>
      <c r="Y436" s="649"/>
      <c r="Z436" s="512">
        <v>182</v>
      </c>
      <c r="AA436" s="512">
        <f t="shared" si="309"/>
        <v>0</v>
      </c>
      <c r="AB436" s="512">
        <v>1086</v>
      </c>
      <c r="AC436" s="512">
        <f t="shared" si="310"/>
        <v>0</v>
      </c>
      <c r="AD436" s="668">
        <f t="shared" si="311"/>
        <v>0</v>
      </c>
      <c r="AE436" s="740">
        <f t="shared" si="297"/>
        <v>1610</v>
      </c>
      <c r="AF436" s="747">
        <v>182</v>
      </c>
      <c r="AG436" s="747">
        <f t="shared" si="312"/>
        <v>293020</v>
      </c>
      <c r="AH436" s="747">
        <v>1086</v>
      </c>
      <c r="AI436" s="747">
        <f t="shared" si="313"/>
        <v>1748460</v>
      </c>
      <c r="AJ436" s="748">
        <f t="shared" si="314"/>
        <v>2041480</v>
      </c>
    </row>
    <row r="437" spans="1:36" s="403" customFormat="1" ht="31.5" customHeight="1" x14ac:dyDescent="0.25">
      <c r="A437" s="962" t="s">
        <v>1001</v>
      </c>
      <c r="B437" s="438" t="s">
        <v>524</v>
      </c>
      <c r="C437" s="571" t="s">
        <v>32</v>
      </c>
      <c r="D437" s="995">
        <v>40</v>
      </c>
      <c r="E437" s="477">
        <v>182</v>
      </c>
      <c r="F437" s="477">
        <f t="shared" si="300"/>
        <v>7280</v>
      </c>
      <c r="G437" s="477">
        <v>611</v>
      </c>
      <c r="H437" s="477">
        <f t="shared" si="301"/>
        <v>24440</v>
      </c>
      <c r="I437" s="610">
        <f t="shared" si="302"/>
        <v>31720</v>
      </c>
      <c r="J437" s="828"/>
      <c r="K437" s="799">
        <v>182</v>
      </c>
      <c r="L437" s="800">
        <f t="shared" si="303"/>
        <v>0</v>
      </c>
      <c r="M437" s="799">
        <v>611</v>
      </c>
      <c r="N437" s="800">
        <f t="shared" si="304"/>
        <v>0</v>
      </c>
      <c r="O437" s="804">
        <f t="shared" si="305"/>
        <v>0</v>
      </c>
      <c r="P437" s="638">
        <f t="shared" si="298"/>
        <v>0</v>
      </c>
      <c r="Q437" s="512">
        <f t="shared" si="299"/>
        <v>0</v>
      </c>
      <c r="R437" s="637">
        <f t="shared" si="281"/>
        <v>0</v>
      </c>
      <c r="S437" s="649"/>
      <c r="T437" s="519">
        <v>182</v>
      </c>
      <c r="U437" s="519">
        <f t="shared" si="306"/>
        <v>0</v>
      </c>
      <c r="V437" s="519">
        <v>611</v>
      </c>
      <c r="W437" s="519">
        <f t="shared" si="307"/>
        <v>0</v>
      </c>
      <c r="X437" s="670">
        <f t="shared" si="308"/>
        <v>0</v>
      </c>
      <c r="Y437" s="649"/>
      <c r="Z437" s="512">
        <v>182</v>
      </c>
      <c r="AA437" s="512">
        <f t="shared" si="309"/>
        <v>0</v>
      </c>
      <c r="AB437" s="512">
        <v>611</v>
      </c>
      <c r="AC437" s="512">
        <f t="shared" si="310"/>
        <v>0</v>
      </c>
      <c r="AD437" s="668">
        <f t="shared" si="311"/>
        <v>0</v>
      </c>
      <c r="AE437" s="740">
        <f t="shared" si="297"/>
        <v>40</v>
      </c>
      <c r="AF437" s="747">
        <v>182</v>
      </c>
      <c r="AG437" s="747">
        <f t="shared" si="312"/>
        <v>7280</v>
      </c>
      <c r="AH437" s="747">
        <v>611</v>
      </c>
      <c r="AI437" s="747">
        <f t="shared" si="313"/>
        <v>24440</v>
      </c>
      <c r="AJ437" s="748">
        <f t="shared" si="314"/>
        <v>31720</v>
      </c>
    </row>
    <row r="438" spans="1:36" s="403" customFormat="1" ht="31.5" customHeight="1" x14ac:dyDescent="0.25">
      <c r="A438" s="962" t="s">
        <v>1002</v>
      </c>
      <c r="B438" s="438" t="s">
        <v>525</v>
      </c>
      <c r="C438" s="571" t="s">
        <v>32</v>
      </c>
      <c r="D438" s="995">
        <v>760</v>
      </c>
      <c r="E438" s="477">
        <v>182</v>
      </c>
      <c r="F438" s="477">
        <f t="shared" si="300"/>
        <v>138320</v>
      </c>
      <c r="G438" s="477">
        <v>496.6</v>
      </c>
      <c r="H438" s="477">
        <f t="shared" si="301"/>
        <v>377416</v>
      </c>
      <c r="I438" s="610">
        <f t="shared" si="302"/>
        <v>515736</v>
      </c>
      <c r="J438" s="828"/>
      <c r="K438" s="799">
        <v>182</v>
      </c>
      <c r="L438" s="800">
        <f t="shared" si="303"/>
        <v>0</v>
      </c>
      <c r="M438" s="799">
        <v>496.6</v>
      </c>
      <c r="N438" s="800">
        <f t="shared" si="304"/>
        <v>0</v>
      </c>
      <c r="O438" s="804">
        <f t="shared" si="305"/>
        <v>0</v>
      </c>
      <c r="P438" s="638">
        <f t="shared" si="298"/>
        <v>0</v>
      </c>
      <c r="Q438" s="512">
        <f t="shared" si="299"/>
        <v>0</v>
      </c>
      <c r="R438" s="637">
        <f t="shared" si="281"/>
        <v>0</v>
      </c>
      <c r="S438" s="649"/>
      <c r="T438" s="519">
        <v>182</v>
      </c>
      <c r="U438" s="519">
        <f t="shared" si="306"/>
        <v>0</v>
      </c>
      <c r="V438" s="519">
        <v>496.6</v>
      </c>
      <c r="W438" s="519">
        <f t="shared" si="307"/>
        <v>0</v>
      </c>
      <c r="X438" s="670">
        <f t="shared" si="308"/>
        <v>0</v>
      </c>
      <c r="Y438" s="649"/>
      <c r="Z438" s="512">
        <v>182</v>
      </c>
      <c r="AA438" s="512">
        <f t="shared" si="309"/>
        <v>0</v>
      </c>
      <c r="AB438" s="512">
        <v>496.6</v>
      </c>
      <c r="AC438" s="512">
        <f t="shared" si="310"/>
        <v>0</v>
      </c>
      <c r="AD438" s="668">
        <f t="shared" si="311"/>
        <v>0</v>
      </c>
      <c r="AE438" s="740">
        <f t="shared" si="297"/>
        <v>760</v>
      </c>
      <c r="AF438" s="747">
        <v>182</v>
      </c>
      <c r="AG438" s="747">
        <f t="shared" si="312"/>
        <v>138320</v>
      </c>
      <c r="AH438" s="747">
        <v>496.6</v>
      </c>
      <c r="AI438" s="747">
        <f t="shared" si="313"/>
        <v>377416</v>
      </c>
      <c r="AJ438" s="748">
        <f t="shared" si="314"/>
        <v>515736</v>
      </c>
    </row>
    <row r="439" spans="1:36" s="403" customFormat="1" ht="31.5" customHeight="1" x14ac:dyDescent="0.25">
      <c r="A439" s="962" t="s">
        <v>1003</v>
      </c>
      <c r="B439" s="438" t="s">
        <v>526</v>
      </c>
      <c r="C439" s="571" t="s">
        <v>32</v>
      </c>
      <c r="D439" s="995">
        <v>210</v>
      </c>
      <c r="E439" s="477">
        <v>182</v>
      </c>
      <c r="F439" s="477">
        <f t="shared" si="300"/>
        <v>38220</v>
      </c>
      <c r="G439" s="477">
        <v>322.40000000000003</v>
      </c>
      <c r="H439" s="477">
        <f t="shared" si="301"/>
        <v>67704</v>
      </c>
      <c r="I439" s="610">
        <f t="shared" si="302"/>
        <v>105924</v>
      </c>
      <c r="J439" s="828"/>
      <c r="K439" s="799">
        <v>182</v>
      </c>
      <c r="L439" s="800">
        <f t="shared" si="303"/>
        <v>0</v>
      </c>
      <c r="M439" s="799">
        <v>322.40000000000003</v>
      </c>
      <c r="N439" s="800">
        <f t="shared" si="304"/>
        <v>0</v>
      </c>
      <c r="O439" s="804">
        <f t="shared" si="305"/>
        <v>0</v>
      </c>
      <c r="P439" s="638">
        <f t="shared" si="298"/>
        <v>0</v>
      </c>
      <c r="Q439" s="512">
        <f t="shared" si="299"/>
        <v>0</v>
      </c>
      <c r="R439" s="637">
        <f t="shared" si="281"/>
        <v>0</v>
      </c>
      <c r="S439" s="649"/>
      <c r="T439" s="519">
        <v>182</v>
      </c>
      <c r="U439" s="519">
        <f t="shared" si="306"/>
        <v>0</v>
      </c>
      <c r="V439" s="519">
        <v>322.40000000000003</v>
      </c>
      <c r="W439" s="519">
        <f t="shared" si="307"/>
        <v>0</v>
      </c>
      <c r="X439" s="670">
        <f t="shared" si="308"/>
        <v>0</v>
      </c>
      <c r="Y439" s="649"/>
      <c r="Z439" s="512">
        <v>182</v>
      </c>
      <c r="AA439" s="512">
        <f t="shared" si="309"/>
        <v>0</v>
      </c>
      <c r="AB439" s="512">
        <v>322.40000000000003</v>
      </c>
      <c r="AC439" s="512">
        <f t="shared" si="310"/>
        <v>0</v>
      </c>
      <c r="AD439" s="668">
        <f t="shared" si="311"/>
        <v>0</v>
      </c>
      <c r="AE439" s="740">
        <f t="shared" si="297"/>
        <v>210</v>
      </c>
      <c r="AF439" s="747">
        <v>182</v>
      </c>
      <c r="AG439" s="747">
        <f t="shared" si="312"/>
        <v>38220</v>
      </c>
      <c r="AH439" s="747">
        <v>322.40000000000003</v>
      </c>
      <c r="AI439" s="747">
        <f t="shared" si="313"/>
        <v>67704</v>
      </c>
      <c r="AJ439" s="748">
        <f t="shared" si="314"/>
        <v>105924</v>
      </c>
    </row>
    <row r="440" spans="1:36" s="403" customFormat="1" ht="31.5" customHeight="1" x14ac:dyDescent="0.25">
      <c r="A440" s="962" t="s">
        <v>1004</v>
      </c>
      <c r="B440" s="438" t="s">
        <v>527</v>
      </c>
      <c r="C440" s="571" t="s">
        <v>32</v>
      </c>
      <c r="D440" s="995">
        <v>1320</v>
      </c>
      <c r="E440" s="477">
        <v>182</v>
      </c>
      <c r="F440" s="477">
        <f t="shared" si="300"/>
        <v>240240</v>
      </c>
      <c r="G440" s="477">
        <v>184.6</v>
      </c>
      <c r="H440" s="477">
        <f t="shared" si="301"/>
        <v>243672</v>
      </c>
      <c r="I440" s="610">
        <f t="shared" si="302"/>
        <v>483912</v>
      </c>
      <c r="J440" s="828"/>
      <c r="K440" s="799">
        <v>182</v>
      </c>
      <c r="L440" s="800">
        <f t="shared" si="303"/>
        <v>0</v>
      </c>
      <c r="M440" s="799">
        <v>184.6</v>
      </c>
      <c r="N440" s="800">
        <f t="shared" si="304"/>
        <v>0</v>
      </c>
      <c r="O440" s="804">
        <f t="shared" si="305"/>
        <v>0</v>
      </c>
      <c r="P440" s="638">
        <f t="shared" si="298"/>
        <v>0</v>
      </c>
      <c r="Q440" s="512">
        <f t="shared" si="299"/>
        <v>0</v>
      </c>
      <c r="R440" s="637">
        <f t="shared" si="281"/>
        <v>0</v>
      </c>
      <c r="S440" s="649"/>
      <c r="T440" s="519">
        <v>182</v>
      </c>
      <c r="U440" s="519">
        <f t="shared" si="306"/>
        <v>0</v>
      </c>
      <c r="V440" s="519">
        <v>184.6</v>
      </c>
      <c r="W440" s="519">
        <f t="shared" si="307"/>
        <v>0</v>
      </c>
      <c r="X440" s="670">
        <f t="shared" si="308"/>
        <v>0</v>
      </c>
      <c r="Y440" s="649"/>
      <c r="Z440" s="512">
        <v>182</v>
      </c>
      <c r="AA440" s="512">
        <f t="shared" si="309"/>
        <v>0</v>
      </c>
      <c r="AB440" s="512">
        <v>184.6</v>
      </c>
      <c r="AC440" s="512">
        <f t="shared" si="310"/>
        <v>0</v>
      </c>
      <c r="AD440" s="668">
        <f t="shared" si="311"/>
        <v>0</v>
      </c>
      <c r="AE440" s="740">
        <f t="shared" si="297"/>
        <v>1320</v>
      </c>
      <c r="AF440" s="747">
        <v>182</v>
      </c>
      <c r="AG440" s="747">
        <f t="shared" si="312"/>
        <v>240240</v>
      </c>
      <c r="AH440" s="747">
        <v>184.6</v>
      </c>
      <c r="AI440" s="747">
        <f t="shared" si="313"/>
        <v>243672</v>
      </c>
      <c r="AJ440" s="748">
        <f t="shared" si="314"/>
        <v>483912</v>
      </c>
    </row>
    <row r="441" spans="1:36" s="403" customFormat="1" ht="31.5" customHeight="1" x14ac:dyDescent="0.25">
      <c r="A441" s="962" t="s">
        <v>1005</v>
      </c>
      <c r="B441" s="438" t="s">
        <v>528</v>
      </c>
      <c r="C441" s="571" t="s">
        <v>31</v>
      </c>
      <c r="D441" s="995">
        <v>20</v>
      </c>
      <c r="E441" s="477">
        <v>262</v>
      </c>
      <c r="F441" s="477">
        <f t="shared" si="300"/>
        <v>5240</v>
      </c>
      <c r="G441" s="477">
        <v>200.20000000000002</v>
      </c>
      <c r="H441" s="477">
        <f t="shared" si="301"/>
        <v>4004.0000000000005</v>
      </c>
      <c r="I441" s="610">
        <f t="shared" si="302"/>
        <v>9244</v>
      </c>
      <c r="J441" s="828"/>
      <c r="K441" s="799">
        <v>262</v>
      </c>
      <c r="L441" s="800">
        <f t="shared" si="303"/>
        <v>0</v>
      </c>
      <c r="M441" s="799">
        <v>200.20000000000002</v>
      </c>
      <c r="N441" s="800">
        <f t="shared" si="304"/>
        <v>0</v>
      </c>
      <c r="O441" s="804">
        <f t="shared" si="305"/>
        <v>0</v>
      </c>
      <c r="P441" s="638">
        <f t="shared" si="298"/>
        <v>0</v>
      </c>
      <c r="Q441" s="512">
        <f t="shared" si="299"/>
        <v>0</v>
      </c>
      <c r="R441" s="637">
        <f t="shared" si="281"/>
        <v>0</v>
      </c>
      <c r="S441" s="649"/>
      <c r="T441" s="519">
        <v>262</v>
      </c>
      <c r="U441" s="519">
        <f t="shared" si="306"/>
        <v>0</v>
      </c>
      <c r="V441" s="519">
        <v>200.20000000000002</v>
      </c>
      <c r="W441" s="519">
        <f t="shared" si="307"/>
        <v>0</v>
      </c>
      <c r="X441" s="670">
        <f t="shared" si="308"/>
        <v>0</v>
      </c>
      <c r="Y441" s="649"/>
      <c r="Z441" s="512">
        <v>262</v>
      </c>
      <c r="AA441" s="512">
        <f t="shared" si="309"/>
        <v>0</v>
      </c>
      <c r="AB441" s="512">
        <v>200.20000000000002</v>
      </c>
      <c r="AC441" s="512">
        <f t="shared" si="310"/>
        <v>0</v>
      </c>
      <c r="AD441" s="668">
        <f t="shared" si="311"/>
        <v>0</v>
      </c>
      <c r="AE441" s="740">
        <f t="shared" si="297"/>
        <v>20</v>
      </c>
      <c r="AF441" s="747">
        <v>262</v>
      </c>
      <c r="AG441" s="747">
        <f t="shared" si="312"/>
        <v>5240</v>
      </c>
      <c r="AH441" s="747">
        <v>200.20000000000002</v>
      </c>
      <c r="AI441" s="747">
        <f t="shared" si="313"/>
        <v>4004.0000000000005</v>
      </c>
      <c r="AJ441" s="748">
        <f t="shared" si="314"/>
        <v>9244</v>
      </c>
    </row>
    <row r="442" spans="1:36" s="403" customFormat="1" ht="31.5" customHeight="1" x14ac:dyDescent="0.25">
      <c r="A442" s="962" t="s">
        <v>1006</v>
      </c>
      <c r="B442" s="438" t="s">
        <v>528</v>
      </c>
      <c r="C442" s="571" t="s">
        <v>31</v>
      </c>
      <c r="D442" s="995">
        <v>250</v>
      </c>
      <c r="E442" s="477">
        <v>262</v>
      </c>
      <c r="F442" s="477">
        <f t="shared" si="300"/>
        <v>65500</v>
      </c>
      <c r="G442" s="477">
        <v>80.600000000000009</v>
      </c>
      <c r="H442" s="477">
        <f t="shared" si="301"/>
        <v>20150.000000000004</v>
      </c>
      <c r="I442" s="610">
        <f t="shared" si="302"/>
        <v>85650</v>
      </c>
      <c r="J442" s="828"/>
      <c r="K442" s="799">
        <v>262</v>
      </c>
      <c r="L442" s="800">
        <f t="shared" si="303"/>
        <v>0</v>
      </c>
      <c r="M442" s="799">
        <v>80.600000000000009</v>
      </c>
      <c r="N442" s="800">
        <f t="shared" si="304"/>
        <v>0</v>
      </c>
      <c r="O442" s="804">
        <f t="shared" si="305"/>
        <v>0</v>
      </c>
      <c r="P442" s="638">
        <f t="shared" si="298"/>
        <v>0</v>
      </c>
      <c r="Q442" s="512">
        <f t="shared" si="299"/>
        <v>0</v>
      </c>
      <c r="R442" s="637">
        <f t="shared" si="281"/>
        <v>0</v>
      </c>
      <c r="S442" s="649"/>
      <c r="T442" s="519">
        <v>262</v>
      </c>
      <c r="U442" s="519">
        <f t="shared" si="306"/>
        <v>0</v>
      </c>
      <c r="V442" s="519">
        <v>80.600000000000009</v>
      </c>
      <c r="W442" s="519">
        <f t="shared" si="307"/>
        <v>0</v>
      </c>
      <c r="X442" s="670">
        <f t="shared" si="308"/>
        <v>0</v>
      </c>
      <c r="Y442" s="649"/>
      <c r="Z442" s="512">
        <v>262</v>
      </c>
      <c r="AA442" s="512">
        <f t="shared" si="309"/>
        <v>0</v>
      </c>
      <c r="AB442" s="512">
        <v>80.600000000000009</v>
      </c>
      <c r="AC442" s="512">
        <f t="shared" si="310"/>
        <v>0</v>
      </c>
      <c r="AD442" s="668">
        <f t="shared" si="311"/>
        <v>0</v>
      </c>
      <c r="AE442" s="740">
        <f t="shared" si="297"/>
        <v>250</v>
      </c>
      <c r="AF442" s="747">
        <v>262</v>
      </c>
      <c r="AG442" s="747">
        <f t="shared" si="312"/>
        <v>65500</v>
      </c>
      <c r="AH442" s="747">
        <v>80.600000000000009</v>
      </c>
      <c r="AI442" s="747">
        <f t="shared" si="313"/>
        <v>20150.000000000004</v>
      </c>
      <c r="AJ442" s="748">
        <f t="shared" si="314"/>
        <v>85650</v>
      </c>
    </row>
    <row r="443" spans="1:36" s="403" customFormat="1" ht="31.5" customHeight="1" x14ac:dyDescent="0.25">
      <c r="A443" s="962" t="s">
        <v>1007</v>
      </c>
      <c r="B443" s="438" t="s">
        <v>529</v>
      </c>
      <c r="C443" s="571" t="s">
        <v>31</v>
      </c>
      <c r="D443" s="995">
        <v>32</v>
      </c>
      <c r="E443" s="477">
        <v>131</v>
      </c>
      <c r="F443" s="477">
        <f t="shared" si="300"/>
        <v>4192</v>
      </c>
      <c r="G443" s="477">
        <v>3434.6</v>
      </c>
      <c r="H443" s="477">
        <f t="shared" si="301"/>
        <v>109907.2</v>
      </c>
      <c r="I443" s="610">
        <f t="shared" si="302"/>
        <v>114099.2</v>
      </c>
      <c r="J443" s="828"/>
      <c r="K443" s="799">
        <v>131</v>
      </c>
      <c r="L443" s="800">
        <f t="shared" si="303"/>
        <v>0</v>
      </c>
      <c r="M443" s="799">
        <v>3434.6</v>
      </c>
      <c r="N443" s="800">
        <f t="shared" si="304"/>
        <v>0</v>
      </c>
      <c r="O443" s="804">
        <f t="shared" si="305"/>
        <v>0</v>
      </c>
      <c r="P443" s="638">
        <f t="shared" si="298"/>
        <v>0</v>
      </c>
      <c r="Q443" s="512">
        <f t="shared" si="299"/>
        <v>0</v>
      </c>
      <c r="R443" s="637">
        <f t="shared" si="281"/>
        <v>0</v>
      </c>
      <c r="S443" s="649"/>
      <c r="T443" s="519">
        <v>131</v>
      </c>
      <c r="U443" s="519">
        <f t="shared" si="306"/>
        <v>0</v>
      </c>
      <c r="V443" s="519">
        <v>3434.6</v>
      </c>
      <c r="W443" s="519">
        <f t="shared" si="307"/>
        <v>0</v>
      </c>
      <c r="X443" s="670">
        <f t="shared" si="308"/>
        <v>0</v>
      </c>
      <c r="Y443" s="649"/>
      <c r="Z443" s="512">
        <v>131</v>
      </c>
      <c r="AA443" s="512">
        <f t="shared" si="309"/>
        <v>0</v>
      </c>
      <c r="AB443" s="512">
        <v>3434.6</v>
      </c>
      <c r="AC443" s="512">
        <f t="shared" si="310"/>
        <v>0</v>
      </c>
      <c r="AD443" s="668">
        <f t="shared" si="311"/>
        <v>0</v>
      </c>
      <c r="AE443" s="740">
        <f t="shared" si="297"/>
        <v>32</v>
      </c>
      <c r="AF443" s="747">
        <v>131</v>
      </c>
      <c r="AG443" s="747">
        <f t="shared" si="312"/>
        <v>4192</v>
      </c>
      <c r="AH443" s="747">
        <v>3434.6</v>
      </c>
      <c r="AI443" s="747">
        <f t="shared" si="313"/>
        <v>109907.2</v>
      </c>
      <c r="AJ443" s="748">
        <f t="shared" si="314"/>
        <v>114099.2</v>
      </c>
    </row>
    <row r="444" spans="1:36" s="403" customFormat="1" ht="31.5" customHeight="1" x14ac:dyDescent="0.25">
      <c r="A444" s="962" t="s">
        <v>1008</v>
      </c>
      <c r="B444" s="438" t="s">
        <v>530</v>
      </c>
      <c r="C444" s="571" t="s">
        <v>32</v>
      </c>
      <c r="D444" s="995">
        <v>636</v>
      </c>
      <c r="E444" s="477">
        <v>838.40000000000009</v>
      </c>
      <c r="F444" s="477">
        <f t="shared" si="300"/>
        <v>533222.40000000002</v>
      </c>
      <c r="G444" s="477">
        <v>1759</v>
      </c>
      <c r="H444" s="477">
        <f t="shared" si="301"/>
        <v>1118724</v>
      </c>
      <c r="I444" s="610">
        <f t="shared" si="302"/>
        <v>1651946.4</v>
      </c>
      <c r="J444" s="828"/>
      <c r="K444" s="799">
        <v>838.40000000000009</v>
      </c>
      <c r="L444" s="800">
        <f t="shared" si="303"/>
        <v>0</v>
      </c>
      <c r="M444" s="799">
        <v>1759</v>
      </c>
      <c r="N444" s="800">
        <f t="shared" si="304"/>
        <v>0</v>
      </c>
      <c r="O444" s="804">
        <f t="shared" si="305"/>
        <v>0</v>
      </c>
      <c r="P444" s="638">
        <f t="shared" si="298"/>
        <v>0</v>
      </c>
      <c r="Q444" s="512">
        <f t="shared" si="299"/>
        <v>0</v>
      </c>
      <c r="R444" s="637">
        <f t="shared" si="281"/>
        <v>0</v>
      </c>
      <c r="S444" s="649"/>
      <c r="T444" s="519">
        <v>838.40000000000009</v>
      </c>
      <c r="U444" s="519">
        <f t="shared" si="306"/>
        <v>0</v>
      </c>
      <c r="V444" s="519">
        <v>1759</v>
      </c>
      <c r="W444" s="519">
        <f t="shared" si="307"/>
        <v>0</v>
      </c>
      <c r="X444" s="670">
        <f t="shared" si="308"/>
        <v>0</v>
      </c>
      <c r="Y444" s="649"/>
      <c r="Z444" s="512">
        <v>838.40000000000009</v>
      </c>
      <c r="AA444" s="512">
        <f t="shared" si="309"/>
        <v>0</v>
      </c>
      <c r="AB444" s="512">
        <v>1759</v>
      </c>
      <c r="AC444" s="512">
        <f t="shared" si="310"/>
        <v>0</v>
      </c>
      <c r="AD444" s="668">
        <f t="shared" si="311"/>
        <v>0</v>
      </c>
      <c r="AE444" s="740">
        <f t="shared" si="297"/>
        <v>636</v>
      </c>
      <c r="AF444" s="747">
        <v>838.40000000000009</v>
      </c>
      <c r="AG444" s="747">
        <f t="shared" si="312"/>
        <v>533222.40000000002</v>
      </c>
      <c r="AH444" s="747">
        <v>1759</v>
      </c>
      <c r="AI444" s="747">
        <f t="shared" si="313"/>
        <v>1118724</v>
      </c>
      <c r="AJ444" s="748">
        <f t="shared" si="314"/>
        <v>1651946.4</v>
      </c>
    </row>
    <row r="445" spans="1:36" s="403" customFormat="1" ht="31.5" customHeight="1" x14ac:dyDescent="0.25">
      <c r="A445" s="962" t="s">
        <v>1009</v>
      </c>
      <c r="B445" s="438" t="s">
        <v>531</v>
      </c>
      <c r="C445" s="571" t="s">
        <v>31</v>
      </c>
      <c r="D445" s="995">
        <v>20</v>
      </c>
      <c r="E445" s="477">
        <v>1965</v>
      </c>
      <c r="F445" s="477">
        <f t="shared" si="300"/>
        <v>39300</v>
      </c>
      <c r="G445" s="477">
        <v>20594.600000000002</v>
      </c>
      <c r="H445" s="477">
        <f t="shared" si="301"/>
        <v>411892.00000000006</v>
      </c>
      <c r="I445" s="610">
        <f t="shared" si="302"/>
        <v>451192.00000000006</v>
      </c>
      <c r="J445" s="828"/>
      <c r="K445" s="799">
        <v>1965</v>
      </c>
      <c r="L445" s="800">
        <f t="shared" si="303"/>
        <v>0</v>
      </c>
      <c r="M445" s="799">
        <v>20594.600000000002</v>
      </c>
      <c r="N445" s="800">
        <f t="shared" si="304"/>
        <v>0</v>
      </c>
      <c r="O445" s="804">
        <f t="shared" si="305"/>
        <v>0</v>
      </c>
      <c r="P445" s="638">
        <f t="shared" si="298"/>
        <v>0</v>
      </c>
      <c r="Q445" s="512">
        <f t="shared" si="299"/>
        <v>0</v>
      </c>
      <c r="R445" s="637">
        <f t="shared" si="281"/>
        <v>0</v>
      </c>
      <c r="S445" s="649"/>
      <c r="T445" s="519">
        <v>1965</v>
      </c>
      <c r="U445" s="519">
        <f t="shared" si="306"/>
        <v>0</v>
      </c>
      <c r="V445" s="519">
        <v>20594.600000000002</v>
      </c>
      <c r="W445" s="519">
        <f t="shared" si="307"/>
        <v>0</v>
      </c>
      <c r="X445" s="670">
        <f t="shared" si="308"/>
        <v>0</v>
      </c>
      <c r="Y445" s="649"/>
      <c r="Z445" s="512">
        <v>1965</v>
      </c>
      <c r="AA445" s="512">
        <f t="shared" si="309"/>
        <v>0</v>
      </c>
      <c r="AB445" s="512">
        <v>20594.600000000002</v>
      </c>
      <c r="AC445" s="512">
        <f t="shared" si="310"/>
        <v>0</v>
      </c>
      <c r="AD445" s="668">
        <f t="shared" si="311"/>
        <v>0</v>
      </c>
      <c r="AE445" s="740">
        <f t="shared" si="297"/>
        <v>20</v>
      </c>
      <c r="AF445" s="747">
        <v>1965</v>
      </c>
      <c r="AG445" s="747">
        <f t="shared" si="312"/>
        <v>39300</v>
      </c>
      <c r="AH445" s="747">
        <v>20594.600000000002</v>
      </c>
      <c r="AI445" s="747">
        <f t="shared" si="313"/>
        <v>411892.00000000006</v>
      </c>
      <c r="AJ445" s="748">
        <f t="shared" si="314"/>
        <v>451192.00000000006</v>
      </c>
    </row>
    <row r="446" spans="1:36" s="403" customFormat="1" ht="31.5" customHeight="1" x14ac:dyDescent="0.25">
      <c r="A446" s="962" t="s">
        <v>1010</v>
      </c>
      <c r="B446" s="438" t="s">
        <v>463</v>
      </c>
      <c r="C446" s="571" t="s">
        <v>32</v>
      </c>
      <c r="D446" s="995">
        <v>860</v>
      </c>
      <c r="E446" s="477">
        <v>246</v>
      </c>
      <c r="F446" s="477">
        <f t="shared" si="300"/>
        <v>211560</v>
      </c>
      <c r="G446" s="477">
        <v>101</v>
      </c>
      <c r="H446" s="477">
        <f t="shared" si="301"/>
        <v>86860</v>
      </c>
      <c r="I446" s="610">
        <f t="shared" si="302"/>
        <v>298420</v>
      </c>
      <c r="J446" s="828"/>
      <c r="K446" s="799">
        <v>246</v>
      </c>
      <c r="L446" s="800">
        <f t="shared" si="303"/>
        <v>0</v>
      </c>
      <c r="M446" s="799">
        <v>101</v>
      </c>
      <c r="N446" s="800">
        <f t="shared" si="304"/>
        <v>0</v>
      </c>
      <c r="O446" s="804">
        <f t="shared" si="305"/>
        <v>0</v>
      </c>
      <c r="P446" s="638">
        <f t="shared" si="298"/>
        <v>0</v>
      </c>
      <c r="Q446" s="512">
        <f t="shared" si="299"/>
        <v>0</v>
      </c>
      <c r="R446" s="637">
        <f t="shared" si="281"/>
        <v>0</v>
      </c>
      <c r="S446" s="649"/>
      <c r="T446" s="519">
        <v>246</v>
      </c>
      <c r="U446" s="519">
        <f t="shared" si="306"/>
        <v>0</v>
      </c>
      <c r="V446" s="519">
        <v>101</v>
      </c>
      <c r="W446" s="519">
        <f t="shared" si="307"/>
        <v>0</v>
      </c>
      <c r="X446" s="670">
        <f t="shared" si="308"/>
        <v>0</v>
      </c>
      <c r="Y446" s="649"/>
      <c r="Z446" s="512">
        <v>246</v>
      </c>
      <c r="AA446" s="512">
        <f t="shared" si="309"/>
        <v>0</v>
      </c>
      <c r="AB446" s="512">
        <v>101</v>
      </c>
      <c r="AC446" s="512">
        <f t="shared" si="310"/>
        <v>0</v>
      </c>
      <c r="AD446" s="668">
        <f t="shared" si="311"/>
        <v>0</v>
      </c>
      <c r="AE446" s="740">
        <f t="shared" si="297"/>
        <v>860</v>
      </c>
      <c r="AF446" s="747">
        <v>246</v>
      </c>
      <c r="AG446" s="747">
        <f t="shared" si="312"/>
        <v>211560</v>
      </c>
      <c r="AH446" s="747">
        <v>101</v>
      </c>
      <c r="AI446" s="747">
        <f t="shared" si="313"/>
        <v>86860</v>
      </c>
      <c r="AJ446" s="748">
        <f t="shared" si="314"/>
        <v>298420</v>
      </c>
    </row>
    <row r="447" spans="1:36" s="403" customFormat="1" ht="31.5" customHeight="1" x14ac:dyDescent="0.25">
      <c r="A447" s="962" t="s">
        <v>1011</v>
      </c>
      <c r="B447" s="438" t="s">
        <v>532</v>
      </c>
      <c r="C447" s="571" t="s">
        <v>31</v>
      </c>
      <c r="D447" s="995">
        <v>64</v>
      </c>
      <c r="E447" s="477">
        <v>131</v>
      </c>
      <c r="F447" s="477">
        <f t="shared" si="300"/>
        <v>8384</v>
      </c>
      <c r="G447" s="477">
        <v>408.2</v>
      </c>
      <c r="H447" s="477">
        <f t="shared" si="301"/>
        <v>26124.799999999999</v>
      </c>
      <c r="I447" s="610">
        <f t="shared" si="302"/>
        <v>34508.800000000003</v>
      </c>
      <c r="J447" s="828"/>
      <c r="K447" s="799">
        <v>131</v>
      </c>
      <c r="L447" s="800">
        <f t="shared" si="303"/>
        <v>0</v>
      </c>
      <c r="M447" s="799">
        <v>408.2</v>
      </c>
      <c r="N447" s="800">
        <f t="shared" si="304"/>
        <v>0</v>
      </c>
      <c r="O447" s="804">
        <f t="shared" si="305"/>
        <v>0</v>
      </c>
      <c r="P447" s="638">
        <f t="shared" si="298"/>
        <v>0</v>
      </c>
      <c r="Q447" s="512">
        <f t="shared" si="299"/>
        <v>0</v>
      </c>
      <c r="R447" s="637">
        <f t="shared" si="281"/>
        <v>0</v>
      </c>
      <c r="S447" s="649"/>
      <c r="T447" s="519">
        <v>131</v>
      </c>
      <c r="U447" s="519">
        <f t="shared" si="306"/>
        <v>0</v>
      </c>
      <c r="V447" s="519">
        <v>408.2</v>
      </c>
      <c r="W447" s="519">
        <f t="shared" si="307"/>
        <v>0</v>
      </c>
      <c r="X447" s="670">
        <f t="shared" si="308"/>
        <v>0</v>
      </c>
      <c r="Y447" s="649"/>
      <c r="Z447" s="512">
        <v>131</v>
      </c>
      <c r="AA447" s="512">
        <f t="shared" si="309"/>
        <v>0</v>
      </c>
      <c r="AB447" s="512">
        <v>408.2</v>
      </c>
      <c r="AC447" s="512">
        <f t="shared" si="310"/>
        <v>0</v>
      </c>
      <c r="AD447" s="668">
        <f t="shared" si="311"/>
        <v>0</v>
      </c>
      <c r="AE447" s="740">
        <f t="shared" si="297"/>
        <v>64</v>
      </c>
      <c r="AF447" s="747">
        <v>131</v>
      </c>
      <c r="AG447" s="747">
        <f t="shared" si="312"/>
        <v>8384</v>
      </c>
      <c r="AH447" s="747">
        <v>408.2</v>
      </c>
      <c r="AI447" s="747">
        <f t="shared" si="313"/>
        <v>26124.799999999999</v>
      </c>
      <c r="AJ447" s="748">
        <f t="shared" si="314"/>
        <v>34508.800000000003</v>
      </c>
    </row>
    <row r="448" spans="1:36" s="403" customFormat="1" ht="31.5" customHeight="1" x14ac:dyDescent="0.25">
      <c r="A448" s="962" t="s">
        <v>1012</v>
      </c>
      <c r="B448" s="438" t="s">
        <v>465</v>
      </c>
      <c r="C448" s="571" t="s">
        <v>32</v>
      </c>
      <c r="D448" s="995">
        <v>400</v>
      </c>
      <c r="E448" s="477">
        <v>65.5</v>
      </c>
      <c r="F448" s="477">
        <f t="shared" si="300"/>
        <v>26200</v>
      </c>
      <c r="G448" s="477">
        <v>166.71200000000002</v>
      </c>
      <c r="H448" s="477">
        <f t="shared" si="301"/>
        <v>66684.800000000003</v>
      </c>
      <c r="I448" s="610">
        <f t="shared" si="302"/>
        <v>92884.800000000003</v>
      </c>
      <c r="J448" s="828"/>
      <c r="K448" s="799">
        <v>65.5</v>
      </c>
      <c r="L448" s="800">
        <f t="shared" si="303"/>
        <v>0</v>
      </c>
      <c r="M448" s="799">
        <v>166.71200000000002</v>
      </c>
      <c r="N448" s="800">
        <f t="shared" si="304"/>
        <v>0</v>
      </c>
      <c r="O448" s="804">
        <f t="shared" si="305"/>
        <v>0</v>
      </c>
      <c r="P448" s="638">
        <f t="shared" si="298"/>
        <v>0</v>
      </c>
      <c r="Q448" s="512">
        <f t="shared" si="299"/>
        <v>0</v>
      </c>
      <c r="R448" s="637">
        <f t="shared" si="281"/>
        <v>0</v>
      </c>
      <c r="S448" s="649"/>
      <c r="T448" s="519">
        <v>65.5</v>
      </c>
      <c r="U448" s="519">
        <f t="shared" si="306"/>
        <v>0</v>
      </c>
      <c r="V448" s="519">
        <v>166.71200000000002</v>
      </c>
      <c r="W448" s="519">
        <f t="shared" si="307"/>
        <v>0</v>
      </c>
      <c r="X448" s="670">
        <f t="shared" si="308"/>
        <v>0</v>
      </c>
      <c r="Y448" s="649"/>
      <c r="Z448" s="512">
        <v>65.5</v>
      </c>
      <c r="AA448" s="512">
        <f t="shared" si="309"/>
        <v>0</v>
      </c>
      <c r="AB448" s="512">
        <v>166.71200000000002</v>
      </c>
      <c r="AC448" s="512">
        <f t="shared" si="310"/>
        <v>0</v>
      </c>
      <c r="AD448" s="668">
        <f t="shared" si="311"/>
        <v>0</v>
      </c>
      <c r="AE448" s="740">
        <f t="shared" si="297"/>
        <v>400</v>
      </c>
      <c r="AF448" s="747">
        <v>65.5</v>
      </c>
      <c r="AG448" s="747">
        <f t="shared" si="312"/>
        <v>26200</v>
      </c>
      <c r="AH448" s="747">
        <v>166.71200000000002</v>
      </c>
      <c r="AI448" s="747">
        <f t="shared" si="313"/>
        <v>66684.800000000003</v>
      </c>
      <c r="AJ448" s="748">
        <f t="shared" si="314"/>
        <v>92884.800000000003</v>
      </c>
    </row>
    <row r="449" spans="1:36" s="403" customFormat="1" ht="31.5" customHeight="1" x14ac:dyDescent="0.25">
      <c r="A449" s="962" t="s">
        <v>1013</v>
      </c>
      <c r="B449" s="438" t="s">
        <v>466</v>
      </c>
      <c r="C449" s="571" t="s">
        <v>31</v>
      </c>
      <c r="D449" s="995">
        <v>1240</v>
      </c>
      <c r="E449" s="477">
        <v>32.75</v>
      </c>
      <c r="F449" s="477">
        <f t="shared" si="300"/>
        <v>40610</v>
      </c>
      <c r="G449" s="477">
        <v>36.816000000000003</v>
      </c>
      <c r="H449" s="477">
        <f t="shared" si="301"/>
        <v>45651.840000000004</v>
      </c>
      <c r="I449" s="610">
        <f t="shared" si="302"/>
        <v>86261.84</v>
      </c>
      <c r="J449" s="828"/>
      <c r="K449" s="799">
        <v>32.75</v>
      </c>
      <c r="L449" s="800">
        <f t="shared" si="303"/>
        <v>0</v>
      </c>
      <c r="M449" s="799">
        <v>36.816000000000003</v>
      </c>
      <c r="N449" s="800">
        <f t="shared" si="304"/>
        <v>0</v>
      </c>
      <c r="O449" s="804">
        <f t="shared" si="305"/>
        <v>0</v>
      </c>
      <c r="P449" s="638">
        <f t="shared" si="298"/>
        <v>0</v>
      </c>
      <c r="Q449" s="512">
        <f t="shared" si="299"/>
        <v>0</v>
      </c>
      <c r="R449" s="637">
        <f t="shared" si="281"/>
        <v>0</v>
      </c>
      <c r="S449" s="649"/>
      <c r="T449" s="519">
        <v>32.75</v>
      </c>
      <c r="U449" s="519">
        <f t="shared" si="306"/>
        <v>0</v>
      </c>
      <c r="V449" s="519">
        <v>36.816000000000003</v>
      </c>
      <c r="W449" s="519">
        <f t="shared" si="307"/>
        <v>0</v>
      </c>
      <c r="X449" s="670">
        <f t="shared" si="308"/>
        <v>0</v>
      </c>
      <c r="Y449" s="649"/>
      <c r="Z449" s="512">
        <v>32.75</v>
      </c>
      <c r="AA449" s="512">
        <f t="shared" si="309"/>
        <v>0</v>
      </c>
      <c r="AB449" s="512">
        <v>36.816000000000003</v>
      </c>
      <c r="AC449" s="512">
        <f t="shared" si="310"/>
        <v>0</v>
      </c>
      <c r="AD449" s="668">
        <f t="shared" si="311"/>
        <v>0</v>
      </c>
      <c r="AE449" s="740">
        <f t="shared" si="297"/>
        <v>1240</v>
      </c>
      <c r="AF449" s="747">
        <v>32.75</v>
      </c>
      <c r="AG449" s="747">
        <f t="shared" si="312"/>
        <v>40610</v>
      </c>
      <c r="AH449" s="747">
        <v>36.816000000000003</v>
      </c>
      <c r="AI449" s="747">
        <f t="shared" si="313"/>
        <v>45651.840000000004</v>
      </c>
      <c r="AJ449" s="748">
        <f t="shared" si="314"/>
        <v>86261.84</v>
      </c>
    </row>
    <row r="450" spans="1:36" s="403" customFormat="1" ht="31.5" customHeight="1" x14ac:dyDescent="0.25">
      <c r="A450" s="962" t="s">
        <v>1014</v>
      </c>
      <c r="B450" s="438" t="s">
        <v>464</v>
      </c>
      <c r="C450" s="571" t="s">
        <v>31</v>
      </c>
      <c r="D450" s="995">
        <v>120</v>
      </c>
      <c r="E450" s="477">
        <v>262</v>
      </c>
      <c r="F450" s="477">
        <f t="shared" si="300"/>
        <v>31440</v>
      </c>
      <c r="G450" s="477">
        <v>681.2</v>
      </c>
      <c r="H450" s="477">
        <f t="shared" si="301"/>
        <v>81744</v>
      </c>
      <c r="I450" s="610">
        <f t="shared" si="302"/>
        <v>113184</v>
      </c>
      <c r="J450" s="828"/>
      <c r="K450" s="799">
        <v>262</v>
      </c>
      <c r="L450" s="800">
        <f t="shared" si="303"/>
        <v>0</v>
      </c>
      <c r="M450" s="799">
        <v>681.2</v>
      </c>
      <c r="N450" s="800">
        <f t="shared" si="304"/>
        <v>0</v>
      </c>
      <c r="O450" s="804">
        <f t="shared" si="305"/>
        <v>0</v>
      </c>
      <c r="P450" s="638">
        <f t="shared" si="298"/>
        <v>0</v>
      </c>
      <c r="Q450" s="512">
        <f t="shared" si="299"/>
        <v>0</v>
      </c>
      <c r="R450" s="637">
        <f t="shared" si="281"/>
        <v>0</v>
      </c>
      <c r="S450" s="649"/>
      <c r="T450" s="519">
        <v>262</v>
      </c>
      <c r="U450" s="519">
        <f t="shared" si="306"/>
        <v>0</v>
      </c>
      <c r="V450" s="519">
        <v>681.2</v>
      </c>
      <c r="W450" s="519">
        <f t="shared" si="307"/>
        <v>0</v>
      </c>
      <c r="X450" s="670">
        <f t="shared" si="308"/>
        <v>0</v>
      </c>
      <c r="Y450" s="649"/>
      <c r="Z450" s="512">
        <v>262</v>
      </c>
      <c r="AA450" s="512">
        <f t="shared" si="309"/>
        <v>0</v>
      </c>
      <c r="AB450" s="512">
        <v>681.2</v>
      </c>
      <c r="AC450" s="512">
        <f t="shared" si="310"/>
        <v>0</v>
      </c>
      <c r="AD450" s="668">
        <f t="shared" si="311"/>
        <v>0</v>
      </c>
      <c r="AE450" s="740">
        <f t="shared" si="297"/>
        <v>120</v>
      </c>
      <c r="AF450" s="747">
        <v>262</v>
      </c>
      <c r="AG450" s="747">
        <f t="shared" si="312"/>
        <v>31440</v>
      </c>
      <c r="AH450" s="747">
        <v>681.2</v>
      </c>
      <c r="AI450" s="747">
        <f t="shared" si="313"/>
        <v>81744</v>
      </c>
      <c r="AJ450" s="748">
        <f t="shared" si="314"/>
        <v>113184</v>
      </c>
    </row>
    <row r="451" spans="1:36" s="403" customFormat="1" ht="31.5" customHeight="1" x14ac:dyDescent="0.25">
      <c r="A451" s="962" t="s">
        <v>1015</v>
      </c>
      <c r="B451" s="438" t="s">
        <v>533</v>
      </c>
      <c r="C451" s="571" t="s">
        <v>32</v>
      </c>
      <c r="D451" s="995">
        <v>10</v>
      </c>
      <c r="E451" s="477">
        <v>65.5</v>
      </c>
      <c r="F451" s="477">
        <f t="shared" si="300"/>
        <v>655</v>
      </c>
      <c r="G451" s="477">
        <v>348.40000000000003</v>
      </c>
      <c r="H451" s="477">
        <f t="shared" si="301"/>
        <v>3484.0000000000005</v>
      </c>
      <c r="I451" s="610">
        <f t="shared" si="302"/>
        <v>4139</v>
      </c>
      <c r="J451" s="828"/>
      <c r="K451" s="799">
        <v>65.5</v>
      </c>
      <c r="L451" s="800">
        <f t="shared" si="303"/>
        <v>0</v>
      </c>
      <c r="M451" s="799">
        <v>348.40000000000003</v>
      </c>
      <c r="N451" s="800">
        <f t="shared" si="304"/>
        <v>0</v>
      </c>
      <c r="O451" s="804">
        <f t="shared" si="305"/>
        <v>0</v>
      </c>
      <c r="P451" s="638">
        <f t="shared" si="298"/>
        <v>0</v>
      </c>
      <c r="Q451" s="512">
        <f t="shared" si="299"/>
        <v>0</v>
      </c>
      <c r="R451" s="637">
        <f t="shared" si="281"/>
        <v>0</v>
      </c>
      <c r="S451" s="649"/>
      <c r="T451" s="519">
        <v>65.5</v>
      </c>
      <c r="U451" s="519">
        <f t="shared" si="306"/>
        <v>0</v>
      </c>
      <c r="V451" s="519">
        <v>348.40000000000003</v>
      </c>
      <c r="W451" s="519">
        <f t="shared" si="307"/>
        <v>0</v>
      </c>
      <c r="X451" s="670">
        <f t="shared" si="308"/>
        <v>0</v>
      </c>
      <c r="Y451" s="649"/>
      <c r="Z451" s="512">
        <v>65.5</v>
      </c>
      <c r="AA451" s="512">
        <f t="shared" si="309"/>
        <v>0</v>
      </c>
      <c r="AB451" s="512">
        <v>348.40000000000003</v>
      </c>
      <c r="AC451" s="512">
        <f t="shared" si="310"/>
        <v>0</v>
      </c>
      <c r="AD451" s="668">
        <f t="shared" si="311"/>
        <v>0</v>
      </c>
      <c r="AE451" s="740">
        <f t="shared" si="297"/>
        <v>10</v>
      </c>
      <c r="AF451" s="747">
        <v>65.5</v>
      </c>
      <c r="AG451" s="747">
        <f t="shared" si="312"/>
        <v>655</v>
      </c>
      <c r="AH451" s="747">
        <v>348.40000000000003</v>
      </c>
      <c r="AI451" s="747">
        <f t="shared" si="313"/>
        <v>3484.0000000000005</v>
      </c>
      <c r="AJ451" s="748">
        <f t="shared" si="314"/>
        <v>4139</v>
      </c>
    </row>
    <row r="452" spans="1:36" s="403" customFormat="1" ht="31.5" customHeight="1" x14ac:dyDescent="0.25">
      <c r="A452" s="962" t="s">
        <v>1016</v>
      </c>
      <c r="B452" s="438" t="s">
        <v>469</v>
      </c>
      <c r="C452" s="571" t="s">
        <v>32</v>
      </c>
      <c r="D452" s="995">
        <v>1500</v>
      </c>
      <c r="E452" s="477">
        <v>458.5</v>
      </c>
      <c r="F452" s="477">
        <f t="shared" si="300"/>
        <v>687750</v>
      </c>
      <c r="G452" s="477">
        <v>369.2</v>
      </c>
      <c r="H452" s="477">
        <f t="shared" si="301"/>
        <v>553800</v>
      </c>
      <c r="I452" s="610">
        <f t="shared" si="302"/>
        <v>1241550</v>
      </c>
      <c r="J452" s="828"/>
      <c r="K452" s="799">
        <v>458.5</v>
      </c>
      <c r="L452" s="800">
        <f t="shared" si="303"/>
        <v>0</v>
      </c>
      <c r="M452" s="799">
        <v>369.2</v>
      </c>
      <c r="N452" s="800">
        <f t="shared" si="304"/>
        <v>0</v>
      </c>
      <c r="O452" s="804">
        <f t="shared" si="305"/>
        <v>0</v>
      </c>
      <c r="P452" s="638">
        <f t="shared" si="298"/>
        <v>0</v>
      </c>
      <c r="Q452" s="512">
        <f t="shared" si="299"/>
        <v>0</v>
      </c>
      <c r="R452" s="637">
        <f t="shared" si="281"/>
        <v>0</v>
      </c>
      <c r="S452" s="649"/>
      <c r="T452" s="519">
        <v>458.5</v>
      </c>
      <c r="U452" s="519">
        <f t="shared" si="306"/>
        <v>0</v>
      </c>
      <c r="V452" s="519">
        <v>369.2</v>
      </c>
      <c r="W452" s="519">
        <f t="shared" si="307"/>
        <v>0</v>
      </c>
      <c r="X452" s="670">
        <f t="shared" si="308"/>
        <v>0</v>
      </c>
      <c r="Y452" s="649">
        <v>300</v>
      </c>
      <c r="Z452" s="512">
        <v>458.5</v>
      </c>
      <c r="AA452" s="512">
        <f t="shared" si="309"/>
        <v>137550</v>
      </c>
      <c r="AB452" s="512">
        <v>369.2</v>
      </c>
      <c r="AC452" s="512">
        <f t="shared" si="310"/>
        <v>110760</v>
      </c>
      <c r="AD452" s="668">
        <f t="shared" si="311"/>
        <v>248310</v>
      </c>
      <c r="AE452" s="740">
        <f t="shared" si="297"/>
        <v>1200</v>
      </c>
      <c r="AF452" s="747">
        <v>458.5</v>
      </c>
      <c r="AG452" s="747">
        <f t="shared" si="312"/>
        <v>550200</v>
      </c>
      <c r="AH452" s="747">
        <v>369.2</v>
      </c>
      <c r="AI452" s="747">
        <f t="shared" si="313"/>
        <v>443040</v>
      </c>
      <c r="AJ452" s="748">
        <f t="shared" si="314"/>
        <v>993240</v>
      </c>
    </row>
    <row r="453" spans="1:36" s="403" customFormat="1" ht="31.5" customHeight="1" x14ac:dyDescent="0.25">
      <c r="A453" s="962" t="s">
        <v>1017</v>
      </c>
      <c r="B453" s="438" t="s">
        <v>534</v>
      </c>
      <c r="C453" s="571" t="s">
        <v>32</v>
      </c>
      <c r="D453" s="995">
        <v>105</v>
      </c>
      <c r="E453" s="477">
        <v>458.5</v>
      </c>
      <c r="F453" s="477">
        <f t="shared" si="300"/>
        <v>48142.5</v>
      </c>
      <c r="G453" s="477">
        <v>254.8</v>
      </c>
      <c r="H453" s="477">
        <f t="shared" si="301"/>
        <v>26754</v>
      </c>
      <c r="I453" s="610">
        <f t="shared" si="302"/>
        <v>74896.5</v>
      </c>
      <c r="J453" s="828"/>
      <c r="K453" s="799">
        <v>458.5</v>
      </c>
      <c r="L453" s="800">
        <f t="shared" si="303"/>
        <v>0</v>
      </c>
      <c r="M453" s="799">
        <v>254.8</v>
      </c>
      <c r="N453" s="800">
        <f t="shared" si="304"/>
        <v>0</v>
      </c>
      <c r="O453" s="804">
        <f t="shared" si="305"/>
        <v>0</v>
      </c>
      <c r="P453" s="638">
        <f t="shared" si="298"/>
        <v>0</v>
      </c>
      <c r="Q453" s="512">
        <f t="shared" si="299"/>
        <v>0</v>
      </c>
      <c r="R453" s="637">
        <f t="shared" si="281"/>
        <v>0</v>
      </c>
      <c r="S453" s="649"/>
      <c r="T453" s="519">
        <v>458.5</v>
      </c>
      <c r="U453" s="519">
        <f t="shared" si="306"/>
        <v>0</v>
      </c>
      <c r="V453" s="519">
        <v>254.8</v>
      </c>
      <c r="W453" s="519">
        <f t="shared" si="307"/>
        <v>0</v>
      </c>
      <c r="X453" s="670">
        <f t="shared" si="308"/>
        <v>0</v>
      </c>
      <c r="Y453" s="649"/>
      <c r="Z453" s="512">
        <v>458.5</v>
      </c>
      <c r="AA453" s="512">
        <f t="shared" si="309"/>
        <v>0</v>
      </c>
      <c r="AB453" s="512">
        <v>254.8</v>
      </c>
      <c r="AC453" s="512">
        <f t="shared" si="310"/>
        <v>0</v>
      </c>
      <c r="AD453" s="668">
        <f t="shared" si="311"/>
        <v>0</v>
      </c>
      <c r="AE453" s="740">
        <f t="shared" si="297"/>
        <v>105</v>
      </c>
      <c r="AF453" s="747">
        <v>458.5</v>
      </c>
      <c r="AG453" s="747">
        <f t="shared" si="312"/>
        <v>48142.5</v>
      </c>
      <c r="AH453" s="747">
        <v>254.8</v>
      </c>
      <c r="AI453" s="747">
        <f t="shared" si="313"/>
        <v>26754</v>
      </c>
      <c r="AJ453" s="748">
        <f t="shared" si="314"/>
        <v>74896.5</v>
      </c>
    </row>
    <row r="454" spans="1:36" s="403" customFormat="1" ht="31.5" customHeight="1" x14ac:dyDescent="0.25">
      <c r="A454" s="962" t="s">
        <v>1018</v>
      </c>
      <c r="B454" s="438" t="s">
        <v>535</v>
      </c>
      <c r="C454" s="571" t="s">
        <v>32</v>
      </c>
      <c r="D454" s="995">
        <v>40</v>
      </c>
      <c r="E454" s="477">
        <v>1283.8</v>
      </c>
      <c r="F454" s="477">
        <f t="shared" si="300"/>
        <v>51352</v>
      </c>
      <c r="G454" s="477">
        <v>2241.2000000000003</v>
      </c>
      <c r="H454" s="477">
        <f t="shared" si="301"/>
        <v>89648.000000000015</v>
      </c>
      <c r="I454" s="610">
        <f t="shared" si="302"/>
        <v>141000</v>
      </c>
      <c r="J454" s="828"/>
      <c r="K454" s="799">
        <v>1283.8</v>
      </c>
      <c r="L454" s="800">
        <f t="shared" si="303"/>
        <v>0</v>
      </c>
      <c r="M454" s="799">
        <v>2241.2000000000003</v>
      </c>
      <c r="N454" s="800">
        <f t="shared" si="304"/>
        <v>0</v>
      </c>
      <c r="O454" s="804">
        <f t="shared" si="305"/>
        <v>0</v>
      </c>
      <c r="P454" s="638">
        <f t="shared" si="298"/>
        <v>0</v>
      </c>
      <c r="Q454" s="512">
        <f t="shared" si="299"/>
        <v>0</v>
      </c>
      <c r="R454" s="637">
        <f t="shared" si="281"/>
        <v>0</v>
      </c>
      <c r="S454" s="649"/>
      <c r="T454" s="519">
        <v>1283.8</v>
      </c>
      <c r="U454" s="519">
        <f t="shared" si="306"/>
        <v>0</v>
      </c>
      <c r="V454" s="519">
        <v>2241.2000000000003</v>
      </c>
      <c r="W454" s="519">
        <f t="shared" si="307"/>
        <v>0</v>
      </c>
      <c r="X454" s="670">
        <f t="shared" si="308"/>
        <v>0</v>
      </c>
      <c r="Y454" s="649"/>
      <c r="Z454" s="512">
        <v>1283.8</v>
      </c>
      <c r="AA454" s="512">
        <f t="shared" si="309"/>
        <v>0</v>
      </c>
      <c r="AB454" s="512">
        <v>2241.2000000000003</v>
      </c>
      <c r="AC454" s="512">
        <f t="shared" si="310"/>
        <v>0</v>
      </c>
      <c r="AD454" s="668">
        <f t="shared" si="311"/>
        <v>0</v>
      </c>
      <c r="AE454" s="740">
        <f t="shared" si="297"/>
        <v>40</v>
      </c>
      <c r="AF454" s="747">
        <v>1283.8</v>
      </c>
      <c r="AG454" s="747">
        <f t="shared" si="312"/>
        <v>51352</v>
      </c>
      <c r="AH454" s="747">
        <v>2241.2000000000003</v>
      </c>
      <c r="AI454" s="747">
        <f t="shared" si="313"/>
        <v>89648.000000000015</v>
      </c>
      <c r="AJ454" s="748">
        <f t="shared" si="314"/>
        <v>141000</v>
      </c>
    </row>
    <row r="455" spans="1:36" s="403" customFormat="1" ht="31.5" customHeight="1" x14ac:dyDescent="0.25">
      <c r="A455" s="962" t="s">
        <v>1019</v>
      </c>
      <c r="B455" s="438" t="s">
        <v>536</v>
      </c>
      <c r="C455" s="571" t="s">
        <v>32</v>
      </c>
      <c r="D455" s="995">
        <v>780</v>
      </c>
      <c r="E455" s="477">
        <v>1048</v>
      </c>
      <c r="F455" s="477">
        <f t="shared" si="300"/>
        <v>817440</v>
      </c>
      <c r="G455" s="477">
        <v>1084.2</v>
      </c>
      <c r="H455" s="477">
        <f t="shared" si="301"/>
        <v>845676</v>
      </c>
      <c r="I455" s="610">
        <f t="shared" si="302"/>
        <v>1663116</v>
      </c>
      <c r="J455" s="828"/>
      <c r="K455" s="799">
        <v>1048</v>
      </c>
      <c r="L455" s="800">
        <f t="shared" si="303"/>
        <v>0</v>
      </c>
      <c r="M455" s="799">
        <v>1084.2</v>
      </c>
      <c r="N455" s="800">
        <f t="shared" si="304"/>
        <v>0</v>
      </c>
      <c r="O455" s="804">
        <f t="shared" si="305"/>
        <v>0</v>
      </c>
      <c r="P455" s="638">
        <f t="shared" si="298"/>
        <v>0</v>
      </c>
      <c r="Q455" s="512">
        <f t="shared" si="299"/>
        <v>0</v>
      </c>
      <c r="R455" s="637">
        <f t="shared" si="281"/>
        <v>0</v>
      </c>
      <c r="S455" s="649"/>
      <c r="T455" s="519">
        <v>1048</v>
      </c>
      <c r="U455" s="519">
        <f t="shared" si="306"/>
        <v>0</v>
      </c>
      <c r="V455" s="519">
        <v>1084.2</v>
      </c>
      <c r="W455" s="519">
        <f t="shared" si="307"/>
        <v>0</v>
      </c>
      <c r="X455" s="670">
        <f t="shared" si="308"/>
        <v>0</v>
      </c>
      <c r="Y455" s="649"/>
      <c r="Z455" s="512">
        <v>1048</v>
      </c>
      <c r="AA455" s="512">
        <f t="shared" si="309"/>
        <v>0</v>
      </c>
      <c r="AB455" s="512">
        <v>1084.2</v>
      </c>
      <c r="AC455" s="512">
        <f t="shared" si="310"/>
        <v>0</v>
      </c>
      <c r="AD455" s="668">
        <f t="shared" si="311"/>
        <v>0</v>
      </c>
      <c r="AE455" s="740">
        <f t="shared" si="297"/>
        <v>780</v>
      </c>
      <c r="AF455" s="747">
        <v>1048</v>
      </c>
      <c r="AG455" s="747">
        <f t="shared" si="312"/>
        <v>817440</v>
      </c>
      <c r="AH455" s="747">
        <v>1084.2</v>
      </c>
      <c r="AI455" s="747">
        <f t="shared" si="313"/>
        <v>845676</v>
      </c>
      <c r="AJ455" s="748">
        <f t="shared" si="314"/>
        <v>1663116</v>
      </c>
    </row>
    <row r="456" spans="1:36" s="403" customFormat="1" ht="31.5" customHeight="1" x14ac:dyDescent="0.25">
      <c r="A456" s="962" t="s">
        <v>1020</v>
      </c>
      <c r="B456" s="438" t="s">
        <v>537</v>
      </c>
      <c r="C456" s="571" t="s">
        <v>171</v>
      </c>
      <c r="D456" s="995">
        <v>2.7</v>
      </c>
      <c r="E456" s="477">
        <v>1249.74</v>
      </c>
      <c r="F456" s="477">
        <f t="shared" si="300"/>
        <v>3374.2980000000002</v>
      </c>
      <c r="G456" s="477"/>
      <c r="H456" s="477"/>
      <c r="I456" s="610">
        <f t="shared" si="302"/>
        <v>3374.2980000000002</v>
      </c>
      <c r="J456" s="828"/>
      <c r="K456" s="799">
        <v>1249.74</v>
      </c>
      <c r="L456" s="800">
        <f t="shared" si="303"/>
        <v>0</v>
      </c>
      <c r="M456" s="799"/>
      <c r="N456" s="800"/>
      <c r="O456" s="804">
        <f t="shared" si="305"/>
        <v>0</v>
      </c>
      <c r="P456" s="638">
        <f t="shared" si="298"/>
        <v>0</v>
      </c>
      <c r="Q456" s="512">
        <f t="shared" si="299"/>
        <v>0</v>
      </c>
      <c r="R456" s="637">
        <f t="shared" si="281"/>
        <v>0</v>
      </c>
      <c r="S456" s="649"/>
      <c r="T456" s="519">
        <v>1249.74</v>
      </c>
      <c r="U456" s="519">
        <f t="shared" si="306"/>
        <v>0</v>
      </c>
      <c r="V456" s="519"/>
      <c r="W456" s="519"/>
      <c r="X456" s="670">
        <f t="shared" si="308"/>
        <v>0</v>
      </c>
      <c r="Y456" s="649"/>
      <c r="Z456" s="512">
        <v>1249.74</v>
      </c>
      <c r="AA456" s="512">
        <f t="shared" si="309"/>
        <v>0</v>
      </c>
      <c r="AB456" s="512"/>
      <c r="AC456" s="512"/>
      <c r="AD456" s="668">
        <f t="shared" si="311"/>
        <v>0</v>
      </c>
      <c r="AE456" s="740">
        <f t="shared" si="297"/>
        <v>2.7</v>
      </c>
      <c r="AF456" s="747">
        <v>1249.74</v>
      </c>
      <c r="AG456" s="747">
        <f t="shared" si="312"/>
        <v>3374.2980000000002</v>
      </c>
      <c r="AH456" s="747"/>
      <c r="AI456" s="747"/>
      <c r="AJ456" s="748">
        <f t="shared" si="314"/>
        <v>3374.2980000000002</v>
      </c>
    </row>
    <row r="457" spans="1:36" s="403" customFormat="1" ht="31.5" customHeight="1" x14ac:dyDescent="0.25">
      <c r="A457" s="962" t="s">
        <v>1021</v>
      </c>
      <c r="B457" s="438" t="s">
        <v>538</v>
      </c>
      <c r="C457" s="576" t="s">
        <v>171</v>
      </c>
      <c r="D457" s="1003">
        <v>1.2</v>
      </c>
      <c r="E457" s="477">
        <v>1522.22</v>
      </c>
      <c r="F457" s="477">
        <f t="shared" si="300"/>
        <v>1826.664</v>
      </c>
      <c r="G457" s="477">
        <v>1092</v>
      </c>
      <c r="H457" s="477">
        <f>G457*D457</f>
        <v>1310.3999999999999</v>
      </c>
      <c r="I457" s="610">
        <f t="shared" si="302"/>
        <v>3137.0639999999999</v>
      </c>
      <c r="J457" s="793"/>
      <c r="K457" s="799">
        <v>1522.22</v>
      </c>
      <c r="L457" s="800">
        <f t="shared" si="303"/>
        <v>0</v>
      </c>
      <c r="M457" s="799">
        <v>1092</v>
      </c>
      <c r="N457" s="800">
        <f>M457*J457</f>
        <v>0</v>
      </c>
      <c r="O457" s="804">
        <f t="shared" si="305"/>
        <v>0</v>
      </c>
      <c r="P457" s="638">
        <f t="shared" si="298"/>
        <v>0</v>
      </c>
      <c r="Q457" s="512">
        <f t="shared" si="299"/>
        <v>0</v>
      </c>
      <c r="R457" s="637">
        <f t="shared" si="281"/>
        <v>0</v>
      </c>
      <c r="S457" s="638"/>
      <c r="T457" s="519">
        <v>1522.22</v>
      </c>
      <c r="U457" s="519">
        <f t="shared" si="306"/>
        <v>0</v>
      </c>
      <c r="V457" s="519">
        <v>1092</v>
      </c>
      <c r="W457" s="519">
        <f>V457*S457</f>
        <v>0</v>
      </c>
      <c r="X457" s="670">
        <f t="shared" si="308"/>
        <v>0</v>
      </c>
      <c r="Y457" s="638"/>
      <c r="Z457" s="512">
        <v>1522.22</v>
      </c>
      <c r="AA457" s="512">
        <f t="shared" si="309"/>
        <v>0</v>
      </c>
      <c r="AB457" s="512">
        <v>1092</v>
      </c>
      <c r="AC457" s="512">
        <f>AB457*Y457</f>
        <v>0</v>
      </c>
      <c r="AD457" s="668">
        <f t="shared" si="311"/>
        <v>0</v>
      </c>
      <c r="AE457" s="740">
        <f t="shared" si="297"/>
        <v>1.2</v>
      </c>
      <c r="AF457" s="747">
        <v>1522.22</v>
      </c>
      <c r="AG457" s="747">
        <f t="shared" si="312"/>
        <v>1826.664</v>
      </c>
      <c r="AH457" s="747">
        <v>1092</v>
      </c>
      <c r="AI457" s="747">
        <f>AH457*AE457</f>
        <v>1310.3999999999999</v>
      </c>
      <c r="AJ457" s="748">
        <f t="shared" si="314"/>
        <v>3137.0639999999999</v>
      </c>
    </row>
    <row r="458" spans="1:36" s="403" customFormat="1" ht="31.5" customHeight="1" x14ac:dyDescent="0.25">
      <c r="A458" s="962" t="s">
        <v>1022</v>
      </c>
      <c r="B458" s="438" t="s">
        <v>539</v>
      </c>
      <c r="C458" s="571" t="s">
        <v>171</v>
      </c>
      <c r="D458" s="995">
        <v>1.5</v>
      </c>
      <c r="E458" s="477">
        <v>1249.74</v>
      </c>
      <c r="F458" s="477">
        <f t="shared" si="300"/>
        <v>1874.6100000000001</v>
      </c>
      <c r="G458" s="477"/>
      <c r="H458" s="477"/>
      <c r="I458" s="610">
        <f t="shared" si="302"/>
        <v>1874.6100000000001</v>
      </c>
      <c r="J458" s="828"/>
      <c r="K458" s="799">
        <v>1249.74</v>
      </c>
      <c r="L458" s="800">
        <f t="shared" si="303"/>
        <v>0</v>
      </c>
      <c r="M458" s="799"/>
      <c r="N458" s="800"/>
      <c r="O458" s="804">
        <f t="shared" si="305"/>
        <v>0</v>
      </c>
      <c r="P458" s="638">
        <f t="shared" si="298"/>
        <v>0</v>
      </c>
      <c r="Q458" s="512">
        <f t="shared" si="299"/>
        <v>0</v>
      </c>
      <c r="R458" s="637">
        <f t="shared" si="281"/>
        <v>0</v>
      </c>
      <c r="S458" s="649"/>
      <c r="T458" s="519">
        <v>1249.74</v>
      </c>
      <c r="U458" s="519">
        <f t="shared" si="306"/>
        <v>0</v>
      </c>
      <c r="V458" s="519"/>
      <c r="W458" s="519"/>
      <c r="X458" s="670">
        <f t="shared" si="308"/>
        <v>0</v>
      </c>
      <c r="Y458" s="649"/>
      <c r="Z458" s="512">
        <v>1249.74</v>
      </c>
      <c r="AA458" s="512">
        <f t="shared" si="309"/>
        <v>0</v>
      </c>
      <c r="AB458" s="512"/>
      <c r="AC458" s="512"/>
      <c r="AD458" s="668">
        <f t="shared" si="311"/>
        <v>0</v>
      </c>
      <c r="AE458" s="740">
        <f t="shared" si="297"/>
        <v>1.5</v>
      </c>
      <c r="AF458" s="747">
        <v>1249.74</v>
      </c>
      <c r="AG458" s="747">
        <f t="shared" si="312"/>
        <v>1874.6100000000001</v>
      </c>
      <c r="AH458" s="747"/>
      <c r="AI458" s="747"/>
      <c r="AJ458" s="748">
        <f t="shared" si="314"/>
        <v>1874.6100000000001</v>
      </c>
    </row>
    <row r="459" spans="1:36" s="403" customFormat="1" ht="31.5" customHeight="1" x14ac:dyDescent="0.25">
      <c r="A459" s="962" t="s">
        <v>1023</v>
      </c>
      <c r="B459" s="438" t="s">
        <v>540</v>
      </c>
      <c r="C459" s="571" t="s">
        <v>171</v>
      </c>
      <c r="D459" s="995">
        <v>1.2</v>
      </c>
      <c r="E459" s="477">
        <v>3144</v>
      </c>
      <c r="F459" s="477">
        <f t="shared" si="300"/>
        <v>3772.7999999999997</v>
      </c>
      <c r="G459" s="477"/>
      <c r="H459" s="477"/>
      <c r="I459" s="610">
        <f t="shared" si="302"/>
        <v>3772.7999999999997</v>
      </c>
      <c r="J459" s="828"/>
      <c r="K459" s="799">
        <v>3144</v>
      </c>
      <c r="L459" s="800">
        <f t="shared" si="303"/>
        <v>0</v>
      </c>
      <c r="M459" s="799"/>
      <c r="N459" s="800"/>
      <c r="O459" s="804">
        <f t="shared" si="305"/>
        <v>0</v>
      </c>
      <c r="P459" s="638">
        <f t="shared" si="298"/>
        <v>0</v>
      </c>
      <c r="Q459" s="512">
        <f t="shared" si="299"/>
        <v>0</v>
      </c>
      <c r="R459" s="637">
        <f t="shared" si="281"/>
        <v>0</v>
      </c>
      <c r="S459" s="649"/>
      <c r="T459" s="519">
        <v>3144</v>
      </c>
      <c r="U459" s="519">
        <f t="shared" si="306"/>
        <v>0</v>
      </c>
      <c r="V459" s="519"/>
      <c r="W459" s="519"/>
      <c r="X459" s="670">
        <f t="shared" si="308"/>
        <v>0</v>
      </c>
      <c r="Y459" s="649"/>
      <c r="Z459" s="512">
        <v>3144</v>
      </c>
      <c r="AA459" s="512">
        <f t="shared" si="309"/>
        <v>0</v>
      </c>
      <c r="AB459" s="512"/>
      <c r="AC459" s="512"/>
      <c r="AD459" s="668">
        <f t="shared" si="311"/>
        <v>0</v>
      </c>
      <c r="AE459" s="740">
        <f t="shared" si="297"/>
        <v>1.2</v>
      </c>
      <c r="AF459" s="747">
        <v>3144</v>
      </c>
      <c r="AG459" s="747">
        <f t="shared" si="312"/>
        <v>3772.7999999999997</v>
      </c>
      <c r="AH459" s="747"/>
      <c r="AI459" s="747"/>
      <c r="AJ459" s="748">
        <f t="shared" si="314"/>
        <v>3772.7999999999997</v>
      </c>
    </row>
    <row r="460" spans="1:36" s="403" customFormat="1" ht="31.5" customHeight="1" x14ac:dyDescent="0.25">
      <c r="A460" s="962" t="s">
        <v>1024</v>
      </c>
      <c r="B460" s="438" t="s">
        <v>268</v>
      </c>
      <c r="C460" s="571" t="s">
        <v>224</v>
      </c>
      <c r="D460" s="995">
        <v>1</v>
      </c>
      <c r="E460" s="477"/>
      <c r="F460" s="477"/>
      <c r="G460" s="477">
        <v>28704</v>
      </c>
      <c r="H460" s="477">
        <f>G460*D460</f>
        <v>28704</v>
      </c>
      <c r="I460" s="610">
        <f t="shared" si="302"/>
        <v>28704</v>
      </c>
      <c r="J460" s="828"/>
      <c r="K460" s="799"/>
      <c r="L460" s="800"/>
      <c r="M460" s="799">
        <v>28704</v>
      </c>
      <c r="N460" s="800">
        <f>M460*J460</f>
        <v>0</v>
      </c>
      <c r="O460" s="804">
        <f t="shared" si="305"/>
        <v>0</v>
      </c>
      <c r="P460" s="638">
        <f t="shared" si="298"/>
        <v>0</v>
      </c>
      <c r="Q460" s="512">
        <f t="shared" si="299"/>
        <v>0</v>
      </c>
      <c r="R460" s="637">
        <f t="shared" si="281"/>
        <v>0</v>
      </c>
      <c r="S460" s="649"/>
      <c r="T460" s="519"/>
      <c r="U460" s="519"/>
      <c r="V460" s="519">
        <v>28704</v>
      </c>
      <c r="W460" s="519">
        <f>V460*S460</f>
        <v>0</v>
      </c>
      <c r="X460" s="670">
        <f t="shared" si="308"/>
        <v>0</v>
      </c>
      <c r="Y460" s="649"/>
      <c r="Z460" s="512"/>
      <c r="AA460" s="512"/>
      <c r="AB460" s="512">
        <v>28704</v>
      </c>
      <c r="AC460" s="512">
        <f>AB460*Y460</f>
        <v>0</v>
      </c>
      <c r="AD460" s="668">
        <f t="shared" si="311"/>
        <v>0</v>
      </c>
      <c r="AE460" s="740">
        <f t="shared" si="297"/>
        <v>1</v>
      </c>
      <c r="AF460" s="747"/>
      <c r="AG460" s="747"/>
      <c r="AH460" s="747">
        <v>28704</v>
      </c>
      <c r="AI460" s="747">
        <f>AH460*AE460</f>
        <v>28704</v>
      </c>
      <c r="AJ460" s="748">
        <f t="shared" si="314"/>
        <v>28704</v>
      </c>
    </row>
    <row r="461" spans="1:36" s="403" customFormat="1" ht="31.5" customHeight="1" x14ac:dyDescent="0.25">
      <c r="A461" s="962" t="s">
        <v>1025</v>
      </c>
      <c r="B461" s="438" t="s">
        <v>358</v>
      </c>
      <c r="C461" s="571" t="s">
        <v>224</v>
      </c>
      <c r="D461" s="995">
        <v>1</v>
      </c>
      <c r="E461" s="477">
        <v>76800</v>
      </c>
      <c r="F461" s="477">
        <f>E461*D461</f>
        <v>76800</v>
      </c>
      <c r="G461" s="477"/>
      <c r="H461" s="477"/>
      <c r="I461" s="610">
        <f t="shared" si="302"/>
        <v>76800</v>
      </c>
      <c r="J461" s="828"/>
      <c r="K461" s="799">
        <v>76800</v>
      </c>
      <c r="L461" s="800">
        <f>K461*J461</f>
        <v>0</v>
      </c>
      <c r="M461" s="799"/>
      <c r="N461" s="800"/>
      <c r="O461" s="804">
        <f t="shared" si="305"/>
        <v>0</v>
      </c>
      <c r="P461" s="638">
        <f t="shared" si="298"/>
        <v>0</v>
      </c>
      <c r="Q461" s="512">
        <f t="shared" si="299"/>
        <v>0</v>
      </c>
      <c r="R461" s="637">
        <f t="shared" si="281"/>
        <v>0</v>
      </c>
      <c r="S461" s="649"/>
      <c r="T461" s="519">
        <v>76800</v>
      </c>
      <c r="U461" s="519">
        <f>T461*S461</f>
        <v>0</v>
      </c>
      <c r="V461" s="519"/>
      <c r="W461" s="519"/>
      <c r="X461" s="670">
        <f t="shared" si="308"/>
        <v>0</v>
      </c>
      <c r="Y461" s="649"/>
      <c r="Z461" s="512">
        <v>76800</v>
      </c>
      <c r="AA461" s="512">
        <f>Z461*Y461</f>
        <v>0</v>
      </c>
      <c r="AB461" s="512"/>
      <c r="AC461" s="512"/>
      <c r="AD461" s="668">
        <f t="shared" si="311"/>
        <v>0</v>
      </c>
      <c r="AE461" s="740">
        <f t="shared" si="297"/>
        <v>1</v>
      </c>
      <c r="AF461" s="747">
        <v>76800</v>
      </c>
      <c r="AG461" s="747">
        <f>AF461*AE461</f>
        <v>76800</v>
      </c>
      <c r="AH461" s="747"/>
      <c r="AI461" s="747"/>
      <c r="AJ461" s="748">
        <f t="shared" si="314"/>
        <v>76800</v>
      </c>
    </row>
    <row r="462" spans="1:36" s="404" customFormat="1" ht="31.5" customHeight="1" x14ac:dyDescent="0.25">
      <c r="A462" s="961" t="s">
        <v>541</v>
      </c>
      <c r="B462" s="695" t="s">
        <v>542</v>
      </c>
      <c r="C462" s="696"/>
      <c r="D462" s="985"/>
      <c r="E462" s="484"/>
      <c r="F462" s="484">
        <f>SUM(F463:F480)</f>
        <v>557498.30000000005</v>
      </c>
      <c r="G462" s="484"/>
      <c r="H462" s="484">
        <f>SUM(H463:H480)</f>
        <v>1249440.52</v>
      </c>
      <c r="I462" s="707">
        <f>SUM(I463:I480)</f>
        <v>1806938.82</v>
      </c>
      <c r="J462" s="825"/>
      <c r="K462" s="794"/>
      <c r="L462" s="795">
        <f>SUM(L463:L480)</f>
        <v>0</v>
      </c>
      <c r="M462" s="794"/>
      <c r="N462" s="795">
        <f>SUM(N463:N480)</f>
        <v>0</v>
      </c>
      <c r="O462" s="805">
        <f>SUM(O463:O480)</f>
        <v>0</v>
      </c>
      <c r="P462" s="638">
        <f t="shared" si="298"/>
        <v>0</v>
      </c>
      <c r="Q462" s="512">
        <f t="shared" si="299"/>
        <v>0</v>
      </c>
      <c r="R462" s="637">
        <f t="shared" si="281"/>
        <v>0</v>
      </c>
      <c r="S462" s="633"/>
      <c r="T462" s="518"/>
      <c r="U462" s="518">
        <f>SUM(U463:U480)</f>
        <v>0</v>
      </c>
      <c r="V462" s="518"/>
      <c r="W462" s="518">
        <f>SUM(W463:W480)</f>
        <v>0</v>
      </c>
      <c r="X462" s="669">
        <f>SUM(X463:X480)</f>
        <v>0</v>
      </c>
      <c r="Y462" s="633"/>
      <c r="Z462" s="513"/>
      <c r="AA462" s="513">
        <f>SUM(AA463:AA480)</f>
        <v>0</v>
      </c>
      <c r="AB462" s="513"/>
      <c r="AC462" s="513">
        <f>SUM(AC463:AC480)</f>
        <v>0</v>
      </c>
      <c r="AD462" s="667">
        <f>SUM(AD463:AD480)</f>
        <v>0</v>
      </c>
      <c r="AE462" s="740">
        <f t="shared" si="297"/>
        <v>0</v>
      </c>
      <c r="AF462" s="745"/>
      <c r="AG462" s="745">
        <f>SUM(AG463:AG480)</f>
        <v>557498.30000000005</v>
      </c>
      <c r="AH462" s="745"/>
      <c r="AI462" s="745">
        <f>SUM(AI463:AI480)</f>
        <v>1249440.52</v>
      </c>
      <c r="AJ462" s="746">
        <f>SUM(AJ463:AJ480)</f>
        <v>1806938.82</v>
      </c>
    </row>
    <row r="463" spans="1:36" s="403" customFormat="1" ht="31.5" customHeight="1" x14ac:dyDescent="0.25">
      <c r="A463" s="962" t="s">
        <v>840</v>
      </c>
      <c r="B463" s="438" t="s">
        <v>393</v>
      </c>
      <c r="C463" s="571" t="s">
        <v>31</v>
      </c>
      <c r="D463" s="995">
        <v>1</v>
      </c>
      <c r="E463" s="477">
        <v>5502</v>
      </c>
      <c r="F463" s="477">
        <f t="shared" ref="F463:F478" si="315">E463*D463</f>
        <v>5502</v>
      </c>
      <c r="G463" s="477">
        <v>87964</v>
      </c>
      <c r="H463" s="477">
        <f t="shared" ref="H463:H479" si="316">G463*D463</f>
        <v>87964</v>
      </c>
      <c r="I463" s="610">
        <f t="shared" ref="I463:I480" si="317">H463+F463</f>
        <v>93466</v>
      </c>
      <c r="J463" s="828"/>
      <c r="K463" s="799">
        <v>5502</v>
      </c>
      <c r="L463" s="800">
        <f t="shared" ref="L463:L478" si="318">K463*J463</f>
        <v>0</v>
      </c>
      <c r="M463" s="799">
        <v>87964</v>
      </c>
      <c r="N463" s="800">
        <f t="shared" ref="N463:N479" si="319">M463*J463</f>
        <v>0</v>
      </c>
      <c r="O463" s="804">
        <f t="shared" ref="O463:O480" si="320">N463+L463</f>
        <v>0</v>
      </c>
      <c r="P463" s="638">
        <f t="shared" si="298"/>
        <v>0</v>
      </c>
      <c r="Q463" s="512">
        <f t="shared" si="299"/>
        <v>0</v>
      </c>
      <c r="R463" s="637">
        <f t="shared" si="281"/>
        <v>0</v>
      </c>
      <c r="S463" s="649"/>
      <c r="T463" s="519">
        <v>5502</v>
      </c>
      <c r="U463" s="519">
        <f t="shared" ref="U463:U478" si="321">T463*S463</f>
        <v>0</v>
      </c>
      <c r="V463" s="519">
        <v>87964</v>
      </c>
      <c r="W463" s="519">
        <f t="shared" ref="W463:W479" si="322">V463*S463</f>
        <v>0</v>
      </c>
      <c r="X463" s="670">
        <f t="shared" ref="X463:X480" si="323">W463+U463</f>
        <v>0</v>
      </c>
      <c r="Y463" s="649"/>
      <c r="Z463" s="512">
        <v>5502</v>
      </c>
      <c r="AA463" s="512">
        <f t="shared" ref="AA463:AA478" si="324">Z463*Y463</f>
        <v>0</v>
      </c>
      <c r="AB463" s="512">
        <v>87964</v>
      </c>
      <c r="AC463" s="512">
        <f t="shared" ref="AC463:AC479" si="325">AB463*Y463</f>
        <v>0</v>
      </c>
      <c r="AD463" s="668">
        <f t="shared" ref="AD463:AD480" si="326">AC463+AA463</f>
        <v>0</v>
      </c>
      <c r="AE463" s="740">
        <f t="shared" si="297"/>
        <v>1</v>
      </c>
      <c r="AF463" s="747">
        <v>5502</v>
      </c>
      <c r="AG463" s="747">
        <f t="shared" ref="AG463:AG478" si="327">AF463*AE463</f>
        <v>5502</v>
      </c>
      <c r="AH463" s="747">
        <v>87964</v>
      </c>
      <c r="AI463" s="747">
        <f t="shared" ref="AI463:AI479" si="328">AH463*AE463</f>
        <v>87964</v>
      </c>
      <c r="AJ463" s="748">
        <f t="shared" ref="AJ463:AJ480" si="329">AI463+AG463</f>
        <v>93466</v>
      </c>
    </row>
    <row r="464" spans="1:36" s="403" customFormat="1" ht="31.5" customHeight="1" x14ac:dyDescent="0.25">
      <c r="A464" s="962" t="s">
        <v>1027</v>
      </c>
      <c r="B464" s="438" t="s">
        <v>393</v>
      </c>
      <c r="C464" s="571" t="s">
        <v>32</v>
      </c>
      <c r="D464" s="995">
        <v>70</v>
      </c>
      <c r="E464" s="477">
        <v>314.40000000000003</v>
      </c>
      <c r="F464" s="477">
        <f t="shared" si="315"/>
        <v>22008.000000000004</v>
      </c>
      <c r="G464" s="477">
        <v>2857.4</v>
      </c>
      <c r="H464" s="477">
        <f t="shared" si="316"/>
        <v>200018</v>
      </c>
      <c r="I464" s="610">
        <f t="shared" si="317"/>
        <v>222026</v>
      </c>
      <c r="J464" s="828"/>
      <c r="K464" s="799">
        <v>314.40000000000003</v>
      </c>
      <c r="L464" s="800">
        <f t="shared" si="318"/>
        <v>0</v>
      </c>
      <c r="M464" s="799">
        <v>2857.4</v>
      </c>
      <c r="N464" s="800">
        <f t="shared" si="319"/>
        <v>0</v>
      </c>
      <c r="O464" s="804">
        <f t="shared" si="320"/>
        <v>0</v>
      </c>
      <c r="P464" s="638">
        <f t="shared" si="298"/>
        <v>0</v>
      </c>
      <c r="Q464" s="512">
        <f t="shared" si="299"/>
        <v>0</v>
      </c>
      <c r="R464" s="637">
        <f t="shared" si="281"/>
        <v>0</v>
      </c>
      <c r="S464" s="649"/>
      <c r="T464" s="519">
        <v>314.40000000000003</v>
      </c>
      <c r="U464" s="519">
        <f t="shared" si="321"/>
        <v>0</v>
      </c>
      <c r="V464" s="519">
        <v>2857.4</v>
      </c>
      <c r="W464" s="519">
        <f t="shared" si="322"/>
        <v>0</v>
      </c>
      <c r="X464" s="670">
        <f t="shared" si="323"/>
        <v>0</v>
      </c>
      <c r="Y464" s="649"/>
      <c r="Z464" s="512">
        <v>314.40000000000003</v>
      </c>
      <c r="AA464" s="512">
        <f t="shared" si="324"/>
        <v>0</v>
      </c>
      <c r="AB464" s="512">
        <v>2857.4</v>
      </c>
      <c r="AC464" s="512">
        <f t="shared" si="325"/>
        <v>0</v>
      </c>
      <c r="AD464" s="668">
        <f t="shared" si="326"/>
        <v>0</v>
      </c>
      <c r="AE464" s="740">
        <f t="shared" si="297"/>
        <v>70</v>
      </c>
      <c r="AF464" s="747">
        <v>314.40000000000003</v>
      </c>
      <c r="AG464" s="747">
        <f t="shared" si="327"/>
        <v>22008.000000000004</v>
      </c>
      <c r="AH464" s="747">
        <v>2857.4</v>
      </c>
      <c r="AI464" s="747">
        <f t="shared" si="328"/>
        <v>200018</v>
      </c>
      <c r="AJ464" s="748">
        <f t="shared" si="329"/>
        <v>222026</v>
      </c>
    </row>
    <row r="465" spans="1:36" s="403" customFormat="1" ht="31.5" customHeight="1" x14ac:dyDescent="0.25">
      <c r="A465" s="962" t="s">
        <v>1028</v>
      </c>
      <c r="B465" s="438" t="s">
        <v>460</v>
      </c>
      <c r="C465" s="571" t="s">
        <v>32</v>
      </c>
      <c r="D465" s="995">
        <v>15</v>
      </c>
      <c r="E465" s="477">
        <v>162.44</v>
      </c>
      <c r="F465" s="477">
        <f t="shared" si="315"/>
        <v>2436.6</v>
      </c>
      <c r="G465" s="477">
        <v>496.6</v>
      </c>
      <c r="H465" s="477">
        <f t="shared" si="316"/>
        <v>7449</v>
      </c>
      <c r="I465" s="610">
        <f t="shared" si="317"/>
        <v>9885.6</v>
      </c>
      <c r="J465" s="828"/>
      <c r="K465" s="799">
        <v>162.44</v>
      </c>
      <c r="L465" s="800">
        <f t="shared" si="318"/>
        <v>0</v>
      </c>
      <c r="M465" s="799">
        <v>496.6</v>
      </c>
      <c r="N465" s="800">
        <f t="shared" si="319"/>
        <v>0</v>
      </c>
      <c r="O465" s="804">
        <f t="shared" si="320"/>
        <v>0</v>
      </c>
      <c r="P465" s="638">
        <f t="shared" si="298"/>
        <v>0</v>
      </c>
      <c r="Q465" s="512">
        <f t="shared" si="299"/>
        <v>0</v>
      </c>
      <c r="R465" s="637">
        <f t="shared" si="281"/>
        <v>0</v>
      </c>
      <c r="S465" s="649"/>
      <c r="T465" s="519">
        <v>162.44</v>
      </c>
      <c r="U465" s="519">
        <f t="shared" si="321"/>
        <v>0</v>
      </c>
      <c r="V465" s="519">
        <v>496.6</v>
      </c>
      <c r="W465" s="519">
        <f t="shared" si="322"/>
        <v>0</v>
      </c>
      <c r="X465" s="670">
        <f t="shared" si="323"/>
        <v>0</v>
      </c>
      <c r="Y465" s="649"/>
      <c r="Z465" s="512">
        <v>162.44</v>
      </c>
      <c r="AA465" s="512">
        <f t="shared" si="324"/>
        <v>0</v>
      </c>
      <c r="AB465" s="512">
        <v>496.6</v>
      </c>
      <c r="AC465" s="512">
        <f t="shared" si="325"/>
        <v>0</v>
      </c>
      <c r="AD465" s="668">
        <f t="shared" si="326"/>
        <v>0</v>
      </c>
      <c r="AE465" s="740">
        <f t="shared" si="297"/>
        <v>15</v>
      </c>
      <c r="AF465" s="747">
        <v>162.44</v>
      </c>
      <c r="AG465" s="747">
        <f t="shared" si="327"/>
        <v>2436.6</v>
      </c>
      <c r="AH465" s="747">
        <v>496.6</v>
      </c>
      <c r="AI465" s="747">
        <f t="shared" si="328"/>
        <v>7449</v>
      </c>
      <c r="AJ465" s="748">
        <f t="shared" si="329"/>
        <v>9885.6</v>
      </c>
    </row>
    <row r="466" spans="1:36" s="403" customFormat="1" ht="31.5" customHeight="1" x14ac:dyDescent="0.25">
      <c r="A466" s="962" t="s">
        <v>1029</v>
      </c>
      <c r="B466" s="438" t="s">
        <v>460</v>
      </c>
      <c r="C466" s="571" t="s">
        <v>32</v>
      </c>
      <c r="D466" s="995">
        <v>350</v>
      </c>
      <c r="E466" s="477">
        <v>162.44</v>
      </c>
      <c r="F466" s="477">
        <f t="shared" si="315"/>
        <v>56854</v>
      </c>
      <c r="G466" s="477">
        <v>434.2</v>
      </c>
      <c r="H466" s="477">
        <f t="shared" si="316"/>
        <v>151970</v>
      </c>
      <c r="I466" s="610">
        <f t="shared" si="317"/>
        <v>208824</v>
      </c>
      <c r="J466" s="828"/>
      <c r="K466" s="799">
        <v>162.44</v>
      </c>
      <c r="L466" s="800">
        <f t="shared" si="318"/>
        <v>0</v>
      </c>
      <c r="M466" s="799">
        <v>434.2</v>
      </c>
      <c r="N466" s="800">
        <f t="shared" si="319"/>
        <v>0</v>
      </c>
      <c r="O466" s="804">
        <f t="shared" si="320"/>
        <v>0</v>
      </c>
      <c r="P466" s="638">
        <f t="shared" si="298"/>
        <v>0</v>
      </c>
      <c r="Q466" s="512">
        <f t="shared" si="299"/>
        <v>0</v>
      </c>
      <c r="R466" s="637">
        <f t="shared" si="281"/>
        <v>0</v>
      </c>
      <c r="S466" s="649"/>
      <c r="T466" s="519">
        <v>162.44</v>
      </c>
      <c r="U466" s="519">
        <f t="shared" si="321"/>
        <v>0</v>
      </c>
      <c r="V466" s="519">
        <v>434.2</v>
      </c>
      <c r="W466" s="519">
        <f t="shared" si="322"/>
        <v>0</v>
      </c>
      <c r="X466" s="670">
        <f t="shared" si="323"/>
        <v>0</v>
      </c>
      <c r="Y466" s="649"/>
      <c r="Z466" s="512">
        <v>162.44</v>
      </c>
      <c r="AA466" s="512">
        <f t="shared" si="324"/>
        <v>0</v>
      </c>
      <c r="AB466" s="512">
        <v>434.2</v>
      </c>
      <c r="AC466" s="512">
        <f t="shared" si="325"/>
        <v>0</v>
      </c>
      <c r="AD466" s="668">
        <f t="shared" si="326"/>
        <v>0</v>
      </c>
      <c r="AE466" s="740">
        <f t="shared" si="297"/>
        <v>350</v>
      </c>
      <c r="AF466" s="747">
        <v>162.44</v>
      </c>
      <c r="AG466" s="747">
        <f t="shared" si="327"/>
        <v>56854</v>
      </c>
      <c r="AH466" s="747">
        <v>434.2</v>
      </c>
      <c r="AI466" s="747">
        <f t="shared" si="328"/>
        <v>151970</v>
      </c>
      <c r="AJ466" s="748">
        <f t="shared" si="329"/>
        <v>208824</v>
      </c>
    </row>
    <row r="467" spans="1:36" s="403" customFormat="1" ht="31.5" customHeight="1" x14ac:dyDescent="0.25">
      <c r="A467" s="962" t="s">
        <v>1030</v>
      </c>
      <c r="B467" s="438" t="s">
        <v>460</v>
      </c>
      <c r="C467" s="571" t="s">
        <v>32</v>
      </c>
      <c r="D467" s="995">
        <v>210</v>
      </c>
      <c r="E467" s="477">
        <v>162.44</v>
      </c>
      <c r="F467" s="477">
        <f t="shared" si="315"/>
        <v>34112.400000000001</v>
      </c>
      <c r="G467" s="477">
        <v>184.6</v>
      </c>
      <c r="H467" s="477">
        <f t="shared" si="316"/>
        <v>38766</v>
      </c>
      <c r="I467" s="610">
        <f t="shared" si="317"/>
        <v>72878.399999999994</v>
      </c>
      <c r="J467" s="828"/>
      <c r="K467" s="799">
        <v>162.44</v>
      </c>
      <c r="L467" s="800">
        <f t="shared" si="318"/>
        <v>0</v>
      </c>
      <c r="M467" s="799">
        <v>184.6</v>
      </c>
      <c r="N467" s="800">
        <f t="shared" si="319"/>
        <v>0</v>
      </c>
      <c r="O467" s="804">
        <f t="shared" si="320"/>
        <v>0</v>
      </c>
      <c r="P467" s="638">
        <f t="shared" si="298"/>
        <v>0</v>
      </c>
      <c r="Q467" s="512">
        <f t="shared" si="299"/>
        <v>0</v>
      </c>
      <c r="R467" s="637">
        <f t="shared" ref="R467:R530" si="330">(D467*K467)-(D467*T467)</f>
        <v>0</v>
      </c>
      <c r="S467" s="649"/>
      <c r="T467" s="519">
        <v>162.44</v>
      </c>
      <c r="U467" s="519">
        <f t="shared" si="321"/>
        <v>0</v>
      </c>
      <c r="V467" s="519">
        <v>184.6</v>
      </c>
      <c r="W467" s="519">
        <f t="shared" si="322"/>
        <v>0</v>
      </c>
      <c r="X467" s="670">
        <f t="shared" si="323"/>
        <v>0</v>
      </c>
      <c r="Y467" s="649"/>
      <c r="Z467" s="512">
        <v>162.44</v>
      </c>
      <c r="AA467" s="512">
        <f t="shared" si="324"/>
        <v>0</v>
      </c>
      <c r="AB467" s="512">
        <v>184.6</v>
      </c>
      <c r="AC467" s="512">
        <f t="shared" si="325"/>
        <v>0</v>
      </c>
      <c r="AD467" s="668">
        <f t="shared" si="326"/>
        <v>0</v>
      </c>
      <c r="AE467" s="740">
        <f t="shared" si="297"/>
        <v>210</v>
      </c>
      <c r="AF467" s="747">
        <v>162.44</v>
      </c>
      <c r="AG467" s="747">
        <f t="shared" si="327"/>
        <v>34112.400000000001</v>
      </c>
      <c r="AH467" s="747">
        <v>184.6</v>
      </c>
      <c r="AI467" s="747">
        <f t="shared" si="328"/>
        <v>38766</v>
      </c>
      <c r="AJ467" s="748">
        <f t="shared" si="329"/>
        <v>72878.399999999994</v>
      </c>
    </row>
    <row r="468" spans="1:36" s="403" customFormat="1" ht="31.5" customHeight="1" x14ac:dyDescent="0.25">
      <c r="A468" s="962" t="s">
        <v>1031</v>
      </c>
      <c r="B468" s="438" t="s">
        <v>460</v>
      </c>
      <c r="C468" s="571" t="s">
        <v>32</v>
      </c>
      <c r="D468" s="995">
        <v>270</v>
      </c>
      <c r="E468" s="477">
        <v>162.44</v>
      </c>
      <c r="F468" s="477">
        <f t="shared" si="315"/>
        <v>43858.8</v>
      </c>
      <c r="G468" s="477">
        <v>166.92000000000002</v>
      </c>
      <c r="H468" s="477">
        <f t="shared" si="316"/>
        <v>45068.4</v>
      </c>
      <c r="I468" s="610">
        <f t="shared" si="317"/>
        <v>88927.200000000012</v>
      </c>
      <c r="J468" s="828"/>
      <c r="K468" s="799">
        <v>162.44</v>
      </c>
      <c r="L468" s="800">
        <f t="shared" si="318"/>
        <v>0</v>
      </c>
      <c r="M468" s="799">
        <v>166.92000000000002</v>
      </c>
      <c r="N468" s="800">
        <f t="shared" si="319"/>
        <v>0</v>
      </c>
      <c r="O468" s="804">
        <f t="shared" si="320"/>
        <v>0</v>
      </c>
      <c r="P468" s="638">
        <f t="shared" si="298"/>
        <v>0</v>
      </c>
      <c r="Q468" s="512">
        <f t="shared" si="299"/>
        <v>0</v>
      </c>
      <c r="R468" s="637">
        <f t="shared" si="330"/>
        <v>0</v>
      </c>
      <c r="S468" s="649"/>
      <c r="T468" s="519">
        <v>162.44</v>
      </c>
      <c r="U468" s="519">
        <f t="shared" si="321"/>
        <v>0</v>
      </c>
      <c r="V468" s="519">
        <v>166.92000000000002</v>
      </c>
      <c r="W468" s="519">
        <f t="shared" si="322"/>
        <v>0</v>
      </c>
      <c r="X468" s="670">
        <f t="shared" si="323"/>
        <v>0</v>
      </c>
      <c r="Y468" s="649"/>
      <c r="Z468" s="512">
        <v>162.44</v>
      </c>
      <c r="AA468" s="512">
        <f t="shared" si="324"/>
        <v>0</v>
      </c>
      <c r="AB468" s="512">
        <v>166.92000000000002</v>
      </c>
      <c r="AC468" s="512">
        <f t="shared" si="325"/>
        <v>0</v>
      </c>
      <c r="AD468" s="668">
        <f t="shared" si="326"/>
        <v>0</v>
      </c>
      <c r="AE468" s="740">
        <f t="shared" si="297"/>
        <v>270</v>
      </c>
      <c r="AF468" s="747">
        <v>162.44</v>
      </c>
      <c r="AG468" s="747">
        <f t="shared" si="327"/>
        <v>43858.8</v>
      </c>
      <c r="AH468" s="747">
        <v>166.92000000000002</v>
      </c>
      <c r="AI468" s="747">
        <f t="shared" si="328"/>
        <v>45068.4</v>
      </c>
      <c r="AJ468" s="748">
        <f t="shared" si="329"/>
        <v>88927.200000000012</v>
      </c>
    </row>
    <row r="469" spans="1:36" s="403" customFormat="1" ht="31.5" customHeight="1" x14ac:dyDescent="0.25">
      <c r="A469" s="962" t="s">
        <v>1032</v>
      </c>
      <c r="B469" s="438" t="s">
        <v>400</v>
      </c>
      <c r="C469" s="571" t="s">
        <v>378</v>
      </c>
      <c r="D469" s="995">
        <v>300</v>
      </c>
      <c r="E469" s="477">
        <v>838.40000000000009</v>
      </c>
      <c r="F469" s="477">
        <f t="shared" si="315"/>
        <v>251520.00000000003</v>
      </c>
      <c r="G469" s="477">
        <v>1759</v>
      </c>
      <c r="H469" s="477">
        <f t="shared" si="316"/>
        <v>527700</v>
      </c>
      <c r="I469" s="610">
        <f t="shared" si="317"/>
        <v>779220</v>
      </c>
      <c r="J469" s="828"/>
      <c r="K469" s="799">
        <v>838.40000000000009</v>
      </c>
      <c r="L469" s="800">
        <f t="shared" si="318"/>
        <v>0</v>
      </c>
      <c r="M469" s="799">
        <v>1759</v>
      </c>
      <c r="N469" s="800">
        <f t="shared" si="319"/>
        <v>0</v>
      </c>
      <c r="O469" s="804">
        <f t="shared" si="320"/>
        <v>0</v>
      </c>
      <c r="P469" s="638">
        <f t="shared" si="298"/>
        <v>0</v>
      </c>
      <c r="Q469" s="512">
        <f t="shared" si="299"/>
        <v>0</v>
      </c>
      <c r="R469" s="637">
        <f t="shared" si="330"/>
        <v>0</v>
      </c>
      <c r="S469" s="649"/>
      <c r="T469" s="519">
        <v>838.40000000000009</v>
      </c>
      <c r="U469" s="519">
        <f t="shared" si="321"/>
        <v>0</v>
      </c>
      <c r="V469" s="519">
        <v>1759</v>
      </c>
      <c r="W469" s="519">
        <f t="shared" si="322"/>
        <v>0</v>
      </c>
      <c r="X469" s="670">
        <f t="shared" si="323"/>
        <v>0</v>
      </c>
      <c r="Y469" s="649"/>
      <c r="Z469" s="512">
        <v>838.40000000000009</v>
      </c>
      <c r="AA469" s="512">
        <f t="shared" si="324"/>
        <v>0</v>
      </c>
      <c r="AB469" s="512">
        <v>1759</v>
      </c>
      <c r="AC469" s="512">
        <f t="shared" si="325"/>
        <v>0</v>
      </c>
      <c r="AD469" s="668">
        <f t="shared" si="326"/>
        <v>0</v>
      </c>
      <c r="AE469" s="740">
        <f t="shared" si="297"/>
        <v>300</v>
      </c>
      <c r="AF469" s="747">
        <v>838.40000000000009</v>
      </c>
      <c r="AG469" s="747">
        <f t="shared" si="327"/>
        <v>251520.00000000003</v>
      </c>
      <c r="AH469" s="747">
        <v>1759</v>
      </c>
      <c r="AI469" s="747">
        <f t="shared" si="328"/>
        <v>527700</v>
      </c>
      <c r="AJ469" s="748">
        <f t="shared" si="329"/>
        <v>779220</v>
      </c>
    </row>
    <row r="470" spans="1:36" s="403" customFormat="1" ht="31.5" customHeight="1" x14ac:dyDescent="0.25">
      <c r="A470" s="962" t="s">
        <v>1033</v>
      </c>
      <c r="B470" s="438" t="s">
        <v>463</v>
      </c>
      <c r="C470" s="571" t="s">
        <v>31</v>
      </c>
      <c r="D470" s="995">
        <v>110</v>
      </c>
      <c r="E470" s="477">
        <v>262</v>
      </c>
      <c r="F470" s="477">
        <f t="shared" si="315"/>
        <v>28820</v>
      </c>
      <c r="G470" s="477">
        <v>681.2</v>
      </c>
      <c r="H470" s="477">
        <f t="shared" si="316"/>
        <v>74932</v>
      </c>
      <c r="I470" s="610">
        <f t="shared" si="317"/>
        <v>103752</v>
      </c>
      <c r="J470" s="828"/>
      <c r="K470" s="799">
        <v>262</v>
      </c>
      <c r="L470" s="800">
        <f t="shared" si="318"/>
        <v>0</v>
      </c>
      <c r="M470" s="799">
        <v>681.2</v>
      </c>
      <c r="N470" s="800">
        <f t="shared" si="319"/>
        <v>0</v>
      </c>
      <c r="O470" s="804">
        <f t="shared" si="320"/>
        <v>0</v>
      </c>
      <c r="P470" s="638">
        <f t="shared" si="298"/>
        <v>0</v>
      </c>
      <c r="Q470" s="512">
        <f t="shared" si="299"/>
        <v>0</v>
      </c>
      <c r="R470" s="637">
        <f t="shared" si="330"/>
        <v>0</v>
      </c>
      <c r="S470" s="649"/>
      <c r="T470" s="519">
        <v>262</v>
      </c>
      <c r="U470" s="519">
        <f t="shared" si="321"/>
        <v>0</v>
      </c>
      <c r="V470" s="519">
        <v>681.2</v>
      </c>
      <c r="W470" s="519">
        <f t="shared" si="322"/>
        <v>0</v>
      </c>
      <c r="X470" s="670">
        <f t="shared" si="323"/>
        <v>0</v>
      </c>
      <c r="Y470" s="649"/>
      <c r="Z470" s="512">
        <v>262</v>
      </c>
      <c r="AA470" s="512">
        <f t="shared" si="324"/>
        <v>0</v>
      </c>
      <c r="AB470" s="512">
        <v>681.2</v>
      </c>
      <c r="AC470" s="512">
        <f t="shared" si="325"/>
        <v>0</v>
      </c>
      <c r="AD470" s="668">
        <f t="shared" si="326"/>
        <v>0</v>
      </c>
      <c r="AE470" s="740">
        <f t="shared" si="297"/>
        <v>110</v>
      </c>
      <c r="AF470" s="747">
        <v>262</v>
      </c>
      <c r="AG470" s="747">
        <f t="shared" si="327"/>
        <v>28820</v>
      </c>
      <c r="AH470" s="747">
        <v>681.2</v>
      </c>
      <c r="AI470" s="747">
        <f t="shared" si="328"/>
        <v>74932</v>
      </c>
      <c r="AJ470" s="748">
        <f t="shared" si="329"/>
        <v>103752</v>
      </c>
    </row>
    <row r="471" spans="1:36" s="403" customFormat="1" ht="31.5" customHeight="1" x14ac:dyDescent="0.25">
      <c r="A471" s="962" t="s">
        <v>1034</v>
      </c>
      <c r="B471" s="438" t="s">
        <v>543</v>
      </c>
      <c r="C471" s="571" t="s">
        <v>378</v>
      </c>
      <c r="D471" s="995">
        <v>30</v>
      </c>
      <c r="E471" s="477">
        <v>52.400000000000006</v>
      </c>
      <c r="F471" s="477">
        <f t="shared" si="315"/>
        <v>1572.0000000000002</v>
      </c>
      <c r="G471" s="477">
        <v>130</v>
      </c>
      <c r="H471" s="477">
        <f t="shared" si="316"/>
        <v>3900</v>
      </c>
      <c r="I471" s="610">
        <f t="shared" si="317"/>
        <v>5472</v>
      </c>
      <c r="J471" s="828"/>
      <c r="K471" s="799">
        <v>52.400000000000006</v>
      </c>
      <c r="L471" s="800">
        <f t="shared" si="318"/>
        <v>0</v>
      </c>
      <c r="M471" s="799">
        <v>130</v>
      </c>
      <c r="N471" s="800">
        <f t="shared" si="319"/>
        <v>0</v>
      </c>
      <c r="O471" s="804">
        <f t="shared" si="320"/>
        <v>0</v>
      </c>
      <c r="P471" s="638">
        <f t="shared" si="298"/>
        <v>0</v>
      </c>
      <c r="Q471" s="512">
        <f t="shared" si="299"/>
        <v>0</v>
      </c>
      <c r="R471" s="637">
        <f t="shared" si="330"/>
        <v>0</v>
      </c>
      <c r="S471" s="649"/>
      <c r="T471" s="519">
        <v>52.400000000000006</v>
      </c>
      <c r="U471" s="519">
        <f t="shared" si="321"/>
        <v>0</v>
      </c>
      <c r="V471" s="519">
        <v>130</v>
      </c>
      <c r="W471" s="519">
        <f t="shared" si="322"/>
        <v>0</v>
      </c>
      <c r="X471" s="670">
        <f t="shared" si="323"/>
        <v>0</v>
      </c>
      <c r="Y471" s="649"/>
      <c r="Z471" s="512">
        <v>52.400000000000006</v>
      </c>
      <c r="AA471" s="512">
        <f t="shared" si="324"/>
        <v>0</v>
      </c>
      <c r="AB471" s="512">
        <v>130</v>
      </c>
      <c r="AC471" s="512">
        <f t="shared" si="325"/>
        <v>0</v>
      </c>
      <c r="AD471" s="668">
        <f t="shared" si="326"/>
        <v>0</v>
      </c>
      <c r="AE471" s="740">
        <f t="shared" si="297"/>
        <v>30</v>
      </c>
      <c r="AF471" s="747">
        <v>52.400000000000006</v>
      </c>
      <c r="AG471" s="747">
        <f t="shared" si="327"/>
        <v>1572.0000000000002</v>
      </c>
      <c r="AH471" s="747">
        <v>130</v>
      </c>
      <c r="AI471" s="747">
        <f t="shared" si="328"/>
        <v>3900</v>
      </c>
      <c r="AJ471" s="748">
        <f t="shared" si="329"/>
        <v>5472</v>
      </c>
    </row>
    <row r="472" spans="1:36" s="403" customFormat="1" ht="31.5" customHeight="1" x14ac:dyDescent="0.25">
      <c r="A472" s="962" t="s">
        <v>1035</v>
      </c>
      <c r="B472" s="438" t="s">
        <v>464</v>
      </c>
      <c r="C472" s="576" t="s">
        <v>378</v>
      </c>
      <c r="D472" s="1003">
        <v>320</v>
      </c>
      <c r="E472" s="477">
        <v>45.85</v>
      </c>
      <c r="F472" s="477">
        <f t="shared" si="315"/>
        <v>14672</v>
      </c>
      <c r="G472" s="477">
        <v>58.5</v>
      </c>
      <c r="H472" s="477">
        <f t="shared" si="316"/>
        <v>18720</v>
      </c>
      <c r="I472" s="610">
        <f t="shared" si="317"/>
        <v>33392</v>
      </c>
      <c r="J472" s="793"/>
      <c r="K472" s="799">
        <v>45.85</v>
      </c>
      <c r="L472" s="800">
        <f t="shared" si="318"/>
        <v>0</v>
      </c>
      <c r="M472" s="799">
        <v>58.5</v>
      </c>
      <c r="N472" s="800">
        <f t="shared" si="319"/>
        <v>0</v>
      </c>
      <c r="O472" s="804">
        <f t="shared" si="320"/>
        <v>0</v>
      </c>
      <c r="P472" s="638">
        <f t="shared" si="298"/>
        <v>0</v>
      </c>
      <c r="Q472" s="512">
        <f t="shared" si="299"/>
        <v>0</v>
      </c>
      <c r="R472" s="637">
        <f t="shared" si="330"/>
        <v>0</v>
      </c>
      <c r="S472" s="638"/>
      <c r="T472" s="519">
        <v>45.85</v>
      </c>
      <c r="U472" s="519">
        <f t="shared" si="321"/>
        <v>0</v>
      </c>
      <c r="V472" s="519">
        <v>58.5</v>
      </c>
      <c r="W472" s="519">
        <f t="shared" si="322"/>
        <v>0</v>
      </c>
      <c r="X472" s="670">
        <f t="shared" si="323"/>
        <v>0</v>
      </c>
      <c r="Y472" s="638"/>
      <c r="Z472" s="512">
        <v>45.85</v>
      </c>
      <c r="AA472" s="512">
        <f t="shared" si="324"/>
        <v>0</v>
      </c>
      <c r="AB472" s="512">
        <v>58.5</v>
      </c>
      <c r="AC472" s="512">
        <f t="shared" si="325"/>
        <v>0</v>
      </c>
      <c r="AD472" s="668">
        <f t="shared" si="326"/>
        <v>0</v>
      </c>
      <c r="AE472" s="740">
        <f t="shared" si="297"/>
        <v>320</v>
      </c>
      <c r="AF472" s="747">
        <v>45.85</v>
      </c>
      <c r="AG472" s="747">
        <f t="shared" si="327"/>
        <v>14672</v>
      </c>
      <c r="AH472" s="747">
        <v>58.5</v>
      </c>
      <c r="AI472" s="747">
        <f t="shared" si="328"/>
        <v>18720</v>
      </c>
      <c r="AJ472" s="748">
        <f t="shared" si="329"/>
        <v>33392</v>
      </c>
    </row>
    <row r="473" spans="1:36" s="403" customFormat="1" ht="31.5" customHeight="1" x14ac:dyDescent="0.25">
      <c r="A473" s="962" t="s">
        <v>1036</v>
      </c>
      <c r="B473" s="438" t="s">
        <v>465</v>
      </c>
      <c r="C473" s="576" t="s">
        <v>32</v>
      </c>
      <c r="D473" s="1003">
        <v>100</v>
      </c>
      <c r="E473" s="477">
        <v>65.5</v>
      </c>
      <c r="F473" s="477">
        <f t="shared" si="315"/>
        <v>6550</v>
      </c>
      <c r="G473" s="477">
        <v>166.71200000000002</v>
      </c>
      <c r="H473" s="477">
        <f t="shared" si="316"/>
        <v>16671.2</v>
      </c>
      <c r="I473" s="610">
        <f t="shared" si="317"/>
        <v>23221.200000000001</v>
      </c>
      <c r="J473" s="793"/>
      <c r="K473" s="799">
        <v>65.5</v>
      </c>
      <c r="L473" s="800">
        <f t="shared" si="318"/>
        <v>0</v>
      </c>
      <c r="M473" s="799">
        <v>166.71200000000002</v>
      </c>
      <c r="N473" s="800">
        <f t="shared" si="319"/>
        <v>0</v>
      </c>
      <c r="O473" s="804">
        <f t="shared" si="320"/>
        <v>0</v>
      </c>
      <c r="P473" s="638">
        <f t="shared" si="298"/>
        <v>0</v>
      </c>
      <c r="Q473" s="512">
        <f t="shared" si="299"/>
        <v>0</v>
      </c>
      <c r="R473" s="637">
        <f t="shared" si="330"/>
        <v>0</v>
      </c>
      <c r="S473" s="638"/>
      <c r="T473" s="519">
        <v>65.5</v>
      </c>
      <c r="U473" s="519">
        <f t="shared" si="321"/>
        <v>0</v>
      </c>
      <c r="V473" s="519">
        <v>166.71200000000002</v>
      </c>
      <c r="W473" s="519">
        <f t="shared" si="322"/>
        <v>0</v>
      </c>
      <c r="X473" s="670">
        <f t="shared" si="323"/>
        <v>0</v>
      </c>
      <c r="Y473" s="638"/>
      <c r="Z473" s="512">
        <v>65.5</v>
      </c>
      <c r="AA473" s="512">
        <f t="shared" si="324"/>
        <v>0</v>
      </c>
      <c r="AB473" s="512">
        <v>166.71200000000002</v>
      </c>
      <c r="AC473" s="512">
        <f t="shared" si="325"/>
        <v>0</v>
      </c>
      <c r="AD473" s="668">
        <f t="shared" si="326"/>
        <v>0</v>
      </c>
      <c r="AE473" s="740">
        <f t="shared" si="297"/>
        <v>100</v>
      </c>
      <c r="AF473" s="747">
        <v>65.5</v>
      </c>
      <c r="AG473" s="747">
        <f t="shared" si="327"/>
        <v>6550</v>
      </c>
      <c r="AH473" s="747">
        <v>166.71200000000002</v>
      </c>
      <c r="AI473" s="747">
        <f t="shared" si="328"/>
        <v>16671.2</v>
      </c>
      <c r="AJ473" s="748">
        <f t="shared" si="329"/>
        <v>23221.200000000001</v>
      </c>
    </row>
    <row r="474" spans="1:36" s="403" customFormat="1" ht="31.5" customHeight="1" x14ac:dyDescent="0.25">
      <c r="A474" s="962" t="s">
        <v>1037</v>
      </c>
      <c r="B474" s="438" t="s">
        <v>544</v>
      </c>
      <c r="C474" s="576" t="s">
        <v>31</v>
      </c>
      <c r="D474" s="1003">
        <v>30</v>
      </c>
      <c r="E474" s="477">
        <v>32.75</v>
      </c>
      <c r="F474" s="477">
        <f t="shared" si="315"/>
        <v>982.5</v>
      </c>
      <c r="G474" s="477">
        <v>43.42</v>
      </c>
      <c r="H474" s="477">
        <f t="shared" si="316"/>
        <v>1302.6000000000001</v>
      </c>
      <c r="I474" s="610">
        <f t="shared" si="317"/>
        <v>2285.1000000000004</v>
      </c>
      <c r="J474" s="793"/>
      <c r="K474" s="799">
        <v>32.75</v>
      </c>
      <c r="L474" s="800">
        <f t="shared" si="318"/>
        <v>0</v>
      </c>
      <c r="M474" s="799">
        <v>43.42</v>
      </c>
      <c r="N474" s="800">
        <f t="shared" si="319"/>
        <v>0</v>
      </c>
      <c r="O474" s="804">
        <f t="shared" si="320"/>
        <v>0</v>
      </c>
      <c r="P474" s="638">
        <f t="shared" si="298"/>
        <v>0</v>
      </c>
      <c r="Q474" s="512">
        <f t="shared" si="299"/>
        <v>0</v>
      </c>
      <c r="R474" s="637">
        <f t="shared" si="330"/>
        <v>0</v>
      </c>
      <c r="S474" s="638"/>
      <c r="T474" s="519">
        <v>32.75</v>
      </c>
      <c r="U474" s="519">
        <f t="shared" si="321"/>
        <v>0</v>
      </c>
      <c r="V474" s="519">
        <v>43.42</v>
      </c>
      <c r="W474" s="519">
        <f t="shared" si="322"/>
        <v>0</v>
      </c>
      <c r="X474" s="670">
        <f t="shared" si="323"/>
        <v>0</v>
      </c>
      <c r="Y474" s="638"/>
      <c r="Z474" s="512">
        <v>32.75</v>
      </c>
      <c r="AA474" s="512">
        <f t="shared" si="324"/>
        <v>0</v>
      </c>
      <c r="AB474" s="512">
        <v>43.42</v>
      </c>
      <c r="AC474" s="512">
        <f t="shared" si="325"/>
        <v>0</v>
      </c>
      <c r="AD474" s="668">
        <f t="shared" si="326"/>
        <v>0</v>
      </c>
      <c r="AE474" s="740">
        <f t="shared" si="297"/>
        <v>30</v>
      </c>
      <c r="AF474" s="747">
        <v>32.75</v>
      </c>
      <c r="AG474" s="747">
        <f t="shared" si="327"/>
        <v>982.5</v>
      </c>
      <c r="AH474" s="747">
        <v>43.42</v>
      </c>
      <c r="AI474" s="747">
        <f t="shared" si="328"/>
        <v>1302.6000000000001</v>
      </c>
      <c r="AJ474" s="748">
        <f t="shared" si="329"/>
        <v>2285.1000000000004</v>
      </c>
    </row>
    <row r="475" spans="1:36" s="403" customFormat="1" ht="31.5" customHeight="1" x14ac:dyDescent="0.25">
      <c r="A475" s="962" t="s">
        <v>1038</v>
      </c>
      <c r="B475" s="438" t="s">
        <v>466</v>
      </c>
      <c r="C475" s="576" t="s">
        <v>31</v>
      </c>
      <c r="D475" s="1003">
        <v>420</v>
      </c>
      <c r="E475" s="477">
        <v>32.75</v>
      </c>
      <c r="F475" s="477">
        <f t="shared" si="315"/>
        <v>13755</v>
      </c>
      <c r="G475" s="477">
        <v>36.816000000000003</v>
      </c>
      <c r="H475" s="477">
        <f t="shared" si="316"/>
        <v>15462.720000000001</v>
      </c>
      <c r="I475" s="610">
        <f t="shared" si="317"/>
        <v>29217.72</v>
      </c>
      <c r="J475" s="793"/>
      <c r="K475" s="799">
        <v>32.75</v>
      </c>
      <c r="L475" s="800">
        <f t="shared" si="318"/>
        <v>0</v>
      </c>
      <c r="M475" s="799">
        <v>36.816000000000003</v>
      </c>
      <c r="N475" s="800">
        <f t="shared" si="319"/>
        <v>0</v>
      </c>
      <c r="O475" s="804">
        <f t="shared" si="320"/>
        <v>0</v>
      </c>
      <c r="P475" s="638">
        <f t="shared" si="298"/>
        <v>0</v>
      </c>
      <c r="Q475" s="512">
        <f t="shared" si="299"/>
        <v>0</v>
      </c>
      <c r="R475" s="637">
        <f t="shared" si="330"/>
        <v>0</v>
      </c>
      <c r="S475" s="638"/>
      <c r="T475" s="519">
        <v>32.75</v>
      </c>
      <c r="U475" s="519">
        <f t="shared" si="321"/>
        <v>0</v>
      </c>
      <c r="V475" s="519">
        <v>36.816000000000003</v>
      </c>
      <c r="W475" s="519">
        <f t="shared" si="322"/>
        <v>0</v>
      </c>
      <c r="X475" s="670">
        <f t="shared" si="323"/>
        <v>0</v>
      </c>
      <c r="Y475" s="638"/>
      <c r="Z475" s="512">
        <v>32.75</v>
      </c>
      <c r="AA475" s="512">
        <f t="shared" si="324"/>
        <v>0</v>
      </c>
      <c r="AB475" s="512">
        <v>36.816000000000003</v>
      </c>
      <c r="AC475" s="512">
        <f t="shared" si="325"/>
        <v>0</v>
      </c>
      <c r="AD475" s="668">
        <f t="shared" si="326"/>
        <v>0</v>
      </c>
      <c r="AE475" s="740">
        <f t="shared" si="297"/>
        <v>420</v>
      </c>
      <c r="AF475" s="747">
        <v>32.75</v>
      </c>
      <c r="AG475" s="747">
        <f t="shared" si="327"/>
        <v>13755</v>
      </c>
      <c r="AH475" s="747">
        <v>36.816000000000003</v>
      </c>
      <c r="AI475" s="747">
        <f t="shared" si="328"/>
        <v>15462.720000000001</v>
      </c>
      <c r="AJ475" s="748">
        <f t="shared" si="329"/>
        <v>29217.72</v>
      </c>
    </row>
    <row r="476" spans="1:36" s="403" customFormat="1" ht="31.5" customHeight="1" x14ac:dyDescent="0.25">
      <c r="A476" s="962" t="s">
        <v>1039</v>
      </c>
      <c r="B476" s="438" t="s">
        <v>465</v>
      </c>
      <c r="C476" s="571" t="s">
        <v>31</v>
      </c>
      <c r="D476" s="995">
        <v>1</v>
      </c>
      <c r="E476" s="477">
        <v>1965</v>
      </c>
      <c r="F476" s="477">
        <f t="shared" si="315"/>
        <v>1965</v>
      </c>
      <c r="G476" s="477">
        <v>20594.600000000002</v>
      </c>
      <c r="H476" s="477">
        <f t="shared" si="316"/>
        <v>20594.600000000002</v>
      </c>
      <c r="I476" s="610">
        <f t="shared" si="317"/>
        <v>22559.600000000002</v>
      </c>
      <c r="J476" s="828"/>
      <c r="K476" s="799">
        <v>1965</v>
      </c>
      <c r="L476" s="800">
        <f t="shared" si="318"/>
        <v>0</v>
      </c>
      <c r="M476" s="799">
        <v>20594.600000000002</v>
      </c>
      <c r="N476" s="800">
        <f t="shared" si="319"/>
        <v>0</v>
      </c>
      <c r="O476" s="804">
        <f t="shared" si="320"/>
        <v>0</v>
      </c>
      <c r="P476" s="638">
        <f t="shared" si="298"/>
        <v>0</v>
      </c>
      <c r="Q476" s="512">
        <f t="shared" si="299"/>
        <v>0</v>
      </c>
      <c r="R476" s="637">
        <f t="shared" si="330"/>
        <v>0</v>
      </c>
      <c r="S476" s="649"/>
      <c r="T476" s="519">
        <v>1965</v>
      </c>
      <c r="U476" s="519">
        <f t="shared" si="321"/>
        <v>0</v>
      </c>
      <c r="V476" s="519">
        <v>20594.600000000002</v>
      </c>
      <c r="W476" s="519">
        <f t="shared" si="322"/>
        <v>0</v>
      </c>
      <c r="X476" s="670">
        <f t="shared" si="323"/>
        <v>0</v>
      </c>
      <c r="Y476" s="649"/>
      <c r="Z476" s="512">
        <v>1965</v>
      </c>
      <c r="AA476" s="512">
        <f t="shared" si="324"/>
        <v>0</v>
      </c>
      <c r="AB476" s="512">
        <v>20594.600000000002</v>
      </c>
      <c r="AC476" s="512">
        <f t="shared" si="325"/>
        <v>0</v>
      </c>
      <c r="AD476" s="668">
        <f t="shared" si="326"/>
        <v>0</v>
      </c>
      <c r="AE476" s="740">
        <f t="shared" si="297"/>
        <v>1</v>
      </c>
      <c r="AF476" s="747">
        <v>1965</v>
      </c>
      <c r="AG476" s="747">
        <f t="shared" si="327"/>
        <v>1965</v>
      </c>
      <c r="AH476" s="747">
        <v>20594.600000000002</v>
      </c>
      <c r="AI476" s="747">
        <f t="shared" si="328"/>
        <v>20594.600000000002</v>
      </c>
      <c r="AJ476" s="748">
        <f t="shared" si="329"/>
        <v>22559.600000000002</v>
      </c>
    </row>
    <row r="477" spans="1:36" s="403" customFormat="1" ht="31.5" customHeight="1" x14ac:dyDescent="0.25">
      <c r="A477" s="962" t="s">
        <v>1040</v>
      </c>
      <c r="B477" s="438" t="s">
        <v>466</v>
      </c>
      <c r="C477" s="571" t="s">
        <v>31</v>
      </c>
      <c r="D477" s="995">
        <v>15</v>
      </c>
      <c r="E477" s="477">
        <v>262</v>
      </c>
      <c r="F477" s="477">
        <f t="shared" si="315"/>
        <v>3930</v>
      </c>
      <c r="G477" s="477">
        <v>109.2</v>
      </c>
      <c r="H477" s="477">
        <f t="shared" si="316"/>
        <v>1638</v>
      </c>
      <c r="I477" s="610">
        <f t="shared" si="317"/>
        <v>5568</v>
      </c>
      <c r="J477" s="828"/>
      <c r="K477" s="799">
        <v>262</v>
      </c>
      <c r="L477" s="800">
        <f t="shared" si="318"/>
        <v>0</v>
      </c>
      <c r="M477" s="799">
        <v>109.2</v>
      </c>
      <c r="N477" s="800">
        <f t="shared" si="319"/>
        <v>0</v>
      </c>
      <c r="O477" s="804">
        <f t="shared" si="320"/>
        <v>0</v>
      </c>
      <c r="P477" s="638">
        <f t="shared" si="298"/>
        <v>0</v>
      </c>
      <c r="Q477" s="512">
        <f t="shared" si="299"/>
        <v>0</v>
      </c>
      <c r="R477" s="637">
        <f t="shared" si="330"/>
        <v>0</v>
      </c>
      <c r="S477" s="649"/>
      <c r="T477" s="519">
        <v>262</v>
      </c>
      <c r="U477" s="519">
        <f t="shared" si="321"/>
        <v>0</v>
      </c>
      <c r="V477" s="519">
        <v>109.2</v>
      </c>
      <c r="W477" s="519">
        <f t="shared" si="322"/>
        <v>0</v>
      </c>
      <c r="X477" s="670">
        <f t="shared" si="323"/>
        <v>0</v>
      </c>
      <c r="Y477" s="649"/>
      <c r="Z477" s="512">
        <v>262</v>
      </c>
      <c r="AA477" s="512">
        <f t="shared" si="324"/>
        <v>0</v>
      </c>
      <c r="AB477" s="512">
        <v>109.2</v>
      </c>
      <c r="AC477" s="512">
        <f t="shared" si="325"/>
        <v>0</v>
      </c>
      <c r="AD477" s="668">
        <f t="shared" si="326"/>
        <v>0</v>
      </c>
      <c r="AE477" s="740">
        <f t="shared" ref="AE477:AE540" si="331">D477-S477-Y477</f>
        <v>15</v>
      </c>
      <c r="AF477" s="747">
        <v>262</v>
      </c>
      <c r="AG477" s="747">
        <f t="shared" si="327"/>
        <v>3930</v>
      </c>
      <c r="AH477" s="747">
        <v>109.2</v>
      </c>
      <c r="AI477" s="747">
        <f t="shared" si="328"/>
        <v>1638</v>
      </c>
      <c r="AJ477" s="748">
        <f t="shared" si="329"/>
        <v>5568</v>
      </c>
    </row>
    <row r="478" spans="1:36" s="403" customFormat="1" ht="31.5" customHeight="1" x14ac:dyDescent="0.25">
      <c r="A478" s="962" t="s">
        <v>1041</v>
      </c>
      <c r="B478" s="438" t="s">
        <v>467</v>
      </c>
      <c r="C478" s="571" t="s">
        <v>32</v>
      </c>
      <c r="D478" s="995">
        <v>20</v>
      </c>
      <c r="E478" s="477">
        <v>1048</v>
      </c>
      <c r="F478" s="477">
        <f t="shared" si="315"/>
        <v>20960</v>
      </c>
      <c r="G478" s="477">
        <v>1084.2</v>
      </c>
      <c r="H478" s="477">
        <f t="shared" si="316"/>
        <v>21684</v>
      </c>
      <c r="I478" s="610">
        <f t="shared" si="317"/>
        <v>42644</v>
      </c>
      <c r="J478" s="828"/>
      <c r="K478" s="799">
        <v>1048</v>
      </c>
      <c r="L478" s="800">
        <f t="shared" si="318"/>
        <v>0</v>
      </c>
      <c r="M478" s="799">
        <v>1084.2</v>
      </c>
      <c r="N478" s="800">
        <f t="shared" si="319"/>
        <v>0</v>
      </c>
      <c r="O478" s="804">
        <f t="shared" si="320"/>
        <v>0</v>
      </c>
      <c r="P478" s="638">
        <f t="shared" si="298"/>
        <v>0</v>
      </c>
      <c r="Q478" s="512">
        <f t="shared" si="299"/>
        <v>0</v>
      </c>
      <c r="R478" s="637">
        <f t="shared" si="330"/>
        <v>0</v>
      </c>
      <c r="S478" s="649"/>
      <c r="T478" s="519">
        <v>1048</v>
      </c>
      <c r="U478" s="519">
        <f t="shared" si="321"/>
        <v>0</v>
      </c>
      <c r="V478" s="519">
        <v>1084.2</v>
      </c>
      <c r="W478" s="519">
        <f t="shared" si="322"/>
        <v>0</v>
      </c>
      <c r="X478" s="670">
        <f t="shared" si="323"/>
        <v>0</v>
      </c>
      <c r="Y478" s="649"/>
      <c r="Z478" s="512">
        <v>1048</v>
      </c>
      <c r="AA478" s="512">
        <f t="shared" si="324"/>
        <v>0</v>
      </c>
      <c r="AB478" s="512">
        <v>1084.2</v>
      </c>
      <c r="AC478" s="512">
        <f t="shared" si="325"/>
        <v>0</v>
      </c>
      <c r="AD478" s="668">
        <f t="shared" si="326"/>
        <v>0</v>
      </c>
      <c r="AE478" s="740">
        <f t="shared" si="331"/>
        <v>20</v>
      </c>
      <c r="AF478" s="747">
        <v>1048</v>
      </c>
      <c r="AG478" s="747">
        <f t="shared" si="327"/>
        <v>20960</v>
      </c>
      <c r="AH478" s="747">
        <v>1084.2</v>
      </c>
      <c r="AI478" s="747">
        <f t="shared" si="328"/>
        <v>21684</v>
      </c>
      <c r="AJ478" s="748">
        <f t="shared" si="329"/>
        <v>42644</v>
      </c>
    </row>
    <row r="479" spans="1:36" s="403" customFormat="1" ht="31.5" customHeight="1" x14ac:dyDescent="0.25">
      <c r="A479" s="962" t="s">
        <v>1042</v>
      </c>
      <c r="B479" s="438" t="s">
        <v>268</v>
      </c>
      <c r="C479" s="571" t="s">
        <v>224</v>
      </c>
      <c r="D479" s="995">
        <v>1</v>
      </c>
      <c r="E479" s="477"/>
      <c r="F479" s="477"/>
      <c r="G479" s="477">
        <v>15600</v>
      </c>
      <c r="H479" s="477">
        <f t="shared" si="316"/>
        <v>15600</v>
      </c>
      <c r="I479" s="610">
        <f t="shared" si="317"/>
        <v>15600</v>
      </c>
      <c r="J479" s="828"/>
      <c r="K479" s="799"/>
      <c r="L479" s="800"/>
      <c r="M479" s="799">
        <v>15600</v>
      </c>
      <c r="N479" s="800">
        <f t="shared" si="319"/>
        <v>0</v>
      </c>
      <c r="O479" s="804">
        <f t="shared" si="320"/>
        <v>0</v>
      </c>
      <c r="P479" s="638">
        <f t="shared" ref="P479:P542" si="332">K479-T479</f>
        <v>0</v>
      </c>
      <c r="Q479" s="512">
        <f t="shared" ref="Q479:Q542" si="333">M479-V479</f>
        <v>0</v>
      </c>
      <c r="R479" s="637">
        <f t="shared" si="330"/>
        <v>0</v>
      </c>
      <c r="S479" s="649"/>
      <c r="T479" s="519"/>
      <c r="U479" s="519"/>
      <c r="V479" s="519">
        <v>15600</v>
      </c>
      <c r="W479" s="519">
        <f t="shared" si="322"/>
        <v>0</v>
      </c>
      <c r="X479" s="670">
        <f t="shared" si="323"/>
        <v>0</v>
      </c>
      <c r="Y479" s="649"/>
      <c r="Z479" s="512"/>
      <c r="AA479" s="512"/>
      <c r="AB479" s="512">
        <v>15600</v>
      </c>
      <c r="AC479" s="512">
        <f t="shared" si="325"/>
        <v>0</v>
      </c>
      <c r="AD479" s="668">
        <f t="shared" si="326"/>
        <v>0</v>
      </c>
      <c r="AE479" s="740">
        <f t="shared" si="331"/>
        <v>1</v>
      </c>
      <c r="AF479" s="747"/>
      <c r="AG479" s="747"/>
      <c r="AH479" s="747">
        <v>15600</v>
      </c>
      <c r="AI479" s="747">
        <f t="shared" si="328"/>
        <v>15600</v>
      </c>
      <c r="AJ479" s="748">
        <f t="shared" si="329"/>
        <v>15600</v>
      </c>
    </row>
    <row r="480" spans="1:36" s="403" customFormat="1" ht="31.5" customHeight="1" x14ac:dyDescent="0.25">
      <c r="A480" s="962" t="s">
        <v>1026</v>
      </c>
      <c r="B480" s="438" t="s">
        <v>358</v>
      </c>
      <c r="C480" s="571" t="s">
        <v>224</v>
      </c>
      <c r="D480" s="995">
        <v>1</v>
      </c>
      <c r="E480" s="477">
        <v>48000</v>
      </c>
      <c r="F480" s="477">
        <f>E480*D480</f>
        <v>48000</v>
      </c>
      <c r="G480" s="477"/>
      <c r="H480" s="477"/>
      <c r="I480" s="610">
        <f t="shared" si="317"/>
        <v>48000</v>
      </c>
      <c r="J480" s="828"/>
      <c r="K480" s="799">
        <v>48000</v>
      </c>
      <c r="L480" s="800">
        <f>K480*J480</f>
        <v>0</v>
      </c>
      <c r="M480" s="799"/>
      <c r="N480" s="800"/>
      <c r="O480" s="804">
        <f t="shared" si="320"/>
        <v>0</v>
      </c>
      <c r="P480" s="638">
        <f t="shared" si="332"/>
        <v>0</v>
      </c>
      <c r="Q480" s="512">
        <f t="shared" si="333"/>
        <v>0</v>
      </c>
      <c r="R480" s="637">
        <f t="shared" si="330"/>
        <v>0</v>
      </c>
      <c r="S480" s="649"/>
      <c r="T480" s="519">
        <v>48000</v>
      </c>
      <c r="U480" s="519">
        <f>T480*S480</f>
        <v>0</v>
      </c>
      <c r="V480" s="519"/>
      <c r="W480" s="519"/>
      <c r="X480" s="670">
        <f t="shared" si="323"/>
        <v>0</v>
      </c>
      <c r="Y480" s="649"/>
      <c r="Z480" s="512">
        <v>48000</v>
      </c>
      <c r="AA480" s="512">
        <f>Z480*Y480</f>
        <v>0</v>
      </c>
      <c r="AB480" s="512"/>
      <c r="AC480" s="512"/>
      <c r="AD480" s="668">
        <f t="shared" si="326"/>
        <v>0</v>
      </c>
      <c r="AE480" s="740">
        <f t="shared" si="331"/>
        <v>1</v>
      </c>
      <c r="AF480" s="747">
        <v>48000</v>
      </c>
      <c r="AG480" s="747">
        <f>AF480*AE480</f>
        <v>48000</v>
      </c>
      <c r="AH480" s="747"/>
      <c r="AI480" s="747"/>
      <c r="AJ480" s="748">
        <f t="shared" si="329"/>
        <v>48000</v>
      </c>
    </row>
    <row r="481" spans="1:36" s="404" customFormat="1" ht="31.5" customHeight="1" x14ac:dyDescent="0.25">
      <c r="A481" s="961" t="s">
        <v>545</v>
      </c>
      <c r="B481" s="695" t="s">
        <v>546</v>
      </c>
      <c r="C481" s="696"/>
      <c r="D481" s="985"/>
      <c r="E481" s="484"/>
      <c r="F481" s="484">
        <f>SUM(F482:F485)</f>
        <v>5968365.7944</v>
      </c>
      <c r="G481" s="484"/>
      <c r="H481" s="484">
        <f>SUM(H482:H485)</f>
        <v>11061320.059999999</v>
      </c>
      <c r="I481" s="707">
        <f>SUM(I482:I485)</f>
        <v>17029685.854400001</v>
      </c>
      <c r="J481" s="825"/>
      <c r="K481" s="794"/>
      <c r="L481" s="795">
        <f>SUM(L482:L485)</f>
        <v>0</v>
      </c>
      <c r="M481" s="794"/>
      <c r="N481" s="795">
        <f>SUM(N482:N485)</f>
        <v>0</v>
      </c>
      <c r="O481" s="805">
        <f>SUM(O482:O485)</f>
        <v>0</v>
      </c>
      <c r="P481" s="638">
        <f t="shared" si="332"/>
        <v>0</v>
      </c>
      <c r="Q481" s="512">
        <f t="shared" si="333"/>
        <v>0</v>
      </c>
      <c r="R481" s="637">
        <f t="shared" si="330"/>
        <v>0</v>
      </c>
      <c r="S481" s="633"/>
      <c r="T481" s="518"/>
      <c r="U481" s="518">
        <f>SUM(U482:U485)</f>
        <v>0</v>
      </c>
      <c r="V481" s="518"/>
      <c r="W481" s="518">
        <f>SUM(W482:W485)</f>
        <v>0</v>
      </c>
      <c r="X481" s="669">
        <f>SUM(X482:X485)</f>
        <v>0</v>
      </c>
      <c r="Y481" s="633"/>
      <c r="Z481" s="513"/>
      <c r="AA481" s="513">
        <f>SUM(AA482:AA485)</f>
        <v>0</v>
      </c>
      <c r="AB481" s="513"/>
      <c r="AC481" s="513">
        <f>SUM(AC482:AC485)</f>
        <v>0</v>
      </c>
      <c r="AD481" s="667">
        <f>SUM(AD482:AD485)</f>
        <v>0</v>
      </c>
      <c r="AE481" s="740">
        <f t="shared" si="331"/>
        <v>0</v>
      </c>
      <c r="AF481" s="745"/>
      <c r="AG481" s="745">
        <f>SUM(AG482:AG485)</f>
        <v>5968365.7944</v>
      </c>
      <c r="AH481" s="745"/>
      <c r="AI481" s="745">
        <f>SUM(AI482:AI485)</f>
        <v>11061320.059999999</v>
      </c>
      <c r="AJ481" s="746">
        <f>SUM(AJ482:AJ485)</f>
        <v>17029685.854400001</v>
      </c>
    </row>
    <row r="482" spans="1:36" s="494" customFormat="1" ht="31.5" customHeight="1" x14ac:dyDescent="0.25">
      <c r="A482" s="959" t="s">
        <v>841</v>
      </c>
      <c r="B482" s="431" t="s">
        <v>274</v>
      </c>
      <c r="C482" s="574" t="s">
        <v>224</v>
      </c>
      <c r="D482" s="997">
        <v>16</v>
      </c>
      <c r="E482" s="497">
        <v>29532.639999999999</v>
      </c>
      <c r="F482" s="497">
        <f>E482*D482</f>
        <v>472522.23999999999</v>
      </c>
      <c r="G482" s="497">
        <v>262311.77374999999</v>
      </c>
      <c r="H482" s="497">
        <f>G482*D482</f>
        <v>4196988.38</v>
      </c>
      <c r="I482" s="610">
        <f>H482+F482</f>
        <v>4669510.62</v>
      </c>
      <c r="J482" s="793"/>
      <c r="K482" s="829">
        <v>29532.639999999999</v>
      </c>
      <c r="L482" s="830">
        <f>K482*J482</f>
        <v>0</v>
      </c>
      <c r="M482" s="829">
        <v>262311.77374999999</v>
      </c>
      <c r="N482" s="830">
        <f>M482*J482</f>
        <v>0</v>
      </c>
      <c r="O482" s="804">
        <f>N482+L482</f>
        <v>0</v>
      </c>
      <c r="P482" s="638">
        <f t="shared" si="332"/>
        <v>0</v>
      </c>
      <c r="Q482" s="512">
        <f t="shared" si="333"/>
        <v>0</v>
      </c>
      <c r="R482" s="637">
        <f t="shared" si="330"/>
        <v>0</v>
      </c>
      <c r="S482" s="638"/>
      <c r="T482" s="526">
        <v>29532.639999999999</v>
      </c>
      <c r="U482" s="526">
        <f>T482*S482</f>
        <v>0</v>
      </c>
      <c r="V482" s="526">
        <v>262311.77374999999</v>
      </c>
      <c r="W482" s="526">
        <f>V482*S482</f>
        <v>0</v>
      </c>
      <c r="X482" s="670">
        <f>W482+U482</f>
        <v>0</v>
      </c>
      <c r="Y482" s="638"/>
      <c r="Z482" s="525">
        <v>29532.639999999999</v>
      </c>
      <c r="AA482" s="525">
        <f>Z482*Y482</f>
        <v>0</v>
      </c>
      <c r="AB482" s="525">
        <v>262311.77374999999</v>
      </c>
      <c r="AC482" s="525">
        <f>AB482*Y482</f>
        <v>0</v>
      </c>
      <c r="AD482" s="668">
        <f>AC482+AA482</f>
        <v>0</v>
      </c>
      <c r="AE482" s="740">
        <f t="shared" si="331"/>
        <v>16</v>
      </c>
      <c r="AF482" s="762">
        <v>29532.639999999999</v>
      </c>
      <c r="AG482" s="762">
        <f>AF482*AE482</f>
        <v>472522.23999999999</v>
      </c>
      <c r="AH482" s="762">
        <v>262311.77374999999</v>
      </c>
      <c r="AI482" s="762">
        <f>AH482*AE482</f>
        <v>4196988.38</v>
      </c>
      <c r="AJ482" s="748">
        <f>AI482+AG482</f>
        <v>4669510.62</v>
      </c>
    </row>
    <row r="483" spans="1:36" s="494" customFormat="1" ht="31.5" customHeight="1" x14ac:dyDescent="0.25">
      <c r="A483" s="959" t="s">
        <v>1043</v>
      </c>
      <c r="B483" s="431" t="s">
        <v>285</v>
      </c>
      <c r="C483" s="574" t="s">
        <v>213</v>
      </c>
      <c r="D483" s="997">
        <v>14210</v>
      </c>
      <c r="E483" s="497">
        <v>305</v>
      </c>
      <c r="F483" s="497">
        <f>E483*D483</f>
        <v>4334050</v>
      </c>
      <c r="G483" s="497">
        <v>405</v>
      </c>
      <c r="H483" s="497">
        <f>G483*D483</f>
        <v>5755050</v>
      </c>
      <c r="I483" s="610">
        <f>H483+F483</f>
        <v>10089100</v>
      </c>
      <c r="J483" s="793"/>
      <c r="K483" s="829">
        <v>305</v>
      </c>
      <c r="L483" s="830">
        <f>K483*J483</f>
        <v>0</v>
      </c>
      <c r="M483" s="829">
        <v>405</v>
      </c>
      <c r="N483" s="830">
        <f>M483*J483</f>
        <v>0</v>
      </c>
      <c r="O483" s="804">
        <f>N483+L483</f>
        <v>0</v>
      </c>
      <c r="P483" s="638">
        <f t="shared" si="332"/>
        <v>0</v>
      </c>
      <c r="Q483" s="512">
        <f t="shared" si="333"/>
        <v>0</v>
      </c>
      <c r="R483" s="637">
        <f t="shared" si="330"/>
        <v>0</v>
      </c>
      <c r="S483" s="638"/>
      <c r="T483" s="526">
        <v>305</v>
      </c>
      <c r="U483" s="526">
        <f>T483*S483</f>
        <v>0</v>
      </c>
      <c r="V483" s="526">
        <v>405</v>
      </c>
      <c r="W483" s="526">
        <f>V483*S483</f>
        <v>0</v>
      </c>
      <c r="X483" s="670">
        <f>W483+U483</f>
        <v>0</v>
      </c>
      <c r="Y483" s="638"/>
      <c r="Z483" s="525">
        <v>305</v>
      </c>
      <c r="AA483" s="525">
        <f>Z483*Y483</f>
        <v>0</v>
      </c>
      <c r="AB483" s="525">
        <v>405</v>
      </c>
      <c r="AC483" s="525">
        <f>AB483*Y483</f>
        <v>0</v>
      </c>
      <c r="AD483" s="668">
        <f>AC483+AA483</f>
        <v>0</v>
      </c>
      <c r="AE483" s="740">
        <f t="shared" si="331"/>
        <v>14210</v>
      </c>
      <c r="AF483" s="762">
        <v>305</v>
      </c>
      <c r="AG483" s="762">
        <f>AF483*AE483</f>
        <v>4334050</v>
      </c>
      <c r="AH483" s="762">
        <v>405</v>
      </c>
      <c r="AI483" s="762">
        <f>AH483*AE483</f>
        <v>5755050</v>
      </c>
      <c r="AJ483" s="748">
        <f>AI483+AG483</f>
        <v>10089100</v>
      </c>
    </row>
    <row r="484" spans="1:36" s="494" customFormat="1" ht="31.5" customHeight="1" x14ac:dyDescent="0.25">
      <c r="A484" s="959" t="s">
        <v>1044</v>
      </c>
      <c r="B484" s="431" t="s">
        <v>295</v>
      </c>
      <c r="C484" s="574" t="s">
        <v>31</v>
      </c>
      <c r="D484" s="997">
        <v>6</v>
      </c>
      <c r="E484" s="497">
        <v>55632.259066666666</v>
      </c>
      <c r="F484" s="497">
        <f>E484*D484</f>
        <v>333793.55440000002</v>
      </c>
      <c r="G484" s="497">
        <v>184880.27999999997</v>
      </c>
      <c r="H484" s="497">
        <f>G484*D484</f>
        <v>1109281.6799999997</v>
      </c>
      <c r="I484" s="610">
        <f>H484+F484</f>
        <v>1443075.2343999997</v>
      </c>
      <c r="J484" s="793"/>
      <c r="K484" s="829">
        <v>55632.259066666666</v>
      </c>
      <c r="L484" s="830">
        <f>K484*J484</f>
        <v>0</v>
      </c>
      <c r="M484" s="829">
        <v>184880.27999999997</v>
      </c>
      <c r="N484" s="830">
        <f>M484*J484</f>
        <v>0</v>
      </c>
      <c r="O484" s="804">
        <f>N484+L484</f>
        <v>0</v>
      </c>
      <c r="P484" s="638">
        <f t="shared" si="332"/>
        <v>0</v>
      </c>
      <c r="Q484" s="512">
        <f t="shared" si="333"/>
        <v>0</v>
      </c>
      <c r="R484" s="637">
        <f t="shared" si="330"/>
        <v>0</v>
      </c>
      <c r="S484" s="638"/>
      <c r="T484" s="526">
        <v>55632.259066666666</v>
      </c>
      <c r="U484" s="526">
        <f>T484*S484</f>
        <v>0</v>
      </c>
      <c r="V484" s="526">
        <v>184880.27999999997</v>
      </c>
      <c r="W484" s="526">
        <f>V484*S484</f>
        <v>0</v>
      </c>
      <c r="X484" s="670">
        <f>W484+U484</f>
        <v>0</v>
      </c>
      <c r="Y484" s="638"/>
      <c r="Z484" s="525">
        <v>55632.259066666666</v>
      </c>
      <c r="AA484" s="525">
        <f>Z484*Y484</f>
        <v>0</v>
      </c>
      <c r="AB484" s="525">
        <v>184880.27999999997</v>
      </c>
      <c r="AC484" s="525">
        <f>AB484*Y484</f>
        <v>0</v>
      </c>
      <c r="AD484" s="668">
        <f>AC484+AA484</f>
        <v>0</v>
      </c>
      <c r="AE484" s="740">
        <f t="shared" si="331"/>
        <v>6</v>
      </c>
      <c r="AF484" s="762">
        <v>55632.259066666666</v>
      </c>
      <c r="AG484" s="762">
        <f>AF484*AE484</f>
        <v>333793.55440000002</v>
      </c>
      <c r="AH484" s="762">
        <v>184880.27999999997</v>
      </c>
      <c r="AI484" s="762">
        <f>AH484*AE484</f>
        <v>1109281.6799999997</v>
      </c>
      <c r="AJ484" s="748">
        <f>AI484+AG484</f>
        <v>1443075.2343999997</v>
      </c>
    </row>
    <row r="485" spans="1:36" s="494" customFormat="1" ht="31.5" customHeight="1" x14ac:dyDescent="0.25">
      <c r="A485" s="959" t="s">
        <v>1045</v>
      </c>
      <c r="B485" s="431" t="s">
        <v>286</v>
      </c>
      <c r="C485" s="574" t="s">
        <v>224</v>
      </c>
      <c r="D485" s="997">
        <v>1</v>
      </c>
      <c r="E485" s="497">
        <v>828000</v>
      </c>
      <c r="F485" s="497">
        <f>E485*D485</f>
        <v>828000</v>
      </c>
      <c r="G485" s="497"/>
      <c r="H485" s="497"/>
      <c r="I485" s="610">
        <f>H485+F485</f>
        <v>828000</v>
      </c>
      <c r="J485" s="793"/>
      <c r="K485" s="829">
        <v>828000</v>
      </c>
      <c r="L485" s="830">
        <f>K485*J485</f>
        <v>0</v>
      </c>
      <c r="M485" s="829"/>
      <c r="N485" s="830"/>
      <c r="O485" s="804">
        <f>N485+L485</f>
        <v>0</v>
      </c>
      <c r="P485" s="638">
        <f t="shared" si="332"/>
        <v>0</v>
      </c>
      <c r="Q485" s="512">
        <f t="shared" si="333"/>
        <v>0</v>
      </c>
      <c r="R485" s="637">
        <f t="shared" si="330"/>
        <v>0</v>
      </c>
      <c r="S485" s="638"/>
      <c r="T485" s="526">
        <v>828000</v>
      </c>
      <c r="U485" s="526">
        <f>T485*S485</f>
        <v>0</v>
      </c>
      <c r="V485" s="526"/>
      <c r="W485" s="526"/>
      <c r="X485" s="670">
        <f>W485+U485</f>
        <v>0</v>
      </c>
      <c r="Y485" s="638"/>
      <c r="Z485" s="525">
        <v>828000</v>
      </c>
      <c r="AA485" s="525">
        <f>Z485*Y485</f>
        <v>0</v>
      </c>
      <c r="AB485" s="525"/>
      <c r="AC485" s="525"/>
      <c r="AD485" s="668">
        <f>AC485+AA485</f>
        <v>0</v>
      </c>
      <c r="AE485" s="740">
        <f t="shared" si="331"/>
        <v>1</v>
      </c>
      <c r="AF485" s="762">
        <v>828000</v>
      </c>
      <c r="AG485" s="762">
        <f>AF485*AE485</f>
        <v>828000</v>
      </c>
      <c r="AH485" s="762"/>
      <c r="AI485" s="762"/>
      <c r="AJ485" s="748">
        <f>AI485+AG485</f>
        <v>828000</v>
      </c>
    </row>
    <row r="486" spans="1:36" s="404" customFormat="1" ht="31.5" customHeight="1" x14ac:dyDescent="0.25">
      <c r="A486" s="961" t="s">
        <v>547</v>
      </c>
      <c r="B486" s="695" t="s">
        <v>548</v>
      </c>
      <c r="C486" s="696"/>
      <c r="D486" s="985"/>
      <c r="E486" s="484"/>
      <c r="F486" s="484">
        <f>SUM(F487:F489)</f>
        <v>3391491.6189999999</v>
      </c>
      <c r="G486" s="484"/>
      <c r="H486" s="484">
        <f>SUM(H487:H489)</f>
        <v>4302790.3984000003</v>
      </c>
      <c r="I486" s="707">
        <f>SUM(I487:I489)</f>
        <v>7694282.0173999993</v>
      </c>
      <c r="J486" s="825"/>
      <c r="K486" s="794"/>
      <c r="L486" s="795">
        <f>SUM(L487:L489)</f>
        <v>0</v>
      </c>
      <c r="M486" s="794"/>
      <c r="N486" s="795">
        <f>SUM(N487:N489)</f>
        <v>0</v>
      </c>
      <c r="O486" s="805">
        <f>SUM(O487:O489)</f>
        <v>0</v>
      </c>
      <c r="P486" s="638">
        <f t="shared" si="332"/>
        <v>0</v>
      </c>
      <c r="Q486" s="512">
        <f t="shared" si="333"/>
        <v>0</v>
      </c>
      <c r="R486" s="637">
        <f t="shared" si="330"/>
        <v>0</v>
      </c>
      <c r="S486" s="633"/>
      <c r="T486" s="518"/>
      <c r="U486" s="518">
        <f>SUM(U487:U489)</f>
        <v>0</v>
      </c>
      <c r="V486" s="518"/>
      <c r="W486" s="518">
        <f>SUM(W487:W489)</f>
        <v>0</v>
      </c>
      <c r="X486" s="669">
        <f>SUM(X487:X489)</f>
        <v>0</v>
      </c>
      <c r="Y486" s="633"/>
      <c r="Z486" s="513"/>
      <c r="AA486" s="513">
        <f>SUM(AA487:AA489)</f>
        <v>0</v>
      </c>
      <c r="AB486" s="513"/>
      <c r="AC486" s="513">
        <f>SUM(AC487:AC489)</f>
        <v>0</v>
      </c>
      <c r="AD486" s="667">
        <f>SUM(AD487:AD489)</f>
        <v>0</v>
      </c>
      <c r="AE486" s="740">
        <f t="shared" si="331"/>
        <v>0</v>
      </c>
      <c r="AF486" s="745"/>
      <c r="AG486" s="745">
        <f>SUM(AG487:AG489)</f>
        <v>3391491.6189999999</v>
      </c>
      <c r="AH486" s="745"/>
      <c r="AI486" s="745">
        <f>SUM(AI487:AI489)</f>
        <v>4302790.3984000003</v>
      </c>
      <c r="AJ486" s="746">
        <f>SUM(AJ487:AJ489)</f>
        <v>7694282.0173999993</v>
      </c>
    </row>
    <row r="487" spans="1:36" s="494" customFormat="1" ht="31.5" customHeight="1" x14ac:dyDescent="0.25">
      <c r="A487" s="959" t="s">
        <v>1046</v>
      </c>
      <c r="B487" s="431" t="s">
        <v>274</v>
      </c>
      <c r="C487" s="574" t="s">
        <v>224</v>
      </c>
      <c r="D487" s="997">
        <v>3</v>
      </c>
      <c r="E487" s="497">
        <v>44520.961333333333</v>
      </c>
      <c r="F487" s="497">
        <f>E487*D487</f>
        <v>133562.88399999999</v>
      </c>
      <c r="G487" s="497">
        <v>127629.13279999999</v>
      </c>
      <c r="H487" s="497">
        <f>G487*D487</f>
        <v>382887.39839999995</v>
      </c>
      <c r="I487" s="610">
        <f>H487+F487</f>
        <v>516450.28239999991</v>
      </c>
      <c r="J487" s="793"/>
      <c r="K487" s="829">
        <v>44520.961333333333</v>
      </c>
      <c r="L487" s="830">
        <f>K487*J487</f>
        <v>0</v>
      </c>
      <c r="M487" s="829">
        <v>127629.13279999999</v>
      </c>
      <c r="N487" s="830">
        <f>M487*J487</f>
        <v>0</v>
      </c>
      <c r="O487" s="804">
        <f>N487+L487</f>
        <v>0</v>
      </c>
      <c r="P487" s="638">
        <f t="shared" si="332"/>
        <v>0</v>
      </c>
      <c r="Q487" s="512">
        <f t="shared" si="333"/>
        <v>0</v>
      </c>
      <c r="R487" s="637">
        <f t="shared" si="330"/>
        <v>0</v>
      </c>
      <c r="S487" s="638"/>
      <c r="T487" s="526">
        <v>44520.961333333333</v>
      </c>
      <c r="U487" s="526">
        <f>T487*S487</f>
        <v>0</v>
      </c>
      <c r="V487" s="526">
        <v>127629.13279999999</v>
      </c>
      <c r="W487" s="526">
        <f>V487*S487</f>
        <v>0</v>
      </c>
      <c r="X487" s="670">
        <f>W487+U487</f>
        <v>0</v>
      </c>
      <c r="Y487" s="638"/>
      <c r="Z487" s="525">
        <v>44520.961333333333</v>
      </c>
      <c r="AA487" s="525">
        <f>Z487*Y487</f>
        <v>0</v>
      </c>
      <c r="AB487" s="525">
        <v>127629.13279999999</v>
      </c>
      <c r="AC487" s="525">
        <f>AB487*Y487</f>
        <v>0</v>
      </c>
      <c r="AD487" s="668">
        <f>AC487+AA487</f>
        <v>0</v>
      </c>
      <c r="AE487" s="740">
        <f t="shared" si="331"/>
        <v>3</v>
      </c>
      <c r="AF487" s="762">
        <v>44520.961333333333</v>
      </c>
      <c r="AG487" s="762">
        <f>AF487*AE487</f>
        <v>133562.88399999999</v>
      </c>
      <c r="AH487" s="762">
        <v>127629.13279999999</v>
      </c>
      <c r="AI487" s="762">
        <f>AH487*AE487</f>
        <v>382887.39839999995</v>
      </c>
      <c r="AJ487" s="748">
        <f>AI487+AG487</f>
        <v>516450.28239999991</v>
      </c>
    </row>
    <row r="488" spans="1:36" s="494" customFormat="1" ht="31.5" customHeight="1" x14ac:dyDescent="0.25">
      <c r="A488" s="959" t="s">
        <v>1047</v>
      </c>
      <c r="B488" s="431" t="s">
        <v>285</v>
      </c>
      <c r="C488" s="574" t="s">
        <v>213</v>
      </c>
      <c r="D488" s="997">
        <v>8450</v>
      </c>
      <c r="E488" s="497">
        <v>323.69689171597634</v>
      </c>
      <c r="F488" s="497">
        <f>E488*D488</f>
        <v>2735238.7349999999</v>
      </c>
      <c r="G488" s="497">
        <v>463.89384615384614</v>
      </c>
      <c r="H488" s="497">
        <f>G488*D488</f>
        <v>3919903</v>
      </c>
      <c r="I488" s="610">
        <f>H488+F488</f>
        <v>6655141.7349999994</v>
      </c>
      <c r="J488" s="793"/>
      <c r="K488" s="829">
        <v>323.69689171597634</v>
      </c>
      <c r="L488" s="830">
        <f>K488*J488</f>
        <v>0</v>
      </c>
      <c r="M488" s="829">
        <v>463.89384615384614</v>
      </c>
      <c r="N488" s="830">
        <f>M488*J488</f>
        <v>0</v>
      </c>
      <c r="O488" s="804">
        <f>N488+L488</f>
        <v>0</v>
      </c>
      <c r="P488" s="638">
        <f t="shared" si="332"/>
        <v>0</v>
      </c>
      <c r="Q488" s="512">
        <f t="shared" si="333"/>
        <v>0</v>
      </c>
      <c r="R488" s="637">
        <f t="shared" si="330"/>
        <v>0</v>
      </c>
      <c r="S488" s="638"/>
      <c r="T488" s="526">
        <v>323.69689171597634</v>
      </c>
      <c r="U488" s="526">
        <f>T488*S488</f>
        <v>0</v>
      </c>
      <c r="V488" s="526">
        <v>463.89384615384614</v>
      </c>
      <c r="W488" s="526">
        <f>V488*S488</f>
        <v>0</v>
      </c>
      <c r="X488" s="670">
        <f>W488+U488</f>
        <v>0</v>
      </c>
      <c r="Y488" s="638"/>
      <c r="Z488" s="525">
        <v>323.69689171597634</v>
      </c>
      <c r="AA488" s="525">
        <f>Z488*Y488</f>
        <v>0</v>
      </c>
      <c r="AB488" s="525">
        <v>463.89384615384614</v>
      </c>
      <c r="AC488" s="525">
        <f>AB488*Y488</f>
        <v>0</v>
      </c>
      <c r="AD488" s="668">
        <f>AC488+AA488</f>
        <v>0</v>
      </c>
      <c r="AE488" s="740">
        <f t="shared" si="331"/>
        <v>8450</v>
      </c>
      <c r="AF488" s="762">
        <v>323.69689171597634</v>
      </c>
      <c r="AG488" s="762">
        <f>AF488*AE488</f>
        <v>2735238.7349999999</v>
      </c>
      <c r="AH488" s="762">
        <v>463.89384615384614</v>
      </c>
      <c r="AI488" s="762">
        <f>AH488*AE488</f>
        <v>3919903</v>
      </c>
      <c r="AJ488" s="748">
        <f>AI488+AG488</f>
        <v>6655141.7349999994</v>
      </c>
    </row>
    <row r="489" spans="1:36" s="494" customFormat="1" ht="31.5" customHeight="1" x14ac:dyDescent="0.25">
      <c r="A489" s="959" t="s">
        <v>1048</v>
      </c>
      <c r="B489" s="431" t="s">
        <v>286</v>
      </c>
      <c r="C489" s="574" t="s">
        <v>224</v>
      </c>
      <c r="D489" s="997">
        <v>1</v>
      </c>
      <c r="E489" s="497">
        <v>522690</v>
      </c>
      <c r="F489" s="497">
        <f>E489*D489</f>
        <v>522690</v>
      </c>
      <c r="G489" s="497"/>
      <c r="H489" s="497"/>
      <c r="I489" s="610">
        <f>H489+F489</f>
        <v>522690</v>
      </c>
      <c r="J489" s="793"/>
      <c r="K489" s="829">
        <v>522690</v>
      </c>
      <c r="L489" s="830">
        <f>K489*J489</f>
        <v>0</v>
      </c>
      <c r="M489" s="829"/>
      <c r="N489" s="830"/>
      <c r="O489" s="804">
        <f>N489+L489</f>
        <v>0</v>
      </c>
      <c r="P489" s="638">
        <f t="shared" si="332"/>
        <v>0</v>
      </c>
      <c r="Q489" s="512">
        <f t="shared" si="333"/>
        <v>0</v>
      </c>
      <c r="R489" s="637">
        <f t="shared" si="330"/>
        <v>0</v>
      </c>
      <c r="S489" s="638"/>
      <c r="T489" s="526">
        <v>522690</v>
      </c>
      <c r="U489" s="526">
        <f>T489*S489</f>
        <v>0</v>
      </c>
      <c r="V489" s="526"/>
      <c r="W489" s="526"/>
      <c r="X489" s="670">
        <f>W489+U489</f>
        <v>0</v>
      </c>
      <c r="Y489" s="638"/>
      <c r="Z489" s="525">
        <v>522690</v>
      </c>
      <c r="AA489" s="525">
        <f>Z489*Y489</f>
        <v>0</v>
      </c>
      <c r="AB489" s="525"/>
      <c r="AC489" s="525"/>
      <c r="AD489" s="668">
        <f>AC489+AA489</f>
        <v>0</v>
      </c>
      <c r="AE489" s="740">
        <f t="shared" si="331"/>
        <v>1</v>
      </c>
      <c r="AF489" s="762">
        <v>522690</v>
      </c>
      <c r="AG489" s="762">
        <f>AF489*AE489</f>
        <v>522690</v>
      </c>
      <c r="AH489" s="762"/>
      <c r="AI489" s="762"/>
      <c r="AJ489" s="748">
        <f>AI489+AG489</f>
        <v>522690</v>
      </c>
    </row>
    <row r="490" spans="1:36" s="403" customFormat="1" ht="31.5" customHeight="1" x14ac:dyDescent="0.25">
      <c r="A490" s="961">
        <v>2</v>
      </c>
      <c r="B490" s="695" t="s">
        <v>549</v>
      </c>
      <c r="C490" s="696"/>
      <c r="D490" s="634"/>
      <c r="E490" s="455"/>
      <c r="F490" s="455"/>
      <c r="G490" s="455"/>
      <c r="H490" s="455"/>
      <c r="I490" s="607"/>
      <c r="J490" s="825"/>
      <c r="K490" s="794"/>
      <c r="L490" s="803"/>
      <c r="M490" s="794"/>
      <c r="N490" s="803"/>
      <c r="O490" s="796"/>
      <c r="P490" s="638">
        <f t="shared" si="332"/>
        <v>0</v>
      </c>
      <c r="Q490" s="512">
        <f t="shared" si="333"/>
        <v>0</v>
      </c>
      <c r="R490" s="637">
        <f t="shared" si="330"/>
        <v>0</v>
      </c>
      <c r="S490" s="633"/>
      <c r="T490" s="518"/>
      <c r="U490" s="518"/>
      <c r="V490" s="518"/>
      <c r="W490" s="518"/>
      <c r="X490" s="669"/>
      <c r="Y490" s="633"/>
      <c r="Z490" s="513"/>
      <c r="AA490" s="513"/>
      <c r="AB490" s="513"/>
      <c r="AC490" s="513"/>
      <c r="AD490" s="667"/>
      <c r="AE490" s="740">
        <f t="shared" si="331"/>
        <v>0</v>
      </c>
      <c r="AF490" s="745"/>
      <c r="AG490" s="745"/>
      <c r="AH490" s="745"/>
      <c r="AI490" s="745"/>
      <c r="AJ490" s="746"/>
    </row>
    <row r="491" spans="1:36" s="404" customFormat="1" ht="31.5" customHeight="1" x14ac:dyDescent="0.25">
      <c r="A491" s="961" t="s">
        <v>550</v>
      </c>
      <c r="B491" s="695" t="s">
        <v>551</v>
      </c>
      <c r="C491" s="696"/>
      <c r="D491" s="985"/>
      <c r="E491" s="484"/>
      <c r="F491" s="484">
        <f>SUM(F492:F502)</f>
        <v>294619</v>
      </c>
      <c r="G491" s="484"/>
      <c r="H491" s="484">
        <f>SUM(H492:H502)</f>
        <v>708813.29999999981</v>
      </c>
      <c r="I491" s="707">
        <f>SUM(I492:I502)</f>
        <v>1003432.2999999998</v>
      </c>
      <c r="J491" s="825"/>
      <c r="K491" s="794"/>
      <c r="L491" s="795">
        <f>SUM(L492:L502)</f>
        <v>0</v>
      </c>
      <c r="M491" s="794"/>
      <c r="N491" s="795">
        <f>SUM(N492:N502)</f>
        <v>0</v>
      </c>
      <c r="O491" s="805">
        <f>SUM(O492:O502)</f>
        <v>0</v>
      </c>
      <c r="P491" s="638">
        <f t="shared" si="332"/>
        <v>0</v>
      </c>
      <c r="Q491" s="512">
        <f t="shared" si="333"/>
        <v>0</v>
      </c>
      <c r="R491" s="637">
        <f t="shared" si="330"/>
        <v>0</v>
      </c>
      <c r="S491" s="633"/>
      <c r="T491" s="518"/>
      <c r="U491" s="518">
        <f>SUM(U492:U502)</f>
        <v>0</v>
      </c>
      <c r="V491" s="518"/>
      <c r="W491" s="518">
        <f>SUM(W492:W502)</f>
        <v>0</v>
      </c>
      <c r="X491" s="669">
        <f>SUM(X492:X502)</f>
        <v>0</v>
      </c>
      <c r="Y491" s="633"/>
      <c r="Z491" s="513"/>
      <c r="AA491" s="513">
        <f>SUM(AA492:AA502)</f>
        <v>0</v>
      </c>
      <c r="AB491" s="513"/>
      <c r="AC491" s="513">
        <f>SUM(AC492:AC502)</f>
        <v>0</v>
      </c>
      <c r="AD491" s="667">
        <f>SUM(AD492:AD502)</f>
        <v>0</v>
      </c>
      <c r="AE491" s="740">
        <f t="shared" si="331"/>
        <v>0</v>
      </c>
      <c r="AF491" s="745"/>
      <c r="AG491" s="745">
        <f>SUM(AG492:AG502)</f>
        <v>294619</v>
      </c>
      <c r="AH491" s="745"/>
      <c r="AI491" s="745">
        <f>SUM(AI492:AI502)</f>
        <v>708813.29999999981</v>
      </c>
      <c r="AJ491" s="746">
        <f>SUM(AJ492:AJ502)</f>
        <v>1003432.2999999998</v>
      </c>
    </row>
    <row r="492" spans="1:36" s="403" customFormat="1" ht="31.5" customHeight="1" x14ac:dyDescent="0.25">
      <c r="A492" s="967" t="s">
        <v>1049</v>
      </c>
      <c r="B492" s="438" t="s">
        <v>552</v>
      </c>
      <c r="C492" s="571" t="s">
        <v>31</v>
      </c>
      <c r="D492" s="995">
        <v>2</v>
      </c>
      <c r="E492" s="477">
        <v>5502</v>
      </c>
      <c r="F492" s="477">
        <f t="shared" ref="F492:F500" si="334">E492*D492</f>
        <v>11004</v>
      </c>
      <c r="G492" s="477">
        <v>32487</v>
      </c>
      <c r="H492" s="477">
        <f t="shared" ref="H492:H501" si="335">G492*D492</f>
        <v>64974</v>
      </c>
      <c r="I492" s="610">
        <f t="shared" ref="I492:I502" si="336">H492+F492</f>
        <v>75978</v>
      </c>
      <c r="J492" s="828"/>
      <c r="K492" s="799">
        <v>5502</v>
      </c>
      <c r="L492" s="800">
        <f t="shared" ref="L492:L500" si="337">K492*J492</f>
        <v>0</v>
      </c>
      <c r="M492" s="799">
        <v>32487</v>
      </c>
      <c r="N492" s="800">
        <f t="shared" ref="N492:N501" si="338">M492*J492</f>
        <v>0</v>
      </c>
      <c r="O492" s="804">
        <f t="shared" ref="O492:O502" si="339">N492+L492</f>
        <v>0</v>
      </c>
      <c r="P492" s="638">
        <f t="shared" si="332"/>
        <v>0</v>
      </c>
      <c r="Q492" s="512">
        <f t="shared" si="333"/>
        <v>0</v>
      </c>
      <c r="R492" s="637">
        <f t="shared" si="330"/>
        <v>0</v>
      </c>
      <c r="S492" s="649"/>
      <c r="T492" s="519">
        <v>5502</v>
      </c>
      <c r="U492" s="519">
        <f t="shared" ref="U492:U500" si="340">T492*S492</f>
        <v>0</v>
      </c>
      <c r="V492" s="519">
        <v>32487</v>
      </c>
      <c r="W492" s="519">
        <f t="shared" ref="W492:W501" si="341">V492*S492</f>
        <v>0</v>
      </c>
      <c r="X492" s="670">
        <f t="shared" ref="X492:X502" si="342">W492+U492</f>
        <v>0</v>
      </c>
      <c r="Y492" s="649"/>
      <c r="Z492" s="512">
        <v>5502</v>
      </c>
      <c r="AA492" s="512">
        <f t="shared" ref="AA492:AA500" si="343">Z492*Y492</f>
        <v>0</v>
      </c>
      <c r="AB492" s="512">
        <v>32487</v>
      </c>
      <c r="AC492" s="512">
        <f t="shared" ref="AC492:AC501" si="344">AB492*Y492</f>
        <v>0</v>
      </c>
      <c r="AD492" s="668">
        <f t="shared" ref="AD492:AD502" si="345">AC492+AA492</f>
        <v>0</v>
      </c>
      <c r="AE492" s="740">
        <f t="shared" si="331"/>
        <v>2</v>
      </c>
      <c r="AF492" s="747">
        <v>5502</v>
      </c>
      <c r="AG492" s="747">
        <f t="shared" ref="AG492:AG500" si="346">AF492*AE492</f>
        <v>11004</v>
      </c>
      <c r="AH492" s="747">
        <v>32487</v>
      </c>
      <c r="AI492" s="747">
        <f t="shared" ref="AI492:AI501" si="347">AH492*AE492</f>
        <v>64974</v>
      </c>
      <c r="AJ492" s="748">
        <f t="shared" ref="AJ492:AJ502" si="348">AI492+AG492</f>
        <v>75978</v>
      </c>
    </row>
    <row r="493" spans="1:36" s="403" customFormat="1" ht="31.5" customHeight="1" x14ac:dyDescent="0.25">
      <c r="A493" s="967" t="s">
        <v>1050</v>
      </c>
      <c r="B493" s="438" t="s">
        <v>460</v>
      </c>
      <c r="C493" s="571" t="s">
        <v>378</v>
      </c>
      <c r="D493" s="995">
        <v>350</v>
      </c>
      <c r="E493" s="477">
        <v>214.84</v>
      </c>
      <c r="F493" s="477">
        <f t="shared" si="334"/>
        <v>75194</v>
      </c>
      <c r="G493" s="477">
        <v>184.6</v>
      </c>
      <c r="H493" s="477">
        <f t="shared" si="335"/>
        <v>64610</v>
      </c>
      <c r="I493" s="610">
        <f t="shared" si="336"/>
        <v>139804</v>
      </c>
      <c r="J493" s="828"/>
      <c r="K493" s="799">
        <v>214.84</v>
      </c>
      <c r="L493" s="800">
        <f t="shared" si="337"/>
        <v>0</v>
      </c>
      <c r="M493" s="799">
        <v>184.6</v>
      </c>
      <c r="N493" s="800">
        <f t="shared" si="338"/>
        <v>0</v>
      </c>
      <c r="O493" s="804">
        <f t="shared" si="339"/>
        <v>0</v>
      </c>
      <c r="P493" s="638">
        <f t="shared" si="332"/>
        <v>0</v>
      </c>
      <c r="Q493" s="512">
        <f t="shared" si="333"/>
        <v>0</v>
      </c>
      <c r="R493" s="637">
        <f t="shared" si="330"/>
        <v>0</v>
      </c>
      <c r="S493" s="649"/>
      <c r="T493" s="519">
        <v>214.84</v>
      </c>
      <c r="U493" s="519">
        <f t="shared" si="340"/>
        <v>0</v>
      </c>
      <c r="V493" s="519">
        <v>184.6</v>
      </c>
      <c r="W493" s="519">
        <f t="shared" si="341"/>
        <v>0</v>
      </c>
      <c r="X493" s="670">
        <f t="shared" si="342"/>
        <v>0</v>
      </c>
      <c r="Y493" s="649"/>
      <c r="Z493" s="512">
        <v>214.84</v>
      </c>
      <c r="AA493" s="512">
        <f t="shared" si="343"/>
        <v>0</v>
      </c>
      <c r="AB493" s="512">
        <v>184.6</v>
      </c>
      <c r="AC493" s="512">
        <f t="shared" si="344"/>
        <v>0</v>
      </c>
      <c r="AD493" s="668">
        <f t="shared" si="345"/>
        <v>0</v>
      </c>
      <c r="AE493" s="740">
        <f t="shared" si="331"/>
        <v>350</v>
      </c>
      <c r="AF493" s="747">
        <v>214.84</v>
      </c>
      <c r="AG493" s="747">
        <f t="shared" si="346"/>
        <v>75194</v>
      </c>
      <c r="AH493" s="747">
        <v>184.6</v>
      </c>
      <c r="AI493" s="747">
        <f t="shared" si="347"/>
        <v>64610</v>
      </c>
      <c r="AJ493" s="748">
        <f t="shared" si="348"/>
        <v>139804</v>
      </c>
    </row>
    <row r="494" spans="1:36" s="403" customFormat="1" ht="31.5" customHeight="1" x14ac:dyDescent="0.25">
      <c r="A494" s="967" t="s">
        <v>1051</v>
      </c>
      <c r="B494" s="438" t="s">
        <v>553</v>
      </c>
      <c r="C494" s="571" t="s">
        <v>31</v>
      </c>
      <c r="D494" s="995">
        <v>23</v>
      </c>
      <c r="E494" s="477">
        <v>4585</v>
      </c>
      <c r="F494" s="477">
        <f t="shared" si="334"/>
        <v>105455</v>
      </c>
      <c r="G494" s="477">
        <v>21362.9</v>
      </c>
      <c r="H494" s="477">
        <f t="shared" si="335"/>
        <v>491346.7</v>
      </c>
      <c r="I494" s="610">
        <f t="shared" si="336"/>
        <v>596801.69999999995</v>
      </c>
      <c r="J494" s="828"/>
      <c r="K494" s="799">
        <v>4585</v>
      </c>
      <c r="L494" s="800">
        <f t="shared" si="337"/>
        <v>0</v>
      </c>
      <c r="M494" s="799">
        <v>21362.9</v>
      </c>
      <c r="N494" s="800">
        <f t="shared" si="338"/>
        <v>0</v>
      </c>
      <c r="O494" s="804">
        <f t="shared" si="339"/>
        <v>0</v>
      </c>
      <c r="P494" s="638">
        <f t="shared" si="332"/>
        <v>0</v>
      </c>
      <c r="Q494" s="512">
        <f t="shared" si="333"/>
        <v>0</v>
      </c>
      <c r="R494" s="637">
        <f t="shared" si="330"/>
        <v>0</v>
      </c>
      <c r="S494" s="649"/>
      <c r="T494" s="519">
        <v>4585</v>
      </c>
      <c r="U494" s="519">
        <f t="shared" si="340"/>
        <v>0</v>
      </c>
      <c r="V494" s="519">
        <v>21362.9</v>
      </c>
      <c r="W494" s="519">
        <f t="shared" si="341"/>
        <v>0</v>
      </c>
      <c r="X494" s="670">
        <f t="shared" si="342"/>
        <v>0</v>
      </c>
      <c r="Y494" s="649"/>
      <c r="Z494" s="512">
        <v>4585</v>
      </c>
      <c r="AA494" s="512">
        <f t="shared" si="343"/>
        <v>0</v>
      </c>
      <c r="AB494" s="512">
        <v>21362.9</v>
      </c>
      <c r="AC494" s="512">
        <f t="shared" si="344"/>
        <v>0</v>
      </c>
      <c r="AD494" s="668">
        <f t="shared" si="345"/>
        <v>0</v>
      </c>
      <c r="AE494" s="740">
        <f t="shared" si="331"/>
        <v>23</v>
      </c>
      <c r="AF494" s="747">
        <v>4585</v>
      </c>
      <c r="AG494" s="747">
        <f t="shared" si="346"/>
        <v>105455</v>
      </c>
      <c r="AH494" s="747">
        <v>21362.9</v>
      </c>
      <c r="AI494" s="747">
        <f t="shared" si="347"/>
        <v>491346.7</v>
      </c>
      <c r="AJ494" s="748">
        <f t="shared" si="348"/>
        <v>596801.69999999995</v>
      </c>
    </row>
    <row r="495" spans="1:36" s="403" customFormat="1" ht="31.5" customHeight="1" x14ac:dyDescent="0.25">
      <c r="A495" s="967" t="s">
        <v>1052</v>
      </c>
      <c r="B495" s="438" t="s">
        <v>554</v>
      </c>
      <c r="C495" s="571" t="s">
        <v>32</v>
      </c>
      <c r="D495" s="995">
        <v>350</v>
      </c>
      <c r="E495" s="477">
        <v>104.80000000000001</v>
      </c>
      <c r="F495" s="477">
        <f t="shared" si="334"/>
        <v>36680.000000000007</v>
      </c>
      <c r="G495" s="477">
        <v>119.60000000000001</v>
      </c>
      <c r="H495" s="477">
        <f t="shared" si="335"/>
        <v>41860</v>
      </c>
      <c r="I495" s="610">
        <f t="shared" si="336"/>
        <v>78540</v>
      </c>
      <c r="J495" s="828"/>
      <c r="K495" s="799">
        <v>104.80000000000001</v>
      </c>
      <c r="L495" s="800">
        <f t="shared" si="337"/>
        <v>0</v>
      </c>
      <c r="M495" s="799">
        <v>119.60000000000001</v>
      </c>
      <c r="N495" s="800">
        <f t="shared" si="338"/>
        <v>0</v>
      </c>
      <c r="O495" s="804">
        <f t="shared" si="339"/>
        <v>0</v>
      </c>
      <c r="P495" s="638">
        <f t="shared" si="332"/>
        <v>0</v>
      </c>
      <c r="Q495" s="512">
        <f t="shared" si="333"/>
        <v>0</v>
      </c>
      <c r="R495" s="637">
        <f t="shared" si="330"/>
        <v>0</v>
      </c>
      <c r="S495" s="649"/>
      <c r="T495" s="519">
        <v>104.80000000000001</v>
      </c>
      <c r="U495" s="519">
        <f t="shared" si="340"/>
        <v>0</v>
      </c>
      <c r="V495" s="519">
        <v>119.60000000000001</v>
      </c>
      <c r="W495" s="519">
        <f t="shared" si="341"/>
        <v>0</v>
      </c>
      <c r="X495" s="670">
        <f t="shared" si="342"/>
        <v>0</v>
      </c>
      <c r="Y495" s="649"/>
      <c r="Z495" s="512">
        <v>104.80000000000001</v>
      </c>
      <c r="AA495" s="512">
        <f t="shared" si="343"/>
        <v>0</v>
      </c>
      <c r="AB495" s="512">
        <v>119.60000000000001</v>
      </c>
      <c r="AC495" s="512">
        <f t="shared" si="344"/>
        <v>0</v>
      </c>
      <c r="AD495" s="668">
        <f t="shared" si="345"/>
        <v>0</v>
      </c>
      <c r="AE495" s="740">
        <f t="shared" si="331"/>
        <v>350</v>
      </c>
      <c r="AF495" s="747">
        <v>104.80000000000001</v>
      </c>
      <c r="AG495" s="747">
        <f t="shared" si="346"/>
        <v>36680.000000000007</v>
      </c>
      <c r="AH495" s="747">
        <v>119.60000000000001</v>
      </c>
      <c r="AI495" s="747">
        <f t="shared" si="347"/>
        <v>41860</v>
      </c>
      <c r="AJ495" s="748">
        <f t="shared" si="348"/>
        <v>78540</v>
      </c>
    </row>
    <row r="496" spans="1:36" s="403" customFormat="1" ht="31.5" customHeight="1" x14ac:dyDescent="0.25">
      <c r="A496" s="967" t="s">
        <v>1053</v>
      </c>
      <c r="B496" s="438" t="s">
        <v>265</v>
      </c>
      <c r="C496" s="571" t="s">
        <v>31</v>
      </c>
      <c r="D496" s="995">
        <v>350</v>
      </c>
      <c r="E496" s="477">
        <v>6.5500000000000007</v>
      </c>
      <c r="F496" s="477">
        <f t="shared" si="334"/>
        <v>2292.5000000000005</v>
      </c>
      <c r="G496" s="477">
        <v>26.52</v>
      </c>
      <c r="H496" s="477">
        <f t="shared" si="335"/>
        <v>9282</v>
      </c>
      <c r="I496" s="610">
        <f t="shared" si="336"/>
        <v>11574.5</v>
      </c>
      <c r="J496" s="828"/>
      <c r="K496" s="799">
        <v>6.5500000000000007</v>
      </c>
      <c r="L496" s="800">
        <f t="shared" si="337"/>
        <v>0</v>
      </c>
      <c r="M496" s="799">
        <v>26.52</v>
      </c>
      <c r="N496" s="800">
        <f t="shared" si="338"/>
        <v>0</v>
      </c>
      <c r="O496" s="804">
        <f t="shared" si="339"/>
        <v>0</v>
      </c>
      <c r="P496" s="638">
        <f t="shared" si="332"/>
        <v>0</v>
      </c>
      <c r="Q496" s="512">
        <f t="shared" si="333"/>
        <v>0</v>
      </c>
      <c r="R496" s="637">
        <f t="shared" si="330"/>
        <v>0</v>
      </c>
      <c r="S496" s="649"/>
      <c r="T496" s="519">
        <v>6.5500000000000007</v>
      </c>
      <c r="U496" s="519">
        <f t="shared" si="340"/>
        <v>0</v>
      </c>
      <c r="V496" s="519">
        <v>26.52</v>
      </c>
      <c r="W496" s="519">
        <f t="shared" si="341"/>
        <v>0</v>
      </c>
      <c r="X496" s="670">
        <f t="shared" si="342"/>
        <v>0</v>
      </c>
      <c r="Y496" s="649"/>
      <c r="Z496" s="512">
        <v>6.5500000000000007</v>
      </c>
      <c r="AA496" s="512">
        <f t="shared" si="343"/>
        <v>0</v>
      </c>
      <c r="AB496" s="512">
        <v>26.52</v>
      </c>
      <c r="AC496" s="512">
        <f t="shared" si="344"/>
        <v>0</v>
      </c>
      <c r="AD496" s="668">
        <f t="shared" si="345"/>
        <v>0</v>
      </c>
      <c r="AE496" s="740">
        <f t="shared" si="331"/>
        <v>350</v>
      </c>
      <c r="AF496" s="747">
        <v>6.5500000000000007</v>
      </c>
      <c r="AG496" s="747">
        <f t="shared" si="346"/>
        <v>2292.5000000000005</v>
      </c>
      <c r="AH496" s="747">
        <v>26.52</v>
      </c>
      <c r="AI496" s="747">
        <f t="shared" si="347"/>
        <v>9282</v>
      </c>
      <c r="AJ496" s="748">
        <f t="shared" si="348"/>
        <v>11574.5</v>
      </c>
    </row>
    <row r="497" spans="1:37" s="403" customFormat="1" ht="31.5" customHeight="1" x14ac:dyDescent="0.25">
      <c r="A497" s="967" t="s">
        <v>1054</v>
      </c>
      <c r="B497" s="438" t="s">
        <v>555</v>
      </c>
      <c r="C497" s="571" t="s">
        <v>31</v>
      </c>
      <c r="D497" s="995">
        <v>23</v>
      </c>
      <c r="E497" s="477">
        <v>655</v>
      </c>
      <c r="F497" s="477">
        <f t="shared" si="334"/>
        <v>15065</v>
      </c>
      <c r="G497" s="477">
        <v>135.20000000000002</v>
      </c>
      <c r="H497" s="477">
        <f t="shared" si="335"/>
        <v>3109.6000000000004</v>
      </c>
      <c r="I497" s="610">
        <f t="shared" si="336"/>
        <v>18174.599999999999</v>
      </c>
      <c r="J497" s="828"/>
      <c r="K497" s="799">
        <v>655</v>
      </c>
      <c r="L497" s="800">
        <f t="shared" si="337"/>
        <v>0</v>
      </c>
      <c r="M497" s="799">
        <v>135.20000000000002</v>
      </c>
      <c r="N497" s="800">
        <f t="shared" si="338"/>
        <v>0</v>
      </c>
      <c r="O497" s="804">
        <f t="shared" si="339"/>
        <v>0</v>
      </c>
      <c r="P497" s="638">
        <f t="shared" si="332"/>
        <v>0</v>
      </c>
      <c r="Q497" s="512">
        <f t="shared" si="333"/>
        <v>0</v>
      </c>
      <c r="R497" s="637">
        <f t="shared" si="330"/>
        <v>0</v>
      </c>
      <c r="S497" s="649"/>
      <c r="T497" s="519">
        <v>655</v>
      </c>
      <c r="U497" s="519">
        <f t="shared" si="340"/>
        <v>0</v>
      </c>
      <c r="V497" s="519">
        <v>135.20000000000002</v>
      </c>
      <c r="W497" s="519">
        <f t="shared" si="341"/>
        <v>0</v>
      </c>
      <c r="X497" s="670">
        <f t="shared" si="342"/>
        <v>0</v>
      </c>
      <c r="Y497" s="649"/>
      <c r="Z497" s="512">
        <v>655</v>
      </c>
      <c r="AA497" s="512">
        <f t="shared" si="343"/>
        <v>0</v>
      </c>
      <c r="AB497" s="512">
        <v>135.20000000000002</v>
      </c>
      <c r="AC497" s="512">
        <f t="shared" si="344"/>
        <v>0</v>
      </c>
      <c r="AD497" s="668">
        <f t="shared" si="345"/>
        <v>0</v>
      </c>
      <c r="AE497" s="740">
        <f t="shared" si="331"/>
        <v>23</v>
      </c>
      <c r="AF497" s="747">
        <v>655</v>
      </c>
      <c r="AG497" s="747">
        <f t="shared" si="346"/>
        <v>15065</v>
      </c>
      <c r="AH497" s="747">
        <v>135.20000000000002</v>
      </c>
      <c r="AI497" s="747">
        <f t="shared" si="347"/>
        <v>3109.6000000000004</v>
      </c>
      <c r="AJ497" s="748">
        <f t="shared" si="348"/>
        <v>18174.599999999999</v>
      </c>
    </row>
    <row r="498" spans="1:37" s="403" customFormat="1" ht="31.5" customHeight="1" x14ac:dyDescent="0.25">
      <c r="A498" s="967" t="s">
        <v>1055</v>
      </c>
      <c r="B498" s="438" t="s">
        <v>556</v>
      </c>
      <c r="C498" s="571" t="s">
        <v>31</v>
      </c>
      <c r="D498" s="995">
        <v>46</v>
      </c>
      <c r="E498" s="477">
        <v>65.5</v>
      </c>
      <c r="F498" s="477">
        <f t="shared" si="334"/>
        <v>3013</v>
      </c>
      <c r="G498" s="477">
        <v>109.2</v>
      </c>
      <c r="H498" s="477">
        <f t="shared" si="335"/>
        <v>5023.2</v>
      </c>
      <c r="I498" s="610">
        <f t="shared" si="336"/>
        <v>8036.2</v>
      </c>
      <c r="J498" s="828"/>
      <c r="K498" s="799">
        <v>65.5</v>
      </c>
      <c r="L498" s="800">
        <f t="shared" si="337"/>
        <v>0</v>
      </c>
      <c r="M498" s="799">
        <v>109.2</v>
      </c>
      <c r="N498" s="800">
        <f t="shared" si="338"/>
        <v>0</v>
      </c>
      <c r="O498" s="804">
        <f t="shared" si="339"/>
        <v>0</v>
      </c>
      <c r="P498" s="638">
        <f t="shared" si="332"/>
        <v>0</v>
      </c>
      <c r="Q498" s="512">
        <f t="shared" si="333"/>
        <v>0</v>
      </c>
      <c r="R498" s="637">
        <f t="shared" si="330"/>
        <v>0</v>
      </c>
      <c r="S498" s="649"/>
      <c r="T498" s="519">
        <v>65.5</v>
      </c>
      <c r="U498" s="519">
        <f t="shared" si="340"/>
        <v>0</v>
      </c>
      <c r="V498" s="519">
        <v>109.2</v>
      </c>
      <c r="W498" s="519">
        <f t="shared" si="341"/>
        <v>0</v>
      </c>
      <c r="X498" s="670">
        <f t="shared" si="342"/>
        <v>0</v>
      </c>
      <c r="Y498" s="649"/>
      <c r="Z498" s="512">
        <v>65.5</v>
      </c>
      <c r="AA498" s="512">
        <f t="shared" si="343"/>
        <v>0</v>
      </c>
      <c r="AB498" s="512">
        <v>109.2</v>
      </c>
      <c r="AC498" s="512">
        <f t="shared" si="344"/>
        <v>0</v>
      </c>
      <c r="AD498" s="668">
        <f t="shared" si="345"/>
        <v>0</v>
      </c>
      <c r="AE498" s="740">
        <f t="shared" si="331"/>
        <v>46</v>
      </c>
      <c r="AF498" s="747">
        <v>65.5</v>
      </c>
      <c r="AG498" s="747">
        <f t="shared" si="346"/>
        <v>3013</v>
      </c>
      <c r="AH498" s="747">
        <v>109.2</v>
      </c>
      <c r="AI498" s="747">
        <f t="shared" si="347"/>
        <v>5023.2</v>
      </c>
      <c r="AJ498" s="748">
        <f t="shared" si="348"/>
        <v>8036.2</v>
      </c>
    </row>
    <row r="499" spans="1:37" s="403" customFormat="1" ht="31.5" customHeight="1" x14ac:dyDescent="0.25">
      <c r="A499" s="967" t="s">
        <v>1056</v>
      </c>
      <c r="B499" s="438" t="s">
        <v>556</v>
      </c>
      <c r="C499" s="571" t="s">
        <v>31</v>
      </c>
      <c r="D499" s="995">
        <v>23</v>
      </c>
      <c r="E499" s="477">
        <v>65.5</v>
      </c>
      <c r="F499" s="477">
        <f t="shared" si="334"/>
        <v>1506.5</v>
      </c>
      <c r="G499" s="477">
        <v>127.4</v>
      </c>
      <c r="H499" s="477">
        <f t="shared" si="335"/>
        <v>2930.2000000000003</v>
      </c>
      <c r="I499" s="610">
        <f t="shared" si="336"/>
        <v>4436.7000000000007</v>
      </c>
      <c r="J499" s="828"/>
      <c r="K499" s="799">
        <v>65.5</v>
      </c>
      <c r="L499" s="800">
        <f t="shared" si="337"/>
        <v>0</v>
      </c>
      <c r="M499" s="799">
        <v>127.4</v>
      </c>
      <c r="N499" s="800">
        <f t="shared" si="338"/>
        <v>0</v>
      </c>
      <c r="O499" s="804">
        <f t="shared" si="339"/>
        <v>0</v>
      </c>
      <c r="P499" s="638">
        <f t="shared" si="332"/>
        <v>0</v>
      </c>
      <c r="Q499" s="512">
        <f t="shared" si="333"/>
        <v>0</v>
      </c>
      <c r="R499" s="637">
        <f t="shared" si="330"/>
        <v>0</v>
      </c>
      <c r="S499" s="649"/>
      <c r="T499" s="519">
        <v>65.5</v>
      </c>
      <c r="U499" s="519">
        <f t="shared" si="340"/>
        <v>0</v>
      </c>
      <c r="V499" s="519">
        <v>127.4</v>
      </c>
      <c r="W499" s="519">
        <f t="shared" si="341"/>
        <v>0</v>
      </c>
      <c r="X499" s="670">
        <f t="shared" si="342"/>
        <v>0</v>
      </c>
      <c r="Y499" s="649"/>
      <c r="Z499" s="512">
        <v>65.5</v>
      </c>
      <c r="AA499" s="512">
        <f t="shared" si="343"/>
        <v>0</v>
      </c>
      <c r="AB499" s="512">
        <v>127.4</v>
      </c>
      <c r="AC499" s="512">
        <f t="shared" si="344"/>
        <v>0</v>
      </c>
      <c r="AD499" s="668">
        <f t="shared" si="345"/>
        <v>0</v>
      </c>
      <c r="AE499" s="740">
        <f t="shared" si="331"/>
        <v>23</v>
      </c>
      <c r="AF499" s="747">
        <v>65.5</v>
      </c>
      <c r="AG499" s="747">
        <f t="shared" si="346"/>
        <v>1506.5</v>
      </c>
      <c r="AH499" s="747">
        <v>127.4</v>
      </c>
      <c r="AI499" s="747">
        <f t="shared" si="347"/>
        <v>2930.2000000000003</v>
      </c>
      <c r="AJ499" s="748">
        <f t="shared" si="348"/>
        <v>4436.7000000000007</v>
      </c>
    </row>
    <row r="500" spans="1:37" s="403" customFormat="1" ht="31.5" customHeight="1" x14ac:dyDescent="0.25">
      <c r="A500" s="967" t="s">
        <v>1057</v>
      </c>
      <c r="B500" s="438" t="s">
        <v>557</v>
      </c>
      <c r="C500" s="571" t="s">
        <v>31</v>
      </c>
      <c r="D500" s="995">
        <v>396</v>
      </c>
      <c r="E500" s="477">
        <v>32.75</v>
      </c>
      <c r="F500" s="477">
        <f t="shared" si="334"/>
        <v>12969</v>
      </c>
      <c r="G500" s="477">
        <v>15.600000000000001</v>
      </c>
      <c r="H500" s="477">
        <f t="shared" si="335"/>
        <v>6177.6</v>
      </c>
      <c r="I500" s="610">
        <f t="shared" si="336"/>
        <v>19146.599999999999</v>
      </c>
      <c r="J500" s="828"/>
      <c r="K500" s="799">
        <v>32.75</v>
      </c>
      <c r="L500" s="800">
        <f t="shared" si="337"/>
        <v>0</v>
      </c>
      <c r="M500" s="799">
        <v>15.600000000000001</v>
      </c>
      <c r="N500" s="800">
        <f t="shared" si="338"/>
        <v>0</v>
      </c>
      <c r="O500" s="804">
        <f t="shared" si="339"/>
        <v>0</v>
      </c>
      <c r="P500" s="638">
        <f t="shared" si="332"/>
        <v>0</v>
      </c>
      <c r="Q500" s="512">
        <f t="shared" si="333"/>
        <v>0</v>
      </c>
      <c r="R500" s="637">
        <f t="shared" si="330"/>
        <v>0</v>
      </c>
      <c r="S500" s="649"/>
      <c r="T500" s="519">
        <v>32.75</v>
      </c>
      <c r="U500" s="519">
        <f t="shared" si="340"/>
        <v>0</v>
      </c>
      <c r="V500" s="519">
        <v>15.600000000000001</v>
      </c>
      <c r="W500" s="519">
        <f t="shared" si="341"/>
        <v>0</v>
      </c>
      <c r="X500" s="670">
        <f t="shared" si="342"/>
        <v>0</v>
      </c>
      <c r="Y500" s="649"/>
      <c r="Z500" s="512">
        <v>32.75</v>
      </c>
      <c r="AA500" s="512">
        <f t="shared" si="343"/>
        <v>0</v>
      </c>
      <c r="AB500" s="512">
        <v>15.600000000000001</v>
      </c>
      <c r="AC500" s="512">
        <f t="shared" si="344"/>
        <v>0</v>
      </c>
      <c r="AD500" s="668">
        <f t="shared" si="345"/>
        <v>0</v>
      </c>
      <c r="AE500" s="740">
        <f t="shared" si="331"/>
        <v>396</v>
      </c>
      <c r="AF500" s="747">
        <v>32.75</v>
      </c>
      <c r="AG500" s="747">
        <f t="shared" si="346"/>
        <v>12969</v>
      </c>
      <c r="AH500" s="747">
        <v>15.600000000000001</v>
      </c>
      <c r="AI500" s="747">
        <f t="shared" si="347"/>
        <v>6177.6</v>
      </c>
      <c r="AJ500" s="748">
        <f t="shared" si="348"/>
        <v>19146.599999999999</v>
      </c>
    </row>
    <row r="501" spans="1:37" s="403" customFormat="1" ht="31.5" customHeight="1" x14ac:dyDescent="0.25">
      <c r="A501" s="967" t="s">
        <v>1058</v>
      </c>
      <c r="B501" s="438" t="s">
        <v>268</v>
      </c>
      <c r="C501" s="571" t="s">
        <v>224</v>
      </c>
      <c r="D501" s="995">
        <v>1</v>
      </c>
      <c r="E501" s="477"/>
      <c r="F501" s="477"/>
      <c r="G501" s="477">
        <v>19500</v>
      </c>
      <c r="H501" s="477">
        <f t="shared" si="335"/>
        <v>19500</v>
      </c>
      <c r="I501" s="610">
        <f t="shared" si="336"/>
        <v>19500</v>
      </c>
      <c r="J501" s="828"/>
      <c r="K501" s="799"/>
      <c r="L501" s="800"/>
      <c r="M501" s="799">
        <v>19500</v>
      </c>
      <c r="N501" s="800">
        <f t="shared" si="338"/>
        <v>0</v>
      </c>
      <c r="O501" s="804">
        <f t="shared" si="339"/>
        <v>0</v>
      </c>
      <c r="P501" s="638">
        <f t="shared" si="332"/>
        <v>0</v>
      </c>
      <c r="Q501" s="512">
        <f t="shared" si="333"/>
        <v>0</v>
      </c>
      <c r="R501" s="637">
        <f t="shared" si="330"/>
        <v>0</v>
      </c>
      <c r="S501" s="649"/>
      <c r="T501" s="519"/>
      <c r="U501" s="519"/>
      <c r="V501" s="519">
        <v>19500</v>
      </c>
      <c r="W501" s="519">
        <f t="shared" si="341"/>
        <v>0</v>
      </c>
      <c r="X501" s="670">
        <f t="shared" si="342"/>
        <v>0</v>
      </c>
      <c r="Y501" s="649"/>
      <c r="Z501" s="512"/>
      <c r="AA501" s="512"/>
      <c r="AB501" s="512">
        <v>19500</v>
      </c>
      <c r="AC501" s="512">
        <f t="shared" si="344"/>
        <v>0</v>
      </c>
      <c r="AD501" s="668">
        <f t="shared" si="345"/>
        <v>0</v>
      </c>
      <c r="AE501" s="740">
        <f t="shared" si="331"/>
        <v>1</v>
      </c>
      <c r="AF501" s="747"/>
      <c r="AG501" s="747"/>
      <c r="AH501" s="747">
        <v>19500</v>
      </c>
      <c r="AI501" s="747">
        <f t="shared" si="347"/>
        <v>19500</v>
      </c>
      <c r="AJ501" s="748">
        <f t="shared" si="348"/>
        <v>19500</v>
      </c>
    </row>
    <row r="502" spans="1:37" s="403" customFormat="1" ht="31.5" customHeight="1" x14ac:dyDescent="0.25">
      <c r="A502" s="967" t="s">
        <v>1059</v>
      </c>
      <c r="B502" s="438" t="s">
        <v>358</v>
      </c>
      <c r="C502" s="571" t="s">
        <v>224</v>
      </c>
      <c r="D502" s="995">
        <v>1</v>
      </c>
      <c r="E502" s="477">
        <v>31440</v>
      </c>
      <c r="F502" s="477">
        <f>E502*D502</f>
        <v>31440</v>
      </c>
      <c r="G502" s="477"/>
      <c r="H502" s="477"/>
      <c r="I502" s="610">
        <f t="shared" si="336"/>
        <v>31440</v>
      </c>
      <c r="J502" s="828"/>
      <c r="K502" s="799">
        <v>31440</v>
      </c>
      <c r="L502" s="800">
        <f>K502*J502</f>
        <v>0</v>
      </c>
      <c r="M502" s="799"/>
      <c r="N502" s="800"/>
      <c r="O502" s="804">
        <f t="shared" si="339"/>
        <v>0</v>
      </c>
      <c r="P502" s="638">
        <f t="shared" si="332"/>
        <v>0</v>
      </c>
      <c r="Q502" s="512">
        <f t="shared" si="333"/>
        <v>0</v>
      </c>
      <c r="R502" s="637">
        <f t="shared" si="330"/>
        <v>0</v>
      </c>
      <c r="S502" s="649"/>
      <c r="T502" s="519">
        <v>31440</v>
      </c>
      <c r="U502" s="519">
        <f>T502*S502</f>
        <v>0</v>
      </c>
      <c r="V502" s="519"/>
      <c r="W502" s="519"/>
      <c r="X502" s="670">
        <f t="shared" si="342"/>
        <v>0</v>
      </c>
      <c r="Y502" s="649"/>
      <c r="Z502" s="512">
        <v>31440</v>
      </c>
      <c r="AA502" s="512">
        <f>Z502*Y502</f>
        <v>0</v>
      </c>
      <c r="AB502" s="512"/>
      <c r="AC502" s="512"/>
      <c r="AD502" s="668">
        <f t="shared" si="345"/>
        <v>0</v>
      </c>
      <c r="AE502" s="740">
        <f t="shared" si="331"/>
        <v>1</v>
      </c>
      <c r="AF502" s="747">
        <v>31440</v>
      </c>
      <c r="AG502" s="747">
        <f>AF502*AE502</f>
        <v>31440</v>
      </c>
      <c r="AH502" s="747"/>
      <c r="AI502" s="747"/>
      <c r="AJ502" s="748">
        <f t="shared" si="348"/>
        <v>31440</v>
      </c>
    </row>
    <row r="503" spans="1:37" s="403" customFormat="1" ht="31.5" customHeight="1" x14ac:dyDescent="0.25">
      <c r="A503" s="968" t="s">
        <v>28</v>
      </c>
      <c r="B503" s="695" t="s">
        <v>558</v>
      </c>
      <c r="C503" s="696"/>
      <c r="D503" s="634"/>
      <c r="E503" s="553"/>
      <c r="F503" s="553"/>
      <c r="G503" s="553"/>
      <c r="H503" s="553"/>
      <c r="I503" s="635"/>
      <c r="J503" s="825"/>
      <c r="K503" s="794"/>
      <c r="L503" s="803"/>
      <c r="M503" s="794"/>
      <c r="N503" s="803"/>
      <c r="O503" s="796"/>
      <c r="P503" s="634"/>
      <c r="Q503" s="553"/>
      <c r="R503" s="635"/>
      <c r="S503" s="633"/>
      <c r="T503" s="518"/>
      <c r="U503" s="518"/>
      <c r="V503" s="518"/>
      <c r="W503" s="518"/>
      <c r="X503" s="669"/>
      <c r="Y503" s="633"/>
      <c r="Z503" s="513"/>
      <c r="AA503" s="513"/>
      <c r="AB503" s="513"/>
      <c r="AC503" s="513"/>
      <c r="AD503" s="667"/>
      <c r="AE503" s="740">
        <f t="shared" si="331"/>
        <v>0</v>
      </c>
      <c r="AF503" s="745"/>
      <c r="AG503" s="745"/>
      <c r="AH503" s="745"/>
      <c r="AI503" s="745"/>
      <c r="AJ503" s="746"/>
    </row>
    <row r="504" spans="1:37" s="242" customFormat="1" ht="31.5" customHeight="1" x14ac:dyDescent="0.25">
      <c r="A504" s="968" t="s">
        <v>559</v>
      </c>
      <c r="B504" s="695" t="s">
        <v>560</v>
      </c>
      <c r="C504" s="696"/>
      <c r="D504" s="634"/>
      <c r="E504" s="455"/>
      <c r="F504" s="455">
        <f>F505+F519+F533+F547</f>
        <v>37448849.832400009</v>
      </c>
      <c r="G504" s="455"/>
      <c r="H504" s="455">
        <f>H505+H519+H533+H547</f>
        <v>47516454.300021</v>
      </c>
      <c r="I504" s="607">
        <f>I505+I519+I533+I547</f>
        <v>84965304.132421002</v>
      </c>
      <c r="J504" s="825"/>
      <c r="K504" s="794"/>
      <c r="L504" s="803">
        <f>L505+L519+L533+L547</f>
        <v>10159815.572400002</v>
      </c>
      <c r="M504" s="794"/>
      <c r="N504" s="803">
        <f>N505+N519+N533+N547</f>
        <v>15392630.228541</v>
      </c>
      <c r="O504" s="796">
        <f>O505+O519+O533+O547</f>
        <v>25552445.800941002</v>
      </c>
      <c r="P504" s="639"/>
      <c r="Q504" s="455"/>
      <c r="R504" s="607"/>
      <c r="S504" s="633"/>
      <c r="T504" s="518"/>
      <c r="U504" s="513">
        <f>U505+U519+U533+U547</f>
        <v>10159584.6</v>
      </c>
      <c r="V504" s="513"/>
      <c r="W504" s="513">
        <f>W505+W519+W533+W547</f>
        <v>15391716.924999999</v>
      </c>
      <c r="X504" s="667">
        <f>X505+X519+X533+X547</f>
        <v>25551301.525000006</v>
      </c>
      <c r="Y504" s="633"/>
      <c r="Z504" s="513"/>
      <c r="AA504" s="513">
        <f>AA505+AA519+AA533+AA547</f>
        <v>3447027.3499999996</v>
      </c>
      <c r="AB504" s="513"/>
      <c r="AC504" s="513">
        <f>AC505+AC519+AC533+AC547</f>
        <v>0</v>
      </c>
      <c r="AD504" s="667">
        <f>AD505+AD519+AD533+AD547</f>
        <v>3447027.3499999996</v>
      </c>
      <c r="AE504" s="740">
        <f t="shared" si="331"/>
        <v>0</v>
      </c>
      <c r="AF504" s="745"/>
      <c r="AG504" s="741">
        <f>AG505+AG519+AG533+AG547</f>
        <v>23842201.582400002</v>
      </c>
      <c r="AH504" s="741"/>
      <c r="AI504" s="741">
        <f>AI505+AI519+AI533+AI547</f>
        <v>32124635.322647002</v>
      </c>
      <c r="AJ504" s="742">
        <f>AJ505+AJ519+AJ533+AJ547</f>
        <v>55966836.905047007</v>
      </c>
      <c r="AK504" s="404"/>
    </row>
    <row r="505" spans="1:37" s="403" customFormat="1" ht="31.5" customHeight="1" x14ac:dyDescent="0.25">
      <c r="A505" s="964" t="s">
        <v>1060</v>
      </c>
      <c r="B505" s="433" t="s">
        <v>561</v>
      </c>
      <c r="C505" s="567"/>
      <c r="D505" s="614"/>
      <c r="E505" s="456"/>
      <c r="F505" s="456">
        <f>SUM(F507:F518)</f>
        <v>11963784.964800002</v>
      </c>
      <c r="G505" s="456"/>
      <c r="H505" s="456">
        <f>SUM(H507:H518)</f>
        <v>15123475.401672</v>
      </c>
      <c r="I505" s="620">
        <f>SUM(I507:I518)</f>
        <v>27087260.366472002</v>
      </c>
      <c r="J505" s="815"/>
      <c r="K505" s="808"/>
      <c r="L505" s="826">
        <f>SUM(L507:L518)</f>
        <v>0</v>
      </c>
      <c r="M505" s="808"/>
      <c r="N505" s="826">
        <f>SUM(N507:N518)</f>
        <v>0</v>
      </c>
      <c r="O505" s="827">
        <f>SUM(O507:O518)</f>
        <v>0</v>
      </c>
      <c r="P505" s="638">
        <f t="shared" si="332"/>
        <v>0</v>
      </c>
      <c r="Q505" s="512">
        <f t="shared" si="333"/>
        <v>0</v>
      </c>
      <c r="R505" s="637">
        <f t="shared" si="330"/>
        <v>0</v>
      </c>
      <c r="S505" s="647"/>
      <c r="T505" s="521"/>
      <c r="U505" s="521">
        <f>SUM(U507:U518)</f>
        <v>0</v>
      </c>
      <c r="V505" s="521"/>
      <c r="W505" s="521">
        <f>SUM(W507:W518)</f>
        <v>0</v>
      </c>
      <c r="X505" s="671">
        <f>SUM(X507:X518)</f>
        <v>0</v>
      </c>
      <c r="Y505" s="647"/>
      <c r="Z505" s="520"/>
      <c r="AA505" s="520">
        <f>SUM(AA507:AA518)</f>
        <v>1280647.9400000002</v>
      </c>
      <c r="AB505" s="520"/>
      <c r="AC505" s="520">
        <f>SUM(AC507:AC518)</f>
        <v>0</v>
      </c>
      <c r="AD505" s="673">
        <f>SUM(AD507:AD518)</f>
        <v>1280647.9400000002</v>
      </c>
      <c r="AE505" s="740">
        <f t="shared" si="331"/>
        <v>0</v>
      </c>
      <c r="AF505" s="749"/>
      <c r="AG505" s="749">
        <f>SUM(AG507:AG518)</f>
        <v>10683137.024800001</v>
      </c>
      <c r="AH505" s="749"/>
      <c r="AI505" s="749">
        <f>SUM(AI507:AI518)</f>
        <v>15123475.401672</v>
      </c>
      <c r="AJ505" s="750">
        <f>SUM(AJ507:AJ518)</f>
        <v>25806612.426472001</v>
      </c>
    </row>
    <row r="506" spans="1:37" s="403" customFormat="1" ht="31.5" customHeight="1" x14ac:dyDescent="0.25">
      <c r="A506" s="962" t="s">
        <v>1062</v>
      </c>
      <c r="B506" s="448" t="s">
        <v>562</v>
      </c>
      <c r="C506" s="576"/>
      <c r="D506" s="1002"/>
      <c r="E506" s="477"/>
      <c r="F506" s="477"/>
      <c r="G506" s="477"/>
      <c r="H506" s="477"/>
      <c r="I506" s="610"/>
      <c r="J506" s="793"/>
      <c r="K506" s="799"/>
      <c r="L506" s="800"/>
      <c r="M506" s="799"/>
      <c r="N506" s="800"/>
      <c r="O506" s="804"/>
      <c r="P506" s="638">
        <f t="shared" si="332"/>
        <v>0</v>
      </c>
      <c r="Q506" s="512">
        <f t="shared" si="333"/>
        <v>0</v>
      </c>
      <c r="R506" s="637">
        <f t="shared" si="330"/>
        <v>0</v>
      </c>
      <c r="S506" s="638"/>
      <c r="T506" s="519"/>
      <c r="U506" s="519"/>
      <c r="V506" s="519"/>
      <c r="W506" s="519"/>
      <c r="X506" s="670"/>
      <c r="Y506" s="638"/>
      <c r="Z506" s="512"/>
      <c r="AA506" s="512"/>
      <c r="AB506" s="512"/>
      <c r="AC506" s="512"/>
      <c r="AD506" s="668"/>
      <c r="AE506" s="740">
        <f t="shared" si="331"/>
        <v>0</v>
      </c>
      <c r="AF506" s="747"/>
      <c r="AG506" s="747"/>
      <c r="AH506" s="747"/>
      <c r="AI506" s="747"/>
      <c r="AJ506" s="748"/>
    </row>
    <row r="507" spans="1:37" s="403" customFormat="1" ht="31.5" customHeight="1" x14ac:dyDescent="0.25">
      <c r="A507" s="962" t="s">
        <v>1064</v>
      </c>
      <c r="B507" s="438" t="s">
        <v>563</v>
      </c>
      <c r="C507" s="571" t="s">
        <v>171</v>
      </c>
      <c r="D507" s="1002">
        <f>79.62</f>
        <v>79.62</v>
      </c>
      <c r="E507" s="477">
        <v>13494</v>
      </c>
      <c r="F507" s="477">
        <f>E507*D507</f>
        <v>1074392.28</v>
      </c>
      <c r="G507" s="477"/>
      <c r="H507" s="477"/>
      <c r="I507" s="610">
        <f>F507+H507</f>
        <v>1074392.28</v>
      </c>
      <c r="J507" s="793"/>
      <c r="K507" s="799">
        <v>13494</v>
      </c>
      <c r="L507" s="800">
        <f>K507*J507</f>
        <v>0</v>
      </c>
      <c r="M507" s="799"/>
      <c r="N507" s="800"/>
      <c r="O507" s="804">
        <f>L507+N507</f>
        <v>0</v>
      </c>
      <c r="P507" s="638">
        <f t="shared" si="332"/>
        <v>0</v>
      </c>
      <c r="Q507" s="512">
        <f t="shared" si="333"/>
        <v>0</v>
      </c>
      <c r="R507" s="637">
        <f t="shared" si="330"/>
        <v>0</v>
      </c>
      <c r="S507" s="638"/>
      <c r="T507" s="519">
        <v>13494</v>
      </c>
      <c r="U507" s="519">
        <f>T507*S507</f>
        <v>0</v>
      </c>
      <c r="V507" s="519"/>
      <c r="W507" s="519"/>
      <c r="X507" s="670">
        <f>U507+W507</f>
        <v>0</v>
      </c>
      <c r="Y507" s="638"/>
      <c r="Z507" s="512">
        <v>13494</v>
      </c>
      <c r="AA507" s="512">
        <f>Z507*Y507</f>
        <v>0</v>
      </c>
      <c r="AB507" s="512"/>
      <c r="AC507" s="512"/>
      <c r="AD507" s="668">
        <f>AA507+AC507</f>
        <v>0</v>
      </c>
      <c r="AE507" s="740">
        <f t="shared" si="331"/>
        <v>79.62</v>
      </c>
      <c r="AF507" s="747">
        <v>13494</v>
      </c>
      <c r="AG507" s="747">
        <f>AF507*AE507</f>
        <v>1074392.28</v>
      </c>
      <c r="AH507" s="747"/>
      <c r="AI507" s="747"/>
      <c r="AJ507" s="748">
        <f>AG507+AI507</f>
        <v>1074392.28</v>
      </c>
    </row>
    <row r="508" spans="1:37" s="403" customFormat="1" ht="31.5" customHeight="1" x14ac:dyDescent="0.25">
      <c r="A508" s="962" t="s">
        <v>1065</v>
      </c>
      <c r="B508" s="438" t="s">
        <v>564</v>
      </c>
      <c r="C508" s="571" t="s">
        <v>171</v>
      </c>
      <c r="D508" s="1002">
        <v>308.73</v>
      </c>
      <c r="E508" s="477">
        <v>19422</v>
      </c>
      <c r="F508" s="477">
        <f>E508*D508</f>
        <v>5996154.0600000005</v>
      </c>
      <c r="G508" s="477"/>
      <c r="H508" s="477"/>
      <c r="I508" s="610">
        <f>F508+H508</f>
        <v>5996154.0600000005</v>
      </c>
      <c r="J508" s="793"/>
      <c r="K508" s="799">
        <v>19422</v>
      </c>
      <c r="L508" s="800">
        <f>K508*J508</f>
        <v>0</v>
      </c>
      <c r="M508" s="799"/>
      <c r="N508" s="800"/>
      <c r="O508" s="804">
        <f>L508+N508</f>
        <v>0</v>
      </c>
      <c r="P508" s="638">
        <f t="shared" si="332"/>
        <v>0</v>
      </c>
      <c r="Q508" s="512">
        <f t="shared" si="333"/>
        <v>0</v>
      </c>
      <c r="R508" s="637">
        <f t="shared" si="330"/>
        <v>0</v>
      </c>
      <c r="S508" s="638"/>
      <c r="T508" s="519">
        <v>19422</v>
      </c>
      <c r="U508" s="519">
        <f>T508*S508</f>
        <v>0</v>
      </c>
      <c r="V508" s="519"/>
      <c r="W508" s="519"/>
      <c r="X508" s="670">
        <f>U508+W508</f>
        <v>0</v>
      </c>
      <c r="Y508" s="638">
        <v>57.27</v>
      </c>
      <c r="Z508" s="512">
        <v>19422</v>
      </c>
      <c r="AA508" s="512">
        <f>Z508*Y508</f>
        <v>1112297.9400000002</v>
      </c>
      <c r="AB508" s="512"/>
      <c r="AC508" s="512"/>
      <c r="AD508" s="668">
        <f>AA508+AC508</f>
        <v>1112297.9400000002</v>
      </c>
      <c r="AE508" s="740">
        <f t="shared" si="331"/>
        <v>251.46</v>
      </c>
      <c r="AF508" s="747">
        <v>19422</v>
      </c>
      <c r="AG508" s="747">
        <f>AF508*AE508</f>
        <v>4883856.12</v>
      </c>
      <c r="AH508" s="747"/>
      <c r="AI508" s="747"/>
      <c r="AJ508" s="748">
        <f>AG508+AI508</f>
        <v>4883856.12</v>
      </c>
    </row>
    <row r="509" spans="1:37" s="403" customFormat="1" ht="31.5" customHeight="1" x14ac:dyDescent="0.25">
      <c r="A509" s="962" t="s">
        <v>1066</v>
      </c>
      <c r="B509" s="438" t="s">
        <v>565</v>
      </c>
      <c r="C509" s="571" t="s">
        <v>171</v>
      </c>
      <c r="D509" s="1002">
        <f>196.74</f>
        <v>196.74</v>
      </c>
      <c r="E509" s="477">
        <v>2405</v>
      </c>
      <c r="F509" s="477">
        <f>E509*D509</f>
        <v>473159.7</v>
      </c>
      <c r="G509" s="477"/>
      <c r="H509" s="477"/>
      <c r="I509" s="610">
        <f>F509+H509</f>
        <v>473159.7</v>
      </c>
      <c r="J509" s="793"/>
      <c r="K509" s="799">
        <v>2405</v>
      </c>
      <c r="L509" s="800">
        <f>K509*J509</f>
        <v>0</v>
      </c>
      <c r="M509" s="799"/>
      <c r="N509" s="800"/>
      <c r="O509" s="804">
        <f>L509+N509</f>
        <v>0</v>
      </c>
      <c r="P509" s="638">
        <f t="shared" si="332"/>
        <v>0</v>
      </c>
      <c r="Q509" s="512">
        <f t="shared" si="333"/>
        <v>0</v>
      </c>
      <c r="R509" s="637">
        <f t="shared" si="330"/>
        <v>0</v>
      </c>
      <c r="S509" s="638"/>
      <c r="T509" s="519">
        <v>2405</v>
      </c>
      <c r="U509" s="519">
        <f>T509*S509</f>
        <v>0</v>
      </c>
      <c r="V509" s="519"/>
      <c r="W509" s="519"/>
      <c r="X509" s="670">
        <f>U509+W509</f>
        <v>0</v>
      </c>
      <c r="Y509" s="638">
        <v>70</v>
      </c>
      <c r="Z509" s="512">
        <v>2405</v>
      </c>
      <c r="AA509" s="512">
        <f>Z509*Y509</f>
        <v>168350</v>
      </c>
      <c r="AB509" s="512"/>
      <c r="AC509" s="512"/>
      <c r="AD509" s="668">
        <f>AA509+AC509</f>
        <v>168350</v>
      </c>
      <c r="AE509" s="740">
        <f t="shared" si="331"/>
        <v>126.74000000000001</v>
      </c>
      <c r="AF509" s="747">
        <v>2405</v>
      </c>
      <c r="AG509" s="747">
        <f>AF509*AE509</f>
        <v>304809.7</v>
      </c>
      <c r="AH509" s="747"/>
      <c r="AI509" s="747"/>
      <c r="AJ509" s="748">
        <f>AG509+AI509</f>
        <v>304809.7</v>
      </c>
    </row>
    <row r="510" spans="1:37" s="403" customFormat="1" ht="31.5" customHeight="1" x14ac:dyDescent="0.25">
      <c r="A510" s="962" t="s">
        <v>1067</v>
      </c>
      <c r="B510" s="448" t="s">
        <v>566</v>
      </c>
      <c r="C510" s="571"/>
      <c r="D510" s="1002"/>
      <c r="E510" s="477"/>
      <c r="F510" s="477"/>
      <c r="G510" s="477"/>
      <c r="H510" s="477"/>
      <c r="I510" s="610"/>
      <c r="J510" s="793"/>
      <c r="K510" s="799"/>
      <c r="L510" s="800"/>
      <c r="M510" s="799"/>
      <c r="N510" s="800"/>
      <c r="O510" s="804"/>
      <c r="P510" s="638">
        <f t="shared" si="332"/>
        <v>0</v>
      </c>
      <c r="Q510" s="512">
        <f t="shared" si="333"/>
        <v>0</v>
      </c>
      <c r="R510" s="637">
        <f t="shared" si="330"/>
        <v>0</v>
      </c>
      <c r="S510" s="638"/>
      <c r="T510" s="519"/>
      <c r="U510" s="519"/>
      <c r="V510" s="519"/>
      <c r="W510" s="519"/>
      <c r="X510" s="670"/>
      <c r="Y510" s="638"/>
      <c r="Z510" s="512"/>
      <c r="AA510" s="512"/>
      <c r="AB510" s="512"/>
      <c r="AC510" s="512"/>
      <c r="AD510" s="668"/>
      <c r="AE510" s="740">
        <f t="shared" si="331"/>
        <v>0</v>
      </c>
      <c r="AF510" s="747"/>
      <c r="AG510" s="747"/>
      <c r="AH510" s="747"/>
      <c r="AI510" s="747"/>
      <c r="AJ510" s="748"/>
    </row>
    <row r="511" spans="1:37" s="403" customFormat="1" ht="31.5" customHeight="1" x14ac:dyDescent="0.25">
      <c r="A511" s="962" t="s">
        <v>1068</v>
      </c>
      <c r="B511" s="438" t="s">
        <v>567</v>
      </c>
      <c r="C511" s="571" t="s">
        <v>171</v>
      </c>
      <c r="D511" s="1002">
        <v>151</v>
      </c>
      <c r="E511" s="477">
        <v>2513.1600000000003</v>
      </c>
      <c r="F511" s="477">
        <f>E511*D511</f>
        <v>379487.16000000003</v>
      </c>
      <c r="G511" s="477">
        <v>6681</v>
      </c>
      <c r="H511" s="477">
        <f>G511*D511</f>
        <v>1008831</v>
      </c>
      <c r="I511" s="610">
        <f>F511+H511</f>
        <v>1388318.1600000001</v>
      </c>
      <c r="J511" s="793"/>
      <c r="K511" s="799">
        <v>2513.1600000000003</v>
      </c>
      <c r="L511" s="800">
        <f>K511*J511</f>
        <v>0</v>
      </c>
      <c r="M511" s="799">
        <v>6681</v>
      </c>
      <c r="N511" s="800">
        <f>M511*J511</f>
        <v>0</v>
      </c>
      <c r="O511" s="804">
        <f>L511+N511</f>
        <v>0</v>
      </c>
      <c r="P511" s="638">
        <f t="shared" si="332"/>
        <v>0</v>
      </c>
      <c r="Q511" s="512">
        <f t="shared" si="333"/>
        <v>0</v>
      </c>
      <c r="R511" s="637">
        <f t="shared" si="330"/>
        <v>0</v>
      </c>
      <c r="S511" s="638"/>
      <c r="T511" s="519">
        <v>2513.1600000000003</v>
      </c>
      <c r="U511" s="519">
        <f>T511*S511</f>
        <v>0</v>
      </c>
      <c r="V511" s="519">
        <v>6681</v>
      </c>
      <c r="W511" s="519">
        <f>V511*S511</f>
        <v>0</v>
      </c>
      <c r="X511" s="670">
        <f>U511+W511</f>
        <v>0</v>
      </c>
      <c r="Y511" s="638"/>
      <c r="Z511" s="512">
        <v>2513.1600000000003</v>
      </c>
      <c r="AA511" s="512">
        <f>Z511*Y511</f>
        <v>0</v>
      </c>
      <c r="AB511" s="512">
        <v>6681</v>
      </c>
      <c r="AC511" s="512">
        <f>AB511*Y511</f>
        <v>0</v>
      </c>
      <c r="AD511" s="668">
        <f>AA511+AC511</f>
        <v>0</v>
      </c>
      <c r="AE511" s="740">
        <f t="shared" si="331"/>
        <v>151</v>
      </c>
      <c r="AF511" s="747">
        <v>2513.1600000000003</v>
      </c>
      <c r="AG511" s="747">
        <f>AF511*AE511</f>
        <v>379487.16000000003</v>
      </c>
      <c r="AH511" s="747">
        <v>6681</v>
      </c>
      <c r="AI511" s="747">
        <f>AH511*AE511</f>
        <v>1008831</v>
      </c>
      <c r="AJ511" s="748">
        <f>AG511+AI511</f>
        <v>1388318.1600000001</v>
      </c>
    </row>
    <row r="512" spans="1:37" s="403" customFormat="1" ht="31.5" customHeight="1" x14ac:dyDescent="0.25">
      <c r="A512" s="962" t="s">
        <v>1069</v>
      </c>
      <c r="B512" s="438" t="s">
        <v>568</v>
      </c>
      <c r="C512" s="571" t="s">
        <v>171</v>
      </c>
      <c r="D512" s="1002">
        <v>163</v>
      </c>
      <c r="E512" s="477">
        <v>2333.7600000000002</v>
      </c>
      <c r="F512" s="477">
        <f>E512*D512</f>
        <v>380402.88000000006</v>
      </c>
      <c r="G512" s="477">
        <v>2161.5</v>
      </c>
      <c r="H512" s="477">
        <f>G512*D512</f>
        <v>352324.5</v>
      </c>
      <c r="I512" s="610">
        <f>F512+H512</f>
        <v>732727.38000000012</v>
      </c>
      <c r="J512" s="793"/>
      <c r="K512" s="799">
        <v>2333.7600000000002</v>
      </c>
      <c r="L512" s="800">
        <f>K512*J512</f>
        <v>0</v>
      </c>
      <c r="M512" s="799">
        <v>2161.5</v>
      </c>
      <c r="N512" s="800">
        <f>M512*J512</f>
        <v>0</v>
      </c>
      <c r="O512" s="804">
        <f>L512+N512</f>
        <v>0</v>
      </c>
      <c r="P512" s="638">
        <f t="shared" si="332"/>
        <v>0</v>
      </c>
      <c r="Q512" s="512">
        <f t="shared" si="333"/>
        <v>0</v>
      </c>
      <c r="R512" s="637">
        <f t="shared" si="330"/>
        <v>0</v>
      </c>
      <c r="S512" s="638"/>
      <c r="T512" s="519">
        <v>2333.7600000000002</v>
      </c>
      <c r="U512" s="519">
        <f>T512*S512</f>
        <v>0</v>
      </c>
      <c r="V512" s="519">
        <v>2161.5</v>
      </c>
      <c r="W512" s="519">
        <f>V512*S512</f>
        <v>0</v>
      </c>
      <c r="X512" s="670">
        <f>U512+W512</f>
        <v>0</v>
      </c>
      <c r="Y512" s="638"/>
      <c r="Z512" s="512">
        <v>2333.7600000000002</v>
      </c>
      <c r="AA512" s="512">
        <f>Z512*Y512</f>
        <v>0</v>
      </c>
      <c r="AB512" s="512">
        <v>2161.5</v>
      </c>
      <c r="AC512" s="512">
        <f>AB512*Y512</f>
        <v>0</v>
      </c>
      <c r="AD512" s="668">
        <f>AA512+AC512</f>
        <v>0</v>
      </c>
      <c r="AE512" s="740">
        <f t="shared" si="331"/>
        <v>163</v>
      </c>
      <c r="AF512" s="747">
        <v>2333.7600000000002</v>
      </c>
      <c r="AG512" s="747">
        <f>AF512*AE512</f>
        <v>380402.88000000006</v>
      </c>
      <c r="AH512" s="747">
        <v>2161.5</v>
      </c>
      <c r="AI512" s="747">
        <f>AH512*AE512</f>
        <v>352324.5</v>
      </c>
      <c r="AJ512" s="748">
        <f>AG512+AI512</f>
        <v>732727.38000000012</v>
      </c>
    </row>
    <row r="513" spans="1:61" s="403" customFormat="1" ht="31.5" customHeight="1" x14ac:dyDescent="0.25">
      <c r="A513" s="962" t="s">
        <v>1070</v>
      </c>
      <c r="B513" s="438" t="s">
        <v>569</v>
      </c>
      <c r="C513" s="571" t="s">
        <v>32</v>
      </c>
      <c r="D513" s="1002">
        <v>226.24</v>
      </c>
      <c r="E513" s="477">
        <v>46.800000000000004</v>
      </c>
      <c r="F513" s="477">
        <f>E513*D513</f>
        <v>10588.032000000001</v>
      </c>
      <c r="G513" s="477">
        <v>264.096</v>
      </c>
      <c r="H513" s="477">
        <f>G513*D513</f>
        <v>59749.079040000004</v>
      </c>
      <c r="I513" s="610">
        <f>F513+H513</f>
        <v>70337.111040000003</v>
      </c>
      <c r="J513" s="793"/>
      <c r="K513" s="799">
        <v>46.800000000000004</v>
      </c>
      <c r="L513" s="800">
        <f>K513*J513</f>
        <v>0</v>
      </c>
      <c r="M513" s="799">
        <v>264.096</v>
      </c>
      <c r="N513" s="800">
        <f>M513*J513</f>
        <v>0</v>
      </c>
      <c r="O513" s="804">
        <f>L513+N513</f>
        <v>0</v>
      </c>
      <c r="P513" s="638">
        <f t="shared" si="332"/>
        <v>0</v>
      </c>
      <c r="Q513" s="512">
        <f t="shared" si="333"/>
        <v>0</v>
      </c>
      <c r="R513" s="637">
        <f t="shared" si="330"/>
        <v>0</v>
      </c>
      <c r="S513" s="638"/>
      <c r="T513" s="519">
        <v>46.800000000000004</v>
      </c>
      <c r="U513" s="519">
        <f>T513*S513</f>
        <v>0</v>
      </c>
      <c r="V513" s="519">
        <v>264.096</v>
      </c>
      <c r="W513" s="519">
        <f>V513*S513</f>
        <v>0</v>
      </c>
      <c r="X513" s="670">
        <f>U513+W513</f>
        <v>0</v>
      </c>
      <c r="Y513" s="638"/>
      <c r="Z513" s="512">
        <v>46.800000000000004</v>
      </c>
      <c r="AA513" s="512">
        <f>Z513*Y513</f>
        <v>0</v>
      </c>
      <c r="AB513" s="512">
        <v>264.096</v>
      </c>
      <c r="AC513" s="512">
        <f>AB513*Y513</f>
        <v>0</v>
      </c>
      <c r="AD513" s="668">
        <f>AA513+AC513</f>
        <v>0</v>
      </c>
      <c r="AE513" s="740">
        <f t="shared" si="331"/>
        <v>226.24</v>
      </c>
      <c r="AF513" s="747">
        <v>46.800000000000004</v>
      </c>
      <c r="AG513" s="747">
        <f>AF513*AE513</f>
        <v>10588.032000000001</v>
      </c>
      <c r="AH513" s="747">
        <v>264.096</v>
      </c>
      <c r="AI513" s="747">
        <f>AH513*AE513</f>
        <v>59749.079040000004</v>
      </c>
      <c r="AJ513" s="748">
        <f>AG513+AI513</f>
        <v>70337.111040000003</v>
      </c>
    </row>
    <row r="514" spans="1:61" s="403" customFormat="1" ht="31.5" customHeight="1" x14ac:dyDescent="0.25">
      <c r="A514" s="962" t="s">
        <v>1063</v>
      </c>
      <c r="B514" s="448" t="s">
        <v>570</v>
      </c>
      <c r="C514" s="576"/>
      <c r="D514" s="1002"/>
      <c r="E514" s="477"/>
      <c r="F514" s="477"/>
      <c r="G514" s="477"/>
      <c r="H514" s="477"/>
      <c r="I514" s="610"/>
      <c r="J514" s="793"/>
      <c r="K514" s="799"/>
      <c r="L514" s="800"/>
      <c r="M514" s="799"/>
      <c r="N514" s="800"/>
      <c r="O514" s="804"/>
      <c r="P514" s="638">
        <f t="shared" si="332"/>
        <v>0</v>
      </c>
      <c r="Q514" s="512">
        <f t="shared" si="333"/>
        <v>0</v>
      </c>
      <c r="R514" s="637">
        <f t="shared" si="330"/>
        <v>0</v>
      </c>
      <c r="S514" s="638"/>
      <c r="T514" s="519"/>
      <c r="U514" s="519"/>
      <c r="V514" s="519"/>
      <c r="W514" s="519"/>
      <c r="X514" s="670"/>
      <c r="Y514" s="638"/>
      <c r="Z514" s="512"/>
      <c r="AA514" s="512"/>
      <c r="AB514" s="512"/>
      <c r="AC514" s="512"/>
      <c r="AD514" s="668"/>
      <c r="AE514" s="740">
        <f t="shared" si="331"/>
        <v>0</v>
      </c>
      <c r="AF514" s="747"/>
      <c r="AG514" s="747"/>
      <c r="AH514" s="747"/>
      <c r="AI514" s="747"/>
      <c r="AJ514" s="748"/>
    </row>
    <row r="515" spans="1:61" s="403" customFormat="1" ht="31.5" customHeight="1" x14ac:dyDescent="0.25">
      <c r="A515" s="962" t="s">
        <v>1071</v>
      </c>
      <c r="B515" s="438" t="s">
        <v>571</v>
      </c>
      <c r="C515" s="571" t="s">
        <v>32</v>
      </c>
      <c r="D515" s="1002">
        <v>226.24</v>
      </c>
      <c r="E515" s="477">
        <v>2475.7200000000003</v>
      </c>
      <c r="F515" s="477">
        <f>E515*D515</f>
        <v>560106.89280000003</v>
      </c>
      <c r="G515" s="477">
        <v>60348.1368</v>
      </c>
      <c r="H515" s="477">
        <f>G515*D515</f>
        <v>13653162.469632</v>
      </c>
      <c r="I515" s="610">
        <f>F515+H515</f>
        <v>14213269.362431999</v>
      </c>
      <c r="J515" s="793"/>
      <c r="K515" s="799">
        <v>2475.7200000000003</v>
      </c>
      <c r="L515" s="800">
        <f>K515*J515</f>
        <v>0</v>
      </c>
      <c r="M515" s="799">
        <v>60348.1368</v>
      </c>
      <c r="N515" s="800">
        <f>M515*J515</f>
        <v>0</v>
      </c>
      <c r="O515" s="804">
        <f>L515+N515</f>
        <v>0</v>
      </c>
      <c r="P515" s="638">
        <f t="shared" si="332"/>
        <v>0</v>
      </c>
      <c r="Q515" s="512">
        <f t="shared" si="333"/>
        <v>0</v>
      </c>
      <c r="R515" s="637">
        <f t="shared" si="330"/>
        <v>0</v>
      </c>
      <c r="S515" s="638"/>
      <c r="T515" s="519">
        <v>2475.7200000000003</v>
      </c>
      <c r="U515" s="519">
        <f>T515*S515</f>
        <v>0</v>
      </c>
      <c r="V515" s="519">
        <v>60348.1368</v>
      </c>
      <c r="W515" s="519">
        <f>V515*S515</f>
        <v>0</v>
      </c>
      <c r="X515" s="670">
        <f>U515+W515</f>
        <v>0</v>
      </c>
      <c r="Y515" s="638"/>
      <c r="Z515" s="512">
        <v>2475.7200000000003</v>
      </c>
      <c r="AA515" s="512">
        <f>Z515*Y515</f>
        <v>0</v>
      </c>
      <c r="AB515" s="512">
        <v>60348.1368</v>
      </c>
      <c r="AC515" s="512">
        <f>AB515*Y515</f>
        <v>0</v>
      </c>
      <c r="AD515" s="668">
        <f>AA515+AC515</f>
        <v>0</v>
      </c>
      <c r="AE515" s="740">
        <f t="shared" si="331"/>
        <v>226.24</v>
      </c>
      <c r="AF515" s="747">
        <v>2475.7200000000003</v>
      </c>
      <c r="AG515" s="747">
        <f>AF515*AE515</f>
        <v>560106.89280000003</v>
      </c>
      <c r="AH515" s="747">
        <v>60348.1368</v>
      </c>
      <c r="AI515" s="747">
        <f>AH515*AE515</f>
        <v>13653162.469632</v>
      </c>
      <c r="AJ515" s="748">
        <f>AG515+AI515</f>
        <v>14213269.362431999</v>
      </c>
    </row>
    <row r="516" spans="1:61" s="403" customFormat="1" ht="31.5" customHeight="1" x14ac:dyDescent="0.25">
      <c r="A516" s="962" t="s">
        <v>1072</v>
      </c>
      <c r="B516" s="438" t="s">
        <v>572</v>
      </c>
      <c r="C516" s="571" t="s">
        <v>32</v>
      </c>
      <c r="D516" s="1002">
        <v>226.24</v>
      </c>
      <c r="E516" s="477">
        <v>6552</v>
      </c>
      <c r="F516" s="477">
        <f>E516*D516</f>
        <v>1482324.48</v>
      </c>
      <c r="G516" s="477"/>
      <c r="H516" s="477"/>
      <c r="I516" s="610">
        <f>F516+H516</f>
        <v>1482324.48</v>
      </c>
      <c r="J516" s="793"/>
      <c r="K516" s="799">
        <v>6552</v>
      </c>
      <c r="L516" s="800">
        <f>K516*J516</f>
        <v>0</v>
      </c>
      <c r="M516" s="799"/>
      <c r="N516" s="800"/>
      <c r="O516" s="804">
        <f>L516+N516</f>
        <v>0</v>
      </c>
      <c r="P516" s="638">
        <f t="shared" si="332"/>
        <v>0</v>
      </c>
      <c r="Q516" s="512">
        <f t="shared" si="333"/>
        <v>0</v>
      </c>
      <c r="R516" s="637">
        <f t="shared" si="330"/>
        <v>0</v>
      </c>
      <c r="S516" s="638"/>
      <c r="T516" s="519">
        <v>6552</v>
      </c>
      <c r="U516" s="519">
        <f>T516*S516</f>
        <v>0</v>
      </c>
      <c r="V516" s="519"/>
      <c r="W516" s="519"/>
      <c r="X516" s="670">
        <f>U516+W516</f>
        <v>0</v>
      </c>
      <c r="Y516" s="638"/>
      <c r="Z516" s="512">
        <v>6552</v>
      </c>
      <c r="AA516" s="512">
        <f>Z516*Y516</f>
        <v>0</v>
      </c>
      <c r="AB516" s="512"/>
      <c r="AC516" s="512"/>
      <c r="AD516" s="668">
        <f>AA516+AC516</f>
        <v>0</v>
      </c>
      <c r="AE516" s="740">
        <f t="shared" si="331"/>
        <v>226.24</v>
      </c>
      <c r="AF516" s="747">
        <v>6552</v>
      </c>
      <c r="AG516" s="747">
        <f>AF516*AE516</f>
        <v>1482324.48</v>
      </c>
      <c r="AH516" s="747"/>
      <c r="AI516" s="747"/>
      <c r="AJ516" s="748">
        <f>AG516+AI516</f>
        <v>1482324.48</v>
      </c>
    </row>
    <row r="517" spans="1:61" s="406" customFormat="1" ht="31.5" customHeight="1" x14ac:dyDescent="0.25">
      <c r="A517" s="962" t="s">
        <v>1073</v>
      </c>
      <c r="B517" s="438" t="s">
        <v>573</v>
      </c>
      <c r="C517" s="571" t="s">
        <v>32</v>
      </c>
      <c r="D517" s="1002">
        <v>226.24</v>
      </c>
      <c r="E517" s="477">
        <v>6552</v>
      </c>
      <c r="F517" s="477">
        <f>E517*D517</f>
        <v>1482324.48</v>
      </c>
      <c r="G517" s="477"/>
      <c r="H517" s="477"/>
      <c r="I517" s="610">
        <f>F517+H517</f>
        <v>1482324.48</v>
      </c>
      <c r="J517" s="793"/>
      <c r="K517" s="799">
        <v>6552</v>
      </c>
      <c r="L517" s="800">
        <f>K517*J517</f>
        <v>0</v>
      </c>
      <c r="M517" s="799"/>
      <c r="N517" s="800"/>
      <c r="O517" s="804">
        <f>L517+N517</f>
        <v>0</v>
      </c>
      <c r="P517" s="638">
        <f t="shared" si="332"/>
        <v>0</v>
      </c>
      <c r="Q517" s="512">
        <f t="shared" si="333"/>
        <v>0</v>
      </c>
      <c r="R517" s="637">
        <f t="shared" si="330"/>
        <v>0</v>
      </c>
      <c r="S517" s="638"/>
      <c r="T517" s="519">
        <v>6552</v>
      </c>
      <c r="U517" s="519">
        <f>T517*S517</f>
        <v>0</v>
      </c>
      <c r="V517" s="519"/>
      <c r="W517" s="519"/>
      <c r="X517" s="670">
        <f>U517+W517</f>
        <v>0</v>
      </c>
      <c r="Y517" s="638"/>
      <c r="Z517" s="512">
        <v>6552</v>
      </c>
      <c r="AA517" s="512">
        <f>Z517*Y517</f>
        <v>0</v>
      </c>
      <c r="AB517" s="512"/>
      <c r="AC517" s="512"/>
      <c r="AD517" s="668">
        <f>AA517+AC517</f>
        <v>0</v>
      </c>
      <c r="AE517" s="740">
        <f t="shared" si="331"/>
        <v>226.24</v>
      </c>
      <c r="AF517" s="747">
        <v>6552</v>
      </c>
      <c r="AG517" s="747">
        <f>AF517*AE517</f>
        <v>1482324.48</v>
      </c>
      <c r="AH517" s="747"/>
      <c r="AI517" s="747"/>
      <c r="AJ517" s="748">
        <f>AG517+AI517</f>
        <v>1482324.48</v>
      </c>
    </row>
    <row r="518" spans="1:61" s="403" customFormat="1" ht="31.5" customHeight="1" x14ac:dyDescent="0.25">
      <c r="A518" s="962" t="s">
        <v>1074</v>
      </c>
      <c r="B518" s="438" t="s">
        <v>574</v>
      </c>
      <c r="C518" s="571" t="s">
        <v>31</v>
      </c>
      <c r="D518" s="1002">
        <v>1</v>
      </c>
      <c r="E518" s="477">
        <v>124845</v>
      </c>
      <c r="F518" s="477">
        <f>E518*D518</f>
        <v>124845</v>
      </c>
      <c r="G518" s="477">
        <v>49408.353000000003</v>
      </c>
      <c r="H518" s="477">
        <f>G518*D518</f>
        <v>49408.353000000003</v>
      </c>
      <c r="I518" s="610">
        <f>F518+H518</f>
        <v>174253.353</v>
      </c>
      <c r="J518" s="793"/>
      <c r="K518" s="799">
        <v>124845</v>
      </c>
      <c r="L518" s="800">
        <f>K518*J518</f>
        <v>0</v>
      </c>
      <c r="M518" s="799">
        <v>49408.353000000003</v>
      </c>
      <c r="N518" s="800">
        <f>M518*J518</f>
        <v>0</v>
      </c>
      <c r="O518" s="804">
        <f>L518+N518</f>
        <v>0</v>
      </c>
      <c r="P518" s="638">
        <f t="shared" si="332"/>
        <v>0</v>
      </c>
      <c r="Q518" s="512">
        <f t="shared" si="333"/>
        <v>0</v>
      </c>
      <c r="R518" s="637">
        <f t="shared" si="330"/>
        <v>0</v>
      </c>
      <c r="S518" s="638"/>
      <c r="T518" s="519">
        <v>124845</v>
      </c>
      <c r="U518" s="519">
        <f>T518*S518</f>
        <v>0</v>
      </c>
      <c r="V518" s="519">
        <v>49408.353000000003</v>
      </c>
      <c r="W518" s="519">
        <f>V518*S518</f>
        <v>0</v>
      </c>
      <c r="X518" s="670">
        <f>U518+W518</f>
        <v>0</v>
      </c>
      <c r="Y518" s="638"/>
      <c r="Z518" s="512">
        <v>124845</v>
      </c>
      <c r="AA518" s="512">
        <f>Z518*Y518</f>
        <v>0</v>
      </c>
      <c r="AB518" s="512">
        <v>49408.353000000003</v>
      </c>
      <c r="AC518" s="512">
        <f>AB518*Y518</f>
        <v>0</v>
      </c>
      <c r="AD518" s="668">
        <f>AA518+AC518</f>
        <v>0</v>
      </c>
      <c r="AE518" s="740">
        <f t="shared" si="331"/>
        <v>1</v>
      </c>
      <c r="AF518" s="747">
        <v>124845</v>
      </c>
      <c r="AG518" s="747">
        <f>AF518*AE518</f>
        <v>124845</v>
      </c>
      <c r="AH518" s="747">
        <v>49408.353000000003</v>
      </c>
      <c r="AI518" s="747">
        <f>AH518*AE518</f>
        <v>49408.353000000003</v>
      </c>
      <c r="AJ518" s="748">
        <f>AG518+AI518</f>
        <v>174253.353</v>
      </c>
    </row>
    <row r="519" spans="1:61" s="403" customFormat="1" ht="31.5" customHeight="1" x14ac:dyDescent="0.25">
      <c r="A519" s="964" t="s">
        <v>1061</v>
      </c>
      <c r="B519" s="433" t="s">
        <v>575</v>
      </c>
      <c r="C519" s="567"/>
      <c r="D519" s="614"/>
      <c r="E519" s="456"/>
      <c r="F519" s="456">
        <f>SUM(F521:F532)</f>
        <v>11963739.964800002</v>
      </c>
      <c r="G519" s="456"/>
      <c r="H519" s="456">
        <f>SUM(H521:H532)</f>
        <v>15123475.401672</v>
      </c>
      <c r="I519" s="620">
        <f>SUM(I521:I532)</f>
        <v>27087215.366472002</v>
      </c>
      <c r="J519" s="815"/>
      <c r="K519" s="808"/>
      <c r="L519" s="826">
        <f>SUM(L521:L532)</f>
        <v>2134754.44</v>
      </c>
      <c r="M519" s="808"/>
      <c r="N519" s="826">
        <f>SUM(N521:N532)</f>
        <v>0</v>
      </c>
      <c r="O519" s="827">
        <f>SUM(O521:O532)</f>
        <v>2134754.44</v>
      </c>
      <c r="P519" s="638">
        <f t="shared" si="332"/>
        <v>0</v>
      </c>
      <c r="Q519" s="512">
        <f t="shared" si="333"/>
        <v>0</v>
      </c>
      <c r="R519" s="637">
        <f t="shared" si="330"/>
        <v>0</v>
      </c>
      <c r="S519" s="647"/>
      <c r="T519" s="520"/>
      <c r="U519" s="520">
        <f>SUM(U521:U532)</f>
        <v>2134754.44</v>
      </c>
      <c r="V519" s="520"/>
      <c r="W519" s="520">
        <f>SUM(W521:W532)</f>
        <v>0</v>
      </c>
      <c r="X519" s="673">
        <f>SUM(X521:X532)</f>
        <v>2134754.44</v>
      </c>
      <c r="Y519" s="647"/>
      <c r="Z519" s="520"/>
      <c r="AA519" s="520">
        <f>SUM(AA521:AA532)</f>
        <v>2166379.4099999997</v>
      </c>
      <c r="AB519" s="520"/>
      <c r="AC519" s="520">
        <f>SUM(AC521:AC532)</f>
        <v>0</v>
      </c>
      <c r="AD519" s="673">
        <f>SUM(AD521:AD532)</f>
        <v>2166379.4099999997</v>
      </c>
      <c r="AE519" s="740">
        <f t="shared" si="331"/>
        <v>0</v>
      </c>
      <c r="AF519" s="765"/>
      <c r="AG519" s="765">
        <f>SUM(AG521:AG532)</f>
        <v>7662606.1148000024</v>
      </c>
      <c r="AH519" s="765"/>
      <c r="AI519" s="765">
        <f>SUM(AI521:AI532)</f>
        <v>15123475.401672</v>
      </c>
      <c r="AJ519" s="756">
        <f>SUM(AJ521:AJ532)</f>
        <v>22786081.516472001</v>
      </c>
      <c r="AL519" s="196"/>
      <c r="AM519" s="196"/>
      <c r="AN519" s="196"/>
      <c r="AO519" s="196"/>
      <c r="AP519" s="196"/>
      <c r="AQ519" s="196"/>
      <c r="AR519" s="196"/>
      <c r="AS519" s="196"/>
      <c r="AT519" s="196"/>
      <c r="AU519" s="196"/>
      <c r="AV519" s="196"/>
      <c r="AW519" s="196"/>
      <c r="AX519" s="196"/>
      <c r="AY519" s="196"/>
      <c r="AZ519" s="196"/>
      <c r="BA519" s="196"/>
      <c r="BB519" s="196"/>
      <c r="BC519" s="196"/>
      <c r="BD519" s="196"/>
      <c r="BE519" s="196"/>
      <c r="BF519" s="196"/>
      <c r="BG519" s="196"/>
      <c r="BH519" s="196"/>
      <c r="BI519" s="196"/>
    </row>
    <row r="520" spans="1:61" s="403" customFormat="1" ht="31.5" customHeight="1" x14ac:dyDescent="0.25">
      <c r="A520" s="962" t="s">
        <v>1075</v>
      </c>
      <c r="B520" s="448" t="s">
        <v>562</v>
      </c>
      <c r="C520" s="576"/>
      <c r="D520" s="1002"/>
      <c r="E520" s="477"/>
      <c r="F520" s="477"/>
      <c r="G520" s="477"/>
      <c r="H520" s="477"/>
      <c r="I520" s="610"/>
      <c r="J520" s="793"/>
      <c r="K520" s="799"/>
      <c r="L520" s="800"/>
      <c r="M520" s="799"/>
      <c r="N520" s="800"/>
      <c r="O520" s="804"/>
      <c r="P520" s="638">
        <f t="shared" si="332"/>
        <v>0</v>
      </c>
      <c r="Q520" s="512">
        <f t="shared" si="333"/>
        <v>0</v>
      </c>
      <c r="R520" s="637">
        <f t="shared" si="330"/>
        <v>0</v>
      </c>
      <c r="S520" s="638"/>
      <c r="T520" s="519"/>
      <c r="U520" s="519"/>
      <c r="V520" s="519"/>
      <c r="W520" s="519"/>
      <c r="X520" s="670"/>
      <c r="Y520" s="638"/>
      <c r="Z520" s="512"/>
      <c r="AA520" s="512"/>
      <c r="AB520" s="512"/>
      <c r="AC520" s="512"/>
      <c r="AD520" s="668"/>
      <c r="AE520" s="740">
        <f t="shared" si="331"/>
        <v>0</v>
      </c>
      <c r="AF520" s="747"/>
      <c r="AG520" s="747"/>
      <c r="AH520" s="747"/>
      <c r="AI520" s="747"/>
      <c r="AJ520" s="748"/>
    </row>
    <row r="521" spans="1:61" s="403" customFormat="1" ht="31.5" customHeight="1" x14ac:dyDescent="0.25">
      <c r="A521" s="962" t="s">
        <v>1076</v>
      </c>
      <c r="B521" s="438" t="s">
        <v>563</v>
      </c>
      <c r="C521" s="571" t="s">
        <v>171</v>
      </c>
      <c r="D521" s="1002">
        <f>79.62</f>
        <v>79.62</v>
      </c>
      <c r="E521" s="477">
        <v>13494</v>
      </c>
      <c r="F521" s="477">
        <f>E521*D521</f>
        <v>1074392.28</v>
      </c>
      <c r="G521" s="477"/>
      <c r="H521" s="477"/>
      <c r="I521" s="610">
        <f>F521+H521</f>
        <v>1074392.28</v>
      </c>
      <c r="J521" s="793"/>
      <c r="K521" s="799">
        <v>13494</v>
      </c>
      <c r="L521" s="800">
        <f>K521*J521</f>
        <v>0</v>
      </c>
      <c r="M521" s="799"/>
      <c r="N521" s="800"/>
      <c r="O521" s="804">
        <f>L521+N521</f>
        <v>0</v>
      </c>
      <c r="P521" s="638">
        <f t="shared" si="332"/>
        <v>0</v>
      </c>
      <c r="Q521" s="512">
        <f t="shared" si="333"/>
        <v>0</v>
      </c>
      <c r="R521" s="637">
        <f t="shared" si="330"/>
        <v>0</v>
      </c>
      <c r="S521" s="638"/>
      <c r="T521" s="519">
        <v>13494</v>
      </c>
      <c r="U521" s="519">
        <f>T521*S521</f>
        <v>0</v>
      </c>
      <c r="V521" s="519"/>
      <c r="W521" s="519"/>
      <c r="X521" s="670">
        <f>U521+W521</f>
        <v>0</v>
      </c>
      <c r="Y521" s="638"/>
      <c r="Z521" s="512">
        <v>13494</v>
      </c>
      <c r="AA521" s="512">
        <f>Z521*Y521</f>
        <v>0</v>
      </c>
      <c r="AB521" s="512"/>
      <c r="AC521" s="512"/>
      <c r="AD521" s="668">
        <f>AA521+AC521</f>
        <v>0</v>
      </c>
      <c r="AE521" s="740">
        <f t="shared" si="331"/>
        <v>79.62</v>
      </c>
      <c r="AF521" s="747">
        <v>13494</v>
      </c>
      <c r="AG521" s="747">
        <f>AF521*AE521</f>
        <v>1074392.28</v>
      </c>
      <c r="AH521" s="747"/>
      <c r="AI521" s="747"/>
      <c r="AJ521" s="748">
        <f>AG521+AI521</f>
        <v>1074392.28</v>
      </c>
    </row>
    <row r="522" spans="1:61" s="403" customFormat="1" ht="31.5" customHeight="1" x14ac:dyDescent="0.25">
      <c r="A522" s="962" t="s">
        <v>1077</v>
      </c>
      <c r="B522" s="438" t="s">
        <v>564</v>
      </c>
      <c r="C522" s="571" t="s">
        <v>171</v>
      </c>
      <c r="D522" s="1002">
        <v>308.73</v>
      </c>
      <c r="E522" s="477">
        <v>19422</v>
      </c>
      <c r="F522" s="477">
        <f>E522*D522</f>
        <v>5996154.0600000005</v>
      </c>
      <c r="G522" s="477"/>
      <c r="H522" s="477"/>
      <c r="I522" s="610">
        <f>F522+H522</f>
        <v>5996154.0600000005</v>
      </c>
      <c r="J522" s="793">
        <v>96.62</v>
      </c>
      <c r="K522" s="799">
        <v>19422</v>
      </c>
      <c r="L522" s="800">
        <f>K522*J522</f>
        <v>1876553.6400000001</v>
      </c>
      <c r="M522" s="799"/>
      <c r="N522" s="800"/>
      <c r="O522" s="804">
        <f>L522+N522</f>
        <v>1876553.6400000001</v>
      </c>
      <c r="P522" s="638">
        <f t="shared" si="332"/>
        <v>0</v>
      </c>
      <c r="Q522" s="512">
        <f t="shared" si="333"/>
        <v>0</v>
      </c>
      <c r="R522" s="637">
        <f t="shared" si="330"/>
        <v>0</v>
      </c>
      <c r="S522" s="638">
        <v>96.62</v>
      </c>
      <c r="T522" s="512">
        <v>19422</v>
      </c>
      <c r="U522" s="512">
        <f>T522*S522</f>
        <v>1876553.6400000001</v>
      </c>
      <c r="V522" s="512"/>
      <c r="W522" s="512"/>
      <c r="X522" s="668">
        <f>U522+W522</f>
        <v>1876553.6400000001</v>
      </c>
      <c r="Y522" s="638">
        <v>96.88</v>
      </c>
      <c r="Z522" s="512">
        <v>19422</v>
      </c>
      <c r="AA522" s="512">
        <f>Z522*Y522</f>
        <v>1881603.3599999999</v>
      </c>
      <c r="AB522" s="512"/>
      <c r="AC522" s="512"/>
      <c r="AD522" s="668">
        <f>AA522+AC522</f>
        <v>1881603.3599999999</v>
      </c>
      <c r="AE522" s="740">
        <f t="shared" si="331"/>
        <v>115.23000000000002</v>
      </c>
      <c r="AF522" s="743">
        <v>19422</v>
      </c>
      <c r="AG522" s="743">
        <f>AF522*AE522</f>
        <v>2237997.0600000005</v>
      </c>
      <c r="AH522" s="743"/>
      <c r="AI522" s="743"/>
      <c r="AJ522" s="744">
        <f>AG522+AI522</f>
        <v>2237997.0600000005</v>
      </c>
      <c r="AL522" s="196"/>
      <c r="AM522" s="196"/>
      <c r="AN522" s="196"/>
      <c r="AO522" s="196"/>
      <c r="AP522" s="196"/>
      <c r="AQ522" s="196"/>
      <c r="AR522" s="196"/>
      <c r="AS522" s="196"/>
      <c r="AT522" s="196"/>
      <c r="AU522" s="196"/>
      <c r="AV522" s="196"/>
      <c r="AW522" s="196"/>
      <c r="AX522" s="196"/>
      <c r="AY522" s="196"/>
      <c r="AZ522" s="196"/>
      <c r="BA522" s="196"/>
      <c r="BB522" s="196"/>
      <c r="BC522" s="196"/>
      <c r="BD522" s="196"/>
      <c r="BE522" s="196"/>
      <c r="BF522" s="196"/>
      <c r="BG522" s="196"/>
      <c r="BH522" s="196"/>
      <c r="BI522" s="196"/>
    </row>
    <row r="523" spans="1:61" s="403" customFormat="1" ht="31.5" customHeight="1" x14ac:dyDescent="0.25">
      <c r="A523" s="962" t="s">
        <v>1078</v>
      </c>
      <c r="B523" s="438" t="s">
        <v>565</v>
      </c>
      <c r="C523" s="571" t="s">
        <v>171</v>
      </c>
      <c r="D523" s="1002">
        <f>196.74</f>
        <v>196.74</v>
      </c>
      <c r="E523" s="477">
        <v>2405</v>
      </c>
      <c r="F523" s="477">
        <f>E523*D523</f>
        <v>473159.7</v>
      </c>
      <c r="G523" s="477"/>
      <c r="H523" s="477"/>
      <c r="I523" s="610">
        <f>F523+H523</f>
        <v>473159.7</v>
      </c>
      <c r="J523" s="793">
        <v>107.36</v>
      </c>
      <c r="K523" s="799">
        <v>2405</v>
      </c>
      <c r="L523" s="800">
        <f>K523*J523</f>
        <v>258200.8</v>
      </c>
      <c r="M523" s="799"/>
      <c r="N523" s="800"/>
      <c r="O523" s="804">
        <f>L523+N523</f>
        <v>258200.8</v>
      </c>
      <c r="P523" s="638">
        <f t="shared" si="332"/>
        <v>0</v>
      </c>
      <c r="Q523" s="512">
        <f t="shared" si="333"/>
        <v>0</v>
      </c>
      <c r="R523" s="637">
        <f t="shared" si="330"/>
        <v>0</v>
      </c>
      <c r="S523" s="638">
        <v>107.36</v>
      </c>
      <c r="T523" s="512">
        <v>2405</v>
      </c>
      <c r="U523" s="512">
        <f>T523*S523</f>
        <v>258200.8</v>
      </c>
      <c r="V523" s="512"/>
      <c r="W523" s="512"/>
      <c r="X523" s="668">
        <f>U523+W523</f>
        <v>258200.8</v>
      </c>
      <c r="Y523" s="638">
        <v>118.41</v>
      </c>
      <c r="Z523" s="512">
        <v>2405</v>
      </c>
      <c r="AA523" s="512">
        <f>Z523*Y523</f>
        <v>284776.05</v>
      </c>
      <c r="AB523" s="512"/>
      <c r="AC523" s="512"/>
      <c r="AD523" s="668">
        <f>AA523+AC523</f>
        <v>284776.05</v>
      </c>
      <c r="AE523" s="740">
        <f t="shared" si="331"/>
        <v>-29.029999999999987</v>
      </c>
      <c r="AF523" s="743">
        <v>2405</v>
      </c>
      <c r="AG523" s="743">
        <f>AF523*AE523</f>
        <v>-69817.149999999965</v>
      </c>
      <c r="AH523" s="743"/>
      <c r="AI523" s="743"/>
      <c r="AJ523" s="744">
        <f>AG523+AI523</f>
        <v>-69817.149999999965</v>
      </c>
      <c r="AL523" s="196"/>
      <c r="AM523" s="196"/>
      <c r="AN523" s="196"/>
      <c r="AO523" s="196"/>
      <c r="AP523" s="196"/>
      <c r="AQ523" s="196"/>
      <c r="AR523" s="196"/>
      <c r="AS523" s="196"/>
      <c r="AT523" s="196"/>
      <c r="AU523" s="196"/>
      <c r="AV523" s="196"/>
      <c r="AW523" s="196"/>
      <c r="AX523" s="196"/>
      <c r="AY523" s="196"/>
      <c r="AZ523" s="196"/>
      <c r="BA523" s="196"/>
      <c r="BB523" s="196"/>
      <c r="BC523" s="196"/>
      <c r="BD523" s="196"/>
      <c r="BE523" s="196"/>
      <c r="BF523" s="196"/>
      <c r="BG523" s="196"/>
      <c r="BH523" s="196"/>
      <c r="BI523" s="196"/>
    </row>
    <row r="524" spans="1:61" s="403" customFormat="1" ht="31.5" customHeight="1" x14ac:dyDescent="0.25">
      <c r="A524" s="962" t="s">
        <v>1079</v>
      </c>
      <c r="B524" s="448" t="s">
        <v>566</v>
      </c>
      <c r="C524" s="571"/>
      <c r="D524" s="1002"/>
      <c r="E524" s="477"/>
      <c r="F524" s="477"/>
      <c r="G524" s="477"/>
      <c r="H524" s="477"/>
      <c r="I524" s="610"/>
      <c r="J524" s="793"/>
      <c r="K524" s="799"/>
      <c r="L524" s="800"/>
      <c r="M524" s="799"/>
      <c r="N524" s="800"/>
      <c r="O524" s="804"/>
      <c r="P524" s="638">
        <f t="shared" si="332"/>
        <v>0</v>
      </c>
      <c r="Q524" s="512">
        <f t="shared" si="333"/>
        <v>0</v>
      </c>
      <c r="R524" s="637">
        <f t="shared" si="330"/>
        <v>0</v>
      </c>
      <c r="S524" s="638"/>
      <c r="T524" s="519"/>
      <c r="U524" s="519"/>
      <c r="V524" s="519"/>
      <c r="W524" s="519"/>
      <c r="X524" s="670"/>
      <c r="Y524" s="638"/>
      <c r="Z524" s="512"/>
      <c r="AA524" s="512"/>
      <c r="AB524" s="512"/>
      <c r="AC524" s="512"/>
      <c r="AD524" s="668"/>
      <c r="AE524" s="740">
        <f t="shared" si="331"/>
        <v>0</v>
      </c>
      <c r="AF524" s="747"/>
      <c r="AG524" s="747"/>
      <c r="AH524" s="747"/>
      <c r="AI524" s="747"/>
      <c r="AJ524" s="748"/>
    </row>
    <row r="525" spans="1:61" s="403" customFormat="1" ht="31.5" customHeight="1" x14ac:dyDescent="0.25">
      <c r="A525" s="962" t="s">
        <v>1080</v>
      </c>
      <c r="B525" s="438" t="s">
        <v>567</v>
      </c>
      <c r="C525" s="571" t="s">
        <v>171</v>
      </c>
      <c r="D525" s="1002">
        <v>151</v>
      </c>
      <c r="E525" s="477">
        <v>2513.1600000000003</v>
      </c>
      <c r="F525" s="477">
        <f>E525*D525</f>
        <v>379487.16000000003</v>
      </c>
      <c r="G525" s="477">
        <v>6681</v>
      </c>
      <c r="H525" s="477">
        <f>G525*D525</f>
        <v>1008831</v>
      </c>
      <c r="I525" s="610">
        <f>F525+H525</f>
        <v>1388318.1600000001</v>
      </c>
      <c r="J525" s="793"/>
      <c r="K525" s="799">
        <v>2513.1600000000003</v>
      </c>
      <c r="L525" s="800">
        <f>K525*J525</f>
        <v>0</v>
      </c>
      <c r="M525" s="799">
        <v>6681</v>
      </c>
      <c r="N525" s="800">
        <f>M525*J525</f>
        <v>0</v>
      </c>
      <c r="O525" s="804">
        <f>L525+N525</f>
        <v>0</v>
      </c>
      <c r="P525" s="638">
        <f t="shared" si="332"/>
        <v>0</v>
      </c>
      <c r="Q525" s="512">
        <f t="shared" si="333"/>
        <v>0</v>
      </c>
      <c r="R525" s="637">
        <f t="shared" si="330"/>
        <v>0</v>
      </c>
      <c r="S525" s="638"/>
      <c r="T525" s="519">
        <v>2513.1600000000003</v>
      </c>
      <c r="U525" s="519">
        <f>T525*S525</f>
        <v>0</v>
      </c>
      <c r="V525" s="519">
        <v>6681</v>
      </c>
      <c r="W525" s="519">
        <f>V525*S525</f>
        <v>0</v>
      </c>
      <c r="X525" s="670">
        <f>U525+W525</f>
        <v>0</v>
      </c>
      <c r="Y525" s="638"/>
      <c r="Z525" s="512">
        <v>2513.1600000000003</v>
      </c>
      <c r="AA525" s="512">
        <f>Z525*Y525</f>
        <v>0</v>
      </c>
      <c r="AB525" s="512">
        <v>6681</v>
      </c>
      <c r="AC525" s="512">
        <f>AB525*Y525</f>
        <v>0</v>
      </c>
      <c r="AD525" s="668">
        <f>AA525+AC525</f>
        <v>0</v>
      </c>
      <c r="AE525" s="740">
        <f t="shared" si="331"/>
        <v>151</v>
      </c>
      <c r="AF525" s="747">
        <v>2513.1600000000003</v>
      </c>
      <c r="AG525" s="747">
        <f>AF525*AE525</f>
        <v>379487.16000000003</v>
      </c>
      <c r="AH525" s="747">
        <v>6681</v>
      </c>
      <c r="AI525" s="747">
        <f>AH525*AE525</f>
        <v>1008831</v>
      </c>
      <c r="AJ525" s="748">
        <f>AG525+AI525</f>
        <v>1388318.1600000001</v>
      </c>
    </row>
    <row r="526" spans="1:61" s="403" customFormat="1" ht="31.5" customHeight="1" x14ac:dyDescent="0.25">
      <c r="A526" s="962" t="s">
        <v>1082</v>
      </c>
      <c r="B526" s="438" t="s">
        <v>568</v>
      </c>
      <c r="C526" s="571" t="s">
        <v>171</v>
      </c>
      <c r="D526" s="1002">
        <v>163</v>
      </c>
      <c r="E526" s="477">
        <v>2333.7600000000002</v>
      </c>
      <c r="F526" s="477">
        <f>E526*D526</f>
        <v>380402.88000000006</v>
      </c>
      <c r="G526" s="477">
        <v>2161.5</v>
      </c>
      <c r="H526" s="477">
        <f>G526*D526</f>
        <v>352324.5</v>
      </c>
      <c r="I526" s="610">
        <f>F526+H526</f>
        <v>732727.38000000012</v>
      </c>
      <c r="J526" s="793"/>
      <c r="K526" s="799">
        <v>2333.7600000000002</v>
      </c>
      <c r="L526" s="800">
        <f>K526*J526</f>
        <v>0</v>
      </c>
      <c r="M526" s="799">
        <v>2161.5</v>
      </c>
      <c r="N526" s="800">
        <f>M526*J526</f>
        <v>0</v>
      </c>
      <c r="O526" s="804">
        <f>L526+N526</f>
        <v>0</v>
      </c>
      <c r="P526" s="638">
        <f t="shared" si="332"/>
        <v>0</v>
      </c>
      <c r="Q526" s="512">
        <f t="shared" si="333"/>
        <v>0</v>
      </c>
      <c r="R526" s="637">
        <f t="shared" si="330"/>
        <v>0</v>
      </c>
      <c r="S526" s="638"/>
      <c r="T526" s="519">
        <v>2333.7600000000002</v>
      </c>
      <c r="U526" s="519">
        <f>T526*S526</f>
        <v>0</v>
      </c>
      <c r="V526" s="519">
        <v>2161.5</v>
      </c>
      <c r="W526" s="519">
        <f>V526*S526</f>
        <v>0</v>
      </c>
      <c r="X526" s="670">
        <f>U526+W526</f>
        <v>0</v>
      </c>
      <c r="Y526" s="638"/>
      <c r="Z526" s="512">
        <v>2333.7600000000002</v>
      </c>
      <c r="AA526" s="512">
        <f>Z526*Y526</f>
        <v>0</v>
      </c>
      <c r="AB526" s="512">
        <v>2161.5</v>
      </c>
      <c r="AC526" s="512">
        <f>AB526*Y526</f>
        <v>0</v>
      </c>
      <c r="AD526" s="668">
        <f>AA526+AC526</f>
        <v>0</v>
      </c>
      <c r="AE526" s="740">
        <f t="shared" si="331"/>
        <v>163</v>
      </c>
      <c r="AF526" s="747">
        <v>2333.7600000000002</v>
      </c>
      <c r="AG526" s="747">
        <f>AF526*AE526</f>
        <v>380402.88000000006</v>
      </c>
      <c r="AH526" s="747">
        <v>2161.5</v>
      </c>
      <c r="AI526" s="747">
        <f>AH526*AE526</f>
        <v>352324.5</v>
      </c>
      <c r="AJ526" s="748">
        <f>AG526+AI526</f>
        <v>732727.38000000012</v>
      </c>
    </row>
    <row r="527" spans="1:61" s="403" customFormat="1" ht="31.5" customHeight="1" x14ac:dyDescent="0.25">
      <c r="A527" s="962" t="s">
        <v>1083</v>
      </c>
      <c r="B527" s="438" t="s">
        <v>569</v>
      </c>
      <c r="C527" s="571" t="s">
        <v>32</v>
      </c>
      <c r="D527" s="1002">
        <v>226.24</v>
      </c>
      <c r="E527" s="477">
        <v>46.800000000000004</v>
      </c>
      <c r="F527" s="477">
        <f>E527*D527</f>
        <v>10588.032000000001</v>
      </c>
      <c r="G527" s="477">
        <v>264.096</v>
      </c>
      <c r="H527" s="477">
        <f>G527*D527</f>
        <v>59749.079040000004</v>
      </c>
      <c r="I527" s="610">
        <f>F527+H527</f>
        <v>70337.111040000003</v>
      </c>
      <c r="J527" s="793"/>
      <c r="K527" s="799">
        <v>46.800000000000004</v>
      </c>
      <c r="L527" s="800">
        <f>K527*J527</f>
        <v>0</v>
      </c>
      <c r="M527" s="799">
        <v>264.096</v>
      </c>
      <c r="N527" s="800">
        <f>M527*J527</f>
        <v>0</v>
      </c>
      <c r="O527" s="804">
        <f>L527+N527</f>
        <v>0</v>
      </c>
      <c r="P527" s="638">
        <f t="shared" si="332"/>
        <v>0</v>
      </c>
      <c r="Q527" s="512">
        <f t="shared" si="333"/>
        <v>0</v>
      </c>
      <c r="R527" s="637">
        <f t="shared" si="330"/>
        <v>0</v>
      </c>
      <c r="S527" s="638"/>
      <c r="T527" s="519">
        <v>46.800000000000004</v>
      </c>
      <c r="U527" s="519">
        <f>T527*S527</f>
        <v>0</v>
      </c>
      <c r="V527" s="519">
        <v>264.096</v>
      </c>
      <c r="W527" s="519">
        <f>V527*S527</f>
        <v>0</v>
      </c>
      <c r="X527" s="670">
        <f>U527+W527</f>
        <v>0</v>
      </c>
      <c r="Y527" s="638"/>
      <c r="Z527" s="512">
        <v>46.800000000000004</v>
      </c>
      <c r="AA527" s="512">
        <f>Z527*Y527</f>
        <v>0</v>
      </c>
      <c r="AB527" s="512">
        <v>264.096</v>
      </c>
      <c r="AC527" s="512">
        <f>AB527*Y527</f>
        <v>0</v>
      </c>
      <c r="AD527" s="668">
        <f>AA527+AC527</f>
        <v>0</v>
      </c>
      <c r="AE527" s="740">
        <f t="shared" si="331"/>
        <v>226.24</v>
      </c>
      <c r="AF527" s="747">
        <v>46.800000000000004</v>
      </c>
      <c r="AG527" s="747">
        <f>AF527*AE527</f>
        <v>10588.032000000001</v>
      </c>
      <c r="AH527" s="747">
        <v>264.096</v>
      </c>
      <c r="AI527" s="747">
        <f>AH527*AE527</f>
        <v>59749.079040000004</v>
      </c>
      <c r="AJ527" s="748">
        <f>AG527+AI527</f>
        <v>70337.111040000003</v>
      </c>
    </row>
    <row r="528" spans="1:61" s="403" customFormat="1" ht="31.5" customHeight="1" x14ac:dyDescent="0.25">
      <c r="A528" s="962" t="s">
        <v>1084</v>
      </c>
      <c r="B528" s="448" t="s">
        <v>576</v>
      </c>
      <c r="C528" s="576"/>
      <c r="D528" s="1002"/>
      <c r="E528" s="477"/>
      <c r="F528" s="477"/>
      <c r="G528" s="477"/>
      <c r="H528" s="477"/>
      <c r="I528" s="610"/>
      <c r="J528" s="793"/>
      <c r="K528" s="799"/>
      <c r="L528" s="800"/>
      <c r="M528" s="799"/>
      <c r="N528" s="800"/>
      <c r="O528" s="804"/>
      <c r="P528" s="638">
        <f t="shared" si="332"/>
        <v>0</v>
      </c>
      <c r="Q528" s="512">
        <f t="shared" si="333"/>
        <v>0</v>
      </c>
      <c r="R528" s="637">
        <f t="shared" si="330"/>
        <v>0</v>
      </c>
      <c r="S528" s="638"/>
      <c r="T528" s="519"/>
      <c r="U528" s="519"/>
      <c r="V528" s="519"/>
      <c r="W528" s="519"/>
      <c r="X528" s="670"/>
      <c r="Y528" s="638"/>
      <c r="Z528" s="512"/>
      <c r="AA528" s="512"/>
      <c r="AB528" s="512"/>
      <c r="AC528" s="512"/>
      <c r="AD528" s="668"/>
      <c r="AE528" s="740">
        <f t="shared" si="331"/>
        <v>0</v>
      </c>
      <c r="AF528" s="747"/>
      <c r="AG528" s="747"/>
      <c r="AH528" s="747"/>
      <c r="AI528" s="747"/>
      <c r="AJ528" s="748"/>
    </row>
    <row r="529" spans="1:61" s="403" customFormat="1" ht="31.5" customHeight="1" x14ac:dyDescent="0.25">
      <c r="A529" s="962" t="s">
        <v>1085</v>
      </c>
      <c r="B529" s="438" t="s">
        <v>571</v>
      </c>
      <c r="C529" s="571" t="s">
        <v>32</v>
      </c>
      <c r="D529" s="1002">
        <v>226.24</v>
      </c>
      <c r="E529" s="477">
        <v>2475.7200000000003</v>
      </c>
      <c r="F529" s="477">
        <f>E529*D529</f>
        <v>560106.89280000003</v>
      </c>
      <c r="G529" s="477">
        <v>60348.1368</v>
      </c>
      <c r="H529" s="477">
        <f>G529*D529</f>
        <v>13653162.469632</v>
      </c>
      <c r="I529" s="610">
        <f>F529+H529</f>
        <v>14213269.362431999</v>
      </c>
      <c r="J529" s="793"/>
      <c r="K529" s="799">
        <v>2475.7200000000003</v>
      </c>
      <c r="L529" s="800">
        <f>K529*J529</f>
        <v>0</v>
      </c>
      <c r="M529" s="799">
        <v>60348.1368</v>
      </c>
      <c r="N529" s="800">
        <f>M529*J529</f>
        <v>0</v>
      </c>
      <c r="O529" s="804">
        <f>L529+N529</f>
        <v>0</v>
      </c>
      <c r="P529" s="638">
        <f t="shared" si="332"/>
        <v>0</v>
      </c>
      <c r="Q529" s="512">
        <f t="shared" si="333"/>
        <v>0</v>
      </c>
      <c r="R529" s="637">
        <f t="shared" si="330"/>
        <v>0</v>
      </c>
      <c r="S529" s="638"/>
      <c r="T529" s="519">
        <v>2475.7200000000003</v>
      </c>
      <c r="U529" s="519">
        <f>T529*S529</f>
        <v>0</v>
      </c>
      <c r="V529" s="519">
        <v>60348.1368</v>
      </c>
      <c r="W529" s="519">
        <f>V529*S529</f>
        <v>0</v>
      </c>
      <c r="X529" s="670">
        <f>U529+W529</f>
        <v>0</v>
      </c>
      <c r="Y529" s="638"/>
      <c r="Z529" s="512">
        <v>2475.7200000000003</v>
      </c>
      <c r="AA529" s="512">
        <f>Z529*Y529</f>
        <v>0</v>
      </c>
      <c r="AB529" s="512">
        <v>60348.1368</v>
      </c>
      <c r="AC529" s="512">
        <f>AB529*Y529</f>
        <v>0</v>
      </c>
      <c r="AD529" s="668">
        <f>AA529+AC529</f>
        <v>0</v>
      </c>
      <c r="AE529" s="740">
        <f t="shared" si="331"/>
        <v>226.24</v>
      </c>
      <c r="AF529" s="747">
        <v>2475.7200000000003</v>
      </c>
      <c r="AG529" s="747">
        <f>AF529*AE529</f>
        <v>560106.89280000003</v>
      </c>
      <c r="AH529" s="747">
        <v>60348.1368</v>
      </c>
      <c r="AI529" s="747">
        <f>AH529*AE529</f>
        <v>13653162.469632</v>
      </c>
      <c r="AJ529" s="748">
        <f>AG529+AI529</f>
        <v>14213269.362431999</v>
      </c>
    </row>
    <row r="530" spans="1:61" s="403" customFormat="1" ht="31.5" customHeight="1" x14ac:dyDescent="0.25">
      <c r="A530" s="962" t="s">
        <v>1086</v>
      </c>
      <c r="B530" s="438" t="s">
        <v>572</v>
      </c>
      <c r="C530" s="571" t="s">
        <v>32</v>
      </c>
      <c r="D530" s="1002">
        <v>226.24</v>
      </c>
      <c r="E530" s="477">
        <v>6552</v>
      </c>
      <c r="F530" s="477">
        <f>E530*D530</f>
        <v>1482324.48</v>
      </c>
      <c r="G530" s="477">
        <v>0</v>
      </c>
      <c r="H530" s="477">
        <f>G530*D530</f>
        <v>0</v>
      </c>
      <c r="I530" s="610">
        <f>F530+H530</f>
        <v>1482324.48</v>
      </c>
      <c r="J530" s="793"/>
      <c r="K530" s="799">
        <v>6552</v>
      </c>
      <c r="L530" s="800">
        <f>K530*J530</f>
        <v>0</v>
      </c>
      <c r="M530" s="799">
        <v>0</v>
      </c>
      <c r="N530" s="800">
        <f>M530*J530</f>
        <v>0</v>
      </c>
      <c r="O530" s="804">
        <f>L530+N530</f>
        <v>0</v>
      </c>
      <c r="P530" s="638">
        <f t="shared" si="332"/>
        <v>0</v>
      </c>
      <c r="Q530" s="512">
        <f t="shared" si="333"/>
        <v>0</v>
      </c>
      <c r="R530" s="637">
        <f t="shared" si="330"/>
        <v>0</v>
      </c>
      <c r="S530" s="638"/>
      <c r="T530" s="519">
        <v>6552</v>
      </c>
      <c r="U530" s="519">
        <f>T530*S530</f>
        <v>0</v>
      </c>
      <c r="V530" s="519">
        <v>0</v>
      </c>
      <c r="W530" s="519">
        <f>V530*S530</f>
        <v>0</v>
      </c>
      <c r="X530" s="670">
        <f>U530+W530</f>
        <v>0</v>
      </c>
      <c r="Y530" s="638"/>
      <c r="Z530" s="512">
        <v>6552</v>
      </c>
      <c r="AA530" s="512">
        <f>Z530*Y530</f>
        <v>0</v>
      </c>
      <c r="AB530" s="512">
        <v>0</v>
      </c>
      <c r="AC530" s="512">
        <f>AB530*Y530</f>
        <v>0</v>
      </c>
      <c r="AD530" s="668">
        <f>AA530+AC530</f>
        <v>0</v>
      </c>
      <c r="AE530" s="740">
        <f t="shared" si="331"/>
        <v>226.24</v>
      </c>
      <c r="AF530" s="747">
        <v>6552</v>
      </c>
      <c r="AG530" s="747">
        <f>AF530*AE530</f>
        <v>1482324.48</v>
      </c>
      <c r="AH530" s="747">
        <v>0</v>
      </c>
      <c r="AI530" s="747">
        <f>AH530*AE530</f>
        <v>0</v>
      </c>
      <c r="AJ530" s="748">
        <f>AG530+AI530</f>
        <v>1482324.48</v>
      </c>
    </row>
    <row r="531" spans="1:61" s="403" customFormat="1" ht="31.5" customHeight="1" x14ac:dyDescent="0.25">
      <c r="A531" s="962" t="s">
        <v>1087</v>
      </c>
      <c r="B531" s="438" t="s">
        <v>573</v>
      </c>
      <c r="C531" s="571" t="s">
        <v>32</v>
      </c>
      <c r="D531" s="1002">
        <v>226.24</v>
      </c>
      <c r="E531" s="477">
        <v>6552</v>
      </c>
      <c r="F531" s="477">
        <f>E531*D531</f>
        <v>1482324.48</v>
      </c>
      <c r="G531" s="477">
        <v>0</v>
      </c>
      <c r="H531" s="477">
        <f>G531*D531</f>
        <v>0</v>
      </c>
      <c r="I531" s="610">
        <f>F531+H531</f>
        <v>1482324.48</v>
      </c>
      <c r="J531" s="793"/>
      <c r="K531" s="799">
        <v>6552</v>
      </c>
      <c r="L531" s="800">
        <f>K531*J531</f>
        <v>0</v>
      </c>
      <c r="M531" s="799">
        <v>0</v>
      </c>
      <c r="N531" s="800">
        <f>M531*J531</f>
        <v>0</v>
      </c>
      <c r="O531" s="804">
        <f>L531+N531</f>
        <v>0</v>
      </c>
      <c r="P531" s="638">
        <f t="shared" si="332"/>
        <v>0</v>
      </c>
      <c r="Q531" s="512">
        <f t="shared" si="333"/>
        <v>0</v>
      </c>
      <c r="R531" s="637">
        <f t="shared" ref="R531:R576" si="349">(D531*K531)-(D531*T531)</f>
        <v>0</v>
      </c>
      <c r="S531" s="638"/>
      <c r="T531" s="519">
        <v>6552</v>
      </c>
      <c r="U531" s="519">
        <f>T531*S531</f>
        <v>0</v>
      </c>
      <c r="V531" s="519">
        <v>0</v>
      </c>
      <c r="W531" s="519">
        <f>V531*S531</f>
        <v>0</v>
      </c>
      <c r="X531" s="670">
        <f>U531+W531</f>
        <v>0</v>
      </c>
      <c r="Y531" s="638"/>
      <c r="Z531" s="512">
        <v>6552</v>
      </c>
      <c r="AA531" s="512">
        <f>Z531*Y531</f>
        <v>0</v>
      </c>
      <c r="AB531" s="512">
        <v>0</v>
      </c>
      <c r="AC531" s="512">
        <f>AB531*Y531</f>
        <v>0</v>
      </c>
      <c r="AD531" s="668">
        <f>AA531+AC531</f>
        <v>0</v>
      </c>
      <c r="AE531" s="740">
        <f t="shared" si="331"/>
        <v>226.24</v>
      </c>
      <c r="AF531" s="747">
        <v>6552</v>
      </c>
      <c r="AG531" s="747">
        <f>AF531*AE531</f>
        <v>1482324.48</v>
      </c>
      <c r="AH531" s="747">
        <v>0</v>
      </c>
      <c r="AI531" s="747">
        <f>AH531*AE531</f>
        <v>0</v>
      </c>
      <c r="AJ531" s="748">
        <f>AG531+AI531</f>
        <v>1482324.48</v>
      </c>
    </row>
    <row r="532" spans="1:61" s="403" customFormat="1" ht="31.5" customHeight="1" x14ac:dyDescent="0.25">
      <c r="A532" s="962" t="s">
        <v>1088</v>
      </c>
      <c r="B532" s="438" t="s">
        <v>577</v>
      </c>
      <c r="C532" s="571" t="s">
        <v>31</v>
      </c>
      <c r="D532" s="1002">
        <v>1</v>
      </c>
      <c r="E532" s="477">
        <v>124800</v>
      </c>
      <c r="F532" s="477">
        <f>E532*D532</f>
        <v>124800</v>
      </c>
      <c r="G532" s="477">
        <v>49408.353000000003</v>
      </c>
      <c r="H532" s="477">
        <f>G532*D532</f>
        <v>49408.353000000003</v>
      </c>
      <c r="I532" s="610">
        <f>F532+H532</f>
        <v>174208.353</v>
      </c>
      <c r="J532" s="793"/>
      <c r="K532" s="799">
        <v>124800</v>
      </c>
      <c r="L532" s="800">
        <f>K532*J532</f>
        <v>0</v>
      </c>
      <c r="M532" s="799">
        <v>49408.353000000003</v>
      </c>
      <c r="N532" s="800">
        <f>M532*J532</f>
        <v>0</v>
      </c>
      <c r="O532" s="804">
        <f>L532+N532</f>
        <v>0</v>
      </c>
      <c r="P532" s="638">
        <f t="shared" si="332"/>
        <v>0</v>
      </c>
      <c r="Q532" s="512">
        <f t="shared" si="333"/>
        <v>0</v>
      </c>
      <c r="R532" s="637">
        <f t="shared" si="349"/>
        <v>0</v>
      </c>
      <c r="S532" s="638"/>
      <c r="T532" s="519">
        <v>124800</v>
      </c>
      <c r="U532" s="519">
        <f>T532*S532</f>
        <v>0</v>
      </c>
      <c r="V532" s="519">
        <v>49408.353000000003</v>
      </c>
      <c r="W532" s="519">
        <f>V532*S532</f>
        <v>0</v>
      </c>
      <c r="X532" s="670">
        <f>U532+W532</f>
        <v>0</v>
      </c>
      <c r="Y532" s="638"/>
      <c r="Z532" s="512">
        <v>124800</v>
      </c>
      <c r="AA532" s="512">
        <f>Z532*Y532</f>
        <v>0</v>
      </c>
      <c r="AB532" s="512">
        <v>49408.353000000003</v>
      </c>
      <c r="AC532" s="512">
        <f>AB532*Y532</f>
        <v>0</v>
      </c>
      <c r="AD532" s="668">
        <f>AA532+AC532</f>
        <v>0</v>
      </c>
      <c r="AE532" s="740">
        <f t="shared" si="331"/>
        <v>1</v>
      </c>
      <c r="AF532" s="747">
        <v>124800</v>
      </c>
      <c r="AG532" s="747">
        <f>AF532*AE532</f>
        <v>124800</v>
      </c>
      <c r="AH532" s="747">
        <v>49408.353000000003</v>
      </c>
      <c r="AI532" s="747">
        <f>AH532*AE532</f>
        <v>49408.353000000003</v>
      </c>
      <c r="AJ532" s="748">
        <f>AG532+AI532</f>
        <v>174208.353</v>
      </c>
    </row>
    <row r="533" spans="1:61" s="403" customFormat="1" ht="31.5" customHeight="1" x14ac:dyDescent="0.25">
      <c r="A533" s="964" t="s">
        <v>724</v>
      </c>
      <c r="B533" s="433" t="s">
        <v>578</v>
      </c>
      <c r="C533" s="567"/>
      <c r="D533" s="993"/>
      <c r="E533" s="485"/>
      <c r="F533" s="485">
        <f>SUM(F535:F546)</f>
        <v>8309933.418800001</v>
      </c>
      <c r="G533" s="485"/>
      <c r="H533" s="485">
        <f>SUM(H535:H546)</f>
        <v>10553560.106036998</v>
      </c>
      <c r="I533" s="615">
        <f>SUM(I535:I546)</f>
        <v>18863493.524837002</v>
      </c>
      <c r="J533" s="815"/>
      <c r="K533" s="816"/>
      <c r="L533" s="817">
        <f>SUM(L535:L546)</f>
        <v>5344636.2788000004</v>
      </c>
      <c r="M533" s="816"/>
      <c r="N533" s="817">
        <f>SUM(N535:N546)</f>
        <v>9404464.354784999</v>
      </c>
      <c r="O533" s="810">
        <f>SUM(O535:O546)</f>
        <v>14749100.633585</v>
      </c>
      <c r="P533" s="638">
        <f t="shared" si="332"/>
        <v>0</v>
      </c>
      <c r="Q533" s="512">
        <f t="shared" si="333"/>
        <v>0</v>
      </c>
      <c r="R533" s="637">
        <f t="shared" si="349"/>
        <v>0</v>
      </c>
      <c r="S533" s="647"/>
      <c r="T533" s="523"/>
      <c r="U533" s="523">
        <f>ROUND((SUM(U535:U546)),2)</f>
        <v>5344571.0199999996</v>
      </c>
      <c r="V533" s="523"/>
      <c r="W533" s="523">
        <f>SUM(W535:W546)</f>
        <v>9404321.6899999995</v>
      </c>
      <c r="X533" s="673">
        <f>ROUND((SUM(X535:X546)),2)</f>
        <v>14748892.710000001</v>
      </c>
      <c r="Y533" s="647"/>
      <c r="Z533" s="523"/>
      <c r="AA533" s="523">
        <f>ROUND((SUM(AA535:AA546)),2)</f>
        <v>0</v>
      </c>
      <c r="AB533" s="523"/>
      <c r="AC533" s="523">
        <f>SUM(AC535:AC546)</f>
        <v>0</v>
      </c>
      <c r="AD533" s="673">
        <f>ROUND((SUM(AD535:AD546)),2)</f>
        <v>0</v>
      </c>
      <c r="AE533" s="740">
        <f t="shared" si="331"/>
        <v>0</v>
      </c>
      <c r="AF533" s="755"/>
      <c r="AG533" s="755">
        <f>SUM(AG535:AG546)</f>
        <v>2965348.9631999996</v>
      </c>
      <c r="AH533" s="755"/>
      <c r="AI533" s="755">
        <f>SUM(AI535:AI546)</f>
        <v>1149168.0318119992</v>
      </c>
      <c r="AJ533" s="756">
        <f>SUM(AJ535:AJ546)</f>
        <v>4114516.9950119983</v>
      </c>
      <c r="AL533" s="196"/>
      <c r="AM533" s="196"/>
      <c r="AN533" s="196"/>
      <c r="AO533" s="196"/>
      <c r="AP533" s="196"/>
      <c r="AQ533" s="196"/>
      <c r="AR533" s="196"/>
      <c r="AS533" s="196"/>
      <c r="AT533" s="196"/>
      <c r="AU533" s="196"/>
      <c r="AV533" s="196"/>
      <c r="AW533" s="196"/>
      <c r="AX533" s="196"/>
      <c r="AY533" s="196"/>
      <c r="AZ533" s="196"/>
      <c r="BA533" s="196"/>
      <c r="BB533" s="196"/>
      <c r="BC533" s="196"/>
      <c r="BD533" s="196"/>
      <c r="BE533" s="196"/>
      <c r="BF533" s="196"/>
      <c r="BG533" s="196"/>
      <c r="BH533" s="196"/>
      <c r="BI533" s="196"/>
    </row>
    <row r="534" spans="1:61" s="403" customFormat="1" ht="31.5" customHeight="1" x14ac:dyDescent="0.25">
      <c r="A534" s="962" t="s">
        <v>1089</v>
      </c>
      <c r="B534" s="448" t="s">
        <v>562</v>
      </c>
      <c r="C534" s="576"/>
      <c r="D534" s="1002"/>
      <c r="E534" s="477"/>
      <c r="F534" s="477"/>
      <c r="G534" s="477"/>
      <c r="H534" s="477"/>
      <c r="I534" s="610"/>
      <c r="J534" s="793"/>
      <c r="K534" s="799"/>
      <c r="L534" s="800"/>
      <c r="M534" s="799"/>
      <c r="N534" s="800"/>
      <c r="O534" s="804"/>
      <c r="P534" s="638">
        <f t="shared" si="332"/>
        <v>0</v>
      </c>
      <c r="Q534" s="512">
        <f t="shared" si="333"/>
        <v>0</v>
      </c>
      <c r="R534" s="637">
        <f t="shared" si="349"/>
        <v>0</v>
      </c>
      <c r="S534" s="638"/>
      <c r="T534" s="519"/>
      <c r="U534" s="519"/>
      <c r="V534" s="519"/>
      <c r="W534" s="519"/>
      <c r="X534" s="670"/>
      <c r="Y534" s="638"/>
      <c r="Z534" s="512"/>
      <c r="AA534" s="512"/>
      <c r="AB534" s="512"/>
      <c r="AC534" s="512"/>
      <c r="AD534" s="668"/>
      <c r="AE534" s="740">
        <f t="shared" si="331"/>
        <v>0</v>
      </c>
      <c r="AF534" s="747"/>
      <c r="AG534" s="747"/>
      <c r="AH534" s="747"/>
      <c r="AI534" s="747"/>
      <c r="AJ534" s="748"/>
    </row>
    <row r="535" spans="1:61" s="403" customFormat="1" ht="31.5" customHeight="1" x14ac:dyDescent="0.25">
      <c r="A535" s="962" t="s">
        <v>1091</v>
      </c>
      <c r="B535" s="438" t="s">
        <v>563</v>
      </c>
      <c r="C535" s="571" t="s">
        <v>171</v>
      </c>
      <c r="D535" s="1002">
        <v>55.04</v>
      </c>
      <c r="E535" s="477">
        <v>13494</v>
      </c>
      <c r="F535" s="477">
        <f>E535*D535</f>
        <v>742709.76000000001</v>
      </c>
      <c r="G535" s="477"/>
      <c r="H535" s="477"/>
      <c r="I535" s="610">
        <f>F535+H535</f>
        <v>742709.76000000001</v>
      </c>
      <c r="J535" s="793"/>
      <c r="K535" s="799">
        <v>13494</v>
      </c>
      <c r="L535" s="800">
        <f>K535*J535</f>
        <v>0</v>
      </c>
      <c r="M535" s="799"/>
      <c r="N535" s="800"/>
      <c r="O535" s="804">
        <f>L535+N535</f>
        <v>0</v>
      </c>
      <c r="P535" s="638">
        <f t="shared" si="332"/>
        <v>0</v>
      </c>
      <c r="Q535" s="512">
        <f t="shared" si="333"/>
        <v>0</v>
      </c>
      <c r="R535" s="637">
        <f t="shared" si="349"/>
        <v>0</v>
      </c>
      <c r="S535" s="638"/>
      <c r="T535" s="519">
        <v>13494</v>
      </c>
      <c r="U535" s="519">
        <f>T535*S535</f>
        <v>0</v>
      </c>
      <c r="V535" s="519"/>
      <c r="W535" s="519"/>
      <c r="X535" s="670">
        <f>U535+W535</f>
        <v>0</v>
      </c>
      <c r="Y535" s="638"/>
      <c r="Z535" s="512">
        <v>13494</v>
      </c>
      <c r="AA535" s="512">
        <f>Z535*Y535</f>
        <v>0</v>
      </c>
      <c r="AB535" s="512"/>
      <c r="AC535" s="512"/>
      <c r="AD535" s="668">
        <f>AA535+AC535</f>
        <v>0</v>
      </c>
      <c r="AE535" s="740">
        <f t="shared" si="331"/>
        <v>55.04</v>
      </c>
      <c r="AF535" s="747">
        <v>13494</v>
      </c>
      <c r="AG535" s="747">
        <f>AF535*AE535</f>
        <v>742709.76000000001</v>
      </c>
      <c r="AH535" s="747"/>
      <c r="AI535" s="747"/>
      <c r="AJ535" s="748">
        <f>AG535+AI535</f>
        <v>742709.76000000001</v>
      </c>
    </row>
    <row r="536" spans="1:61" s="403" customFormat="1" ht="31.5" customHeight="1" x14ac:dyDescent="0.25">
      <c r="A536" s="962" t="s">
        <v>1092</v>
      </c>
      <c r="B536" s="438" t="s">
        <v>564</v>
      </c>
      <c r="C536" s="571" t="s">
        <v>171</v>
      </c>
      <c r="D536" s="1002">
        <v>213.41</v>
      </c>
      <c r="E536" s="477">
        <v>19422</v>
      </c>
      <c r="F536" s="477">
        <f>E536*D536</f>
        <v>4144849.02</v>
      </c>
      <c r="G536" s="477"/>
      <c r="H536" s="477"/>
      <c r="I536" s="610">
        <f>F536+H536</f>
        <v>4144849.02</v>
      </c>
      <c r="J536" s="793">
        <v>164.5</v>
      </c>
      <c r="K536" s="799">
        <v>19422</v>
      </c>
      <c r="L536" s="800">
        <f>K536*J536</f>
        <v>3194919</v>
      </c>
      <c r="M536" s="799"/>
      <c r="N536" s="800"/>
      <c r="O536" s="804">
        <f>L536+N536</f>
        <v>3194919</v>
      </c>
      <c r="P536" s="638">
        <f t="shared" si="332"/>
        <v>0</v>
      </c>
      <c r="Q536" s="512">
        <f t="shared" si="333"/>
        <v>0</v>
      </c>
      <c r="R536" s="637">
        <f t="shared" si="349"/>
        <v>0</v>
      </c>
      <c r="S536" s="638">
        <v>164.5</v>
      </c>
      <c r="T536" s="512">
        <v>19422</v>
      </c>
      <c r="U536" s="512">
        <f>T536*S536</f>
        <v>3194919</v>
      </c>
      <c r="V536" s="512"/>
      <c r="W536" s="512"/>
      <c r="X536" s="668">
        <f>U536+W536</f>
        <v>3194919</v>
      </c>
      <c r="Y536" s="638"/>
      <c r="Z536" s="512">
        <v>19422</v>
      </c>
      <c r="AA536" s="512">
        <f>Z536*Y536</f>
        <v>0</v>
      </c>
      <c r="AB536" s="512"/>
      <c r="AC536" s="512"/>
      <c r="AD536" s="668">
        <f>AA536+AC536</f>
        <v>0</v>
      </c>
      <c r="AE536" s="740">
        <f t="shared" si="331"/>
        <v>48.91</v>
      </c>
      <c r="AF536" s="743">
        <v>19422</v>
      </c>
      <c r="AG536" s="743">
        <f>AF536*AE536</f>
        <v>949930.0199999999</v>
      </c>
      <c r="AH536" s="743"/>
      <c r="AI536" s="743"/>
      <c r="AJ536" s="744">
        <f>AG536+AI536</f>
        <v>949930.0199999999</v>
      </c>
      <c r="AL536" s="196"/>
      <c r="AM536" s="196"/>
      <c r="AN536" s="196"/>
      <c r="AO536" s="196"/>
      <c r="AP536" s="196"/>
      <c r="AQ536" s="196"/>
      <c r="AR536" s="196"/>
      <c r="AS536" s="196"/>
      <c r="AT536" s="196"/>
      <c r="AU536" s="196"/>
      <c r="AV536" s="196"/>
      <c r="AW536" s="196"/>
      <c r="AX536" s="196"/>
      <c r="AY536" s="196"/>
      <c r="AZ536" s="196"/>
      <c r="BA536" s="196"/>
      <c r="BB536" s="196"/>
      <c r="BC536" s="196"/>
      <c r="BD536" s="196"/>
      <c r="BE536" s="196"/>
      <c r="BF536" s="196"/>
      <c r="BG536" s="196"/>
      <c r="BH536" s="196"/>
      <c r="BI536" s="196"/>
    </row>
    <row r="537" spans="1:61" s="403" customFormat="1" ht="31.5" customHeight="1" x14ac:dyDescent="0.25">
      <c r="A537" s="962" t="s">
        <v>1093</v>
      </c>
      <c r="B537" s="438" t="s">
        <v>565</v>
      </c>
      <c r="C537" s="571" t="s">
        <v>171</v>
      </c>
      <c r="D537" s="1002">
        <f>136</f>
        <v>136</v>
      </c>
      <c r="E537" s="477">
        <v>2405</v>
      </c>
      <c r="F537" s="477">
        <f>E537*D537</f>
        <v>327080</v>
      </c>
      <c r="G537" s="477"/>
      <c r="H537" s="477"/>
      <c r="I537" s="610">
        <f>F537+H537</f>
        <v>327080</v>
      </c>
      <c r="J537" s="793">
        <v>136</v>
      </c>
      <c r="K537" s="799">
        <v>2405</v>
      </c>
      <c r="L537" s="800">
        <f>K537*J537</f>
        <v>327080</v>
      </c>
      <c r="M537" s="799"/>
      <c r="N537" s="800"/>
      <c r="O537" s="804">
        <f>L537+N537</f>
        <v>327080</v>
      </c>
      <c r="P537" s="638">
        <f t="shared" si="332"/>
        <v>0</v>
      </c>
      <c r="Q537" s="512">
        <f t="shared" si="333"/>
        <v>0</v>
      </c>
      <c r="R537" s="637">
        <f t="shared" si="349"/>
        <v>0</v>
      </c>
      <c r="S537" s="638">
        <v>136</v>
      </c>
      <c r="T537" s="512">
        <v>2405</v>
      </c>
      <c r="U537" s="512">
        <f>T537*S537</f>
        <v>327080</v>
      </c>
      <c r="V537" s="512"/>
      <c r="W537" s="512"/>
      <c r="X537" s="668">
        <f>U537+W537</f>
        <v>327080</v>
      </c>
      <c r="Y537" s="638"/>
      <c r="Z537" s="512">
        <v>2405</v>
      </c>
      <c r="AA537" s="512">
        <f>Z537*Y537</f>
        <v>0</v>
      </c>
      <c r="AB537" s="512"/>
      <c r="AC537" s="512"/>
      <c r="AD537" s="668">
        <f>AA537+AC537</f>
        <v>0</v>
      </c>
      <c r="AE537" s="740">
        <f t="shared" si="331"/>
        <v>0</v>
      </c>
      <c r="AF537" s="743">
        <v>2405</v>
      </c>
      <c r="AG537" s="743">
        <f>AF537*AE537</f>
        <v>0</v>
      </c>
      <c r="AH537" s="743"/>
      <c r="AI537" s="743"/>
      <c r="AJ537" s="744">
        <f>AG537+AI537</f>
        <v>0</v>
      </c>
      <c r="AL537" s="196"/>
      <c r="AM537" s="196"/>
      <c r="AN537" s="196"/>
      <c r="AO537" s="196"/>
      <c r="AP537" s="196"/>
      <c r="AQ537" s="196"/>
      <c r="AR537" s="196"/>
      <c r="AS537" s="196"/>
      <c r="AT537" s="196"/>
      <c r="AU537" s="196"/>
      <c r="AV537" s="196"/>
      <c r="AW537" s="196"/>
      <c r="AX537" s="196"/>
      <c r="AY537" s="196"/>
      <c r="AZ537" s="196"/>
      <c r="BA537" s="196"/>
      <c r="BB537" s="196"/>
      <c r="BC537" s="196"/>
      <c r="BD537" s="196"/>
      <c r="BE537" s="196"/>
      <c r="BF537" s="196"/>
      <c r="BG537" s="196"/>
      <c r="BH537" s="196"/>
      <c r="BI537" s="196"/>
    </row>
    <row r="538" spans="1:61" s="403" customFormat="1" ht="31.5" customHeight="1" x14ac:dyDescent="0.25">
      <c r="A538" s="962" t="s">
        <v>1094</v>
      </c>
      <c r="B538" s="448" t="s">
        <v>566</v>
      </c>
      <c r="C538" s="571"/>
      <c r="D538" s="1002"/>
      <c r="E538" s="477"/>
      <c r="F538" s="477"/>
      <c r="G538" s="477"/>
      <c r="H538" s="477"/>
      <c r="I538" s="610"/>
      <c r="J538" s="793"/>
      <c r="K538" s="799"/>
      <c r="L538" s="800"/>
      <c r="M538" s="799"/>
      <c r="N538" s="800"/>
      <c r="O538" s="804"/>
      <c r="P538" s="638">
        <f t="shared" si="332"/>
        <v>0</v>
      </c>
      <c r="Q538" s="512">
        <f t="shared" si="333"/>
        <v>0</v>
      </c>
      <c r="R538" s="637">
        <f t="shared" si="349"/>
        <v>0</v>
      </c>
      <c r="S538" s="638"/>
      <c r="T538" s="512"/>
      <c r="U538" s="512"/>
      <c r="V538" s="512"/>
      <c r="W538" s="512"/>
      <c r="X538" s="668"/>
      <c r="Y538" s="638"/>
      <c r="Z538" s="512"/>
      <c r="AA538" s="512"/>
      <c r="AB538" s="512"/>
      <c r="AC538" s="512"/>
      <c r="AD538" s="668"/>
      <c r="AE538" s="740">
        <f t="shared" si="331"/>
        <v>0</v>
      </c>
      <c r="AF538" s="743"/>
      <c r="AG538" s="743"/>
      <c r="AH538" s="743"/>
      <c r="AI538" s="743"/>
      <c r="AJ538" s="744"/>
      <c r="AL538" s="196"/>
      <c r="AM538" s="196"/>
      <c r="AN538" s="196"/>
      <c r="AO538" s="196"/>
      <c r="AP538" s="196"/>
      <c r="AQ538" s="196"/>
      <c r="AR538" s="196"/>
      <c r="AS538" s="196"/>
      <c r="AT538" s="196"/>
      <c r="AU538" s="196"/>
      <c r="AV538" s="196"/>
      <c r="AW538" s="196"/>
      <c r="AX538" s="196"/>
      <c r="AY538" s="196"/>
      <c r="AZ538" s="196"/>
      <c r="BA538" s="196"/>
      <c r="BB538" s="196"/>
      <c r="BC538" s="196"/>
      <c r="BD538" s="196"/>
      <c r="BE538" s="196"/>
      <c r="BF538" s="196"/>
      <c r="BG538" s="196"/>
      <c r="BH538" s="196"/>
      <c r="BI538" s="196"/>
    </row>
    <row r="539" spans="1:61" s="403" customFormat="1" ht="31.5" customHeight="1" x14ac:dyDescent="0.25">
      <c r="A539" s="962" t="s">
        <v>1081</v>
      </c>
      <c r="B539" s="438" t="s">
        <v>567</v>
      </c>
      <c r="C539" s="571" t="s">
        <v>171</v>
      </c>
      <c r="D539" s="1002">
        <v>105</v>
      </c>
      <c r="E539" s="477">
        <v>2513.1600000000003</v>
      </c>
      <c r="F539" s="477">
        <f>E539*D539</f>
        <v>263881.80000000005</v>
      </c>
      <c r="G539" s="477">
        <v>6681</v>
      </c>
      <c r="H539" s="477">
        <f>G539*D539</f>
        <v>701505</v>
      </c>
      <c r="I539" s="610">
        <f>F539+H539</f>
        <v>965386.8</v>
      </c>
      <c r="J539" s="793">
        <v>84</v>
      </c>
      <c r="K539" s="799">
        <v>2513.1600000000003</v>
      </c>
      <c r="L539" s="800">
        <f>K539*J539</f>
        <v>211105.44000000003</v>
      </c>
      <c r="M539" s="799">
        <v>6681</v>
      </c>
      <c r="N539" s="800">
        <f>M539*J539</f>
        <v>561204</v>
      </c>
      <c r="O539" s="804">
        <f>L539+N539</f>
        <v>772309.44000000006</v>
      </c>
      <c r="P539" s="638">
        <f t="shared" si="332"/>
        <v>0.16000000000030923</v>
      </c>
      <c r="Q539" s="512">
        <f t="shared" si="333"/>
        <v>0</v>
      </c>
      <c r="R539" s="637">
        <f t="shared" si="349"/>
        <v>16.800000000046566</v>
      </c>
      <c r="S539" s="638">
        <v>84</v>
      </c>
      <c r="T539" s="512">
        <v>2513</v>
      </c>
      <c r="U539" s="512">
        <f>T539*S539</f>
        <v>211092</v>
      </c>
      <c r="V539" s="512">
        <v>6681</v>
      </c>
      <c r="W539" s="512">
        <f>V539*S539</f>
        <v>561204</v>
      </c>
      <c r="X539" s="668">
        <f>U539+W539</f>
        <v>772296</v>
      </c>
      <c r="Y539" s="638"/>
      <c r="Z539" s="512">
        <v>2513</v>
      </c>
      <c r="AA539" s="512">
        <f>Z539*Y539</f>
        <v>0</v>
      </c>
      <c r="AB539" s="512">
        <v>6681</v>
      </c>
      <c r="AC539" s="512">
        <f>AB539*Y539</f>
        <v>0</v>
      </c>
      <c r="AD539" s="668">
        <f>AA539+AC539</f>
        <v>0</v>
      </c>
      <c r="AE539" s="740">
        <f t="shared" si="331"/>
        <v>21</v>
      </c>
      <c r="AF539" s="743">
        <v>2513.1600000000003</v>
      </c>
      <c r="AG539" s="743">
        <f>AF539*AE539</f>
        <v>52776.360000000008</v>
      </c>
      <c r="AH539" s="743">
        <v>6681</v>
      </c>
      <c r="AI539" s="743">
        <f>AH539*AE539</f>
        <v>140301</v>
      </c>
      <c r="AJ539" s="744">
        <f>AG539+AI539</f>
        <v>193077.36000000002</v>
      </c>
      <c r="AL539" s="196"/>
      <c r="AM539" s="196"/>
      <c r="AN539" s="196"/>
      <c r="AO539" s="196"/>
      <c r="AP539" s="196"/>
      <c r="AQ539" s="196"/>
      <c r="AR539" s="196"/>
      <c r="AS539" s="196"/>
      <c r="AT539" s="196"/>
      <c r="AU539" s="196"/>
      <c r="AV539" s="196"/>
      <c r="AW539" s="196"/>
      <c r="AX539" s="196"/>
      <c r="AY539" s="196"/>
      <c r="AZ539" s="196"/>
      <c r="BA539" s="196"/>
      <c r="BB539" s="196"/>
      <c r="BC539" s="196"/>
      <c r="BD539" s="196"/>
      <c r="BE539" s="196"/>
      <c r="BF539" s="196"/>
      <c r="BG539" s="196"/>
      <c r="BH539" s="196"/>
      <c r="BI539" s="196"/>
    </row>
    <row r="540" spans="1:61" s="403" customFormat="1" ht="31.5" customHeight="1" x14ac:dyDescent="0.25">
      <c r="A540" s="962" t="s">
        <v>1095</v>
      </c>
      <c r="B540" s="438" t="s">
        <v>568</v>
      </c>
      <c r="C540" s="571" t="s">
        <v>171</v>
      </c>
      <c r="D540" s="1002">
        <v>112.6</v>
      </c>
      <c r="E540" s="477">
        <v>2333.7600000000002</v>
      </c>
      <c r="F540" s="477">
        <f>E540*D540</f>
        <v>262781.37599999999</v>
      </c>
      <c r="G540" s="477">
        <v>2161.5</v>
      </c>
      <c r="H540" s="477">
        <f>G540*D540</f>
        <v>243384.9</v>
      </c>
      <c r="I540" s="610">
        <f>F540+H540</f>
        <v>506166.27599999995</v>
      </c>
      <c r="J540" s="793">
        <v>90.08</v>
      </c>
      <c r="K540" s="799">
        <v>2333.7600000000002</v>
      </c>
      <c r="L540" s="800">
        <f>K540*J540</f>
        <v>210225.10080000001</v>
      </c>
      <c r="M540" s="799">
        <v>2161.5</v>
      </c>
      <c r="N540" s="800">
        <f>M540*J540</f>
        <v>194707.91999999998</v>
      </c>
      <c r="O540" s="804">
        <f>L540+N540</f>
        <v>404933.0208</v>
      </c>
      <c r="P540" s="638">
        <f t="shared" si="332"/>
        <v>0</v>
      </c>
      <c r="Q540" s="512">
        <f t="shared" si="333"/>
        <v>0</v>
      </c>
      <c r="R540" s="637">
        <f t="shared" si="349"/>
        <v>0</v>
      </c>
      <c r="S540" s="638">
        <v>90.06</v>
      </c>
      <c r="T540" s="512">
        <v>2333.7600000000002</v>
      </c>
      <c r="U540" s="512">
        <f>ROUND((T540*S540),2)</f>
        <v>210178.43</v>
      </c>
      <c r="V540" s="512">
        <v>2161.5</v>
      </c>
      <c r="W540" s="512">
        <f>V540*S540</f>
        <v>194664.69</v>
      </c>
      <c r="X540" s="668">
        <f>U540+W540</f>
        <v>404843.12</v>
      </c>
      <c r="Y540" s="638"/>
      <c r="Z540" s="512">
        <v>2333.7600000000002</v>
      </c>
      <c r="AA540" s="512">
        <f>ROUND((Z540*Y540),2)</f>
        <v>0</v>
      </c>
      <c r="AB540" s="512">
        <v>2161.5</v>
      </c>
      <c r="AC540" s="512">
        <f>AB540*Y540</f>
        <v>0</v>
      </c>
      <c r="AD540" s="668">
        <f>AA540+AC540</f>
        <v>0</v>
      </c>
      <c r="AE540" s="740">
        <f t="shared" si="331"/>
        <v>22.539999999999992</v>
      </c>
      <c r="AF540" s="743">
        <v>2333.7600000000002</v>
      </c>
      <c r="AG540" s="743">
        <f>AF540*AE540</f>
        <v>52602.950399999987</v>
      </c>
      <c r="AH540" s="743">
        <v>2161.5</v>
      </c>
      <c r="AI540" s="743">
        <f>AH540*AE540</f>
        <v>48720.209999999985</v>
      </c>
      <c r="AJ540" s="744">
        <f>AG540+AI540</f>
        <v>101323.16039999996</v>
      </c>
      <c r="AL540" s="196"/>
      <c r="AM540" s="196"/>
      <c r="AN540" s="196"/>
      <c r="AO540" s="196"/>
      <c r="AP540" s="196"/>
      <c r="AQ540" s="196"/>
      <c r="AR540" s="196"/>
      <c r="AS540" s="196"/>
      <c r="AT540" s="196"/>
      <c r="AU540" s="196"/>
      <c r="AV540" s="196"/>
      <c r="AW540" s="196"/>
      <c r="AX540" s="196"/>
      <c r="AY540" s="196"/>
      <c r="AZ540" s="196"/>
      <c r="BA540" s="196"/>
      <c r="BB540" s="196"/>
      <c r="BC540" s="196"/>
      <c r="BD540" s="196"/>
      <c r="BE540" s="196"/>
      <c r="BF540" s="196"/>
      <c r="BG540" s="196"/>
      <c r="BH540" s="196"/>
      <c r="BI540" s="196"/>
    </row>
    <row r="541" spans="1:61" s="403" customFormat="1" ht="31.5" customHeight="1" x14ac:dyDescent="0.25">
      <c r="A541" s="962" t="s">
        <v>1096</v>
      </c>
      <c r="B541" s="438" t="s">
        <v>569</v>
      </c>
      <c r="C541" s="571" t="s">
        <v>32</v>
      </c>
      <c r="D541" s="1002">
        <v>156.38999999999999</v>
      </c>
      <c r="E541" s="477">
        <v>46.800000000000004</v>
      </c>
      <c r="F541" s="477">
        <f>E541*D541</f>
        <v>7319.0519999999997</v>
      </c>
      <c r="G541" s="477">
        <v>264.096</v>
      </c>
      <c r="H541" s="477">
        <f>G541*D541</f>
        <v>41301.973439999994</v>
      </c>
      <c r="I541" s="610">
        <f>F541+H541</f>
        <v>48621.025439999998</v>
      </c>
      <c r="J541" s="793">
        <v>125.11</v>
      </c>
      <c r="K541" s="799">
        <v>46.800000000000004</v>
      </c>
      <c r="L541" s="800">
        <f>K541*J541</f>
        <v>5855.1480000000001</v>
      </c>
      <c r="M541" s="799">
        <v>264.096</v>
      </c>
      <c r="N541" s="800">
        <f>M541*J541</f>
        <v>33041.050560000003</v>
      </c>
      <c r="O541" s="804">
        <f>L541+N541</f>
        <v>38896.198560000004</v>
      </c>
      <c r="P541" s="638">
        <f t="shared" si="332"/>
        <v>0</v>
      </c>
      <c r="Q541" s="512">
        <f t="shared" si="333"/>
        <v>9.6000000000003638E-2</v>
      </c>
      <c r="R541" s="637">
        <f t="shared" si="349"/>
        <v>0</v>
      </c>
      <c r="S541" s="638">
        <v>125</v>
      </c>
      <c r="T541" s="512">
        <v>46.8</v>
      </c>
      <c r="U541" s="512">
        <f>T541*S541</f>
        <v>5850</v>
      </c>
      <c r="V541" s="512">
        <v>264</v>
      </c>
      <c r="W541" s="512">
        <f>V541*S541</f>
        <v>33000</v>
      </c>
      <c r="X541" s="668">
        <f>U541+W541</f>
        <v>38850</v>
      </c>
      <c r="Y541" s="638"/>
      <c r="Z541" s="512">
        <v>46.8</v>
      </c>
      <c r="AA541" s="512">
        <f>Z541*Y541</f>
        <v>0</v>
      </c>
      <c r="AB541" s="512">
        <v>264</v>
      </c>
      <c r="AC541" s="512">
        <f>AB541*Y541</f>
        <v>0</v>
      </c>
      <c r="AD541" s="668">
        <f>AA541+AC541</f>
        <v>0</v>
      </c>
      <c r="AE541" s="740">
        <f t="shared" ref="AE541:AE575" si="350">D541-S541-Y541</f>
        <v>31.389999999999986</v>
      </c>
      <c r="AF541" s="743">
        <v>46.800000000000004</v>
      </c>
      <c r="AG541" s="743">
        <f>AF541*AE541</f>
        <v>1469.0519999999995</v>
      </c>
      <c r="AH541" s="743">
        <v>264.096</v>
      </c>
      <c r="AI541" s="743">
        <f>AH541*AE541</f>
        <v>8289.9734399999961</v>
      </c>
      <c r="AJ541" s="744">
        <f>AG541+AI541</f>
        <v>9759.0254399999958</v>
      </c>
      <c r="AL541" s="196"/>
      <c r="AM541" s="196"/>
      <c r="AN541" s="196"/>
      <c r="AO541" s="196"/>
      <c r="AP541" s="196"/>
      <c r="AQ541" s="196"/>
      <c r="AR541" s="196"/>
      <c r="AS541" s="196"/>
      <c r="AT541" s="196"/>
      <c r="AU541" s="196"/>
      <c r="AV541" s="196"/>
      <c r="AW541" s="196"/>
      <c r="AX541" s="196"/>
      <c r="AY541" s="196"/>
      <c r="AZ541" s="196"/>
      <c r="BA541" s="196"/>
      <c r="BB541" s="196"/>
      <c r="BC541" s="196"/>
      <c r="BD541" s="196"/>
      <c r="BE541" s="196"/>
      <c r="BF541" s="196"/>
      <c r="BG541" s="196"/>
      <c r="BH541" s="196"/>
      <c r="BI541" s="196"/>
    </row>
    <row r="542" spans="1:61" s="403" customFormat="1" ht="31.5" customHeight="1" x14ac:dyDescent="0.25">
      <c r="A542" s="962" t="s">
        <v>1090</v>
      </c>
      <c r="B542" s="448" t="s">
        <v>579</v>
      </c>
      <c r="C542" s="576"/>
      <c r="D542" s="1002"/>
      <c r="E542" s="477"/>
      <c r="F542" s="477"/>
      <c r="G542" s="477"/>
      <c r="H542" s="477"/>
      <c r="I542" s="610"/>
      <c r="J542" s="793"/>
      <c r="K542" s="799"/>
      <c r="L542" s="800"/>
      <c r="M542" s="799"/>
      <c r="N542" s="800"/>
      <c r="O542" s="804"/>
      <c r="P542" s="638">
        <f t="shared" si="332"/>
        <v>0</v>
      </c>
      <c r="Q542" s="512">
        <f t="shared" si="333"/>
        <v>0</v>
      </c>
      <c r="R542" s="637">
        <f t="shared" si="349"/>
        <v>0</v>
      </c>
      <c r="S542" s="638"/>
      <c r="T542" s="512"/>
      <c r="U542" s="512"/>
      <c r="V542" s="512"/>
      <c r="W542" s="512"/>
      <c r="X542" s="668"/>
      <c r="Y542" s="638"/>
      <c r="Z542" s="512"/>
      <c r="AA542" s="512"/>
      <c r="AB542" s="512"/>
      <c r="AC542" s="512"/>
      <c r="AD542" s="668"/>
      <c r="AE542" s="740">
        <f t="shared" si="350"/>
        <v>0</v>
      </c>
      <c r="AF542" s="743"/>
      <c r="AG542" s="743"/>
      <c r="AH542" s="743"/>
      <c r="AI542" s="743"/>
      <c r="AJ542" s="744"/>
      <c r="AL542" s="196"/>
      <c r="AM542" s="196"/>
      <c r="AN542" s="196"/>
      <c r="AO542" s="196"/>
      <c r="AP542" s="196"/>
      <c r="AQ542" s="196"/>
      <c r="AR542" s="196"/>
      <c r="AS542" s="196"/>
      <c r="AT542" s="196"/>
      <c r="AU542" s="196"/>
      <c r="AV542" s="196"/>
      <c r="AW542" s="196"/>
      <c r="AX542" s="196"/>
      <c r="AY542" s="196"/>
      <c r="AZ542" s="196"/>
      <c r="BA542" s="196"/>
      <c r="BB542" s="196"/>
      <c r="BC542" s="196"/>
      <c r="BD542" s="196"/>
      <c r="BE542" s="196"/>
      <c r="BF542" s="196"/>
      <c r="BG542" s="196"/>
      <c r="BH542" s="196"/>
      <c r="BI542" s="196"/>
    </row>
    <row r="543" spans="1:61" s="403" customFormat="1" ht="31.5" customHeight="1" x14ac:dyDescent="0.25">
      <c r="A543" s="962" t="s">
        <v>1097</v>
      </c>
      <c r="B543" s="438" t="s">
        <v>571</v>
      </c>
      <c r="C543" s="571" t="s">
        <v>32</v>
      </c>
      <c r="D543" s="1002">
        <v>156.38999999999999</v>
      </c>
      <c r="E543" s="477">
        <v>2475.7200000000003</v>
      </c>
      <c r="F543" s="477">
        <f>E543*D543</f>
        <v>387177.85080000001</v>
      </c>
      <c r="G543" s="477">
        <v>60860.412300000004</v>
      </c>
      <c r="H543" s="477">
        <f>G543*D543</f>
        <v>9517959.8795969989</v>
      </c>
      <c r="I543" s="610">
        <f>F543+H543</f>
        <v>9905137.730396999</v>
      </c>
      <c r="J543" s="793">
        <v>140.75</v>
      </c>
      <c r="K543" s="799">
        <v>2475.7200000000003</v>
      </c>
      <c r="L543" s="800">
        <f>K543*J543</f>
        <v>348457.59</v>
      </c>
      <c r="M543" s="799">
        <v>60860.412300000004</v>
      </c>
      <c r="N543" s="800">
        <f>M543*J543</f>
        <v>8566103.0312249996</v>
      </c>
      <c r="O543" s="804">
        <f>L543+N543</f>
        <v>8914560.6212249994</v>
      </c>
      <c r="P543" s="638">
        <f t="shared" ref="P543:P560" si="351">K543-T543</f>
        <v>0</v>
      </c>
      <c r="Q543" s="512">
        <f t="shared" ref="Q543:Q560" si="352">M543-V543</f>
        <v>0.41230000000359723</v>
      </c>
      <c r="R543" s="637">
        <f t="shared" si="349"/>
        <v>0</v>
      </c>
      <c r="S543" s="638">
        <v>140.75</v>
      </c>
      <c r="T543" s="512">
        <v>2475.7199999999998</v>
      </c>
      <c r="U543" s="512">
        <f>T543*S543</f>
        <v>348457.58999999997</v>
      </c>
      <c r="V543" s="512">
        <v>60860</v>
      </c>
      <c r="W543" s="512">
        <f>V543*S543</f>
        <v>8566045</v>
      </c>
      <c r="X543" s="668">
        <f>U543+W543</f>
        <v>8914502.5899999999</v>
      </c>
      <c r="Y543" s="638"/>
      <c r="Z543" s="512">
        <v>2475.7199999999998</v>
      </c>
      <c r="AA543" s="512">
        <f>Z543*Y543</f>
        <v>0</v>
      </c>
      <c r="AB543" s="512">
        <v>60860</v>
      </c>
      <c r="AC543" s="512">
        <f>AB543*Y543</f>
        <v>0</v>
      </c>
      <c r="AD543" s="668">
        <f>AA543+AC543</f>
        <v>0</v>
      </c>
      <c r="AE543" s="740">
        <f t="shared" si="350"/>
        <v>15.639999999999986</v>
      </c>
      <c r="AF543" s="743">
        <v>2475.7200000000003</v>
      </c>
      <c r="AG543" s="743">
        <f>AF543*AE543</f>
        <v>38720.260799999967</v>
      </c>
      <c r="AH543" s="743">
        <v>60860.412300000004</v>
      </c>
      <c r="AI543" s="743">
        <f>AH543*AE543</f>
        <v>951856.84837199922</v>
      </c>
      <c r="AJ543" s="744">
        <f>AG543+AI543</f>
        <v>990577.10917199915</v>
      </c>
      <c r="AL543" s="196"/>
      <c r="AM543" s="196"/>
      <c r="AN543" s="196"/>
      <c r="AO543" s="196"/>
      <c r="AP543" s="196"/>
      <c r="AQ543" s="196"/>
      <c r="AR543" s="196"/>
      <c r="AS543" s="196"/>
      <c r="AT543" s="196"/>
      <c r="AU543" s="196"/>
      <c r="AV543" s="196"/>
      <c r="AW543" s="196"/>
      <c r="AX543" s="196"/>
      <c r="AY543" s="196"/>
      <c r="AZ543" s="196"/>
      <c r="BA543" s="196"/>
      <c r="BB543" s="196"/>
      <c r="BC543" s="196"/>
      <c r="BD543" s="196"/>
      <c r="BE543" s="196"/>
      <c r="BF543" s="196"/>
      <c r="BG543" s="196"/>
      <c r="BH543" s="196"/>
      <c r="BI543" s="196"/>
    </row>
    <row r="544" spans="1:61" s="403" customFormat="1" ht="31.5" customHeight="1" x14ac:dyDescent="0.25">
      <c r="A544" s="962" t="s">
        <v>1098</v>
      </c>
      <c r="B544" s="438" t="s">
        <v>572</v>
      </c>
      <c r="C544" s="571" t="s">
        <v>32</v>
      </c>
      <c r="D544" s="1002">
        <v>156.38999999999999</v>
      </c>
      <c r="E544" s="477">
        <v>6552</v>
      </c>
      <c r="F544" s="477">
        <f>E544*D544</f>
        <v>1024667.2799999999</v>
      </c>
      <c r="G544" s="477"/>
      <c r="H544" s="477"/>
      <c r="I544" s="610">
        <f>F544+H544</f>
        <v>1024667.2799999999</v>
      </c>
      <c r="J544" s="793">
        <v>140.75</v>
      </c>
      <c r="K544" s="799">
        <v>6552</v>
      </c>
      <c r="L544" s="800">
        <f>K544*J544</f>
        <v>922194</v>
      </c>
      <c r="M544" s="799"/>
      <c r="N544" s="800"/>
      <c r="O544" s="804">
        <f>L544+N544</f>
        <v>922194</v>
      </c>
      <c r="P544" s="638">
        <f t="shared" si="351"/>
        <v>0</v>
      </c>
      <c r="Q544" s="512">
        <f t="shared" si="352"/>
        <v>0</v>
      </c>
      <c r="R544" s="637">
        <f t="shared" si="349"/>
        <v>0</v>
      </c>
      <c r="S544" s="638">
        <v>140.75</v>
      </c>
      <c r="T544" s="512">
        <v>6552</v>
      </c>
      <c r="U544" s="512">
        <f>T544*S544</f>
        <v>922194</v>
      </c>
      <c r="V544" s="512"/>
      <c r="W544" s="512"/>
      <c r="X544" s="668">
        <f>U544+W544</f>
        <v>922194</v>
      </c>
      <c r="Y544" s="638"/>
      <c r="Z544" s="512">
        <v>6552</v>
      </c>
      <c r="AA544" s="512">
        <f>Z544*Y544</f>
        <v>0</v>
      </c>
      <c r="AB544" s="512"/>
      <c r="AC544" s="512"/>
      <c r="AD544" s="668">
        <f>AA544+AC544</f>
        <v>0</v>
      </c>
      <c r="AE544" s="740">
        <f t="shared" si="350"/>
        <v>15.639999999999986</v>
      </c>
      <c r="AF544" s="743">
        <v>6552</v>
      </c>
      <c r="AG544" s="743">
        <f>AF544*AE544</f>
        <v>102473.27999999991</v>
      </c>
      <c r="AH544" s="743"/>
      <c r="AI544" s="743"/>
      <c r="AJ544" s="744">
        <f>AG544+AI544</f>
        <v>102473.27999999991</v>
      </c>
      <c r="AL544" s="196"/>
      <c r="AM544" s="196"/>
      <c r="AN544" s="196"/>
      <c r="AO544" s="196"/>
      <c r="AP544" s="196"/>
      <c r="AQ544" s="196"/>
      <c r="AR544" s="196"/>
      <c r="AS544" s="196"/>
      <c r="AT544" s="196"/>
      <c r="AU544" s="196"/>
      <c r="AV544" s="196"/>
      <c r="AW544" s="196"/>
      <c r="AX544" s="196"/>
      <c r="AY544" s="196"/>
      <c r="AZ544" s="196"/>
      <c r="BA544" s="196"/>
      <c r="BB544" s="196"/>
      <c r="BC544" s="196"/>
      <c r="BD544" s="196"/>
      <c r="BE544" s="196"/>
      <c r="BF544" s="196"/>
      <c r="BG544" s="196"/>
      <c r="BH544" s="196"/>
      <c r="BI544" s="196"/>
    </row>
    <row r="545" spans="1:61" s="403" customFormat="1" ht="31.5" customHeight="1" x14ac:dyDescent="0.25">
      <c r="A545" s="962" t="s">
        <v>1099</v>
      </c>
      <c r="B545" s="438" t="s">
        <v>573</v>
      </c>
      <c r="C545" s="571" t="s">
        <v>32</v>
      </c>
      <c r="D545" s="1002">
        <v>156.38999999999999</v>
      </c>
      <c r="E545" s="477">
        <v>6552</v>
      </c>
      <c r="F545" s="477">
        <f>E545*D545</f>
        <v>1024667.2799999999</v>
      </c>
      <c r="G545" s="477"/>
      <c r="H545" s="477"/>
      <c r="I545" s="610">
        <f>F545+H545</f>
        <v>1024667.2799999999</v>
      </c>
      <c r="J545" s="793"/>
      <c r="K545" s="799">
        <v>6552</v>
      </c>
      <c r="L545" s="800">
        <f>K545*J545</f>
        <v>0</v>
      </c>
      <c r="M545" s="799"/>
      <c r="N545" s="800"/>
      <c r="O545" s="804">
        <f>L545+N545</f>
        <v>0</v>
      </c>
      <c r="P545" s="638">
        <f t="shared" si="351"/>
        <v>0</v>
      </c>
      <c r="Q545" s="512">
        <f t="shared" si="352"/>
        <v>0</v>
      </c>
      <c r="R545" s="637">
        <f t="shared" si="349"/>
        <v>0</v>
      </c>
      <c r="S545" s="638"/>
      <c r="T545" s="519">
        <v>6552</v>
      </c>
      <c r="U545" s="519">
        <f>T545*S545</f>
        <v>0</v>
      </c>
      <c r="V545" s="519"/>
      <c r="W545" s="519"/>
      <c r="X545" s="670">
        <f>U545+W545</f>
        <v>0</v>
      </c>
      <c r="Y545" s="638"/>
      <c r="Z545" s="512">
        <v>6552</v>
      </c>
      <c r="AA545" s="512">
        <f>Z545*Y545</f>
        <v>0</v>
      </c>
      <c r="AB545" s="512"/>
      <c r="AC545" s="512"/>
      <c r="AD545" s="668">
        <f>AA545+AC545</f>
        <v>0</v>
      </c>
      <c r="AE545" s="740">
        <f t="shared" si="350"/>
        <v>156.38999999999999</v>
      </c>
      <c r="AF545" s="747">
        <v>6552</v>
      </c>
      <c r="AG545" s="747">
        <f>AF545*AE545</f>
        <v>1024667.2799999999</v>
      </c>
      <c r="AH545" s="747"/>
      <c r="AI545" s="747"/>
      <c r="AJ545" s="748">
        <f>AG545+AI545</f>
        <v>1024667.2799999999</v>
      </c>
      <c r="AL545" s="196"/>
      <c r="AM545" s="196"/>
      <c r="AN545" s="196"/>
      <c r="AO545" s="196"/>
      <c r="AP545" s="196"/>
      <c r="AQ545" s="196"/>
      <c r="AR545" s="196"/>
      <c r="AS545" s="196"/>
      <c r="AT545" s="196"/>
      <c r="AU545" s="196"/>
      <c r="AV545" s="196"/>
      <c r="AW545" s="196"/>
      <c r="AX545" s="196"/>
      <c r="AY545" s="196"/>
      <c r="AZ545" s="196"/>
      <c r="BA545" s="196"/>
      <c r="BB545" s="196"/>
      <c r="BC545" s="196"/>
      <c r="BD545" s="196"/>
      <c r="BE545" s="196"/>
      <c r="BF545" s="196"/>
      <c r="BG545" s="196"/>
      <c r="BH545" s="196"/>
      <c r="BI545" s="196"/>
    </row>
    <row r="546" spans="1:61" s="403" customFormat="1" ht="31.5" customHeight="1" x14ac:dyDescent="0.25">
      <c r="A546" s="962" t="s">
        <v>1100</v>
      </c>
      <c r="B546" s="438" t="s">
        <v>577</v>
      </c>
      <c r="C546" s="571" t="s">
        <v>31</v>
      </c>
      <c r="D546" s="1002">
        <v>1</v>
      </c>
      <c r="E546" s="477">
        <v>124800</v>
      </c>
      <c r="F546" s="477">
        <f>E546*D546</f>
        <v>124800</v>
      </c>
      <c r="G546" s="477">
        <v>49408.353000000003</v>
      </c>
      <c r="H546" s="477">
        <f>G546*D546</f>
        <v>49408.353000000003</v>
      </c>
      <c r="I546" s="610">
        <f>F546+H546</f>
        <v>174208.353</v>
      </c>
      <c r="J546" s="793">
        <v>1</v>
      </c>
      <c r="K546" s="799">
        <v>124800</v>
      </c>
      <c r="L546" s="800">
        <f>K546*J546</f>
        <v>124800</v>
      </c>
      <c r="M546" s="799">
        <v>49408.353000000003</v>
      </c>
      <c r="N546" s="800">
        <f>M546*J546</f>
        <v>49408.353000000003</v>
      </c>
      <c r="O546" s="804">
        <f>L546+N546</f>
        <v>174208.353</v>
      </c>
      <c r="P546" s="638">
        <f t="shared" si="351"/>
        <v>0</v>
      </c>
      <c r="Q546" s="512">
        <f t="shared" si="352"/>
        <v>0.35300000000279397</v>
      </c>
      <c r="R546" s="637">
        <f t="shared" si="349"/>
        <v>0</v>
      </c>
      <c r="S546" s="638">
        <v>1</v>
      </c>
      <c r="T546" s="512">
        <v>124800</v>
      </c>
      <c r="U546" s="512">
        <f>T546*S546</f>
        <v>124800</v>
      </c>
      <c r="V546" s="512">
        <v>49408</v>
      </c>
      <c r="W546" s="512">
        <f>V546*S546</f>
        <v>49408</v>
      </c>
      <c r="X546" s="668">
        <f>U546+W546</f>
        <v>174208</v>
      </c>
      <c r="Y546" s="638"/>
      <c r="Z546" s="512">
        <v>124800</v>
      </c>
      <c r="AA546" s="512">
        <f>Z546*Y546</f>
        <v>0</v>
      </c>
      <c r="AB546" s="512">
        <v>49408</v>
      </c>
      <c r="AC546" s="512">
        <f>AB546*Y546</f>
        <v>0</v>
      </c>
      <c r="AD546" s="668">
        <f>AA546+AC546</f>
        <v>0</v>
      </c>
      <c r="AE546" s="740">
        <f t="shared" si="350"/>
        <v>0</v>
      </c>
      <c r="AF546" s="743">
        <v>124800</v>
      </c>
      <c r="AG546" s="743">
        <f>AF546*AE546</f>
        <v>0</v>
      </c>
      <c r="AH546" s="743">
        <v>49408.353000000003</v>
      </c>
      <c r="AI546" s="743">
        <f>AH546*AE546</f>
        <v>0</v>
      </c>
      <c r="AJ546" s="744">
        <f>AG546+AI546</f>
        <v>0</v>
      </c>
      <c r="AL546" s="196"/>
      <c r="AM546" s="196"/>
      <c r="AN546" s="196"/>
      <c r="AO546" s="196"/>
      <c r="AP546" s="196"/>
      <c r="AQ546" s="196"/>
      <c r="AR546" s="196"/>
      <c r="AS546" s="196"/>
      <c r="AT546" s="196"/>
      <c r="AU546" s="196"/>
      <c r="AV546" s="196"/>
      <c r="AW546" s="196"/>
      <c r="AX546" s="196"/>
      <c r="AY546" s="196"/>
      <c r="AZ546" s="196"/>
      <c r="BA546" s="196"/>
      <c r="BB546" s="196"/>
      <c r="BC546" s="196"/>
      <c r="BD546" s="196"/>
      <c r="BE546" s="196"/>
      <c r="BF546" s="196"/>
      <c r="BG546" s="196"/>
      <c r="BH546" s="196"/>
      <c r="BI546" s="196"/>
    </row>
    <row r="547" spans="1:61" s="403" customFormat="1" ht="31.5" customHeight="1" x14ac:dyDescent="0.25">
      <c r="A547" s="964" t="s">
        <v>1101</v>
      </c>
      <c r="B547" s="433" t="s">
        <v>580</v>
      </c>
      <c r="C547" s="567"/>
      <c r="D547" s="614"/>
      <c r="E547" s="456"/>
      <c r="F547" s="456">
        <f>SUM(F549:F560)</f>
        <v>5211391.4840000011</v>
      </c>
      <c r="G547" s="456"/>
      <c r="H547" s="456">
        <f>SUM(H549:H560)</f>
        <v>6715943.3906399999</v>
      </c>
      <c r="I547" s="620">
        <f>SUM(I549:I560)</f>
        <v>11927334.874640001</v>
      </c>
      <c r="J547" s="815"/>
      <c r="K547" s="808"/>
      <c r="L547" s="826">
        <f>SUM(L549:L560)</f>
        <v>2680424.8536000005</v>
      </c>
      <c r="M547" s="808"/>
      <c r="N547" s="826">
        <f>SUM(N549:N560)</f>
        <v>5988165.8737560008</v>
      </c>
      <c r="O547" s="827">
        <f>SUM(O549:O560)</f>
        <v>8668590.7273560017</v>
      </c>
      <c r="P547" s="638">
        <f t="shared" si="351"/>
        <v>0</v>
      </c>
      <c r="Q547" s="512">
        <f t="shared" si="352"/>
        <v>0</v>
      </c>
      <c r="R547" s="637">
        <f t="shared" si="349"/>
        <v>0</v>
      </c>
      <c r="S547" s="647"/>
      <c r="T547" s="520"/>
      <c r="U547" s="520">
        <f>SUM(U549:U560)</f>
        <v>2680259.1400000006</v>
      </c>
      <c r="V547" s="520"/>
      <c r="W547" s="520">
        <f>SUM(W549:W560)</f>
        <v>5987395.2349999994</v>
      </c>
      <c r="X547" s="673">
        <f>SUM(X549:X560)</f>
        <v>8667654.3750000019</v>
      </c>
      <c r="Y547" s="647"/>
      <c r="Z547" s="520"/>
      <c r="AA547" s="520">
        <f>SUM(AA549:AA560)</f>
        <v>0</v>
      </c>
      <c r="AB547" s="520"/>
      <c r="AC547" s="520">
        <f>SUM(AC549:AC560)</f>
        <v>0</v>
      </c>
      <c r="AD547" s="673">
        <f>SUM(AD549:AD560)</f>
        <v>0</v>
      </c>
      <c r="AE547" s="740">
        <f t="shared" si="350"/>
        <v>0</v>
      </c>
      <c r="AF547" s="765"/>
      <c r="AG547" s="765">
        <f>SUM(AG549:AG560)</f>
        <v>2531109.4795999997</v>
      </c>
      <c r="AH547" s="765"/>
      <c r="AI547" s="765">
        <f>SUM(AI549:AI560)</f>
        <v>728516.48749100021</v>
      </c>
      <c r="AJ547" s="756">
        <f>SUM(AJ549:AJ560)</f>
        <v>3259625.9670909997</v>
      </c>
      <c r="AL547" s="196"/>
      <c r="AM547" s="196"/>
      <c r="AN547" s="196"/>
      <c r="AO547" s="196"/>
      <c r="AP547" s="196"/>
      <c r="AQ547" s="196"/>
      <c r="AR547" s="196"/>
      <c r="AS547" s="196"/>
      <c r="AT547" s="196"/>
      <c r="AU547" s="196"/>
      <c r="AV547" s="196"/>
      <c r="AW547" s="196"/>
      <c r="AX547" s="196"/>
      <c r="AY547" s="196"/>
      <c r="AZ547" s="196"/>
      <c r="BA547" s="196"/>
      <c r="BB547" s="196"/>
      <c r="BC547" s="196"/>
      <c r="BD547" s="196"/>
      <c r="BE547" s="196"/>
      <c r="BF547" s="196"/>
      <c r="BG547" s="196"/>
      <c r="BH547" s="196"/>
      <c r="BI547" s="196"/>
    </row>
    <row r="548" spans="1:61" s="403" customFormat="1" ht="31.5" customHeight="1" x14ac:dyDescent="0.25">
      <c r="A548" s="962" t="s">
        <v>1102</v>
      </c>
      <c r="B548" s="448" t="s">
        <v>562</v>
      </c>
      <c r="C548" s="576"/>
      <c r="D548" s="1002"/>
      <c r="E548" s="477"/>
      <c r="F548" s="477"/>
      <c r="G548" s="477"/>
      <c r="H548" s="477"/>
      <c r="I548" s="610"/>
      <c r="J548" s="793"/>
      <c r="K548" s="799"/>
      <c r="L548" s="800"/>
      <c r="M548" s="799"/>
      <c r="N548" s="800"/>
      <c r="O548" s="804"/>
      <c r="P548" s="638">
        <f t="shared" si="351"/>
        <v>0</v>
      </c>
      <c r="Q548" s="512">
        <f t="shared" si="352"/>
        <v>0</v>
      </c>
      <c r="R548" s="637">
        <f t="shared" si="349"/>
        <v>0</v>
      </c>
      <c r="S548" s="638"/>
      <c r="T548" s="512"/>
      <c r="U548" s="512"/>
      <c r="V548" s="512"/>
      <c r="W548" s="512"/>
      <c r="X548" s="668"/>
      <c r="Y548" s="638"/>
      <c r="Z548" s="512"/>
      <c r="AA548" s="512"/>
      <c r="AB548" s="512"/>
      <c r="AC548" s="512"/>
      <c r="AD548" s="668"/>
      <c r="AE548" s="740">
        <f t="shared" si="350"/>
        <v>0</v>
      </c>
      <c r="AF548" s="743"/>
      <c r="AG548" s="743"/>
      <c r="AH548" s="743"/>
      <c r="AI548" s="743"/>
      <c r="AJ548" s="744"/>
      <c r="AL548" s="196"/>
      <c r="AM548" s="196"/>
      <c r="AN548" s="196"/>
      <c r="AO548" s="196"/>
      <c r="AP548" s="196"/>
      <c r="AQ548" s="196"/>
      <c r="AR548" s="196"/>
      <c r="AS548" s="196"/>
      <c r="AT548" s="196"/>
      <c r="AU548" s="196"/>
      <c r="AV548" s="196"/>
      <c r="AW548" s="196"/>
      <c r="AX548" s="196"/>
      <c r="AY548" s="196"/>
      <c r="AZ548" s="196"/>
      <c r="BA548" s="196"/>
      <c r="BB548" s="196"/>
      <c r="BC548" s="196"/>
      <c r="BD548" s="196"/>
      <c r="BE548" s="196"/>
      <c r="BF548" s="196"/>
      <c r="BG548" s="196"/>
      <c r="BH548" s="196"/>
      <c r="BI548" s="196"/>
    </row>
    <row r="549" spans="1:61" s="403" customFormat="1" ht="31.5" customHeight="1" x14ac:dyDescent="0.25">
      <c r="A549" s="962" t="s">
        <v>1103</v>
      </c>
      <c r="B549" s="438" t="s">
        <v>563</v>
      </c>
      <c r="C549" s="571" t="s">
        <v>171</v>
      </c>
      <c r="D549" s="1002">
        <v>34.22</v>
      </c>
      <c r="E549" s="477">
        <v>13494</v>
      </c>
      <c r="F549" s="477">
        <f>E549*D549</f>
        <v>461764.68</v>
      </c>
      <c r="G549" s="477"/>
      <c r="H549" s="477"/>
      <c r="I549" s="610">
        <f>F549+H549</f>
        <v>461764.68</v>
      </c>
      <c r="J549" s="793"/>
      <c r="K549" s="799">
        <v>13494</v>
      </c>
      <c r="L549" s="800">
        <f>K549*J549</f>
        <v>0</v>
      </c>
      <c r="M549" s="799"/>
      <c r="N549" s="800"/>
      <c r="O549" s="804">
        <f>L549+N549</f>
        <v>0</v>
      </c>
      <c r="P549" s="638">
        <f t="shared" si="351"/>
        <v>0</v>
      </c>
      <c r="Q549" s="512">
        <f t="shared" si="352"/>
        <v>0</v>
      </c>
      <c r="R549" s="637">
        <f t="shared" si="349"/>
        <v>0</v>
      </c>
      <c r="S549" s="638"/>
      <c r="T549" s="519">
        <v>13494</v>
      </c>
      <c r="U549" s="519">
        <f>T549*S549</f>
        <v>0</v>
      </c>
      <c r="V549" s="519"/>
      <c r="W549" s="519"/>
      <c r="X549" s="670">
        <f>U549+W549</f>
        <v>0</v>
      </c>
      <c r="Y549" s="638"/>
      <c r="Z549" s="512">
        <v>13494</v>
      </c>
      <c r="AA549" s="512">
        <f>Z549*Y549</f>
        <v>0</v>
      </c>
      <c r="AB549" s="512"/>
      <c r="AC549" s="512"/>
      <c r="AD549" s="668">
        <f>AA549+AC549</f>
        <v>0</v>
      </c>
      <c r="AE549" s="740">
        <f t="shared" si="350"/>
        <v>34.22</v>
      </c>
      <c r="AF549" s="747">
        <v>13494</v>
      </c>
      <c r="AG549" s="747">
        <f>AF549*AE549</f>
        <v>461764.68</v>
      </c>
      <c r="AH549" s="747"/>
      <c r="AI549" s="747"/>
      <c r="AJ549" s="748">
        <f>AG549+AI549</f>
        <v>461764.68</v>
      </c>
    </row>
    <row r="550" spans="1:61" s="403" customFormat="1" ht="31.5" customHeight="1" x14ac:dyDescent="0.25">
      <c r="A550" s="962" t="s">
        <v>1104</v>
      </c>
      <c r="B550" s="438" t="s">
        <v>564</v>
      </c>
      <c r="C550" s="571" t="s">
        <v>171</v>
      </c>
      <c r="D550" s="1002">
        <v>132.63</v>
      </c>
      <c r="E550" s="477">
        <v>19422</v>
      </c>
      <c r="F550" s="477">
        <f>E550*D550</f>
        <v>2575939.86</v>
      </c>
      <c r="G550" s="477"/>
      <c r="H550" s="477"/>
      <c r="I550" s="610">
        <f>F550+H550</f>
        <v>2575939.86</v>
      </c>
      <c r="J550" s="793">
        <v>67.930000000000007</v>
      </c>
      <c r="K550" s="799">
        <v>19422</v>
      </c>
      <c r="L550" s="800">
        <f>K550*J550</f>
        <v>1319336.4600000002</v>
      </c>
      <c r="M550" s="799"/>
      <c r="N550" s="800"/>
      <c r="O550" s="804">
        <f>L550+N550</f>
        <v>1319336.4600000002</v>
      </c>
      <c r="P550" s="638">
        <f t="shared" si="351"/>
        <v>0</v>
      </c>
      <c r="Q550" s="512">
        <f t="shared" si="352"/>
        <v>0</v>
      </c>
      <c r="R550" s="637">
        <f t="shared" si="349"/>
        <v>0</v>
      </c>
      <c r="S550" s="638">
        <v>67.930000000000007</v>
      </c>
      <c r="T550" s="512">
        <v>19422</v>
      </c>
      <c r="U550" s="512">
        <f>T550*S550</f>
        <v>1319336.4600000002</v>
      </c>
      <c r="V550" s="512"/>
      <c r="W550" s="512"/>
      <c r="X550" s="668">
        <f>U550+W550</f>
        <v>1319336.4600000002</v>
      </c>
      <c r="Y550" s="638"/>
      <c r="Z550" s="512">
        <v>19422</v>
      </c>
      <c r="AA550" s="512">
        <f>Z550*Y550</f>
        <v>0</v>
      </c>
      <c r="AB550" s="512"/>
      <c r="AC550" s="512"/>
      <c r="AD550" s="668">
        <f>AA550+AC550</f>
        <v>0</v>
      </c>
      <c r="AE550" s="740">
        <f t="shared" si="350"/>
        <v>64.699999999999989</v>
      </c>
      <c r="AF550" s="743">
        <v>19422</v>
      </c>
      <c r="AG550" s="743">
        <f>AF550*AE550</f>
        <v>1256603.3999999997</v>
      </c>
      <c r="AH550" s="743"/>
      <c r="AI550" s="743"/>
      <c r="AJ550" s="744">
        <f>AG550+AI550</f>
        <v>1256603.3999999997</v>
      </c>
      <c r="AL550" s="196"/>
      <c r="AM550" s="196"/>
      <c r="AN550" s="196"/>
      <c r="AO550" s="196"/>
      <c r="AP550" s="196"/>
      <c r="AQ550" s="196"/>
      <c r="AR550" s="196"/>
      <c r="AS550" s="196"/>
      <c r="AT550" s="196"/>
      <c r="AU550" s="196"/>
      <c r="AV550" s="196"/>
      <c r="AW550" s="196"/>
      <c r="AX550" s="196"/>
      <c r="AY550" s="196"/>
      <c r="AZ550" s="196"/>
      <c r="BA550" s="196"/>
      <c r="BB550" s="196"/>
      <c r="BC550" s="196"/>
      <c r="BD550" s="196"/>
      <c r="BE550" s="196"/>
      <c r="BF550" s="196"/>
      <c r="BG550" s="196"/>
      <c r="BH550" s="196"/>
      <c r="BI550" s="196"/>
    </row>
    <row r="551" spans="1:61" s="403" customFormat="1" ht="31.5" customHeight="1" x14ac:dyDescent="0.25">
      <c r="A551" s="962" t="s">
        <v>1105</v>
      </c>
      <c r="B551" s="438" t="s">
        <v>565</v>
      </c>
      <c r="C551" s="571" t="s">
        <v>171</v>
      </c>
      <c r="D551" s="1002">
        <f>84.52</f>
        <v>84.52</v>
      </c>
      <c r="E551" s="477">
        <v>2405</v>
      </c>
      <c r="F551" s="477">
        <f>E551*D551</f>
        <v>203270.59999999998</v>
      </c>
      <c r="G551" s="477"/>
      <c r="H551" s="477"/>
      <c r="I551" s="610">
        <f>F551+H551</f>
        <v>203270.59999999998</v>
      </c>
      <c r="J551" s="793">
        <v>75.48</v>
      </c>
      <c r="K551" s="799">
        <v>2405</v>
      </c>
      <c r="L551" s="800">
        <f>K551*J551</f>
        <v>181529.40000000002</v>
      </c>
      <c r="M551" s="799"/>
      <c r="N551" s="800"/>
      <c r="O551" s="804">
        <f>L551+N551</f>
        <v>181529.40000000002</v>
      </c>
      <c r="P551" s="638">
        <f t="shared" si="351"/>
        <v>0</v>
      </c>
      <c r="Q551" s="512">
        <f t="shared" si="352"/>
        <v>0</v>
      </c>
      <c r="R551" s="637">
        <f t="shared" si="349"/>
        <v>0</v>
      </c>
      <c r="S551" s="638">
        <v>75.48</v>
      </c>
      <c r="T551" s="512">
        <v>2405</v>
      </c>
      <c r="U551" s="512">
        <f>T551*S551</f>
        <v>181529.40000000002</v>
      </c>
      <c r="V551" s="512"/>
      <c r="W551" s="512"/>
      <c r="X551" s="668">
        <f>U551+W551</f>
        <v>181529.40000000002</v>
      </c>
      <c r="Y551" s="638"/>
      <c r="Z551" s="512">
        <v>2405</v>
      </c>
      <c r="AA551" s="512">
        <f>Z551*Y551</f>
        <v>0</v>
      </c>
      <c r="AB551" s="512"/>
      <c r="AC551" s="512"/>
      <c r="AD551" s="668">
        <f>AA551+AC551</f>
        <v>0</v>
      </c>
      <c r="AE551" s="740">
        <f t="shared" si="350"/>
        <v>9.039999999999992</v>
      </c>
      <c r="AF551" s="743">
        <v>2405</v>
      </c>
      <c r="AG551" s="743">
        <f>AF551*AE551</f>
        <v>21741.199999999983</v>
      </c>
      <c r="AH551" s="743"/>
      <c r="AI551" s="743"/>
      <c r="AJ551" s="744">
        <f>AG551+AI551</f>
        <v>21741.199999999983</v>
      </c>
      <c r="AL551" s="196"/>
      <c r="AM551" s="196"/>
      <c r="AN551" s="196"/>
      <c r="AO551" s="196"/>
      <c r="AP551" s="196"/>
      <c r="AQ551" s="196"/>
      <c r="AR551" s="196"/>
      <c r="AS551" s="196"/>
      <c r="AT551" s="196"/>
      <c r="AU551" s="196"/>
      <c r="AV551" s="196"/>
      <c r="AW551" s="196"/>
      <c r="AX551" s="196"/>
      <c r="AY551" s="196"/>
      <c r="AZ551" s="196"/>
      <c r="BA551" s="196"/>
      <c r="BB551" s="196"/>
      <c r="BC551" s="196"/>
      <c r="BD551" s="196"/>
      <c r="BE551" s="196"/>
      <c r="BF551" s="196"/>
      <c r="BG551" s="196"/>
      <c r="BH551" s="196"/>
      <c r="BI551" s="196"/>
    </row>
    <row r="552" spans="1:61" s="403" customFormat="1" ht="31.5" customHeight="1" x14ac:dyDescent="0.25">
      <c r="A552" s="962" t="s">
        <v>1106</v>
      </c>
      <c r="B552" s="448" t="s">
        <v>566</v>
      </c>
      <c r="C552" s="571"/>
      <c r="D552" s="1002"/>
      <c r="E552" s="477"/>
      <c r="F552" s="477"/>
      <c r="G552" s="477"/>
      <c r="H552" s="477"/>
      <c r="I552" s="610"/>
      <c r="J552" s="793"/>
      <c r="K552" s="799"/>
      <c r="L552" s="800"/>
      <c r="M552" s="799"/>
      <c r="N552" s="800"/>
      <c r="O552" s="804"/>
      <c r="P552" s="638">
        <f t="shared" si="351"/>
        <v>0</v>
      </c>
      <c r="Q552" s="512">
        <f t="shared" si="352"/>
        <v>0</v>
      </c>
      <c r="R552" s="637">
        <f t="shared" si="349"/>
        <v>0</v>
      </c>
      <c r="S552" s="638"/>
      <c r="T552" s="512"/>
      <c r="U552" s="512"/>
      <c r="V552" s="512"/>
      <c r="W552" s="512"/>
      <c r="X552" s="668"/>
      <c r="Y552" s="638"/>
      <c r="Z552" s="512"/>
      <c r="AA552" s="512"/>
      <c r="AB552" s="512"/>
      <c r="AC552" s="512"/>
      <c r="AD552" s="668"/>
      <c r="AE552" s="740">
        <f t="shared" si="350"/>
        <v>0</v>
      </c>
      <c r="AF552" s="743"/>
      <c r="AG552" s="743"/>
      <c r="AH552" s="743"/>
      <c r="AI552" s="743"/>
      <c r="AJ552" s="744"/>
      <c r="AL552" s="196"/>
      <c r="AM552" s="196"/>
      <c r="AN552" s="196"/>
      <c r="AO552" s="196"/>
      <c r="AP552" s="196"/>
      <c r="AQ552" s="196"/>
      <c r="AR552" s="196"/>
      <c r="AS552" s="196"/>
      <c r="AT552" s="196"/>
      <c r="AU552" s="196"/>
      <c r="AV552" s="196"/>
      <c r="AW552" s="196"/>
      <c r="AX552" s="196"/>
      <c r="AY552" s="196"/>
      <c r="AZ552" s="196"/>
      <c r="BA552" s="196"/>
      <c r="BB552" s="196"/>
      <c r="BC552" s="196"/>
      <c r="BD552" s="196"/>
      <c r="BE552" s="196"/>
      <c r="BF552" s="196"/>
      <c r="BG552" s="196"/>
      <c r="BH552" s="196"/>
      <c r="BI552" s="196"/>
    </row>
    <row r="553" spans="1:61" s="403" customFormat="1" ht="31.5" customHeight="1" x14ac:dyDescent="0.25">
      <c r="A553" s="962" t="s">
        <v>1107</v>
      </c>
      <c r="B553" s="438" t="s">
        <v>567</v>
      </c>
      <c r="C553" s="571" t="s">
        <v>171</v>
      </c>
      <c r="D553" s="1002">
        <v>65</v>
      </c>
      <c r="E553" s="477">
        <v>2513.1600000000003</v>
      </c>
      <c r="F553" s="477">
        <f>E553*D553</f>
        <v>163355.40000000002</v>
      </c>
      <c r="G553" s="477">
        <v>6681</v>
      </c>
      <c r="H553" s="477">
        <f>G553*D553</f>
        <v>434265</v>
      </c>
      <c r="I553" s="610">
        <f>F553+H553</f>
        <v>597620.4</v>
      </c>
      <c r="J553" s="793">
        <v>52</v>
      </c>
      <c r="K553" s="799">
        <v>2513.1600000000003</v>
      </c>
      <c r="L553" s="800">
        <f>K553*J553</f>
        <v>130684.32000000002</v>
      </c>
      <c r="M553" s="799">
        <v>6681</v>
      </c>
      <c r="N553" s="800">
        <f>M553*J553</f>
        <v>347412</v>
      </c>
      <c r="O553" s="804">
        <f>L553+N553</f>
        <v>478096.32</v>
      </c>
      <c r="P553" s="638">
        <f t="shared" si="351"/>
        <v>0.16000000000030923</v>
      </c>
      <c r="Q553" s="512">
        <f t="shared" si="352"/>
        <v>0</v>
      </c>
      <c r="R553" s="637">
        <f t="shared" si="349"/>
        <v>10.400000000023283</v>
      </c>
      <c r="S553" s="638">
        <v>52</v>
      </c>
      <c r="T553" s="512">
        <v>2513</v>
      </c>
      <c r="U553" s="512">
        <f>T553*S553</f>
        <v>130676</v>
      </c>
      <c r="V553" s="512">
        <v>6681</v>
      </c>
      <c r="W553" s="512">
        <f>V553*S553</f>
        <v>347412</v>
      </c>
      <c r="X553" s="668">
        <f>U553+W553</f>
        <v>478088</v>
      </c>
      <c r="Y553" s="638"/>
      <c r="Z553" s="512">
        <v>2513</v>
      </c>
      <c r="AA553" s="512">
        <f>Z553*Y553</f>
        <v>0</v>
      </c>
      <c r="AB553" s="512">
        <v>6681</v>
      </c>
      <c r="AC553" s="512">
        <f>AB553*Y553</f>
        <v>0</v>
      </c>
      <c r="AD553" s="668">
        <f>AA553+AC553</f>
        <v>0</v>
      </c>
      <c r="AE553" s="740">
        <f t="shared" si="350"/>
        <v>13</v>
      </c>
      <c r="AF553" s="743">
        <v>2513.1600000000003</v>
      </c>
      <c r="AG553" s="743">
        <f>AF553*AE553</f>
        <v>32671.080000000005</v>
      </c>
      <c r="AH553" s="743">
        <v>6681</v>
      </c>
      <c r="AI553" s="743">
        <f>AH553*AE553</f>
        <v>86853</v>
      </c>
      <c r="AJ553" s="744">
        <f>AG553+AI553</f>
        <v>119524.08</v>
      </c>
      <c r="AL553" s="196"/>
      <c r="AM553" s="196"/>
      <c r="AN553" s="196"/>
      <c r="AO553" s="196"/>
      <c r="AP553" s="196"/>
      <c r="AQ553" s="196"/>
      <c r="AR553" s="196"/>
      <c r="AS553" s="196"/>
      <c r="AT553" s="196"/>
      <c r="AU553" s="196"/>
      <c r="AV553" s="196"/>
      <c r="AW553" s="196"/>
      <c r="AX553" s="196"/>
      <c r="AY553" s="196"/>
      <c r="AZ553" s="196"/>
      <c r="BA553" s="196"/>
      <c r="BB553" s="196"/>
      <c r="BC553" s="196"/>
      <c r="BD553" s="196"/>
      <c r="BE553" s="196"/>
      <c r="BF553" s="196"/>
      <c r="BG553" s="196"/>
      <c r="BH553" s="196"/>
      <c r="BI553" s="196"/>
    </row>
    <row r="554" spans="1:61" s="403" customFormat="1" ht="31.5" customHeight="1" x14ac:dyDescent="0.25">
      <c r="A554" s="962" t="s">
        <v>1108</v>
      </c>
      <c r="B554" s="438" t="s">
        <v>568</v>
      </c>
      <c r="C554" s="571" t="s">
        <v>171</v>
      </c>
      <c r="D554" s="1002">
        <v>70</v>
      </c>
      <c r="E554" s="477">
        <v>2333.7600000000002</v>
      </c>
      <c r="F554" s="477">
        <f>E554*D554</f>
        <v>163363.20000000001</v>
      </c>
      <c r="G554" s="477">
        <v>2161.5</v>
      </c>
      <c r="H554" s="477">
        <f>G554*D554</f>
        <v>151305</v>
      </c>
      <c r="I554" s="610">
        <f>F554+H554</f>
        <v>314668.2</v>
      </c>
      <c r="J554" s="793">
        <v>56</v>
      </c>
      <c r="K554" s="799">
        <v>2333.7600000000002</v>
      </c>
      <c r="L554" s="800">
        <f>K554*J554</f>
        <v>130690.56000000001</v>
      </c>
      <c r="M554" s="799">
        <v>2161.5</v>
      </c>
      <c r="N554" s="800">
        <f>M554*J554</f>
        <v>121044</v>
      </c>
      <c r="O554" s="804">
        <f>L554+N554</f>
        <v>251734.56</v>
      </c>
      <c r="P554" s="638">
        <f t="shared" si="351"/>
        <v>0.26000000000021828</v>
      </c>
      <c r="Q554" s="512">
        <f t="shared" si="352"/>
        <v>0</v>
      </c>
      <c r="R554" s="637">
        <f t="shared" si="349"/>
        <v>18.200000000011642</v>
      </c>
      <c r="S554" s="638">
        <v>55.95</v>
      </c>
      <c r="T554" s="512">
        <v>2333.5</v>
      </c>
      <c r="U554" s="512">
        <f>ROUND((T554*S554),2)</f>
        <v>130559.33</v>
      </c>
      <c r="V554" s="512">
        <v>2161.5</v>
      </c>
      <c r="W554" s="512">
        <f>V554*S554</f>
        <v>120935.925</v>
      </c>
      <c r="X554" s="668">
        <f>U554+W554</f>
        <v>251495.255</v>
      </c>
      <c r="Y554" s="638"/>
      <c r="Z554" s="512">
        <v>2333.5</v>
      </c>
      <c r="AA554" s="512">
        <f>ROUND((Z554*Y554),2)</f>
        <v>0</v>
      </c>
      <c r="AB554" s="512">
        <v>2161.5</v>
      </c>
      <c r="AC554" s="512">
        <f>AB554*Y554</f>
        <v>0</v>
      </c>
      <c r="AD554" s="668">
        <f>AA554+AC554</f>
        <v>0</v>
      </c>
      <c r="AE554" s="740">
        <f t="shared" si="350"/>
        <v>14.049999999999997</v>
      </c>
      <c r="AF554" s="743">
        <v>2333.7600000000002</v>
      </c>
      <c r="AG554" s="743">
        <f>AF554*AE554</f>
        <v>32789.327999999994</v>
      </c>
      <c r="AH554" s="743">
        <v>2161.5</v>
      </c>
      <c r="AI554" s="743">
        <f>AH554*AE554</f>
        <v>30369.074999999993</v>
      </c>
      <c r="AJ554" s="744">
        <f>AG554+AI554</f>
        <v>63158.402999999991</v>
      </c>
      <c r="AL554" s="196"/>
      <c r="AM554" s="196"/>
      <c r="AN554" s="196"/>
      <c r="AO554" s="196"/>
      <c r="AP554" s="196"/>
      <c r="AQ554" s="196"/>
      <c r="AR554" s="196"/>
      <c r="AS554" s="196"/>
      <c r="AT554" s="196"/>
      <c r="AU554" s="196"/>
      <c r="AV554" s="196"/>
      <c r="AW554" s="196"/>
      <c r="AX554" s="196"/>
      <c r="AY554" s="196"/>
      <c r="AZ554" s="196"/>
      <c r="BA554" s="196"/>
      <c r="BB554" s="196"/>
      <c r="BC554" s="196"/>
      <c r="BD554" s="196"/>
      <c r="BE554" s="196"/>
      <c r="BF554" s="196"/>
      <c r="BG554" s="196"/>
      <c r="BH554" s="196"/>
      <c r="BI554" s="196"/>
    </row>
    <row r="555" spans="1:61" s="403" customFormat="1" ht="31.5" customHeight="1" x14ac:dyDescent="0.25">
      <c r="A555" s="962" t="s">
        <v>1109</v>
      </c>
      <c r="B555" s="438" t="s">
        <v>569</v>
      </c>
      <c r="C555" s="571" t="s">
        <v>32</v>
      </c>
      <c r="D555" s="1002">
        <v>97.2</v>
      </c>
      <c r="E555" s="477">
        <v>46.800000000000004</v>
      </c>
      <c r="F555" s="477">
        <f>E555*D555</f>
        <v>4548.9600000000009</v>
      </c>
      <c r="G555" s="477">
        <v>264.096</v>
      </c>
      <c r="H555" s="477">
        <f>G555*D555</f>
        <v>25670.1312</v>
      </c>
      <c r="I555" s="610">
        <f>F555+H555</f>
        <v>30219.091200000003</v>
      </c>
      <c r="J555" s="793">
        <v>77.760000000000005</v>
      </c>
      <c r="K555" s="799">
        <v>46.800000000000004</v>
      </c>
      <c r="L555" s="800">
        <f>K555*J555</f>
        <v>3639.1680000000006</v>
      </c>
      <c r="M555" s="799">
        <v>264.096</v>
      </c>
      <c r="N555" s="800">
        <f>M555*J555</f>
        <v>20536.104960000001</v>
      </c>
      <c r="O555" s="804">
        <f>L555+N555</f>
        <v>24175.272960000002</v>
      </c>
      <c r="P555" s="638">
        <f t="shared" si="351"/>
        <v>0</v>
      </c>
      <c r="Q555" s="512">
        <f t="shared" si="352"/>
        <v>9.6000000000003638E-2</v>
      </c>
      <c r="R555" s="637">
        <f t="shared" si="349"/>
        <v>0</v>
      </c>
      <c r="S555" s="638">
        <v>77.73</v>
      </c>
      <c r="T555" s="512">
        <v>46.8</v>
      </c>
      <c r="U555" s="512">
        <f>ROUND((T555*S555),2)</f>
        <v>3637.76</v>
      </c>
      <c r="V555" s="512">
        <v>264</v>
      </c>
      <c r="W555" s="512">
        <f>V555*S555</f>
        <v>20520.72</v>
      </c>
      <c r="X555" s="668">
        <f>U555+W555</f>
        <v>24158.480000000003</v>
      </c>
      <c r="Y555" s="638"/>
      <c r="Z555" s="512">
        <v>46.8</v>
      </c>
      <c r="AA555" s="512">
        <f>ROUND((Z555*Y555),2)</f>
        <v>0</v>
      </c>
      <c r="AB555" s="512">
        <v>264</v>
      </c>
      <c r="AC555" s="512">
        <f>AB555*Y555</f>
        <v>0</v>
      </c>
      <c r="AD555" s="668">
        <f>AA555+AC555</f>
        <v>0</v>
      </c>
      <c r="AE555" s="740">
        <f t="shared" si="350"/>
        <v>19.47</v>
      </c>
      <c r="AF555" s="743">
        <v>46.800000000000004</v>
      </c>
      <c r="AG555" s="743">
        <f>AF555*AE555</f>
        <v>911.19600000000003</v>
      </c>
      <c r="AH555" s="743">
        <v>264.096</v>
      </c>
      <c r="AI555" s="743">
        <f>AH555*AE555</f>
        <v>5141.9491200000002</v>
      </c>
      <c r="AJ555" s="744">
        <f>AG555+AI555</f>
        <v>6053.1451200000001</v>
      </c>
      <c r="AL555" s="196"/>
      <c r="AM555" s="196"/>
      <c r="AN555" s="196"/>
      <c r="AO555" s="196"/>
      <c r="AP555" s="196"/>
      <c r="AQ555" s="196"/>
      <c r="AR555" s="196"/>
      <c r="AS555" s="196"/>
      <c r="AT555" s="196"/>
      <c r="AU555" s="196"/>
      <c r="AV555" s="196"/>
      <c r="AW555" s="196"/>
      <c r="AX555" s="196"/>
      <c r="AY555" s="196"/>
      <c r="AZ555" s="196"/>
      <c r="BA555" s="196"/>
      <c r="BB555" s="196"/>
      <c r="BC555" s="196"/>
      <c r="BD555" s="196"/>
      <c r="BE555" s="196"/>
      <c r="BF555" s="196"/>
      <c r="BG555" s="196"/>
      <c r="BH555" s="196"/>
      <c r="BI555" s="196"/>
    </row>
    <row r="556" spans="1:61" s="403" customFormat="1" ht="31.5" customHeight="1" x14ac:dyDescent="0.25">
      <c r="A556" s="962" t="s">
        <v>1111</v>
      </c>
      <c r="B556" s="448" t="s">
        <v>581</v>
      </c>
      <c r="C556" s="576"/>
      <c r="D556" s="1002"/>
      <c r="E556" s="477"/>
      <c r="F556" s="477"/>
      <c r="G556" s="477"/>
      <c r="H556" s="477"/>
      <c r="I556" s="610"/>
      <c r="J556" s="793"/>
      <c r="K556" s="799"/>
      <c r="L556" s="800"/>
      <c r="M556" s="799"/>
      <c r="N556" s="800"/>
      <c r="O556" s="804"/>
      <c r="P556" s="638">
        <f t="shared" si="351"/>
        <v>0</v>
      </c>
      <c r="Q556" s="512">
        <f t="shared" si="352"/>
        <v>0</v>
      </c>
      <c r="R556" s="637">
        <f t="shared" si="349"/>
        <v>0</v>
      </c>
      <c r="S556" s="638"/>
      <c r="T556" s="512"/>
      <c r="U556" s="512"/>
      <c r="V556" s="512"/>
      <c r="W556" s="512"/>
      <c r="X556" s="668"/>
      <c r="Y556" s="638"/>
      <c r="Z556" s="512"/>
      <c r="AA556" s="512"/>
      <c r="AB556" s="512"/>
      <c r="AC556" s="512"/>
      <c r="AD556" s="668"/>
      <c r="AE556" s="740">
        <f t="shared" si="350"/>
        <v>0</v>
      </c>
      <c r="AF556" s="743"/>
      <c r="AG556" s="743"/>
      <c r="AH556" s="743"/>
      <c r="AI556" s="743"/>
      <c r="AJ556" s="744"/>
      <c r="AL556" s="196"/>
      <c r="AM556" s="196"/>
      <c r="AN556" s="196"/>
      <c r="AO556" s="196"/>
      <c r="AP556" s="196"/>
      <c r="AQ556" s="196"/>
      <c r="AR556" s="196"/>
      <c r="AS556" s="196"/>
      <c r="AT556" s="196"/>
      <c r="AU556" s="196"/>
      <c r="AV556" s="196"/>
      <c r="AW556" s="196"/>
      <c r="AX556" s="196"/>
      <c r="AY556" s="196"/>
      <c r="AZ556" s="196"/>
      <c r="BA556" s="196"/>
      <c r="BB556" s="196"/>
      <c r="BC556" s="196"/>
      <c r="BD556" s="196"/>
      <c r="BE556" s="196"/>
      <c r="BF556" s="196"/>
      <c r="BG556" s="196"/>
      <c r="BH556" s="196"/>
      <c r="BI556" s="196"/>
    </row>
    <row r="557" spans="1:61" s="403" customFormat="1" ht="31.5" customHeight="1" x14ac:dyDescent="0.25">
      <c r="A557" s="962" t="s">
        <v>1110</v>
      </c>
      <c r="B557" s="438" t="s">
        <v>582</v>
      </c>
      <c r="C557" s="571" t="s">
        <v>32</v>
      </c>
      <c r="D557" s="1002">
        <v>97.2</v>
      </c>
      <c r="E557" s="477">
        <v>2475.7200000000003</v>
      </c>
      <c r="F557" s="477">
        <f>E557*D557</f>
        <v>240639.98400000003</v>
      </c>
      <c r="G557" s="477">
        <v>62297.272700000001</v>
      </c>
      <c r="H557" s="477">
        <f>G557*D557</f>
        <v>6055294.90644</v>
      </c>
      <c r="I557" s="610">
        <f>F557+H557</f>
        <v>6295934.8904400002</v>
      </c>
      <c r="J557" s="793">
        <v>87.48</v>
      </c>
      <c r="K557" s="799">
        <v>2475.7200000000003</v>
      </c>
      <c r="L557" s="800">
        <f>K557*J557</f>
        <v>216575.98560000004</v>
      </c>
      <c r="M557" s="799">
        <v>62297.272700000001</v>
      </c>
      <c r="N557" s="800">
        <f>M557*J557</f>
        <v>5449765.4157960005</v>
      </c>
      <c r="O557" s="804">
        <f>L557+N557</f>
        <v>5666341.4013960008</v>
      </c>
      <c r="P557" s="638">
        <f t="shared" si="351"/>
        <v>0</v>
      </c>
      <c r="Q557" s="512">
        <f t="shared" si="352"/>
        <v>0.27270000000135042</v>
      </c>
      <c r="R557" s="637">
        <f t="shared" si="349"/>
        <v>0</v>
      </c>
      <c r="S557" s="638">
        <v>87.47</v>
      </c>
      <c r="T557" s="512">
        <v>2475.7199999999998</v>
      </c>
      <c r="U557" s="512">
        <f>ROUND((T557*S557),2)</f>
        <v>216551.23</v>
      </c>
      <c r="V557" s="512">
        <v>62297</v>
      </c>
      <c r="W557" s="512">
        <f>V557*S557</f>
        <v>5449118.5899999999</v>
      </c>
      <c r="X557" s="668">
        <f>U557+W557</f>
        <v>5665669.8200000003</v>
      </c>
      <c r="Y557" s="638"/>
      <c r="Z557" s="512">
        <v>2475.7199999999998</v>
      </c>
      <c r="AA557" s="512">
        <f>ROUND((Z557*Y557),2)</f>
        <v>0</v>
      </c>
      <c r="AB557" s="512">
        <v>62297</v>
      </c>
      <c r="AC557" s="512">
        <f>AB557*Y557</f>
        <v>0</v>
      </c>
      <c r="AD557" s="668">
        <f>AA557+AC557</f>
        <v>0</v>
      </c>
      <c r="AE557" s="740">
        <f t="shared" si="350"/>
        <v>9.730000000000004</v>
      </c>
      <c r="AF557" s="743">
        <v>2475.7200000000003</v>
      </c>
      <c r="AG557" s="743">
        <f>AF557*AE557</f>
        <v>24088.755600000011</v>
      </c>
      <c r="AH557" s="743">
        <v>62297.272700000001</v>
      </c>
      <c r="AI557" s="743">
        <f>AH557*AE557</f>
        <v>606152.46337100025</v>
      </c>
      <c r="AJ557" s="744">
        <f>AG557+AI557</f>
        <v>630241.21897100029</v>
      </c>
      <c r="AL557" s="196"/>
      <c r="AM557" s="196"/>
      <c r="AN557" s="196"/>
      <c r="AO557" s="196"/>
      <c r="AP557" s="196"/>
      <c r="AQ557" s="196"/>
      <c r="AR557" s="196"/>
      <c r="AS557" s="196"/>
      <c r="AT557" s="196"/>
      <c r="AU557" s="196"/>
      <c r="AV557" s="196"/>
      <c r="AW557" s="196"/>
      <c r="AX557" s="196"/>
      <c r="AY557" s="196"/>
      <c r="AZ557" s="196"/>
      <c r="BA557" s="196"/>
      <c r="BB557" s="196"/>
      <c r="BC557" s="196"/>
      <c r="BD557" s="196"/>
      <c r="BE557" s="196"/>
      <c r="BF557" s="196"/>
      <c r="BG557" s="196"/>
      <c r="BH557" s="196"/>
      <c r="BI557" s="196"/>
    </row>
    <row r="558" spans="1:61" s="403" customFormat="1" ht="31.5" customHeight="1" x14ac:dyDescent="0.25">
      <c r="A558" s="962" t="s">
        <v>1112</v>
      </c>
      <c r="B558" s="438" t="s">
        <v>572</v>
      </c>
      <c r="C558" s="571" t="s">
        <v>32</v>
      </c>
      <c r="D558" s="1002">
        <v>97.2</v>
      </c>
      <c r="E558" s="477">
        <v>6552</v>
      </c>
      <c r="F558" s="477">
        <f>E558*D558</f>
        <v>636854.4</v>
      </c>
      <c r="G558" s="477"/>
      <c r="H558" s="477"/>
      <c r="I558" s="610">
        <f>F558+H558</f>
        <v>636854.4</v>
      </c>
      <c r="J558" s="793">
        <v>87.48</v>
      </c>
      <c r="K558" s="799">
        <v>6552</v>
      </c>
      <c r="L558" s="800">
        <f>K558*J558</f>
        <v>573168.96000000008</v>
      </c>
      <c r="M558" s="799"/>
      <c r="N558" s="800"/>
      <c r="O558" s="804">
        <f>L558+N558</f>
        <v>573168.96000000008</v>
      </c>
      <c r="P558" s="638">
        <f t="shared" si="351"/>
        <v>0</v>
      </c>
      <c r="Q558" s="512">
        <f t="shared" si="352"/>
        <v>0</v>
      </c>
      <c r="R558" s="637">
        <f t="shared" si="349"/>
        <v>0</v>
      </c>
      <c r="S558" s="638">
        <v>87.48</v>
      </c>
      <c r="T558" s="512">
        <v>6552</v>
      </c>
      <c r="U558" s="512">
        <f>T558*S558</f>
        <v>573168.96000000008</v>
      </c>
      <c r="V558" s="512"/>
      <c r="W558" s="512"/>
      <c r="X558" s="668">
        <f>U558+W558</f>
        <v>573168.96000000008</v>
      </c>
      <c r="Y558" s="638"/>
      <c r="Z558" s="512">
        <v>6552</v>
      </c>
      <c r="AA558" s="512">
        <f>Z558*Y558</f>
        <v>0</v>
      </c>
      <c r="AB558" s="512"/>
      <c r="AC558" s="512"/>
      <c r="AD558" s="668">
        <f>AA558+AC558</f>
        <v>0</v>
      </c>
      <c r="AE558" s="740">
        <f t="shared" si="350"/>
        <v>9.7199999999999989</v>
      </c>
      <c r="AF558" s="743">
        <v>6552</v>
      </c>
      <c r="AG558" s="743">
        <f>AF558*AE558</f>
        <v>63685.439999999995</v>
      </c>
      <c r="AH558" s="743"/>
      <c r="AI558" s="743"/>
      <c r="AJ558" s="744">
        <f>AG558+AI558</f>
        <v>63685.439999999995</v>
      </c>
      <c r="AL558" s="196"/>
      <c r="AM558" s="196"/>
      <c r="AN558" s="196"/>
      <c r="AO558" s="196"/>
      <c r="AP558" s="196"/>
      <c r="AQ558" s="196"/>
      <c r="AR558" s="196"/>
      <c r="AS558" s="196"/>
      <c r="AT558" s="196"/>
      <c r="AU558" s="196"/>
      <c r="AV558" s="196"/>
      <c r="AW558" s="196"/>
      <c r="AX558" s="196"/>
      <c r="AY558" s="196"/>
      <c r="AZ558" s="196"/>
      <c r="BA558" s="196"/>
      <c r="BB558" s="196"/>
      <c r="BC558" s="196"/>
      <c r="BD558" s="196"/>
      <c r="BE558" s="196"/>
      <c r="BF558" s="196"/>
      <c r="BG558" s="196"/>
      <c r="BH558" s="196"/>
      <c r="BI558" s="196"/>
    </row>
    <row r="559" spans="1:61" s="403" customFormat="1" ht="31.5" customHeight="1" x14ac:dyDescent="0.25">
      <c r="A559" s="962" t="s">
        <v>1113</v>
      </c>
      <c r="B559" s="438" t="s">
        <v>573</v>
      </c>
      <c r="C559" s="571" t="s">
        <v>32</v>
      </c>
      <c r="D559" s="1002">
        <v>97.2</v>
      </c>
      <c r="E559" s="477">
        <v>6552</v>
      </c>
      <c r="F559" s="477">
        <f>E559*D559</f>
        <v>636854.4</v>
      </c>
      <c r="G559" s="477"/>
      <c r="H559" s="477"/>
      <c r="I559" s="610">
        <f>F559+H559</f>
        <v>636854.4</v>
      </c>
      <c r="J559" s="793"/>
      <c r="K559" s="799">
        <v>6552</v>
      </c>
      <c r="L559" s="800">
        <f>K559*J559</f>
        <v>0</v>
      </c>
      <c r="M559" s="799"/>
      <c r="N559" s="800"/>
      <c r="O559" s="804">
        <f>L559+N559</f>
        <v>0</v>
      </c>
      <c r="P559" s="638">
        <f t="shared" si="351"/>
        <v>0</v>
      </c>
      <c r="Q559" s="512">
        <f t="shared" si="352"/>
        <v>0</v>
      </c>
      <c r="R559" s="637">
        <f t="shared" si="349"/>
        <v>0</v>
      </c>
      <c r="S559" s="638"/>
      <c r="T559" s="519">
        <v>6552</v>
      </c>
      <c r="U559" s="519">
        <f>T559*S559</f>
        <v>0</v>
      </c>
      <c r="V559" s="519"/>
      <c r="W559" s="519"/>
      <c r="X559" s="670">
        <f>U559+W559</f>
        <v>0</v>
      </c>
      <c r="Y559" s="638"/>
      <c r="Z559" s="512">
        <v>6552</v>
      </c>
      <c r="AA559" s="512">
        <f>Z559*Y559</f>
        <v>0</v>
      </c>
      <c r="AB559" s="512"/>
      <c r="AC559" s="512"/>
      <c r="AD559" s="668">
        <f>AA559+AC559</f>
        <v>0</v>
      </c>
      <c r="AE559" s="740">
        <f t="shared" si="350"/>
        <v>97.2</v>
      </c>
      <c r="AF559" s="747">
        <v>6552</v>
      </c>
      <c r="AG559" s="747">
        <f>AF559*AE559</f>
        <v>636854.4</v>
      </c>
      <c r="AH559" s="747"/>
      <c r="AI559" s="747"/>
      <c r="AJ559" s="748">
        <f>AG559+AI559</f>
        <v>636854.4</v>
      </c>
      <c r="AL559" s="196"/>
      <c r="AM559" s="196"/>
      <c r="AN559" s="196"/>
      <c r="AO559" s="196"/>
      <c r="AP559" s="196"/>
      <c r="AQ559" s="196"/>
      <c r="AR559" s="196"/>
      <c r="AS559" s="196"/>
      <c r="AT559" s="196"/>
      <c r="AU559" s="196"/>
      <c r="AV559" s="196"/>
      <c r="AW559" s="196"/>
      <c r="AX559" s="196"/>
      <c r="AY559" s="196"/>
      <c r="AZ559" s="196"/>
      <c r="BA559" s="196"/>
      <c r="BB559" s="196"/>
      <c r="BC559" s="196"/>
      <c r="BD559" s="196"/>
      <c r="BE559" s="196"/>
      <c r="BF559" s="196"/>
      <c r="BG559" s="196"/>
      <c r="BH559" s="196"/>
      <c r="BI559" s="196"/>
    </row>
    <row r="560" spans="1:61" s="403" customFormat="1" ht="31.5" customHeight="1" thickBot="1" x14ac:dyDescent="0.3">
      <c r="A560" s="969" t="s">
        <v>1114</v>
      </c>
      <c r="B560" s="482" t="s">
        <v>577</v>
      </c>
      <c r="C560" s="578" t="s">
        <v>31</v>
      </c>
      <c r="D560" s="1008">
        <v>1</v>
      </c>
      <c r="E560" s="487">
        <v>124800</v>
      </c>
      <c r="F560" s="487">
        <f>E560*D560</f>
        <v>124800</v>
      </c>
      <c r="G560" s="487">
        <v>49408.353000000003</v>
      </c>
      <c r="H560" s="487">
        <f>G560*D560</f>
        <v>49408.353000000003</v>
      </c>
      <c r="I560" s="622">
        <f>F560+H560</f>
        <v>174208.353</v>
      </c>
      <c r="J560" s="834">
        <v>1</v>
      </c>
      <c r="K560" s="835">
        <v>124800</v>
      </c>
      <c r="L560" s="836">
        <f>K560*J560</f>
        <v>124800</v>
      </c>
      <c r="M560" s="835">
        <v>49408.353000000003</v>
      </c>
      <c r="N560" s="836">
        <f>M560*J560</f>
        <v>49408.353000000003</v>
      </c>
      <c r="O560" s="837">
        <f>L560+N560</f>
        <v>174208.353</v>
      </c>
      <c r="P560" s="650">
        <f t="shared" si="351"/>
        <v>0</v>
      </c>
      <c r="Q560" s="527">
        <f t="shared" si="352"/>
        <v>0.35300000000279397</v>
      </c>
      <c r="R560" s="732">
        <f t="shared" si="349"/>
        <v>0</v>
      </c>
      <c r="S560" s="650">
        <v>1</v>
      </c>
      <c r="T560" s="527">
        <v>124800</v>
      </c>
      <c r="U560" s="527">
        <f>T560*S560</f>
        <v>124800</v>
      </c>
      <c r="V560" s="527">
        <v>49408</v>
      </c>
      <c r="W560" s="527">
        <f>V560*S560</f>
        <v>49408</v>
      </c>
      <c r="X560" s="678">
        <f>U560+W560</f>
        <v>174208</v>
      </c>
      <c r="Y560" s="650"/>
      <c r="Z560" s="527">
        <v>124800</v>
      </c>
      <c r="AA560" s="527">
        <f>Z560*Y560</f>
        <v>0</v>
      </c>
      <c r="AB560" s="527">
        <v>49408</v>
      </c>
      <c r="AC560" s="527">
        <f>AB560*Y560</f>
        <v>0</v>
      </c>
      <c r="AD560" s="678">
        <f>AA560+AC560</f>
        <v>0</v>
      </c>
      <c r="AE560" s="766">
        <f t="shared" si="350"/>
        <v>0</v>
      </c>
      <c r="AF560" s="767">
        <v>124800</v>
      </c>
      <c r="AG560" s="767">
        <f>AF560*AE560</f>
        <v>0</v>
      </c>
      <c r="AH560" s="767">
        <v>49408.353000000003</v>
      </c>
      <c r="AI560" s="767">
        <f>AH560*AE560</f>
        <v>0</v>
      </c>
      <c r="AJ560" s="768">
        <f>AG560+AI560</f>
        <v>0</v>
      </c>
      <c r="AL560" s="196"/>
      <c r="AM560" s="196"/>
      <c r="AN560" s="196"/>
      <c r="AO560" s="196"/>
      <c r="AP560" s="196"/>
      <c r="AQ560" s="196"/>
      <c r="AR560" s="196"/>
      <c r="AS560" s="196"/>
      <c r="AT560" s="196"/>
      <c r="AU560" s="196"/>
      <c r="AV560" s="196"/>
      <c r="AW560" s="196"/>
      <c r="AX560" s="196"/>
      <c r="AY560" s="196"/>
      <c r="AZ560" s="196"/>
      <c r="BA560" s="196"/>
      <c r="BB560" s="196"/>
      <c r="BC560" s="196"/>
      <c r="BD560" s="196"/>
      <c r="BE560" s="196"/>
      <c r="BF560" s="196"/>
      <c r="BG560" s="196"/>
      <c r="BH560" s="196"/>
      <c r="BI560" s="196"/>
    </row>
    <row r="561" spans="1:61" s="403" customFormat="1" ht="31.5" customHeight="1" thickTop="1" x14ac:dyDescent="0.25">
      <c r="A561" s="970">
        <v>4</v>
      </c>
      <c r="B561" s="690" t="s">
        <v>584</v>
      </c>
      <c r="C561" s="691"/>
      <c r="D561" s="1009"/>
      <c r="E561" s="710"/>
      <c r="F561" s="710"/>
      <c r="G561" s="710"/>
      <c r="H561" s="710"/>
      <c r="I561" s="711"/>
      <c r="J561" s="655"/>
      <c r="K561" s="533"/>
      <c r="L561" s="710"/>
      <c r="M561" s="533"/>
      <c r="N561" s="710"/>
      <c r="O561" s="711"/>
      <c r="P561" s="640"/>
      <c r="Q561" s="533"/>
      <c r="R561" s="728">
        <f t="shared" si="349"/>
        <v>0</v>
      </c>
      <c r="S561" s="640"/>
      <c r="T561" s="533"/>
      <c r="U561" s="533"/>
      <c r="V561" s="533"/>
      <c r="W561" s="533"/>
      <c r="X561" s="683"/>
      <c r="Y561" s="640"/>
      <c r="Z561" s="533"/>
      <c r="AA561" s="533"/>
      <c r="AB561" s="533"/>
      <c r="AC561" s="533"/>
      <c r="AD561" s="683"/>
      <c r="AE561" s="981">
        <f t="shared" si="350"/>
        <v>0</v>
      </c>
      <c r="AF561" s="769"/>
      <c r="AG561" s="769"/>
      <c r="AH561" s="769"/>
      <c r="AI561" s="769"/>
      <c r="AJ561" s="770"/>
      <c r="AL561" s="196"/>
      <c r="AM561" s="196"/>
      <c r="AN561" s="196"/>
      <c r="AO561" s="196"/>
      <c r="AP561" s="196"/>
      <c r="AQ561" s="196"/>
      <c r="AR561" s="196"/>
      <c r="AS561" s="196"/>
      <c r="AT561" s="196"/>
      <c r="AU561" s="196"/>
      <c r="AV561" s="196"/>
      <c r="AW561" s="196"/>
      <c r="AX561" s="196"/>
      <c r="AY561" s="196"/>
      <c r="AZ561" s="196"/>
      <c r="BA561" s="196"/>
      <c r="BB561" s="196"/>
      <c r="BC561" s="196"/>
      <c r="BD561" s="196"/>
      <c r="BE561" s="196"/>
      <c r="BF561" s="196"/>
      <c r="BG561" s="196"/>
      <c r="BH561" s="196"/>
      <c r="BI561" s="196"/>
    </row>
    <row r="562" spans="1:61" s="403" customFormat="1" ht="31.5" customHeight="1" thickBot="1" x14ac:dyDescent="0.3">
      <c r="A562" s="971" t="s">
        <v>585</v>
      </c>
      <c r="B562" s="713" t="s">
        <v>586</v>
      </c>
      <c r="C562" s="714"/>
      <c r="D562" s="1010"/>
      <c r="E562" s="1011"/>
      <c r="F562" s="1011">
        <f>SUM(F563:F576)</f>
        <v>935809.37800320017</v>
      </c>
      <c r="G562" s="1011"/>
      <c r="H562" s="1011">
        <f>SUM(H563:H576)</f>
        <v>556205.56000000017</v>
      </c>
      <c r="I562" s="1012">
        <f>SUM(I563:I576)</f>
        <v>1492014.9380032001</v>
      </c>
      <c r="J562" s="621"/>
      <c r="K562" s="718"/>
      <c r="L562" s="716">
        <f>SUM(L563:L576)</f>
        <v>0</v>
      </c>
      <c r="M562" s="718"/>
      <c r="N562" s="716">
        <f>SUM(N563:N576)</f>
        <v>0</v>
      </c>
      <c r="O562" s="717">
        <f>SUM(O563:O576)</f>
        <v>0</v>
      </c>
      <c r="P562" s="641"/>
      <c r="Q562" s="554"/>
      <c r="R562" s="637">
        <f t="shared" si="349"/>
        <v>0</v>
      </c>
      <c r="S562" s="650"/>
      <c r="T562" s="718"/>
      <c r="U562" s="718">
        <f>SUM(U563:U576)</f>
        <v>0</v>
      </c>
      <c r="V562" s="718"/>
      <c r="W562" s="718">
        <f>SUM(W563:W576)</f>
        <v>0</v>
      </c>
      <c r="X562" s="719">
        <f>SUM(X563:X576)</f>
        <v>0</v>
      </c>
      <c r="Y562" s="650"/>
      <c r="Z562" s="937"/>
      <c r="AA562" s="937">
        <f>SUM(AA563:AA576)</f>
        <v>0</v>
      </c>
      <c r="AB562" s="937"/>
      <c r="AC562" s="937">
        <f>SUM(AC563:AC576)</f>
        <v>0</v>
      </c>
      <c r="AD562" s="938">
        <f>SUM(AD563:AD576)</f>
        <v>0</v>
      </c>
      <c r="AE562" s="766">
        <f t="shared" si="350"/>
        <v>0</v>
      </c>
      <c r="AF562" s="771"/>
      <c r="AG562" s="771">
        <f>SUM(AG563:AG576)</f>
        <v>935809.37800320017</v>
      </c>
      <c r="AH562" s="771"/>
      <c r="AI562" s="771">
        <f>SUM(AI563:AI576)</f>
        <v>556205.56000000017</v>
      </c>
      <c r="AJ562" s="772">
        <f>SUM(AJ563:AJ576)</f>
        <v>1492014.9380032001</v>
      </c>
      <c r="AL562" s="196"/>
      <c r="AM562" s="196"/>
      <c r="AN562" s="196"/>
      <c r="AO562" s="196"/>
      <c r="AP562" s="196"/>
      <c r="AQ562" s="196"/>
      <c r="AR562" s="196"/>
      <c r="AS562" s="196"/>
      <c r="AT562" s="196"/>
      <c r="AU562" s="196"/>
      <c r="AV562" s="196"/>
      <c r="AW562" s="196"/>
      <c r="AX562" s="196"/>
      <c r="AY562" s="196"/>
      <c r="AZ562" s="196"/>
      <c r="BA562" s="196"/>
      <c r="BB562" s="196"/>
      <c r="BC562" s="196"/>
      <c r="BD562" s="196"/>
      <c r="BE562" s="196"/>
      <c r="BF562" s="196"/>
      <c r="BG562" s="196"/>
      <c r="BH562" s="196"/>
      <c r="BI562" s="196"/>
    </row>
    <row r="563" spans="1:61" s="403" customFormat="1" ht="31.5" customHeight="1" thickTop="1" x14ac:dyDescent="0.25">
      <c r="A563" s="972" t="s">
        <v>1115</v>
      </c>
      <c r="B563" s="407" t="s">
        <v>587</v>
      </c>
      <c r="C563" s="579" t="s">
        <v>32</v>
      </c>
      <c r="D563" s="1013">
        <v>72</v>
      </c>
      <c r="E563" s="479">
        <v>1918.4687999999999</v>
      </c>
      <c r="F563" s="479">
        <f t="shared" ref="F563:F576" si="353">E563*D563</f>
        <v>138129.7536</v>
      </c>
      <c r="G563" s="479">
        <v>923.06500000000028</v>
      </c>
      <c r="H563" s="479">
        <f>G563*D563</f>
        <v>66460.680000000022</v>
      </c>
      <c r="I563" s="624">
        <f t="shared" ref="I563:I576" si="354">H563+F563</f>
        <v>204590.43360000002</v>
      </c>
      <c r="J563" s="623"/>
      <c r="K563" s="528">
        <v>1918.4687999999999</v>
      </c>
      <c r="L563" s="479">
        <f t="shared" ref="L563:L576" si="355">K563*J563</f>
        <v>0</v>
      </c>
      <c r="M563" s="528">
        <v>923.06500000000028</v>
      </c>
      <c r="N563" s="479">
        <f t="shared" ref="N563:N568" si="356">M563*J563</f>
        <v>0</v>
      </c>
      <c r="O563" s="624">
        <f t="shared" ref="O563:O576" si="357">N563+L563</f>
        <v>0</v>
      </c>
      <c r="P563" s="642"/>
      <c r="Q563" s="555"/>
      <c r="R563" s="637">
        <f t="shared" si="349"/>
        <v>0</v>
      </c>
      <c r="S563" s="651"/>
      <c r="T563" s="528">
        <v>1918.4687999999999</v>
      </c>
      <c r="U563" s="528">
        <f t="shared" ref="U563:U576" si="358">T563*S563</f>
        <v>0</v>
      </c>
      <c r="V563" s="528">
        <v>923.06500000000028</v>
      </c>
      <c r="W563" s="528">
        <f t="shared" ref="W563:W568" si="359">V563*S563</f>
        <v>0</v>
      </c>
      <c r="X563" s="679">
        <f t="shared" ref="X563:X576" si="360">W563+U563</f>
        <v>0</v>
      </c>
      <c r="Y563" s="651"/>
      <c r="Z563" s="528">
        <v>1918.4687999999999</v>
      </c>
      <c r="AA563" s="528">
        <f t="shared" ref="AA563:AA576" si="361">Z563*Y563</f>
        <v>0</v>
      </c>
      <c r="AB563" s="528">
        <v>923.06500000000028</v>
      </c>
      <c r="AC563" s="528">
        <f t="shared" ref="AC563:AC568" si="362">AB563*Y563</f>
        <v>0</v>
      </c>
      <c r="AD563" s="679">
        <f t="shared" ref="AD563:AD576" si="363">AC563+AA563</f>
        <v>0</v>
      </c>
      <c r="AE563" s="981">
        <f t="shared" si="350"/>
        <v>72</v>
      </c>
      <c r="AF563" s="773">
        <v>1918.4687999999999</v>
      </c>
      <c r="AG563" s="773">
        <f t="shared" ref="AG563:AG576" si="364">AF563*AE563</f>
        <v>138129.7536</v>
      </c>
      <c r="AH563" s="773">
        <v>923.06500000000028</v>
      </c>
      <c r="AI563" s="773">
        <f>AH563*AE563</f>
        <v>66460.680000000022</v>
      </c>
      <c r="AJ563" s="774">
        <f t="shared" ref="AJ563:AJ576" si="365">AI563+AG563</f>
        <v>204590.43360000002</v>
      </c>
      <c r="AL563" s="196"/>
      <c r="AM563" s="196"/>
      <c r="AN563" s="196"/>
      <c r="AO563" s="196"/>
      <c r="AP563" s="196"/>
      <c r="AQ563" s="196"/>
      <c r="AR563" s="196"/>
      <c r="AS563" s="196"/>
      <c r="AT563" s="196"/>
      <c r="AU563" s="196"/>
      <c r="AV563" s="196"/>
      <c r="AW563" s="196"/>
      <c r="AX563" s="196"/>
      <c r="AY563" s="196"/>
      <c r="AZ563" s="196"/>
      <c r="BA563" s="196"/>
      <c r="BB563" s="196"/>
      <c r="BC563" s="196"/>
      <c r="BD563" s="196"/>
      <c r="BE563" s="196"/>
      <c r="BF563" s="196"/>
      <c r="BG563" s="196"/>
      <c r="BH563" s="196"/>
      <c r="BI563" s="196"/>
    </row>
    <row r="564" spans="1:61" s="403" customFormat="1" ht="31.5" customHeight="1" x14ac:dyDescent="0.25">
      <c r="A564" s="973" t="s">
        <v>1116</v>
      </c>
      <c r="B564" s="351" t="s">
        <v>588</v>
      </c>
      <c r="C564" s="580" t="s">
        <v>32</v>
      </c>
      <c r="D564" s="995">
        <v>36</v>
      </c>
      <c r="E564" s="457">
        <v>2793.7584000000002</v>
      </c>
      <c r="F564" s="457">
        <f t="shared" si="353"/>
        <v>100575.3024</v>
      </c>
      <c r="G564" s="457">
        <v>8448.9600000000009</v>
      </c>
      <c r="H564" s="457">
        <f>G564*D564</f>
        <v>304162.56000000006</v>
      </c>
      <c r="I564" s="625">
        <f t="shared" si="354"/>
        <v>404737.86240000004</v>
      </c>
      <c r="J564" s="618"/>
      <c r="K564" s="529">
        <v>2793.7584000000002</v>
      </c>
      <c r="L564" s="457">
        <f t="shared" si="355"/>
        <v>0</v>
      </c>
      <c r="M564" s="529">
        <v>8448.9600000000009</v>
      </c>
      <c r="N564" s="457">
        <f t="shared" si="356"/>
        <v>0</v>
      </c>
      <c r="O564" s="625">
        <f t="shared" si="357"/>
        <v>0</v>
      </c>
      <c r="P564" s="642"/>
      <c r="Q564" s="555"/>
      <c r="R564" s="637">
        <f t="shared" si="349"/>
        <v>0</v>
      </c>
      <c r="S564" s="649"/>
      <c r="T564" s="529">
        <v>2793.7584000000002</v>
      </c>
      <c r="U564" s="529">
        <f t="shared" si="358"/>
        <v>0</v>
      </c>
      <c r="V564" s="529">
        <v>8448.9600000000009</v>
      </c>
      <c r="W564" s="529">
        <f t="shared" si="359"/>
        <v>0</v>
      </c>
      <c r="X564" s="680">
        <f t="shared" si="360"/>
        <v>0</v>
      </c>
      <c r="Y564" s="649"/>
      <c r="Z564" s="529">
        <v>2793.7584000000002</v>
      </c>
      <c r="AA564" s="529">
        <f t="shared" si="361"/>
        <v>0</v>
      </c>
      <c r="AB564" s="529">
        <v>8448.9600000000009</v>
      </c>
      <c r="AC564" s="529">
        <f t="shared" si="362"/>
        <v>0</v>
      </c>
      <c r="AD564" s="680">
        <f t="shared" si="363"/>
        <v>0</v>
      </c>
      <c r="AE564" s="740">
        <f t="shared" si="350"/>
        <v>36</v>
      </c>
      <c r="AF564" s="775">
        <v>2793.7584000000002</v>
      </c>
      <c r="AG564" s="775">
        <f t="shared" si="364"/>
        <v>100575.3024</v>
      </c>
      <c r="AH564" s="775">
        <v>8448.9600000000009</v>
      </c>
      <c r="AI564" s="775">
        <f>AH564*AE564</f>
        <v>304162.56000000006</v>
      </c>
      <c r="AJ564" s="776">
        <f t="shared" si="365"/>
        <v>404737.86240000004</v>
      </c>
      <c r="AL564" s="196"/>
      <c r="AM564" s="196"/>
      <c r="AN564" s="196"/>
      <c r="AO564" s="196"/>
      <c r="AP564" s="196"/>
      <c r="AQ564" s="196"/>
      <c r="AR564" s="196"/>
      <c r="AS564" s="196"/>
      <c r="AT564" s="196"/>
      <c r="AU564" s="196"/>
      <c r="AV564" s="196"/>
      <c r="AW564" s="196"/>
      <c r="AX564" s="196"/>
      <c r="AY564" s="196"/>
      <c r="AZ564" s="196"/>
      <c r="BA564" s="196"/>
      <c r="BB564" s="196"/>
      <c r="BC564" s="196"/>
      <c r="BD564" s="196"/>
      <c r="BE564" s="196"/>
      <c r="BF564" s="196"/>
      <c r="BG564" s="196"/>
      <c r="BH564" s="196"/>
      <c r="BI564" s="196"/>
    </row>
    <row r="565" spans="1:61" s="403" customFormat="1" ht="31.5" customHeight="1" x14ac:dyDescent="0.25">
      <c r="A565" s="973" t="s">
        <v>1117</v>
      </c>
      <c r="B565" s="351" t="s">
        <v>589</v>
      </c>
      <c r="C565" s="580" t="s">
        <v>31</v>
      </c>
      <c r="D565" s="995">
        <v>3</v>
      </c>
      <c r="E565" s="457">
        <v>78955</v>
      </c>
      <c r="F565" s="457">
        <f t="shared" si="353"/>
        <v>236865</v>
      </c>
      <c r="G565" s="457">
        <v>48788.666666666664</v>
      </c>
      <c r="H565" s="457">
        <v>146366</v>
      </c>
      <c r="I565" s="625">
        <f t="shared" si="354"/>
        <v>383231</v>
      </c>
      <c r="J565" s="618"/>
      <c r="K565" s="529">
        <v>78955</v>
      </c>
      <c r="L565" s="457">
        <f t="shared" si="355"/>
        <v>0</v>
      </c>
      <c r="M565" s="529">
        <v>48788.666666666664</v>
      </c>
      <c r="N565" s="457">
        <f t="shared" si="356"/>
        <v>0</v>
      </c>
      <c r="O565" s="625">
        <f t="shared" si="357"/>
        <v>0</v>
      </c>
      <c r="P565" s="642"/>
      <c r="Q565" s="555"/>
      <c r="R565" s="637">
        <f t="shared" si="349"/>
        <v>0</v>
      </c>
      <c r="S565" s="649"/>
      <c r="T565" s="529">
        <v>78955</v>
      </c>
      <c r="U565" s="529">
        <f t="shared" si="358"/>
        <v>0</v>
      </c>
      <c r="V565" s="529">
        <v>48788.666666666664</v>
      </c>
      <c r="W565" s="529">
        <f t="shared" si="359"/>
        <v>0</v>
      </c>
      <c r="X565" s="680">
        <f t="shared" si="360"/>
        <v>0</v>
      </c>
      <c r="Y565" s="649"/>
      <c r="Z565" s="529">
        <v>78955</v>
      </c>
      <c r="AA565" s="529">
        <f t="shared" si="361"/>
        <v>0</v>
      </c>
      <c r="AB565" s="529">
        <v>48788.666666666664</v>
      </c>
      <c r="AC565" s="529">
        <f t="shared" si="362"/>
        <v>0</v>
      </c>
      <c r="AD565" s="680">
        <f t="shared" si="363"/>
        <v>0</v>
      </c>
      <c r="AE565" s="740">
        <f t="shared" si="350"/>
        <v>3</v>
      </c>
      <c r="AF565" s="775">
        <v>78955</v>
      </c>
      <c r="AG565" s="775">
        <f t="shared" si="364"/>
        <v>236865</v>
      </c>
      <c r="AH565" s="775">
        <v>48788.666666666664</v>
      </c>
      <c r="AI565" s="775">
        <v>146366</v>
      </c>
      <c r="AJ565" s="776">
        <f t="shared" si="365"/>
        <v>383231</v>
      </c>
      <c r="AL565" s="196"/>
      <c r="AM565" s="196"/>
      <c r="AN565" s="196"/>
      <c r="AO565" s="196"/>
      <c r="AP565" s="196"/>
      <c r="AQ565" s="196"/>
      <c r="AR565" s="196"/>
      <c r="AS565" s="196"/>
      <c r="AT565" s="196"/>
      <c r="AU565" s="196"/>
      <c r="AV565" s="196"/>
      <c r="AW565" s="196"/>
      <c r="AX565" s="196"/>
      <c r="AY565" s="196"/>
      <c r="AZ565" s="196"/>
      <c r="BA565" s="196"/>
      <c r="BB565" s="196"/>
      <c r="BC565" s="196"/>
      <c r="BD565" s="196"/>
      <c r="BE565" s="196"/>
      <c r="BF565" s="196"/>
      <c r="BG565" s="196"/>
      <c r="BH565" s="196"/>
      <c r="BI565" s="196"/>
    </row>
    <row r="566" spans="1:61" s="403" customFormat="1" ht="31.5" customHeight="1" x14ac:dyDescent="0.25">
      <c r="A566" s="973" t="s">
        <v>1118</v>
      </c>
      <c r="B566" s="351" t="s">
        <v>590</v>
      </c>
      <c r="C566" s="580" t="s">
        <v>31</v>
      </c>
      <c r="D566" s="995">
        <v>1</v>
      </c>
      <c r="E566" s="457">
        <v>4059.5328000000004</v>
      </c>
      <c r="F566" s="457">
        <f t="shared" si="353"/>
        <v>4059.5328000000004</v>
      </c>
      <c r="G566" s="457">
        <v>3397.68</v>
      </c>
      <c r="H566" s="457">
        <f>G566*D566</f>
        <v>3397.68</v>
      </c>
      <c r="I566" s="625">
        <f t="shared" si="354"/>
        <v>7457.2128000000002</v>
      </c>
      <c r="J566" s="618"/>
      <c r="K566" s="530">
        <v>4059.5328000000004</v>
      </c>
      <c r="L566" s="474">
        <f t="shared" si="355"/>
        <v>0</v>
      </c>
      <c r="M566" s="530">
        <v>3397.68</v>
      </c>
      <c r="N566" s="474">
        <f t="shared" si="356"/>
        <v>0</v>
      </c>
      <c r="O566" s="603">
        <f t="shared" si="357"/>
        <v>0</v>
      </c>
      <c r="P566" s="643"/>
      <c r="Q566" s="556"/>
      <c r="R566" s="637">
        <f t="shared" si="349"/>
        <v>0</v>
      </c>
      <c r="S566" s="649"/>
      <c r="T566" s="530">
        <v>4059.5328000000004</v>
      </c>
      <c r="U566" s="530">
        <f t="shared" si="358"/>
        <v>0</v>
      </c>
      <c r="V566" s="530">
        <v>3397.68</v>
      </c>
      <c r="W566" s="530">
        <f t="shared" si="359"/>
        <v>0</v>
      </c>
      <c r="X566" s="681">
        <f t="shared" si="360"/>
        <v>0</v>
      </c>
      <c r="Y566" s="649"/>
      <c r="Z566" s="529">
        <v>4059.5328000000004</v>
      </c>
      <c r="AA566" s="529">
        <f t="shared" si="361"/>
        <v>0</v>
      </c>
      <c r="AB566" s="529">
        <v>3397.68</v>
      </c>
      <c r="AC566" s="529">
        <f t="shared" si="362"/>
        <v>0</v>
      </c>
      <c r="AD566" s="680">
        <f t="shared" si="363"/>
        <v>0</v>
      </c>
      <c r="AE566" s="740">
        <f t="shared" si="350"/>
        <v>1</v>
      </c>
      <c r="AF566" s="777">
        <v>4059.5328000000004</v>
      </c>
      <c r="AG566" s="777">
        <f t="shared" si="364"/>
        <v>4059.5328000000004</v>
      </c>
      <c r="AH566" s="777">
        <v>3397.68</v>
      </c>
      <c r="AI566" s="777">
        <f>AH566*AE566</f>
        <v>3397.68</v>
      </c>
      <c r="AJ566" s="778">
        <f t="shared" si="365"/>
        <v>7457.2128000000002</v>
      </c>
    </row>
    <row r="567" spans="1:61" s="403" customFormat="1" ht="31.5" customHeight="1" x14ac:dyDescent="0.25">
      <c r="A567" s="973" t="s">
        <v>1119</v>
      </c>
      <c r="B567" s="351" t="s">
        <v>591</v>
      </c>
      <c r="C567" s="580" t="s">
        <v>31</v>
      </c>
      <c r="D567" s="995">
        <v>1</v>
      </c>
      <c r="E567" s="457">
        <v>2754.1440000000002</v>
      </c>
      <c r="F567" s="457">
        <f t="shared" si="353"/>
        <v>2754.1440000000002</v>
      </c>
      <c r="G567" s="457">
        <v>1121.1200000000001</v>
      </c>
      <c r="H567" s="457">
        <f>G567*D567</f>
        <v>1121.1200000000001</v>
      </c>
      <c r="I567" s="625">
        <f t="shared" si="354"/>
        <v>3875.2640000000001</v>
      </c>
      <c r="J567" s="618"/>
      <c r="K567" s="530">
        <v>2754.1440000000002</v>
      </c>
      <c r="L567" s="474">
        <f t="shared" si="355"/>
        <v>0</v>
      </c>
      <c r="M567" s="530">
        <v>1121.1200000000001</v>
      </c>
      <c r="N567" s="474">
        <f t="shared" si="356"/>
        <v>0</v>
      </c>
      <c r="O567" s="603">
        <f t="shared" si="357"/>
        <v>0</v>
      </c>
      <c r="P567" s="643"/>
      <c r="Q567" s="556"/>
      <c r="R567" s="637">
        <f t="shared" si="349"/>
        <v>0</v>
      </c>
      <c r="S567" s="649"/>
      <c r="T567" s="530">
        <v>2754.1440000000002</v>
      </c>
      <c r="U567" s="530">
        <f t="shared" si="358"/>
        <v>0</v>
      </c>
      <c r="V567" s="530">
        <v>1121.1200000000001</v>
      </c>
      <c r="W567" s="530">
        <f t="shared" si="359"/>
        <v>0</v>
      </c>
      <c r="X567" s="681">
        <f t="shared" si="360"/>
        <v>0</v>
      </c>
      <c r="Y567" s="649"/>
      <c r="Z567" s="529">
        <v>2754.1440000000002</v>
      </c>
      <c r="AA567" s="529">
        <f t="shared" si="361"/>
        <v>0</v>
      </c>
      <c r="AB567" s="529">
        <v>1121.1200000000001</v>
      </c>
      <c r="AC567" s="529">
        <f t="shared" si="362"/>
        <v>0</v>
      </c>
      <c r="AD567" s="680">
        <f t="shared" si="363"/>
        <v>0</v>
      </c>
      <c r="AE567" s="740">
        <f t="shared" si="350"/>
        <v>1</v>
      </c>
      <c r="AF567" s="777">
        <v>2754.1440000000002</v>
      </c>
      <c r="AG567" s="777">
        <f t="shared" si="364"/>
        <v>2754.1440000000002</v>
      </c>
      <c r="AH567" s="777">
        <v>1121.1200000000001</v>
      </c>
      <c r="AI567" s="777">
        <f>AH567*AE567</f>
        <v>1121.1200000000001</v>
      </c>
      <c r="AJ567" s="778">
        <f t="shared" si="365"/>
        <v>3875.2640000000001</v>
      </c>
    </row>
    <row r="568" spans="1:61" s="403" customFormat="1" ht="31.5" customHeight="1" x14ac:dyDescent="0.25">
      <c r="A568" s="973" t="s">
        <v>1120</v>
      </c>
      <c r="B568" s="351" t="s">
        <v>592</v>
      </c>
      <c r="C568" s="580" t="s">
        <v>31</v>
      </c>
      <c r="D568" s="995">
        <v>5</v>
      </c>
      <c r="E568" s="457">
        <v>6442.0559999999996</v>
      </c>
      <c r="F568" s="457">
        <f t="shared" si="353"/>
        <v>32210.28</v>
      </c>
      <c r="G568" s="457">
        <v>2333.7600000000002</v>
      </c>
      <c r="H568" s="457">
        <f>G568*D568</f>
        <v>11668.800000000001</v>
      </c>
      <c r="I568" s="625">
        <f t="shared" si="354"/>
        <v>43879.08</v>
      </c>
      <c r="J568" s="618"/>
      <c r="K568" s="530">
        <v>6442.0559999999996</v>
      </c>
      <c r="L568" s="474">
        <f t="shared" si="355"/>
        <v>0</v>
      </c>
      <c r="M568" s="530">
        <v>2333.7600000000002</v>
      </c>
      <c r="N568" s="474">
        <f t="shared" si="356"/>
        <v>0</v>
      </c>
      <c r="O568" s="603">
        <f t="shared" si="357"/>
        <v>0</v>
      </c>
      <c r="P568" s="643"/>
      <c r="Q568" s="556"/>
      <c r="R568" s="637">
        <f t="shared" si="349"/>
        <v>0</v>
      </c>
      <c r="S568" s="649"/>
      <c r="T568" s="530">
        <v>6442.0559999999996</v>
      </c>
      <c r="U568" s="530">
        <f t="shared" si="358"/>
        <v>0</v>
      </c>
      <c r="V568" s="530">
        <v>2333.7600000000002</v>
      </c>
      <c r="W568" s="530">
        <f t="shared" si="359"/>
        <v>0</v>
      </c>
      <c r="X568" s="681">
        <f t="shared" si="360"/>
        <v>0</v>
      </c>
      <c r="Y568" s="649"/>
      <c r="Z568" s="529">
        <v>6442.0559999999996</v>
      </c>
      <c r="AA568" s="529">
        <f t="shared" si="361"/>
        <v>0</v>
      </c>
      <c r="AB568" s="529">
        <v>2333.7600000000002</v>
      </c>
      <c r="AC568" s="529">
        <f t="shared" si="362"/>
        <v>0</v>
      </c>
      <c r="AD568" s="680">
        <f t="shared" si="363"/>
        <v>0</v>
      </c>
      <c r="AE568" s="740">
        <f t="shared" si="350"/>
        <v>5</v>
      </c>
      <c r="AF568" s="777">
        <v>6442.0559999999996</v>
      </c>
      <c r="AG568" s="777">
        <f t="shared" si="364"/>
        <v>32210.28</v>
      </c>
      <c r="AH568" s="777">
        <v>2333.7600000000002</v>
      </c>
      <c r="AI568" s="777">
        <f>AH568*AE568</f>
        <v>11668.800000000001</v>
      </c>
      <c r="AJ568" s="778">
        <f t="shared" si="365"/>
        <v>43879.08</v>
      </c>
    </row>
    <row r="569" spans="1:61" s="403" customFormat="1" ht="31.5" customHeight="1" x14ac:dyDescent="0.25">
      <c r="A569" s="973" t="s">
        <v>1121</v>
      </c>
      <c r="B569" s="351" t="s">
        <v>593</v>
      </c>
      <c r="C569" s="580" t="s">
        <v>153</v>
      </c>
      <c r="D569" s="995">
        <v>2.4</v>
      </c>
      <c r="E569" s="457">
        <v>671.55840000000001</v>
      </c>
      <c r="F569" s="457">
        <f t="shared" si="353"/>
        <v>1611.7401600000001</v>
      </c>
      <c r="G569" s="457"/>
      <c r="H569" s="457"/>
      <c r="I569" s="625">
        <f t="shared" si="354"/>
        <v>1611.7401600000001</v>
      </c>
      <c r="J569" s="618"/>
      <c r="K569" s="530">
        <v>671.55840000000001</v>
      </c>
      <c r="L569" s="474">
        <f t="shared" si="355"/>
        <v>0</v>
      </c>
      <c r="M569" s="530"/>
      <c r="N569" s="474"/>
      <c r="O569" s="603">
        <f t="shared" si="357"/>
        <v>0</v>
      </c>
      <c r="P569" s="643"/>
      <c r="Q569" s="556"/>
      <c r="R569" s="637">
        <f t="shared" si="349"/>
        <v>0</v>
      </c>
      <c r="S569" s="649"/>
      <c r="T569" s="530">
        <v>671.55840000000001</v>
      </c>
      <c r="U569" s="530">
        <f t="shared" si="358"/>
        <v>0</v>
      </c>
      <c r="V569" s="530"/>
      <c r="W569" s="530"/>
      <c r="X569" s="681">
        <f t="shared" si="360"/>
        <v>0</v>
      </c>
      <c r="Y569" s="649"/>
      <c r="Z569" s="529">
        <v>671.55840000000001</v>
      </c>
      <c r="AA569" s="529">
        <f t="shared" si="361"/>
        <v>0</v>
      </c>
      <c r="AB569" s="529"/>
      <c r="AC569" s="529"/>
      <c r="AD569" s="680">
        <f t="shared" si="363"/>
        <v>0</v>
      </c>
      <c r="AE569" s="740">
        <f t="shared" si="350"/>
        <v>2.4</v>
      </c>
      <c r="AF569" s="777">
        <v>671.55840000000001</v>
      </c>
      <c r="AG569" s="777">
        <f t="shared" si="364"/>
        <v>1611.7401600000001</v>
      </c>
      <c r="AH569" s="777"/>
      <c r="AI569" s="777"/>
      <c r="AJ569" s="778">
        <f t="shared" si="365"/>
        <v>1611.7401600000001</v>
      </c>
    </row>
    <row r="570" spans="1:61" s="403" customFormat="1" ht="31.5" customHeight="1" x14ac:dyDescent="0.25">
      <c r="A570" s="973" t="s">
        <v>1122</v>
      </c>
      <c r="B570" s="351" t="s">
        <v>594</v>
      </c>
      <c r="C570" s="580" t="s">
        <v>171</v>
      </c>
      <c r="D570" s="995">
        <v>2.2999999999999998</v>
      </c>
      <c r="E570" s="457">
        <v>17405.925984000001</v>
      </c>
      <c r="F570" s="457">
        <f t="shared" si="353"/>
        <v>40033.629763199999</v>
      </c>
      <c r="G570" s="457">
        <v>6006</v>
      </c>
      <c r="H570" s="457">
        <f>G570*D570</f>
        <v>13813.8</v>
      </c>
      <c r="I570" s="625">
        <f t="shared" si="354"/>
        <v>53847.429763199994</v>
      </c>
      <c r="J570" s="618"/>
      <c r="K570" s="529">
        <v>17405.925984000001</v>
      </c>
      <c r="L570" s="457">
        <f t="shared" si="355"/>
        <v>0</v>
      </c>
      <c r="M570" s="529">
        <v>6006</v>
      </c>
      <c r="N570" s="457">
        <f>M570*J570</f>
        <v>0</v>
      </c>
      <c r="O570" s="625">
        <f t="shared" si="357"/>
        <v>0</v>
      </c>
      <c r="P570" s="642"/>
      <c r="Q570" s="555"/>
      <c r="R570" s="637">
        <f t="shared" si="349"/>
        <v>0</v>
      </c>
      <c r="S570" s="649"/>
      <c r="T570" s="529">
        <v>17405.925984000001</v>
      </c>
      <c r="U570" s="529">
        <f t="shared" si="358"/>
        <v>0</v>
      </c>
      <c r="V570" s="529">
        <v>6006</v>
      </c>
      <c r="W570" s="529">
        <f>V570*S570</f>
        <v>0</v>
      </c>
      <c r="X570" s="680">
        <f t="shared" si="360"/>
        <v>0</v>
      </c>
      <c r="Y570" s="649"/>
      <c r="Z570" s="529">
        <v>17405.925984000001</v>
      </c>
      <c r="AA570" s="529">
        <f t="shared" si="361"/>
        <v>0</v>
      </c>
      <c r="AB570" s="529">
        <v>6006</v>
      </c>
      <c r="AC570" s="529">
        <f>AB570*Y570</f>
        <v>0</v>
      </c>
      <c r="AD570" s="680">
        <f t="shared" si="363"/>
        <v>0</v>
      </c>
      <c r="AE570" s="740">
        <f t="shared" si="350"/>
        <v>2.2999999999999998</v>
      </c>
      <c r="AF570" s="775">
        <v>17405.925984000001</v>
      </c>
      <c r="AG570" s="775">
        <f t="shared" si="364"/>
        <v>40033.629763199999</v>
      </c>
      <c r="AH570" s="775">
        <v>6006</v>
      </c>
      <c r="AI570" s="775">
        <f>AH570*AE570</f>
        <v>13813.8</v>
      </c>
      <c r="AJ570" s="776">
        <f t="shared" si="365"/>
        <v>53847.429763199994</v>
      </c>
      <c r="AL570" s="196"/>
      <c r="AM570" s="196"/>
      <c r="AN570" s="196"/>
      <c r="AO570" s="196"/>
      <c r="AP570" s="196"/>
      <c r="AQ570" s="196"/>
      <c r="AR570" s="196"/>
      <c r="AS570" s="196"/>
      <c r="AT570" s="196"/>
      <c r="AU570" s="196"/>
      <c r="AV570" s="196"/>
      <c r="AW570" s="196"/>
      <c r="AX570" s="196"/>
      <c r="AY570" s="196"/>
      <c r="AZ570" s="196"/>
      <c r="BA570" s="196"/>
      <c r="BB570" s="196"/>
      <c r="BC570" s="196"/>
      <c r="BD570" s="196"/>
      <c r="BE570" s="196"/>
      <c r="BF570" s="196"/>
      <c r="BG570" s="196"/>
      <c r="BH570" s="196"/>
      <c r="BI570" s="196"/>
    </row>
    <row r="571" spans="1:61" s="403" customFormat="1" ht="31.5" customHeight="1" x14ac:dyDescent="0.25">
      <c r="A571" s="973" t="s">
        <v>1123</v>
      </c>
      <c r="B571" s="351" t="s">
        <v>595</v>
      </c>
      <c r="C571" s="580" t="s">
        <v>171</v>
      </c>
      <c r="D571" s="995">
        <v>0.8</v>
      </c>
      <c r="E571" s="457">
        <v>2601.3455999999996</v>
      </c>
      <c r="F571" s="457">
        <f t="shared" si="353"/>
        <v>2081.0764799999997</v>
      </c>
      <c r="G571" s="457">
        <v>2059.2000000000003</v>
      </c>
      <c r="H571" s="457">
        <f>G571*D571</f>
        <v>1647.3600000000004</v>
      </c>
      <c r="I571" s="625">
        <f t="shared" si="354"/>
        <v>3728.4364800000003</v>
      </c>
      <c r="J571" s="618"/>
      <c r="K571" s="529">
        <v>2601.3455999999996</v>
      </c>
      <c r="L571" s="457">
        <f t="shared" si="355"/>
        <v>0</v>
      </c>
      <c r="M571" s="529">
        <v>2059.2000000000003</v>
      </c>
      <c r="N571" s="457">
        <f>M571*J571</f>
        <v>0</v>
      </c>
      <c r="O571" s="625">
        <f t="shared" si="357"/>
        <v>0</v>
      </c>
      <c r="P571" s="642"/>
      <c r="Q571" s="555"/>
      <c r="R571" s="637">
        <f t="shared" si="349"/>
        <v>0</v>
      </c>
      <c r="S571" s="649"/>
      <c r="T571" s="529">
        <v>2601.3455999999996</v>
      </c>
      <c r="U571" s="529">
        <f t="shared" si="358"/>
        <v>0</v>
      </c>
      <c r="V571" s="529">
        <v>2059.2000000000003</v>
      </c>
      <c r="W571" s="529">
        <f>V571*S571</f>
        <v>0</v>
      </c>
      <c r="X571" s="680">
        <f t="shared" si="360"/>
        <v>0</v>
      </c>
      <c r="Y571" s="649"/>
      <c r="Z571" s="529">
        <v>2601.3455999999996</v>
      </c>
      <c r="AA571" s="529">
        <f t="shared" si="361"/>
        <v>0</v>
      </c>
      <c r="AB571" s="529">
        <v>2059.2000000000003</v>
      </c>
      <c r="AC571" s="529">
        <f>AB571*Y571</f>
        <v>0</v>
      </c>
      <c r="AD571" s="680">
        <f t="shared" si="363"/>
        <v>0</v>
      </c>
      <c r="AE571" s="740">
        <f t="shared" si="350"/>
        <v>0.8</v>
      </c>
      <c r="AF571" s="775">
        <v>2601.3455999999996</v>
      </c>
      <c r="AG571" s="775">
        <f t="shared" si="364"/>
        <v>2081.0764799999997</v>
      </c>
      <c r="AH571" s="775">
        <v>2059.2000000000003</v>
      </c>
      <c r="AI571" s="775">
        <f>AH571*AE571</f>
        <v>1647.3600000000004</v>
      </c>
      <c r="AJ571" s="776">
        <f t="shared" si="365"/>
        <v>3728.4364800000003</v>
      </c>
      <c r="AL571" s="196"/>
      <c r="AM571" s="196"/>
      <c r="AN571" s="196"/>
      <c r="AO571" s="196"/>
      <c r="AP571" s="196"/>
      <c r="AQ571" s="196"/>
      <c r="AR571" s="196"/>
      <c r="AS571" s="196"/>
      <c r="AT571" s="196"/>
      <c r="AU571" s="196"/>
      <c r="AV571" s="196"/>
      <c r="AW571" s="196"/>
      <c r="AX571" s="196"/>
      <c r="AY571" s="196"/>
      <c r="AZ571" s="196"/>
      <c r="BA571" s="196"/>
      <c r="BB571" s="196"/>
      <c r="BC571" s="196"/>
      <c r="BD571" s="196"/>
      <c r="BE571" s="196"/>
      <c r="BF571" s="196"/>
      <c r="BG571" s="196"/>
      <c r="BH571" s="196"/>
      <c r="BI571" s="196"/>
    </row>
    <row r="572" spans="1:61" s="403" customFormat="1" ht="31.5" customHeight="1" x14ac:dyDescent="0.25">
      <c r="A572" s="973" t="s">
        <v>1124</v>
      </c>
      <c r="B572" s="351" t="s">
        <v>596</v>
      </c>
      <c r="C572" s="580" t="s">
        <v>171</v>
      </c>
      <c r="D572" s="995">
        <v>3.5</v>
      </c>
      <c r="E572" s="457">
        <v>2682.4607999999998</v>
      </c>
      <c r="F572" s="457">
        <f t="shared" si="353"/>
        <v>9388.612799999999</v>
      </c>
      <c r="G572" s="457">
        <v>2162.1600000000003</v>
      </c>
      <c r="H572" s="457">
        <f>G572*D572</f>
        <v>7567.5600000000013</v>
      </c>
      <c r="I572" s="625">
        <f t="shared" si="354"/>
        <v>16956.1728</v>
      </c>
      <c r="J572" s="618"/>
      <c r="K572" s="529">
        <v>2682.4607999999998</v>
      </c>
      <c r="L572" s="457">
        <f t="shared" si="355"/>
        <v>0</v>
      </c>
      <c r="M572" s="529">
        <v>2162.1600000000003</v>
      </c>
      <c r="N572" s="457">
        <f>M572*J572</f>
        <v>0</v>
      </c>
      <c r="O572" s="625">
        <f t="shared" si="357"/>
        <v>0</v>
      </c>
      <c r="P572" s="642"/>
      <c r="Q572" s="555"/>
      <c r="R572" s="637">
        <f t="shared" si="349"/>
        <v>0</v>
      </c>
      <c r="S572" s="649"/>
      <c r="T572" s="529">
        <v>2682.4607999999998</v>
      </c>
      <c r="U572" s="529">
        <f t="shared" si="358"/>
        <v>0</v>
      </c>
      <c r="V572" s="529">
        <v>2162.1600000000003</v>
      </c>
      <c r="W572" s="529">
        <f>V572*S572</f>
        <v>0</v>
      </c>
      <c r="X572" s="680">
        <f t="shared" si="360"/>
        <v>0</v>
      </c>
      <c r="Y572" s="649"/>
      <c r="Z572" s="529">
        <v>2682.4607999999998</v>
      </c>
      <c r="AA572" s="529">
        <f t="shared" si="361"/>
        <v>0</v>
      </c>
      <c r="AB572" s="529">
        <v>2162.1600000000003</v>
      </c>
      <c r="AC572" s="529">
        <f>AB572*Y572</f>
        <v>0</v>
      </c>
      <c r="AD572" s="680">
        <f t="shared" si="363"/>
        <v>0</v>
      </c>
      <c r="AE572" s="740">
        <f t="shared" si="350"/>
        <v>3.5</v>
      </c>
      <c r="AF572" s="775">
        <v>2682.4607999999998</v>
      </c>
      <c r="AG572" s="775">
        <f t="shared" si="364"/>
        <v>9388.612799999999</v>
      </c>
      <c r="AH572" s="775">
        <v>2162.1600000000003</v>
      </c>
      <c r="AI572" s="775">
        <f>AH572*AE572</f>
        <v>7567.5600000000013</v>
      </c>
      <c r="AJ572" s="776">
        <f t="shared" si="365"/>
        <v>16956.1728</v>
      </c>
      <c r="AL572" s="196"/>
      <c r="AM572" s="196"/>
      <c r="AN572" s="196"/>
      <c r="AO572" s="196"/>
      <c r="AP572" s="196"/>
      <c r="AQ572" s="196"/>
      <c r="AR572" s="196"/>
      <c r="AS572" s="196"/>
      <c r="AT572" s="196"/>
      <c r="AU572" s="196"/>
      <c r="AV572" s="196"/>
      <c r="AW572" s="196"/>
      <c r="AX572" s="196"/>
      <c r="AY572" s="196"/>
      <c r="AZ572" s="196"/>
      <c r="BA572" s="196"/>
      <c r="BB572" s="196"/>
      <c r="BC572" s="196"/>
      <c r="BD572" s="196"/>
      <c r="BE572" s="196"/>
      <c r="BF572" s="196"/>
      <c r="BG572" s="196"/>
      <c r="BH572" s="196"/>
      <c r="BI572" s="196"/>
    </row>
    <row r="573" spans="1:61" s="403" customFormat="1" ht="31.5" customHeight="1" x14ac:dyDescent="0.25">
      <c r="A573" s="973" t="s">
        <v>1125</v>
      </c>
      <c r="B573" s="351" t="s">
        <v>597</v>
      </c>
      <c r="C573" s="580" t="s">
        <v>153</v>
      </c>
      <c r="D573" s="995">
        <v>25.3</v>
      </c>
      <c r="E573" s="457">
        <v>297.108</v>
      </c>
      <c r="F573" s="457">
        <f t="shared" si="353"/>
        <v>7516.8324000000002</v>
      </c>
      <c r="G573" s="457"/>
      <c r="H573" s="457"/>
      <c r="I573" s="625">
        <f t="shared" si="354"/>
        <v>7516.8324000000002</v>
      </c>
      <c r="J573" s="618"/>
      <c r="K573" s="530">
        <v>297.108</v>
      </c>
      <c r="L573" s="474">
        <f t="shared" si="355"/>
        <v>0</v>
      </c>
      <c r="M573" s="530"/>
      <c r="N573" s="474"/>
      <c r="O573" s="603">
        <f t="shared" si="357"/>
        <v>0</v>
      </c>
      <c r="P573" s="643"/>
      <c r="Q573" s="556"/>
      <c r="R573" s="637">
        <f t="shared" si="349"/>
        <v>0</v>
      </c>
      <c r="S573" s="649"/>
      <c r="T573" s="530">
        <v>297.108</v>
      </c>
      <c r="U573" s="530">
        <f t="shared" si="358"/>
        <v>0</v>
      </c>
      <c r="V573" s="530"/>
      <c r="W573" s="530"/>
      <c r="X573" s="681">
        <f t="shared" si="360"/>
        <v>0</v>
      </c>
      <c r="Y573" s="649"/>
      <c r="Z573" s="529">
        <v>297.108</v>
      </c>
      <c r="AA573" s="529">
        <f t="shared" si="361"/>
        <v>0</v>
      </c>
      <c r="AB573" s="529"/>
      <c r="AC573" s="529"/>
      <c r="AD573" s="680">
        <f t="shared" si="363"/>
        <v>0</v>
      </c>
      <c r="AE573" s="740">
        <f t="shared" si="350"/>
        <v>25.3</v>
      </c>
      <c r="AF573" s="777">
        <v>297.108</v>
      </c>
      <c r="AG573" s="777">
        <f t="shared" si="364"/>
        <v>7516.8324000000002</v>
      </c>
      <c r="AH573" s="777"/>
      <c r="AI573" s="777"/>
      <c r="AJ573" s="778">
        <f t="shared" si="365"/>
        <v>7516.8324000000002</v>
      </c>
    </row>
    <row r="574" spans="1:61" s="403" customFormat="1" ht="31.5" customHeight="1" x14ac:dyDescent="0.25">
      <c r="A574" s="973" t="s">
        <v>1126</v>
      </c>
      <c r="B574" s="351" t="s">
        <v>598</v>
      </c>
      <c r="C574" s="580" t="s">
        <v>153</v>
      </c>
      <c r="D574" s="995">
        <v>50.6</v>
      </c>
      <c r="E574" s="457">
        <v>594.21600000000001</v>
      </c>
      <c r="F574" s="457">
        <f t="shared" si="353"/>
        <v>30067.329600000001</v>
      </c>
      <c r="G574" s="457"/>
      <c r="H574" s="457"/>
      <c r="I574" s="625">
        <f t="shared" si="354"/>
        <v>30067.329600000001</v>
      </c>
      <c r="J574" s="618"/>
      <c r="K574" s="530">
        <v>594.21600000000001</v>
      </c>
      <c r="L574" s="474">
        <f t="shared" si="355"/>
        <v>0</v>
      </c>
      <c r="M574" s="530"/>
      <c r="N574" s="474"/>
      <c r="O574" s="603">
        <f t="shared" si="357"/>
        <v>0</v>
      </c>
      <c r="P574" s="643"/>
      <c r="Q574" s="556"/>
      <c r="R574" s="637">
        <f t="shared" si="349"/>
        <v>0</v>
      </c>
      <c r="S574" s="649"/>
      <c r="T574" s="530">
        <v>594.21600000000001</v>
      </c>
      <c r="U574" s="530">
        <f t="shared" si="358"/>
        <v>0</v>
      </c>
      <c r="V574" s="530"/>
      <c r="W574" s="530"/>
      <c r="X574" s="681">
        <f t="shared" si="360"/>
        <v>0</v>
      </c>
      <c r="Y574" s="649"/>
      <c r="Z574" s="529">
        <v>594.21600000000001</v>
      </c>
      <c r="AA574" s="529">
        <f t="shared" si="361"/>
        <v>0</v>
      </c>
      <c r="AB574" s="529"/>
      <c r="AC574" s="529"/>
      <c r="AD574" s="680">
        <f t="shared" si="363"/>
        <v>0</v>
      </c>
      <c r="AE574" s="740">
        <f t="shared" si="350"/>
        <v>50.6</v>
      </c>
      <c r="AF574" s="777">
        <v>594.21600000000001</v>
      </c>
      <c r="AG574" s="777">
        <f t="shared" si="364"/>
        <v>30067.329600000001</v>
      </c>
      <c r="AH574" s="777"/>
      <c r="AI574" s="777"/>
      <c r="AJ574" s="778">
        <f t="shared" si="365"/>
        <v>30067.329600000001</v>
      </c>
    </row>
    <row r="575" spans="1:61" s="403" customFormat="1" ht="31.5" customHeight="1" x14ac:dyDescent="0.25">
      <c r="A575" s="972" t="s">
        <v>1127</v>
      </c>
      <c r="B575" s="407" t="s">
        <v>599</v>
      </c>
      <c r="C575" s="579" t="s">
        <v>153</v>
      </c>
      <c r="D575" s="1004">
        <v>120</v>
      </c>
      <c r="E575" s="457">
        <v>2716.4160000000002</v>
      </c>
      <c r="F575" s="457">
        <f t="shared" si="353"/>
        <v>325969.92000000004</v>
      </c>
      <c r="G575" s="457"/>
      <c r="H575" s="457"/>
      <c r="I575" s="625">
        <f t="shared" si="354"/>
        <v>325969.92000000004</v>
      </c>
      <c r="J575" s="623"/>
      <c r="K575" s="530">
        <v>2716.4160000000002</v>
      </c>
      <c r="L575" s="474">
        <f t="shared" si="355"/>
        <v>0</v>
      </c>
      <c r="M575" s="530"/>
      <c r="N575" s="474"/>
      <c r="O575" s="603">
        <f t="shared" si="357"/>
        <v>0</v>
      </c>
      <c r="P575" s="643"/>
      <c r="Q575" s="556"/>
      <c r="R575" s="637">
        <f t="shared" si="349"/>
        <v>0</v>
      </c>
      <c r="S575" s="651"/>
      <c r="T575" s="530">
        <v>2716.4160000000002</v>
      </c>
      <c r="U575" s="530">
        <f t="shared" si="358"/>
        <v>0</v>
      </c>
      <c r="V575" s="530"/>
      <c r="W575" s="530"/>
      <c r="X575" s="681">
        <f t="shared" si="360"/>
        <v>0</v>
      </c>
      <c r="Y575" s="651"/>
      <c r="Z575" s="529">
        <v>2716.4160000000002</v>
      </c>
      <c r="AA575" s="529">
        <f t="shared" si="361"/>
        <v>0</v>
      </c>
      <c r="AB575" s="529"/>
      <c r="AC575" s="529"/>
      <c r="AD575" s="680">
        <f t="shared" si="363"/>
        <v>0</v>
      </c>
      <c r="AE575" s="740">
        <f t="shared" si="350"/>
        <v>120</v>
      </c>
      <c r="AF575" s="777">
        <v>2716.4160000000002</v>
      </c>
      <c r="AG575" s="777">
        <f t="shared" si="364"/>
        <v>325969.92000000004</v>
      </c>
      <c r="AH575" s="777"/>
      <c r="AI575" s="777"/>
      <c r="AJ575" s="778">
        <f t="shared" si="365"/>
        <v>325969.92000000004</v>
      </c>
    </row>
    <row r="576" spans="1:61" s="403" customFormat="1" ht="31.5" customHeight="1" thickBot="1" x14ac:dyDescent="0.3">
      <c r="A576" s="974" t="s">
        <v>1128</v>
      </c>
      <c r="B576" s="374" t="s">
        <v>600</v>
      </c>
      <c r="C576" s="581" t="s">
        <v>32</v>
      </c>
      <c r="D576" s="1014">
        <v>2</v>
      </c>
      <c r="E576" s="1015">
        <v>2273.1120000000001</v>
      </c>
      <c r="F576" s="1016">
        <f t="shared" si="353"/>
        <v>4546.2240000000002</v>
      </c>
      <c r="G576" s="1016"/>
      <c r="H576" s="1016"/>
      <c r="I576" s="1017">
        <f t="shared" si="354"/>
        <v>4546.2240000000002</v>
      </c>
      <c r="J576" s="626"/>
      <c r="K576" s="531">
        <v>2273.1120000000001</v>
      </c>
      <c r="L576" s="476">
        <f t="shared" si="355"/>
        <v>0</v>
      </c>
      <c r="M576" s="532"/>
      <c r="N576" s="476"/>
      <c r="O576" s="605">
        <f t="shared" si="357"/>
        <v>0</v>
      </c>
      <c r="P576" s="643"/>
      <c r="Q576" s="556"/>
      <c r="R576" s="637">
        <f t="shared" si="349"/>
        <v>0</v>
      </c>
      <c r="S576" s="652"/>
      <c r="T576" s="531">
        <v>2273.1120000000001</v>
      </c>
      <c r="U576" s="532">
        <f t="shared" si="358"/>
        <v>0</v>
      </c>
      <c r="V576" s="532"/>
      <c r="W576" s="532"/>
      <c r="X576" s="682">
        <f t="shared" si="360"/>
        <v>0</v>
      </c>
      <c r="Y576" s="652"/>
      <c r="Z576" s="939">
        <v>2273.1120000000001</v>
      </c>
      <c r="AA576" s="940">
        <f t="shared" si="361"/>
        <v>0</v>
      </c>
      <c r="AB576" s="940"/>
      <c r="AC576" s="940"/>
      <c r="AD576" s="941">
        <f t="shared" si="363"/>
        <v>0</v>
      </c>
      <c r="AE576" s="766">
        <f>D576-S576-Y576</f>
        <v>2</v>
      </c>
      <c r="AF576" s="779">
        <v>2273.1120000000001</v>
      </c>
      <c r="AG576" s="780">
        <f t="shared" si="364"/>
        <v>4546.2240000000002</v>
      </c>
      <c r="AH576" s="780"/>
      <c r="AI576" s="780"/>
      <c r="AJ576" s="781">
        <f t="shared" si="365"/>
        <v>4546.2240000000002</v>
      </c>
    </row>
    <row r="577" spans="1:61" ht="31.5" customHeight="1" thickTop="1" x14ac:dyDescent="0.25">
      <c r="A577" s="1018"/>
      <c r="B577" s="1019"/>
      <c r="C577" s="1020"/>
      <c r="D577" s="1018"/>
      <c r="E577" s="484" t="s">
        <v>49</v>
      </c>
      <c r="F577" s="484">
        <f>F28+F69+F89+F94+F146+F162+F184+F243+F258+F261+F269+F276+F289+F358+F375+F410+F423+F462+F481+F486+F491+F504+F562</f>
        <v>218086487.08115825</v>
      </c>
      <c r="G577" s="484"/>
      <c r="H577" s="484">
        <f>H28+H69+H89+H94+H146+H162+H184+H243+H258+H261+H269+H276+H289+H358+H375+H410+H423+H462+H481+H486+H491+H504+H562</f>
        <v>295074337.56827503</v>
      </c>
      <c r="I577" s="707">
        <f>(I28+I69+I89+I94+I146+I162+I184+I243+I258+I261+I269+I276+I289+I358+I375+I410+I423+I462+I481+I486+I491+I504+I562)-0.01</f>
        <v>513899999.99943328</v>
      </c>
      <c r="J577" s="627" t="s">
        <v>35</v>
      </c>
      <c r="K577" s="533"/>
      <c r="L577" s="480">
        <f>ROUND((L562+L504+L491+L486+L481+L462+L423+L410+L375+L358+L289+L276+L269+L261+L258+L243+L184+L162+L146+L94+L89+L69+L28),0)</f>
        <v>70807440</v>
      </c>
      <c r="M577" s="533"/>
      <c r="N577" s="480">
        <f>ROUND((N562+N504+N491+N486+N481+N462+N423+N410+N375+N358+N289+N276+N269+N261+N258+N243+N184+N162+N146+N94+N89+N69+N28),0)</f>
        <v>91238140</v>
      </c>
      <c r="O577" s="628">
        <f>ROUND((O562+O504+O491+O486+O481+O462+O423+O410+O375+O358+O289+O276+O269+O261+O258+O243+O184+O162+O146+O94+O89+O69+O28),0)</f>
        <v>162045579</v>
      </c>
      <c r="P577" s="640"/>
      <c r="Q577" s="533"/>
      <c r="R577" s="637"/>
      <c r="S577" s="653" t="s">
        <v>35</v>
      </c>
      <c r="T577" s="533"/>
      <c r="U577" s="533">
        <f>ROUND((U562+U504+U491+U486+U481+U462+U423+U410+U375+U358+U289+U276+U269+U261+U258+U243+U184+U162+U146+U94+U89+U69+U28),2)</f>
        <v>70799137.620000005</v>
      </c>
      <c r="V577" s="533"/>
      <c r="W577" s="533">
        <f>ROUND((W562+W504+W491+W486+W481+W462+W423+W410+W375+W358+W289+W276+W269+W261+W258+W243+W184+W162+W146+W94+W89+W69+W28),2)</f>
        <v>91232709.709999993</v>
      </c>
      <c r="X577" s="683">
        <f>ROUND((X562+X504+X491+X486+X481+X462+X423+X410+X375+X358+X289+X276+X269+X261+X258+X243+X184+X162+X146+X94+X89+X69+X28),2)</f>
        <v>162031847.33000001</v>
      </c>
      <c r="Y577" s="653" t="s">
        <v>35</v>
      </c>
      <c r="Z577" s="533">
        <f>Z28+Z69+Z89+Z94+Z146+Z162+Z184+Z243+Z258+Z261+Z269+Z276+Z289+Z358+Z375+Z410+Z423+Z462+Z481+Z486+Z491+Z504+Z562</f>
        <v>0</v>
      </c>
      <c r="AA577" s="533">
        <f>(AA28+AA69+AA89+AA94+AA146+AA162+AA184+AA243+AA258+AA261+AA269+AA276+AA289+AA358+AA375+AA410+AA423+AA462+AA481+AA486+AA491+AA504+AA562)-0.01</f>
        <v>16338243.909999998</v>
      </c>
      <c r="AB577" s="533">
        <f>AB28+AB69+AB89+AB94+AB146+AB162+AB184+AB243+AB258+AB261+AB269+AB276+AB289+AB358+AB375+AB410+AB423+AB462+AB481+AB486+AB491+AB504+AB562</f>
        <v>0</v>
      </c>
      <c r="AC577" s="533">
        <f>(AC28+AC69+AC89+AC94+AC146+AC162+AC184+AC243+AC258+AC261+AC269+AC276+AC289+AC358+AC375+AC410+AC423+AC462+AC481+AC486+AC491+AC504+AC562)</f>
        <v>22387471.900000002</v>
      </c>
      <c r="AD577" s="683">
        <f>(AD28+AD69+AD89+AD94+AD146+AD162+AD184+AD243+AD258+AD261+AD269+AD276+AD289+AD358+AD375+AD410+AD423+AD462+AD481+AD486+AD491+AD504+AD562)-0.01</f>
        <v>38725715.810000002</v>
      </c>
      <c r="AE577" s="782" t="s">
        <v>35</v>
      </c>
      <c r="AF577" s="769"/>
      <c r="AG577" s="769">
        <f>AG28+AG69+AG89+AG94+AG146+AG162+AG184+AG243+AG258+AG261+AG269+AG276+AG289+AG358+AG375+AG410+AG423+AG462+AG481+AG486+AG491+AG504+AG562</f>
        <v>130948222.2594661</v>
      </c>
      <c r="AH577" s="769"/>
      <c r="AI577" s="769">
        <f>AI28+AI69+AI89+AI94+AI146+AI162+AI184+AI243+AI258+AI261+AI269+AI276+AI289+AI358+AI375+AI410+AI423+AI462+AI481+AI486+AI491+AI504+AI562</f>
        <v>181453986.38202861</v>
      </c>
      <c r="AJ577" s="770">
        <f>(AJ28+AJ69+AJ89+AJ94+AJ146+AJ162+AJ184+AJ243+AJ258+AJ261+AJ269+AJ276+AJ289+AJ358+AJ375+AJ410+AJ423+AJ462+AJ481+AJ486+AJ491+AJ504+AJ562)-0.01</f>
        <v>313141383.99149472</v>
      </c>
      <c r="AL577" s="838"/>
    </row>
    <row r="578" spans="1:61" ht="31.5" customHeight="1" thickBot="1" x14ac:dyDescent="0.3">
      <c r="A578" s="1021"/>
      <c r="B578" s="1022"/>
      <c r="C578" s="1023"/>
      <c r="D578" s="1021"/>
      <c r="E578" s="1024" t="s">
        <v>601</v>
      </c>
      <c r="F578" s="1024">
        <f>ROUND((F577/1.2*0.2),0)</f>
        <v>36347748</v>
      </c>
      <c r="G578" s="1024"/>
      <c r="H578" s="1024">
        <f>ROUND((H577/1.2*0.2),0)</f>
        <v>49179056</v>
      </c>
      <c r="I578" s="1025">
        <f>ROUND((I577/1.2*0.2),0)</f>
        <v>85650000</v>
      </c>
      <c r="J578" s="629" t="s">
        <v>601</v>
      </c>
      <c r="K578" s="630"/>
      <c r="L578" s="631">
        <f>ROUND((L577/1.2*0.2),0)</f>
        <v>11801240</v>
      </c>
      <c r="M578" s="630"/>
      <c r="N578" s="631">
        <f>ROUND((N577/1.2*0.2),0)</f>
        <v>15206357</v>
      </c>
      <c r="O578" s="632">
        <f>ROUND((O577/1.2*0.2),0)</f>
        <v>27007597</v>
      </c>
      <c r="P578" s="644"/>
      <c r="Q578" s="645"/>
      <c r="R578" s="646"/>
      <c r="S578" s="654" t="s">
        <v>601</v>
      </c>
      <c r="T578" s="630"/>
      <c r="U578" s="630">
        <f>ROUND((U577/1.2*0.2),2)</f>
        <v>11799856.27</v>
      </c>
      <c r="V578" s="630"/>
      <c r="W578" s="630">
        <f>ROUND((W577/1.2*0.2),2)</f>
        <v>15205451.619999999</v>
      </c>
      <c r="X578" s="684">
        <f>ROUND((X577/1.2*0.2),2)</f>
        <v>27005307.890000001</v>
      </c>
      <c r="Y578" s="654" t="s">
        <v>601</v>
      </c>
      <c r="Z578" s="630">
        <f>ROUND((Z577/1.2*0.2),0)</f>
        <v>0</v>
      </c>
      <c r="AA578" s="630">
        <f>ROUND((AA577/1.2*0.2),2)</f>
        <v>2723040.65</v>
      </c>
      <c r="AB578" s="630">
        <f>ROUND((AB577/1.2*0.2),0)</f>
        <v>0</v>
      </c>
      <c r="AC578" s="630">
        <f>ROUND((AC577/1.2*0.2),2)</f>
        <v>3731245.32</v>
      </c>
      <c r="AD578" s="684">
        <f>ROUND((AD577/1.2*0.2),2)</f>
        <v>6454285.9699999997</v>
      </c>
      <c r="AE578" s="783" t="s">
        <v>601</v>
      </c>
      <c r="AF578" s="784"/>
      <c r="AG578" s="784">
        <f>ROUND((AG577/1.2*0.2),2)</f>
        <v>21824703.710000001</v>
      </c>
      <c r="AH578" s="784"/>
      <c r="AI578" s="784">
        <f>ROUND((AI577/1.2*0.2),2)</f>
        <v>30242331.059999999</v>
      </c>
      <c r="AJ578" s="785">
        <f>ROUND((AJ577/1.2*0.2),2)</f>
        <v>52190230.670000002</v>
      </c>
      <c r="AL578" s="838"/>
      <c r="AM578" s="838"/>
    </row>
    <row r="581" spans="1:61" s="303" customFormat="1" ht="31.5" customHeight="1" x14ac:dyDescent="0.2">
      <c r="A581" s="401" t="s">
        <v>38</v>
      </c>
      <c r="B581" s="541" t="s">
        <v>44</v>
      </c>
      <c r="C581" s="1481"/>
      <c r="D581" s="1481"/>
      <c r="E581" s="1481"/>
      <c r="F581" s="1481"/>
      <c r="G581" s="1481"/>
      <c r="H581" s="1481"/>
      <c r="O581" s="459"/>
      <c r="P581" s="557"/>
      <c r="Q581" s="557"/>
      <c r="R581" s="558"/>
      <c r="S581" s="1482" t="s">
        <v>45</v>
      </c>
      <c r="T581" s="1482"/>
      <c r="U581" s="1482"/>
      <c r="V581" s="1482"/>
      <c r="W581" s="1482"/>
      <c r="X581" s="1482"/>
      <c r="Y581" s="1483" t="s">
        <v>45</v>
      </c>
      <c r="Z581" s="1483"/>
      <c r="AA581" s="1483"/>
      <c r="AB581" s="1483"/>
      <c r="AC581" s="1483"/>
      <c r="AD581" s="1483"/>
      <c r="AE581" s="1484" t="s">
        <v>45</v>
      </c>
      <c r="AF581" s="1484"/>
      <c r="AG581" s="1484"/>
      <c r="AH581" s="1484"/>
      <c r="AI581" s="1484"/>
      <c r="AJ581" s="1484"/>
      <c r="AK581" s="558"/>
      <c r="AL581" s="302"/>
      <c r="AM581" s="302"/>
      <c r="AN581" s="302"/>
      <c r="AO581" s="302"/>
      <c r="AP581" s="302"/>
      <c r="AQ581" s="302"/>
      <c r="AR581" s="302"/>
      <c r="AS581" s="302"/>
      <c r="AT581" s="302"/>
      <c r="AU581" s="302"/>
      <c r="AV581" s="302"/>
      <c r="AW581" s="302"/>
      <c r="AX581" s="302"/>
      <c r="AY581" s="302"/>
      <c r="AZ581" s="302"/>
      <c r="BA581" s="302"/>
      <c r="BB581" s="302"/>
      <c r="BC581" s="302"/>
      <c r="BD581" s="302"/>
      <c r="BE581" s="302"/>
      <c r="BF581" s="302" t="s">
        <v>5</v>
      </c>
      <c r="BG581" s="302" t="s">
        <v>39</v>
      </c>
      <c r="BH581" s="302"/>
      <c r="BI581" s="302"/>
    </row>
    <row r="582" spans="1:61" s="304" customFormat="1" ht="31.5" customHeight="1" x14ac:dyDescent="0.25">
      <c r="A582" s="401"/>
      <c r="B582" s="1476" t="s">
        <v>40</v>
      </c>
      <c r="C582" s="1476"/>
      <c r="D582" s="1476"/>
      <c r="E582" s="1476"/>
      <c r="F582" s="1476"/>
      <c r="G582" s="1476"/>
      <c r="H582" s="1476"/>
      <c r="I582" s="1476"/>
      <c r="J582" s="1476"/>
      <c r="K582" s="1476"/>
      <c r="L582" s="1476"/>
      <c r="M582" s="1476"/>
      <c r="N582" s="1476"/>
      <c r="P582" s="559"/>
      <c r="Q582" s="559"/>
      <c r="R582" s="560"/>
      <c r="S582" s="516"/>
      <c r="T582" s="516"/>
      <c r="U582" s="516"/>
      <c r="V582" s="516"/>
      <c r="W582" s="516"/>
      <c r="X582" s="516"/>
      <c r="Y582" s="931"/>
      <c r="Z582" s="931"/>
      <c r="AA582" s="931"/>
      <c r="AB582" s="931"/>
      <c r="AC582" s="931">
        <f>I577-X577-AD577</f>
        <v>313142436.85943323</v>
      </c>
      <c r="AD582" s="931"/>
      <c r="AE582" s="786"/>
      <c r="AF582" s="786"/>
      <c r="AG582" s="786"/>
      <c r="AH582" s="786"/>
      <c r="AI582" s="786"/>
      <c r="AJ582" s="786"/>
      <c r="AK582" s="560"/>
      <c r="AL582" s="305"/>
      <c r="AM582" s="305"/>
      <c r="AN582" s="305"/>
      <c r="AO582" s="305"/>
      <c r="AP582" s="305"/>
      <c r="AQ582" s="305"/>
      <c r="AR582" s="305"/>
      <c r="AS582" s="305"/>
      <c r="AT582" s="305"/>
      <c r="AU582" s="305"/>
      <c r="AV582" s="305"/>
      <c r="AW582" s="305"/>
      <c r="AX582" s="305"/>
      <c r="AY582" s="305"/>
      <c r="AZ582" s="305"/>
      <c r="BA582" s="305"/>
      <c r="BB582" s="305"/>
      <c r="BC582" s="305"/>
      <c r="BD582" s="305"/>
      <c r="BE582" s="305"/>
      <c r="BF582" s="305"/>
      <c r="BG582" s="305"/>
      <c r="BH582" s="305"/>
      <c r="BI582" s="305"/>
    </row>
    <row r="583" spans="1:61" s="303" customFormat="1" ht="31.5" customHeight="1" x14ac:dyDescent="0.2">
      <c r="A583" s="401" t="s">
        <v>41</v>
      </c>
      <c r="B583" s="541" t="s">
        <v>46</v>
      </c>
      <c r="C583" s="1481"/>
      <c r="D583" s="1481"/>
      <c r="E583" s="1481"/>
      <c r="F583" s="1481"/>
      <c r="G583" s="1481"/>
      <c r="H583" s="1481"/>
      <c r="O583" s="459"/>
      <c r="P583" s="557"/>
      <c r="Q583" s="557"/>
      <c r="R583" s="558"/>
      <c r="S583" s="1482" t="s">
        <v>47</v>
      </c>
      <c r="T583" s="1482"/>
      <c r="U583" s="1482"/>
      <c r="V583" s="1482"/>
      <c r="W583" s="1482"/>
      <c r="X583" s="1482"/>
      <c r="Y583" s="1483" t="s">
        <v>47</v>
      </c>
      <c r="Z583" s="1483"/>
      <c r="AA583" s="1483"/>
      <c r="AB583" s="1483"/>
      <c r="AC583" s="1483"/>
      <c r="AD583" s="1483"/>
      <c r="AE583" s="1484" t="s">
        <v>47</v>
      </c>
      <c r="AF583" s="1484"/>
      <c r="AG583" s="1484"/>
      <c r="AH583" s="1484"/>
      <c r="AI583" s="1484"/>
      <c r="AJ583" s="1484"/>
      <c r="AK583" s="558"/>
      <c r="AL583" s="302"/>
      <c r="AM583" s="302"/>
      <c r="AN583" s="302"/>
      <c r="AO583" s="302"/>
      <c r="AP583" s="302"/>
      <c r="AQ583" s="302"/>
      <c r="AR583" s="302"/>
      <c r="AS583" s="302"/>
      <c r="AT583" s="302"/>
      <c r="AU583" s="302"/>
      <c r="AV583" s="302"/>
      <c r="AW583" s="302"/>
      <c r="AX583" s="302"/>
      <c r="AY583" s="302"/>
      <c r="AZ583" s="302"/>
      <c r="BA583" s="302"/>
      <c r="BB583" s="302"/>
      <c r="BC583" s="302"/>
      <c r="BD583" s="302"/>
      <c r="BE583" s="302"/>
      <c r="BF583" s="302"/>
      <c r="BG583" s="302"/>
      <c r="BH583" s="302" t="s">
        <v>5</v>
      </c>
      <c r="BI583" s="302" t="s">
        <v>39</v>
      </c>
    </row>
    <row r="584" spans="1:61" s="304" customFormat="1" ht="31.5" customHeight="1" x14ac:dyDescent="0.25">
      <c r="A584" s="401"/>
      <c r="B584" s="1476" t="s">
        <v>40</v>
      </c>
      <c r="C584" s="1476"/>
      <c r="D584" s="1476"/>
      <c r="E584" s="1476"/>
      <c r="F584" s="1476"/>
      <c r="G584" s="1476"/>
      <c r="H584" s="1476"/>
      <c r="I584" s="1476"/>
      <c r="J584" s="1476"/>
      <c r="K584" s="1476"/>
      <c r="L584" s="1476"/>
      <c r="M584" s="1476"/>
      <c r="N584" s="1476"/>
      <c r="O584" s="306"/>
      <c r="P584" s="559"/>
      <c r="Q584" s="559"/>
      <c r="R584" s="560"/>
      <c r="S584" s="516"/>
      <c r="T584" s="516"/>
      <c r="U584" s="516"/>
      <c r="V584" s="516"/>
      <c r="W584" s="516"/>
      <c r="X584" s="516"/>
      <c r="Y584" s="931"/>
      <c r="Z584" s="931"/>
      <c r="AA584" s="931"/>
      <c r="AB584" s="931"/>
      <c r="AC584" s="931"/>
      <c r="AD584" s="931"/>
      <c r="AE584" s="786"/>
      <c r="AF584" s="786"/>
      <c r="AG584" s="786"/>
      <c r="AH584" s="786"/>
      <c r="AI584" s="786"/>
      <c r="AJ584" s="786"/>
      <c r="AK584" s="560"/>
      <c r="AL584" s="305"/>
      <c r="AM584" s="305"/>
      <c r="AN584" s="305"/>
      <c r="AO584" s="305"/>
      <c r="AP584" s="305"/>
      <c r="AQ584" s="305"/>
      <c r="AR584" s="305"/>
      <c r="AS584" s="305"/>
      <c r="AT584" s="305"/>
      <c r="AU584" s="305"/>
      <c r="AV584" s="305"/>
      <c r="AW584" s="305"/>
      <c r="AX584" s="305"/>
      <c r="AY584" s="305"/>
      <c r="AZ584" s="305"/>
      <c r="BA584" s="305"/>
      <c r="BB584" s="305"/>
      <c r="BC584" s="305"/>
      <c r="BD584" s="305"/>
      <c r="BE584" s="305"/>
      <c r="BF584" s="305"/>
      <c r="BG584" s="305"/>
      <c r="BH584" s="305"/>
      <c r="BI584" s="305"/>
    </row>
    <row r="585" spans="1:61" customFormat="1" ht="31.5" customHeight="1" x14ac:dyDescent="0.25">
      <c r="A585" s="451"/>
      <c r="B585" s="539"/>
      <c r="C585" s="428"/>
      <c r="D585" s="428"/>
      <c r="E585" s="428"/>
      <c r="F585" s="428"/>
      <c r="G585" s="428"/>
      <c r="H585" s="428"/>
      <c r="I585" s="428"/>
      <c r="J585" s="428"/>
      <c r="K585" s="544"/>
      <c r="L585" s="428"/>
      <c r="M585" s="544"/>
      <c r="N585" s="428"/>
      <c r="O585" s="425"/>
      <c r="P585" s="545"/>
      <c r="Q585" s="545"/>
      <c r="R585" s="561"/>
      <c r="S585" s="517"/>
      <c r="T585" s="517"/>
      <c r="U585" s="517"/>
      <c r="V585" s="517"/>
      <c r="W585" s="517"/>
      <c r="X585" s="517"/>
      <c r="Y585" s="943"/>
      <c r="Z585" s="943"/>
      <c r="AA585" s="943"/>
      <c r="AB585" s="943"/>
      <c r="AC585" s="943"/>
      <c r="AD585" s="943"/>
      <c r="AE585" s="787"/>
      <c r="AF585" s="787"/>
      <c r="AG585" s="787"/>
      <c r="AH585" s="787"/>
      <c r="AI585" s="787"/>
      <c r="AJ585" s="787"/>
      <c r="AK585" s="561"/>
    </row>
    <row r="586" spans="1:61" ht="31.5" customHeight="1" x14ac:dyDescent="0.25">
      <c r="B586" s="452"/>
    </row>
  </sheetData>
  <mergeCells count="37">
    <mergeCell ref="B584:N584"/>
    <mergeCell ref="AD25:AD26"/>
    <mergeCell ref="AE25:AE26"/>
    <mergeCell ref="AF25:AG25"/>
    <mergeCell ref="AH25:AI25"/>
    <mergeCell ref="S25:S26"/>
    <mergeCell ref="B582:N582"/>
    <mergeCell ref="C583:H583"/>
    <mergeCell ref="S583:X583"/>
    <mergeCell ref="Y583:AD583"/>
    <mergeCell ref="AE583:AJ583"/>
    <mergeCell ref="C581:H581"/>
    <mergeCell ref="S581:X581"/>
    <mergeCell ref="Y581:AD581"/>
    <mergeCell ref="AE581:AJ581"/>
    <mergeCell ref="T25:U25"/>
    <mergeCell ref="V25:W25"/>
    <mergeCell ref="X25:X26"/>
    <mergeCell ref="Y25:Y26"/>
    <mergeCell ref="Z25:AA25"/>
    <mergeCell ref="AB25:AC25"/>
    <mergeCell ref="AE23:AJ23"/>
    <mergeCell ref="S24:X24"/>
    <mergeCell ref="Y24:AD24"/>
    <mergeCell ref="A25:A26"/>
    <mergeCell ref="B25:B26"/>
    <mergeCell ref="C25:C26"/>
    <mergeCell ref="D25:D26"/>
    <mergeCell ref="E25:F25"/>
    <mergeCell ref="G25:H25"/>
    <mergeCell ref="I25:I26"/>
    <mergeCell ref="AJ25:AJ26"/>
    <mergeCell ref="J25:J26"/>
    <mergeCell ref="K25:L25"/>
    <mergeCell ref="M25:N25"/>
    <mergeCell ref="O25:O26"/>
    <mergeCell ref="P25:R25"/>
  </mergeCells>
  <conditionalFormatting sqref="B42">
    <cfRule type="duplicateValues" dxfId="71" priority="13" stopIfTrue="1"/>
  </conditionalFormatting>
  <conditionalFormatting sqref="B43">
    <cfRule type="duplicateValues" dxfId="70" priority="12" stopIfTrue="1"/>
  </conditionalFormatting>
  <conditionalFormatting sqref="B44">
    <cfRule type="duplicateValues" dxfId="69" priority="11" stopIfTrue="1"/>
  </conditionalFormatting>
  <conditionalFormatting sqref="B45">
    <cfRule type="duplicateValues" dxfId="68" priority="10" stopIfTrue="1"/>
  </conditionalFormatting>
  <conditionalFormatting sqref="B46">
    <cfRule type="duplicateValues" dxfId="67" priority="9" stopIfTrue="1"/>
  </conditionalFormatting>
  <conditionalFormatting sqref="B47">
    <cfRule type="duplicateValues" dxfId="66" priority="8" stopIfTrue="1"/>
  </conditionalFormatting>
  <conditionalFormatting sqref="B48">
    <cfRule type="duplicateValues" dxfId="65" priority="14" stopIfTrue="1"/>
  </conditionalFormatting>
  <conditionalFormatting sqref="B74">
    <cfRule type="duplicateValues" dxfId="64" priority="7" stopIfTrue="1"/>
  </conditionalFormatting>
  <conditionalFormatting sqref="B353:B354 B323:B326 B339 B346 B356:B357 B355:C355">
    <cfRule type="duplicateValues" dxfId="63" priority="6" stopIfTrue="1"/>
  </conditionalFormatting>
  <conditionalFormatting sqref="D355">
    <cfRule type="duplicateValues" dxfId="62" priority="5" stopIfTrue="1"/>
  </conditionalFormatting>
  <conditionalFormatting sqref="P25 P26:Q26 P28:Q68 P70:Q145 P147:Q268 P270:Q288 P290:Q374 P376:Q422 P424:Q502 P505:Q1048576">
    <cfRule type="cellIs" dxfId="61" priority="3" operator="lessThan">
      <formula>0</formula>
    </cfRule>
    <cfRule type="cellIs" dxfId="60" priority="4" operator="greaterThan">
      <formula>0</formula>
    </cfRule>
  </conditionalFormatting>
  <conditionalFormatting sqref="P1:R19 P23:R24 R26:R1048576">
    <cfRule type="cellIs" dxfId="59" priority="1" operator="greaterThan">
      <formula>0</formula>
    </cfRule>
    <cfRule type="cellIs" dxfId="58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45" fitToHeight="100" orientation="portrait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F687-A9BA-47F3-A152-642DEE8BD262}">
  <dimension ref="A1:Q99"/>
  <sheetViews>
    <sheetView view="pageBreakPreview" topLeftCell="A23" zoomScaleNormal="100" zoomScaleSheetLayoutView="100" workbookViewId="0">
      <selection activeCell="C96" sqref="C96:E96"/>
    </sheetView>
  </sheetViews>
  <sheetFormatPr defaultColWidth="9" defaultRowHeight="12.75" x14ac:dyDescent="0.2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0.85546875" style="16" customWidth="1"/>
    <col min="11" max="11" width="15.5703125" style="16" customWidth="1"/>
    <col min="12" max="12" width="15.85546875" style="16" customWidth="1"/>
    <col min="13" max="13" width="8.140625" style="16" customWidth="1"/>
    <col min="14" max="14" width="14.7109375" style="13" customWidth="1"/>
    <col min="15" max="15" width="14" style="13" bestFit="1" customWidth="1"/>
    <col min="16" max="16" width="14.28515625" style="13" customWidth="1"/>
    <col min="17" max="16384" width="9" style="13"/>
  </cols>
  <sheetData>
    <row r="1" spans="1:14" x14ac:dyDescent="0.2">
      <c r="G1" s="14"/>
      <c r="H1" s="15" t="s">
        <v>50</v>
      </c>
    </row>
    <row r="2" spans="1:14" x14ac:dyDescent="0.2">
      <c r="G2" s="14"/>
      <c r="H2" s="15" t="s">
        <v>51</v>
      </c>
    </row>
    <row r="3" spans="1:14" x14ac:dyDescent="0.2">
      <c r="G3" s="14"/>
      <c r="H3" s="15" t="s">
        <v>52</v>
      </c>
    </row>
    <row r="4" spans="1:14" ht="9.75" customHeight="1" x14ac:dyDescent="0.2"/>
    <row r="5" spans="1:14" ht="16.350000000000001" customHeight="1" x14ac:dyDescent="0.2">
      <c r="G5" s="17"/>
      <c r="H5" s="18" t="s">
        <v>0</v>
      </c>
    </row>
    <row r="6" spans="1:14" x14ac:dyDescent="0.2">
      <c r="G6" s="19" t="s">
        <v>1</v>
      </c>
      <c r="H6" s="20" t="s">
        <v>53</v>
      </c>
    </row>
    <row r="7" spans="1:14" ht="25.9" customHeight="1" x14ac:dyDescent="0.2">
      <c r="A7" s="378" t="s">
        <v>3</v>
      </c>
      <c r="C7" s="1518"/>
      <c r="D7" s="1518"/>
      <c r="E7" s="1518"/>
      <c r="F7" s="1518"/>
      <c r="G7" s="19"/>
      <c r="H7" s="21"/>
    </row>
    <row r="8" spans="1:14" s="14" customFormat="1" ht="18.399999999999999" customHeight="1" x14ac:dyDescent="0.2">
      <c r="A8" s="378"/>
      <c r="B8" s="13"/>
      <c r="C8" s="13"/>
      <c r="D8" s="22"/>
      <c r="E8" s="22"/>
      <c r="F8" s="13"/>
      <c r="G8" s="19"/>
      <c r="H8" s="21"/>
      <c r="J8" s="23"/>
      <c r="K8" s="23"/>
      <c r="L8" s="23"/>
      <c r="M8" s="23"/>
    </row>
    <row r="9" spans="1:14" s="14" customFormat="1" ht="25.5" customHeight="1" x14ac:dyDescent="0.2">
      <c r="A9" s="378" t="s">
        <v>54</v>
      </c>
      <c r="B9" s="24"/>
      <c r="C9" s="1519" t="s">
        <v>36</v>
      </c>
      <c r="D9" s="1519"/>
      <c r="E9" s="1519"/>
      <c r="F9" s="1519"/>
      <c r="G9" s="19" t="s">
        <v>4</v>
      </c>
      <c r="H9" s="18">
        <v>5804803</v>
      </c>
      <c r="J9" s="23"/>
      <c r="K9" s="23"/>
      <c r="L9" s="23"/>
      <c r="M9" s="23"/>
    </row>
    <row r="10" spans="1:14" s="14" customFormat="1" x14ac:dyDescent="0.2">
      <c r="A10" s="378"/>
      <c r="B10" s="24"/>
      <c r="C10" s="13"/>
      <c r="D10" s="22"/>
      <c r="E10" s="13"/>
      <c r="H10" s="18"/>
      <c r="J10" s="23"/>
      <c r="K10" s="23"/>
      <c r="L10" s="23"/>
      <c r="M10" s="23"/>
    </row>
    <row r="11" spans="1:14" s="14" customFormat="1" ht="31.5" customHeight="1" x14ac:dyDescent="0.2">
      <c r="A11" s="378" t="s">
        <v>55</v>
      </c>
      <c r="B11" s="24"/>
      <c r="C11" s="1520" t="s">
        <v>37</v>
      </c>
      <c r="D11" s="1520"/>
      <c r="E11" s="1520"/>
      <c r="F11" s="1520"/>
      <c r="G11" s="25" t="s">
        <v>4</v>
      </c>
      <c r="H11" s="26">
        <v>16673706</v>
      </c>
      <c r="J11" s="23"/>
      <c r="K11" s="23"/>
      <c r="L11" s="23"/>
      <c r="M11" s="23"/>
    </row>
    <row r="12" spans="1:14" s="14" customFormat="1" x14ac:dyDescent="0.2">
      <c r="A12" s="378"/>
      <c r="B12" s="24"/>
      <c r="C12" s="13"/>
      <c r="D12" s="22"/>
      <c r="G12" s="19"/>
      <c r="H12" s="18"/>
      <c r="J12" s="23"/>
      <c r="K12" s="23"/>
      <c r="L12" s="23"/>
      <c r="M12" s="23"/>
    </row>
    <row r="13" spans="1:14" s="14" customFormat="1" ht="42" hidden="1" customHeight="1" x14ac:dyDescent="0.2">
      <c r="A13" s="378" t="s">
        <v>56</v>
      </c>
      <c r="B13" s="24"/>
      <c r="C13" s="1518" t="s">
        <v>57</v>
      </c>
      <c r="D13" s="1518"/>
      <c r="E13" s="1518"/>
      <c r="F13" s="1518"/>
      <c r="G13" s="13"/>
      <c r="H13" s="21"/>
      <c r="J13" s="23"/>
      <c r="K13" s="23"/>
      <c r="L13" s="27"/>
      <c r="M13" s="23"/>
    </row>
    <row r="14" spans="1:14" ht="36.75" customHeight="1" x14ac:dyDescent="0.2">
      <c r="A14" s="379" t="s">
        <v>58</v>
      </c>
      <c r="B14" s="24"/>
      <c r="C14" s="1518" t="s">
        <v>138</v>
      </c>
      <c r="D14" s="1518"/>
      <c r="E14" s="1518"/>
      <c r="F14" s="1518"/>
      <c r="G14" s="28"/>
      <c r="H14" s="21"/>
      <c r="I14" s="29"/>
    </row>
    <row r="15" spans="1:14" ht="48.75" customHeight="1" x14ac:dyDescent="0.2">
      <c r="D15" s="13" t="s">
        <v>59</v>
      </c>
      <c r="E15" s="30"/>
      <c r="F15" s="30"/>
      <c r="G15" s="31" t="s">
        <v>60</v>
      </c>
      <c r="H15" s="31"/>
      <c r="I15" s="14"/>
      <c r="J15" s="14"/>
      <c r="K15" s="14"/>
      <c r="L15" s="14"/>
      <c r="M15" s="14"/>
      <c r="N15" s="14"/>
    </row>
    <row r="16" spans="1:14" s="14" customFormat="1" ht="15.6" customHeight="1" thickBot="1" x14ac:dyDescent="0.25">
      <c r="D16" s="30"/>
      <c r="E16" s="30"/>
      <c r="F16" s="32" t="s">
        <v>61</v>
      </c>
      <c r="G16" s="19" t="s">
        <v>62</v>
      </c>
      <c r="H16" s="21"/>
    </row>
    <row r="17" spans="1:16" s="14" customFormat="1" ht="15" customHeight="1" thickBot="1" x14ac:dyDescent="0.25">
      <c r="D17" s="28"/>
      <c r="E17" s="28"/>
      <c r="F17" s="19" t="s">
        <v>63</v>
      </c>
      <c r="G17" s="31" t="s">
        <v>15</v>
      </c>
      <c r="H17" s="33" t="s">
        <v>136</v>
      </c>
    </row>
    <row r="18" spans="1:16" s="14" customFormat="1" ht="15" customHeight="1" thickBot="1" x14ac:dyDescent="0.25">
      <c r="C18" s="34"/>
      <c r="D18" s="35"/>
      <c r="G18" s="31" t="s">
        <v>16</v>
      </c>
      <c r="H18" s="36">
        <v>45126</v>
      </c>
    </row>
    <row r="19" spans="1:16" s="14" customFormat="1" ht="15" customHeight="1" thickBot="1" x14ac:dyDescent="0.25">
      <c r="D19" s="28"/>
      <c r="E19" s="28"/>
      <c r="F19" s="32" t="s">
        <v>1131</v>
      </c>
      <c r="G19" s="31" t="s">
        <v>15</v>
      </c>
      <c r="H19" s="33" t="s">
        <v>29</v>
      </c>
    </row>
    <row r="20" spans="1:16" s="14" customFormat="1" ht="15" customHeight="1" thickBot="1" x14ac:dyDescent="0.25">
      <c r="C20" s="34"/>
      <c r="D20" s="35"/>
      <c r="G20" s="31" t="s">
        <v>16</v>
      </c>
      <c r="H20" s="36">
        <v>45330</v>
      </c>
    </row>
    <row r="21" spans="1:16" s="14" customFormat="1" ht="15" customHeight="1" x14ac:dyDescent="0.2">
      <c r="C21" s="34"/>
      <c r="D21" s="37"/>
      <c r="F21" s="32"/>
      <c r="G21" s="19" t="s">
        <v>17</v>
      </c>
      <c r="H21" s="21"/>
    </row>
    <row r="22" spans="1:16" s="14" customFormat="1" ht="15" customHeight="1" x14ac:dyDescent="0.2">
      <c r="C22" s="34"/>
      <c r="D22" s="38"/>
      <c r="F22" s="15"/>
      <c r="G22" s="13" t="s">
        <v>59</v>
      </c>
      <c r="H22" s="13"/>
    </row>
    <row r="23" spans="1:16" s="14" customFormat="1" ht="5.45" customHeight="1" thickBot="1" x14ac:dyDescent="0.25">
      <c r="C23" s="39"/>
      <c r="D23" s="40"/>
      <c r="F23" s="15"/>
      <c r="G23" s="13"/>
      <c r="H23" s="13"/>
      <c r="J23" s="23"/>
      <c r="K23" s="23"/>
      <c r="L23" s="23"/>
      <c r="M23" s="23"/>
    </row>
    <row r="24" spans="1:16" s="14" customFormat="1" ht="12.2" customHeight="1" thickBot="1" x14ac:dyDescent="0.25">
      <c r="D24" s="41"/>
      <c r="E24" s="42" t="s">
        <v>64</v>
      </c>
      <c r="F24" s="43" t="s">
        <v>65</v>
      </c>
      <c r="G24" s="1507" t="s">
        <v>20</v>
      </c>
      <c r="H24" s="1508"/>
      <c r="J24" s="23"/>
      <c r="K24" s="23"/>
      <c r="L24" s="23"/>
      <c r="M24" s="23"/>
    </row>
    <row r="25" spans="1:16" s="14" customFormat="1" ht="12.2" customHeight="1" thickBot="1" x14ac:dyDescent="0.25">
      <c r="D25" s="44"/>
      <c r="E25" s="45"/>
      <c r="F25" s="46"/>
      <c r="G25" s="47" t="s">
        <v>21</v>
      </c>
      <c r="H25" s="47" t="s">
        <v>22</v>
      </c>
      <c r="J25" s="23"/>
      <c r="K25" s="23"/>
      <c r="L25" s="23"/>
      <c r="M25" s="23"/>
    </row>
    <row r="26" spans="1:16" s="14" customFormat="1" ht="18" customHeight="1" thickBot="1" x14ac:dyDescent="0.25">
      <c r="D26" s="13"/>
      <c r="E26" s="48">
        <v>1</v>
      </c>
      <c r="F26" s="158">
        <v>45371</v>
      </c>
      <c r="G26" s="493">
        <v>45126</v>
      </c>
      <c r="H26" s="158">
        <f>F26</f>
        <v>45371</v>
      </c>
      <c r="I26" s="49"/>
      <c r="J26" s="23"/>
      <c r="K26" s="23"/>
      <c r="L26" s="23"/>
      <c r="M26" s="23"/>
    </row>
    <row r="27" spans="1:16" s="50" customFormat="1" ht="11.25" x14ac:dyDescent="0.2">
      <c r="J27" s="51"/>
      <c r="K27" s="51"/>
      <c r="L27" s="51"/>
      <c r="M27" s="51"/>
    </row>
    <row r="28" spans="1:16" x14ac:dyDescent="0.2">
      <c r="E28" s="17" t="s">
        <v>66</v>
      </c>
    </row>
    <row r="29" spans="1:16" x14ac:dyDescent="0.2">
      <c r="D29" s="52"/>
      <c r="E29" s="17" t="s">
        <v>67</v>
      </c>
      <c r="F29" s="52"/>
      <c r="G29" s="52"/>
    </row>
    <row r="30" spans="1:16" ht="20.25" customHeight="1" x14ac:dyDescent="0.2">
      <c r="A30" s="154" t="s">
        <v>26</v>
      </c>
      <c r="B30" s="1509" t="s">
        <v>68</v>
      </c>
      <c r="C30" s="1510"/>
      <c r="D30" s="1511"/>
      <c r="E30" s="53" t="s">
        <v>69</v>
      </c>
      <c r="F30" s="54" t="s">
        <v>70</v>
      </c>
      <c r="G30" s="55"/>
      <c r="H30" s="56"/>
      <c r="J30" s="1486" t="s">
        <v>606</v>
      </c>
      <c r="K30" s="1486"/>
      <c r="L30" s="1486"/>
      <c r="M30" s="1486"/>
      <c r="N30" s="1486"/>
      <c r="O30" s="142"/>
      <c r="P30" s="142"/>
    </row>
    <row r="31" spans="1:16" ht="22.5" customHeight="1" x14ac:dyDescent="0.2">
      <c r="A31" s="155" t="s">
        <v>71</v>
      </c>
      <c r="B31" s="1512" t="s">
        <v>72</v>
      </c>
      <c r="C31" s="1513"/>
      <c r="D31" s="1514"/>
      <c r="E31" s="58"/>
      <c r="F31" s="59" t="s">
        <v>73</v>
      </c>
      <c r="G31" s="60"/>
      <c r="H31" s="59" t="s">
        <v>74</v>
      </c>
      <c r="J31" s="1487" t="s">
        <v>126</v>
      </c>
      <c r="K31" s="1487"/>
      <c r="L31" s="153">
        <v>513900000</v>
      </c>
      <c r="M31" s="140"/>
      <c r="N31" s="141"/>
      <c r="O31" s="146"/>
      <c r="P31" s="146"/>
    </row>
    <row r="32" spans="1:16" ht="17.25" customHeight="1" x14ac:dyDescent="0.25">
      <c r="A32" s="155" t="s">
        <v>75</v>
      </c>
      <c r="B32" s="1512"/>
      <c r="C32" s="1513"/>
      <c r="D32" s="1514"/>
      <c r="E32" s="58"/>
      <c r="F32" s="59" t="s">
        <v>76</v>
      </c>
      <c r="G32" s="57" t="s">
        <v>77</v>
      </c>
      <c r="H32" s="59" t="s">
        <v>78</v>
      </c>
      <c r="J32" s="143"/>
      <c r="K32" s="145" t="s">
        <v>127</v>
      </c>
      <c r="L32" s="145" t="s">
        <v>128</v>
      </c>
      <c r="M32" s="152" t="s">
        <v>129</v>
      </c>
      <c r="N32" s="152" t="s">
        <v>130</v>
      </c>
      <c r="O32" s="142" t="s">
        <v>132</v>
      </c>
      <c r="P32" s="142"/>
    </row>
    <row r="33" spans="1:17" x14ac:dyDescent="0.2">
      <c r="A33" s="61"/>
      <c r="B33" s="1515"/>
      <c r="C33" s="1516"/>
      <c r="D33" s="1517"/>
      <c r="E33" s="62"/>
      <c r="F33" s="63" t="s">
        <v>79</v>
      </c>
      <c r="G33" s="64"/>
      <c r="H33" s="63" t="s">
        <v>80</v>
      </c>
      <c r="J33" s="174" t="s">
        <v>135</v>
      </c>
      <c r="K33" s="175">
        <f>ROUND((L33/1.2),2)</f>
        <v>135026539.44</v>
      </c>
      <c r="L33" s="175">
        <f>'кс-2 №1корр'!X580</f>
        <v>162031847.33000001</v>
      </c>
      <c r="M33" s="176">
        <v>1</v>
      </c>
      <c r="N33" s="177">
        <v>1</v>
      </c>
      <c r="O33" s="142"/>
      <c r="P33" s="142"/>
    </row>
    <row r="34" spans="1:17" ht="13.5" thickBot="1" x14ac:dyDescent="0.25">
      <c r="A34" s="65">
        <v>1</v>
      </c>
      <c r="B34" s="1496">
        <v>2</v>
      </c>
      <c r="C34" s="1497"/>
      <c r="D34" s="1498"/>
      <c r="E34" s="65">
        <v>3</v>
      </c>
      <c r="F34" s="65">
        <v>4</v>
      </c>
      <c r="G34" s="65">
        <v>5</v>
      </c>
      <c r="H34" s="65">
        <v>6</v>
      </c>
      <c r="J34" s="174"/>
      <c r="K34" s="178"/>
      <c r="L34" s="175"/>
      <c r="M34" s="176"/>
      <c r="N34" s="177"/>
      <c r="O34" s="146"/>
      <c r="P34" s="142"/>
    </row>
    <row r="35" spans="1:17" ht="27" customHeight="1" thickBot="1" x14ac:dyDescent="0.25">
      <c r="A35" s="66"/>
      <c r="B35" s="1499" t="s">
        <v>81</v>
      </c>
      <c r="C35" s="1500"/>
      <c r="D35" s="1501"/>
      <c r="E35" s="67" t="s">
        <v>82</v>
      </c>
      <c r="F35" s="68">
        <f>F36</f>
        <v>135026539.44</v>
      </c>
      <c r="G35" s="68">
        <f>G36</f>
        <v>135026539.44</v>
      </c>
      <c r="H35" s="68">
        <f>H36</f>
        <v>135026539.44</v>
      </c>
      <c r="I35" s="16"/>
      <c r="J35" s="179"/>
      <c r="K35" s="180"/>
      <c r="L35" s="180"/>
      <c r="M35" s="181"/>
      <c r="N35" s="182"/>
      <c r="O35" s="146"/>
      <c r="P35" s="146"/>
      <c r="Q35" s="159"/>
    </row>
    <row r="36" spans="1:17" ht="18.75" customHeight="1" x14ac:dyDescent="0.2">
      <c r="A36" s="69" t="s">
        <v>27</v>
      </c>
      <c r="B36" s="1491" t="s">
        <v>83</v>
      </c>
      <c r="C36" s="1492"/>
      <c r="D36" s="1493"/>
      <c r="E36" s="61"/>
      <c r="F36" s="70">
        <f>G36</f>
        <v>135026539.44</v>
      </c>
      <c r="G36" s="71">
        <f>H36</f>
        <v>135026539.44</v>
      </c>
      <c r="H36" s="150">
        <f>K33</f>
        <v>135026539.44</v>
      </c>
      <c r="I36" s="16"/>
      <c r="J36" s="183"/>
      <c r="K36" s="184"/>
      <c r="L36" s="184"/>
      <c r="M36" s="185"/>
      <c r="N36" s="186"/>
      <c r="O36" s="146"/>
      <c r="P36" s="161"/>
    </row>
    <row r="37" spans="1:17" hidden="1" x14ac:dyDescent="0.2">
      <c r="A37" s="69" t="s">
        <v>24</v>
      </c>
      <c r="B37" s="1491" t="s">
        <v>83</v>
      </c>
      <c r="C37" s="1492"/>
      <c r="D37" s="1493"/>
      <c r="E37" s="61"/>
      <c r="F37" s="70">
        <f t="shared" ref="F37:G41" si="0">G37</f>
        <v>0</v>
      </c>
      <c r="G37" s="71">
        <f t="shared" si="0"/>
        <v>0</v>
      </c>
      <c r="H37" s="72">
        <f>SUM(I37:Q37)</f>
        <v>0</v>
      </c>
      <c r="I37" s="16"/>
      <c r="J37" s="187"/>
      <c r="K37" s="188"/>
      <c r="L37" s="188"/>
      <c r="M37" s="189"/>
      <c r="N37" s="177"/>
      <c r="O37" s="142"/>
      <c r="P37" s="142"/>
    </row>
    <row r="38" spans="1:17" hidden="1" x14ac:dyDescent="0.2">
      <c r="A38" s="69" t="s">
        <v>28</v>
      </c>
      <c r="B38" s="1491" t="s">
        <v>84</v>
      </c>
      <c r="C38" s="1492"/>
      <c r="D38" s="1493"/>
      <c r="E38" s="61"/>
      <c r="F38" s="70">
        <f t="shared" si="0"/>
        <v>0</v>
      </c>
      <c r="G38" s="71">
        <f t="shared" si="0"/>
        <v>0</v>
      </c>
      <c r="H38" s="72">
        <f>SUM(I38:Q38)</f>
        <v>0</v>
      </c>
      <c r="I38" s="16"/>
      <c r="J38" s="187"/>
      <c r="K38" s="188"/>
      <c r="L38" s="188"/>
      <c r="M38" s="189"/>
      <c r="N38" s="177"/>
      <c r="O38" s="1485"/>
      <c r="P38" s="1485"/>
    </row>
    <row r="39" spans="1:17" hidden="1" x14ac:dyDescent="0.2">
      <c r="A39" s="69" t="s">
        <v>29</v>
      </c>
      <c r="B39" s="1491" t="s">
        <v>85</v>
      </c>
      <c r="C39" s="1492"/>
      <c r="D39" s="1493"/>
      <c r="E39" s="61"/>
      <c r="F39" s="70"/>
      <c r="G39" s="71"/>
      <c r="H39" s="72"/>
      <c r="I39" s="16"/>
      <c r="J39" s="187"/>
      <c r="K39" s="188"/>
      <c r="L39" s="188"/>
      <c r="M39" s="189"/>
      <c r="N39" s="176"/>
      <c r="O39" s="146"/>
      <c r="P39" s="146"/>
    </row>
    <row r="40" spans="1:17" hidden="1" x14ac:dyDescent="0.2">
      <c r="A40" s="69" t="s">
        <v>29</v>
      </c>
      <c r="B40" s="1491" t="s">
        <v>86</v>
      </c>
      <c r="C40" s="1492"/>
      <c r="D40" s="1493"/>
      <c r="E40" s="61"/>
      <c r="F40" s="70"/>
      <c r="G40" s="71"/>
      <c r="H40" s="72"/>
      <c r="I40" s="16"/>
      <c r="J40" s="187"/>
      <c r="K40" s="188"/>
      <c r="L40" s="188"/>
      <c r="M40" s="189"/>
      <c r="N40" s="176"/>
      <c r="O40" s="142"/>
      <c r="P40" s="142"/>
    </row>
    <row r="41" spans="1:17" hidden="1" x14ac:dyDescent="0.2">
      <c r="A41" s="69" t="s">
        <v>30</v>
      </c>
      <c r="B41" s="1491" t="s">
        <v>87</v>
      </c>
      <c r="C41" s="1492"/>
      <c r="D41" s="1493"/>
      <c r="E41" s="61"/>
      <c r="F41" s="70">
        <f t="shared" si="0"/>
        <v>0</v>
      </c>
      <c r="G41" s="71">
        <f t="shared" si="0"/>
        <v>0</v>
      </c>
      <c r="H41" s="72">
        <f>SUM(I41:Q41)</f>
        <v>0</v>
      </c>
      <c r="I41" s="16"/>
      <c r="J41" s="187"/>
      <c r="K41" s="188"/>
      <c r="L41" s="188"/>
      <c r="M41" s="189"/>
      <c r="N41" s="177"/>
      <c r="O41" s="142"/>
      <c r="P41" s="142"/>
    </row>
    <row r="42" spans="1:17" ht="14.25" customHeight="1" x14ac:dyDescent="0.2">
      <c r="A42" s="75"/>
      <c r="E42" s="1494" t="s">
        <v>88</v>
      </c>
      <c r="F42" s="1494"/>
      <c r="G42" s="1494"/>
      <c r="H42" s="76">
        <f>H35</f>
        <v>135026539.44</v>
      </c>
      <c r="I42" s="16"/>
      <c r="J42" s="187"/>
      <c r="K42" s="188"/>
      <c r="L42" s="188"/>
      <c r="M42" s="176"/>
      <c r="N42" s="176"/>
      <c r="O42" s="146"/>
      <c r="P42" s="161"/>
    </row>
    <row r="43" spans="1:17" ht="14.25" customHeight="1" x14ac:dyDescent="0.2">
      <c r="A43" s="75"/>
      <c r="E43" s="1494" t="s">
        <v>89</v>
      </c>
      <c r="F43" s="1494"/>
      <c r="G43" s="1494"/>
      <c r="H43" s="76">
        <f>ROUND(H42*0.2,2)</f>
        <v>27005307.890000001</v>
      </c>
      <c r="I43" s="16"/>
      <c r="J43" s="187"/>
      <c r="K43" s="188"/>
      <c r="L43" s="188"/>
      <c r="M43" s="189"/>
      <c r="N43" s="190"/>
      <c r="O43" s="146"/>
      <c r="P43" s="142"/>
    </row>
    <row r="44" spans="1:17" ht="14.25" customHeight="1" x14ac:dyDescent="0.2">
      <c r="A44" s="75"/>
      <c r="E44" s="1494" t="s">
        <v>90</v>
      </c>
      <c r="F44" s="1494"/>
      <c r="G44" s="1494"/>
      <c r="H44" s="76">
        <f>H42+H43</f>
        <v>162031847.32999998</v>
      </c>
      <c r="I44" s="16"/>
      <c r="J44" s="163"/>
      <c r="K44" s="164"/>
      <c r="L44" s="164"/>
      <c r="M44" s="165"/>
      <c r="N44" s="162"/>
      <c r="O44" s="142"/>
      <c r="P44" s="142"/>
    </row>
    <row r="45" spans="1:17" ht="12.75" hidden="1" customHeight="1" x14ac:dyDescent="0.2">
      <c r="A45" s="78"/>
      <c r="B45" s="79"/>
      <c r="C45" s="79"/>
      <c r="D45" s="80"/>
      <c r="E45" s="61"/>
      <c r="F45" s="81"/>
      <c r="G45" s="82"/>
      <c r="H45" s="83"/>
      <c r="I45" s="16"/>
      <c r="J45" s="163"/>
      <c r="K45" s="164"/>
      <c r="L45" s="164"/>
      <c r="M45" s="165"/>
      <c r="N45" s="162"/>
      <c r="O45" s="142"/>
      <c r="P45" s="142"/>
    </row>
    <row r="46" spans="1:17" ht="12.75" hidden="1" customHeight="1" x14ac:dyDescent="0.2">
      <c r="A46" s="78" t="s">
        <v>91</v>
      </c>
      <c r="B46" s="84"/>
      <c r="C46" s="84"/>
      <c r="D46" s="85" t="s">
        <v>92</v>
      </c>
      <c r="E46" s="61"/>
      <c r="F46" s="72" t="e">
        <v>#REF!</v>
      </c>
      <c r="G46" s="71" t="e">
        <v>#REF!</v>
      </c>
      <c r="H46" s="86">
        <v>68388.36</v>
      </c>
      <c r="I46" s="16"/>
      <c r="J46" s="163"/>
      <c r="K46" s="164"/>
      <c r="L46" s="164"/>
      <c r="M46" s="165"/>
      <c r="N46" s="162"/>
      <c r="O46" s="142"/>
      <c r="P46" s="142"/>
    </row>
    <row r="47" spans="1:17" ht="12.75" hidden="1" customHeight="1" x14ac:dyDescent="0.2">
      <c r="A47" s="20"/>
      <c r="B47" s="87"/>
      <c r="C47" s="87"/>
      <c r="D47" s="88" t="s">
        <v>93</v>
      </c>
      <c r="E47" s="21"/>
      <c r="F47" s="89"/>
      <c r="G47" s="71" t="e">
        <v>#REF!</v>
      </c>
      <c r="H47" s="90">
        <v>437891.54</v>
      </c>
      <c r="I47" s="16"/>
      <c r="J47" s="163"/>
      <c r="K47" s="164"/>
      <c r="L47" s="164"/>
      <c r="M47" s="165"/>
      <c r="N47" s="162"/>
      <c r="O47" s="142"/>
      <c r="P47" s="142"/>
    </row>
    <row r="48" spans="1:17" ht="12.75" hidden="1" customHeight="1" x14ac:dyDescent="0.2">
      <c r="A48" s="20"/>
      <c r="B48" s="87"/>
      <c r="C48" s="87"/>
      <c r="D48" s="88" t="s">
        <v>94</v>
      </c>
      <c r="E48" s="21"/>
      <c r="F48" s="89"/>
      <c r="G48" s="71">
        <v>0</v>
      </c>
      <c r="H48" s="90">
        <v>0</v>
      </c>
      <c r="I48" s="16"/>
      <c r="J48" s="163"/>
      <c r="K48" s="164"/>
      <c r="L48" s="164"/>
      <c r="M48" s="165"/>
      <c r="N48" s="162"/>
      <c r="O48" s="142"/>
      <c r="P48" s="142"/>
    </row>
    <row r="49" spans="1:16" ht="12.75" hidden="1" customHeight="1" x14ac:dyDescent="0.2">
      <c r="A49" s="20"/>
      <c r="B49" s="87"/>
      <c r="C49" s="87"/>
      <c r="D49" s="88" t="s">
        <v>92</v>
      </c>
      <c r="E49" s="21"/>
      <c r="F49" s="89"/>
      <c r="G49" s="71">
        <v>0</v>
      </c>
      <c r="H49" s="90">
        <v>0</v>
      </c>
      <c r="I49" s="16"/>
      <c r="J49" s="163"/>
      <c r="K49" s="164"/>
      <c r="L49" s="164"/>
      <c r="M49" s="165"/>
      <c r="N49" s="162"/>
      <c r="O49" s="142"/>
      <c r="P49" s="142"/>
    </row>
    <row r="50" spans="1:16" ht="12.75" hidden="1" customHeight="1" x14ac:dyDescent="0.2">
      <c r="A50" s="20"/>
      <c r="B50" s="87"/>
      <c r="C50" s="87"/>
      <c r="D50" s="88" t="s">
        <v>95</v>
      </c>
      <c r="E50" s="21"/>
      <c r="F50" s="89"/>
      <c r="G50" s="71">
        <v>0</v>
      </c>
      <c r="H50" s="86">
        <v>0</v>
      </c>
      <c r="I50" s="16"/>
      <c r="J50" s="163"/>
      <c r="K50" s="164"/>
      <c r="L50" s="164"/>
      <c r="M50" s="165"/>
      <c r="N50" s="162"/>
      <c r="O50" s="142"/>
      <c r="P50" s="142"/>
    </row>
    <row r="51" spans="1:16" ht="12.75" hidden="1" customHeight="1" x14ac:dyDescent="0.2">
      <c r="A51" s="69" t="s">
        <v>96</v>
      </c>
      <c r="B51" s="91"/>
      <c r="C51" s="91"/>
      <c r="D51" s="80" t="s">
        <v>92</v>
      </c>
      <c r="E51" s="61"/>
      <c r="F51" s="92">
        <v>0</v>
      </c>
      <c r="G51" s="93">
        <v>0</v>
      </c>
      <c r="H51" s="83">
        <v>0</v>
      </c>
      <c r="I51" s="16"/>
      <c r="J51" s="163"/>
      <c r="K51" s="164"/>
      <c r="L51" s="164"/>
      <c r="M51" s="165"/>
      <c r="N51" s="162"/>
      <c r="O51" s="142"/>
      <c r="P51" s="142"/>
    </row>
    <row r="52" spans="1:16" ht="13.5" hidden="1" customHeight="1" thickBot="1" x14ac:dyDescent="0.25">
      <c r="A52" s="69"/>
      <c r="B52" s="91"/>
      <c r="C52" s="91"/>
      <c r="D52" s="80"/>
      <c r="E52" s="61"/>
      <c r="F52" s="94"/>
      <c r="G52" s="71"/>
      <c r="H52" s="86"/>
      <c r="I52" s="16"/>
      <c r="J52" s="163"/>
      <c r="K52" s="164"/>
      <c r="L52" s="164"/>
      <c r="M52" s="165"/>
      <c r="N52" s="162"/>
      <c r="O52" s="142"/>
      <c r="P52" s="142"/>
    </row>
    <row r="53" spans="1:16" ht="12.75" hidden="1" customHeight="1" x14ac:dyDescent="0.2">
      <c r="A53" s="69" t="s">
        <v>97</v>
      </c>
      <c r="B53" s="91"/>
      <c r="C53" s="91"/>
      <c r="D53" s="80" t="s">
        <v>98</v>
      </c>
      <c r="E53" s="61"/>
      <c r="F53" s="94">
        <v>0</v>
      </c>
      <c r="G53" s="71">
        <v>0</v>
      </c>
      <c r="H53" s="86">
        <v>0</v>
      </c>
      <c r="I53" s="16"/>
      <c r="J53" s="163"/>
      <c r="K53" s="164"/>
      <c r="L53" s="164"/>
      <c r="M53" s="165"/>
      <c r="N53" s="162"/>
      <c r="O53" s="142"/>
      <c r="P53" s="142"/>
    </row>
    <row r="54" spans="1:16" ht="15.75" hidden="1" customHeight="1" x14ac:dyDescent="0.2">
      <c r="A54" s="69"/>
      <c r="B54" s="91"/>
      <c r="C54" s="91"/>
      <c r="D54" s="80" t="s">
        <v>99</v>
      </c>
      <c r="E54" s="61"/>
      <c r="F54" s="94">
        <v>0</v>
      </c>
      <c r="G54" s="82">
        <v>0</v>
      </c>
      <c r="H54" s="95">
        <v>0</v>
      </c>
      <c r="I54" s="16"/>
      <c r="J54" s="163"/>
      <c r="K54" s="164"/>
      <c r="L54" s="164"/>
      <c r="M54" s="165"/>
      <c r="N54" s="162"/>
      <c r="O54" s="142"/>
      <c r="P54" s="142"/>
    </row>
    <row r="55" spans="1:16" ht="15.75" hidden="1" customHeight="1" x14ac:dyDescent="0.2">
      <c r="A55" s="69"/>
      <c r="B55" s="91"/>
      <c r="C55" s="91"/>
      <c r="D55" s="80"/>
      <c r="E55" s="61"/>
      <c r="F55" s="96"/>
      <c r="G55" s="97"/>
      <c r="H55" s="98"/>
      <c r="I55" s="16"/>
      <c r="J55" s="163"/>
      <c r="K55" s="164"/>
      <c r="L55" s="164"/>
      <c r="M55" s="165"/>
      <c r="N55" s="162"/>
      <c r="O55" s="142"/>
      <c r="P55" s="142"/>
    </row>
    <row r="56" spans="1:16" ht="15.75" hidden="1" customHeight="1" x14ac:dyDescent="0.2">
      <c r="A56" s="20" t="s">
        <v>100</v>
      </c>
      <c r="B56" s="99"/>
      <c r="C56" s="99"/>
      <c r="D56" s="100" t="s">
        <v>92</v>
      </c>
      <c r="E56" s="21"/>
      <c r="F56" s="94">
        <v>0</v>
      </c>
      <c r="G56" s="71">
        <v>0</v>
      </c>
      <c r="H56" s="86">
        <v>0</v>
      </c>
      <c r="I56" s="16"/>
      <c r="J56" s="163"/>
      <c r="K56" s="164"/>
      <c r="L56" s="164"/>
      <c r="M56" s="165"/>
      <c r="N56" s="162"/>
      <c r="O56" s="142"/>
      <c r="P56" s="142"/>
    </row>
    <row r="57" spans="1:16" ht="12.75" hidden="1" customHeight="1" x14ac:dyDescent="0.2">
      <c r="A57" s="20"/>
      <c r="B57" s="99"/>
      <c r="C57" s="99"/>
      <c r="D57" s="100"/>
      <c r="E57" s="21"/>
      <c r="F57" s="94"/>
      <c r="G57" s="71"/>
      <c r="H57" s="86"/>
      <c r="I57" s="16"/>
      <c r="J57" s="163"/>
      <c r="K57" s="164"/>
      <c r="L57" s="164"/>
      <c r="M57" s="165"/>
      <c r="N57" s="166"/>
    </row>
    <row r="58" spans="1:16" ht="12.75" hidden="1" customHeight="1" x14ac:dyDescent="0.2">
      <c r="A58" s="20" t="s">
        <v>97</v>
      </c>
      <c r="B58" s="99"/>
      <c r="C58" s="99"/>
      <c r="D58" s="100" t="s">
        <v>101</v>
      </c>
      <c r="E58" s="21"/>
      <c r="F58" s="94">
        <v>401728.83</v>
      </c>
      <c r="G58" s="71">
        <v>401728.83</v>
      </c>
      <c r="H58" s="86">
        <v>401728.83</v>
      </c>
      <c r="I58" s="16"/>
      <c r="J58" s="163"/>
      <c r="K58" s="164"/>
      <c r="L58" s="164"/>
      <c r="M58" s="165"/>
      <c r="N58" s="166"/>
    </row>
    <row r="59" spans="1:16" ht="12.75" hidden="1" customHeight="1" x14ac:dyDescent="0.2">
      <c r="A59" s="20"/>
      <c r="B59" s="99"/>
      <c r="C59" s="99"/>
      <c r="D59" s="100"/>
      <c r="E59" s="21"/>
      <c r="F59" s="96"/>
      <c r="G59" s="101"/>
      <c r="H59" s="102"/>
      <c r="I59" s="16"/>
      <c r="J59" s="163"/>
      <c r="K59" s="164"/>
      <c r="L59" s="164"/>
      <c r="M59" s="165"/>
      <c r="N59" s="166"/>
    </row>
    <row r="60" spans="1:16" ht="12.75" hidden="1" customHeight="1" x14ac:dyDescent="0.2">
      <c r="A60" s="20" t="s">
        <v>100</v>
      </c>
      <c r="B60" s="99"/>
      <c r="C60" s="99"/>
      <c r="D60" s="100" t="s">
        <v>92</v>
      </c>
      <c r="E60" s="21"/>
      <c r="F60" s="94">
        <v>72311.19</v>
      </c>
      <c r="G60" s="71">
        <v>72311.19</v>
      </c>
      <c r="H60" s="86">
        <v>72311.19</v>
      </c>
      <c r="I60" s="16"/>
      <c r="J60" s="163"/>
      <c r="K60" s="164"/>
      <c r="L60" s="164"/>
      <c r="M60" s="165"/>
      <c r="N60" s="166"/>
    </row>
    <row r="61" spans="1:16" ht="12.75" hidden="1" customHeight="1" x14ac:dyDescent="0.2">
      <c r="A61" s="20"/>
      <c r="B61" s="99"/>
      <c r="C61" s="99"/>
      <c r="D61" s="100"/>
      <c r="E61" s="21"/>
      <c r="F61" s="96"/>
      <c r="G61" s="101"/>
      <c r="H61" s="102"/>
      <c r="I61" s="16"/>
      <c r="J61" s="163"/>
      <c r="K61" s="164"/>
      <c r="L61" s="164"/>
      <c r="M61" s="165"/>
      <c r="N61" s="166"/>
    </row>
    <row r="62" spans="1:16" ht="12.75" hidden="1" customHeight="1" x14ac:dyDescent="0.2">
      <c r="A62" s="20"/>
      <c r="B62" s="99"/>
      <c r="C62" s="99"/>
      <c r="D62" s="100"/>
      <c r="E62" s="21"/>
      <c r="F62" s="56"/>
      <c r="G62" s="103"/>
      <c r="H62" s="86"/>
      <c r="I62" s="16"/>
      <c r="J62" s="163"/>
      <c r="K62" s="164"/>
      <c r="L62" s="164"/>
      <c r="M62" s="165"/>
      <c r="N62" s="166"/>
    </row>
    <row r="63" spans="1:16" ht="12.75" hidden="1" customHeight="1" x14ac:dyDescent="0.2">
      <c r="A63" s="104"/>
      <c r="B63" s="105"/>
      <c r="C63" s="105"/>
      <c r="D63" s="106"/>
      <c r="E63" s="60"/>
      <c r="F63" s="107"/>
      <c r="G63" s="107"/>
      <c r="H63" s="108"/>
      <c r="I63" s="16"/>
      <c r="J63" s="163"/>
      <c r="K63" s="164"/>
      <c r="L63" s="164"/>
      <c r="M63" s="165"/>
      <c r="N63" s="166"/>
    </row>
    <row r="64" spans="1:16" ht="12.75" hidden="1" customHeight="1" x14ac:dyDescent="0.2">
      <c r="A64" s="20"/>
      <c r="B64" s="99"/>
      <c r="C64" s="99"/>
      <c r="D64" s="100" t="s">
        <v>102</v>
      </c>
      <c r="E64" s="21"/>
      <c r="F64" s="109"/>
      <c r="G64" s="110">
        <v>0</v>
      </c>
      <c r="H64" s="111">
        <v>0</v>
      </c>
      <c r="I64" s="16"/>
      <c r="J64" s="163"/>
      <c r="K64" s="164"/>
      <c r="L64" s="164"/>
      <c r="M64" s="165"/>
      <c r="N64" s="166"/>
    </row>
    <row r="65" spans="1:14" ht="12.75" hidden="1" customHeight="1" x14ac:dyDescent="0.2">
      <c r="A65" s="20"/>
      <c r="B65" s="99"/>
      <c r="C65" s="99"/>
      <c r="D65" s="100" t="s">
        <v>92</v>
      </c>
      <c r="E65" s="21"/>
      <c r="F65" s="112"/>
      <c r="G65" s="113">
        <v>0</v>
      </c>
      <c r="H65" s="114">
        <v>0</v>
      </c>
      <c r="I65" s="16"/>
      <c r="J65" s="163"/>
      <c r="K65" s="164"/>
      <c r="L65" s="164"/>
      <c r="M65" s="165"/>
      <c r="N65" s="166"/>
    </row>
    <row r="66" spans="1:14" ht="12.75" hidden="1" customHeight="1" x14ac:dyDescent="0.2">
      <c r="A66" s="20"/>
      <c r="B66" s="99"/>
      <c r="C66" s="99"/>
      <c r="D66" s="100" t="s">
        <v>103</v>
      </c>
      <c r="E66" s="21"/>
      <c r="F66" s="112"/>
      <c r="G66" s="113">
        <v>0</v>
      </c>
      <c r="H66" s="114">
        <v>0</v>
      </c>
      <c r="I66" s="16"/>
      <c r="J66" s="163"/>
      <c r="K66" s="164"/>
      <c r="L66" s="164"/>
      <c r="M66" s="165"/>
      <c r="N66" s="166"/>
    </row>
    <row r="67" spans="1:14" ht="12.75" hidden="1" customHeight="1" x14ac:dyDescent="0.2">
      <c r="A67" s="20"/>
      <c r="B67" s="99"/>
      <c r="C67" s="99"/>
      <c r="D67" s="100" t="s">
        <v>104</v>
      </c>
      <c r="E67" s="60"/>
      <c r="F67" s="112"/>
      <c r="G67" s="113">
        <v>0</v>
      </c>
      <c r="H67" s="114">
        <v>0</v>
      </c>
      <c r="I67" s="16"/>
      <c r="J67" s="163"/>
      <c r="K67" s="164"/>
      <c r="L67" s="164"/>
      <c r="M67" s="165"/>
      <c r="N67" s="166"/>
    </row>
    <row r="68" spans="1:14" ht="12.75" hidden="1" customHeight="1" x14ac:dyDescent="0.2">
      <c r="A68" s="20"/>
      <c r="B68" s="99"/>
      <c r="C68" s="99"/>
      <c r="D68" s="100" t="s">
        <v>92</v>
      </c>
      <c r="E68" s="21"/>
      <c r="F68" s="115"/>
      <c r="G68" s="116">
        <v>0</v>
      </c>
      <c r="H68" s="117">
        <v>0</v>
      </c>
      <c r="I68" s="16"/>
      <c r="J68" s="163"/>
      <c r="K68" s="164"/>
      <c r="L68" s="164"/>
      <c r="M68" s="165"/>
      <c r="N68" s="166"/>
    </row>
    <row r="69" spans="1:14" ht="12.75" hidden="1" customHeight="1" x14ac:dyDescent="0.2">
      <c r="A69" s="118"/>
      <c r="B69" s="104"/>
      <c r="C69" s="104"/>
      <c r="D69" s="85" t="s">
        <v>105</v>
      </c>
      <c r="E69" s="60"/>
      <c r="F69" s="119"/>
      <c r="G69" s="110">
        <v>0</v>
      </c>
      <c r="H69" s="114">
        <v>0</v>
      </c>
      <c r="I69" s="16"/>
      <c r="J69" s="163"/>
      <c r="K69" s="164"/>
      <c r="L69" s="164"/>
      <c r="M69" s="165"/>
      <c r="N69" s="166"/>
    </row>
    <row r="70" spans="1:14" ht="12.75" hidden="1" customHeight="1" x14ac:dyDescent="0.2">
      <c r="A70" s="20"/>
      <c r="B70" s="87"/>
      <c r="C70" s="87"/>
      <c r="D70" s="88" t="s">
        <v>106</v>
      </c>
      <c r="E70" s="21"/>
      <c r="F70" s="112"/>
      <c r="G70" s="113">
        <v>0</v>
      </c>
      <c r="H70" s="114">
        <v>0</v>
      </c>
      <c r="I70" s="16"/>
      <c r="J70" s="163"/>
      <c r="K70" s="164"/>
      <c r="L70" s="164"/>
      <c r="M70" s="165"/>
      <c r="N70" s="166"/>
    </row>
    <row r="71" spans="1:14" ht="12.75" hidden="1" customHeight="1" x14ac:dyDescent="0.2">
      <c r="A71" s="20"/>
      <c r="B71" s="87"/>
      <c r="C71" s="87"/>
      <c r="D71" s="88" t="s">
        <v>92</v>
      </c>
      <c r="E71" s="21"/>
      <c r="F71" s="112"/>
      <c r="G71" s="113">
        <v>0</v>
      </c>
      <c r="H71" s="114">
        <v>0</v>
      </c>
      <c r="I71" s="16"/>
      <c r="J71" s="163"/>
      <c r="K71" s="164"/>
      <c r="L71" s="164"/>
      <c r="M71" s="165"/>
      <c r="N71" s="166"/>
    </row>
    <row r="72" spans="1:14" ht="12.75" hidden="1" customHeight="1" x14ac:dyDescent="0.2">
      <c r="A72" s="20"/>
      <c r="B72" s="87"/>
      <c r="C72" s="87"/>
      <c r="D72" s="88" t="s">
        <v>107</v>
      </c>
      <c r="E72" s="21"/>
      <c r="F72" s="112"/>
      <c r="G72" s="113">
        <v>0</v>
      </c>
      <c r="H72" s="114">
        <v>0</v>
      </c>
      <c r="I72" s="16"/>
      <c r="J72" s="163"/>
      <c r="K72" s="164"/>
      <c r="L72" s="164"/>
      <c r="M72" s="165"/>
      <c r="N72" s="166"/>
    </row>
    <row r="73" spans="1:14" ht="12.75" hidden="1" customHeight="1" x14ac:dyDescent="0.2">
      <c r="A73" s="118"/>
      <c r="B73" s="105"/>
      <c r="C73" s="105"/>
      <c r="D73" s="106" t="s">
        <v>108</v>
      </c>
      <c r="E73" s="60"/>
      <c r="F73" s="119"/>
      <c r="G73" s="110">
        <v>0</v>
      </c>
      <c r="H73" s="111">
        <v>0</v>
      </c>
      <c r="I73" s="16"/>
      <c r="J73" s="163"/>
      <c r="K73" s="164"/>
      <c r="L73" s="164"/>
      <c r="M73" s="165"/>
      <c r="N73" s="166"/>
    </row>
    <row r="74" spans="1:14" ht="12.75" hidden="1" customHeight="1" x14ac:dyDescent="0.2">
      <c r="A74" s="118"/>
      <c r="B74" s="105"/>
      <c r="C74" s="105"/>
      <c r="D74" s="106" t="s">
        <v>92</v>
      </c>
      <c r="E74" s="60"/>
      <c r="F74" s="119"/>
      <c r="G74" s="110">
        <v>0</v>
      </c>
      <c r="H74" s="111">
        <v>0</v>
      </c>
      <c r="I74" s="16"/>
      <c r="J74" s="163"/>
      <c r="K74" s="164"/>
      <c r="L74" s="164"/>
      <c r="M74" s="165"/>
      <c r="N74" s="166"/>
    </row>
    <row r="75" spans="1:14" ht="12.75" hidden="1" customHeight="1" x14ac:dyDescent="0.2">
      <c r="A75" s="118"/>
      <c r="B75" s="105"/>
      <c r="C75" s="105"/>
      <c r="D75" s="106" t="s">
        <v>109</v>
      </c>
      <c r="E75" s="60"/>
      <c r="F75" s="119"/>
      <c r="G75" s="110">
        <v>0</v>
      </c>
      <c r="H75" s="111">
        <v>0</v>
      </c>
      <c r="I75" s="16"/>
      <c r="J75" s="163"/>
      <c r="K75" s="164"/>
      <c r="L75" s="164"/>
      <c r="M75" s="165"/>
      <c r="N75" s="166"/>
    </row>
    <row r="76" spans="1:14" ht="12.75" hidden="1" customHeight="1" x14ac:dyDescent="0.2">
      <c r="A76" s="120" t="s">
        <v>34</v>
      </c>
      <c r="B76" s="121"/>
      <c r="C76" s="121"/>
      <c r="D76" s="122" t="s">
        <v>110</v>
      </c>
      <c r="E76" s="123"/>
      <c r="F76" s="124"/>
      <c r="G76" s="125" t="e">
        <v>#REF!</v>
      </c>
      <c r="H76" s="126"/>
      <c r="I76" s="16"/>
      <c r="J76" s="163"/>
      <c r="K76" s="164"/>
      <c r="L76" s="164"/>
      <c r="M76" s="165"/>
      <c r="N76" s="166"/>
    </row>
    <row r="77" spans="1:14" ht="13.5" hidden="1" customHeight="1" thickBot="1" x14ac:dyDescent="0.25">
      <c r="A77" s="50"/>
      <c r="B77" s="50"/>
      <c r="C77" s="50"/>
      <c r="F77" s="50"/>
      <c r="G77" s="32" t="s">
        <v>111</v>
      </c>
      <c r="H77" s="127">
        <v>379935.31</v>
      </c>
      <c r="I77" s="16"/>
      <c r="J77" s="163"/>
      <c r="K77" s="164"/>
      <c r="L77" s="164"/>
      <c r="M77" s="165"/>
      <c r="N77" s="166"/>
    </row>
    <row r="78" spans="1:14" ht="13.5" hidden="1" customHeight="1" thickBot="1" x14ac:dyDescent="0.25">
      <c r="F78" s="50"/>
      <c r="G78" s="32" t="s">
        <v>112</v>
      </c>
      <c r="H78" s="127">
        <v>68388.36</v>
      </c>
      <c r="I78" s="16"/>
      <c r="J78" s="163"/>
      <c r="K78" s="164"/>
      <c r="L78" s="164"/>
      <c r="M78" s="165"/>
      <c r="N78" s="166"/>
    </row>
    <row r="79" spans="1:14" ht="13.5" hidden="1" customHeight="1" thickBot="1" x14ac:dyDescent="0.25">
      <c r="F79" s="1495" t="s">
        <v>113</v>
      </c>
      <c r="G79" s="1495"/>
      <c r="H79" s="127">
        <v>448323.67</v>
      </c>
      <c r="I79" s="16"/>
      <c r="J79" s="163"/>
      <c r="K79" s="164"/>
      <c r="L79" s="164"/>
      <c r="M79" s="165"/>
      <c r="N79" s="166"/>
    </row>
    <row r="80" spans="1:14" ht="12.75" hidden="1" customHeight="1" x14ac:dyDescent="0.2">
      <c r="F80" s="50"/>
      <c r="G80" s="50"/>
      <c r="H80" s="128"/>
      <c r="I80" s="16"/>
      <c r="J80" s="163"/>
      <c r="K80" s="164"/>
      <c r="L80" s="164"/>
      <c r="M80" s="165"/>
      <c r="N80" s="166"/>
    </row>
    <row r="81" spans="1:15" x14ac:dyDescent="0.2">
      <c r="E81" s="13" t="s">
        <v>114</v>
      </c>
      <c r="F81" s="50"/>
      <c r="G81" s="50"/>
      <c r="H81" s="724">
        <f>H44/2</f>
        <v>81015923.664999992</v>
      </c>
      <c r="I81" s="16"/>
      <c r="J81" s="163"/>
      <c r="K81" s="164"/>
      <c r="L81" s="164"/>
      <c r="M81" s="165"/>
      <c r="N81" s="166"/>
    </row>
    <row r="82" spans="1:15" ht="13.5" thickBot="1" x14ac:dyDescent="0.25">
      <c r="E82" s="13" t="s">
        <v>115</v>
      </c>
      <c r="F82" s="50"/>
      <c r="G82" s="50"/>
      <c r="H82" s="76">
        <f>H81-0.01</f>
        <v>81015923.654999986</v>
      </c>
      <c r="I82" s="16"/>
      <c r="J82" s="167"/>
      <c r="K82" s="168"/>
      <c r="L82" s="168"/>
      <c r="M82" s="169"/>
      <c r="N82" s="170"/>
    </row>
    <row r="83" spans="1:15" ht="13.5" thickTop="1" x14ac:dyDescent="0.2">
      <c r="E83" s="13" t="s">
        <v>116</v>
      </c>
      <c r="F83" s="50"/>
      <c r="G83" s="50"/>
      <c r="H83" s="76">
        <f>H82/120*20</f>
        <v>13502653.942499997</v>
      </c>
      <c r="I83" s="74"/>
      <c r="J83" s="147"/>
      <c r="K83" s="151">
        <f>SUM(K33:K82)</f>
        <v>135026539.44</v>
      </c>
      <c r="L83" s="151">
        <f>SUM(L33:L82)</f>
        <v>162031847.33000001</v>
      </c>
      <c r="M83" s="148"/>
      <c r="N83" s="149"/>
      <c r="O83" s="146">
        <f>F35-K83</f>
        <v>0</v>
      </c>
    </row>
    <row r="84" spans="1:15" x14ac:dyDescent="0.2">
      <c r="F84" s="50"/>
      <c r="G84" s="50"/>
      <c r="H84" s="128"/>
      <c r="I84" s="74"/>
      <c r="J84" s="77"/>
      <c r="N84" s="73"/>
    </row>
    <row r="85" spans="1:15" ht="15.75" x14ac:dyDescent="0.25">
      <c r="F85" s="50"/>
      <c r="G85" s="50"/>
      <c r="H85" s="128"/>
      <c r="I85" s="74"/>
      <c r="J85" s="77" t="s">
        <v>131</v>
      </c>
      <c r="K85" s="77"/>
      <c r="L85" s="144">
        <f>L31-L83</f>
        <v>351868152.66999996</v>
      </c>
      <c r="N85" s="73"/>
    </row>
    <row r="86" spans="1:15" s="130" customFormat="1" ht="25.5" customHeight="1" x14ac:dyDescent="0.2">
      <c r="A86" s="129" t="s">
        <v>54</v>
      </c>
      <c r="B86" s="129"/>
      <c r="C86" s="1504" t="s">
        <v>117</v>
      </c>
      <c r="D86" s="1504"/>
      <c r="E86" s="1504"/>
      <c r="F86" s="1505"/>
      <c r="G86" s="1505"/>
      <c r="H86" s="130" t="s">
        <v>118</v>
      </c>
      <c r="I86" s="131"/>
      <c r="J86" s="132"/>
      <c r="K86" s="133"/>
      <c r="L86" s="16"/>
      <c r="M86" s="133"/>
      <c r="N86" s="73"/>
    </row>
    <row r="87" spans="1:15" s="130" customFormat="1" ht="9.75" customHeight="1" x14ac:dyDescent="0.2">
      <c r="C87" s="1506" t="s">
        <v>119</v>
      </c>
      <c r="D87" s="1506"/>
      <c r="E87" s="1506"/>
      <c r="F87" s="1502" t="s">
        <v>120</v>
      </c>
      <c r="G87" s="1502"/>
      <c r="H87" s="134" t="s">
        <v>121</v>
      </c>
      <c r="I87" s="135"/>
      <c r="J87" s="132"/>
      <c r="K87" s="133"/>
      <c r="L87" s="16"/>
      <c r="M87" s="133"/>
      <c r="N87" s="73"/>
    </row>
    <row r="88" spans="1:15" s="134" customFormat="1" ht="15.75" customHeight="1" x14ac:dyDescent="0.2">
      <c r="D88" s="1503"/>
      <c r="E88" s="1503"/>
      <c r="F88" s="130"/>
      <c r="G88" s="130"/>
      <c r="H88" s="130"/>
      <c r="I88" s="131"/>
      <c r="J88" s="132"/>
      <c r="K88" s="136"/>
      <c r="L88" s="16"/>
      <c r="M88" s="133"/>
      <c r="N88" s="73"/>
    </row>
    <row r="89" spans="1:15" s="130" customFormat="1" ht="12.75" hidden="1" customHeight="1" x14ac:dyDescent="0.2">
      <c r="J89" s="133"/>
      <c r="K89" s="133"/>
      <c r="L89" s="16"/>
      <c r="M89" s="133"/>
      <c r="N89" s="73"/>
    </row>
    <row r="90" spans="1:15" s="130" customFormat="1" ht="12.75" hidden="1" customHeight="1" x14ac:dyDescent="0.2">
      <c r="J90" s="133"/>
      <c r="K90" s="133"/>
      <c r="L90" s="16"/>
      <c r="M90" s="133"/>
      <c r="N90" s="73"/>
    </row>
    <row r="91" spans="1:15" s="130" customFormat="1" x14ac:dyDescent="0.2">
      <c r="B91" s="50" t="s">
        <v>122</v>
      </c>
      <c r="J91" s="133"/>
      <c r="K91" s="133"/>
      <c r="L91" s="16"/>
      <c r="M91" s="133"/>
      <c r="N91" s="73"/>
    </row>
    <row r="92" spans="1:15" s="130" customFormat="1" x14ac:dyDescent="0.2">
      <c r="J92" s="133"/>
      <c r="K92" s="133"/>
      <c r="L92" s="16"/>
      <c r="M92" s="133"/>
    </row>
    <row r="93" spans="1:15" s="130" customFormat="1" x14ac:dyDescent="0.2">
      <c r="J93" s="133"/>
      <c r="K93" s="133"/>
      <c r="L93" s="16"/>
      <c r="M93" s="133"/>
    </row>
    <row r="94" spans="1:15" s="130" customFormat="1" x14ac:dyDescent="0.2">
      <c r="J94" s="133"/>
      <c r="K94" s="133"/>
      <c r="L94" s="16"/>
      <c r="M94" s="133"/>
    </row>
    <row r="95" spans="1:15" s="130" customFormat="1" x14ac:dyDescent="0.2">
      <c r="C95" s="1488"/>
      <c r="D95" s="1489"/>
      <c r="E95" s="1489"/>
      <c r="F95" s="1489"/>
      <c r="G95" s="1489"/>
      <c r="H95" s="137"/>
      <c r="J95" s="133"/>
      <c r="K95" s="133"/>
      <c r="L95" s="133"/>
      <c r="M95" s="133"/>
    </row>
    <row r="96" spans="1:15" s="130" customFormat="1" ht="30.6" customHeight="1" x14ac:dyDescent="0.2">
      <c r="A96" s="129" t="s">
        <v>55</v>
      </c>
      <c r="B96" s="17"/>
      <c r="C96" s="1488" t="s">
        <v>123</v>
      </c>
      <c r="D96" s="1489"/>
      <c r="E96" s="1489"/>
      <c r="F96" s="1490"/>
      <c r="G96" s="1490"/>
      <c r="H96" s="137" t="s">
        <v>124</v>
      </c>
      <c r="J96" s="133"/>
      <c r="K96" s="133"/>
      <c r="L96" s="133"/>
      <c r="M96" s="133"/>
    </row>
    <row r="97" spans="2:13" s="130" customFormat="1" x14ac:dyDescent="0.2">
      <c r="D97" s="138" t="s">
        <v>119</v>
      </c>
      <c r="E97" s="134"/>
      <c r="F97" s="1502" t="s">
        <v>120</v>
      </c>
      <c r="G97" s="1502"/>
      <c r="H97" s="139" t="s">
        <v>121</v>
      </c>
      <c r="J97" s="133"/>
      <c r="K97" s="133"/>
      <c r="L97" s="133"/>
      <c r="M97" s="133"/>
    </row>
    <row r="98" spans="2:13" s="130" customFormat="1" x14ac:dyDescent="0.2">
      <c r="D98" s="1503" t="s">
        <v>125</v>
      </c>
      <c r="E98" s="1503"/>
      <c r="J98" s="133"/>
      <c r="K98" s="133"/>
      <c r="L98" s="133"/>
      <c r="M98" s="133"/>
    </row>
    <row r="99" spans="2:13" s="130" customFormat="1" x14ac:dyDescent="0.2">
      <c r="B99" s="50" t="s">
        <v>122</v>
      </c>
      <c r="J99" s="133"/>
      <c r="K99" s="133"/>
      <c r="L99" s="133"/>
      <c r="M99" s="133"/>
    </row>
  </sheetData>
  <mergeCells count="36">
    <mergeCell ref="C7:F7"/>
    <mergeCell ref="C9:F9"/>
    <mergeCell ref="C11:F11"/>
    <mergeCell ref="C13:F13"/>
    <mergeCell ref="C14:F14"/>
    <mergeCell ref="B39:D39"/>
    <mergeCell ref="G24:H24"/>
    <mergeCell ref="B30:D30"/>
    <mergeCell ref="B31:D31"/>
    <mergeCell ref="B32:D32"/>
    <mergeCell ref="B33:D33"/>
    <mergeCell ref="F97:G97"/>
    <mergeCell ref="D98:E98"/>
    <mergeCell ref="C86:E86"/>
    <mergeCell ref="F86:G86"/>
    <mergeCell ref="C87:E87"/>
    <mergeCell ref="F87:G87"/>
    <mergeCell ref="D88:E88"/>
    <mergeCell ref="C95:E95"/>
    <mergeCell ref="F95:G95"/>
    <mergeCell ref="O38:P38"/>
    <mergeCell ref="J30:N30"/>
    <mergeCell ref="J31:K31"/>
    <mergeCell ref="C96:E96"/>
    <mergeCell ref="F96:G96"/>
    <mergeCell ref="B40:D40"/>
    <mergeCell ref="B41:D41"/>
    <mergeCell ref="E42:G42"/>
    <mergeCell ref="E43:G43"/>
    <mergeCell ref="E44:G44"/>
    <mergeCell ref="F79:G79"/>
    <mergeCell ref="B34:D34"/>
    <mergeCell ref="B35:D35"/>
    <mergeCell ref="B36:D36"/>
    <mergeCell ref="B37:D37"/>
    <mergeCell ref="B38:D38"/>
  </mergeCells>
  <phoneticPr fontId="42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2F2B9-7A57-4E59-9643-FF0FF1D4A7EC}">
  <sheetPr>
    <pageSetUpPr fitToPage="1"/>
  </sheetPr>
  <dimension ref="A1:AW589"/>
  <sheetViews>
    <sheetView view="pageBreakPreview" topLeftCell="A28" zoomScale="85" zoomScaleNormal="70" zoomScaleSheetLayoutView="85" workbookViewId="0">
      <selection activeCell="A156" sqref="A156:XFD156"/>
    </sheetView>
  </sheetViews>
  <sheetFormatPr defaultColWidth="9.140625" defaultRowHeight="15" outlineLevelRow="1" x14ac:dyDescent="0.25"/>
  <cols>
    <col min="1" max="1" width="21" style="429" customWidth="1"/>
    <col min="2" max="2" width="49.28515625" style="449" customWidth="1"/>
    <col min="3" max="3" width="10.5703125" style="450" customWidth="1"/>
    <col min="4" max="4" width="10.5703125" style="423" customWidth="1"/>
    <col min="5" max="5" width="15.5703125" style="416" hidden="1" customWidth="1"/>
    <col min="6" max="6" width="14.7109375" style="416" hidden="1" customWidth="1"/>
    <col min="7" max="7" width="11" style="416" hidden="1" customWidth="1"/>
    <col min="8" max="9" width="14.7109375" style="416" hidden="1" customWidth="1"/>
    <col min="10" max="10" width="16.42578125" style="458" hidden="1" customWidth="1"/>
    <col min="11" max="11" width="15.5703125" style="543" hidden="1" customWidth="1"/>
    <col min="12" max="12" width="14.7109375" style="454" hidden="1" customWidth="1"/>
    <col min="13" max="13" width="15.5703125" style="543" hidden="1" customWidth="1"/>
    <col min="14" max="14" width="14.7109375" style="454" hidden="1" customWidth="1"/>
    <col min="15" max="15" width="16" style="454" hidden="1" customWidth="1"/>
    <col min="16" max="17" width="10.5703125" style="552" bestFit="1" customWidth="1"/>
    <col min="18" max="18" width="9.5703125" style="403" bestFit="1" customWidth="1"/>
    <col min="19" max="19" width="13.5703125" style="511" customWidth="1"/>
    <col min="20" max="20" width="17" style="511" bestFit="1" customWidth="1"/>
    <col min="21" max="21" width="18.85546875" style="511" bestFit="1" customWidth="1"/>
    <col min="22" max="22" width="17" style="511" bestFit="1" customWidth="1"/>
    <col min="23" max="23" width="17.5703125" style="511" bestFit="1" customWidth="1"/>
    <col min="24" max="24" width="18.7109375" style="511" bestFit="1" customWidth="1"/>
    <col min="25" max="27" width="9.140625" style="196"/>
    <col min="28" max="28" width="10.7109375" style="196" bestFit="1" customWidth="1"/>
    <col min="29" max="16384" width="9.140625" style="196"/>
  </cols>
  <sheetData>
    <row r="1" spans="1:26" s="2" customFormat="1" x14ac:dyDescent="0.25">
      <c r="A1" s="424"/>
      <c r="B1" s="534"/>
      <c r="C1" s="425"/>
      <c r="D1" s="411"/>
      <c r="E1" s="411"/>
      <c r="F1" s="411"/>
      <c r="G1" s="411"/>
      <c r="H1" s="411"/>
      <c r="I1" s="411"/>
      <c r="J1" s="425"/>
      <c r="P1" s="545"/>
      <c r="Q1" s="545"/>
      <c r="R1" s="546"/>
      <c r="S1" s="509"/>
      <c r="T1" s="659"/>
      <c r="U1" s="660"/>
      <c r="V1" s="659"/>
      <c r="W1" s="660"/>
      <c r="X1" s="660"/>
    </row>
    <row r="2" spans="1:26" s="2" customFormat="1" x14ac:dyDescent="0.25">
      <c r="A2" s="424"/>
      <c r="B2" s="534"/>
      <c r="C2" s="425"/>
      <c r="D2" s="411"/>
      <c r="E2" s="411"/>
      <c r="F2" s="411"/>
      <c r="G2" s="411"/>
      <c r="H2" s="411"/>
      <c r="I2" s="411"/>
      <c r="J2" s="425"/>
      <c r="P2" s="547"/>
      <c r="Q2" s="547"/>
      <c r="R2" s="546"/>
      <c r="S2" s="509"/>
      <c r="T2" s="659"/>
      <c r="U2" s="660"/>
      <c r="V2" s="1529" t="s">
        <v>0</v>
      </c>
      <c r="W2" s="1530"/>
      <c r="X2" s="1531"/>
    </row>
    <row r="3" spans="1:26" s="2" customFormat="1" x14ac:dyDescent="0.25">
      <c r="A3" s="424"/>
      <c r="B3" s="534"/>
      <c r="C3" s="425"/>
      <c r="D3" s="411"/>
      <c r="E3" s="411"/>
      <c r="F3" s="411"/>
      <c r="G3" s="411"/>
      <c r="H3" s="411"/>
      <c r="I3" s="411"/>
      <c r="J3" s="425"/>
      <c r="P3" s="547"/>
      <c r="Q3" s="547"/>
      <c r="R3" s="546"/>
      <c r="S3" s="509"/>
      <c r="T3" s="659"/>
      <c r="U3" s="661" t="s">
        <v>1</v>
      </c>
      <c r="V3" s="1529" t="s">
        <v>2</v>
      </c>
      <c r="W3" s="1530"/>
      <c r="X3" s="1531"/>
    </row>
    <row r="4" spans="1:26" s="2" customFormat="1" x14ac:dyDescent="0.25">
      <c r="A4" s="424"/>
      <c r="B4" s="535"/>
      <c r="C4" s="425"/>
      <c r="D4" s="411"/>
      <c r="E4" s="411"/>
      <c r="F4" s="411"/>
      <c r="G4" s="411"/>
      <c r="H4" s="411"/>
      <c r="I4" s="411"/>
      <c r="J4" s="425"/>
      <c r="P4" s="547"/>
      <c r="Q4" s="547"/>
      <c r="R4" s="546"/>
      <c r="S4" s="509"/>
      <c r="T4" s="659"/>
      <c r="U4" s="661"/>
      <c r="V4" s="1547"/>
      <c r="W4" s="1548"/>
      <c r="X4" s="1549"/>
    </row>
    <row r="5" spans="1:26" s="2" customFormat="1" ht="12.6" customHeight="1" x14ac:dyDescent="0.25">
      <c r="A5" s="426" t="s">
        <v>3</v>
      </c>
      <c r="B5" s="536"/>
      <c r="C5" s="427"/>
      <c r="D5" s="411"/>
      <c r="E5" s="411"/>
      <c r="F5" s="411"/>
      <c r="G5" s="411"/>
      <c r="H5" s="411"/>
      <c r="I5" s="411"/>
      <c r="J5" s="425"/>
      <c r="P5" s="547"/>
      <c r="Q5" s="547"/>
      <c r="R5" s="546"/>
      <c r="S5" s="509"/>
      <c r="T5" s="659"/>
      <c r="U5" s="661" t="s">
        <v>4</v>
      </c>
      <c r="V5" s="1544"/>
      <c r="W5" s="1545"/>
      <c r="X5" s="1546"/>
    </row>
    <row r="6" spans="1:26" s="2" customFormat="1" x14ac:dyDescent="0.25">
      <c r="A6" s="424"/>
      <c r="B6" s="535" t="s">
        <v>6</v>
      </c>
      <c r="C6" s="425"/>
      <c r="D6" s="411"/>
      <c r="E6" s="411"/>
      <c r="F6" s="411"/>
      <c r="G6" s="411"/>
      <c r="H6" s="411"/>
      <c r="I6" s="411"/>
      <c r="J6" s="425"/>
      <c r="P6" s="547"/>
      <c r="Q6" s="547"/>
      <c r="R6" s="546"/>
      <c r="S6" s="509"/>
      <c r="T6" s="659"/>
      <c r="U6" s="661"/>
      <c r="V6" s="1547"/>
      <c r="W6" s="1548"/>
      <c r="X6" s="1549"/>
    </row>
    <row r="7" spans="1:26" s="2" customFormat="1" ht="14.45" customHeight="1" x14ac:dyDescent="0.25">
      <c r="A7" s="426" t="s">
        <v>7</v>
      </c>
      <c r="B7" s="537" t="s">
        <v>1129</v>
      </c>
      <c r="C7" s="427"/>
      <c r="D7" s="411"/>
      <c r="E7" s="411"/>
      <c r="F7" s="411"/>
      <c r="G7" s="411"/>
      <c r="H7" s="411"/>
      <c r="I7" s="411"/>
      <c r="J7" s="425"/>
      <c r="P7" s="547"/>
      <c r="Q7" s="547"/>
      <c r="R7" s="548"/>
      <c r="S7" s="510"/>
      <c r="T7" s="659"/>
      <c r="U7" s="661" t="s">
        <v>4</v>
      </c>
      <c r="V7" s="1544" t="s">
        <v>42</v>
      </c>
      <c r="W7" s="1545"/>
      <c r="X7" s="1546"/>
    </row>
    <row r="8" spans="1:26" s="2" customFormat="1" x14ac:dyDescent="0.25">
      <c r="A8" s="424"/>
      <c r="B8" s="535" t="s">
        <v>6</v>
      </c>
      <c r="C8" s="425"/>
      <c r="D8" s="411"/>
      <c r="E8" s="411"/>
      <c r="F8" s="411"/>
      <c r="G8" s="411"/>
      <c r="H8" s="411"/>
      <c r="I8" s="411"/>
      <c r="J8" s="425"/>
      <c r="P8" s="547"/>
      <c r="Q8" s="547"/>
      <c r="R8" s="546"/>
      <c r="S8" s="509"/>
      <c r="T8" s="659"/>
      <c r="U8" s="661"/>
      <c r="V8" s="1547"/>
      <c r="W8" s="1548"/>
      <c r="X8" s="1549"/>
    </row>
    <row r="9" spans="1:26" s="2" customFormat="1" ht="23.25" x14ac:dyDescent="0.25">
      <c r="A9" s="426" t="s">
        <v>8</v>
      </c>
      <c r="B9" s="537" t="s">
        <v>1130</v>
      </c>
      <c r="C9" s="427"/>
      <c r="D9" s="411"/>
      <c r="E9" s="411"/>
      <c r="F9" s="411"/>
      <c r="G9" s="411"/>
      <c r="H9" s="411"/>
      <c r="I9" s="411"/>
      <c r="J9" s="425"/>
      <c r="P9" s="547"/>
      <c r="Q9" s="547"/>
      <c r="R9" s="546"/>
      <c r="S9" s="509"/>
      <c r="T9" s="659"/>
      <c r="U9" s="661" t="s">
        <v>4</v>
      </c>
      <c r="V9" s="1544" t="s">
        <v>43</v>
      </c>
      <c r="W9" s="1545"/>
      <c r="X9" s="1546"/>
    </row>
    <row r="10" spans="1:26" s="2" customFormat="1" ht="16.5" customHeight="1" x14ac:dyDescent="0.25">
      <c r="A10" s="424"/>
      <c r="B10" s="535" t="s">
        <v>6</v>
      </c>
      <c r="C10" s="425"/>
      <c r="D10" s="411"/>
      <c r="E10" s="411"/>
      <c r="F10" s="411"/>
      <c r="G10" s="411"/>
      <c r="H10" s="411"/>
      <c r="I10" s="411"/>
      <c r="J10" s="425"/>
      <c r="P10" s="547"/>
      <c r="Q10" s="547"/>
      <c r="R10" s="546"/>
      <c r="S10" s="509"/>
      <c r="T10" s="659"/>
      <c r="U10" s="660"/>
      <c r="V10" s="1547"/>
      <c r="W10" s="1548"/>
      <c r="X10" s="1549"/>
    </row>
    <row r="11" spans="1:26" s="2" customFormat="1" ht="27.75" customHeight="1" x14ac:dyDescent="0.25">
      <c r="A11" s="424" t="s">
        <v>9</v>
      </c>
      <c r="B11" s="537" t="s">
        <v>138</v>
      </c>
      <c r="C11" s="427"/>
      <c r="D11" s="411"/>
      <c r="E11" s="411"/>
      <c r="F11" s="411"/>
      <c r="G11" s="411"/>
      <c r="H11" s="411"/>
      <c r="I11" s="411"/>
      <c r="J11" s="425"/>
      <c r="P11" s="547"/>
      <c r="Q11" s="547"/>
      <c r="R11" s="546"/>
      <c r="S11" s="509"/>
      <c r="T11" s="659"/>
      <c r="U11" s="660"/>
      <c r="V11" s="1544"/>
      <c r="W11" s="1545"/>
      <c r="X11" s="1546"/>
    </row>
    <row r="12" spans="1:26" s="2" customFormat="1" x14ac:dyDescent="0.25">
      <c r="A12" s="424"/>
      <c r="B12" s="538" t="s">
        <v>10</v>
      </c>
      <c r="C12" s="425"/>
      <c r="D12" s="411"/>
      <c r="E12" s="411"/>
      <c r="F12" s="411"/>
      <c r="G12" s="411"/>
      <c r="H12" s="411"/>
      <c r="I12" s="411"/>
      <c r="J12" s="425"/>
      <c r="P12" s="547"/>
      <c r="Q12" s="547"/>
      <c r="R12" s="546"/>
      <c r="S12" s="509"/>
      <c r="T12" s="659"/>
      <c r="U12" s="660"/>
      <c r="V12" s="1547"/>
      <c r="W12" s="1548"/>
      <c r="X12" s="1549"/>
    </row>
    <row r="13" spans="1:26" s="2" customFormat="1" ht="23.25" x14ac:dyDescent="0.25">
      <c r="A13" s="424" t="s">
        <v>11</v>
      </c>
      <c r="B13" s="537" t="s">
        <v>137</v>
      </c>
      <c r="C13" s="427"/>
      <c r="D13" s="411"/>
      <c r="E13" s="411"/>
      <c r="F13" s="411"/>
      <c r="G13" s="411"/>
      <c r="H13" s="411"/>
      <c r="I13" s="411"/>
      <c r="J13" s="425"/>
      <c r="P13" s="547"/>
      <c r="Q13" s="547"/>
      <c r="R13" s="546"/>
      <c r="S13" s="509"/>
      <c r="T13" s="659"/>
      <c r="U13" s="660"/>
      <c r="V13" s="1544"/>
      <c r="W13" s="1545"/>
      <c r="X13" s="1546"/>
    </row>
    <row r="14" spans="1:26" s="2" customFormat="1" x14ac:dyDescent="0.25">
      <c r="A14" s="424"/>
      <c r="B14" s="539" t="s">
        <v>12</v>
      </c>
      <c r="C14" s="425"/>
      <c r="D14" s="411"/>
      <c r="E14" s="411"/>
      <c r="F14" s="413"/>
      <c r="G14" s="411"/>
      <c r="H14" s="414"/>
      <c r="I14" s="411"/>
      <c r="J14" s="425"/>
      <c r="P14" s="547"/>
      <c r="Q14" s="547"/>
      <c r="R14" s="546"/>
      <c r="S14" s="509"/>
      <c r="T14" s="659"/>
      <c r="U14" s="661" t="s">
        <v>13</v>
      </c>
      <c r="V14" s="1529"/>
      <c r="W14" s="1530"/>
      <c r="X14" s="1531"/>
    </row>
    <row r="15" spans="1:26" s="2" customFormat="1" ht="15" customHeight="1" x14ac:dyDescent="0.25">
      <c r="A15" s="424"/>
      <c r="B15" s="535"/>
      <c r="C15" s="425"/>
      <c r="D15" s="411"/>
      <c r="E15" s="411"/>
      <c r="F15" s="411"/>
      <c r="G15" s="411"/>
      <c r="H15" s="414"/>
      <c r="I15" s="411"/>
      <c r="J15" s="425"/>
      <c r="P15" s="549"/>
      <c r="Q15" s="549"/>
      <c r="R15" s="546"/>
      <c r="S15" s="509"/>
      <c r="T15" s="662" t="s">
        <v>14</v>
      </c>
      <c r="U15" s="663" t="s">
        <v>15</v>
      </c>
      <c r="V15" s="1532" t="s">
        <v>136</v>
      </c>
      <c r="W15" s="1533"/>
      <c r="X15" s="1534"/>
      <c r="Y15" s="4" t="s">
        <v>5</v>
      </c>
    </row>
    <row r="16" spans="1:26" s="2" customFormat="1" x14ac:dyDescent="0.25">
      <c r="A16" s="424"/>
      <c r="B16" s="534"/>
      <c r="C16" s="425"/>
      <c r="D16" s="411"/>
      <c r="E16" s="411"/>
      <c r="F16" s="411"/>
      <c r="G16" s="411"/>
      <c r="H16" s="414"/>
      <c r="I16" s="411"/>
      <c r="J16" s="425"/>
      <c r="P16" s="550"/>
      <c r="Q16" s="550"/>
      <c r="R16" s="546"/>
      <c r="S16" s="509"/>
      <c r="T16" s="659"/>
      <c r="U16" s="663" t="s">
        <v>16</v>
      </c>
      <c r="V16" s="1535" t="s">
        <v>603</v>
      </c>
      <c r="W16" s="1536"/>
      <c r="X16" s="1537"/>
      <c r="Z16" s="4" t="s">
        <v>5</v>
      </c>
    </row>
    <row r="17" spans="1:26" s="2" customFormat="1" x14ac:dyDescent="0.25">
      <c r="A17" s="424"/>
      <c r="B17" s="534"/>
      <c r="C17" s="425"/>
      <c r="D17" s="411"/>
      <c r="E17" s="411"/>
      <c r="F17" s="411"/>
      <c r="G17" s="411"/>
      <c r="H17" s="414"/>
      <c r="I17" s="411"/>
      <c r="J17" s="425"/>
      <c r="P17" s="550"/>
      <c r="Q17" s="550"/>
      <c r="R17" s="546"/>
      <c r="S17" s="509"/>
      <c r="T17" s="662" t="s">
        <v>1131</v>
      </c>
      <c r="U17" s="664" t="s">
        <v>15</v>
      </c>
      <c r="V17" s="1535" t="s">
        <v>29</v>
      </c>
      <c r="W17" s="1536"/>
      <c r="X17" s="1537"/>
      <c r="Z17" s="4"/>
    </row>
    <row r="18" spans="1:26" s="2" customFormat="1" x14ac:dyDescent="0.25">
      <c r="A18" s="424"/>
      <c r="B18" s="534"/>
      <c r="C18" s="425"/>
      <c r="D18" s="411"/>
      <c r="E18" s="411"/>
      <c r="F18" s="411"/>
      <c r="G18" s="411"/>
      <c r="H18" s="414"/>
      <c r="I18" s="411"/>
      <c r="J18" s="425"/>
      <c r="P18" s="550"/>
      <c r="Q18" s="550"/>
      <c r="R18" s="546"/>
      <c r="S18" s="509"/>
      <c r="T18" s="659"/>
      <c r="U18" s="664" t="s">
        <v>16</v>
      </c>
      <c r="V18" s="1535" t="s">
        <v>1132</v>
      </c>
      <c r="W18" s="1536"/>
      <c r="X18" s="1537"/>
      <c r="Z18" s="4"/>
    </row>
    <row r="19" spans="1:26" s="2" customFormat="1" x14ac:dyDescent="0.25">
      <c r="A19" s="424"/>
      <c r="B19" s="534"/>
      <c r="C19" s="425"/>
      <c r="D19" s="411"/>
      <c r="E19" s="411"/>
      <c r="F19" s="411"/>
      <c r="G19" s="411"/>
      <c r="H19" s="414"/>
      <c r="I19" s="411"/>
      <c r="J19" s="425"/>
      <c r="P19" s="547"/>
      <c r="Q19" s="547"/>
      <c r="R19" s="546"/>
      <c r="S19" s="509"/>
      <c r="T19" s="659"/>
      <c r="U19" s="661" t="s">
        <v>17</v>
      </c>
      <c r="V19" s="1529"/>
      <c r="W19" s="1530"/>
      <c r="X19" s="1531"/>
    </row>
    <row r="20" spans="1:26" s="2" customFormat="1" x14ac:dyDescent="0.25">
      <c r="A20" s="424"/>
      <c r="B20" s="534"/>
      <c r="C20" s="425"/>
      <c r="D20" s="411"/>
      <c r="E20" s="411"/>
      <c r="F20" s="411"/>
      <c r="G20" s="411"/>
      <c r="H20" s="414"/>
      <c r="I20" s="411"/>
      <c r="J20" s="425"/>
      <c r="P20" s="545"/>
      <c r="Q20" s="545"/>
      <c r="R20" s="546"/>
      <c r="S20" s="509"/>
      <c r="T20" s="662"/>
      <c r="U20" s="665"/>
      <c r="V20" s="666"/>
      <c r="W20" s="665"/>
      <c r="X20" s="660"/>
    </row>
    <row r="21" spans="1:26" s="2" customFormat="1" ht="11.25" customHeight="1" x14ac:dyDescent="0.25">
      <c r="A21" s="424"/>
      <c r="B21" s="534"/>
      <c r="C21" s="425"/>
      <c r="D21" s="411"/>
      <c r="E21" s="411"/>
      <c r="F21" s="411"/>
      <c r="G21" s="411"/>
      <c r="H21" s="414"/>
      <c r="I21" s="411"/>
      <c r="J21" s="425"/>
      <c r="P21" s="551"/>
      <c r="Q21" s="551"/>
      <c r="R21" s="546"/>
      <c r="S21" s="509"/>
      <c r="T21" s="662"/>
      <c r="U21" s="1538" t="s">
        <v>18</v>
      </c>
      <c r="V21" s="1540" t="s">
        <v>19</v>
      </c>
      <c r="W21" s="1542" t="s">
        <v>20</v>
      </c>
      <c r="X21" s="1543"/>
    </row>
    <row r="22" spans="1:26" s="2" customFormat="1" x14ac:dyDescent="0.25">
      <c r="A22" s="424"/>
      <c r="B22" s="534"/>
      <c r="C22" s="425"/>
      <c r="D22" s="411"/>
      <c r="E22" s="411"/>
      <c r="F22" s="411"/>
      <c r="G22" s="411"/>
      <c r="H22" s="414"/>
      <c r="I22" s="411"/>
      <c r="J22" s="425"/>
      <c r="P22" s="551"/>
      <c r="Q22" s="551"/>
      <c r="R22" s="546"/>
      <c r="S22" s="509"/>
      <c r="T22" s="662"/>
      <c r="U22" s="1539"/>
      <c r="V22" s="1541"/>
      <c r="W22" s="664" t="s">
        <v>21</v>
      </c>
      <c r="X22" s="664" t="s">
        <v>22</v>
      </c>
    </row>
    <row r="23" spans="1:26" s="2" customFormat="1" x14ac:dyDescent="0.25">
      <c r="A23" s="424"/>
      <c r="B23" s="534"/>
      <c r="C23" s="425"/>
      <c r="D23" s="411"/>
      <c r="E23" s="411"/>
      <c r="F23" s="411"/>
      <c r="G23" s="411"/>
      <c r="H23" s="415"/>
      <c r="I23" s="411"/>
      <c r="J23" s="425"/>
      <c r="P23" s="547"/>
      <c r="Q23" s="547"/>
      <c r="R23" s="546"/>
      <c r="S23" s="509"/>
      <c r="T23" s="662"/>
      <c r="U23" s="663" t="s">
        <v>27</v>
      </c>
      <c r="V23" s="685">
        <f>X23</f>
        <v>45371</v>
      </c>
      <c r="W23" s="478">
        <v>45126</v>
      </c>
      <c r="X23" s="453">
        <v>45371</v>
      </c>
    </row>
    <row r="24" spans="1:26" s="2" customFormat="1" x14ac:dyDescent="0.25">
      <c r="A24" s="424"/>
      <c r="B24" s="1521" t="s">
        <v>23</v>
      </c>
      <c r="C24" s="1521"/>
      <c r="D24" s="1521"/>
      <c r="E24" s="1521"/>
      <c r="F24" s="1521"/>
      <c r="G24" s="1521"/>
      <c r="H24" s="1521"/>
      <c r="I24" s="1521"/>
      <c r="J24" s="1521"/>
      <c r="K24" s="1521"/>
      <c r="L24" s="1521"/>
      <c r="M24" s="1521"/>
      <c r="N24" s="1521"/>
      <c r="O24" s="1521"/>
      <c r="P24" s="1521"/>
      <c r="Q24" s="1521"/>
      <c r="R24" s="1521"/>
      <c r="S24" s="1521"/>
      <c r="T24" s="1521"/>
      <c r="U24" s="509"/>
      <c r="V24" s="509"/>
      <c r="W24" s="509"/>
      <c r="X24" s="509"/>
    </row>
    <row r="25" spans="1:26" s="2" customFormat="1" x14ac:dyDescent="0.25">
      <c r="A25" s="424"/>
      <c r="B25" s="1521" t="s">
        <v>25</v>
      </c>
      <c r="C25" s="1521"/>
      <c r="D25" s="1521"/>
      <c r="E25" s="1521"/>
      <c r="F25" s="1521"/>
      <c r="G25" s="1521"/>
      <c r="H25" s="1521"/>
      <c r="I25" s="1521"/>
      <c r="J25" s="1521"/>
      <c r="K25" s="1521"/>
      <c r="L25" s="1521"/>
      <c r="M25" s="1521"/>
      <c r="N25" s="1521"/>
      <c r="O25" s="1521"/>
      <c r="P25" s="1521"/>
      <c r="Q25" s="1521"/>
      <c r="R25" s="1521"/>
      <c r="S25" s="1521"/>
      <c r="T25" s="1521"/>
      <c r="U25" s="509"/>
      <c r="V25" s="509"/>
      <c r="W25" s="509"/>
      <c r="X25" s="509"/>
    </row>
    <row r="26" spans="1:26" ht="21" customHeight="1" x14ac:dyDescent="0.25">
      <c r="B26" s="1522" t="s">
        <v>602</v>
      </c>
      <c r="C26" s="1522"/>
      <c r="D26" s="1522"/>
      <c r="E26" s="1522"/>
      <c r="F26" s="1522"/>
      <c r="G26" s="1522"/>
      <c r="H26" s="1522"/>
      <c r="I26" s="1522"/>
      <c r="J26" s="1522"/>
      <c r="K26" s="1522"/>
      <c r="L26" s="1522"/>
      <c r="M26" s="1522"/>
      <c r="N26" s="1522"/>
      <c r="O26" s="1522"/>
      <c r="P26" s="1522"/>
      <c r="Q26" s="1522"/>
      <c r="R26" s="1522"/>
      <c r="S26" s="1522"/>
      <c r="T26" s="1522"/>
    </row>
    <row r="27" spans="1:26" ht="10.5" customHeight="1" thickBot="1" x14ac:dyDescent="0.3">
      <c r="B27" s="463"/>
      <c r="C27" s="463"/>
      <c r="D27" s="417"/>
      <c r="E27" s="417"/>
      <c r="F27" s="417"/>
      <c r="G27" s="417"/>
      <c r="H27" s="417"/>
      <c r="I27" s="417"/>
      <c r="J27" s="463"/>
      <c r="K27" s="542"/>
      <c r="L27" s="463"/>
    </row>
    <row r="28" spans="1:26" s="197" customFormat="1" ht="39" customHeight="1" x14ac:dyDescent="0.25">
      <c r="A28" s="1447" t="s">
        <v>48</v>
      </c>
      <c r="B28" s="1449" t="s">
        <v>139</v>
      </c>
      <c r="C28" s="1451" t="s">
        <v>140</v>
      </c>
      <c r="D28" s="1527" t="s">
        <v>141</v>
      </c>
      <c r="E28" s="1523" t="s">
        <v>142</v>
      </c>
      <c r="F28" s="1524"/>
      <c r="G28" s="1523" t="s">
        <v>143</v>
      </c>
      <c r="H28" s="1524"/>
      <c r="I28" s="1525" t="s">
        <v>144</v>
      </c>
      <c r="J28" s="1453" t="s">
        <v>141</v>
      </c>
      <c r="K28" s="1455" t="s">
        <v>142</v>
      </c>
      <c r="L28" s="1456"/>
      <c r="M28" s="1455" t="s">
        <v>143</v>
      </c>
      <c r="N28" s="1456"/>
      <c r="O28" s="1457" t="s">
        <v>144</v>
      </c>
      <c r="P28" s="1467" t="s">
        <v>1136</v>
      </c>
      <c r="Q28" s="1468"/>
      <c r="R28" s="1469"/>
      <c r="S28" s="1474" t="s">
        <v>141</v>
      </c>
      <c r="T28" s="1470" t="s">
        <v>142</v>
      </c>
      <c r="U28" s="1471"/>
      <c r="V28" s="1470" t="s">
        <v>143</v>
      </c>
      <c r="W28" s="1471"/>
      <c r="X28" s="1472" t="s">
        <v>144</v>
      </c>
    </row>
    <row r="29" spans="1:26" s="197" customFormat="1" ht="27.75" customHeight="1" thickBot="1" x14ac:dyDescent="0.3">
      <c r="A29" s="1448"/>
      <c r="B29" s="1450"/>
      <c r="C29" s="1452"/>
      <c r="D29" s="1528"/>
      <c r="E29" s="686" t="s">
        <v>145</v>
      </c>
      <c r="F29" s="686" t="s">
        <v>146</v>
      </c>
      <c r="G29" s="686" t="s">
        <v>147</v>
      </c>
      <c r="H29" s="686" t="s">
        <v>146</v>
      </c>
      <c r="I29" s="1526"/>
      <c r="J29" s="1454"/>
      <c r="K29" s="687" t="s">
        <v>145</v>
      </c>
      <c r="L29" s="688" t="s">
        <v>146</v>
      </c>
      <c r="M29" s="687" t="s">
        <v>147</v>
      </c>
      <c r="N29" s="688" t="s">
        <v>146</v>
      </c>
      <c r="O29" s="1458"/>
      <c r="P29" s="656" t="s">
        <v>1134</v>
      </c>
      <c r="Q29" s="657" t="s">
        <v>1135</v>
      </c>
      <c r="R29" s="658" t="s">
        <v>1133</v>
      </c>
      <c r="S29" s="1475"/>
      <c r="T29" s="687" t="s">
        <v>145</v>
      </c>
      <c r="U29" s="687" t="s">
        <v>146</v>
      </c>
      <c r="V29" s="687" t="s">
        <v>147</v>
      </c>
      <c r="W29" s="687" t="s">
        <v>146</v>
      </c>
      <c r="X29" s="1473"/>
    </row>
    <row r="30" spans="1:26" ht="38.25" x14ac:dyDescent="0.25">
      <c r="A30" s="689" t="s">
        <v>616</v>
      </c>
      <c r="B30" s="892" t="s">
        <v>148</v>
      </c>
      <c r="C30" s="893"/>
      <c r="D30" s="894"/>
      <c r="E30" s="895"/>
      <c r="F30" s="895"/>
      <c r="G30" s="895"/>
      <c r="H30" s="895"/>
      <c r="I30" s="896"/>
      <c r="J30" s="894"/>
      <c r="K30" s="895"/>
      <c r="L30" s="895"/>
      <c r="M30" s="895"/>
      <c r="N30" s="895"/>
      <c r="O30" s="896"/>
      <c r="P30" s="894"/>
      <c r="Q30" s="895"/>
      <c r="R30" s="896"/>
      <c r="S30" s="894"/>
      <c r="T30" s="692"/>
      <c r="U30" s="692"/>
      <c r="V30" s="692"/>
      <c r="W30" s="692"/>
      <c r="X30" s="693"/>
    </row>
    <row r="31" spans="1:26" ht="15.75" x14ac:dyDescent="0.25">
      <c r="A31" s="694" t="s">
        <v>149</v>
      </c>
      <c r="B31" s="695" t="s">
        <v>150</v>
      </c>
      <c r="C31" s="696"/>
      <c r="D31" s="697"/>
      <c r="E31" s="464"/>
      <c r="F31" s="464">
        <f>SUM(F32:F71)</f>
        <v>22129692.975504998</v>
      </c>
      <c r="G31" s="464"/>
      <c r="H31" s="464">
        <f>SUM(H32:H71)</f>
        <v>20718895.625329997</v>
      </c>
      <c r="I31" s="584">
        <f>SUM(I32:I71)</f>
        <v>42848588.600835003</v>
      </c>
      <c r="J31" s="619"/>
      <c r="K31" s="513"/>
      <c r="L31" s="484">
        <f>SUM(L32:L71)</f>
        <v>6476421.4273931207</v>
      </c>
      <c r="M31" s="513"/>
      <c r="N31" s="484">
        <f>SUM(N32:N71)</f>
        <v>6962762.621694237</v>
      </c>
      <c r="O31" s="607">
        <f>SUM(O32:O71)</f>
        <v>13439184.049087357</v>
      </c>
      <c r="P31" s="633"/>
      <c r="Q31" s="513"/>
      <c r="R31" s="636"/>
      <c r="S31" s="638"/>
      <c r="T31" s="513"/>
      <c r="U31" s="513">
        <f>SUM(U32:U71)</f>
        <v>6476170</v>
      </c>
      <c r="V31" s="513"/>
      <c r="W31" s="513">
        <f>SUM(W32:W71)</f>
        <v>6962719.6500000004</v>
      </c>
      <c r="X31" s="667">
        <f>SUM(X32:X71)</f>
        <v>13438889.650000002</v>
      </c>
    </row>
    <row r="32" spans="1:26" s="221" customFormat="1" ht="17.45" customHeight="1" x14ac:dyDescent="0.25">
      <c r="A32" s="430" t="s">
        <v>607</v>
      </c>
      <c r="B32" s="846" t="s">
        <v>133</v>
      </c>
      <c r="C32" s="875"/>
      <c r="D32" s="876"/>
      <c r="E32" s="877"/>
      <c r="F32" s="878"/>
      <c r="G32" s="878"/>
      <c r="H32" s="878"/>
      <c r="I32" s="879"/>
      <c r="J32" s="880"/>
      <c r="K32" s="883"/>
      <c r="L32" s="884"/>
      <c r="M32" s="883"/>
      <c r="N32" s="884"/>
      <c r="O32" s="885"/>
      <c r="P32" s="882"/>
      <c r="Q32" s="883"/>
      <c r="R32" s="857">
        <f>O32-X32</f>
        <v>0</v>
      </c>
      <c r="S32" s="882"/>
      <c r="T32" s="513"/>
      <c r="U32" s="513"/>
      <c r="V32" s="513"/>
      <c r="W32" s="513"/>
      <c r="X32" s="667"/>
    </row>
    <row r="33" spans="1:28" s="221" customFormat="1" ht="15.75" outlineLevel="1" x14ac:dyDescent="0.25">
      <c r="A33" s="430" t="s">
        <v>613</v>
      </c>
      <c r="B33" s="869" t="s">
        <v>151</v>
      </c>
      <c r="C33" s="870" t="s">
        <v>33</v>
      </c>
      <c r="D33" s="861">
        <v>0.44</v>
      </c>
      <c r="E33" s="871">
        <v>49415</v>
      </c>
      <c r="F33" s="862">
        <f>E33*D33</f>
        <v>21742.6</v>
      </c>
      <c r="G33" s="862"/>
      <c r="H33" s="862"/>
      <c r="I33" s="872">
        <f>F33+H33</f>
        <v>21742.6</v>
      </c>
      <c r="J33" s="873">
        <v>0.44</v>
      </c>
      <c r="K33" s="856">
        <v>49415</v>
      </c>
      <c r="L33" s="865">
        <f>K33*J33</f>
        <v>21742.6</v>
      </c>
      <c r="M33" s="856"/>
      <c r="N33" s="865"/>
      <c r="O33" s="874">
        <f>L33+N33</f>
        <v>21742.6</v>
      </c>
      <c r="P33" s="855">
        <f>K33-T33</f>
        <v>0</v>
      </c>
      <c r="Q33" s="856">
        <f>M33-V33</f>
        <v>0</v>
      </c>
      <c r="R33" s="857">
        <f t="shared" ref="R33:R71" si="0">(D33*K33)-(D33*T33)</f>
        <v>0</v>
      </c>
      <c r="S33" s="855">
        <v>0.44</v>
      </c>
      <c r="T33" s="512">
        <v>49415</v>
      </c>
      <c r="U33" s="512">
        <f>T33*S33</f>
        <v>21742.6</v>
      </c>
      <c r="V33" s="512"/>
      <c r="W33" s="512"/>
      <c r="X33" s="668">
        <f>U33+W33</f>
        <v>21742.6</v>
      </c>
    </row>
    <row r="34" spans="1:28" s="221" customFormat="1" ht="17.45" customHeight="1" outlineLevel="1" x14ac:dyDescent="0.25">
      <c r="A34" s="430" t="s">
        <v>614</v>
      </c>
      <c r="B34" s="869" t="s">
        <v>152</v>
      </c>
      <c r="C34" s="870" t="s">
        <v>153</v>
      </c>
      <c r="D34" s="861">
        <v>389.4</v>
      </c>
      <c r="E34" s="871">
        <v>990.36</v>
      </c>
      <c r="F34" s="862">
        <f>E34*D34</f>
        <v>385646.18400000001</v>
      </c>
      <c r="G34" s="862"/>
      <c r="H34" s="862"/>
      <c r="I34" s="872">
        <f>F34+H34</f>
        <v>385646.18400000001</v>
      </c>
      <c r="J34" s="873">
        <v>389.4</v>
      </c>
      <c r="K34" s="856">
        <v>990.36</v>
      </c>
      <c r="L34" s="865">
        <f>K34*J34</f>
        <v>385646.18400000001</v>
      </c>
      <c r="M34" s="856"/>
      <c r="N34" s="865"/>
      <c r="O34" s="874">
        <f>L34+N34</f>
        <v>385646.18400000001</v>
      </c>
      <c r="P34" s="855">
        <f t="shared" ref="P34:P97" si="1">K34-T34</f>
        <v>0.36000000000001364</v>
      </c>
      <c r="Q34" s="856">
        <f t="shared" ref="Q34:Q97" si="2">M34-V34</f>
        <v>0</v>
      </c>
      <c r="R34" s="857">
        <f t="shared" si="0"/>
        <v>140.18400000000838</v>
      </c>
      <c r="S34" s="855">
        <v>389.4</v>
      </c>
      <c r="T34" s="512">
        <v>990</v>
      </c>
      <c r="U34" s="512">
        <f>T34*S34</f>
        <v>385506</v>
      </c>
      <c r="V34" s="512"/>
      <c r="W34" s="512"/>
      <c r="X34" s="668">
        <f>U34+W34</f>
        <v>385506</v>
      </c>
      <c r="AB34" s="1026"/>
    </row>
    <row r="35" spans="1:28" s="230" customFormat="1" ht="15.75" hidden="1" x14ac:dyDescent="0.25">
      <c r="A35" s="491" t="s">
        <v>608</v>
      </c>
      <c r="B35" s="846" t="s">
        <v>154</v>
      </c>
      <c r="C35" s="875" t="s">
        <v>33</v>
      </c>
      <c r="D35" s="876">
        <v>0.34</v>
      </c>
      <c r="E35" s="877">
        <v>95478</v>
      </c>
      <c r="F35" s="878">
        <f>E35*D35</f>
        <v>32462.520000000004</v>
      </c>
      <c r="G35" s="878">
        <v>229000</v>
      </c>
      <c r="H35" s="878">
        <f>G35*D35</f>
        <v>77860</v>
      </c>
      <c r="I35" s="879">
        <f>F35+H35</f>
        <v>110322.52</v>
      </c>
      <c r="J35" s="880"/>
      <c r="K35" s="881">
        <v>95478</v>
      </c>
      <c r="L35" s="878">
        <f>K35*J35</f>
        <v>0</v>
      </c>
      <c r="M35" s="881">
        <v>229000</v>
      </c>
      <c r="N35" s="878">
        <f>M35*J35</f>
        <v>0</v>
      </c>
      <c r="O35" s="879">
        <f>L35+N35</f>
        <v>0</v>
      </c>
      <c r="P35" s="855">
        <f t="shared" ref="P35:P37" si="3">K35-T35</f>
        <v>0</v>
      </c>
      <c r="Q35" s="856">
        <f t="shared" ref="Q35:Q37" si="4">M35-V35</f>
        <v>0</v>
      </c>
      <c r="R35" s="857">
        <f t="shared" ref="R35:R37" si="5">(D35*K35)-(D35*T35)</f>
        <v>0</v>
      </c>
      <c r="S35" s="882"/>
      <c r="T35" s="518">
        <v>95478</v>
      </c>
      <c r="U35" s="518">
        <f>T35*S35</f>
        <v>0</v>
      </c>
      <c r="V35" s="518">
        <v>229000</v>
      </c>
      <c r="W35" s="518">
        <f>V35*S35</f>
        <v>0</v>
      </c>
      <c r="X35" s="669">
        <f>U35+W35</f>
        <v>0</v>
      </c>
    </row>
    <row r="36" spans="1:28" s="221" customFormat="1" ht="15.75" x14ac:dyDescent="0.25">
      <c r="A36" s="491" t="s">
        <v>610</v>
      </c>
      <c r="B36" s="846" t="s">
        <v>155</v>
      </c>
      <c r="C36" s="875" t="s">
        <v>153</v>
      </c>
      <c r="D36" s="876">
        <v>389.4</v>
      </c>
      <c r="E36" s="877">
        <v>2711</v>
      </c>
      <c r="F36" s="878">
        <f>E36*D36</f>
        <v>1055663.3999999999</v>
      </c>
      <c r="G36" s="878">
        <v>6573</v>
      </c>
      <c r="H36" s="878">
        <f>G36*D36</f>
        <v>2559526.1999999997</v>
      </c>
      <c r="I36" s="879">
        <f>F36+H36</f>
        <v>3615189.5999999996</v>
      </c>
      <c r="J36" s="880">
        <v>389.4</v>
      </c>
      <c r="K36" s="883">
        <v>2711</v>
      </c>
      <c r="L36" s="884">
        <f>K36*J36</f>
        <v>1055663.3999999999</v>
      </c>
      <c r="M36" s="883">
        <v>6573</v>
      </c>
      <c r="N36" s="884">
        <f>M36*J36</f>
        <v>2559526.1999999997</v>
      </c>
      <c r="O36" s="885">
        <f>L36+N36</f>
        <v>3615189.5999999996</v>
      </c>
      <c r="P36" s="855">
        <f t="shared" si="3"/>
        <v>0</v>
      </c>
      <c r="Q36" s="856">
        <f t="shared" si="4"/>
        <v>0</v>
      </c>
      <c r="R36" s="857">
        <f t="shared" si="5"/>
        <v>0</v>
      </c>
      <c r="S36" s="882">
        <v>389.4</v>
      </c>
      <c r="T36" s="513">
        <v>2711</v>
      </c>
      <c r="U36" s="513">
        <f>T36*S36</f>
        <v>1055663.3999999999</v>
      </c>
      <c r="V36" s="513">
        <v>6573</v>
      </c>
      <c r="W36" s="513">
        <f>V36*S36</f>
        <v>2559526.1999999997</v>
      </c>
      <c r="X36" s="667">
        <f>U36+W36</f>
        <v>3615189.5999999996</v>
      </c>
    </row>
    <row r="37" spans="1:28" s="230" customFormat="1" ht="15.75" x14ac:dyDescent="0.25">
      <c r="A37" s="491" t="s">
        <v>609</v>
      </c>
      <c r="B37" s="846" t="s">
        <v>156</v>
      </c>
      <c r="C37" s="886"/>
      <c r="D37" s="876"/>
      <c r="E37" s="887"/>
      <c r="F37" s="888"/>
      <c r="G37" s="889"/>
      <c r="H37" s="889"/>
      <c r="I37" s="879"/>
      <c r="J37" s="880"/>
      <c r="K37" s="883"/>
      <c r="L37" s="890"/>
      <c r="M37" s="883"/>
      <c r="N37" s="891"/>
      <c r="O37" s="885"/>
      <c r="P37" s="855">
        <f t="shared" si="3"/>
        <v>0</v>
      </c>
      <c r="Q37" s="856">
        <f t="shared" si="4"/>
        <v>0</v>
      </c>
      <c r="R37" s="857">
        <f t="shared" si="5"/>
        <v>0</v>
      </c>
      <c r="S37" s="882"/>
      <c r="T37" s="513"/>
      <c r="U37" s="513"/>
      <c r="V37" s="513"/>
      <c r="W37" s="513"/>
      <c r="X37" s="667"/>
    </row>
    <row r="38" spans="1:28" s="221" customFormat="1" ht="63.75" x14ac:dyDescent="0.25">
      <c r="A38" s="430" t="s">
        <v>615</v>
      </c>
      <c r="B38" s="869" t="s">
        <v>157</v>
      </c>
      <c r="C38" s="870" t="s">
        <v>153</v>
      </c>
      <c r="D38" s="861">
        <v>536</v>
      </c>
      <c r="E38" s="871">
        <v>4955</v>
      </c>
      <c r="F38" s="862">
        <f>E38*D38</f>
        <v>2655880</v>
      </c>
      <c r="G38" s="862">
        <v>4501</v>
      </c>
      <c r="H38" s="862">
        <f>G38*D38</f>
        <v>2412536</v>
      </c>
      <c r="I38" s="863">
        <f>F38+H38</f>
        <v>5068416</v>
      </c>
      <c r="J38" s="873">
        <v>428.8</v>
      </c>
      <c r="K38" s="856">
        <v>4955</v>
      </c>
      <c r="L38" s="865">
        <f>K38*J38</f>
        <v>2124704</v>
      </c>
      <c r="M38" s="856">
        <v>4501</v>
      </c>
      <c r="N38" s="865">
        <f>M38*J38</f>
        <v>1930028.8</v>
      </c>
      <c r="O38" s="866">
        <f>L38+N38</f>
        <v>4054732.7999999998</v>
      </c>
      <c r="P38" s="855">
        <f t="shared" si="1"/>
        <v>0</v>
      </c>
      <c r="Q38" s="856">
        <f t="shared" si="2"/>
        <v>0</v>
      </c>
      <c r="R38" s="857">
        <f t="shared" si="0"/>
        <v>0</v>
      </c>
      <c r="S38" s="855">
        <v>428.8</v>
      </c>
      <c r="T38" s="512">
        <v>4955</v>
      </c>
      <c r="U38" s="512">
        <f>T38*S38</f>
        <v>2124704</v>
      </c>
      <c r="V38" s="512">
        <v>4501</v>
      </c>
      <c r="W38" s="512">
        <f>V38*S38</f>
        <v>1930028.8</v>
      </c>
      <c r="X38" s="668">
        <f>U38+W38</f>
        <v>4054732.7999999998</v>
      </c>
    </row>
    <row r="39" spans="1:28" s="409" customFormat="1" ht="15.75" hidden="1" x14ac:dyDescent="0.25">
      <c r="A39" s="430" t="s">
        <v>617</v>
      </c>
      <c r="B39" s="431" t="s">
        <v>158</v>
      </c>
      <c r="C39" s="563" t="s">
        <v>31</v>
      </c>
      <c r="D39" s="585">
        <v>2</v>
      </c>
      <c r="E39" s="465">
        <v>8577.880000000001</v>
      </c>
      <c r="F39" s="466">
        <f>E39*D39</f>
        <v>17155.760000000002</v>
      </c>
      <c r="G39" s="466">
        <v>4657.25</v>
      </c>
      <c r="H39" s="466">
        <f>G39*D39</f>
        <v>9314.5</v>
      </c>
      <c r="I39" s="587">
        <f>F39+H39</f>
        <v>26470.260000000002</v>
      </c>
      <c r="J39" s="608"/>
      <c r="K39" s="519">
        <v>8577.880000000001</v>
      </c>
      <c r="L39" s="466">
        <f>K39*J39</f>
        <v>0</v>
      </c>
      <c r="M39" s="519">
        <v>4657.25</v>
      </c>
      <c r="N39" s="466">
        <f>M39*J39</f>
        <v>0</v>
      </c>
      <c r="O39" s="587">
        <f>L39+N39</f>
        <v>0</v>
      </c>
      <c r="P39" s="638">
        <f t="shared" si="1"/>
        <v>0</v>
      </c>
      <c r="Q39" s="512">
        <f t="shared" si="2"/>
        <v>0</v>
      </c>
      <c r="R39" s="637">
        <f t="shared" si="0"/>
        <v>0</v>
      </c>
      <c r="S39" s="638"/>
      <c r="T39" s="519">
        <v>8577.880000000001</v>
      </c>
      <c r="U39" s="519">
        <f>T39*S39</f>
        <v>0</v>
      </c>
      <c r="V39" s="519">
        <v>4657.25</v>
      </c>
      <c r="W39" s="519">
        <f>V39*S39</f>
        <v>0</v>
      </c>
      <c r="X39" s="670">
        <f>U39+W39</f>
        <v>0</v>
      </c>
    </row>
    <row r="40" spans="1:28" s="410" customFormat="1" ht="15.75" hidden="1" x14ac:dyDescent="0.25">
      <c r="A40" s="432" t="s">
        <v>612</v>
      </c>
      <c r="B40" s="433" t="s">
        <v>159</v>
      </c>
      <c r="C40" s="562"/>
      <c r="D40" s="583"/>
      <c r="E40" s="462"/>
      <c r="F40" s="464"/>
      <c r="G40" s="464"/>
      <c r="H40" s="464"/>
      <c r="I40" s="588"/>
      <c r="J40" s="606"/>
      <c r="K40" s="518"/>
      <c r="L40" s="464"/>
      <c r="M40" s="518"/>
      <c r="N40" s="464"/>
      <c r="O40" s="588"/>
      <c r="P40" s="638">
        <f t="shared" si="1"/>
        <v>0</v>
      </c>
      <c r="Q40" s="512">
        <f t="shared" si="2"/>
        <v>0</v>
      </c>
      <c r="R40" s="637">
        <f t="shared" si="0"/>
        <v>0</v>
      </c>
      <c r="S40" s="633"/>
      <c r="T40" s="518"/>
      <c r="U40" s="518"/>
      <c r="V40" s="518"/>
      <c r="W40" s="518"/>
      <c r="X40" s="669"/>
    </row>
    <row r="41" spans="1:28" s="410" customFormat="1" ht="15.75" hidden="1" x14ac:dyDescent="0.25">
      <c r="A41" s="432" t="s">
        <v>618</v>
      </c>
      <c r="B41" s="431" t="s">
        <v>160</v>
      </c>
      <c r="C41" s="563" t="s">
        <v>153</v>
      </c>
      <c r="D41" s="585">
        <v>301.39999999999998</v>
      </c>
      <c r="E41" s="465">
        <v>3957.0696000000007</v>
      </c>
      <c r="F41" s="466">
        <f t="shared" ref="F41:F48" si="6">E41*D41</f>
        <v>1192660.7774400001</v>
      </c>
      <c r="G41" s="466"/>
      <c r="H41" s="466"/>
      <c r="I41" s="587">
        <f t="shared" ref="I41:I48" si="7">F41+H41</f>
        <v>1192660.7774400001</v>
      </c>
      <c r="J41" s="608"/>
      <c r="K41" s="519">
        <v>3957.0696000000007</v>
      </c>
      <c r="L41" s="466">
        <f t="shared" ref="L41:L48" si="8">K41*J41</f>
        <v>0</v>
      </c>
      <c r="M41" s="519"/>
      <c r="N41" s="466"/>
      <c r="O41" s="587">
        <f t="shared" ref="O41:O48" si="9">L41+N41</f>
        <v>0</v>
      </c>
      <c r="P41" s="638">
        <f t="shared" si="1"/>
        <v>0</v>
      </c>
      <c r="Q41" s="512">
        <f t="shared" si="2"/>
        <v>0</v>
      </c>
      <c r="R41" s="637">
        <f t="shared" si="0"/>
        <v>0</v>
      </c>
      <c r="S41" s="638"/>
      <c r="T41" s="519">
        <v>3957.0696000000007</v>
      </c>
      <c r="U41" s="519">
        <f t="shared" ref="U41:U48" si="10">T41*S41</f>
        <v>0</v>
      </c>
      <c r="V41" s="519"/>
      <c r="W41" s="519"/>
      <c r="X41" s="670">
        <f t="shared" ref="X41:X48" si="11">U41+W41</f>
        <v>0</v>
      </c>
    </row>
    <row r="42" spans="1:28" s="410" customFormat="1" ht="15.75" hidden="1" x14ac:dyDescent="0.25">
      <c r="A42" s="432" t="s">
        <v>619</v>
      </c>
      <c r="B42" s="431" t="s">
        <v>161</v>
      </c>
      <c r="C42" s="563" t="s">
        <v>153</v>
      </c>
      <c r="D42" s="585">
        <v>168.8</v>
      </c>
      <c r="E42" s="465">
        <v>1131.7614000000001</v>
      </c>
      <c r="F42" s="466">
        <f t="shared" si="6"/>
        <v>191041.32432000001</v>
      </c>
      <c r="G42" s="466">
        <v>3051.3912000000005</v>
      </c>
      <c r="H42" s="466">
        <f>G42*D42</f>
        <v>515074.8345600001</v>
      </c>
      <c r="I42" s="587">
        <f t="shared" si="7"/>
        <v>706116.15888000012</v>
      </c>
      <c r="J42" s="608"/>
      <c r="K42" s="519">
        <v>1131.7614000000001</v>
      </c>
      <c r="L42" s="466">
        <f t="shared" si="8"/>
        <v>0</v>
      </c>
      <c r="M42" s="519">
        <v>3051.3912000000005</v>
      </c>
      <c r="N42" s="466">
        <f>M42*J42</f>
        <v>0</v>
      </c>
      <c r="O42" s="587">
        <f t="shared" si="9"/>
        <v>0</v>
      </c>
      <c r="P42" s="638">
        <f t="shared" si="1"/>
        <v>0</v>
      </c>
      <c r="Q42" s="512">
        <f t="shared" si="2"/>
        <v>0</v>
      </c>
      <c r="R42" s="637">
        <f t="shared" si="0"/>
        <v>0</v>
      </c>
      <c r="S42" s="638"/>
      <c r="T42" s="519">
        <v>1131.7614000000001</v>
      </c>
      <c r="U42" s="519">
        <f t="shared" si="10"/>
        <v>0</v>
      </c>
      <c r="V42" s="519">
        <v>3051.3912000000005</v>
      </c>
      <c r="W42" s="519">
        <f>V42*S42</f>
        <v>0</v>
      </c>
      <c r="X42" s="670">
        <f t="shared" si="11"/>
        <v>0</v>
      </c>
    </row>
    <row r="43" spans="1:28" s="410" customFormat="1" ht="15.75" hidden="1" x14ac:dyDescent="0.25">
      <c r="A43" s="432" t="s">
        <v>620</v>
      </c>
      <c r="B43" s="431" t="s">
        <v>162</v>
      </c>
      <c r="C43" s="563" t="s">
        <v>153</v>
      </c>
      <c r="D43" s="585">
        <v>111.8</v>
      </c>
      <c r="E43" s="465">
        <v>7888.9800000000014</v>
      </c>
      <c r="F43" s="466">
        <f t="shared" si="6"/>
        <v>881987.96400000015</v>
      </c>
      <c r="G43" s="466"/>
      <c r="H43" s="466"/>
      <c r="I43" s="587">
        <f t="shared" si="7"/>
        <v>881987.96400000015</v>
      </c>
      <c r="J43" s="608"/>
      <c r="K43" s="519">
        <v>7888.9800000000014</v>
      </c>
      <c r="L43" s="466">
        <f t="shared" si="8"/>
        <v>0</v>
      </c>
      <c r="M43" s="519"/>
      <c r="N43" s="466"/>
      <c r="O43" s="587">
        <f t="shared" si="9"/>
        <v>0</v>
      </c>
      <c r="P43" s="638">
        <f t="shared" si="1"/>
        <v>0</v>
      </c>
      <c r="Q43" s="512">
        <f t="shared" si="2"/>
        <v>0</v>
      </c>
      <c r="R43" s="637">
        <f t="shared" si="0"/>
        <v>0</v>
      </c>
      <c r="S43" s="638"/>
      <c r="T43" s="519">
        <v>7888.9800000000014</v>
      </c>
      <c r="U43" s="519">
        <f t="shared" si="10"/>
        <v>0</v>
      </c>
      <c r="V43" s="519"/>
      <c r="W43" s="519"/>
      <c r="X43" s="670">
        <f t="shared" si="11"/>
        <v>0</v>
      </c>
    </row>
    <row r="44" spans="1:28" s="410" customFormat="1" ht="25.5" hidden="1" x14ac:dyDescent="0.25">
      <c r="A44" s="432" t="s">
        <v>621</v>
      </c>
      <c r="B44" s="431" t="s">
        <v>163</v>
      </c>
      <c r="C44" s="563" t="s">
        <v>153</v>
      </c>
      <c r="D44" s="585">
        <v>206.75</v>
      </c>
      <c r="E44" s="465">
        <v>1134.7875000000001</v>
      </c>
      <c r="F44" s="466">
        <f t="shared" si="6"/>
        <v>234617.31562500002</v>
      </c>
      <c r="G44" s="466">
        <v>719.08980000000008</v>
      </c>
      <c r="H44" s="466">
        <f>G44*D44</f>
        <v>148671.81615000003</v>
      </c>
      <c r="I44" s="587">
        <f t="shared" si="7"/>
        <v>383289.13177500002</v>
      </c>
      <c r="J44" s="608"/>
      <c r="K44" s="519">
        <v>1134.7875000000001</v>
      </c>
      <c r="L44" s="466">
        <f t="shared" si="8"/>
        <v>0</v>
      </c>
      <c r="M44" s="519">
        <v>719.08980000000008</v>
      </c>
      <c r="N44" s="466">
        <f>M44*J44</f>
        <v>0</v>
      </c>
      <c r="O44" s="587">
        <f t="shared" si="9"/>
        <v>0</v>
      </c>
      <c r="P44" s="638">
        <f t="shared" si="1"/>
        <v>0</v>
      </c>
      <c r="Q44" s="512">
        <f t="shared" si="2"/>
        <v>0</v>
      </c>
      <c r="R44" s="637">
        <f t="shared" si="0"/>
        <v>0</v>
      </c>
      <c r="S44" s="638"/>
      <c r="T44" s="519">
        <v>1134.7875000000001</v>
      </c>
      <c r="U44" s="519">
        <f t="shared" si="10"/>
        <v>0</v>
      </c>
      <c r="V44" s="519">
        <v>719.08980000000008</v>
      </c>
      <c r="W44" s="519">
        <f>V44*S44</f>
        <v>0</v>
      </c>
      <c r="X44" s="670">
        <f t="shared" si="11"/>
        <v>0</v>
      </c>
    </row>
    <row r="45" spans="1:28" s="410" customFormat="1" ht="15.75" hidden="1" x14ac:dyDescent="0.25">
      <c r="A45" s="432" t="s">
        <v>622</v>
      </c>
      <c r="B45" s="431" t="s">
        <v>164</v>
      </c>
      <c r="C45" s="563" t="s">
        <v>153</v>
      </c>
      <c r="D45" s="585">
        <v>69.400000000000006</v>
      </c>
      <c r="E45" s="465">
        <v>888.18000000000006</v>
      </c>
      <c r="F45" s="466">
        <f t="shared" si="6"/>
        <v>61639.69200000001</v>
      </c>
      <c r="G45" s="466">
        <v>462.8</v>
      </c>
      <c r="H45" s="466">
        <f>G45*D45</f>
        <v>32118.320000000003</v>
      </c>
      <c r="I45" s="587">
        <f t="shared" si="7"/>
        <v>93758.012000000017</v>
      </c>
      <c r="J45" s="608"/>
      <c r="K45" s="519">
        <v>888.18000000000006</v>
      </c>
      <c r="L45" s="466">
        <f t="shared" si="8"/>
        <v>0</v>
      </c>
      <c r="M45" s="519">
        <v>462.8</v>
      </c>
      <c r="N45" s="466">
        <f>M45*J45</f>
        <v>0</v>
      </c>
      <c r="O45" s="587">
        <f t="shared" si="9"/>
        <v>0</v>
      </c>
      <c r="P45" s="638">
        <f t="shared" si="1"/>
        <v>0</v>
      </c>
      <c r="Q45" s="512">
        <f t="shared" si="2"/>
        <v>0</v>
      </c>
      <c r="R45" s="637">
        <f t="shared" si="0"/>
        <v>0</v>
      </c>
      <c r="S45" s="638"/>
      <c r="T45" s="519">
        <v>888.18000000000006</v>
      </c>
      <c r="U45" s="519">
        <f t="shared" si="10"/>
        <v>0</v>
      </c>
      <c r="V45" s="519">
        <v>462.8</v>
      </c>
      <c r="W45" s="519">
        <f>V45*S45</f>
        <v>0</v>
      </c>
      <c r="X45" s="670">
        <f t="shared" si="11"/>
        <v>0</v>
      </c>
    </row>
    <row r="46" spans="1:28" s="410" customFormat="1" ht="15.75" hidden="1" x14ac:dyDescent="0.25">
      <c r="A46" s="432" t="s">
        <v>623</v>
      </c>
      <c r="B46" s="431" t="s">
        <v>165</v>
      </c>
      <c r="C46" s="563" t="s">
        <v>153</v>
      </c>
      <c r="D46" s="585">
        <v>69.400000000000006</v>
      </c>
      <c r="E46" s="465">
        <v>1277.25</v>
      </c>
      <c r="F46" s="466">
        <f t="shared" si="6"/>
        <v>88641.150000000009</v>
      </c>
      <c r="G46" s="466">
        <v>397.78700000000003</v>
      </c>
      <c r="H46" s="466">
        <f>G46*D46</f>
        <v>27606.417800000003</v>
      </c>
      <c r="I46" s="587">
        <f t="shared" si="7"/>
        <v>116247.56780000002</v>
      </c>
      <c r="J46" s="608"/>
      <c r="K46" s="519">
        <v>1277.25</v>
      </c>
      <c r="L46" s="466">
        <f t="shared" si="8"/>
        <v>0</v>
      </c>
      <c r="M46" s="519">
        <v>397.78700000000003</v>
      </c>
      <c r="N46" s="466">
        <f>M46*J46</f>
        <v>0</v>
      </c>
      <c r="O46" s="587">
        <f t="shared" si="9"/>
        <v>0</v>
      </c>
      <c r="P46" s="638">
        <f t="shared" si="1"/>
        <v>0</v>
      </c>
      <c r="Q46" s="512">
        <f t="shared" si="2"/>
        <v>0</v>
      </c>
      <c r="R46" s="637">
        <f t="shared" si="0"/>
        <v>0</v>
      </c>
      <c r="S46" s="638"/>
      <c r="T46" s="519">
        <v>1277.25</v>
      </c>
      <c r="U46" s="519">
        <f t="shared" si="10"/>
        <v>0</v>
      </c>
      <c r="V46" s="519">
        <v>397.78700000000003</v>
      </c>
      <c r="W46" s="519">
        <f>V46*S46</f>
        <v>0</v>
      </c>
      <c r="X46" s="670">
        <f t="shared" si="11"/>
        <v>0</v>
      </c>
    </row>
    <row r="47" spans="1:28" s="410" customFormat="1" ht="15.75" hidden="1" x14ac:dyDescent="0.25">
      <c r="A47" s="432" t="s">
        <v>624</v>
      </c>
      <c r="B47" s="431" t="s">
        <v>166</v>
      </c>
      <c r="C47" s="563" t="s">
        <v>153</v>
      </c>
      <c r="D47" s="585">
        <f>69.4*2</f>
        <v>138.80000000000001</v>
      </c>
      <c r="E47" s="465">
        <v>635.48100000000011</v>
      </c>
      <c r="F47" s="466">
        <f t="shared" si="6"/>
        <v>88204.762800000026</v>
      </c>
      <c r="G47" s="466">
        <v>740.96879999999999</v>
      </c>
      <c r="H47" s="466">
        <f>G47*D47</f>
        <v>102846.46944</v>
      </c>
      <c r="I47" s="587">
        <f t="shared" si="7"/>
        <v>191051.23224000004</v>
      </c>
      <c r="J47" s="608"/>
      <c r="K47" s="519">
        <v>635.48100000000011</v>
      </c>
      <c r="L47" s="466">
        <f t="shared" si="8"/>
        <v>0</v>
      </c>
      <c r="M47" s="519">
        <v>740.96879999999999</v>
      </c>
      <c r="N47" s="466">
        <f>M47*J47</f>
        <v>0</v>
      </c>
      <c r="O47" s="587">
        <f t="shared" si="9"/>
        <v>0</v>
      </c>
      <c r="P47" s="638">
        <f t="shared" si="1"/>
        <v>0</v>
      </c>
      <c r="Q47" s="512">
        <f t="shared" si="2"/>
        <v>0</v>
      </c>
      <c r="R47" s="637">
        <f t="shared" si="0"/>
        <v>0</v>
      </c>
      <c r="S47" s="638"/>
      <c r="T47" s="519">
        <v>635.48100000000011</v>
      </c>
      <c r="U47" s="519">
        <f t="shared" si="10"/>
        <v>0</v>
      </c>
      <c r="V47" s="519">
        <v>740.96879999999999</v>
      </c>
      <c r="W47" s="519">
        <f>V47*S47</f>
        <v>0</v>
      </c>
      <c r="X47" s="670">
        <f t="shared" si="11"/>
        <v>0</v>
      </c>
    </row>
    <row r="48" spans="1:28" s="410" customFormat="1" ht="15.75" hidden="1" x14ac:dyDescent="0.25">
      <c r="A48" s="432" t="s">
        <v>625</v>
      </c>
      <c r="B48" s="431" t="s">
        <v>167</v>
      </c>
      <c r="C48" s="563" t="s">
        <v>153</v>
      </c>
      <c r="D48" s="585">
        <f>69.4*2</f>
        <v>138.80000000000001</v>
      </c>
      <c r="E48" s="465">
        <v>75.652500000000018</v>
      </c>
      <c r="F48" s="466">
        <f t="shared" si="6"/>
        <v>10500.567000000003</v>
      </c>
      <c r="G48" s="466">
        <v>42.299400000000006</v>
      </c>
      <c r="H48" s="466">
        <f>G48*D48</f>
        <v>5871.1567200000009</v>
      </c>
      <c r="I48" s="587">
        <f t="shared" si="7"/>
        <v>16371.723720000004</v>
      </c>
      <c r="J48" s="608"/>
      <c r="K48" s="519">
        <v>75.652500000000018</v>
      </c>
      <c r="L48" s="466">
        <f t="shared" si="8"/>
        <v>0</v>
      </c>
      <c r="M48" s="519">
        <v>42.299400000000006</v>
      </c>
      <c r="N48" s="466">
        <f>M48*J48</f>
        <v>0</v>
      </c>
      <c r="O48" s="587">
        <f t="shared" si="9"/>
        <v>0</v>
      </c>
      <c r="P48" s="638">
        <f t="shared" si="1"/>
        <v>0</v>
      </c>
      <c r="Q48" s="512">
        <f t="shared" si="2"/>
        <v>0</v>
      </c>
      <c r="R48" s="637">
        <f t="shared" si="0"/>
        <v>0</v>
      </c>
      <c r="S48" s="638"/>
      <c r="T48" s="519">
        <v>75.652500000000018</v>
      </c>
      <c r="U48" s="519">
        <f t="shared" si="10"/>
        <v>0</v>
      </c>
      <c r="V48" s="519">
        <v>42.299400000000006</v>
      </c>
      <c r="W48" s="519">
        <f>V48*S48</f>
        <v>0</v>
      </c>
      <c r="X48" s="670">
        <f t="shared" si="11"/>
        <v>0</v>
      </c>
    </row>
    <row r="49" spans="1:24" s="221" customFormat="1" ht="15.75" x14ac:dyDescent="0.25">
      <c r="A49" s="430" t="s">
        <v>611</v>
      </c>
      <c r="B49" s="433" t="s">
        <v>168</v>
      </c>
      <c r="C49" s="563"/>
      <c r="D49" s="585"/>
      <c r="E49" s="418"/>
      <c r="F49" s="419"/>
      <c r="G49" s="419"/>
      <c r="H49" s="419"/>
      <c r="I49" s="586"/>
      <c r="J49" s="608"/>
      <c r="K49" s="512"/>
      <c r="L49" s="441"/>
      <c r="M49" s="512"/>
      <c r="N49" s="441"/>
      <c r="O49" s="609"/>
      <c r="P49" s="638">
        <f t="shared" si="1"/>
        <v>0</v>
      </c>
      <c r="Q49" s="512">
        <f t="shared" si="2"/>
        <v>0</v>
      </c>
      <c r="R49" s="637">
        <f t="shared" si="0"/>
        <v>0</v>
      </c>
      <c r="S49" s="638"/>
      <c r="T49" s="512"/>
      <c r="U49" s="512"/>
      <c r="V49" s="512"/>
      <c r="W49" s="512"/>
      <c r="X49" s="668"/>
    </row>
    <row r="50" spans="1:24" s="221" customFormat="1" ht="17.45" customHeight="1" x14ac:dyDescent="0.25">
      <c r="A50" s="430" t="s">
        <v>626</v>
      </c>
      <c r="B50" s="869" t="s">
        <v>169</v>
      </c>
      <c r="C50" s="870" t="s">
        <v>153</v>
      </c>
      <c r="D50" s="861">
        <v>352.5</v>
      </c>
      <c r="E50" s="871">
        <v>378.26249999999999</v>
      </c>
      <c r="F50" s="862">
        <f t="shared" ref="F50:F71" si="12">E50*D50</f>
        <v>133337.53125</v>
      </c>
      <c r="G50" s="862">
        <v>72.930000000000007</v>
      </c>
      <c r="H50" s="862">
        <f t="shared" ref="H50:H71" si="13">G50*D50</f>
        <v>25707.825000000001</v>
      </c>
      <c r="I50" s="863">
        <f t="shared" ref="I50:I71" si="14">F50+H50</f>
        <v>159045.35625000001</v>
      </c>
      <c r="J50" s="873">
        <v>352.5</v>
      </c>
      <c r="K50" s="856">
        <v>378.26249999999999</v>
      </c>
      <c r="L50" s="865">
        <f t="shared" ref="L50:L71" si="15">K50*J50</f>
        <v>133337.53125</v>
      </c>
      <c r="M50" s="856">
        <v>72.930000000000007</v>
      </c>
      <c r="N50" s="865">
        <f t="shared" ref="N50:N71" si="16">M50*J50</f>
        <v>25707.825000000001</v>
      </c>
      <c r="O50" s="866">
        <f t="shared" ref="O50:O71" si="17">L50+N50</f>
        <v>159045.35625000001</v>
      </c>
      <c r="P50" s="855">
        <f t="shared" si="1"/>
        <v>0.26249999999998863</v>
      </c>
      <c r="Q50" s="856">
        <f t="shared" si="2"/>
        <v>0</v>
      </c>
      <c r="R50" s="857">
        <f t="shared" si="0"/>
        <v>92.53125</v>
      </c>
      <c r="S50" s="855">
        <v>352.5</v>
      </c>
      <c r="T50" s="512">
        <v>378</v>
      </c>
      <c r="U50" s="512">
        <f t="shared" ref="U50:U71" si="18">T50*S50</f>
        <v>133245</v>
      </c>
      <c r="V50" s="512">
        <v>72.930000000000007</v>
      </c>
      <c r="W50" s="512">
        <f>ROUND((V50*S50),2)</f>
        <v>25707.83</v>
      </c>
      <c r="X50" s="668">
        <f t="shared" ref="X50:X71" si="19">U50+W50</f>
        <v>158952.83000000002</v>
      </c>
    </row>
    <row r="51" spans="1:24" s="221" customFormat="1" ht="25.5" x14ac:dyDescent="0.25">
      <c r="A51" s="430" t="s">
        <v>627</v>
      </c>
      <c r="B51" s="869" t="s">
        <v>170</v>
      </c>
      <c r="C51" s="870" t="s">
        <v>171</v>
      </c>
      <c r="D51" s="861">
        <v>7.87</v>
      </c>
      <c r="E51" s="871">
        <v>13208</v>
      </c>
      <c r="F51" s="862">
        <f t="shared" si="12"/>
        <v>103946.96</v>
      </c>
      <c r="G51" s="862">
        <v>14998</v>
      </c>
      <c r="H51" s="862">
        <f t="shared" si="13"/>
        <v>118034.26</v>
      </c>
      <c r="I51" s="863">
        <f t="shared" si="14"/>
        <v>221981.22</v>
      </c>
      <c r="J51" s="873">
        <v>7.87</v>
      </c>
      <c r="K51" s="856">
        <v>13208</v>
      </c>
      <c r="L51" s="865">
        <f t="shared" si="15"/>
        <v>103946.96</v>
      </c>
      <c r="M51" s="856">
        <v>14998</v>
      </c>
      <c r="N51" s="865">
        <f t="shared" si="16"/>
        <v>118034.26</v>
      </c>
      <c r="O51" s="866">
        <f t="shared" si="17"/>
        <v>221981.22</v>
      </c>
      <c r="P51" s="855">
        <f t="shared" si="1"/>
        <v>0</v>
      </c>
      <c r="Q51" s="856">
        <f t="shared" si="2"/>
        <v>0</v>
      </c>
      <c r="R51" s="857">
        <f t="shared" si="0"/>
        <v>0</v>
      </c>
      <c r="S51" s="855">
        <v>7.87</v>
      </c>
      <c r="T51" s="512">
        <v>13208</v>
      </c>
      <c r="U51" s="512">
        <f t="shared" si="18"/>
        <v>103946.96</v>
      </c>
      <c r="V51" s="512">
        <v>14998</v>
      </c>
      <c r="W51" s="512">
        <f t="shared" ref="W51:W71" si="20">V51*S51</f>
        <v>118034.26</v>
      </c>
      <c r="X51" s="668">
        <f t="shared" si="19"/>
        <v>221981.22</v>
      </c>
    </row>
    <row r="52" spans="1:24" s="410" customFormat="1" ht="15.75" hidden="1" x14ac:dyDescent="0.25">
      <c r="A52" s="432" t="s">
        <v>628</v>
      </c>
      <c r="B52" s="431" t="s">
        <v>172</v>
      </c>
      <c r="C52" s="563" t="s">
        <v>153</v>
      </c>
      <c r="D52" s="585">
        <v>187.8</v>
      </c>
      <c r="E52" s="465">
        <v>4772</v>
      </c>
      <c r="F52" s="466">
        <f t="shared" si="12"/>
        <v>896181.60000000009</v>
      </c>
      <c r="G52" s="466">
        <v>2131</v>
      </c>
      <c r="H52" s="466">
        <f t="shared" si="13"/>
        <v>400201.80000000005</v>
      </c>
      <c r="I52" s="587">
        <f t="shared" si="14"/>
        <v>1296383.4000000001</v>
      </c>
      <c r="J52" s="608"/>
      <c r="K52" s="519">
        <v>4772</v>
      </c>
      <c r="L52" s="466">
        <f t="shared" si="15"/>
        <v>0</v>
      </c>
      <c r="M52" s="519">
        <v>2131</v>
      </c>
      <c r="N52" s="466">
        <f t="shared" si="16"/>
        <v>0</v>
      </c>
      <c r="O52" s="587">
        <f t="shared" si="17"/>
        <v>0</v>
      </c>
      <c r="P52" s="638">
        <f t="shared" si="1"/>
        <v>0</v>
      </c>
      <c r="Q52" s="512">
        <f t="shared" si="2"/>
        <v>0</v>
      </c>
      <c r="R52" s="637">
        <f t="shared" si="0"/>
        <v>0</v>
      </c>
      <c r="S52" s="638"/>
      <c r="T52" s="519">
        <v>4772</v>
      </c>
      <c r="U52" s="519">
        <f t="shared" si="18"/>
        <v>0</v>
      </c>
      <c r="V52" s="519">
        <v>2131</v>
      </c>
      <c r="W52" s="519">
        <f t="shared" si="20"/>
        <v>0</v>
      </c>
      <c r="X52" s="670">
        <f t="shared" si="19"/>
        <v>0</v>
      </c>
    </row>
    <row r="53" spans="1:24" s="410" customFormat="1" ht="15.75" hidden="1" x14ac:dyDescent="0.25">
      <c r="A53" s="432" t="s">
        <v>629</v>
      </c>
      <c r="B53" s="431" t="s">
        <v>173</v>
      </c>
      <c r="C53" s="563" t="s">
        <v>153</v>
      </c>
      <c r="D53" s="585">
        <v>332.1</v>
      </c>
      <c r="E53" s="465">
        <v>2629</v>
      </c>
      <c r="F53" s="466">
        <f t="shared" si="12"/>
        <v>873090.9</v>
      </c>
      <c r="G53" s="466">
        <v>3034</v>
      </c>
      <c r="H53" s="466">
        <f t="shared" si="13"/>
        <v>1007591.4</v>
      </c>
      <c r="I53" s="587">
        <f t="shared" si="14"/>
        <v>1880682.3</v>
      </c>
      <c r="J53" s="608"/>
      <c r="K53" s="519">
        <v>2629</v>
      </c>
      <c r="L53" s="466">
        <f t="shared" si="15"/>
        <v>0</v>
      </c>
      <c r="M53" s="519">
        <v>3034</v>
      </c>
      <c r="N53" s="466">
        <f t="shared" si="16"/>
        <v>0</v>
      </c>
      <c r="O53" s="587">
        <f t="shared" si="17"/>
        <v>0</v>
      </c>
      <c r="P53" s="638">
        <f t="shared" si="1"/>
        <v>0</v>
      </c>
      <c r="Q53" s="512">
        <f t="shared" si="2"/>
        <v>0</v>
      </c>
      <c r="R53" s="637">
        <f t="shared" si="0"/>
        <v>0</v>
      </c>
      <c r="S53" s="638"/>
      <c r="T53" s="519">
        <v>2629</v>
      </c>
      <c r="U53" s="519">
        <f t="shared" si="18"/>
        <v>0</v>
      </c>
      <c r="V53" s="519">
        <v>3034</v>
      </c>
      <c r="W53" s="519">
        <f t="shared" si="20"/>
        <v>0</v>
      </c>
      <c r="X53" s="670">
        <f t="shared" si="19"/>
        <v>0</v>
      </c>
    </row>
    <row r="54" spans="1:24" s="410" customFormat="1" ht="15.75" hidden="1" x14ac:dyDescent="0.25">
      <c r="A54" s="432" t="s">
        <v>630</v>
      </c>
      <c r="B54" s="431" t="s">
        <v>174</v>
      </c>
      <c r="C54" s="563" t="s">
        <v>153</v>
      </c>
      <c r="D54" s="585">
        <v>121.8</v>
      </c>
      <c r="E54" s="465">
        <v>708.10739999999998</v>
      </c>
      <c r="F54" s="466">
        <f t="shared" si="12"/>
        <v>86247.481319999992</v>
      </c>
      <c r="G54" s="466">
        <v>2641.5246000000002</v>
      </c>
      <c r="H54" s="466">
        <f t="shared" si="13"/>
        <v>321737.69628000003</v>
      </c>
      <c r="I54" s="587">
        <f t="shared" si="14"/>
        <v>407985.17760000005</v>
      </c>
      <c r="J54" s="608"/>
      <c r="K54" s="519">
        <v>708.10739999999998</v>
      </c>
      <c r="L54" s="466">
        <f t="shared" si="15"/>
        <v>0</v>
      </c>
      <c r="M54" s="519">
        <v>2641.5246000000002</v>
      </c>
      <c r="N54" s="466">
        <f t="shared" si="16"/>
        <v>0</v>
      </c>
      <c r="O54" s="587">
        <f t="shared" si="17"/>
        <v>0</v>
      </c>
      <c r="P54" s="638">
        <f t="shared" si="1"/>
        <v>0</v>
      </c>
      <c r="Q54" s="512">
        <f t="shared" si="2"/>
        <v>0</v>
      </c>
      <c r="R54" s="637">
        <f t="shared" si="0"/>
        <v>0</v>
      </c>
      <c r="S54" s="638"/>
      <c r="T54" s="519">
        <v>708.10739999999998</v>
      </c>
      <c r="U54" s="519">
        <f t="shared" si="18"/>
        <v>0</v>
      </c>
      <c r="V54" s="519">
        <v>2641.5246000000002</v>
      </c>
      <c r="W54" s="519">
        <f t="shared" si="20"/>
        <v>0</v>
      </c>
      <c r="X54" s="670">
        <f t="shared" si="19"/>
        <v>0</v>
      </c>
    </row>
    <row r="55" spans="1:24" s="410" customFormat="1" ht="15.75" hidden="1" x14ac:dyDescent="0.25">
      <c r="A55" s="432" t="s">
        <v>631</v>
      </c>
      <c r="B55" s="431" t="s">
        <v>175</v>
      </c>
      <c r="C55" s="563" t="s">
        <v>153</v>
      </c>
      <c r="D55" s="585">
        <v>141.30000000000001</v>
      </c>
      <c r="E55" s="465">
        <v>680.87250000000006</v>
      </c>
      <c r="F55" s="466">
        <f t="shared" si="12"/>
        <v>96207.284250000012</v>
      </c>
      <c r="G55" s="466">
        <v>1083.7398000000001</v>
      </c>
      <c r="H55" s="466">
        <f t="shared" si="13"/>
        <v>153132.43374000001</v>
      </c>
      <c r="I55" s="587">
        <f t="shared" si="14"/>
        <v>249339.71799000003</v>
      </c>
      <c r="J55" s="608"/>
      <c r="K55" s="519">
        <v>680.87250000000006</v>
      </c>
      <c r="L55" s="466">
        <f t="shared" si="15"/>
        <v>0</v>
      </c>
      <c r="M55" s="519">
        <v>1083.7398000000001</v>
      </c>
      <c r="N55" s="466">
        <f t="shared" si="16"/>
        <v>0</v>
      </c>
      <c r="O55" s="587">
        <f t="shared" si="17"/>
        <v>0</v>
      </c>
      <c r="P55" s="638">
        <f t="shared" si="1"/>
        <v>0</v>
      </c>
      <c r="Q55" s="512">
        <f t="shared" si="2"/>
        <v>0</v>
      </c>
      <c r="R55" s="637">
        <f t="shared" si="0"/>
        <v>0</v>
      </c>
      <c r="S55" s="638"/>
      <c r="T55" s="519">
        <v>680.87250000000006</v>
      </c>
      <c r="U55" s="519">
        <f t="shared" si="18"/>
        <v>0</v>
      </c>
      <c r="V55" s="519">
        <v>1083.7398000000001</v>
      </c>
      <c r="W55" s="519">
        <f t="shared" si="20"/>
        <v>0</v>
      </c>
      <c r="X55" s="670">
        <f t="shared" si="19"/>
        <v>0</v>
      </c>
    </row>
    <row r="56" spans="1:24" s="410" customFormat="1" ht="15.75" hidden="1" x14ac:dyDescent="0.25">
      <c r="A56" s="432" t="s">
        <v>632</v>
      </c>
      <c r="B56" s="431" t="s">
        <v>176</v>
      </c>
      <c r="C56" s="563" t="s">
        <v>153</v>
      </c>
      <c r="D56" s="585">
        <v>355.6</v>
      </c>
      <c r="E56" s="465">
        <v>3576</v>
      </c>
      <c r="F56" s="466">
        <f t="shared" si="12"/>
        <v>1271625.6000000001</v>
      </c>
      <c r="G56" s="466">
        <v>1630</v>
      </c>
      <c r="H56" s="466">
        <f t="shared" si="13"/>
        <v>579628</v>
      </c>
      <c r="I56" s="587">
        <f t="shared" si="14"/>
        <v>1851253.6</v>
      </c>
      <c r="J56" s="608"/>
      <c r="K56" s="519">
        <v>3576</v>
      </c>
      <c r="L56" s="466">
        <f t="shared" si="15"/>
        <v>0</v>
      </c>
      <c r="M56" s="519">
        <v>1630</v>
      </c>
      <c r="N56" s="466">
        <f t="shared" si="16"/>
        <v>0</v>
      </c>
      <c r="O56" s="587">
        <f t="shared" si="17"/>
        <v>0</v>
      </c>
      <c r="P56" s="638">
        <f t="shared" si="1"/>
        <v>0</v>
      </c>
      <c r="Q56" s="512">
        <f t="shared" si="2"/>
        <v>0</v>
      </c>
      <c r="R56" s="637">
        <f t="shared" si="0"/>
        <v>0</v>
      </c>
      <c r="S56" s="638"/>
      <c r="T56" s="519">
        <v>3576</v>
      </c>
      <c r="U56" s="519">
        <f t="shared" si="18"/>
        <v>0</v>
      </c>
      <c r="V56" s="519">
        <v>1630</v>
      </c>
      <c r="W56" s="519">
        <f t="shared" si="20"/>
        <v>0</v>
      </c>
      <c r="X56" s="670">
        <f t="shared" si="19"/>
        <v>0</v>
      </c>
    </row>
    <row r="57" spans="1:24" s="410" customFormat="1" ht="15.75" hidden="1" x14ac:dyDescent="0.25">
      <c r="A57" s="432" t="s">
        <v>633</v>
      </c>
      <c r="B57" s="431" t="s">
        <v>177</v>
      </c>
      <c r="C57" s="563" t="s">
        <v>153</v>
      </c>
      <c r="D57" s="585">
        <v>2</v>
      </c>
      <c r="E57" s="465">
        <v>4149</v>
      </c>
      <c r="F57" s="466">
        <f t="shared" si="12"/>
        <v>8298</v>
      </c>
      <c r="G57" s="466">
        <v>2131</v>
      </c>
      <c r="H57" s="466">
        <f t="shared" si="13"/>
        <v>4262</v>
      </c>
      <c r="I57" s="587">
        <f t="shared" si="14"/>
        <v>12560</v>
      </c>
      <c r="J57" s="608"/>
      <c r="K57" s="519">
        <v>4149</v>
      </c>
      <c r="L57" s="466">
        <f t="shared" si="15"/>
        <v>0</v>
      </c>
      <c r="M57" s="519">
        <v>2131</v>
      </c>
      <c r="N57" s="466">
        <f t="shared" si="16"/>
        <v>0</v>
      </c>
      <c r="O57" s="587">
        <f t="shared" si="17"/>
        <v>0</v>
      </c>
      <c r="P57" s="638">
        <f t="shared" si="1"/>
        <v>0</v>
      </c>
      <c r="Q57" s="512">
        <f t="shared" si="2"/>
        <v>0</v>
      </c>
      <c r="R57" s="637">
        <f t="shared" si="0"/>
        <v>0</v>
      </c>
      <c r="S57" s="638"/>
      <c r="T57" s="519">
        <v>4149</v>
      </c>
      <c r="U57" s="519">
        <f t="shared" si="18"/>
        <v>0</v>
      </c>
      <c r="V57" s="519">
        <v>2131</v>
      </c>
      <c r="W57" s="519">
        <f t="shared" si="20"/>
        <v>0</v>
      </c>
      <c r="X57" s="670">
        <f t="shared" si="19"/>
        <v>0</v>
      </c>
    </row>
    <row r="58" spans="1:24" s="410" customFormat="1" ht="25.5" hidden="1" x14ac:dyDescent="0.25">
      <c r="A58" s="432" t="s">
        <v>634</v>
      </c>
      <c r="B58" s="431" t="s">
        <v>178</v>
      </c>
      <c r="C58" s="563" t="s">
        <v>153</v>
      </c>
      <c r="D58" s="585">
        <v>141.30000000000001</v>
      </c>
      <c r="E58" s="465">
        <v>3470</v>
      </c>
      <c r="F58" s="466">
        <f t="shared" si="12"/>
        <v>490311.00000000006</v>
      </c>
      <c r="G58" s="466">
        <v>1590</v>
      </c>
      <c r="H58" s="466">
        <f t="shared" si="13"/>
        <v>224667.00000000003</v>
      </c>
      <c r="I58" s="587">
        <f t="shared" si="14"/>
        <v>714978.00000000012</v>
      </c>
      <c r="J58" s="608"/>
      <c r="K58" s="519">
        <v>3470</v>
      </c>
      <c r="L58" s="466">
        <f t="shared" si="15"/>
        <v>0</v>
      </c>
      <c r="M58" s="519">
        <v>1590</v>
      </c>
      <c r="N58" s="466">
        <f t="shared" si="16"/>
        <v>0</v>
      </c>
      <c r="O58" s="587">
        <f t="shared" si="17"/>
        <v>0</v>
      </c>
      <c r="P58" s="638">
        <f t="shared" si="1"/>
        <v>0</v>
      </c>
      <c r="Q58" s="512">
        <f t="shared" si="2"/>
        <v>0</v>
      </c>
      <c r="R58" s="637">
        <f t="shared" si="0"/>
        <v>0</v>
      </c>
      <c r="S58" s="638"/>
      <c r="T58" s="519">
        <v>3470</v>
      </c>
      <c r="U58" s="519">
        <f t="shared" si="18"/>
        <v>0</v>
      </c>
      <c r="V58" s="519">
        <v>1590</v>
      </c>
      <c r="W58" s="519">
        <f t="shared" si="20"/>
        <v>0</v>
      </c>
      <c r="X58" s="670">
        <f t="shared" si="19"/>
        <v>0</v>
      </c>
    </row>
    <row r="59" spans="1:24" s="410" customFormat="1" ht="15.75" hidden="1" x14ac:dyDescent="0.25">
      <c r="A59" s="432" t="s">
        <v>635</v>
      </c>
      <c r="B59" s="431" t="s">
        <v>179</v>
      </c>
      <c r="C59" s="563" t="s">
        <v>153</v>
      </c>
      <c r="D59" s="585">
        <v>1140.5999999999999</v>
      </c>
      <c r="E59" s="465">
        <v>75.652500000000018</v>
      </c>
      <c r="F59" s="466">
        <f t="shared" si="12"/>
        <v>86289.241500000018</v>
      </c>
      <c r="G59" s="466">
        <v>42.299400000000006</v>
      </c>
      <c r="H59" s="466">
        <f t="shared" si="13"/>
        <v>48246.695640000005</v>
      </c>
      <c r="I59" s="587">
        <f t="shared" si="14"/>
        <v>134535.93714000002</v>
      </c>
      <c r="J59" s="608"/>
      <c r="K59" s="519">
        <v>75.652500000000018</v>
      </c>
      <c r="L59" s="466">
        <f t="shared" si="15"/>
        <v>0</v>
      </c>
      <c r="M59" s="519">
        <v>42.299400000000006</v>
      </c>
      <c r="N59" s="466">
        <f t="shared" si="16"/>
        <v>0</v>
      </c>
      <c r="O59" s="587">
        <f t="shared" si="17"/>
        <v>0</v>
      </c>
      <c r="P59" s="638">
        <f t="shared" si="1"/>
        <v>0</v>
      </c>
      <c r="Q59" s="512">
        <f t="shared" si="2"/>
        <v>0</v>
      </c>
      <c r="R59" s="637">
        <f t="shared" si="0"/>
        <v>0</v>
      </c>
      <c r="S59" s="638"/>
      <c r="T59" s="519">
        <v>75.652500000000018</v>
      </c>
      <c r="U59" s="519">
        <f t="shared" si="18"/>
        <v>0</v>
      </c>
      <c r="V59" s="519">
        <v>42.299400000000006</v>
      </c>
      <c r="W59" s="519">
        <f t="shared" si="20"/>
        <v>0</v>
      </c>
      <c r="X59" s="670">
        <f t="shared" si="19"/>
        <v>0</v>
      </c>
    </row>
    <row r="60" spans="1:24" s="230" customFormat="1" ht="15.75" x14ac:dyDescent="0.25">
      <c r="A60" s="430" t="s">
        <v>636</v>
      </c>
      <c r="B60" s="869" t="s">
        <v>180</v>
      </c>
      <c r="C60" s="870" t="s">
        <v>153</v>
      </c>
      <c r="D60" s="876">
        <v>1194.52</v>
      </c>
      <c r="E60" s="877">
        <v>4448.1898168301914</v>
      </c>
      <c r="F60" s="878">
        <f t="shared" si="12"/>
        <v>5313451.7</v>
      </c>
      <c r="G60" s="878">
        <v>3702.4359575394305</v>
      </c>
      <c r="H60" s="878">
        <f t="shared" si="13"/>
        <v>4422633.8000000007</v>
      </c>
      <c r="I60" s="897">
        <f t="shared" si="14"/>
        <v>9736085.5</v>
      </c>
      <c r="J60" s="873">
        <v>98.58</v>
      </c>
      <c r="K60" s="856">
        <v>4448.1898168301914</v>
      </c>
      <c r="L60" s="865">
        <f t="shared" si="15"/>
        <v>438502.55214312027</v>
      </c>
      <c r="M60" s="856">
        <v>3702.4359575394305</v>
      </c>
      <c r="N60" s="865">
        <f t="shared" si="16"/>
        <v>364986.13669423707</v>
      </c>
      <c r="O60" s="866">
        <f t="shared" si="17"/>
        <v>803488.68883735733</v>
      </c>
      <c r="P60" s="855">
        <f t="shared" si="1"/>
        <v>0.18981683019137563</v>
      </c>
      <c r="Q60" s="856">
        <f t="shared" si="2"/>
        <v>0.4359575394305466</v>
      </c>
      <c r="R60" s="857">
        <f t="shared" si="0"/>
        <v>226.74000000022352</v>
      </c>
      <c r="S60" s="855">
        <v>98.58</v>
      </c>
      <c r="T60" s="512">
        <v>4448</v>
      </c>
      <c r="U60" s="512">
        <f t="shared" si="18"/>
        <v>438483.83999999997</v>
      </c>
      <c r="V60" s="512">
        <v>3702</v>
      </c>
      <c r="W60" s="512">
        <f t="shared" si="20"/>
        <v>364943.16</v>
      </c>
      <c r="X60" s="668">
        <f t="shared" si="19"/>
        <v>803427</v>
      </c>
    </row>
    <row r="61" spans="1:24" s="499" customFormat="1" ht="15.75" hidden="1" x14ac:dyDescent="0.25">
      <c r="A61" s="498" t="s">
        <v>637</v>
      </c>
      <c r="B61" s="433" t="s">
        <v>181</v>
      </c>
      <c r="C61" s="565" t="s">
        <v>31</v>
      </c>
      <c r="D61" s="589">
        <v>11</v>
      </c>
      <c r="E61" s="467">
        <v>34209</v>
      </c>
      <c r="F61" s="468">
        <f t="shared" si="12"/>
        <v>376299</v>
      </c>
      <c r="G61" s="468">
        <v>89433</v>
      </c>
      <c r="H61" s="468">
        <f t="shared" si="13"/>
        <v>983763</v>
      </c>
      <c r="I61" s="590">
        <f t="shared" si="14"/>
        <v>1360062</v>
      </c>
      <c r="J61" s="611"/>
      <c r="K61" s="521">
        <v>34209</v>
      </c>
      <c r="L61" s="468">
        <f t="shared" si="15"/>
        <v>0</v>
      </c>
      <c r="M61" s="521">
        <v>89433</v>
      </c>
      <c r="N61" s="468">
        <f t="shared" si="16"/>
        <v>0</v>
      </c>
      <c r="O61" s="590">
        <f t="shared" si="17"/>
        <v>0</v>
      </c>
      <c r="P61" s="638">
        <f t="shared" si="1"/>
        <v>0</v>
      </c>
      <c r="Q61" s="512">
        <f t="shared" si="2"/>
        <v>0</v>
      </c>
      <c r="R61" s="637">
        <f t="shared" si="0"/>
        <v>0</v>
      </c>
      <c r="S61" s="647"/>
      <c r="T61" s="521">
        <v>34209</v>
      </c>
      <c r="U61" s="521">
        <f t="shared" si="18"/>
        <v>0</v>
      </c>
      <c r="V61" s="521">
        <v>89433</v>
      </c>
      <c r="W61" s="521">
        <f t="shared" si="20"/>
        <v>0</v>
      </c>
      <c r="X61" s="671">
        <f t="shared" si="19"/>
        <v>0</v>
      </c>
    </row>
    <row r="62" spans="1:24" s="499" customFormat="1" ht="15.75" hidden="1" x14ac:dyDescent="0.25">
      <c r="A62" s="498" t="s">
        <v>638</v>
      </c>
      <c r="B62" s="433" t="s">
        <v>182</v>
      </c>
      <c r="C62" s="565" t="s">
        <v>31</v>
      </c>
      <c r="D62" s="589">
        <v>6</v>
      </c>
      <c r="E62" s="467">
        <v>18204</v>
      </c>
      <c r="F62" s="468">
        <f t="shared" si="12"/>
        <v>109224</v>
      </c>
      <c r="G62" s="468">
        <v>79865</v>
      </c>
      <c r="H62" s="468">
        <f t="shared" si="13"/>
        <v>479190</v>
      </c>
      <c r="I62" s="590">
        <f t="shared" si="14"/>
        <v>588414</v>
      </c>
      <c r="J62" s="611"/>
      <c r="K62" s="521">
        <v>18204</v>
      </c>
      <c r="L62" s="468">
        <f t="shared" si="15"/>
        <v>0</v>
      </c>
      <c r="M62" s="521">
        <v>79865</v>
      </c>
      <c r="N62" s="468">
        <f t="shared" si="16"/>
        <v>0</v>
      </c>
      <c r="O62" s="590">
        <f t="shared" si="17"/>
        <v>0</v>
      </c>
      <c r="P62" s="638">
        <f t="shared" si="1"/>
        <v>0</v>
      </c>
      <c r="Q62" s="512">
        <f t="shared" si="2"/>
        <v>0</v>
      </c>
      <c r="R62" s="637">
        <f t="shared" si="0"/>
        <v>0</v>
      </c>
      <c r="S62" s="647"/>
      <c r="T62" s="521">
        <v>18204</v>
      </c>
      <c r="U62" s="521">
        <f t="shared" si="18"/>
        <v>0</v>
      </c>
      <c r="V62" s="521">
        <v>79865</v>
      </c>
      <c r="W62" s="521">
        <f t="shared" si="20"/>
        <v>0</v>
      </c>
      <c r="X62" s="671">
        <f t="shared" si="19"/>
        <v>0</v>
      </c>
    </row>
    <row r="63" spans="1:24" s="499" customFormat="1" ht="15.75" hidden="1" x14ac:dyDescent="0.25">
      <c r="A63" s="498" t="s">
        <v>639</v>
      </c>
      <c r="B63" s="433" t="s">
        <v>183</v>
      </c>
      <c r="C63" s="565" t="s">
        <v>31</v>
      </c>
      <c r="D63" s="589">
        <v>42</v>
      </c>
      <c r="E63" s="467">
        <v>14176</v>
      </c>
      <c r="F63" s="468">
        <f t="shared" si="12"/>
        <v>595392</v>
      </c>
      <c r="G63" s="468">
        <v>34900</v>
      </c>
      <c r="H63" s="468">
        <f t="shared" si="13"/>
        <v>1465800</v>
      </c>
      <c r="I63" s="590">
        <f t="shared" si="14"/>
        <v>2061192</v>
      </c>
      <c r="J63" s="611"/>
      <c r="K63" s="521">
        <v>14176</v>
      </c>
      <c r="L63" s="468">
        <f t="shared" si="15"/>
        <v>0</v>
      </c>
      <c r="M63" s="521">
        <v>34900</v>
      </c>
      <c r="N63" s="468">
        <f t="shared" si="16"/>
        <v>0</v>
      </c>
      <c r="O63" s="590">
        <f t="shared" si="17"/>
        <v>0</v>
      </c>
      <c r="P63" s="638">
        <f t="shared" si="1"/>
        <v>0</v>
      </c>
      <c r="Q63" s="512">
        <f t="shared" si="2"/>
        <v>0</v>
      </c>
      <c r="R63" s="637">
        <f t="shared" si="0"/>
        <v>0</v>
      </c>
      <c r="S63" s="647"/>
      <c r="T63" s="521">
        <v>14176</v>
      </c>
      <c r="U63" s="521">
        <f t="shared" si="18"/>
        <v>0</v>
      </c>
      <c r="V63" s="521">
        <v>34900</v>
      </c>
      <c r="W63" s="521">
        <f t="shared" si="20"/>
        <v>0</v>
      </c>
      <c r="X63" s="671">
        <f t="shared" si="19"/>
        <v>0</v>
      </c>
    </row>
    <row r="64" spans="1:24" s="499" customFormat="1" ht="15.75" hidden="1" x14ac:dyDescent="0.25">
      <c r="A64" s="498" t="s">
        <v>640</v>
      </c>
      <c r="B64" s="433" t="s">
        <v>184</v>
      </c>
      <c r="C64" s="565" t="s">
        <v>31</v>
      </c>
      <c r="D64" s="589">
        <v>1</v>
      </c>
      <c r="E64" s="467">
        <v>504288.43</v>
      </c>
      <c r="F64" s="468">
        <f t="shared" si="12"/>
        <v>504288.43</v>
      </c>
      <c r="G64" s="468">
        <v>855301.20000000007</v>
      </c>
      <c r="H64" s="468">
        <f t="shared" si="13"/>
        <v>855301.20000000007</v>
      </c>
      <c r="I64" s="590">
        <f t="shared" si="14"/>
        <v>1359589.6300000001</v>
      </c>
      <c r="J64" s="611"/>
      <c r="K64" s="521">
        <v>504288.43</v>
      </c>
      <c r="L64" s="468">
        <f t="shared" si="15"/>
        <v>0</v>
      </c>
      <c r="M64" s="521">
        <v>855301.20000000007</v>
      </c>
      <c r="N64" s="468">
        <f t="shared" si="16"/>
        <v>0</v>
      </c>
      <c r="O64" s="590">
        <f t="shared" si="17"/>
        <v>0</v>
      </c>
      <c r="P64" s="638">
        <f t="shared" si="1"/>
        <v>0</v>
      </c>
      <c r="Q64" s="512">
        <f t="shared" si="2"/>
        <v>0</v>
      </c>
      <c r="R64" s="637">
        <f t="shared" si="0"/>
        <v>0</v>
      </c>
      <c r="S64" s="647"/>
      <c r="T64" s="521">
        <v>504288.43</v>
      </c>
      <c r="U64" s="521">
        <f t="shared" si="18"/>
        <v>0</v>
      </c>
      <c r="V64" s="521">
        <v>855301.20000000007</v>
      </c>
      <c r="W64" s="521">
        <f t="shared" si="20"/>
        <v>0</v>
      </c>
      <c r="X64" s="671">
        <f t="shared" si="19"/>
        <v>0</v>
      </c>
    </row>
    <row r="65" spans="1:24" s="221" customFormat="1" ht="15.75" x14ac:dyDescent="0.25">
      <c r="A65" s="490" t="s">
        <v>641</v>
      </c>
      <c r="B65" s="492" t="s">
        <v>185</v>
      </c>
      <c r="C65" s="566" t="s">
        <v>171</v>
      </c>
      <c r="D65" s="589">
        <v>41.2</v>
      </c>
      <c r="E65" s="467">
        <v>44343.5</v>
      </c>
      <c r="F65" s="468">
        <f t="shared" si="12"/>
        <v>1826952.2000000002</v>
      </c>
      <c r="G65" s="468">
        <v>47372</v>
      </c>
      <c r="H65" s="468">
        <f t="shared" si="13"/>
        <v>1951726.4000000001</v>
      </c>
      <c r="I65" s="590">
        <f t="shared" si="14"/>
        <v>3778678.6000000006</v>
      </c>
      <c r="J65" s="612">
        <v>41.2</v>
      </c>
      <c r="K65" s="514">
        <v>44343.5</v>
      </c>
      <c r="L65" s="488">
        <f t="shared" si="15"/>
        <v>1826952.2000000002</v>
      </c>
      <c r="M65" s="514">
        <v>47372</v>
      </c>
      <c r="N65" s="488">
        <f t="shared" si="16"/>
        <v>1951726.4000000001</v>
      </c>
      <c r="O65" s="613">
        <f t="shared" si="17"/>
        <v>3778678.6000000006</v>
      </c>
      <c r="P65" s="638">
        <f t="shared" si="1"/>
        <v>0</v>
      </c>
      <c r="Q65" s="512">
        <f t="shared" si="2"/>
        <v>0</v>
      </c>
      <c r="R65" s="637">
        <f t="shared" si="0"/>
        <v>0</v>
      </c>
      <c r="S65" s="648">
        <v>41.2</v>
      </c>
      <c r="T65" s="514">
        <v>44343.5</v>
      </c>
      <c r="U65" s="514">
        <f t="shared" si="18"/>
        <v>1826952.2000000002</v>
      </c>
      <c r="V65" s="514">
        <v>47372</v>
      </c>
      <c r="W65" s="514">
        <f t="shared" si="20"/>
        <v>1951726.4000000001</v>
      </c>
      <c r="X65" s="672">
        <f t="shared" si="19"/>
        <v>3778678.6000000006</v>
      </c>
    </row>
    <row r="66" spans="1:24" s="499" customFormat="1" ht="15.75" hidden="1" x14ac:dyDescent="0.25">
      <c r="A66" s="498" t="s">
        <v>642</v>
      </c>
      <c r="B66" s="433" t="s">
        <v>186</v>
      </c>
      <c r="C66" s="567" t="s">
        <v>153</v>
      </c>
      <c r="D66" s="591">
        <v>387</v>
      </c>
      <c r="E66" s="469">
        <v>3576</v>
      </c>
      <c r="F66" s="469">
        <f t="shared" si="12"/>
        <v>1383912</v>
      </c>
      <c r="G66" s="469">
        <v>3510</v>
      </c>
      <c r="H66" s="469">
        <f t="shared" si="13"/>
        <v>1358370</v>
      </c>
      <c r="I66" s="590">
        <f t="shared" si="14"/>
        <v>2742282</v>
      </c>
      <c r="J66" s="614"/>
      <c r="K66" s="522">
        <v>3576</v>
      </c>
      <c r="L66" s="469">
        <f t="shared" si="15"/>
        <v>0</v>
      </c>
      <c r="M66" s="522">
        <v>3510</v>
      </c>
      <c r="N66" s="469">
        <f t="shared" si="16"/>
        <v>0</v>
      </c>
      <c r="O66" s="590">
        <f t="shared" si="17"/>
        <v>0</v>
      </c>
      <c r="P66" s="638">
        <f t="shared" si="1"/>
        <v>0</v>
      </c>
      <c r="Q66" s="512">
        <f t="shared" si="2"/>
        <v>0</v>
      </c>
      <c r="R66" s="637">
        <f t="shared" si="0"/>
        <v>0</v>
      </c>
      <c r="S66" s="647"/>
      <c r="T66" s="522">
        <v>3576</v>
      </c>
      <c r="U66" s="522">
        <f t="shared" si="18"/>
        <v>0</v>
      </c>
      <c r="V66" s="522">
        <v>3510</v>
      </c>
      <c r="W66" s="522">
        <f t="shared" si="20"/>
        <v>0</v>
      </c>
      <c r="X66" s="671">
        <f t="shared" si="19"/>
        <v>0</v>
      </c>
    </row>
    <row r="67" spans="1:24" s="230" customFormat="1" ht="15.75" x14ac:dyDescent="0.25">
      <c r="A67" s="490" t="s">
        <v>643</v>
      </c>
      <c r="B67" s="898" t="s">
        <v>187</v>
      </c>
      <c r="C67" s="899" t="s">
        <v>31</v>
      </c>
      <c r="D67" s="900">
        <v>15</v>
      </c>
      <c r="E67" s="901">
        <v>25728.400000000001</v>
      </c>
      <c r="F67" s="901">
        <f t="shared" si="12"/>
        <v>385926</v>
      </c>
      <c r="G67" s="901">
        <v>850.2</v>
      </c>
      <c r="H67" s="901">
        <f t="shared" si="13"/>
        <v>12753</v>
      </c>
      <c r="I67" s="902">
        <f t="shared" si="14"/>
        <v>398679</v>
      </c>
      <c r="J67" s="864">
        <v>15</v>
      </c>
      <c r="K67" s="903">
        <v>25728.400000000001</v>
      </c>
      <c r="L67" s="904">
        <f t="shared" si="15"/>
        <v>385926</v>
      </c>
      <c r="M67" s="903">
        <v>850.2</v>
      </c>
      <c r="N67" s="904">
        <f t="shared" si="16"/>
        <v>12753</v>
      </c>
      <c r="O67" s="905">
        <f t="shared" si="17"/>
        <v>398679</v>
      </c>
      <c r="P67" s="855">
        <f t="shared" si="1"/>
        <v>0</v>
      </c>
      <c r="Q67" s="856">
        <f t="shared" si="2"/>
        <v>0</v>
      </c>
      <c r="R67" s="857">
        <f t="shared" si="0"/>
        <v>0</v>
      </c>
      <c r="S67" s="867">
        <v>15</v>
      </c>
      <c r="T67" s="515">
        <v>25728.400000000001</v>
      </c>
      <c r="U67" s="515">
        <f t="shared" si="18"/>
        <v>385926</v>
      </c>
      <c r="V67" s="515">
        <v>850.2</v>
      </c>
      <c r="W67" s="515">
        <f t="shared" si="20"/>
        <v>12753</v>
      </c>
      <c r="X67" s="672">
        <f t="shared" si="19"/>
        <v>398679</v>
      </c>
    </row>
    <row r="68" spans="1:24" s="499" customFormat="1" ht="25.5" hidden="1" x14ac:dyDescent="0.25">
      <c r="A68" s="498" t="s">
        <v>644</v>
      </c>
      <c r="B68" s="433" t="s">
        <v>188</v>
      </c>
      <c r="C68" s="567" t="s">
        <v>31</v>
      </c>
      <c r="D68" s="591">
        <v>1</v>
      </c>
      <c r="E68" s="469">
        <v>89509.680000000008</v>
      </c>
      <c r="F68" s="469">
        <f t="shared" si="12"/>
        <v>89509.680000000008</v>
      </c>
      <c r="G68" s="469">
        <v>73184.800000000003</v>
      </c>
      <c r="H68" s="469">
        <f t="shared" si="13"/>
        <v>73184.800000000003</v>
      </c>
      <c r="I68" s="590">
        <f t="shared" si="14"/>
        <v>162694.48000000001</v>
      </c>
      <c r="J68" s="614"/>
      <c r="K68" s="522">
        <v>89509.680000000008</v>
      </c>
      <c r="L68" s="469">
        <f t="shared" si="15"/>
        <v>0</v>
      </c>
      <c r="M68" s="522">
        <v>73184.800000000003</v>
      </c>
      <c r="N68" s="469">
        <f t="shared" si="16"/>
        <v>0</v>
      </c>
      <c r="O68" s="590">
        <f t="shared" si="17"/>
        <v>0</v>
      </c>
      <c r="P68" s="638">
        <f t="shared" si="1"/>
        <v>0</v>
      </c>
      <c r="Q68" s="512">
        <f t="shared" si="2"/>
        <v>0</v>
      </c>
      <c r="R68" s="637">
        <f t="shared" si="0"/>
        <v>0</v>
      </c>
      <c r="S68" s="647"/>
      <c r="T68" s="522">
        <v>89509.680000000008</v>
      </c>
      <c r="U68" s="522">
        <f t="shared" si="18"/>
        <v>0</v>
      </c>
      <c r="V68" s="522">
        <v>73184.800000000003</v>
      </c>
      <c r="W68" s="522">
        <f t="shared" si="20"/>
        <v>0</v>
      </c>
      <c r="X68" s="671">
        <f t="shared" si="19"/>
        <v>0</v>
      </c>
    </row>
    <row r="69" spans="1:24" s="500" customFormat="1" ht="15.75" hidden="1" x14ac:dyDescent="0.25">
      <c r="A69" s="498" t="s">
        <v>645</v>
      </c>
      <c r="B69" s="433" t="s">
        <v>189</v>
      </c>
      <c r="C69" s="567" t="s">
        <v>31</v>
      </c>
      <c r="D69" s="591">
        <v>12</v>
      </c>
      <c r="E69" s="469">
        <v>11909.974166666669</v>
      </c>
      <c r="F69" s="469">
        <f t="shared" si="12"/>
        <v>142919.69000000003</v>
      </c>
      <c r="G69" s="469">
        <v>4538.7333333333336</v>
      </c>
      <c r="H69" s="469">
        <f t="shared" si="13"/>
        <v>54464.800000000003</v>
      </c>
      <c r="I69" s="590">
        <f t="shared" si="14"/>
        <v>197384.49000000005</v>
      </c>
      <c r="J69" s="614"/>
      <c r="K69" s="522">
        <v>11909.974166666669</v>
      </c>
      <c r="L69" s="469">
        <f t="shared" si="15"/>
        <v>0</v>
      </c>
      <c r="M69" s="522">
        <v>4538.7333333333336</v>
      </c>
      <c r="N69" s="469">
        <f t="shared" si="16"/>
        <v>0</v>
      </c>
      <c r="O69" s="590">
        <f t="shared" si="17"/>
        <v>0</v>
      </c>
      <c r="P69" s="638">
        <f t="shared" si="1"/>
        <v>0</v>
      </c>
      <c r="Q69" s="512">
        <f t="shared" si="2"/>
        <v>0</v>
      </c>
      <c r="R69" s="637">
        <f t="shared" si="0"/>
        <v>0</v>
      </c>
      <c r="S69" s="647"/>
      <c r="T69" s="522">
        <v>11909.974166666669</v>
      </c>
      <c r="U69" s="522">
        <f t="shared" si="18"/>
        <v>0</v>
      </c>
      <c r="V69" s="522">
        <v>4538.7333333333336</v>
      </c>
      <c r="W69" s="522">
        <f t="shared" si="20"/>
        <v>0</v>
      </c>
      <c r="X69" s="671">
        <f t="shared" si="19"/>
        <v>0</v>
      </c>
    </row>
    <row r="70" spans="1:24" s="499" customFormat="1" ht="25.5" hidden="1" x14ac:dyDescent="0.25">
      <c r="A70" s="498" t="s">
        <v>646</v>
      </c>
      <c r="B70" s="433" t="s">
        <v>190</v>
      </c>
      <c r="C70" s="567" t="s">
        <v>31</v>
      </c>
      <c r="D70" s="591">
        <v>5</v>
      </c>
      <c r="E70" s="469">
        <v>43829.718000000008</v>
      </c>
      <c r="F70" s="469">
        <f t="shared" si="12"/>
        <v>219148.59000000003</v>
      </c>
      <c r="G70" s="469">
        <v>26306.28</v>
      </c>
      <c r="H70" s="469">
        <f t="shared" si="13"/>
        <v>131531.4</v>
      </c>
      <c r="I70" s="590">
        <f t="shared" si="14"/>
        <v>350679.99</v>
      </c>
      <c r="J70" s="614"/>
      <c r="K70" s="522">
        <v>43829.718000000008</v>
      </c>
      <c r="L70" s="469">
        <f t="shared" si="15"/>
        <v>0</v>
      </c>
      <c r="M70" s="522">
        <v>26306.28</v>
      </c>
      <c r="N70" s="469">
        <f t="shared" si="16"/>
        <v>0</v>
      </c>
      <c r="O70" s="590">
        <f t="shared" si="17"/>
        <v>0</v>
      </c>
      <c r="P70" s="638">
        <f t="shared" si="1"/>
        <v>0</v>
      </c>
      <c r="Q70" s="512">
        <f t="shared" si="2"/>
        <v>0</v>
      </c>
      <c r="R70" s="637">
        <f t="shared" si="0"/>
        <v>0</v>
      </c>
      <c r="S70" s="647"/>
      <c r="T70" s="522">
        <v>43829.718000000008</v>
      </c>
      <c r="U70" s="522">
        <f t="shared" si="18"/>
        <v>0</v>
      </c>
      <c r="V70" s="522">
        <v>26306.28</v>
      </c>
      <c r="W70" s="522">
        <f t="shared" si="20"/>
        <v>0</v>
      </c>
      <c r="X70" s="671">
        <f t="shared" si="19"/>
        <v>0</v>
      </c>
    </row>
    <row r="71" spans="1:24" s="501" customFormat="1" ht="25.5" hidden="1" x14ac:dyDescent="0.25">
      <c r="A71" s="498" t="s">
        <v>647</v>
      </c>
      <c r="B71" s="433" t="s">
        <v>191</v>
      </c>
      <c r="C71" s="567" t="s">
        <v>31</v>
      </c>
      <c r="D71" s="591">
        <v>1</v>
      </c>
      <c r="E71" s="469">
        <v>219290.07</v>
      </c>
      <c r="F71" s="469">
        <f t="shared" si="12"/>
        <v>219290.07</v>
      </c>
      <c r="G71" s="469">
        <v>155542.39999999999</v>
      </c>
      <c r="H71" s="469">
        <f t="shared" si="13"/>
        <v>155542.39999999999</v>
      </c>
      <c r="I71" s="590">
        <f t="shared" si="14"/>
        <v>374832.47</v>
      </c>
      <c r="J71" s="614"/>
      <c r="K71" s="522">
        <v>219290.07</v>
      </c>
      <c r="L71" s="469">
        <f t="shared" si="15"/>
        <v>0</v>
      </c>
      <c r="M71" s="522">
        <v>155542.39999999999</v>
      </c>
      <c r="N71" s="469">
        <f t="shared" si="16"/>
        <v>0</v>
      </c>
      <c r="O71" s="590">
        <f t="shared" si="17"/>
        <v>0</v>
      </c>
      <c r="P71" s="638">
        <f t="shared" si="1"/>
        <v>0</v>
      </c>
      <c r="Q71" s="512">
        <f t="shared" si="2"/>
        <v>0</v>
      </c>
      <c r="R71" s="637">
        <f t="shared" si="0"/>
        <v>0</v>
      </c>
      <c r="S71" s="647"/>
      <c r="T71" s="522">
        <v>219290.07</v>
      </c>
      <c r="U71" s="522">
        <f t="shared" si="18"/>
        <v>0</v>
      </c>
      <c r="V71" s="522">
        <v>155542.39999999999</v>
      </c>
      <c r="W71" s="522">
        <f t="shared" si="20"/>
        <v>0</v>
      </c>
      <c r="X71" s="671">
        <f t="shared" si="19"/>
        <v>0</v>
      </c>
    </row>
    <row r="72" spans="1:24" s="242" customFormat="1" ht="17.45" customHeight="1" x14ac:dyDescent="0.25">
      <c r="A72" s="698" t="s">
        <v>648</v>
      </c>
      <c r="B72" s="695" t="s">
        <v>193</v>
      </c>
      <c r="C72" s="696"/>
      <c r="D72" s="639"/>
      <c r="E72" s="455"/>
      <c r="F72" s="455">
        <f>F73+F76+F78+F83+F85+F88</f>
        <v>11518228.359999999</v>
      </c>
      <c r="G72" s="455"/>
      <c r="H72" s="455">
        <f>H73+H76+H78+H83+H85+H88</f>
        <v>20862917.377999999</v>
      </c>
      <c r="I72" s="607">
        <f>I73+I76+I78+I83+I85+I88</f>
        <v>32381145.738000002</v>
      </c>
      <c r="J72" s="619"/>
      <c r="K72" s="513"/>
      <c r="L72" s="455">
        <f>L73+L76+L78+L83+L85+L88</f>
        <v>4084784.62</v>
      </c>
      <c r="M72" s="513"/>
      <c r="N72" s="455">
        <f>N73+N76+N78+N83+N85+N88</f>
        <v>10885660</v>
      </c>
      <c r="O72" s="607">
        <f>O73+O76+O78+O83+O85+O88</f>
        <v>14970444.620000001</v>
      </c>
      <c r="P72" s="639"/>
      <c r="Q72" s="455"/>
      <c r="R72" s="607"/>
      <c r="S72" s="638"/>
      <c r="T72" s="513"/>
      <c r="U72" s="513">
        <f>U73+U76+U78+U83+U85+U88</f>
        <v>4084784.62</v>
      </c>
      <c r="V72" s="513"/>
      <c r="W72" s="513">
        <f>W73+W76+W78+W83+W85+W88</f>
        <v>10885660</v>
      </c>
      <c r="X72" s="667">
        <f>X73+X76+X78+X83+X85+X88</f>
        <v>14970444.620000001</v>
      </c>
    </row>
    <row r="73" spans="1:24" s="502" customFormat="1" ht="17.45" customHeight="1" x14ac:dyDescent="0.25">
      <c r="A73" s="498" t="s">
        <v>649</v>
      </c>
      <c r="B73" s="433" t="s">
        <v>194</v>
      </c>
      <c r="C73" s="567"/>
      <c r="D73" s="591"/>
      <c r="E73" s="469"/>
      <c r="F73" s="469">
        <f>SUM(F74:F75)</f>
        <v>1391114.46</v>
      </c>
      <c r="G73" s="469"/>
      <c r="H73" s="469">
        <f>SUM(H74:H75)</f>
        <v>3336530</v>
      </c>
      <c r="I73" s="590">
        <f>SUM(I74:I75)</f>
        <v>4727644.46</v>
      </c>
      <c r="J73" s="614"/>
      <c r="K73" s="523"/>
      <c r="L73" s="485">
        <f>SUM(L74:L75)</f>
        <v>696034.62</v>
      </c>
      <c r="M73" s="523"/>
      <c r="N73" s="485">
        <f>SUM(N74:N75)</f>
        <v>1669410</v>
      </c>
      <c r="O73" s="615">
        <f>SUM(O74:O75)</f>
        <v>2365444.62</v>
      </c>
      <c r="P73" s="638">
        <f t="shared" si="1"/>
        <v>0</v>
      </c>
      <c r="Q73" s="512">
        <f t="shared" si="2"/>
        <v>0</v>
      </c>
      <c r="R73" s="637">
        <f t="shared" ref="R73:R104" si="21">(D73*K73)-(D73*T73)</f>
        <v>0</v>
      </c>
      <c r="S73" s="647"/>
      <c r="T73" s="523"/>
      <c r="U73" s="523">
        <f>SUM(U74:U75)</f>
        <v>696034.62</v>
      </c>
      <c r="V73" s="523"/>
      <c r="W73" s="523">
        <f>SUM(W74:W75)</f>
        <v>1669410</v>
      </c>
      <c r="X73" s="673">
        <f>SUM(X74:X75)</f>
        <v>2365444.62</v>
      </c>
    </row>
    <row r="74" spans="1:24" ht="17.45" customHeight="1" x14ac:dyDescent="0.25">
      <c r="A74" s="490" t="s">
        <v>650</v>
      </c>
      <c r="B74" s="435" t="s">
        <v>195</v>
      </c>
      <c r="C74" s="569" t="s">
        <v>33</v>
      </c>
      <c r="D74" s="585">
        <v>13.9</v>
      </c>
      <c r="E74" s="466">
        <v>95478</v>
      </c>
      <c r="F74" s="466">
        <f>E74*D74</f>
        <v>1327144.2</v>
      </c>
      <c r="G74" s="466">
        <v>229000</v>
      </c>
      <c r="H74" s="466">
        <f>G74*D74</f>
        <v>3183100</v>
      </c>
      <c r="I74" s="587">
        <f>F74+H74</f>
        <v>4510244.2</v>
      </c>
      <c r="J74" s="608">
        <v>6.95</v>
      </c>
      <c r="K74" s="512">
        <v>95478</v>
      </c>
      <c r="L74" s="477">
        <f>K74*J74</f>
        <v>663572.1</v>
      </c>
      <c r="M74" s="512">
        <v>229000</v>
      </c>
      <c r="N74" s="477">
        <f>M74*J74</f>
        <v>1591550</v>
      </c>
      <c r="O74" s="610">
        <f>L74+N74</f>
        <v>2255122.1</v>
      </c>
      <c r="P74" s="638">
        <f t="shared" si="1"/>
        <v>0</v>
      </c>
      <c r="Q74" s="512">
        <f t="shared" si="2"/>
        <v>0</v>
      </c>
      <c r="R74" s="637">
        <f t="shared" si="21"/>
        <v>0</v>
      </c>
      <c r="S74" s="638">
        <v>6.95</v>
      </c>
      <c r="T74" s="512">
        <v>95478</v>
      </c>
      <c r="U74" s="512">
        <f>T74*S74</f>
        <v>663572.1</v>
      </c>
      <c r="V74" s="512">
        <v>229000</v>
      </c>
      <c r="W74" s="512">
        <f>V74*S74</f>
        <v>1591550</v>
      </c>
      <c r="X74" s="668">
        <f>U74+W74</f>
        <v>2255122.1</v>
      </c>
    </row>
    <row r="75" spans="1:24" ht="38.25" x14ac:dyDescent="0.25">
      <c r="A75" s="490" t="s">
        <v>651</v>
      </c>
      <c r="B75" s="435" t="s">
        <v>196</v>
      </c>
      <c r="C75" s="569" t="s">
        <v>33</v>
      </c>
      <c r="D75" s="585">
        <v>0.67</v>
      </c>
      <c r="E75" s="466">
        <v>95478</v>
      </c>
      <c r="F75" s="466">
        <f>E75*D75</f>
        <v>63970.26</v>
      </c>
      <c r="G75" s="466">
        <v>229000</v>
      </c>
      <c r="H75" s="466">
        <f>G75*D75</f>
        <v>153430</v>
      </c>
      <c r="I75" s="587">
        <f>F75+H75</f>
        <v>217400.26</v>
      </c>
      <c r="J75" s="608">
        <v>0.34</v>
      </c>
      <c r="K75" s="512">
        <v>95478</v>
      </c>
      <c r="L75" s="477">
        <f>K75*J75</f>
        <v>32462.520000000004</v>
      </c>
      <c r="M75" s="512">
        <v>229000</v>
      </c>
      <c r="N75" s="477">
        <f>M75*J75</f>
        <v>77860</v>
      </c>
      <c r="O75" s="610">
        <f>L75+N75</f>
        <v>110322.52</v>
      </c>
      <c r="P75" s="638">
        <f t="shared" si="1"/>
        <v>0</v>
      </c>
      <c r="Q75" s="512">
        <f t="shared" si="2"/>
        <v>0</v>
      </c>
      <c r="R75" s="637">
        <f t="shared" si="21"/>
        <v>0</v>
      </c>
      <c r="S75" s="638">
        <v>0.34</v>
      </c>
      <c r="T75" s="512">
        <v>95478</v>
      </c>
      <c r="U75" s="512">
        <f>T75*S75</f>
        <v>32462.520000000004</v>
      </c>
      <c r="V75" s="512">
        <v>229000</v>
      </c>
      <c r="W75" s="512">
        <f>V75*S75</f>
        <v>77860</v>
      </c>
      <c r="X75" s="668">
        <f>U75+W75</f>
        <v>110322.52</v>
      </c>
    </row>
    <row r="76" spans="1:24" s="503" customFormat="1" ht="17.45" hidden="1" customHeight="1" x14ac:dyDescent="0.25">
      <c r="A76" s="434" t="s">
        <v>652</v>
      </c>
      <c r="B76" s="433" t="s">
        <v>197</v>
      </c>
      <c r="C76" s="567" t="s">
        <v>153</v>
      </c>
      <c r="D76" s="591">
        <v>439.29</v>
      </c>
      <c r="E76" s="469"/>
      <c r="F76" s="469">
        <f>SUM(F77:F77)</f>
        <v>1823053.5</v>
      </c>
      <c r="G76" s="469"/>
      <c r="H76" s="469">
        <f>SUM(H77:H77)</f>
        <v>292127.85000000003</v>
      </c>
      <c r="I76" s="590">
        <f>SUM(I77:I77)</f>
        <v>2115181.35</v>
      </c>
      <c r="J76" s="614"/>
      <c r="K76" s="522"/>
      <c r="L76" s="469">
        <f>SUM(L77:L77)</f>
        <v>0</v>
      </c>
      <c r="M76" s="522"/>
      <c r="N76" s="469">
        <f>SUM(N77:N77)</f>
        <v>0</v>
      </c>
      <c r="O76" s="590">
        <f>SUM(O77:O77)</f>
        <v>0</v>
      </c>
      <c r="P76" s="638">
        <f t="shared" si="1"/>
        <v>0</v>
      </c>
      <c r="Q76" s="512">
        <f t="shared" si="2"/>
        <v>0</v>
      </c>
      <c r="R76" s="637">
        <f t="shared" si="21"/>
        <v>0</v>
      </c>
      <c r="S76" s="647"/>
      <c r="T76" s="522"/>
      <c r="U76" s="522">
        <f>SUM(U77:U77)</f>
        <v>0</v>
      </c>
      <c r="V76" s="522"/>
      <c r="W76" s="522">
        <f>SUM(W77:W77)</f>
        <v>0</v>
      </c>
      <c r="X76" s="671">
        <f>SUM(X77:X77)</f>
        <v>0</v>
      </c>
    </row>
    <row r="77" spans="1:24" s="504" customFormat="1" ht="17.45" hidden="1" customHeight="1" x14ac:dyDescent="0.25">
      <c r="A77" s="495" t="s">
        <v>653</v>
      </c>
      <c r="B77" s="435" t="s">
        <v>198</v>
      </c>
      <c r="C77" s="570" t="s">
        <v>153</v>
      </c>
      <c r="D77" s="585">
        <v>439.29</v>
      </c>
      <c r="E77" s="466">
        <v>4150</v>
      </c>
      <c r="F77" s="466">
        <f>E77*D77</f>
        <v>1823053.5</v>
      </c>
      <c r="G77" s="466">
        <v>665</v>
      </c>
      <c r="H77" s="466">
        <f>G77*D77</f>
        <v>292127.85000000003</v>
      </c>
      <c r="I77" s="587">
        <f>F77+H77</f>
        <v>2115181.35</v>
      </c>
      <c r="J77" s="608"/>
      <c r="K77" s="519">
        <v>4150</v>
      </c>
      <c r="L77" s="466">
        <f>K77*J77</f>
        <v>0</v>
      </c>
      <c r="M77" s="519">
        <v>665</v>
      </c>
      <c r="N77" s="466">
        <f>M77*J77</f>
        <v>0</v>
      </c>
      <c r="O77" s="587">
        <f>L77+N77</f>
        <v>0</v>
      </c>
      <c r="P77" s="638">
        <f t="shared" si="1"/>
        <v>0</v>
      </c>
      <c r="Q77" s="512">
        <f t="shared" si="2"/>
        <v>0</v>
      </c>
      <c r="R77" s="637">
        <f t="shared" si="21"/>
        <v>0</v>
      </c>
      <c r="S77" s="638"/>
      <c r="T77" s="519">
        <v>4150</v>
      </c>
      <c r="U77" s="519">
        <f>T77*S77</f>
        <v>0</v>
      </c>
      <c r="V77" s="519">
        <v>665</v>
      </c>
      <c r="W77" s="519">
        <f>V77*S77</f>
        <v>0</v>
      </c>
      <c r="X77" s="670">
        <f>U77+W77</f>
        <v>0</v>
      </c>
    </row>
    <row r="78" spans="1:24" s="403" customFormat="1" ht="17.45" hidden="1" customHeight="1" x14ac:dyDescent="0.25">
      <c r="A78" s="434" t="s">
        <v>654</v>
      </c>
      <c r="B78" s="433" t="s">
        <v>199</v>
      </c>
      <c r="C78" s="567"/>
      <c r="D78" s="591"/>
      <c r="E78" s="469"/>
      <c r="F78" s="469">
        <f>SUM(F79:F82)</f>
        <v>202237.8</v>
      </c>
      <c r="G78" s="469"/>
      <c r="H78" s="469">
        <f>SUM(H79:H82)</f>
        <v>401840.08799999999</v>
      </c>
      <c r="I78" s="590">
        <f>SUM(I79:I82)</f>
        <v>604077.88800000004</v>
      </c>
      <c r="J78" s="614"/>
      <c r="K78" s="522"/>
      <c r="L78" s="469">
        <f>SUM(L79:L82)</f>
        <v>0</v>
      </c>
      <c r="M78" s="522"/>
      <c r="N78" s="469">
        <f>SUM(N79:N82)</f>
        <v>0</v>
      </c>
      <c r="O78" s="590">
        <f>SUM(O79:O82)</f>
        <v>0</v>
      </c>
      <c r="P78" s="638">
        <f t="shared" si="1"/>
        <v>0</v>
      </c>
      <c r="Q78" s="512">
        <f t="shared" si="2"/>
        <v>0</v>
      </c>
      <c r="R78" s="637">
        <f t="shared" si="21"/>
        <v>0</v>
      </c>
      <c r="S78" s="647"/>
      <c r="T78" s="522"/>
      <c r="U78" s="522">
        <f>SUM(U79:U82)</f>
        <v>0</v>
      </c>
      <c r="V78" s="522"/>
      <c r="W78" s="522">
        <f>SUM(W79:W82)</f>
        <v>0</v>
      </c>
      <c r="X78" s="671">
        <f>SUM(X79:X82)</f>
        <v>0</v>
      </c>
    </row>
    <row r="79" spans="1:24" s="494" customFormat="1" ht="17.45" hidden="1" customHeight="1" x14ac:dyDescent="0.25">
      <c r="A79" s="495" t="s">
        <v>655</v>
      </c>
      <c r="B79" s="435" t="s">
        <v>200</v>
      </c>
      <c r="C79" s="570" t="s">
        <v>31</v>
      </c>
      <c r="D79" s="585">
        <v>71</v>
      </c>
      <c r="E79" s="466">
        <v>707.4</v>
      </c>
      <c r="F79" s="466">
        <f>E79*D79</f>
        <v>50225.4</v>
      </c>
      <c r="G79" s="466">
        <v>1310.4000000000001</v>
      </c>
      <c r="H79" s="466">
        <f>G79*D79</f>
        <v>93038.400000000009</v>
      </c>
      <c r="I79" s="587">
        <f>F79+H79</f>
        <v>143263.80000000002</v>
      </c>
      <c r="J79" s="608"/>
      <c r="K79" s="519">
        <v>707.4</v>
      </c>
      <c r="L79" s="466">
        <f>K79*J79</f>
        <v>0</v>
      </c>
      <c r="M79" s="519">
        <v>1310.4000000000001</v>
      </c>
      <c r="N79" s="466">
        <f>M79*J79</f>
        <v>0</v>
      </c>
      <c r="O79" s="587">
        <f>L79+N79</f>
        <v>0</v>
      </c>
      <c r="P79" s="638">
        <f t="shared" si="1"/>
        <v>0</v>
      </c>
      <c r="Q79" s="512">
        <f t="shared" si="2"/>
        <v>0</v>
      </c>
      <c r="R79" s="637">
        <f t="shared" si="21"/>
        <v>0</v>
      </c>
      <c r="S79" s="638"/>
      <c r="T79" s="519">
        <v>707.4</v>
      </c>
      <c r="U79" s="519">
        <f>T79*S79</f>
        <v>0</v>
      </c>
      <c r="V79" s="519">
        <v>1310.4000000000001</v>
      </c>
      <c r="W79" s="519">
        <f>V79*S79</f>
        <v>0</v>
      </c>
      <c r="X79" s="670">
        <f>U79+W79</f>
        <v>0</v>
      </c>
    </row>
    <row r="80" spans="1:24" s="494" customFormat="1" ht="17.45" hidden="1" customHeight="1" x14ac:dyDescent="0.25">
      <c r="A80" s="495" t="s">
        <v>656</v>
      </c>
      <c r="B80" s="435" t="s">
        <v>201</v>
      </c>
      <c r="C80" s="570" t="s">
        <v>31</v>
      </c>
      <c r="D80" s="585">
        <v>350</v>
      </c>
      <c r="E80" s="466">
        <v>235.8</v>
      </c>
      <c r="F80" s="466">
        <f>E80*D80</f>
        <v>82530</v>
      </c>
      <c r="G80" s="466">
        <v>326.35199999999998</v>
      </c>
      <c r="H80" s="466">
        <f>G80*D80</f>
        <v>114223.2</v>
      </c>
      <c r="I80" s="587">
        <f>F80+H80</f>
        <v>196753.2</v>
      </c>
      <c r="J80" s="608"/>
      <c r="K80" s="519">
        <v>235.8</v>
      </c>
      <c r="L80" s="466">
        <f>K80*J80</f>
        <v>0</v>
      </c>
      <c r="M80" s="519">
        <v>326.35199999999998</v>
      </c>
      <c r="N80" s="466">
        <f>M80*J80</f>
        <v>0</v>
      </c>
      <c r="O80" s="587">
        <f>L80+N80</f>
        <v>0</v>
      </c>
      <c r="P80" s="638">
        <f t="shared" si="1"/>
        <v>0</v>
      </c>
      <c r="Q80" s="512">
        <f t="shared" si="2"/>
        <v>0</v>
      </c>
      <c r="R80" s="637">
        <f t="shared" si="21"/>
        <v>0</v>
      </c>
      <c r="S80" s="638"/>
      <c r="T80" s="519">
        <v>235.8</v>
      </c>
      <c r="U80" s="519">
        <f>T80*S80</f>
        <v>0</v>
      </c>
      <c r="V80" s="519">
        <v>326.35199999999998</v>
      </c>
      <c r="W80" s="519">
        <f>V80*S80</f>
        <v>0</v>
      </c>
      <c r="X80" s="670">
        <f>U80+W80</f>
        <v>0</v>
      </c>
    </row>
    <row r="81" spans="1:24" s="494" customFormat="1" ht="17.45" hidden="1" customHeight="1" x14ac:dyDescent="0.25">
      <c r="A81" s="495" t="s">
        <v>657</v>
      </c>
      <c r="B81" s="435" t="s">
        <v>202</v>
      </c>
      <c r="C81" s="570" t="s">
        <v>31</v>
      </c>
      <c r="D81" s="585">
        <v>260</v>
      </c>
      <c r="E81" s="466">
        <v>188.64000000000001</v>
      </c>
      <c r="F81" s="466">
        <f>E81*D81</f>
        <v>49046.400000000001</v>
      </c>
      <c r="G81" s="466">
        <v>492.96</v>
      </c>
      <c r="H81" s="466">
        <f>G81*D81</f>
        <v>128169.59999999999</v>
      </c>
      <c r="I81" s="587">
        <f>F81+H81</f>
        <v>177216</v>
      </c>
      <c r="J81" s="608"/>
      <c r="K81" s="519">
        <v>188.64000000000001</v>
      </c>
      <c r="L81" s="466">
        <f>K81*J81</f>
        <v>0</v>
      </c>
      <c r="M81" s="519">
        <v>492.96</v>
      </c>
      <c r="N81" s="466">
        <f>M81*J81</f>
        <v>0</v>
      </c>
      <c r="O81" s="587">
        <f>L81+N81</f>
        <v>0</v>
      </c>
      <c r="P81" s="638">
        <f t="shared" si="1"/>
        <v>0</v>
      </c>
      <c r="Q81" s="512">
        <f t="shared" si="2"/>
        <v>0</v>
      </c>
      <c r="R81" s="637">
        <f t="shared" si="21"/>
        <v>0</v>
      </c>
      <c r="S81" s="638"/>
      <c r="T81" s="519">
        <v>188.64000000000001</v>
      </c>
      <c r="U81" s="519">
        <f>T81*S81</f>
        <v>0</v>
      </c>
      <c r="V81" s="519">
        <v>492.96</v>
      </c>
      <c r="W81" s="519">
        <f>V81*S81</f>
        <v>0</v>
      </c>
      <c r="X81" s="670">
        <f>U81+W81</f>
        <v>0</v>
      </c>
    </row>
    <row r="82" spans="1:24" s="494" customFormat="1" ht="17.45" hidden="1" customHeight="1" x14ac:dyDescent="0.25">
      <c r="A82" s="495" t="s">
        <v>658</v>
      </c>
      <c r="B82" s="435" t="s">
        <v>203</v>
      </c>
      <c r="C82" s="570" t="s">
        <v>31</v>
      </c>
      <c r="D82" s="585">
        <v>130</v>
      </c>
      <c r="E82" s="466">
        <v>157.20000000000002</v>
      </c>
      <c r="F82" s="466">
        <f>E82*D82</f>
        <v>20436.000000000004</v>
      </c>
      <c r="G82" s="466">
        <v>510.83759999999995</v>
      </c>
      <c r="H82" s="466">
        <f>G82*D82</f>
        <v>66408.887999999992</v>
      </c>
      <c r="I82" s="587">
        <f>F82+H82</f>
        <v>86844.887999999992</v>
      </c>
      <c r="J82" s="608"/>
      <c r="K82" s="519">
        <v>157.20000000000002</v>
      </c>
      <c r="L82" s="466">
        <f>K82*J82</f>
        <v>0</v>
      </c>
      <c r="M82" s="519">
        <v>510.83759999999995</v>
      </c>
      <c r="N82" s="466">
        <f>M82*J82</f>
        <v>0</v>
      </c>
      <c r="O82" s="587">
        <f>L82+N82</f>
        <v>0</v>
      </c>
      <c r="P82" s="638">
        <f t="shared" si="1"/>
        <v>0</v>
      </c>
      <c r="Q82" s="512">
        <f t="shared" si="2"/>
        <v>0</v>
      </c>
      <c r="R82" s="637">
        <f t="shared" si="21"/>
        <v>0</v>
      </c>
      <c r="S82" s="638"/>
      <c r="T82" s="519">
        <v>157.20000000000002</v>
      </c>
      <c r="U82" s="519">
        <f>T82*S82</f>
        <v>0</v>
      </c>
      <c r="V82" s="519">
        <v>510.83759999999995</v>
      </c>
      <c r="W82" s="519">
        <f>V82*S82</f>
        <v>0</v>
      </c>
      <c r="X82" s="670">
        <f>U82+W82</f>
        <v>0</v>
      </c>
    </row>
    <row r="83" spans="1:24" s="403" customFormat="1" ht="17.45" hidden="1" customHeight="1" x14ac:dyDescent="0.25">
      <c r="A83" s="434" t="s">
        <v>659</v>
      </c>
      <c r="B83" s="433" t="s">
        <v>204</v>
      </c>
      <c r="C83" s="567"/>
      <c r="D83" s="591"/>
      <c r="E83" s="469"/>
      <c r="F83" s="469">
        <f>F84</f>
        <v>103490</v>
      </c>
      <c r="G83" s="469"/>
      <c r="H83" s="469">
        <f>H84</f>
        <v>6500</v>
      </c>
      <c r="I83" s="590">
        <f>I84</f>
        <v>109990</v>
      </c>
      <c r="J83" s="614"/>
      <c r="K83" s="522"/>
      <c r="L83" s="469">
        <f>L84</f>
        <v>0</v>
      </c>
      <c r="M83" s="522"/>
      <c r="N83" s="469">
        <f>N84</f>
        <v>0</v>
      </c>
      <c r="O83" s="590">
        <f>O84</f>
        <v>0</v>
      </c>
      <c r="P83" s="638">
        <f t="shared" si="1"/>
        <v>0</v>
      </c>
      <c r="Q83" s="512">
        <f t="shared" si="2"/>
        <v>0</v>
      </c>
      <c r="R83" s="637">
        <f t="shared" si="21"/>
        <v>0</v>
      </c>
      <c r="S83" s="647"/>
      <c r="T83" s="522"/>
      <c r="U83" s="522">
        <f>U84</f>
        <v>0</v>
      </c>
      <c r="V83" s="522"/>
      <c r="W83" s="522">
        <f>W84</f>
        <v>0</v>
      </c>
      <c r="X83" s="671">
        <f>X84</f>
        <v>0</v>
      </c>
    </row>
    <row r="84" spans="1:24" s="494" customFormat="1" ht="25.5" hidden="1" customHeight="1" x14ac:dyDescent="0.25">
      <c r="A84" s="495" t="s">
        <v>660</v>
      </c>
      <c r="B84" s="435" t="s">
        <v>205</v>
      </c>
      <c r="C84" s="570" t="s">
        <v>33</v>
      </c>
      <c r="D84" s="585">
        <v>1</v>
      </c>
      <c r="E84" s="466">
        <v>103490</v>
      </c>
      <c r="F84" s="466">
        <f>E84*D84</f>
        <v>103490</v>
      </c>
      <c r="G84" s="466">
        <v>6500</v>
      </c>
      <c r="H84" s="466">
        <f>G84*D84</f>
        <v>6500</v>
      </c>
      <c r="I84" s="587">
        <f>F84+H84</f>
        <v>109990</v>
      </c>
      <c r="J84" s="608"/>
      <c r="K84" s="519">
        <v>103490</v>
      </c>
      <c r="L84" s="466">
        <f>K84*J84</f>
        <v>0</v>
      </c>
      <c r="M84" s="519">
        <v>6500</v>
      </c>
      <c r="N84" s="466">
        <f>M84*J84</f>
        <v>0</v>
      </c>
      <c r="O84" s="587">
        <f>L84+N84</f>
        <v>0</v>
      </c>
      <c r="P84" s="638">
        <f t="shared" si="1"/>
        <v>0</v>
      </c>
      <c r="Q84" s="512">
        <f t="shared" si="2"/>
        <v>0</v>
      </c>
      <c r="R84" s="637">
        <f t="shared" si="21"/>
        <v>0</v>
      </c>
      <c r="S84" s="638"/>
      <c r="T84" s="519">
        <v>103490</v>
      </c>
      <c r="U84" s="519">
        <f>T84*S84</f>
        <v>0</v>
      </c>
      <c r="V84" s="519">
        <v>6500</v>
      </c>
      <c r="W84" s="519">
        <f>V84*S84</f>
        <v>0</v>
      </c>
      <c r="X84" s="670">
        <f>U84+W84</f>
        <v>0</v>
      </c>
    </row>
    <row r="85" spans="1:24" ht="17.45" customHeight="1" x14ac:dyDescent="0.25">
      <c r="A85" s="436" t="s">
        <v>661</v>
      </c>
      <c r="B85" s="433" t="s">
        <v>206</v>
      </c>
      <c r="C85" s="567"/>
      <c r="D85" s="591"/>
      <c r="E85" s="469"/>
      <c r="F85" s="469">
        <f>SUM(F86:F87)</f>
        <v>6149267.5999999996</v>
      </c>
      <c r="G85" s="469"/>
      <c r="H85" s="469">
        <f>SUM(H86:H87)</f>
        <v>16539153.999999998</v>
      </c>
      <c r="I85" s="590">
        <f>SUM(I86:I87)</f>
        <v>22688421.599999998</v>
      </c>
      <c r="J85" s="614"/>
      <c r="K85" s="523"/>
      <c r="L85" s="485">
        <f>SUM(L86:L87)</f>
        <v>3388750</v>
      </c>
      <c r="M85" s="523"/>
      <c r="N85" s="485">
        <f>SUM(N86:N87)</f>
        <v>9216250</v>
      </c>
      <c r="O85" s="615">
        <f>SUM(O86:O87)</f>
        <v>12605000</v>
      </c>
      <c r="P85" s="638">
        <f t="shared" si="1"/>
        <v>0</v>
      </c>
      <c r="Q85" s="512">
        <f t="shared" si="2"/>
        <v>0</v>
      </c>
      <c r="R85" s="637">
        <f t="shared" si="21"/>
        <v>0</v>
      </c>
      <c r="S85" s="647"/>
      <c r="T85" s="523"/>
      <c r="U85" s="523">
        <f>SUM(U86:U87)</f>
        <v>3388750</v>
      </c>
      <c r="V85" s="523"/>
      <c r="W85" s="523">
        <f>SUM(W86:W87)</f>
        <v>9216250</v>
      </c>
      <c r="X85" s="673">
        <f>SUM(X86:X87)</f>
        <v>12605000</v>
      </c>
    </row>
    <row r="86" spans="1:24" ht="27" customHeight="1" x14ac:dyDescent="0.25">
      <c r="A86" s="489" t="s">
        <v>662</v>
      </c>
      <c r="B86" s="435" t="s">
        <v>207</v>
      </c>
      <c r="C86" s="570" t="s">
        <v>153</v>
      </c>
      <c r="D86" s="592">
        <v>2230.6</v>
      </c>
      <c r="E86" s="466">
        <v>2711</v>
      </c>
      <c r="F86" s="466">
        <f>E86*D86</f>
        <v>6047156.5999999996</v>
      </c>
      <c r="G86" s="466">
        <v>7373</v>
      </c>
      <c r="H86" s="470">
        <f>G86*D86</f>
        <v>16446213.799999999</v>
      </c>
      <c r="I86" s="593">
        <f>F86+H86</f>
        <v>22493370.399999999</v>
      </c>
      <c r="J86" s="616">
        <v>1250</v>
      </c>
      <c r="K86" s="512">
        <v>2711</v>
      </c>
      <c r="L86" s="477">
        <f>K86*J86</f>
        <v>3388750</v>
      </c>
      <c r="M86" s="512">
        <v>7373</v>
      </c>
      <c r="N86" s="486">
        <f>M86*J86</f>
        <v>9216250</v>
      </c>
      <c r="O86" s="617">
        <f>L86+N86</f>
        <v>12605000</v>
      </c>
      <c r="P86" s="638">
        <f t="shared" si="1"/>
        <v>0</v>
      </c>
      <c r="Q86" s="512">
        <f t="shared" si="2"/>
        <v>0</v>
      </c>
      <c r="R86" s="637">
        <f t="shared" si="21"/>
        <v>0</v>
      </c>
      <c r="S86" s="649">
        <v>1250</v>
      </c>
      <c r="T86" s="512">
        <v>2711</v>
      </c>
      <c r="U86" s="512">
        <f>T86*S86</f>
        <v>3388750</v>
      </c>
      <c r="V86" s="512">
        <v>7373</v>
      </c>
      <c r="W86" s="674">
        <f>V86*S86</f>
        <v>9216250</v>
      </c>
      <c r="X86" s="675">
        <f>U86+W86</f>
        <v>12605000</v>
      </c>
    </row>
    <row r="87" spans="1:24" s="403" customFormat="1" ht="26.25" hidden="1" customHeight="1" x14ac:dyDescent="0.25">
      <c r="A87" s="436" t="s">
        <v>663</v>
      </c>
      <c r="B87" s="435" t="s">
        <v>208</v>
      </c>
      <c r="C87" s="570" t="s">
        <v>153</v>
      </c>
      <c r="D87" s="585">
        <v>20.2</v>
      </c>
      <c r="E87" s="466">
        <v>5055</v>
      </c>
      <c r="F87" s="466">
        <f>E87*D87</f>
        <v>102111</v>
      </c>
      <c r="G87" s="466">
        <v>4601</v>
      </c>
      <c r="H87" s="472">
        <f>G87*D87</f>
        <v>92940.2</v>
      </c>
      <c r="I87" s="593">
        <f>F87+H87</f>
        <v>195051.2</v>
      </c>
      <c r="J87" s="608"/>
      <c r="K87" s="519">
        <v>5055</v>
      </c>
      <c r="L87" s="466">
        <f>K87*J87</f>
        <v>0</v>
      </c>
      <c r="M87" s="519">
        <v>4601</v>
      </c>
      <c r="N87" s="472">
        <f>M87*J87</f>
        <v>0</v>
      </c>
      <c r="O87" s="593">
        <f>L87+N87</f>
        <v>0</v>
      </c>
      <c r="P87" s="638">
        <f t="shared" si="1"/>
        <v>0</v>
      </c>
      <c r="Q87" s="512">
        <f t="shared" si="2"/>
        <v>0</v>
      </c>
      <c r="R87" s="637">
        <f t="shared" si="21"/>
        <v>0</v>
      </c>
      <c r="S87" s="638"/>
      <c r="T87" s="519">
        <v>5055</v>
      </c>
      <c r="U87" s="519">
        <f>T87*S87</f>
        <v>0</v>
      </c>
      <c r="V87" s="519">
        <v>4601</v>
      </c>
      <c r="W87" s="676">
        <f>V87*S87</f>
        <v>0</v>
      </c>
      <c r="X87" s="677">
        <f>U87+W87</f>
        <v>0</v>
      </c>
    </row>
    <row r="88" spans="1:24" s="403" customFormat="1" ht="17.45" hidden="1" customHeight="1" x14ac:dyDescent="0.25">
      <c r="A88" s="434" t="s">
        <v>664</v>
      </c>
      <c r="B88" s="433" t="s">
        <v>209</v>
      </c>
      <c r="C88" s="567"/>
      <c r="D88" s="591"/>
      <c r="E88" s="469"/>
      <c r="F88" s="469">
        <f>SUM(F89:F91)</f>
        <v>1849065</v>
      </c>
      <c r="G88" s="469"/>
      <c r="H88" s="469">
        <f>SUM(H89:H91)</f>
        <v>286765.44</v>
      </c>
      <c r="I88" s="590">
        <f>SUM(I89:I91)</f>
        <v>2135830.44</v>
      </c>
      <c r="J88" s="614"/>
      <c r="K88" s="522"/>
      <c r="L88" s="469">
        <f>SUM(L89:L91)</f>
        <v>0</v>
      </c>
      <c r="M88" s="522"/>
      <c r="N88" s="469">
        <f>SUM(N89:N91)</f>
        <v>0</v>
      </c>
      <c r="O88" s="590">
        <f>SUM(O89:O91)</f>
        <v>0</v>
      </c>
      <c r="P88" s="638">
        <f t="shared" si="1"/>
        <v>0</v>
      </c>
      <c r="Q88" s="512">
        <f t="shared" si="2"/>
        <v>0</v>
      </c>
      <c r="R88" s="637">
        <f t="shared" si="21"/>
        <v>0</v>
      </c>
      <c r="S88" s="647"/>
      <c r="T88" s="522"/>
      <c r="U88" s="522">
        <f>SUM(U89:U91)</f>
        <v>0</v>
      </c>
      <c r="V88" s="522"/>
      <c r="W88" s="522">
        <f>SUM(W89:W91)</f>
        <v>0</v>
      </c>
      <c r="X88" s="671">
        <f>SUM(X89:X91)</f>
        <v>0</v>
      </c>
    </row>
    <row r="89" spans="1:24" s="494" customFormat="1" ht="17.45" hidden="1" customHeight="1" x14ac:dyDescent="0.25">
      <c r="A89" s="495" t="s">
        <v>665</v>
      </c>
      <c r="B89" s="435" t="s">
        <v>210</v>
      </c>
      <c r="C89" s="570" t="s">
        <v>171</v>
      </c>
      <c r="D89" s="585">
        <v>7.6</v>
      </c>
      <c r="E89" s="466">
        <v>39300</v>
      </c>
      <c r="F89" s="466">
        <f>E89*D89</f>
        <v>298680</v>
      </c>
      <c r="G89" s="466">
        <v>23774.400000000001</v>
      </c>
      <c r="H89" s="466">
        <f>G89*D89</f>
        <v>180685.44</v>
      </c>
      <c r="I89" s="587">
        <f>F89+H89</f>
        <v>479365.44</v>
      </c>
      <c r="J89" s="608"/>
      <c r="K89" s="519">
        <v>39300</v>
      </c>
      <c r="L89" s="466">
        <f>K89*J89</f>
        <v>0</v>
      </c>
      <c r="M89" s="519">
        <v>23774.400000000001</v>
      </c>
      <c r="N89" s="466">
        <f>M89*J89</f>
        <v>0</v>
      </c>
      <c r="O89" s="587">
        <f>L89+N89</f>
        <v>0</v>
      </c>
      <c r="P89" s="638">
        <f t="shared" si="1"/>
        <v>0</v>
      </c>
      <c r="Q89" s="512">
        <f t="shared" si="2"/>
        <v>0</v>
      </c>
      <c r="R89" s="637">
        <f t="shared" si="21"/>
        <v>0</v>
      </c>
      <c r="S89" s="638"/>
      <c r="T89" s="519">
        <v>39300</v>
      </c>
      <c r="U89" s="519">
        <f>T89*S89</f>
        <v>0</v>
      </c>
      <c r="V89" s="519">
        <v>23774.400000000001</v>
      </c>
      <c r="W89" s="519">
        <f>V89*S89</f>
        <v>0</v>
      </c>
      <c r="X89" s="670">
        <f>U89+W89</f>
        <v>0</v>
      </c>
    </row>
    <row r="90" spans="1:24" s="494" customFormat="1" ht="17.45" hidden="1" customHeight="1" x14ac:dyDescent="0.25">
      <c r="A90" s="495" t="s">
        <v>666</v>
      </c>
      <c r="B90" s="435" t="s">
        <v>211</v>
      </c>
      <c r="C90" s="570" t="s">
        <v>153</v>
      </c>
      <c r="D90" s="585">
        <v>115</v>
      </c>
      <c r="E90" s="466">
        <v>1179</v>
      </c>
      <c r="F90" s="466">
        <f>E90*D90</f>
        <v>135585</v>
      </c>
      <c r="G90" s="466"/>
      <c r="H90" s="466"/>
      <c r="I90" s="587">
        <f>F90+H90</f>
        <v>135585</v>
      </c>
      <c r="J90" s="608"/>
      <c r="K90" s="519">
        <v>1179</v>
      </c>
      <c r="L90" s="466">
        <f>K90*J90</f>
        <v>0</v>
      </c>
      <c r="M90" s="519"/>
      <c r="N90" s="466"/>
      <c r="O90" s="587">
        <f>L90+N90</f>
        <v>0</v>
      </c>
      <c r="P90" s="638">
        <f t="shared" si="1"/>
        <v>0</v>
      </c>
      <c r="Q90" s="512">
        <f t="shared" si="2"/>
        <v>0</v>
      </c>
      <c r="R90" s="637">
        <f t="shared" si="21"/>
        <v>0</v>
      </c>
      <c r="S90" s="638"/>
      <c r="T90" s="519">
        <v>1179</v>
      </c>
      <c r="U90" s="519">
        <f>T90*S90</f>
        <v>0</v>
      </c>
      <c r="V90" s="519"/>
      <c r="W90" s="519"/>
      <c r="X90" s="670">
        <f>U90+W90</f>
        <v>0</v>
      </c>
    </row>
    <row r="91" spans="1:24" s="494" customFormat="1" ht="17.45" hidden="1" customHeight="1" x14ac:dyDescent="0.25">
      <c r="A91" s="495" t="s">
        <v>667</v>
      </c>
      <c r="B91" s="435" t="s">
        <v>212</v>
      </c>
      <c r="C91" s="570" t="s">
        <v>213</v>
      </c>
      <c r="D91" s="585">
        <v>600</v>
      </c>
      <c r="E91" s="466">
        <v>2358</v>
      </c>
      <c r="F91" s="466">
        <f>E91*D91</f>
        <v>1414800</v>
      </c>
      <c r="G91" s="466">
        <v>176.8</v>
      </c>
      <c r="H91" s="466">
        <f>G91*D91</f>
        <v>106080</v>
      </c>
      <c r="I91" s="587">
        <f>F91+H91</f>
        <v>1520880</v>
      </c>
      <c r="J91" s="608"/>
      <c r="K91" s="519">
        <v>2358</v>
      </c>
      <c r="L91" s="466">
        <f>K91*J91</f>
        <v>0</v>
      </c>
      <c r="M91" s="519">
        <v>176.8</v>
      </c>
      <c r="N91" s="466">
        <f>M91*J91</f>
        <v>0</v>
      </c>
      <c r="O91" s="587">
        <f>L91+N91</f>
        <v>0</v>
      </c>
      <c r="P91" s="638">
        <f t="shared" si="1"/>
        <v>0</v>
      </c>
      <c r="Q91" s="512">
        <f t="shared" si="2"/>
        <v>0</v>
      </c>
      <c r="R91" s="637">
        <f t="shared" si="21"/>
        <v>0</v>
      </c>
      <c r="S91" s="638"/>
      <c r="T91" s="519">
        <v>2358</v>
      </c>
      <c r="U91" s="519">
        <f>T91*S91</f>
        <v>0</v>
      </c>
      <c r="V91" s="519">
        <v>176.8</v>
      </c>
      <c r="W91" s="519">
        <f>V91*S91</f>
        <v>0</v>
      </c>
      <c r="X91" s="670">
        <f>U91+W91</f>
        <v>0</v>
      </c>
    </row>
    <row r="92" spans="1:24" s="403" customFormat="1" ht="17.45" hidden="1" customHeight="1" x14ac:dyDescent="0.25">
      <c r="A92" s="699" t="s">
        <v>214</v>
      </c>
      <c r="B92" s="695" t="s">
        <v>215</v>
      </c>
      <c r="C92" s="696"/>
      <c r="D92" s="700"/>
      <c r="E92" s="421"/>
      <c r="F92" s="421">
        <f>SUM(F93:F96)</f>
        <v>3943362</v>
      </c>
      <c r="G92" s="421"/>
      <c r="H92" s="421">
        <f>SUM(H93:H96)</f>
        <v>7445174</v>
      </c>
      <c r="I92" s="584">
        <f>SUM(I93:I96)</f>
        <v>11388536</v>
      </c>
      <c r="J92" s="634"/>
      <c r="K92" s="518"/>
      <c r="L92" s="421">
        <f>SUM(L93:L96)</f>
        <v>0</v>
      </c>
      <c r="M92" s="518"/>
      <c r="N92" s="421">
        <f>SUM(N93:N96)</f>
        <v>0</v>
      </c>
      <c r="O92" s="584">
        <f>SUM(O93:O96)</f>
        <v>0</v>
      </c>
      <c r="P92" s="638">
        <f t="shared" si="1"/>
        <v>0</v>
      </c>
      <c r="Q92" s="512">
        <f t="shared" si="2"/>
        <v>0</v>
      </c>
      <c r="R92" s="637">
        <f t="shared" si="21"/>
        <v>0</v>
      </c>
      <c r="S92" s="633"/>
      <c r="T92" s="518"/>
      <c r="U92" s="518">
        <f>SUM(U93:U96)</f>
        <v>0</v>
      </c>
      <c r="V92" s="518"/>
      <c r="W92" s="518">
        <f>SUM(W93:W96)</f>
        <v>0</v>
      </c>
      <c r="X92" s="669">
        <f>SUM(X93:X96)</f>
        <v>0</v>
      </c>
    </row>
    <row r="93" spans="1:24" s="503" customFormat="1" ht="17.45" hidden="1" customHeight="1" x14ac:dyDescent="0.25">
      <c r="A93" s="505" t="s">
        <v>668</v>
      </c>
      <c r="B93" s="433" t="s">
        <v>216</v>
      </c>
      <c r="C93" s="567" t="s">
        <v>217</v>
      </c>
      <c r="D93" s="594">
        <v>1</v>
      </c>
      <c r="E93" s="422">
        <v>910581</v>
      </c>
      <c r="F93" s="422">
        <f>E93*D93</f>
        <v>910581</v>
      </c>
      <c r="G93" s="422">
        <v>979867</v>
      </c>
      <c r="H93" s="422">
        <f>G93*D93</f>
        <v>979867</v>
      </c>
      <c r="I93" s="595">
        <f>F93+H93</f>
        <v>1890448</v>
      </c>
      <c r="J93" s="614"/>
      <c r="K93" s="521">
        <v>910581</v>
      </c>
      <c r="L93" s="422">
        <f>K93*J93</f>
        <v>0</v>
      </c>
      <c r="M93" s="521">
        <v>979867</v>
      </c>
      <c r="N93" s="422">
        <f>M93*J93</f>
        <v>0</v>
      </c>
      <c r="O93" s="595">
        <f>L93+N93</f>
        <v>0</v>
      </c>
      <c r="P93" s="638">
        <f t="shared" si="1"/>
        <v>0</v>
      </c>
      <c r="Q93" s="512">
        <f t="shared" si="2"/>
        <v>0</v>
      </c>
      <c r="R93" s="637">
        <f t="shared" si="21"/>
        <v>0</v>
      </c>
      <c r="S93" s="647"/>
      <c r="T93" s="521">
        <v>910581</v>
      </c>
      <c r="U93" s="521">
        <f>T93*S93</f>
        <v>0</v>
      </c>
      <c r="V93" s="521">
        <v>979867</v>
      </c>
      <c r="W93" s="521">
        <f>V93*S93</f>
        <v>0</v>
      </c>
      <c r="X93" s="671">
        <f>U93+W93</f>
        <v>0</v>
      </c>
    </row>
    <row r="94" spans="1:24" s="503" customFormat="1" ht="17.45" hidden="1" customHeight="1" x14ac:dyDescent="0.25">
      <c r="A94" s="505" t="s">
        <v>669</v>
      </c>
      <c r="B94" s="433" t="s">
        <v>218</v>
      </c>
      <c r="C94" s="567" t="s">
        <v>217</v>
      </c>
      <c r="D94" s="594">
        <v>1</v>
      </c>
      <c r="E94" s="422">
        <v>1137342</v>
      </c>
      <c r="F94" s="422">
        <f>E94*D94</f>
        <v>1137342</v>
      </c>
      <c r="G94" s="422">
        <v>1607675</v>
      </c>
      <c r="H94" s="422">
        <f>G94*D94</f>
        <v>1607675</v>
      </c>
      <c r="I94" s="595">
        <f>F94+H94</f>
        <v>2745017</v>
      </c>
      <c r="J94" s="614"/>
      <c r="K94" s="521">
        <v>1137342</v>
      </c>
      <c r="L94" s="422">
        <f>K94*J94</f>
        <v>0</v>
      </c>
      <c r="M94" s="521">
        <v>1607675</v>
      </c>
      <c r="N94" s="422">
        <f>M94*J94</f>
        <v>0</v>
      </c>
      <c r="O94" s="595">
        <f>L94+N94</f>
        <v>0</v>
      </c>
      <c r="P94" s="638">
        <f t="shared" si="1"/>
        <v>0</v>
      </c>
      <c r="Q94" s="512">
        <f t="shared" si="2"/>
        <v>0</v>
      </c>
      <c r="R94" s="637">
        <f t="shared" si="21"/>
        <v>0</v>
      </c>
      <c r="S94" s="647"/>
      <c r="T94" s="521">
        <v>1137342</v>
      </c>
      <c r="U94" s="521">
        <f>T94*S94</f>
        <v>0</v>
      </c>
      <c r="V94" s="521">
        <v>1607675</v>
      </c>
      <c r="W94" s="521">
        <f>V94*S94</f>
        <v>0</v>
      </c>
      <c r="X94" s="671">
        <f>U94+W94</f>
        <v>0</v>
      </c>
    </row>
    <row r="95" spans="1:24" s="503" customFormat="1" ht="17.45" hidden="1" customHeight="1" x14ac:dyDescent="0.25">
      <c r="A95" s="505" t="s">
        <v>671</v>
      </c>
      <c r="B95" s="433" t="s">
        <v>219</v>
      </c>
      <c r="C95" s="567" t="s">
        <v>217</v>
      </c>
      <c r="D95" s="594">
        <v>1</v>
      </c>
      <c r="E95" s="422">
        <v>1545276</v>
      </c>
      <c r="F95" s="422">
        <f>E95*D95</f>
        <v>1545276</v>
      </c>
      <c r="G95" s="422">
        <v>4118435</v>
      </c>
      <c r="H95" s="422">
        <f>G95*D95</f>
        <v>4118435</v>
      </c>
      <c r="I95" s="595">
        <f>F95+H95</f>
        <v>5663711</v>
      </c>
      <c r="J95" s="614"/>
      <c r="K95" s="521">
        <v>1545276</v>
      </c>
      <c r="L95" s="422">
        <f>K95*J95</f>
        <v>0</v>
      </c>
      <c r="M95" s="521">
        <v>4118435</v>
      </c>
      <c r="N95" s="422">
        <f>M95*J95</f>
        <v>0</v>
      </c>
      <c r="O95" s="595">
        <f>L95+N95</f>
        <v>0</v>
      </c>
      <c r="P95" s="638">
        <f t="shared" si="1"/>
        <v>0</v>
      </c>
      <c r="Q95" s="512">
        <f t="shared" si="2"/>
        <v>0</v>
      </c>
      <c r="R95" s="637">
        <f t="shared" si="21"/>
        <v>0</v>
      </c>
      <c r="S95" s="647"/>
      <c r="T95" s="521">
        <v>1545276</v>
      </c>
      <c r="U95" s="521">
        <f>T95*S95</f>
        <v>0</v>
      </c>
      <c r="V95" s="521">
        <v>4118435</v>
      </c>
      <c r="W95" s="521">
        <f>V95*S95</f>
        <v>0</v>
      </c>
      <c r="X95" s="671">
        <f>U95+W95</f>
        <v>0</v>
      </c>
    </row>
    <row r="96" spans="1:24" s="503" customFormat="1" ht="17.45" hidden="1" customHeight="1" x14ac:dyDescent="0.25">
      <c r="A96" s="505" t="s">
        <v>670</v>
      </c>
      <c r="B96" s="433" t="s">
        <v>220</v>
      </c>
      <c r="C96" s="567" t="s">
        <v>217</v>
      </c>
      <c r="D96" s="594">
        <v>1</v>
      </c>
      <c r="E96" s="422">
        <v>350163</v>
      </c>
      <c r="F96" s="422">
        <f>E96*D96</f>
        <v>350163</v>
      </c>
      <c r="G96" s="422">
        <v>739197</v>
      </c>
      <c r="H96" s="422">
        <f>G96*D96</f>
        <v>739197</v>
      </c>
      <c r="I96" s="595">
        <f>F96+H96</f>
        <v>1089360</v>
      </c>
      <c r="J96" s="614"/>
      <c r="K96" s="521">
        <v>350163</v>
      </c>
      <c r="L96" s="422">
        <f>K96*J96</f>
        <v>0</v>
      </c>
      <c r="M96" s="521">
        <v>739197</v>
      </c>
      <c r="N96" s="422">
        <f>M96*J96</f>
        <v>0</v>
      </c>
      <c r="O96" s="595">
        <f>L96+N96</f>
        <v>0</v>
      </c>
      <c r="P96" s="638">
        <f t="shared" si="1"/>
        <v>0</v>
      </c>
      <c r="Q96" s="512">
        <f t="shared" si="2"/>
        <v>0</v>
      </c>
      <c r="R96" s="637">
        <f t="shared" si="21"/>
        <v>0</v>
      </c>
      <c r="S96" s="647"/>
      <c r="T96" s="521">
        <v>350163</v>
      </c>
      <c r="U96" s="521">
        <f>T96*S96</f>
        <v>0</v>
      </c>
      <c r="V96" s="521">
        <v>739197</v>
      </c>
      <c r="W96" s="521">
        <f>V96*S96</f>
        <v>0</v>
      </c>
      <c r="X96" s="671">
        <f>U96+W96</f>
        <v>0</v>
      </c>
    </row>
    <row r="97" spans="1:24" s="403" customFormat="1" ht="17.45" hidden="1" customHeight="1" x14ac:dyDescent="0.25">
      <c r="A97" s="701" t="s">
        <v>221</v>
      </c>
      <c r="B97" s="695" t="s">
        <v>222</v>
      </c>
      <c r="C97" s="696"/>
      <c r="D97" s="700"/>
      <c r="E97" s="421"/>
      <c r="F97" s="421">
        <f>SUM(F98:F148)</f>
        <v>2676199</v>
      </c>
      <c r="G97" s="421"/>
      <c r="H97" s="421">
        <f>SUM(H98:H148)</f>
        <v>4039309.352</v>
      </c>
      <c r="I97" s="584">
        <f>SUM(I98:I148)</f>
        <v>6715508.352</v>
      </c>
      <c r="J97" s="634"/>
      <c r="K97" s="518"/>
      <c r="L97" s="421">
        <f>SUM(L98:L148)</f>
        <v>0</v>
      </c>
      <c r="M97" s="518"/>
      <c r="N97" s="421">
        <f>SUM(N98:N148)</f>
        <v>0</v>
      </c>
      <c r="O97" s="584">
        <f>SUM(O98:O148)</f>
        <v>0</v>
      </c>
      <c r="P97" s="638">
        <f t="shared" si="1"/>
        <v>0</v>
      </c>
      <c r="Q97" s="512">
        <f t="shared" si="2"/>
        <v>0</v>
      </c>
      <c r="R97" s="637">
        <f t="shared" si="21"/>
        <v>0</v>
      </c>
      <c r="S97" s="633"/>
      <c r="T97" s="518"/>
      <c r="U97" s="518">
        <f>SUM(U98:U148)</f>
        <v>0</v>
      </c>
      <c r="V97" s="518"/>
      <c r="W97" s="518">
        <f>SUM(W98:W148)</f>
        <v>0</v>
      </c>
      <c r="X97" s="669">
        <f>SUM(X98:X148)</f>
        <v>0</v>
      </c>
    </row>
    <row r="98" spans="1:24" s="403" customFormat="1" ht="17.45" hidden="1" customHeight="1" x14ac:dyDescent="0.25">
      <c r="A98" s="437" t="s">
        <v>672</v>
      </c>
      <c r="B98" s="438" t="s">
        <v>223</v>
      </c>
      <c r="C98" s="571" t="s">
        <v>224</v>
      </c>
      <c r="D98" s="596">
        <v>1</v>
      </c>
      <c r="E98" s="466">
        <v>50304</v>
      </c>
      <c r="F98" s="466">
        <f t="shared" ref="F98:F129" si="22">E98*D98</f>
        <v>50304</v>
      </c>
      <c r="G98" s="466"/>
      <c r="H98" s="466"/>
      <c r="I98" s="587">
        <f t="shared" ref="I98:I129" si="23">F98+H98</f>
        <v>50304</v>
      </c>
      <c r="J98" s="618"/>
      <c r="K98" s="519">
        <v>50304</v>
      </c>
      <c r="L98" s="466">
        <f t="shared" ref="L98:L129" si="24">K98*J98</f>
        <v>0</v>
      </c>
      <c r="M98" s="519"/>
      <c r="N98" s="466"/>
      <c r="O98" s="587">
        <f t="shared" ref="O98:O129" si="25">L98+N98</f>
        <v>0</v>
      </c>
      <c r="P98" s="638">
        <f t="shared" ref="P98:P161" si="26">K98-T98</f>
        <v>0</v>
      </c>
      <c r="Q98" s="512">
        <f t="shared" ref="Q98:Q161" si="27">M98-V98</f>
        <v>0</v>
      </c>
      <c r="R98" s="637">
        <f t="shared" si="21"/>
        <v>0</v>
      </c>
      <c r="S98" s="649"/>
      <c r="T98" s="519">
        <v>50304</v>
      </c>
      <c r="U98" s="519">
        <f t="shared" ref="U98:U146" si="28">T98*S98</f>
        <v>0</v>
      </c>
      <c r="V98" s="519"/>
      <c r="W98" s="519"/>
      <c r="X98" s="670">
        <f t="shared" ref="X98:X148" si="29">U98+W98</f>
        <v>0</v>
      </c>
    </row>
    <row r="99" spans="1:24" s="403" customFormat="1" ht="17.45" hidden="1" customHeight="1" x14ac:dyDescent="0.25">
      <c r="A99" s="437" t="s">
        <v>673</v>
      </c>
      <c r="B99" s="438" t="s">
        <v>225</v>
      </c>
      <c r="C99" s="571" t="s">
        <v>31</v>
      </c>
      <c r="D99" s="596">
        <v>2</v>
      </c>
      <c r="E99" s="466">
        <v>5502</v>
      </c>
      <c r="F99" s="466">
        <f t="shared" si="22"/>
        <v>11004</v>
      </c>
      <c r="G99" s="466">
        <v>36625.68</v>
      </c>
      <c r="H99" s="466">
        <f t="shared" ref="H99:H130" si="30">D99*G99</f>
        <v>73251.360000000001</v>
      </c>
      <c r="I99" s="587">
        <f t="shared" si="23"/>
        <v>84255.360000000001</v>
      </c>
      <c r="J99" s="618"/>
      <c r="K99" s="519">
        <v>5502</v>
      </c>
      <c r="L99" s="466">
        <f t="shared" si="24"/>
        <v>0</v>
      </c>
      <c r="M99" s="519">
        <v>36625.68</v>
      </c>
      <c r="N99" s="466">
        <f t="shared" ref="N99:N130" si="31">J99*M99</f>
        <v>0</v>
      </c>
      <c r="O99" s="587">
        <f t="shared" si="25"/>
        <v>0</v>
      </c>
      <c r="P99" s="638">
        <f t="shared" si="26"/>
        <v>0</v>
      </c>
      <c r="Q99" s="512">
        <f t="shared" si="27"/>
        <v>0</v>
      </c>
      <c r="R99" s="637">
        <f t="shared" si="21"/>
        <v>0</v>
      </c>
      <c r="S99" s="649"/>
      <c r="T99" s="519">
        <v>5502</v>
      </c>
      <c r="U99" s="519">
        <f t="shared" si="28"/>
        <v>0</v>
      </c>
      <c r="V99" s="519">
        <v>36625.68</v>
      </c>
      <c r="W99" s="519">
        <f t="shared" ref="W99:W147" si="32">S99*V99</f>
        <v>0</v>
      </c>
      <c r="X99" s="670">
        <f t="shared" si="29"/>
        <v>0</v>
      </c>
    </row>
    <row r="100" spans="1:24" s="403" customFormat="1" ht="17.45" hidden="1" customHeight="1" x14ac:dyDescent="0.25">
      <c r="A100" s="437" t="s">
        <v>674</v>
      </c>
      <c r="B100" s="438" t="s">
        <v>226</v>
      </c>
      <c r="C100" s="571" t="s">
        <v>31</v>
      </c>
      <c r="D100" s="596">
        <v>1</v>
      </c>
      <c r="E100" s="466">
        <v>2358</v>
      </c>
      <c r="F100" s="466">
        <f t="shared" si="22"/>
        <v>2358</v>
      </c>
      <c r="G100" s="466">
        <v>1456</v>
      </c>
      <c r="H100" s="466">
        <f t="shared" si="30"/>
        <v>1456</v>
      </c>
      <c r="I100" s="587">
        <f t="shared" si="23"/>
        <v>3814</v>
      </c>
      <c r="J100" s="618"/>
      <c r="K100" s="519">
        <v>2358</v>
      </c>
      <c r="L100" s="466">
        <f t="shared" si="24"/>
        <v>0</v>
      </c>
      <c r="M100" s="519">
        <v>1456</v>
      </c>
      <c r="N100" s="466">
        <f t="shared" si="31"/>
        <v>0</v>
      </c>
      <c r="O100" s="587">
        <f t="shared" si="25"/>
        <v>0</v>
      </c>
      <c r="P100" s="638">
        <f t="shared" si="26"/>
        <v>0</v>
      </c>
      <c r="Q100" s="512">
        <f t="shared" si="27"/>
        <v>0</v>
      </c>
      <c r="R100" s="637">
        <f t="shared" si="21"/>
        <v>0</v>
      </c>
      <c r="S100" s="649"/>
      <c r="T100" s="519">
        <v>2358</v>
      </c>
      <c r="U100" s="519">
        <f t="shared" si="28"/>
        <v>0</v>
      </c>
      <c r="V100" s="519">
        <v>1456</v>
      </c>
      <c r="W100" s="519">
        <f t="shared" si="32"/>
        <v>0</v>
      </c>
      <c r="X100" s="670">
        <f t="shared" si="29"/>
        <v>0</v>
      </c>
    </row>
    <row r="101" spans="1:24" s="403" customFormat="1" ht="17.45" hidden="1" customHeight="1" x14ac:dyDescent="0.25">
      <c r="A101" s="437" t="s">
        <v>675</v>
      </c>
      <c r="B101" s="438" t="s">
        <v>227</v>
      </c>
      <c r="C101" s="571" t="s">
        <v>31</v>
      </c>
      <c r="D101" s="596">
        <v>1</v>
      </c>
      <c r="E101" s="466">
        <v>5502</v>
      </c>
      <c r="F101" s="466">
        <f t="shared" si="22"/>
        <v>5502</v>
      </c>
      <c r="G101" s="466">
        <v>15730</v>
      </c>
      <c r="H101" s="466">
        <f t="shared" si="30"/>
        <v>15730</v>
      </c>
      <c r="I101" s="587">
        <f t="shared" si="23"/>
        <v>21232</v>
      </c>
      <c r="J101" s="618"/>
      <c r="K101" s="519">
        <v>5502</v>
      </c>
      <c r="L101" s="466">
        <f t="shared" si="24"/>
        <v>0</v>
      </c>
      <c r="M101" s="519">
        <v>15730</v>
      </c>
      <c r="N101" s="466">
        <f t="shared" si="31"/>
        <v>0</v>
      </c>
      <c r="O101" s="587">
        <f t="shared" si="25"/>
        <v>0</v>
      </c>
      <c r="P101" s="638">
        <f t="shared" si="26"/>
        <v>0</v>
      </c>
      <c r="Q101" s="512">
        <f t="shared" si="27"/>
        <v>0</v>
      </c>
      <c r="R101" s="637">
        <f t="shared" si="21"/>
        <v>0</v>
      </c>
      <c r="S101" s="649"/>
      <c r="T101" s="519">
        <v>5502</v>
      </c>
      <c r="U101" s="519">
        <f t="shared" si="28"/>
        <v>0</v>
      </c>
      <c r="V101" s="519">
        <v>15730</v>
      </c>
      <c r="W101" s="519">
        <f t="shared" si="32"/>
        <v>0</v>
      </c>
      <c r="X101" s="670">
        <f t="shared" si="29"/>
        <v>0</v>
      </c>
    </row>
    <row r="102" spans="1:24" s="403" customFormat="1" ht="17.45" hidden="1" customHeight="1" x14ac:dyDescent="0.25">
      <c r="A102" s="437" t="s">
        <v>676</v>
      </c>
      <c r="B102" s="438" t="s">
        <v>228</v>
      </c>
      <c r="C102" s="571" t="s">
        <v>31</v>
      </c>
      <c r="D102" s="596">
        <v>1</v>
      </c>
      <c r="E102" s="466">
        <v>5502</v>
      </c>
      <c r="F102" s="466">
        <f t="shared" si="22"/>
        <v>5502</v>
      </c>
      <c r="G102" s="466">
        <v>42033.68</v>
      </c>
      <c r="H102" s="466">
        <f t="shared" si="30"/>
        <v>42033.68</v>
      </c>
      <c r="I102" s="587">
        <f t="shared" si="23"/>
        <v>47535.68</v>
      </c>
      <c r="J102" s="618"/>
      <c r="K102" s="519">
        <v>5502</v>
      </c>
      <c r="L102" s="466">
        <f t="shared" si="24"/>
        <v>0</v>
      </c>
      <c r="M102" s="519">
        <v>42033.68</v>
      </c>
      <c r="N102" s="466">
        <f t="shared" si="31"/>
        <v>0</v>
      </c>
      <c r="O102" s="587">
        <f t="shared" si="25"/>
        <v>0</v>
      </c>
      <c r="P102" s="638">
        <f t="shared" si="26"/>
        <v>0</v>
      </c>
      <c r="Q102" s="512">
        <f t="shared" si="27"/>
        <v>0</v>
      </c>
      <c r="R102" s="637">
        <f t="shared" si="21"/>
        <v>0</v>
      </c>
      <c r="S102" s="649"/>
      <c r="T102" s="519">
        <v>5502</v>
      </c>
      <c r="U102" s="519">
        <f t="shared" si="28"/>
        <v>0</v>
      </c>
      <c r="V102" s="519">
        <v>42033.68</v>
      </c>
      <c r="W102" s="519">
        <f t="shared" si="32"/>
        <v>0</v>
      </c>
      <c r="X102" s="670">
        <f t="shared" si="29"/>
        <v>0</v>
      </c>
    </row>
    <row r="103" spans="1:24" s="403" customFormat="1" ht="17.45" hidden="1" customHeight="1" x14ac:dyDescent="0.25">
      <c r="A103" s="437" t="s">
        <v>677</v>
      </c>
      <c r="B103" s="438" t="s">
        <v>229</v>
      </c>
      <c r="C103" s="571" t="s">
        <v>31</v>
      </c>
      <c r="D103" s="596">
        <v>6</v>
      </c>
      <c r="E103" s="466">
        <v>524</v>
      </c>
      <c r="F103" s="466">
        <f t="shared" si="22"/>
        <v>3144</v>
      </c>
      <c r="G103" s="466">
        <v>7368.4000000000005</v>
      </c>
      <c r="H103" s="466">
        <f t="shared" si="30"/>
        <v>44210.400000000001</v>
      </c>
      <c r="I103" s="587">
        <f t="shared" si="23"/>
        <v>47354.400000000001</v>
      </c>
      <c r="J103" s="618"/>
      <c r="K103" s="519">
        <v>524</v>
      </c>
      <c r="L103" s="466">
        <f t="shared" si="24"/>
        <v>0</v>
      </c>
      <c r="M103" s="519">
        <v>7368.4000000000005</v>
      </c>
      <c r="N103" s="466">
        <f t="shared" si="31"/>
        <v>0</v>
      </c>
      <c r="O103" s="587">
        <f t="shared" si="25"/>
        <v>0</v>
      </c>
      <c r="P103" s="638">
        <f t="shared" si="26"/>
        <v>0</v>
      </c>
      <c r="Q103" s="512">
        <f t="shared" si="27"/>
        <v>0</v>
      </c>
      <c r="R103" s="637">
        <f t="shared" si="21"/>
        <v>0</v>
      </c>
      <c r="S103" s="649"/>
      <c r="T103" s="519">
        <v>524</v>
      </c>
      <c r="U103" s="519">
        <f t="shared" si="28"/>
        <v>0</v>
      </c>
      <c r="V103" s="519">
        <v>7368.4000000000005</v>
      </c>
      <c r="W103" s="519">
        <f t="shared" si="32"/>
        <v>0</v>
      </c>
      <c r="X103" s="670">
        <f t="shared" si="29"/>
        <v>0</v>
      </c>
    </row>
    <row r="104" spans="1:24" s="403" customFormat="1" ht="17.45" hidden="1" customHeight="1" x14ac:dyDescent="0.25">
      <c r="A104" s="437" t="s">
        <v>678</v>
      </c>
      <c r="B104" s="438" t="s">
        <v>230</v>
      </c>
      <c r="C104" s="571" t="s">
        <v>31</v>
      </c>
      <c r="D104" s="596">
        <v>1</v>
      </c>
      <c r="E104" s="466">
        <v>3406</v>
      </c>
      <c r="F104" s="466">
        <f t="shared" si="22"/>
        <v>3406</v>
      </c>
      <c r="G104" s="466">
        <v>14788.176000000001</v>
      </c>
      <c r="H104" s="466">
        <f t="shared" si="30"/>
        <v>14788.176000000001</v>
      </c>
      <c r="I104" s="587">
        <f t="shared" si="23"/>
        <v>18194.175999999999</v>
      </c>
      <c r="J104" s="618"/>
      <c r="K104" s="519">
        <v>3406</v>
      </c>
      <c r="L104" s="466">
        <f t="shared" si="24"/>
        <v>0</v>
      </c>
      <c r="M104" s="519">
        <v>14788.176000000001</v>
      </c>
      <c r="N104" s="466">
        <f t="shared" si="31"/>
        <v>0</v>
      </c>
      <c r="O104" s="587">
        <f t="shared" si="25"/>
        <v>0</v>
      </c>
      <c r="P104" s="638">
        <f t="shared" si="26"/>
        <v>0</v>
      </c>
      <c r="Q104" s="512">
        <f t="shared" si="27"/>
        <v>0</v>
      </c>
      <c r="R104" s="637">
        <f t="shared" si="21"/>
        <v>0</v>
      </c>
      <c r="S104" s="649"/>
      <c r="T104" s="519">
        <v>3406</v>
      </c>
      <c r="U104" s="519">
        <f t="shared" si="28"/>
        <v>0</v>
      </c>
      <c r="V104" s="519">
        <v>14788.176000000001</v>
      </c>
      <c r="W104" s="519">
        <f t="shared" si="32"/>
        <v>0</v>
      </c>
      <c r="X104" s="670">
        <f t="shared" si="29"/>
        <v>0</v>
      </c>
    </row>
    <row r="105" spans="1:24" s="403" customFormat="1" ht="17.45" hidden="1" customHeight="1" x14ac:dyDescent="0.25">
      <c r="A105" s="437" t="s">
        <v>679</v>
      </c>
      <c r="B105" s="438" t="s">
        <v>231</v>
      </c>
      <c r="C105" s="571" t="s">
        <v>31</v>
      </c>
      <c r="D105" s="596">
        <v>2</v>
      </c>
      <c r="E105" s="466">
        <v>3406</v>
      </c>
      <c r="F105" s="466">
        <f t="shared" si="22"/>
        <v>6812</v>
      </c>
      <c r="G105" s="466">
        <v>6507.8519999999999</v>
      </c>
      <c r="H105" s="466">
        <f t="shared" si="30"/>
        <v>13015.704</v>
      </c>
      <c r="I105" s="587">
        <f t="shared" si="23"/>
        <v>19827.703999999998</v>
      </c>
      <c r="J105" s="618"/>
      <c r="K105" s="519">
        <v>3406</v>
      </c>
      <c r="L105" s="466">
        <f t="shared" si="24"/>
        <v>0</v>
      </c>
      <c r="M105" s="519">
        <v>6507.8519999999999</v>
      </c>
      <c r="N105" s="466">
        <f t="shared" si="31"/>
        <v>0</v>
      </c>
      <c r="O105" s="587">
        <f t="shared" si="25"/>
        <v>0</v>
      </c>
      <c r="P105" s="638">
        <f t="shared" si="26"/>
        <v>0</v>
      </c>
      <c r="Q105" s="512">
        <f t="shared" si="27"/>
        <v>0</v>
      </c>
      <c r="R105" s="637">
        <f t="shared" ref="R105:R136" si="33">(D105*K105)-(D105*T105)</f>
        <v>0</v>
      </c>
      <c r="S105" s="649"/>
      <c r="T105" s="519">
        <v>3406</v>
      </c>
      <c r="U105" s="519">
        <f t="shared" si="28"/>
        <v>0</v>
      </c>
      <c r="V105" s="519">
        <v>6507.8519999999999</v>
      </c>
      <c r="W105" s="519">
        <f t="shared" si="32"/>
        <v>0</v>
      </c>
      <c r="X105" s="670">
        <f t="shared" si="29"/>
        <v>0</v>
      </c>
    </row>
    <row r="106" spans="1:24" s="403" customFormat="1" ht="17.45" hidden="1" customHeight="1" x14ac:dyDescent="0.25">
      <c r="A106" s="437" t="s">
        <v>680</v>
      </c>
      <c r="B106" s="438" t="s">
        <v>232</v>
      </c>
      <c r="C106" s="571" t="s">
        <v>31</v>
      </c>
      <c r="D106" s="596">
        <v>1</v>
      </c>
      <c r="E106" s="466">
        <v>3406</v>
      </c>
      <c r="F106" s="466">
        <f t="shared" si="22"/>
        <v>3406</v>
      </c>
      <c r="G106" s="466">
        <v>5933.9280000000008</v>
      </c>
      <c r="H106" s="466">
        <f t="shared" si="30"/>
        <v>5933.9280000000008</v>
      </c>
      <c r="I106" s="587">
        <f t="shared" si="23"/>
        <v>9339.9279999999999</v>
      </c>
      <c r="J106" s="618"/>
      <c r="K106" s="519">
        <v>3406</v>
      </c>
      <c r="L106" s="466">
        <f t="shared" si="24"/>
        <v>0</v>
      </c>
      <c r="M106" s="519">
        <v>5933.9280000000008</v>
      </c>
      <c r="N106" s="466">
        <f t="shared" si="31"/>
        <v>0</v>
      </c>
      <c r="O106" s="587">
        <f t="shared" si="25"/>
        <v>0</v>
      </c>
      <c r="P106" s="638">
        <f t="shared" si="26"/>
        <v>0</v>
      </c>
      <c r="Q106" s="512">
        <f t="shared" si="27"/>
        <v>0</v>
      </c>
      <c r="R106" s="637">
        <f t="shared" si="33"/>
        <v>0</v>
      </c>
      <c r="S106" s="649"/>
      <c r="T106" s="519">
        <v>3406</v>
      </c>
      <c r="U106" s="519">
        <f t="shared" si="28"/>
        <v>0</v>
      </c>
      <c r="V106" s="519">
        <v>5933.9280000000008</v>
      </c>
      <c r="W106" s="519">
        <f t="shared" si="32"/>
        <v>0</v>
      </c>
      <c r="X106" s="670">
        <f t="shared" si="29"/>
        <v>0</v>
      </c>
    </row>
    <row r="107" spans="1:24" s="403" customFormat="1" ht="22.5" hidden="1" customHeight="1" x14ac:dyDescent="0.25">
      <c r="A107" s="437" t="s">
        <v>681</v>
      </c>
      <c r="B107" s="438" t="s">
        <v>233</v>
      </c>
      <c r="C107" s="571" t="s">
        <v>31</v>
      </c>
      <c r="D107" s="596">
        <v>71</v>
      </c>
      <c r="E107" s="466">
        <v>1572</v>
      </c>
      <c r="F107" s="466">
        <f t="shared" si="22"/>
        <v>111612</v>
      </c>
      <c r="G107" s="466">
        <v>2472.34</v>
      </c>
      <c r="H107" s="466">
        <f t="shared" si="30"/>
        <v>175536.14</v>
      </c>
      <c r="I107" s="587">
        <f t="shared" si="23"/>
        <v>287148.14</v>
      </c>
      <c r="J107" s="618"/>
      <c r="K107" s="519">
        <v>1572</v>
      </c>
      <c r="L107" s="466">
        <f t="shared" si="24"/>
        <v>0</v>
      </c>
      <c r="M107" s="519">
        <v>2472.34</v>
      </c>
      <c r="N107" s="466">
        <f t="shared" si="31"/>
        <v>0</v>
      </c>
      <c r="O107" s="587">
        <f t="shared" si="25"/>
        <v>0</v>
      </c>
      <c r="P107" s="638">
        <f t="shared" si="26"/>
        <v>0</v>
      </c>
      <c r="Q107" s="512">
        <f t="shared" si="27"/>
        <v>0</v>
      </c>
      <c r="R107" s="637">
        <f t="shared" si="33"/>
        <v>0</v>
      </c>
      <c r="S107" s="649"/>
      <c r="T107" s="519">
        <v>1572</v>
      </c>
      <c r="U107" s="519">
        <f t="shared" si="28"/>
        <v>0</v>
      </c>
      <c r="V107" s="519">
        <v>2472.34</v>
      </c>
      <c r="W107" s="519">
        <f t="shared" si="32"/>
        <v>0</v>
      </c>
      <c r="X107" s="670">
        <f t="shared" si="29"/>
        <v>0</v>
      </c>
    </row>
    <row r="108" spans="1:24" s="403" customFormat="1" ht="17.45" hidden="1" customHeight="1" x14ac:dyDescent="0.25">
      <c r="A108" s="437" t="s">
        <v>682</v>
      </c>
      <c r="B108" s="438" t="s">
        <v>234</v>
      </c>
      <c r="C108" s="571" t="s">
        <v>31</v>
      </c>
      <c r="D108" s="596">
        <v>26</v>
      </c>
      <c r="E108" s="466">
        <v>4454</v>
      </c>
      <c r="F108" s="466">
        <f t="shared" si="22"/>
        <v>115804</v>
      </c>
      <c r="G108" s="466">
        <v>37518</v>
      </c>
      <c r="H108" s="466">
        <f t="shared" si="30"/>
        <v>975468</v>
      </c>
      <c r="I108" s="587">
        <f t="shared" si="23"/>
        <v>1091272</v>
      </c>
      <c r="J108" s="618"/>
      <c r="K108" s="519">
        <v>4454</v>
      </c>
      <c r="L108" s="466">
        <f t="shared" si="24"/>
        <v>0</v>
      </c>
      <c r="M108" s="519">
        <v>37518</v>
      </c>
      <c r="N108" s="466">
        <f t="shared" si="31"/>
        <v>0</v>
      </c>
      <c r="O108" s="587">
        <f t="shared" si="25"/>
        <v>0</v>
      </c>
      <c r="P108" s="638">
        <f t="shared" si="26"/>
        <v>0</v>
      </c>
      <c r="Q108" s="512">
        <f t="shared" si="27"/>
        <v>0</v>
      </c>
      <c r="R108" s="637">
        <f t="shared" si="33"/>
        <v>0</v>
      </c>
      <c r="S108" s="649"/>
      <c r="T108" s="519">
        <v>4454</v>
      </c>
      <c r="U108" s="519">
        <f t="shared" si="28"/>
        <v>0</v>
      </c>
      <c r="V108" s="519">
        <v>37518</v>
      </c>
      <c r="W108" s="519">
        <f t="shared" si="32"/>
        <v>0</v>
      </c>
      <c r="X108" s="670">
        <f t="shared" si="29"/>
        <v>0</v>
      </c>
    </row>
    <row r="109" spans="1:24" s="403" customFormat="1" ht="17.45" hidden="1" customHeight="1" x14ac:dyDescent="0.25">
      <c r="A109" s="437" t="s">
        <v>683</v>
      </c>
      <c r="B109" s="438" t="s">
        <v>235</v>
      </c>
      <c r="C109" s="571" t="s">
        <v>31</v>
      </c>
      <c r="D109" s="596">
        <v>20</v>
      </c>
      <c r="E109" s="466">
        <v>1572</v>
      </c>
      <c r="F109" s="466">
        <f t="shared" si="22"/>
        <v>31440</v>
      </c>
      <c r="G109" s="466">
        <v>1458.34</v>
      </c>
      <c r="H109" s="466">
        <f t="shared" si="30"/>
        <v>29166.799999999999</v>
      </c>
      <c r="I109" s="587">
        <f t="shared" si="23"/>
        <v>60606.8</v>
      </c>
      <c r="J109" s="618"/>
      <c r="K109" s="519">
        <v>1572</v>
      </c>
      <c r="L109" s="466">
        <f t="shared" si="24"/>
        <v>0</v>
      </c>
      <c r="M109" s="519">
        <v>1458.34</v>
      </c>
      <c r="N109" s="466">
        <f t="shared" si="31"/>
        <v>0</v>
      </c>
      <c r="O109" s="587">
        <f t="shared" si="25"/>
        <v>0</v>
      </c>
      <c r="P109" s="638">
        <f t="shared" si="26"/>
        <v>0</v>
      </c>
      <c r="Q109" s="512">
        <f t="shared" si="27"/>
        <v>0</v>
      </c>
      <c r="R109" s="637">
        <f t="shared" si="33"/>
        <v>0</v>
      </c>
      <c r="S109" s="649"/>
      <c r="T109" s="519">
        <v>1572</v>
      </c>
      <c r="U109" s="519">
        <f t="shared" si="28"/>
        <v>0</v>
      </c>
      <c r="V109" s="519">
        <v>1458.34</v>
      </c>
      <c r="W109" s="519">
        <f t="shared" si="32"/>
        <v>0</v>
      </c>
      <c r="X109" s="670">
        <f t="shared" si="29"/>
        <v>0</v>
      </c>
    </row>
    <row r="110" spans="1:24" s="403" customFormat="1" ht="17.45" hidden="1" customHeight="1" x14ac:dyDescent="0.25">
      <c r="A110" s="437" t="s">
        <v>684</v>
      </c>
      <c r="B110" s="438" t="s">
        <v>236</v>
      </c>
      <c r="C110" s="571" t="s">
        <v>31</v>
      </c>
      <c r="D110" s="596">
        <v>4</v>
      </c>
      <c r="E110" s="466">
        <v>1310</v>
      </c>
      <c r="F110" s="466">
        <f t="shared" si="22"/>
        <v>5240</v>
      </c>
      <c r="G110" s="466">
        <v>833.50800000000004</v>
      </c>
      <c r="H110" s="466">
        <f t="shared" si="30"/>
        <v>3334.0320000000002</v>
      </c>
      <c r="I110" s="587">
        <f t="shared" si="23"/>
        <v>8574.0319999999992</v>
      </c>
      <c r="J110" s="618"/>
      <c r="K110" s="519">
        <v>1310</v>
      </c>
      <c r="L110" s="466">
        <f t="shared" si="24"/>
        <v>0</v>
      </c>
      <c r="M110" s="519">
        <v>833.50800000000004</v>
      </c>
      <c r="N110" s="466">
        <f t="shared" si="31"/>
        <v>0</v>
      </c>
      <c r="O110" s="587">
        <f t="shared" si="25"/>
        <v>0</v>
      </c>
      <c r="P110" s="638">
        <f t="shared" si="26"/>
        <v>0</v>
      </c>
      <c r="Q110" s="512">
        <f t="shared" si="27"/>
        <v>0</v>
      </c>
      <c r="R110" s="637">
        <f t="shared" si="33"/>
        <v>0</v>
      </c>
      <c r="S110" s="649"/>
      <c r="T110" s="519">
        <v>1310</v>
      </c>
      <c r="U110" s="519">
        <f t="shared" si="28"/>
        <v>0</v>
      </c>
      <c r="V110" s="519">
        <v>833.50800000000004</v>
      </c>
      <c r="W110" s="519">
        <f t="shared" si="32"/>
        <v>0</v>
      </c>
      <c r="X110" s="670">
        <f t="shared" si="29"/>
        <v>0</v>
      </c>
    </row>
    <row r="111" spans="1:24" s="403" customFormat="1" ht="17.45" hidden="1" customHeight="1" x14ac:dyDescent="0.25">
      <c r="A111" s="437" t="s">
        <v>685</v>
      </c>
      <c r="B111" s="438" t="s">
        <v>237</v>
      </c>
      <c r="C111" s="571" t="s">
        <v>31</v>
      </c>
      <c r="D111" s="596">
        <v>4</v>
      </c>
      <c r="E111" s="466">
        <v>4192</v>
      </c>
      <c r="F111" s="466">
        <f t="shared" si="22"/>
        <v>16768</v>
      </c>
      <c r="G111" s="466">
        <v>15047.760000000002</v>
      </c>
      <c r="H111" s="466">
        <f t="shared" si="30"/>
        <v>60191.040000000008</v>
      </c>
      <c r="I111" s="587">
        <f t="shared" si="23"/>
        <v>76959.040000000008</v>
      </c>
      <c r="J111" s="618"/>
      <c r="K111" s="519">
        <v>4192</v>
      </c>
      <c r="L111" s="466">
        <f t="shared" si="24"/>
        <v>0</v>
      </c>
      <c r="M111" s="519">
        <v>15047.760000000002</v>
      </c>
      <c r="N111" s="466">
        <f t="shared" si="31"/>
        <v>0</v>
      </c>
      <c r="O111" s="587">
        <f t="shared" si="25"/>
        <v>0</v>
      </c>
      <c r="P111" s="638">
        <f t="shared" si="26"/>
        <v>0</v>
      </c>
      <c r="Q111" s="512">
        <f t="shared" si="27"/>
        <v>0</v>
      </c>
      <c r="R111" s="637">
        <f t="shared" si="33"/>
        <v>0</v>
      </c>
      <c r="S111" s="649"/>
      <c r="T111" s="519">
        <v>4192</v>
      </c>
      <c r="U111" s="519">
        <f t="shared" si="28"/>
        <v>0</v>
      </c>
      <c r="V111" s="519">
        <v>15047.760000000002</v>
      </c>
      <c r="W111" s="519">
        <f t="shared" si="32"/>
        <v>0</v>
      </c>
      <c r="X111" s="670">
        <f t="shared" si="29"/>
        <v>0</v>
      </c>
    </row>
    <row r="112" spans="1:24" s="403" customFormat="1" ht="17.45" hidden="1" customHeight="1" x14ac:dyDescent="0.25">
      <c r="A112" s="437" t="s">
        <v>686</v>
      </c>
      <c r="B112" s="438" t="s">
        <v>238</v>
      </c>
      <c r="C112" s="571" t="s">
        <v>31</v>
      </c>
      <c r="D112" s="596">
        <v>4</v>
      </c>
      <c r="E112" s="466">
        <v>393</v>
      </c>
      <c r="F112" s="466">
        <f t="shared" si="22"/>
        <v>1572</v>
      </c>
      <c r="G112" s="466">
        <v>3135.9119999999998</v>
      </c>
      <c r="H112" s="466">
        <f t="shared" si="30"/>
        <v>12543.647999999999</v>
      </c>
      <c r="I112" s="587">
        <f t="shared" si="23"/>
        <v>14115.647999999999</v>
      </c>
      <c r="J112" s="618"/>
      <c r="K112" s="519">
        <v>393</v>
      </c>
      <c r="L112" s="466">
        <f t="shared" si="24"/>
        <v>0</v>
      </c>
      <c r="M112" s="519">
        <v>3135.9119999999998</v>
      </c>
      <c r="N112" s="466">
        <f t="shared" si="31"/>
        <v>0</v>
      </c>
      <c r="O112" s="587">
        <f t="shared" si="25"/>
        <v>0</v>
      </c>
      <c r="P112" s="638">
        <f t="shared" si="26"/>
        <v>0</v>
      </c>
      <c r="Q112" s="512">
        <f t="shared" si="27"/>
        <v>0</v>
      </c>
      <c r="R112" s="637">
        <f t="shared" si="33"/>
        <v>0</v>
      </c>
      <c r="S112" s="649"/>
      <c r="T112" s="519">
        <v>393</v>
      </c>
      <c r="U112" s="519">
        <f t="shared" si="28"/>
        <v>0</v>
      </c>
      <c r="V112" s="519">
        <v>3135.9119999999998</v>
      </c>
      <c r="W112" s="519">
        <f t="shared" si="32"/>
        <v>0</v>
      </c>
      <c r="X112" s="670">
        <f t="shared" si="29"/>
        <v>0</v>
      </c>
    </row>
    <row r="113" spans="1:24" s="403" customFormat="1" ht="17.45" hidden="1" customHeight="1" x14ac:dyDescent="0.25">
      <c r="A113" s="437" t="s">
        <v>687</v>
      </c>
      <c r="B113" s="438" t="s">
        <v>239</v>
      </c>
      <c r="C113" s="571" t="s">
        <v>31</v>
      </c>
      <c r="D113" s="596">
        <v>4</v>
      </c>
      <c r="E113" s="466">
        <v>393</v>
      </c>
      <c r="F113" s="466">
        <f t="shared" si="22"/>
        <v>1572</v>
      </c>
      <c r="G113" s="466">
        <v>1027</v>
      </c>
      <c r="H113" s="466">
        <f t="shared" si="30"/>
        <v>4108</v>
      </c>
      <c r="I113" s="587">
        <f t="shared" si="23"/>
        <v>5680</v>
      </c>
      <c r="J113" s="618"/>
      <c r="K113" s="519">
        <v>393</v>
      </c>
      <c r="L113" s="466">
        <f t="shared" si="24"/>
        <v>0</v>
      </c>
      <c r="M113" s="519">
        <v>1027</v>
      </c>
      <c r="N113" s="466">
        <f t="shared" si="31"/>
        <v>0</v>
      </c>
      <c r="O113" s="587">
        <f t="shared" si="25"/>
        <v>0</v>
      </c>
      <c r="P113" s="638">
        <f t="shared" si="26"/>
        <v>0</v>
      </c>
      <c r="Q113" s="512">
        <f t="shared" si="27"/>
        <v>0</v>
      </c>
      <c r="R113" s="637">
        <f t="shared" si="33"/>
        <v>0</v>
      </c>
      <c r="S113" s="649"/>
      <c r="T113" s="519">
        <v>393</v>
      </c>
      <c r="U113" s="519">
        <f t="shared" si="28"/>
        <v>0</v>
      </c>
      <c r="V113" s="519">
        <v>1027</v>
      </c>
      <c r="W113" s="519">
        <f t="shared" si="32"/>
        <v>0</v>
      </c>
      <c r="X113" s="670">
        <f t="shared" si="29"/>
        <v>0</v>
      </c>
    </row>
    <row r="114" spans="1:24" s="403" customFormat="1" ht="17.45" hidden="1" customHeight="1" x14ac:dyDescent="0.25">
      <c r="A114" s="437" t="s">
        <v>688</v>
      </c>
      <c r="B114" s="438" t="s">
        <v>240</v>
      </c>
      <c r="C114" s="571" t="s">
        <v>31</v>
      </c>
      <c r="D114" s="596">
        <v>20</v>
      </c>
      <c r="E114" s="466">
        <v>3406</v>
      </c>
      <c r="F114" s="466">
        <f t="shared" si="22"/>
        <v>68120</v>
      </c>
      <c r="G114" s="466">
        <v>1774.5</v>
      </c>
      <c r="H114" s="466">
        <f t="shared" si="30"/>
        <v>35490</v>
      </c>
      <c r="I114" s="587">
        <f t="shared" si="23"/>
        <v>103610</v>
      </c>
      <c r="J114" s="618"/>
      <c r="K114" s="519">
        <v>3406</v>
      </c>
      <c r="L114" s="466">
        <f t="shared" si="24"/>
        <v>0</v>
      </c>
      <c r="M114" s="519">
        <v>1774.5</v>
      </c>
      <c r="N114" s="466">
        <f t="shared" si="31"/>
        <v>0</v>
      </c>
      <c r="O114" s="587">
        <f t="shared" si="25"/>
        <v>0</v>
      </c>
      <c r="P114" s="638">
        <f t="shared" si="26"/>
        <v>0</v>
      </c>
      <c r="Q114" s="512">
        <f t="shared" si="27"/>
        <v>0</v>
      </c>
      <c r="R114" s="637">
        <f t="shared" si="33"/>
        <v>0</v>
      </c>
      <c r="S114" s="649"/>
      <c r="T114" s="519">
        <v>3406</v>
      </c>
      <c r="U114" s="519">
        <f t="shared" si="28"/>
        <v>0</v>
      </c>
      <c r="V114" s="519">
        <v>1774.5</v>
      </c>
      <c r="W114" s="519">
        <f t="shared" si="32"/>
        <v>0</v>
      </c>
      <c r="X114" s="670">
        <f t="shared" si="29"/>
        <v>0</v>
      </c>
    </row>
    <row r="115" spans="1:24" s="403" customFormat="1" ht="17.45" hidden="1" customHeight="1" x14ac:dyDescent="0.25">
      <c r="A115" s="437" t="s">
        <v>689</v>
      </c>
      <c r="B115" s="438" t="s">
        <v>241</v>
      </c>
      <c r="C115" s="571" t="s">
        <v>31</v>
      </c>
      <c r="D115" s="596">
        <v>5</v>
      </c>
      <c r="E115" s="466">
        <v>1572</v>
      </c>
      <c r="F115" s="466">
        <f t="shared" si="22"/>
        <v>7860</v>
      </c>
      <c r="G115" s="466">
        <v>478.40000000000003</v>
      </c>
      <c r="H115" s="466">
        <f t="shared" si="30"/>
        <v>2392</v>
      </c>
      <c r="I115" s="587">
        <f t="shared" si="23"/>
        <v>10252</v>
      </c>
      <c r="J115" s="618"/>
      <c r="K115" s="519">
        <v>1572</v>
      </c>
      <c r="L115" s="466">
        <f t="shared" si="24"/>
        <v>0</v>
      </c>
      <c r="M115" s="519">
        <v>478.40000000000003</v>
      </c>
      <c r="N115" s="466">
        <f t="shared" si="31"/>
        <v>0</v>
      </c>
      <c r="O115" s="587">
        <f t="shared" si="25"/>
        <v>0</v>
      </c>
      <c r="P115" s="638">
        <f t="shared" si="26"/>
        <v>0</v>
      </c>
      <c r="Q115" s="512">
        <f t="shared" si="27"/>
        <v>0</v>
      </c>
      <c r="R115" s="637">
        <f t="shared" si="33"/>
        <v>0</v>
      </c>
      <c r="S115" s="649"/>
      <c r="T115" s="519">
        <v>1572</v>
      </c>
      <c r="U115" s="519">
        <f t="shared" si="28"/>
        <v>0</v>
      </c>
      <c r="V115" s="519">
        <v>478.40000000000003</v>
      </c>
      <c r="W115" s="519">
        <f t="shared" si="32"/>
        <v>0</v>
      </c>
      <c r="X115" s="670">
        <f t="shared" si="29"/>
        <v>0</v>
      </c>
    </row>
    <row r="116" spans="1:24" s="403" customFormat="1" ht="17.45" hidden="1" customHeight="1" x14ac:dyDescent="0.25">
      <c r="A116" s="437" t="s">
        <v>690</v>
      </c>
      <c r="B116" s="438" t="s">
        <v>241</v>
      </c>
      <c r="C116" s="571" t="s">
        <v>31</v>
      </c>
      <c r="D116" s="596">
        <v>8</v>
      </c>
      <c r="E116" s="466">
        <v>1572</v>
      </c>
      <c r="F116" s="466">
        <f t="shared" si="22"/>
        <v>12576</v>
      </c>
      <c r="G116" s="466">
        <v>478.40000000000003</v>
      </c>
      <c r="H116" s="466">
        <f t="shared" si="30"/>
        <v>3827.2000000000003</v>
      </c>
      <c r="I116" s="587">
        <f t="shared" si="23"/>
        <v>16403.2</v>
      </c>
      <c r="J116" s="618"/>
      <c r="K116" s="519">
        <v>1572</v>
      </c>
      <c r="L116" s="466">
        <f t="shared" si="24"/>
        <v>0</v>
      </c>
      <c r="M116" s="519">
        <v>478.40000000000003</v>
      </c>
      <c r="N116" s="466">
        <f t="shared" si="31"/>
        <v>0</v>
      </c>
      <c r="O116" s="587">
        <f t="shared" si="25"/>
        <v>0</v>
      </c>
      <c r="P116" s="638">
        <f t="shared" si="26"/>
        <v>0</v>
      </c>
      <c r="Q116" s="512">
        <f t="shared" si="27"/>
        <v>0</v>
      </c>
      <c r="R116" s="637">
        <f t="shared" si="33"/>
        <v>0</v>
      </c>
      <c r="S116" s="649"/>
      <c r="T116" s="519">
        <v>1572</v>
      </c>
      <c r="U116" s="519">
        <f t="shared" si="28"/>
        <v>0</v>
      </c>
      <c r="V116" s="519">
        <v>478.40000000000003</v>
      </c>
      <c r="W116" s="519">
        <f t="shared" si="32"/>
        <v>0</v>
      </c>
      <c r="X116" s="670">
        <f t="shared" si="29"/>
        <v>0</v>
      </c>
    </row>
    <row r="117" spans="1:24" s="403" customFormat="1" ht="17.45" hidden="1" customHeight="1" x14ac:dyDescent="0.25">
      <c r="A117" s="437" t="s">
        <v>691</v>
      </c>
      <c r="B117" s="438" t="s">
        <v>241</v>
      </c>
      <c r="C117" s="571" t="s">
        <v>31</v>
      </c>
      <c r="D117" s="596">
        <v>6</v>
      </c>
      <c r="E117" s="466">
        <v>1572</v>
      </c>
      <c r="F117" s="466">
        <f t="shared" si="22"/>
        <v>9432</v>
      </c>
      <c r="G117" s="466">
        <v>478.40000000000003</v>
      </c>
      <c r="H117" s="466">
        <f t="shared" si="30"/>
        <v>2870.4</v>
      </c>
      <c r="I117" s="587">
        <f t="shared" si="23"/>
        <v>12302.4</v>
      </c>
      <c r="J117" s="618"/>
      <c r="K117" s="519">
        <v>1572</v>
      </c>
      <c r="L117" s="466">
        <f t="shared" si="24"/>
        <v>0</v>
      </c>
      <c r="M117" s="519">
        <v>478.40000000000003</v>
      </c>
      <c r="N117" s="466">
        <f t="shared" si="31"/>
        <v>0</v>
      </c>
      <c r="O117" s="587">
        <f t="shared" si="25"/>
        <v>0</v>
      </c>
      <c r="P117" s="638">
        <f t="shared" si="26"/>
        <v>0</v>
      </c>
      <c r="Q117" s="512">
        <f t="shared" si="27"/>
        <v>0</v>
      </c>
      <c r="R117" s="637">
        <f t="shared" si="33"/>
        <v>0</v>
      </c>
      <c r="S117" s="649"/>
      <c r="T117" s="519">
        <v>1572</v>
      </c>
      <c r="U117" s="519">
        <f t="shared" si="28"/>
        <v>0</v>
      </c>
      <c r="V117" s="519">
        <v>478.40000000000003</v>
      </c>
      <c r="W117" s="519">
        <f t="shared" si="32"/>
        <v>0</v>
      </c>
      <c r="X117" s="670">
        <f t="shared" si="29"/>
        <v>0</v>
      </c>
    </row>
    <row r="118" spans="1:24" s="403" customFormat="1" ht="17.45" hidden="1" customHeight="1" x14ac:dyDescent="0.25">
      <c r="A118" s="437" t="s">
        <v>692</v>
      </c>
      <c r="B118" s="438" t="s">
        <v>242</v>
      </c>
      <c r="C118" s="571" t="s">
        <v>31</v>
      </c>
      <c r="D118" s="596">
        <v>13</v>
      </c>
      <c r="E118" s="466">
        <v>1572</v>
      </c>
      <c r="F118" s="466">
        <f t="shared" si="22"/>
        <v>20436</v>
      </c>
      <c r="G118" s="466">
        <v>522.6</v>
      </c>
      <c r="H118" s="466">
        <f t="shared" si="30"/>
        <v>6793.8</v>
      </c>
      <c r="I118" s="587">
        <f t="shared" si="23"/>
        <v>27229.8</v>
      </c>
      <c r="J118" s="618"/>
      <c r="K118" s="519">
        <v>1572</v>
      </c>
      <c r="L118" s="466">
        <f t="shared" si="24"/>
        <v>0</v>
      </c>
      <c r="M118" s="519">
        <v>522.6</v>
      </c>
      <c r="N118" s="466">
        <f t="shared" si="31"/>
        <v>0</v>
      </c>
      <c r="O118" s="587">
        <f t="shared" si="25"/>
        <v>0</v>
      </c>
      <c r="P118" s="638">
        <f t="shared" si="26"/>
        <v>0</v>
      </c>
      <c r="Q118" s="512">
        <f t="shared" si="27"/>
        <v>0</v>
      </c>
      <c r="R118" s="637">
        <f t="shared" si="33"/>
        <v>0</v>
      </c>
      <c r="S118" s="649"/>
      <c r="T118" s="519">
        <v>1572</v>
      </c>
      <c r="U118" s="519">
        <f t="shared" si="28"/>
        <v>0</v>
      </c>
      <c r="V118" s="519">
        <v>522.6</v>
      </c>
      <c r="W118" s="519">
        <f t="shared" si="32"/>
        <v>0</v>
      </c>
      <c r="X118" s="670">
        <f t="shared" si="29"/>
        <v>0</v>
      </c>
    </row>
    <row r="119" spans="1:24" s="403" customFormat="1" ht="17.45" hidden="1" customHeight="1" x14ac:dyDescent="0.25">
      <c r="A119" s="437" t="s">
        <v>693</v>
      </c>
      <c r="B119" s="438" t="s">
        <v>243</v>
      </c>
      <c r="C119" s="571" t="s">
        <v>31</v>
      </c>
      <c r="D119" s="596">
        <v>1</v>
      </c>
      <c r="E119" s="466">
        <v>2620</v>
      </c>
      <c r="F119" s="466">
        <f t="shared" si="22"/>
        <v>2620</v>
      </c>
      <c r="G119" s="466">
        <v>1900.6000000000001</v>
      </c>
      <c r="H119" s="466">
        <f t="shared" si="30"/>
        <v>1900.6000000000001</v>
      </c>
      <c r="I119" s="587">
        <f t="shared" si="23"/>
        <v>4520.6000000000004</v>
      </c>
      <c r="J119" s="618"/>
      <c r="K119" s="519">
        <v>2620</v>
      </c>
      <c r="L119" s="466">
        <f t="shared" si="24"/>
        <v>0</v>
      </c>
      <c r="M119" s="519">
        <v>1900.6000000000001</v>
      </c>
      <c r="N119" s="466">
        <f t="shared" si="31"/>
        <v>0</v>
      </c>
      <c r="O119" s="587">
        <f t="shared" si="25"/>
        <v>0</v>
      </c>
      <c r="P119" s="638">
        <f t="shared" si="26"/>
        <v>0</v>
      </c>
      <c r="Q119" s="512">
        <f t="shared" si="27"/>
        <v>0</v>
      </c>
      <c r="R119" s="637">
        <f t="shared" si="33"/>
        <v>0</v>
      </c>
      <c r="S119" s="649"/>
      <c r="T119" s="519">
        <v>2620</v>
      </c>
      <c r="U119" s="519">
        <f t="shared" si="28"/>
        <v>0</v>
      </c>
      <c r="V119" s="519">
        <v>1900.6000000000001</v>
      </c>
      <c r="W119" s="519">
        <f t="shared" si="32"/>
        <v>0</v>
      </c>
      <c r="X119" s="670">
        <f t="shared" si="29"/>
        <v>0</v>
      </c>
    </row>
    <row r="120" spans="1:24" s="403" customFormat="1" ht="17.45" hidden="1" customHeight="1" x14ac:dyDescent="0.25">
      <c r="A120" s="437" t="s">
        <v>694</v>
      </c>
      <c r="B120" s="438" t="s">
        <v>244</v>
      </c>
      <c r="C120" s="571" t="s">
        <v>31</v>
      </c>
      <c r="D120" s="596">
        <v>24</v>
      </c>
      <c r="E120" s="466">
        <v>131</v>
      </c>
      <c r="F120" s="466">
        <f t="shared" si="22"/>
        <v>3144</v>
      </c>
      <c r="G120" s="466">
        <v>93.288000000000011</v>
      </c>
      <c r="H120" s="466">
        <f t="shared" si="30"/>
        <v>2238.9120000000003</v>
      </c>
      <c r="I120" s="587">
        <f t="shared" si="23"/>
        <v>5382.9120000000003</v>
      </c>
      <c r="J120" s="618"/>
      <c r="K120" s="519">
        <v>131</v>
      </c>
      <c r="L120" s="466">
        <f t="shared" si="24"/>
        <v>0</v>
      </c>
      <c r="M120" s="519">
        <v>93.288000000000011</v>
      </c>
      <c r="N120" s="466">
        <f t="shared" si="31"/>
        <v>0</v>
      </c>
      <c r="O120" s="587">
        <f t="shared" si="25"/>
        <v>0</v>
      </c>
      <c r="P120" s="638">
        <f t="shared" si="26"/>
        <v>0</v>
      </c>
      <c r="Q120" s="512">
        <f t="shared" si="27"/>
        <v>0</v>
      </c>
      <c r="R120" s="637">
        <f t="shared" si="33"/>
        <v>0</v>
      </c>
      <c r="S120" s="649"/>
      <c r="T120" s="519">
        <v>131</v>
      </c>
      <c r="U120" s="519">
        <f t="shared" si="28"/>
        <v>0</v>
      </c>
      <c r="V120" s="519">
        <v>93.288000000000011</v>
      </c>
      <c r="W120" s="519">
        <f t="shared" si="32"/>
        <v>0</v>
      </c>
      <c r="X120" s="670">
        <f t="shared" si="29"/>
        <v>0</v>
      </c>
    </row>
    <row r="121" spans="1:24" s="403" customFormat="1" ht="17.45" hidden="1" customHeight="1" x14ac:dyDescent="0.25">
      <c r="A121" s="437" t="s">
        <v>695</v>
      </c>
      <c r="B121" s="438" t="s">
        <v>245</v>
      </c>
      <c r="C121" s="571" t="s">
        <v>31</v>
      </c>
      <c r="D121" s="596">
        <v>40</v>
      </c>
      <c r="E121" s="466">
        <v>1965</v>
      </c>
      <c r="F121" s="466">
        <f t="shared" si="22"/>
        <v>78600</v>
      </c>
      <c r="G121" s="466">
        <v>1093.0920000000001</v>
      </c>
      <c r="H121" s="466">
        <f t="shared" si="30"/>
        <v>43723.680000000008</v>
      </c>
      <c r="I121" s="587">
        <f t="shared" si="23"/>
        <v>122323.68000000001</v>
      </c>
      <c r="J121" s="618"/>
      <c r="K121" s="519">
        <v>1965</v>
      </c>
      <c r="L121" s="466">
        <f t="shared" si="24"/>
        <v>0</v>
      </c>
      <c r="M121" s="519">
        <v>1093.0920000000001</v>
      </c>
      <c r="N121" s="466">
        <f t="shared" si="31"/>
        <v>0</v>
      </c>
      <c r="O121" s="587">
        <f t="shared" si="25"/>
        <v>0</v>
      </c>
      <c r="P121" s="638">
        <f t="shared" si="26"/>
        <v>0</v>
      </c>
      <c r="Q121" s="512">
        <f t="shared" si="27"/>
        <v>0</v>
      </c>
      <c r="R121" s="637">
        <f t="shared" si="33"/>
        <v>0</v>
      </c>
      <c r="S121" s="649"/>
      <c r="T121" s="519">
        <v>1965</v>
      </c>
      <c r="U121" s="519">
        <f t="shared" si="28"/>
        <v>0</v>
      </c>
      <c r="V121" s="519">
        <v>1093.0920000000001</v>
      </c>
      <c r="W121" s="519">
        <f t="shared" si="32"/>
        <v>0</v>
      </c>
      <c r="X121" s="670">
        <f t="shared" si="29"/>
        <v>0</v>
      </c>
    </row>
    <row r="122" spans="1:24" s="403" customFormat="1" ht="17.45" hidden="1" customHeight="1" x14ac:dyDescent="0.25">
      <c r="A122" s="437" t="s">
        <v>696</v>
      </c>
      <c r="B122" s="438" t="s">
        <v>246</v>
      </c>
      <c r="C122" s="571" t="s">
        <v>31</v>
      </c>
      <c r="D122" s="596">
        <v>1</v>
      </c>
      <c r="E122" s="466">
        <v>3406</v>
      </c>
      <c r="F122" s="466">
        <f t="shared" si="22"/>
        <v>3406</v>
      </c>
      <c r="G122" s="466">
        <v>4581.2520000000004</v>
      </c>
      <c r="H122" s="466">
        <f t="shared" si="30"/>
        <v>4581.2520000000004</v>
      </c>
      <c r="I122" s="587">
        <f t="shared" si="23"/>
        <v>7987.2520000000004</v>
      </c>
      <c r="J122" s="618"/>
      <c r="K122" s="519">
        <v>3406</v>
      </c>
      <c r="L122" s="466">
        <f t="shared" si="24"/>
        <v>0</v>
      </c>
      <c r="M122" s="519">
        <v>4581.2520000000004</v>
      </c>
      <c r="N122" s="466">
        <f t="shared" si="31"/>
        <v>0</v>
      </c>
      <c r="O122" s="587">
        <f t="shared" si="25"/>
        <v>0</v>
      </c>
      <c r="P122" s="638">
        <f t="shared" si="26"/>
        <v>0</v>
      </c>
      <c r="Q122" s="512">
        <f t="shared" si="27"/>
        <v>0</v>
      </c>
      <c r="R122" s="637">
        <f t="shared" si="33"/>
        <v>0</v>
      </c>
      <c r="S122" s="649"/>
      <c r="T122" s="519">
        <v>3406</v>
      </c>
      <c r="U122" s="519">
        <f t="shared" si="28"/>
        <v>0</v>
      </c>
      <c r="V122" s="519">
        <v>4581.2520000000004</v>
      </c>
      <c r="W122" s="519">
        <f t="shared" si="32"/>
        <v>0</v>
      </c>
      <c r="X122" s="670">
        <f t="shared" si="29"/>
        <v>0</v>
      </c>
    </row>
    <row r="123" spans="1:24" s="403" customFormat="1" ht="17.45" hidden="1" customHeight="1" x14ac:dyDescent="0.25">
      <c r="A123" s="437" t="s">
        <v>697</v>
      </c>
      <c r="B123" s="438" t="s">
        <v>247</v>
      </c>
      <c r="C123" s="571" t="s">
        <v>31</v>
      </c>
      <c r="D123" s="596">
        <v>1</v>
      </c>
      <c r="E123" s="466">
        <v>3406</v>
      </c>
      <c r="F123" s="466">
        <f t="shared" si="22"/>
        <v>3406</v>
      </c>
      <c r="G123" s="466">
        <v>11700</v>
      </c>
      <c r="H123" s="466">
        <f t="shared" si="30"/>
        <v>11700</v>
      </c>
      <c r="I123" s="587">
        <f t="shared" si="23"/>
        <v>15106</v>
      </c>
      <c r="J123" s="618"/>
      <c r="K123" s="519">
        <v>3406</v>
      </c>
      <c r="L123" s="466">
        <f t="shared" si="24"/>
        <v>0</v>
      </c>
      <c r="M123" s="519">
        <v>11700</v>
      </c>
      <c r="N123" s="466">
        <f t="shared" si="31"/>
        <v>0</v>
      </c>
      <c r="O123" s="587">
        <f t="shared" si="25"/>
        <v>0</v>
      </c>
      <c r="P123" s="638">
        <f t="shared" si="26"/>
        <v>0</v>
      </c>
      <c r="Q123" s="512">
        <f t="shared" si="27"/>
        <v>0</v>
      </c>
      <c r="R123" s="637">
        <f t="shared" si="33"/>
        <v>0</v>
      </c>
      <c r="S123" s="649"/>
      <c r="T123" s="519">
        <v>3406</v>
      </c>
      <c r="U123" s="519">
        <f t="shared" si="28"/>
        <v>0</v>
      </c>
      <c r="V123" s="519">
        <v>11700</v>
      </c>
      <c r="W123" s="519">
        <f t="shared" si="32"/>
        <v>0</v>
      </c>
      <c r="X123" s="670">
        <f t="shared" si="29"/>
        <v>0</v>
      </c>
    </row>
    <row r="124" spans="1:24" s="403" customFormat="1" ht="17.45" hidden="1" customHeight="1" x14ac:dyDescent="0.25">
      <c r="A124" s="437" t="s">
        <v>698</v>
      </c>
      <c r="B124" s="438" t="s">
        <v>248</v>
      </c>
      <c r="C124" s="571" t="s">
        <v>31</v>
      </c>
      <c r="D124" s="596">
        <v>1</v>
      </c>
      <c r="E124" s="466">
        <v>3930</v>
      </c>
      <c r="F124" s="466">
        <f t="shared" si="22"/>
        <v>3930</v>
      </c>
      <c r="G124" s="466">
        <v>3325.4</v>
      </c>
      <c r="H124" s="466">
        <f t="shared" si="30"/>
        <v>3325.4</v>
      </c>
      <c r="I124" s="587">
        <f t="shared" si="23"/>
        <v>7255.4</v>
      </c>
      <c r="J124" s="618"/>
      <c r="K124" s="519">
        <v>3930</v>
      </c>
      <c r="L124" s="466">
        <f t="shared" si="24"/>
        <v>0</v>
      </c>
      <c r="M124" s="519">
        <v>3325.4</v>
      </c>
      <c r="N124" s="466">
        <f t="shared" si="31"/>
        <v>0</v>
      </c>
      <c r="O124" s="587">
        <f t="shared" si="25"/>
        <v>0</v>
      </c>
      <c r="P124" s="638">
        <f t="shared" si="26"/>
        <v>0</v>
      </c>
      <c r="Q124" s="512">
        <f t="shared" si="27"/>
        <v>0</v>
      </c>
      <c r="R124" s="637">
        <f t="shared" si="33"/>
        <v>0</v>
      </c>
      <c r="S124" s="649"/>
      <c r="T124" s="519">
        <v>3930</v>
      </c>
      <c r="U124" s="519">
        <f t="shared" si="28"/>
        <v>0</v>
      </c>
      <c r="V124" s="519">
        <v>3325.4</v>
      </c>
      <c r="W124" s="519">
        <f t="shared" si="32"/>
        <v>0</v>
      </c>
      <c r="X124" s="670">
        <f t="shared" si="29"/>
        <v>0</v>
      </c>
    </row>
    <row r="125" spans="1:24" s="403" customFormat="1" ht="17.45" hidden="1" customHeight="1" x14ac:dyDescent="0.25">
      <c r="A125" s="437" t="s">
        <v>699</v>
      </c>
      <c r="B125" s="438" t="s">
        <v>249</v>
      </c>
      <c r="C125" s="571" t="s">
        <v>32</v>
      </c>
      <c r="D125" s="596">
        <v>890</v>
      </c>
      <c r="E125" s="466">
        <v>497.8</v>
      </c>
      <c r="F125" s="466">
        <f t="shared" si="22"/>
        <v>443042</v>
      </c>
      <c r="G125" s="466">
        <v>587.75599999999997</v>
      </c>
      <c r="H125" s="466">
        <f t="shared" si="30"/>
        <v>523102.83999999997</v>
      </c>
      <c r="I125" s="587">
        <f t="shared" si="23"/>
        <v>966144.84</v>
      </c>
      <c r="J125" s="618"/>
      <c r="K125" s="519">
        <v>497.8</v>
      </c>
      <c r="L125" s="466">
        <f t="shared" si="24"/>
        <v>0</v>
      </c>
      <c r="M125" s="519">
        <v>587.75599999999997</v>
      </c>
      <c r="N125" s="466">
        <f t="shared" si="31"/>
        <v>0</v>
      </c>
      <c r="O125" s="587">
        <f t="shared" si="25"/>
        <v>0</v>
      </c>
      <c r="P125" s="638">
        <f t="shared" si="26"/>
        <v>0</v>
      </c>
      <c r="Q125" s="512">
        <f t="shared" si="27"/>
        <v>0</v>
      </c>
      <c r="R125" s="637">
        <f t="shared" si="33"/>
        <v>0</v>
      </c>
      <c r="S125" s="649"/>
      <c r="T125" s="519">
        <v>497.8</v>
      </c>
      <c r="U125" s="519">
        <f t="shared" si="28"/>
        <v>0</v>
      </c>
      <c r="V125" s="519">
        <v>587.75599999999997</v>
      </c>
      <c r="W125" s="519">
        <f t="shared" si="32"/>
        <v>0</v>
      </c>
      <c r="X125" s="670">
        <f t="shared" si="29"/>
        <v>0</v>
      </c>
    </row>
    <row r="126" spans="1:24" s="403" customFormat="1" ht="17.45" hidden="1" customHeight="1" x14ac:dyDescent="0.25">
      <c r="A126" s="437" t="s">
        <v>700</v>
      </c>
      <c r="B126" s="438" t="s">
        <v>250</v>
      </c>
      <c r="C126" s="571" t="s">
        <v>32</v>
      </c>
      <c r="D126" s="596">
        <v>890</v>
      </c>
      <c r="E126" s="466">
        <v>131</v>
      </c>
      <c r="F126" s="466">
        <f t="shared" si="22"/>
        <v>116590</v>
      </c>
      <c r="G126" s="466">
        <v>380.64000000000004</v>
      </c>
      <c r="H126" s="466">
        <f t="shared" si="30"/>
        <v>338769.60000000003</v>
      </c>
      <c r="I126" s="587">
        <f t="shared" si="23"/>
        <v>455359.60000000003</v>
      </c>
      <c r="J126" s="618"/>
      <c r="K126" s="519">
        <v>131</v>
      </c>
      <c r="L126" s="466">
        <f t="shared" si="24"/>
        <v>0</v>
      </c>
      <c r="M126" s="519">
        <v>380.64000000000004</v>
      </c>
      <c r="N126" s="466">
        <f t="shared" si="31"/>
        <v>0</v>
      </c>
      <c r="O126" s="587">
        <f t="shared" si="25"/>
        <v>0</v>
      </c>
      <c r="P126" s="638">
        <f t="shared" si="26"/>
        <v>0</v>
      </c>
      <c r="Q126" s="512">
        <f t="shared" si="27"/>
        <v>0</v>
      </c>
      <c r="R126" s="637">
        <f t="shared" si="33"/>
        <v>0</v>
      </c>
      <c r="S126" s="649"/>
      <c r="T126" s="519">
        <v>131</v>
      </c>
      <c r="U126" s="519">
        <f t="shared" si="28"/>
        <v>0</v>
      </c>
      <c r="V126" s="519">
        <v>380.64000000000004</v>
      </c>
      <c r="W126" s="519">
        <f t="shared" si="32"/>
        <v>0</v>
      </c>
      <c r="X126" s="670">
        <f t="shared" si="29"/>
        <v>0</v>
      </c>
    </row>
    <row r="127" spans="1:24" s="403" customFormat="1" ht="17.45" hidden="1" customHeight="1" x14ac:dyDescent="0.25">
      <c r="A127" s="437" t="s">
        <v>701</v>
      </c>
      <c r="B127" s="438" t="s">
        <v>251</v>
      </c>
      <c r="C127" s="571" t="s">
        <v>32</v>
      </c>
      <c r="D127" s="596">
        <v>890</v>
      </c>
      <c r="E127" s="466">
        <v>157.20000000000002</v>
      </c>
      <c r="F127" s="466">
        <f t="shared" si="22"/>
        <v>139908.00000000003</v>
      </c>
      <c r="G127" s="466">
        <v>278.72000000000003</v>
      </c>
      <c r="H127" s="466">
        <f t="shared" si="30"/>
        <v>248060.80000000002</v>
      </c>
      <c r="I127" s="587">
        <f t="shared" si="23"/>
        <v>387968.80000000005</v>
      </c>
      <c r="J127" s="618"/>
      <c r="K127" s="519">
        <v>157.20000000000002</v>
      </c>
      <c r="L127" s="466">
        <f t="shared" si="24"/>
        <v>0</v>
      </c>
      <c r="M127" s="519">
        <v>278.72000000000003</v>
      </c>
      <c r="N127" s="466">
        <f t="shared" si="31"/>
        <v>0</v>
      </c>
      <c r="O127" s="587">
        <f t="shared" si="25"/>
        <v>0</v>
      </c>
      <c r="P127" s="638">
        <f t="shared" si="26"/>
        <v>0</v>
      </c>
      <c r="Q127" s="512">
        <f t="shared" si="27"/>
        <v>0</v>
      </c>
      <c r="R127" s="637">
        <f t="shared" si="33"/>
        <v>0</v>
      </c>
      <c r="S127" s="649"/>
      <c r="T127" s="519">
        <v>157.20000000000002</v>
      </c>
      <c r="U127" s="519">
        <f t="shared" si="28"/>
        <v>0</v>
      </c>
      <c r="V127" s="519">
        <v>278.72000000000003</v>
      </c>
      <c r="W127" s="519">
        <f t="shared" si="32"/>
        <v>0</v>
      </c>
      <c r="X127" s="670">
        <f t="shared" si="29"/>
        <v>0</v>
      </c>
    </row>
    <row r="128" spans="1:24" s="403" customFormat="1" ht="17.45" hidden="1" customHeight="1" x14ac:dyDescent="0.25">
      <c r="A128" s="437" t="s">
        <v>702</v>
      </c>
      <c r="B128" s="438" t="s">
        <v>252</v>
      </c>
      <c r="C128" s="571" t="s">
        <v>31</v>
      </c>
      <c r="D128" s="596">
        <v>16</v>
      </c>
      <c r="E128" s="466">
        <v>1572</v>
      </c>
      <c r="F128" s="466">
        <f t="shared" si="22"/>
        <v>25152</v>
      </c>
      <c r="G128" s="466">
        <v>2107.04</v>
      </c>
      <c r="H128" s="466">
        <f t="shared" si="30"/>
        <v>33712.639999999999</v>
      </c>
      <c r="I128" s="587">
        <f t="shared" si="23"/>
        <v>58864.639999999999</v>
      </c>
      <c r="J128" s="618"/>
      <c r="K128" s="519">
        <v>1572</v>
      </c>
      <c r="L128" s="466">
        <f t="shared" si="24"/>
        <v>0</v>
      </c>
      <c r="M128" s="519">
        <v>2107.04</v>
      </c>
      <c r="N128" s="466">
        <f t="shared" si="31"/>
        <v>0</v>
      </c>
      <c r="O128" s="587">
        <f t="shared" si="25"/>
        <v>0</v>
      </c>
      <c r="P128" s="638">
        <f t="shared" si="26"/>
        <v>0</v>
      </c>
      <c r="Q128" s="512">
        <f t="shared" si="27"/>
        <v>0</v>
      </c>
      <c r="R128" s="637">
        <f t="shared" si="33"/>
        <v>0</v>
      </c>
      <c r="S128" s="649"/>
      <c r="T128" s="519">
        <v>1572</v>
      </c>
      <c r="U128" s="519">
        <f t="shared" si="28"/>
        <v>0</v>
      </c>
      <c r="V128" s="519">
        <v>2107.04</v>
      </c>
      <c r="W128" s="519">
        <f t="shared" si="32"/>
        <v>0</v>
      </c>
      <c r="X128" s="670">
        <f t="shared" si="29"/>
        <v>0</v>
      </c>
    </row>
    <row r="129" spans="1:24" s="403" customFormat="1" ht="17.45" hidden="1" customHeight="1" x14ac:dyDescent="0.25">
      <c r="A129" s="437" t="s">
        <v>703</v>
      </c>
      <c r="B129" s="438" t="s">
        <v>253</v>
      </c>
      <c r="C129" s="571" t="s">
        <v>31</v>
      </c>
      <c r="D129" s="596">
        <v>10</v>
      </c>
      <c r="E129" s="466">
        <v>1572</v>
      </c>
      <c r="F129" s="466">
        <f t="shared" si="22"/>
        <v>15720</v>
      </c>
      <c r="G129" s="466">
        <v>2459.6</v>
      </c>
      <c r="H129" s="466">
        <f t="shared" si="30"/>
        <v>24596</v>
      </c>
      <c r="I129" s="587">
        <f t="shared" si="23"/>
        <v>40316</v>
      </c>
      <c r="J129" s="618"/>
      <c r="K129" s="519">
        <v>1572</v>
      </c>
      <c r="L129" s="466">
        <f t="shared" si="24"/>
        <v>0</v>
      </c>
      <c r="M129" s="519">
        <v>2459.6</v>
      </c>
      <c r="N129" s="466">
        <f t="shared" si="31"/>
        <v>0</v>
      </c>
      <c r="O129" s="587">
        <f t="shared" si="25"/>
        <v>0</v>
      </c>
      <c r="P129" s="638">
        <f t="shared" si="26"/>
        <v>0</v>
      </c>
      <c r="Q129" s="512">
        <f t="shared" si="27"/>
        <v>0</v>
      </c>
      <c r="R129" s="637">
        <f t="shared" si="33"/>
        <v>0</v>
      </c>
      <c r="S129" s="649"/>
      <c r="T129" s="519">
        <v>1572</v>
      </c>
      <c r="U129" s="519">
        <f t="shared" si="28"/>
        <v>0</v>
      </c>
      <c r="V129" s="519">
        <v>2459.6</v>
      </c>
      <c r="W129" s="519">
        <f t="shared" si="32"/>
        <v>0</v>
      </c>
      <c r="X129" s="670">
        <f t="shared" si="29"/>
        <v>0</v>
      </c>
    </row>
    <row r="130" spans="1:24" s="403" customFormat="1" ht="17.45" hidden="1" customHeight="1" x14ac:dyDescent="0.25">
      <c r="A130" s="437" t="s">
        <v>704</v>
      </c>
      <c r="B130" s="438" t="s">
        <v>254</v>
      </c>
      <c r="C130" s="571" t="s">
        <v>31</v>
      </c>
      <c r="D130" s="596">
        <v>100</v>
      </c>
      <c r="E130" s="466">
        <v>353.7</v>
      </c>
      <c r="F130" s="466">
        <f t="shared" ref="F130:F146" si="34">E130*D130</f>
        <v>35370</v>
      </c>
      <c r="G130" s="466">
        <v>456.27400000000006</v>
      </c>
      <c r="H130" s="466">
        <f t="shared" si="30"/>
        <v>45627.400000000009</v>
      </c>
      <c r="I130" s="587">
        <f t="shared" ref="I130:I148" si="35">F130+H130</f>
        <v>80997.400000000009</v>
      </c>
      <c r="J130" s="618"/>
      <c r="K130" s="519">
        <v>353.7</v>
      </c>
      <c r="L130" s="466">
        <f t="shared" ref="L130:L146" si="36">K130*J130</f>
        <v>0</v>
      </c>
      <c r="M130" s="519">
        <v>456.27400000000006</v>
      </c>
      <c r="N130" s="466">
        <f t="shared" si="31"/>
        <v>0</v>
      </c>
      <c r="O130" s="587">
        <f t="shared" ref="O130:O148" si="37">L130+N130</f>
        <v>0</v>
      </c>
      <c r="P130" s="638">
        <f t="shared" si="26"/>
        <v>0</v>
      </c>
      <c r="Q130" s="512">
        <f t="shared" si="27"/>
        <v>0</v>
      </c>
      <c r="R130" s="637">
        <f t="shared" si="33"/>
        <v>0</v>
      </c>
      <c r="S130" s="649"/>
      <c r="T130" s="519">
        <v>353.7</v>
      </c>
      <c r="U130" s="519">
        <f t="shared" si="28"/>
        <v>0</v>
      </c>
      <c r="V130" s="519">
        <v>456.27400000000006</v>
      </c>
      <c r="W130" s="519">
        <f t="shared" si="32"/>
        <v>0</v>
      </c>
      <c r="X130" s="670">
        <f t="shared" si="29"/>
        <v>0</v>
      </c>
    </row>
    <row r="131" spans="1:24" s="403" customFormat="1" ht="17.45" hidden="1" customHeight="1" x14ac:dyDescent="0.25">
      <c r="A131" s="437" t="s">
        <v>705</v>
      </c>
      <c r="B131" s="438" t="s">
        <v>255</v>
      </c>
      <c r="C131" s="571" t="s">
        <v>31</v>
      </c>
      <c r="D131" s="596">
        <v>300</v>
      </c>
      <c r="E131" s="466">
        <v>183.4</v>
      </c>
      <c r="F131" s="466">
        <f t="shared" si="34"/>
        <v>55020</v>
      </c>
      <c r="G131" s="466">
        <v>291.33</v>
      </c>
      <c r="H131" s="466">
        <f t="shared" ref="H131:H147" si="38">D131*G131</f>
        <v>87399</v>
      </c>
      <c r="I131" s="587">
        <f t="shared" si="35"/>
        <v>142419</v>
      </c>
      <c r="J131" s="618"/>
      <c r="K131" s="519">
        <v>183.4</v>
      </c>
      <c r="L131" s="466">
        <f t="shared" si="36"/>
        <v>0</v>
      </c>
      <c r="M131" s="519">
        <v>291.33</v>
      </c>
      <c r="N131" s="466">
        <f t="shared" ref="N131:N147" si="39">J131*M131</f>
        <v>0</v>
      </c>
      <c r="O131" s="587">
        <f t="shared" si="37"/>
        <v>0</v>
      </c>
      <c r="P131" s="638">
        <f t="shared" si="26"/>
        <v>0</v>
      </c>
      <c r="Q131" s="512">
        <f t="shared" si="27"/>
        <v>0</v>
      </c>
      <c r="R131" s="637">
        <f t="shared" si="33"/>
        <v>0</v>
      </c>
      <c r="S131" s="649"/>
      <c r="T131" s="519">
        <v>183.4</v>
      </c>
      <c r="U131" s="519">
        <f t="shared" si="28"/>
        <v>0</v>
      </c>
      <c r="V131" s="519">
        <v>291.33</v>
      </c>
      <c r="W131" s="519">
        <f t="shared" si="32"/>
        <v>0</v>
      </c>
      <c r="X131" s="670">
        <f t="shared" si="29"/>
        <v>0</v>
      </c>
    </row>
    <row r="132" spans="1:24" s="403" customFormat="1" ht="17.45" hidden="1" customHeight="1" x14ac:dyDescent="0.25">
      <c r="A132" s="437" t="s">
        <v>706</v>
      </c>
      <c r="B132" s="438" t="s">
        <v>256</v>
      </c>
      <c r="C132" s="571" t="s">
        <v>31</v>
      </c>
      <c r="D132" s="596">
        <v>60</v>
      </c>
      <c r="E132" s="466">
        <v>117.9</v>
      </c>
      <c r="F132" s="466">
        <f t="shared" si="34"/>
        <v>7074</v>
      </c>
      <c r="G132" s="466">
        <v>98.8</v>
      </c>
      <c r="H132" s="466">
        <f t="shared" si="38"/>
        <v>5928</v>
      </c>
      <c r="I132" s="587">
        <f t="shared" si="35"/>
        <v>13002</v>
      </c>
      <c r="J132" s="618"/>
      <c r="K132" s="519">
        <v>117.9</v>
      </c>
      <c r="L132" s="466">
        <f t="shared" si="36"/>
        <v>0</v>
      </c>
      <c r="M132" s="519">
        <v>98.8</v>
      </c>
      <c r="N132" s="466">
        <f t="shared" si="39"/>
        <v>0</v>
      </c>
      <c r="O132" s="587">
        <f t="shared" si="37"/>
        <v>0</v>
      </c>
      <c r="P132" s="638">
        <f t="shared" si="26"/>
        <v>0</v>
      </c>
      <c r="Q132" s="512">
        <f t="shared" si="27"/>
        <v>0</v>
      </c>
      <c r="R132" s="637">
        <f t="shared" si="33"/>
        <v>0</v>
      </c>
      <c r="S132" s="649"/>
      <c r="T132" s="519">
        <v>117.9</v>
      </c>
      <c r="U132" s="519">
        <f t="shared" si="28"/>
        <v>0</v>
      </c>
      <c r="V132" s="519">
        <v>98.8</v>
      </c>
      <c r="W132" s="519">
        <f t="shared" si="32"/>
        <v>0</v>
      </c>
      <c r="X132" s="670">
        <f t="shared" si="29"/>
        <v>0</v>
      </c>
    </row>
    <row r="133" spans="1:24" s="403" customFormat="1" ht="17.45" hidden="1" customHeight="1" x14ac:dyDescent="0.25">
      <c r="A133" s="437" t="s">
        <v>707</v>
      </c>
      <c r="B133" s="438" t="s">
        <v>257</v>
      </c>
      <c r="C133" s="571" t="s">
        <v>31</v>
      </c>
      <c r="D133" s="596">
        <v>60</v>
      </c>
      <c r="E133" s="466">
        <v>117.9</v>
      </c>
      <c r="F133" s="466">
        <f t="shared" si="34"/>
        <v>7074</v>
      </c>
      <c r="G133" s="466">
        <v>120.9</v>
      </c>
      <c r="H133" s="466">
        <f t="shared" si="38"/>
        <v>7254</v>
      </c>
      <c r="I133" s="587">
        <f t="shared" si="35"/>
        <v>14328</v>
      </c>
      <c r="J133" s="618"/>
      <c r="K133" s="519">
        <v>117.9</v>
      </c>
      <c r="L133" s="466">
        <f t="shared" si="36"/>
        <v>0</v>
      </c>
      <c r="M133" s="519">
        <v>120.9</v>
      </c>
      <c r="N133" s="466">
        <f t="shared" si="39"/>
        <v>0</v>
      </c>
      <c r="O133" s="587">
        <f t="shared" si="37"/>
        <v>0</v>
      </c>
      <c r="P133" s="638">
        <f t="shared" si="26"/>
        <v>0</v>
      </c>
      <c r="Q133" s="512">
        <f t="shared" si="27"/>
        <v>0</v>
      </c>
      <c r="R133" s="637">
        <f t="shared" si="33"/>
        <v>0</v>
      </c>
      <c r="S133" s="649"/>
      <c r="T133" s="519">
        <v>117.9</v>
      </c>
      <c r="U133" s="519">
        <f t="shared" si="28"/>
        <v>0</v>
      </c>
      <c r="V133" s="519">
        <v>120.9</v>
      </c>
      <c r="W133" s="519">
        <f t="shared" si="32"/>
        <v>0</v>
      </c>
      <c r="X133" s="670">
        <f t="shared" si="29"/>
        <v>0</v>
      </c>
    </row>
    <row r="134" spans="1:24" s="403" customFormat="1" ht="17.45" hidden="1" customHeight="1" x14ac:dyDescent="0.25">
      <c r="A134" s="437" t="s">
        <v>708</v>
      </c>
      <c r="B134" s="438" t="s">
        <v>258</v>
      </c>
      <c r="C134" s="571" t="s">
        <v>31</v>
      </c>
      <c r="D134" s="596">
        <v>400</v>
      </c>
      <c r="E134" s="466">
        <v>32.75</v>
      </c>
      <c r="F134" s="466">
        <f t="shared" si="34"/>
        <v>13100</v>
      </c>
      <c r="G134" s="466">
        <v>107.926</v>
      </c>
      <c r="H134" s="466">
        <f t="shared" si="38"/>
        <v>43170.400000000001</v>
      </c>
      <c r="I134" s="587">
        <f t="shared" si="35"/>
        <v>56270.400000000001</v>
      </c>
      <c r="J134" s="618"/>
      <c r="K134" s="519">
        <v>32.75</v>
      </c>
      <c r="L134" s="466">
        <f t="shared" si="36"/>
        <v>0</v>
      </c>
      <c r="M134" s="519">
        <v>107.926</v>
      </c>
      <c r="N134" s="466">
        <f t="shared" si="39"/>
        <v>0</v>
      </c>
      <c r="O134" s="587">
        <f t="shared" si="37"/>
        <v>0</v>
      </c>
      <c r="P134" s="638">
        <f t="shared" si="26"/>
        <v>0</v>
      </c>
      <c r="Q134" s="512">
        <f t="shared" si="27"/>
        <v>0</v>
      </c>
      <c r="R134" s="637">
        <f t="shared" si="33"/>
        <v>0</v>
      </c>
      <c r="S134" s="649"/>
      <c r="T134" s="519">
        <v>32.75</v>
      </c>
      <c r="U134" s="519">
        <f t="shared" si="28"/>
        <v>0</v>
      </c>
      <c r="V134" s="519">
        <v>107.926</v>
      </c>
      <c r="W134" s="519">
        <f t="shared" si="32"/>
        <v>0</v>
      </c>
      <c r="X134" s="670">
        <f t="shared" si="29"/>
        <v>0</v>
      </c>
    </row>
    <row r="135" spans="1:24" s="403" customFormat="1" ht="17.45" hidden="1" customHeight="1" x14ac:dyDescent="0.25">
      <c r="A135" s="437" t="s">
        <v>709</v>
      </c>
      <c r="B135" s="438" t="s">
        <v>259</v>
      </c>
      <c r="C135" s="571" t="s">
        <v>31</v>
      </c>
      <c r="D135" s="596">
        <v>100</v>
      </c>
      <c r="E135" s="466">
        <v>19.650000000000002</v>
      </c>
      <c r="F135" s="466">
        <f t="shared" si="34"/>
        <v>1965.0000000000002</v>
      </c>
      <c r="G135" s="466">
        <v>8.84</v>
      </c>
      <c r="H135" s="466">
        <f t="shared" si="38"/>
        <v>884</v>
      </c>
      <c r="I135" s="587">
        <f t="shared" si="35"/>
        <v>2849</v>
      </c>
      <c r="J135" s="618"/>
      <c r="K135" s="519">
        <v>19.650000000000002</v>
      </c>
      <c r="L135" s="466">
        <f t="shared" si="36"/>
        <v>0</v>
      </c>
      <c r="M135" s="519">
        <v>8.84</v>
      </c>
      <c r="N135" s="466">
        <f t="shared" si="39"/>
        <v>0</v>
      </c>
      <c r="O135" s="587">
        <f t="shared" si="37"/>
        <v>0</v>
      </c>
      <c r="P135" s="638">
        <f t="shared" si="26"/>
        <v>0</v>
      </c>
      <c r="Q135" s="512">
        <f t="shared" si="27"/>
        <v>0</v>
      </c>
      <c r="R135" s="637">
        <f t="shared" si="33"/>
        <v>0</v>
      </c>
      <c r="S135" s="649"/>
      <c r="T135" s="519">
        <v>19.650000000000002</v>
      </c>
      <c r="U135" s="519">
        <f t="shared" si="28"/>
        <v>0</v>
      </c>
      <c r="V135" s="519">
        <v>8.84</v>
      </c>
      <c r="W135" s="519">
        <f t="shared" si="32"/>
        <v>0</v>
      </c>
      <c r="X135" s="670">
        <f t="shared" si="29"/>
        <v>0</v>
      </c>
    </row>
    <row r="136" spans="1:24" s="403" customFormat="1" ht="17.45" hidden="1" customHeight="1" x14ac:dyDescent="0.25">
      <c r="A136" s="437" t="s">
        <v>710</v>
      </c>
      <c r="B136" s="438" t="s">
        <v>260</v>
      </c>
      <c r="C136" s="571" t="s">
        <v>32</v>
      </c>
      <c r="D136" s="596">
        <v>200</v>
      </c>
      <c r="E136" s="466">
        <v>393</v>
      </c>
      <c r="F136" s="466">
        <f t="shared" si="34"/>
        <v>78600</v>
      </c>
      <c r="G136" s="466">
        <v>127.4</v>
      </c>
      <c r="H136" s="466">
        <f t="shared" si="38"/>
        <v>25480</v>
      </c>
      <c r="I136" s="587">
        <f t="shared" si="35"/>
        <v>104080</v>
      </c>
      <c r="J136" s="618"/>
      <c r="K136" s="519">
        <v>393</v>
      </c>
      <c r="L136" s="466">
        <f t="shared" si="36"/>
        <v>0</v>
      </c>
      <c r="M136" s="519">
        <v>127.4</v>
      </c>
      <c r="N136" s="466">
        <f t="shared" si="39"/>
        <v>0</v>
      </c>
      <c r="O136" s="587">
        <f t="shared" si="37"/>
        <v>0</v>
      </c>
      <c r="P136" s="638">
        <f t="shared" si="26"/>
        <v>0</v>
      </c>
      <c r="Q136" s="512">
        <f t="shared" si="27"/>
        <v>0</v>
      </c>
      <c r="R136" s="637">
        <f t="shared" si="33"/>
        <v>0</v>
      </c>
      <c r="S136" s="649"/>
      <c r="T136" s="519">
        <v>393</v>
      </c>
      <c r="U136" s="519">
        <f t="shared" si="28"/>
        <v>0</v>
      </c>
      <c r="V136" s="519">
        <v>127.4</v>
      </c>
      <c r="W136" s="519">
        <f t="shared" si="32"/>
        <v>0</v>
      </c>
      <c r="X136" s="670">
        <f t="shared" si="29"/>
        <v>0</v>
      </c>
    </row>
    <row r="137" spans="1:24" s="403" customFormat="1" ht="17.45" hidden="1" customHeight="1" x14ac:dyDescent="0.25">
      <c r="A137" s="437" t="s">
        <v>711</v>
      </c>
      <c r="B137" s="438" t="s">
        <v>261</v>
      </c>
      <c r="C137" s="571" t="s">
        <v>32</v>
      </c>
      <c r="D137" s="596">
        <v>2960</v>
      </c>
      <c r="E137" s="466">
        <v>162.44</v>
      </c>
      <c r="F137" s="466">
        <f t="shared" si="34"/>
        <v>480822.39999999997</v>
      </c>
      <c r="G137" s="466">
        <v>188.31800000000001</v>
      </c>
      <c r="H137" s="466">
        <f t="shared" si="38"/>
        <v>557421.28</v>
      </c>
      <c r="I137" s="587">
        <f t="shared" si="35"/>
        <v>1038243.6799999999</v>
      </c>
      <c r="J137" s="618"/>
      <c r="K137" s="519">
        <v>162.44</v>
      </c>
      <c r="L137" s="466">
        <f t="shared" si="36"/>
        <v>0</v>
      </c>
      <c r="M137" s="519">
        <v>188.31800000000001</v>
      </c>
      <c r="N137" s="466">
        <f t="shared" si="39"/>
        <v>0</v>
      </c>
      <c r="O137" s="587">
        <f t="shared" si="37"/>
        <v>0</v>
      </c>
      <c r="P137" s="638">
        <f t="shared" si="26"/>
        <v>0</v>
      </c>
      <c r="Q137" s="512">
        <f t="shared" si="27"/>
        <v>0</v>
      </c>
      <c r="R137" s="637">
        <f t="shared" ref="R137:R148" si="40">(D137*K137)-(D137*T137)</f>
        <v>0</v>
      </c>
      <c r="S137" s="649"/>
      <c r="T137" s="519">
        <v>162.44</v>
      </c>
      <c r="U137" s="519">
        <f t="shared" si="28"/>
        <v>0</v>
      </c>
      <c r="V137" s="519">
        <v>188.31800000000001</v>
      </c>
      <c r="W137" s="519">
        <f t="shared" si="32"/>
        <v>0</v>
      </c>
      <c r="X137" s="670">
        <f t="shared" si="29"/>
        <v>0</v>
      </c>
    </row>
    <row r="138" spans="1:24" s="403" customFormat="1" ht="17.45" hidden="1" customHeight="1" x14ac:dyDescent="0.25">
      <c r="A138" s="437" t="s">
        <v>712</v>
      </c>
      <c r="B138" s="438" t="s">
        <v>261</v>
      </c>
      <c r="C138" s="571" t="s">
        <v>32</v>
      </c>
      <c r="D138" s="596">
        <v>930</v>
      </c>
      <c r="E138" s="466">
        <v>162.44</v>
      </c>
      <c r="F138" s="466">
        <f t="shared" si="34"/>
        <v>151069.20000000001</v>
      </c>
      <c r="G138" s="466">
        <v>107.822</v>
      </c>
      <c r="H138" s="466">
        <f t="shared" si="38"/>
        <v>100274.46</v>
      </c>
      <c r="I138" s="587">
        <f t="shared" si="35"/>
        <v>251343.66000000003</v>
      </c>
      <c r="J138" s="618"/>
      <c r="K138" s="519">
        <v>162.44</v>
      </c>
      <c r="L138" s="466">
        <f t="shared" si="36"/>
        <v>0</v>
      </c>
      <c r="M138" s="519">
        <v>107.822</v>
      </c>
      <c r="N138" s="466">
        <f t="shared" si="39"/>
        <v>0</v>
      </c>
      <c r="O138" s="587">
        <f t="shared" si="37"/>
        <v>0</v>
      </c>
      <c r="P138" s="638">
        <f t="shared" si="26"/>
        <v>0</v>
      </c>
      <c r="Q138" s="512">
        <f t="shared" si="27"/>
        <v>0</v>
      </c>
      <c r="R138" s="637">
        <f t="shared" si="40"/>
        <v>0</v>
      </c>
      <c r="S138" s="649"/>
      <c r="T138" s="519">
        <v>162.44</v>
      </c>
      <c r="U138" s="519">
        <f t="shared" si="28"/>
        <v>0</v>
      </c>
      <c r="V138" s="519">
        <v>107.822</v>
      </c>
      <c r="W138" s="519">
        <f t="shared" si="32"/>
        <v>0</v>
      </c>
      <c r="X138" s="670">
        <f t="shared" si="29"/>
        <v>0</v>
      </c>
    </row>
    <row r="139" spans="1:24" s="403" customFormat="1" ht="17.45" hidden="1" customHeight="1" x14ac:dyDescent="0.25">
      <c r="A139" s="437" t="s">
        <v>713</v>
      </c>
      <c r="B139" s="438" t="s">
        <v>261</v>
      </c>
      <c r="C139" s="571" t="s">
        <v>32</v>
      </c>
      <c r="D139" s="596">
        <v>510</v>
      </c>
      <c r="E139" s="466">
        <v>162.44</v>
      </c>
      <c r="F139" s="466">
        <f t="shared" si="34"/>
        <v>82844.399999999994</v>
      </c>
      <c r="G139" s="466">
        <v>182.80600000000001</v>
      </c>
      <c r="H139" s="466">
        <f t="shared" si="38"/>
        <v>93231.060000000012</v>
      </c>
      <c r="I139" s="587">
        <f t="shared" si="35"/>
        <v>176075.46000000002</v>
      </c>
      <c r="J139" s="618"/>
      <c r="K139" s="519">
        <v>162.44</v>
      </c>
      <c r="L139" s="466">
        <f t="shared" si="36"/>
        <v>0</v>
      </c>
      <c r="M139" s="519">
        <v>182.80600000000001</v>
      </c>
      <c r="N139" s="466">
        <f t="shared" si="39"/>
        <v>0</v>
      </c>
      <c r="O139" s="587">
        <f t="shared" si="37"/>
        <v>0</v>
      </c>
      <c r="P139" s="638">
        <f t="shared" si="26"/>
        <v>0</v>
      </c>
      <c r="Q139" s="512">
        <f t="shared" si="27"/>
        <v>0</v>
      </c>
      <c r="R139" s="637">
        <f t="shared" si="40"/>
        <v>0</v>
      </c>
      <c r="S139" s="649"/>
      <c r="T139" s="519">
        <v>162.44</v>
      </c>
      <c r="U139" s="519">
        <f t="shared" si="28"/>
        <v>0</v>
      </c>
      <c r="V139" s="519">
        <v>182.80600000000001</v>
      </c>
      <c r="W139" s="519">
        <f t="shared" si="32"/>
        <v>0</v>
      </c>
      <c r="X139" s="670">
        <f t="shared" si="29"/>
        <v>0</v>
      </c>
    </row>
    <row r="140" spans="1:24" s="403" customFormat="1" ht="17.45" hidden="1" customHeight="1" x14ac:dyDescent="0.25">
      <c r="A140" s="437" t="s">
        <v>714</v>
      </c>
      <c r="B140" s="438" t="s">
        <v>261</v>
      </c>
      <c r="C140" s="571" t="s">
        <v>32</v>
      </c>
      <c r="D140" s="596">
        <v>600</v>
      </c>
      <c r="E140" s="466">
        <v>162.44</v>
      </c>
      <c r="F140" s="466">
        <f t="shared" si="34"/>
        <v>97464</v>
      </c>
      <c r="G140" s="466">
        <v>111.72199999999999</v>
      </c>
      <c r="H140" s="466">
        <f t="shared" si="38"/>
        <v>67033.2</v>
      </c>
      <c r="I140" s="587">
        <f t="shared" si="35"/>
        <v>164497.20000000001</v>
      </c>
      <c r="J140" s="618"/>
      <c r="K140" s="519">
        <v>162.44</v>
      </c>
      <c r="L140" s="466">
        <f t="shared" si="36"/>
        <v>0</v>
      </c>
      <c r="M140" s="519">
        <v>111.72199999999999</v>
      </c>
      <c r="N140" s="466">
        <f t="shared" si="39"/>
        <v>0</v>
      </c>
      <c r="O140" s="587">
        <f t="shared" si="37"/>
        <v>0</v>
      </c>
      <c r="P140" s="638">
        <f t="shared" si="26"/>
        <v>0</v>
      </c>
      <c r="Q140" s="512">
        <f t="shared" si="27"/>
        <v>0</v>
      </c>
      <c r="R140" s="637">
        <f t="shared" si="40"/>
        <v>0</v>
      </c>
      <c r="S140" s="649"/>
      <c r="T140" s="519">
        <v>162.44</v>
      </c>
      <c r="U140" s="519">
        <f t="shared" si="28"/>
        <v>0</v>
      </c>
      <c r="V140" s="519">
        <v>111.72199999999999</v>
      </c>
      <c r="W140" s="519">
        <f t="shared" si="32"/>
        <v>0</v>
      </c>
      <c r="X140" s="670">
        <f t="shared" si="29"/>
        <v>0</v>
      </c>
    </row>
    <row r="141" spans="1:24" s="403" customFormat="1" ht="17.45" hidden="1" customHeight="1" x14ac:dyDescent="0.25">
      <c r="A141" s="437" t="s">
        <v>715</v>
      </c>
      <c r="B141" s="438" t="s">
        <v>262</v>
      </c>
      <c r="C141" s="571" t="s">
        <v>32</v>
      </c>
      <c r="D141" s="596">
        <v>1410</v>
      </c>
      <c r="E141" s="466">
        <v>78.600000000000009</v>
      </c>
      <c r="F141" s="466">
        <f t="shared" si="34"/>
        <v>110826.00000000001</v>
      </c>
      <c r="G141" s="466">
        <v>116.012</v>
      </c>
      <c r="H141" s="466">
        <f t="shared" si="38"/>
        <v>163576.92000000001</v>
      </c>
      <c r="I141" s="587">
        <f t="shared" si="35"/>
        <v>274402.92000000004</v>
      </c>
      <c r="J141" s="618"/>
      <c r="K141" s="519">
        <v>78.600000000000009</v>
      </c>
      <c r="L141" s="466">
        <f t="shared" si="36"/>
        <v>0</v>
      </c>
      <c r="M141" s="519">
        <v>116.012</v>
      </c>
      <c r="N141" s="466">
        <f t="shared" si="39"/>
        <v>0</v>
      </c>
      <c r="O141" s="587">
        <f t="shared" si="37"/>
        <v>0</v>
      </c>
      <c r="P141" s="638">
        <f t="shared" si="26"/>
        <v>0</v>
      </c>
      <c r="Q141" s="512">
        <f t="shared" si="27"/>
        <v>0</v>
      </c>
      <c r="R141" s="637">
        <f t="shared" si="40"/>
        <v>0</v>
      </c>
      <c r="S141" s="649"/>
      <c r="T141" s="519">
        <v>78.600000000000009</v>
      </c>
      <c r="U141" s="519">
        <f t="shared" si="28"/>
        <v>0</v>
      </c>
      <c r="V141" s="519">
        <v>116.012</v>
      </c>
      <c r="W141" s="519">
        <f t="shared" si="32"/>
        <v>0</v>
      </c>
      <c r="X141" s="670">
        <f t="shared" si="29"/>
        <v>0</v>
      </c>
    </row>
    <row r="142" spans="1:24" s="403" customFormat="1" ht="17.45" hidden="1" customHeight="1" x14ac:dyDescent="0.25">
      <c r="A142" s="437" t="s">
        <v>716</v>
      </c>
      <c r="B142" s="438" t="s">
        <v>263</v>
      </c>
      <c r="C142" s="571" t="s">
        <v>32</v>
      </c>
      <c r="D142" s="596">
        <v>600</v>
      </c>
      <c r="E142" s="466">
        <v>45.85</v>
      </c>
      <c r="F142" s="466">
        <f t="shared" si="34"/>
        <v>27510</v>
      </c>
      <c r="G142" s="466">
        <v>28.080000000000002</v>
      </c>
      <c r="H142" s="466">
        <f t="shared" si="38"/>
        <v>16848</v>
      </c>
      <c r="I142" s="587">
        <f t="shared" si="35"/>
        <v>44358</v>
      </c>
      <c r="J142" s="618"/>
      <c r="K142" s="519">
        <v>45.85</v>
      </c>
      <c r="L142" s="466">
        <f t="shared" si="36"/>
        <v>0</v>
      </c>
      <c r="M142" s="519">
        <v>28.080000000000002</v>
      </c>
      <c r="N142" s="466">
        <f t="shared" si="39"/>
        <v>0</v>
      </c>
      <c r="O142" s="587">
        <f t="shared" si="37"/>
        <v>0</v>
      </c>
      <c r="P142" s="638">
        <f t="shared" si="26"/>
        <v>0</v>
      </c>
      <c r="Q142" s="512">
        <f t="shared" si="27"/>
        <v>0</v>
      </c>
      <c r="R142" s="637">
        <f t="shared" si="40"/>
        <v>0</v>
      </c>
      <c r="S142" s="649"/>
      <c r="T142" s="519">
        <v>45.85</v>
      </c>
      <c r="U142" s="519">
        <f t="shared" si="28"/>
        <v>0</v>
      </c>
      <c r="V142" s="519">
        <v>28.080000000000002</v>
      </c>
      <c r="W142" s="519">
        <f t="shared" si="32"/>
        <v>0</v>
      </c>
      <c r="X142" s="670">
        <f t="shared" si="29"/>
        <v>0</v>
      </c>
    </row>
    <row r="143" spans="1:24" s="403" customFormat="1" ht="17.45" hidden="1" customHeight="1" x14ac:dyDescent="0.25">
      <c r="A143" s="437" t="s">
        <v>717</v>
      </c>
      <c r="B143" s="438" t="s">
        <v>264</v>
      </c>
      <c r="C143" s="571" t="s">
        <v>31</v>
      </c>
      <c r="D143" s="596">
        <v>1200</v>
      </c>
      <c r="E143" s="466">
        <v>6.5500000000000007</v>
      </c>
      <c r="F143" s="466">
        <f t="shared" si="34"/>
        <v>7860.0000000000009</v>
      </c>
      <c r="G143" s="466">
        <v>3.3800000000000003</v>
      </c>
      <c r="H143" s="466">
        <f t="shared" si="38"/>
        <v>4056.0000000000005</v>
      </c>
      <c r="I143" s="587">
        <f t="shared" si="35"/>
        <v>11916.000000000002</v>
      </c>
      <c r="J143" s="618"/>
      <c r="K143" s="519">
        <v>6.5500000000000007</v>
      </c>
      <c r="L143" s="466">
        <f t="shared" si="36"/>
        <v>0</v>
      </c>
      <c r="M143" s="519">
        <v>3.3800000000000003</v>
      </c>
      <c r="N143" s="466">
        <f t="shared" si="39"/>
        <v>0</v>
      </c>
      <c r="O143" s="587">
        <f t="shared" si="37"/>
        <v>0</v>
      </c>
      <c r="P143" s="638">
        <f t="shared" si="26"/>
        <v>0</v>
      </c>
      <c r="Q143" s="512">
        <f t="shared" si="27"/>
        <v>0</v>
      </c>
      <c r="R143" s="637">
        <f t="shared" si="40"/>
        <v>0</v>
      </c>
      <c r="S143" s="649"/>
      <c r="T143" s="519">
        <v>6.5500000000000007</v>
      </c>
      <c r="U143" s="519">
        <f t="shared" si="28"/>
        <v>0</v>
      </c>
      <c r="V143" s="519">
        <v>3.3800000000000003</v>
      </c>
      <c r="W143" s="519">
        <f t="shared" si="32"/>
        <v>0</v>
      </c>
      <c r="X143" s="670">
        <f t="shared" si="29"/>
        <v>0</v>
      </c>
    </row>
    <row r="144" spans="1:24" s="403" customFormat="1" ht="17.45" hidden="1" customHeight="1" x14ac:dyDescent="0.25">
      <c r="A144" s="437" t="s">
        <v>718</v>
      </c>
      <c r="B144" s="438" t="s">
        <v>265</v>
      </c>
      <c r="C144" s="571" t="s">
        <v>31</v>
      </c>
      <c r="D144" s="596">
        <v>400</v>
      </c>
      <c r="E144" s="466">
        <v>6.5500000000000007</v>
      </c>
      <c r="F144" s="466">
        <f t="shared" si="34"/>
        <v>2620.0000000000005</v>
      </c>
      <c r="G144" s="466">
        <v>4.6800000000000006</v>
      </c>
      <c r="H144" s="466">
        <f t="shared" si="38"/>
        <v>1872.0000000000002</v>
      </c>
      <c r="I144" s="587">
        <f t="shared" si="35"/>
        <v>4492.0000000000009</v>
      </c>
      <c r="J144" s="618"/>
      <c r="K144" s="519">
        <v>6.5500000000000007</v>
      </c>
      <c r="L144" s="466">
        <f t="shared" si="36"/>
        <v>0</v>
      </c>
      <c r="M144" s="519">
        <v>4.6800000000000006</v>
      </c>
      <c r="N144" s="466">
        <f t="shared" si="39"/>
        <v>0</v>
      </c>
      <c r="O144" s="587">
        <f t="shared" si="37"/>
        <v>0</v>
      </c>
      <c r="P144" s="638">
        <f t="shared" si="26"/>
        <v>0</v>
      </c>
      <c r="Q144" s="512">
        <f t="shared" si="27"/>
        <v>0</v>
      </c>
      <c r="R144" s="637">
        <f t="shared" si="40"/>
        <v>0</v>
      </c>
      <c r="S144" s="649"/>
      <c r="T144" s="519">
        <v>6.5500000000000007</v>
      </c>
      <c r="U144" s="519">
        <f t="shared" si="28"/>
        <v>0</v>
      </c>
      <c r="V144" s="519">
        <v>4.6800000000000006</v>
      </c>
      <c r="W144" s="519">
        <f t="shared" si="32"/>
        <v>0</v>
      </c>
      <c r="X144" s="670">
        <f t="shared" si="29"/>
        <v>0</v>
      </c>
    </row>
    <row r="145" spans="1:24" s="403" customFormat="1" ht="17.45" hidden="1" customHeight="1" x14ac:dyDescent="0.25">
      <c r="A145" s="437" t="s">
        <v>719</v>
      </c>
      <c r="B145" s="438" t="s">
        <v>266</v>
      </c>
      <c r="C145" s="571" t="s">
        <v>31</v>
      </c>
      <c r="D145" s="596">
        <v>1600</v>
      </c>
      <c r="E145" s="466">
        <v>6.5500000000000007</v>
      </c>
      <c r="F145" s="466">
        <f t="shared" si="34"/>
        <v>10480.000000000002</v>
      </c>
      <c r="G145" s="466">
        <v>18.46</v>
      </c>
      <c r="H145" s="466">
        <f t="shared" si="38"/>
        <v>29536</v>
      </c>
      <c r="I145" s="587">
        <f t="shared" si="35"/>
        <v>40016</v>
      </c>
      <c r="J145" s="618"/>
      <c r="K145" s="519">
        <v>6.5500000000000007</v>
      </c>
      <c r="L145" s="466">
        <f t="shared" si="36"/>
        <v>0</v>
      </c>
      <c r="M145" s="519">
        <v>18.46</v>
      </c>
      <c r="N145" s="466">
        <f t="shared" si="39"/>
        <v>0</v>
      </c>
      <c r="O145" s="587">
        <f t="shared" si="37"/>
        <v>0</v>
      </c>
      <c r="P145" s="638">
        <f t="shared" si="26"/>
        <v>0</v>
      </c>
      <c r="Q145" s="512">
        <f t="shared" si="27"/>
        <v>0</v>
      </c>
      <c r="R145" s="637">
        <f t="shared" si="40"/>
        <v>0</v>
      </c>
      <c r="S145" s="649"/>
      <c r="T145" s="519">
        <v>6.5500000000000007</v>
      </c>
      <c r="U145" s="519">
        <f t="shared" si="28"/>
        <v>0</v>
      </c>
      <c r="V145" s="519">
        <v>18.46</v>
      </c>
      <c r="W145" s="519">
        <f t="shared" si="32"/>
        <v>0</v>
      </c>
      <c r="X145" s="670">
        <f t="shared" si="29"/>
        <v>0</v>
      </c>
    </row>
    <row r="146" spans="1:24" s="403" customFormat="1" ht="17.45" hidden="1" customHeight="1" x14ac:dyDescent="0.25">
      <c r="A146" s="437" t="s">
        <v>720</v>
      </c>
      <c r="B146" s="438" t="s">
        <v>267</v>
      </c>
      <c r="C146" s="571" t="s">
        <v>31</v>
      </c>
      <c r="D146" s="596">
        <v>1600</v>
      </c>
      <c r="E146" s="466">
        <v>6.5500000000000007</v>
      </c>
      <c r="F146" s="466">
        <f t="shared" si="34"/>
        <v>10480.000000000002</v>
      </c>
      <c r="G146" s="466">
        <v>2.3660000000000001</v>
      </c>
      <c r="H146" s="466">
        <f t="shared" si="38"/>
        <v>3785.6000000000004</v>
      </c>
      <c r="I146" s="587">
        <f t="shared" si="35"/>
        <v>14265.600000000002</v>
      </c>
      <c r="J146" s="618"/>
      <c r="K146" s="519">
        <v>6.5500000000000007</v>
      </c>
      <c r="L146" s="466">
        <f t="shared" si="36"/>
        <v>0</v>
      </c>
      <c r="M146" s="519">
        <v>2.3660000000000001</v>
      </c>
      <c r="N146" s="466">
        <f t="shared" si="39"/>
        <v>0</v>
      </c>
      <c r="O146" s="587">
        <f t="shared" si="37"/>
        <v>0</v>
      </c>
      <c r="P146" s="638">
        <f t="shared" si="26"/>
        <v>0</v>
      </c>
      <c r="Q146" s="512">
        <f t="shared" si="27"/>
        <v>0</v>
      </c>
      <c r="R146" s="637">
        <f t="shared" si="40"/>
        <v>0</v>
      </c>
      <c r="S146" s="649"/>
      <c r="T146" s="519">
        <v>6.5500000000000007</v>
      </c>
      <c r="U146" s="519">
        <f t="shared" si="28"/>
        <v>0</v>
      </c>
      <c r="V146" s="519">
        <v>2.3660000000000001</v>
      </c>
      <c r="W146" s="519">
        <f t="shared" si="32"/>
        <v>0</v>
      </c>
      <c r="X146" s="670">
        <f t="shared" si="29"/>
        <v>0</v>
      </c>
    </row>
    <row r="147" spans="1:24" s="403" customFormat="1" ht="17.45" hidden="1" customHeight="1" x14ac:dyDescent="0.25">
      <c r="A147" s="437" t="s">
        <v>721</v>
      </c>
      <c r="B147" s="438" t="s">
        <v>268</v>
      </c>
      <c r="C147" s="571" t="s">
        <v>224</v>
      </c>
      <c r="D147" s="596">
        <v>1</v>
      </c>
      <c r="E147" s="466"/>
      <c r="F147" s="466"/>
      <c r="G147" s="466">
        <v>28080</v>
      </c>
      <c r="H147" s="466">
        <f t="shared" si="38"/>
        <v>28080</v>
      </c>
      <c r="I147" s="587">
        <f t="shared" si="35"/>
        <v>28080</v>
      </c>
      <c r="J147" s="618"/>
      <c r="K147" s="519"/>
      <c r="L147" s="466"/>
      <c r="M147" s="519">
        <v>28080</v>
      </c>
      <c r="N147" s="466">
        <f t="shared" si="39"/>
        <v>0</v>
      </c>
      <c r="O147" s="587">
        <f t="shared" si="37"/>
        <v>0</v>
      </c>
      <c r="P147" s="638">
        <f t="shared" si="26"/>
        <v>0</v>
      </c>
      <c r="Q147" s="512">
        <f t="shared" si="27"/>
        <v>0</v>
      </c>
      <c r="R147" s="637">
        <f t="shared" si="40"/>
        <v>0</v>
      </c>
      <c r="S147" s="649"/>
      <c r="T147" s="519"/>
      <c r="U147" s="519"/>
      <c r="V147" s="519">
        <v>28080</v>
      </c>
      <c r="W147" s="519">
        <f t="shared" si="32"/>
        <v>0</v>
      </c>
      <c r="X147" s="670">
        <f t="shared" si="29"/>
        <v>0</v>
      </c>
    </row>
    <row r="148" spans="1:24" s="403" customFormat="1" ht="17.45" hidden="1" customHeight="1" x14ac:dyDescent="0.25">
      <c r="A148" s="437" t="s">
        <v>722</v>
      </c>
      <c r="B148" s="438" t="s">
        <v>269</v>
      </c>
      <c r="C148" s="571" t="s">
        <v>224</v>
      </c>
      <c r="D148" s="596">
        <v>1</v>
      </c>
      <c r="E148" s="466">
        <v>166632</v>
      </c>
      <c r="F148" s="466">
        <f>E148*D148</f>
        <v>166632</v>
      </c>
      <c r="G148" s="466"/>
      <c r="H148" s="466"/>
      <c r="I148" s="587">
        <f t="shared" si="35"/>
        <v>166632</v>
      </c>
      <c r="J148" s="618"/>
      <c r="K148" s="519">
        <v>166632</v>
      </c>
      <c r="L148" s="466">
        <f>K148*J148</f>
        <v>0</v>
      </c>
      <c r="M148" s="519"/>
      <c r="N148" s="466"/>
      <c r="O148" s="587">
        <f t="shared" si="37"/>
        <v>0</v>
      </c>
      <c r="P148" s="638">
        <f t="shared" si="26"/>
        <v>0</v>
      </c>
      <c r="Q148" s="512">
        <f t="shared" si="27"/>
        <v>0</v>
      </c>
      <c r="R148" s="637">
        <f t="shared" si="40"/>
        <v>0</v>
      </c>
      <c r="S148" s="649"/>
      <c r="T148" s="519">
        <v>166632</v>
      </c>
      <c r="U148" s="519">
        <f>T148*S148</f>
        <v>0</v>
      </c>
      <c r="V148" s="519"/>
      <c r="W148" s="519"/>
      <c r="X148" s="670">
        <f t="shared" si="29"/>
        <v>0</v>
      </c>
    </row>
    <row r="149" spans="1:24" ht="17.45" customHeight="1" x14ac:dyDescent="0.25">
      <c r="A149" s="694" t="s">
        <v>270</v>
      </c>
      <c r="B149" s="695" t="s">
        <v>271</v>
      </c>
      <c r="C149" s="696"/>
      <c r="D149" s="634"/>
      <c r="E149" s="553"/>
      <c r="F149" s="553">
        <f>F150+F151+F152+F153+F154+F155+F156+F157+F158+F159+F162+F163+F164</f>
        <v>24068943.394999996</v>
      </c>
      <c r="G149" s="553"/>
      <c r="H149" s="553">
        <f>SUM(H150:H164)</f>
        <v>62756587.3596</v>
      </c>
      <c r="I149" s="635">
        <f>SUM(I150:I164)</f>
        <v>87564706.114600003</v>
      </c>
      <c r="J149" s="634"/>
      <c r="K149" s="513"/>
      <c r="L149" s="455">
        <f>L150+L151+L152+L153+L154+L155+L156+L157+L158+L159+L162+L163+L164</f>
        <v>11110198.632095326</v>
      </c>
      <c r="M149" s="513"/>
      <c r="N149" s="455">
        <f>SUM(N150:N164)</f>
        <v>35090649</v>
      </c>
      <c r="O149" s="607">
        <f>SUM(O150:O164)</f>
        <v>46200847.632095329</v>
      </c>
      <c r="P149" s="639"/>
      <c r="Q149" s="455"/>
      <c r="R149" s="607"/>
      <c r="S149" s="633"/>
      <c r="T149" s="513"/>
      <c r="U149" s="513">
        <f>U150+U151+U152+U153+U154+U155+U156+U157+U158+U159+U162+U163+U164</f>
        <v>11107535.710000001</v>
      </c>
      <c r="V149" s="513"/>
      <c r="W149" s="513">
        <f>SUM(W150:W164)</f>
        <v>35088691</v>
      </c>
      <c r="X149" s="667">
        <f>SUM(X150:X164)</f>
        <v>46196226.710000001</v>
      </c>
    </row>
    <row r="150" spans="1:24" s="496" customFormat="1" ht="17.45" customHeight="1" x14ac:dyDescent="0.25">
      <c r="A150" s="437" t="s">
        <v>723</v>
      </c>
      <c r="B150" s="843" t="s">
        <v>272</v>
      </c>
      <c r="C150" s="572" t="s">
        <v>224</v>
      </c>
      <c r="D150" s="597">
        <v>6</v>
      </c>
      <c r="E150" s="483">
        <v>125450</v>
      </c>
      <c r="F150" s="483">
        <f t="shared" ref="F150:F164" si="41">E150*D150</f>
        <v>752700</v>
      </c>
      <c r="G150" s="483">
        <v>982545</v>
      </c>
      <c r="H150" s="483">
        <f t="shared" ref="H150:H164" si="42">G150*D150</f>
        <v>5895270</v>
      </c>
      <c r="I150" s="587">
        <f t="shared" ref="I150:I164" si="43">H150+F150</f>
        <v>6647970</v>
      </c>
      <c r="J150" s="619">
        <v>6</v>
      </c>
      <c r="K150" s="525">
        <v>125450</v>
      </c>
      <c r="L150" s="497">
        <f t="shared" ref="L150:L164" si="44">K150*J150</f>
        <v>752700</v>
      </c>
      <c r="M150" s="525">
        <v>982545</v>
      </c>
      <c r="N150" s="497">
        <f t="shared" ref="N150:N164" si="45">M150*J150</f>
        <v>5895270</v>
      </c>
      <c r="O150" s="610">
        <f t="shared" ref="O150:O164" si="46">N150+L150</f>
        <v>6647970</v>
      </c>
      <c r="P150" s="638">
        <f t="shared" si="26"/>
        <v>0</v>
      </c>
      <c r="Q150" s="512">
        <f t="shared" si="27"/>
        <v>0</v>
      </c>
      <c r="R150" s="637">
        <f t="shared" ref="R150:R162" si="47">(D150*K150)-(D150*T150)</f>
        <v>0</v>
      </c>
      <c r="S150" s="844">
        <v>6</v>
      </c>
      <c r="T150" s="525">
        <v>125450</v>
      </c>
      <c r="U150" s="525">
        <f t="shared" ref="U150:U164" si="48">T150*S150</f>
        <v>752700</v>
      </c>
      <c r="V150" s="525">
        <v>982545</v>
      </c>
      <c r="W150" s="525">
        <f t="shared" ref="W150:W164" si="49">V150*S150</f>
        <v>5895270</v>
      </c>
      <c r="X150" s="668">
        <f t="shared" ref="X150:X164" si="50">W150+U150</f>
        <v>6647970</v>
      </c>
    </row>
    <row r="151" spans="1:24" s="494" customFormat="1" ht="17.45" hidden="1" customHeight="1" x14ac:dyDescent="0.25">
      <c r="A151" s="437" t="s">
        <v>725</v>
      </c>
      <c r="B151" s="508" t="s">
        <v>273</v>
      </c>
      <c r="C151" s="572" t="s">
        <v>224</v>
      </c>
      <c r="D151" s="597">
        <v>5</v>
      </c>
      <c r="E151" s="483">
        <v>29545</v>
      </c>
      <c r="F151" s="483">
        <f t="shared" si="41"/>
        <v>147725</v>
      </c>
      <c r="G151" s="483">
        <v>469586</v>
      </c>
      <c r="H151" s="483">
        <f t="shared" si="42"/>
        <v>2347930</v>
      </c>
      <c r="I151" s="587">
        <f t="shared" si="43"/>
        <v>2495655</v>
      </c>
      <c r="J151" s="619"/>
      <c r="K151" s="526">
        <v>29545</v>
      </c>
      <c r="L151" s="483">
        <f t="shared" si="44"/>
        <v>0</v>
      </c>
      <c r="M151" s="526">
        <v>469586</v>
      </c>
      <c r="N151" s="483">
        <f t="shared" si="45"/>
        <v>0</v>
      </c>
      <c r="O151" s="587">
        <f t="shared" si="46"/>
        <v>0</v>
      </c>
      <c r="P151" s="638">
        <f t="shared" si="26"/>
        <v>0</v>
      </c>
      <c r="Q151" s="512">
        <f t="shared" si="27"/>
        <v>0</v>
      </c>
      <c r="R151" s="637">
        <f t="shared" si="47"/>
        <v>0</v>
      </c>
      <c r="S151" s="638"/>
      <c r="T151" s="526">
        <v>29545</v>
      </c>
      <c r="U151" s="526">
        <f t="shared" si="48"/>
        <v>0</v>
      </c>
      <c r="V151" s="526">
        <v>469586</v>
      </c>
      <c r="W151" s="526">
        <f t="shared" si="49"/>
        <v>0</v>
      </c>
      <c r="X151" s="670">
        <f t="shared" si="50"/>
        <v>0</v>
      </c>
    </row>
    <row r="152" spans="1:24" s="494" customFormat="1" ht="17.45" hidden="1" customHeight="1" x14ac:dyDescent="0.25">
      <c r="A152" s="437" t="s">
        <v>726</v>
      </c>
      <c r="B152" s="508" t="s">
        <v>274</v>
      </c>
      <c r="C152" s="572" t="s">
        <v>224</v>
      </c>
      <c r="D152" s="597">
        <v>11</v>
      </c>
      <c r="E152" s="483">
        <v>102635.07494545454</v>
      </c>
      <c r="F152" s="483">
        <f t="shared" si="41"/>
        <v>1128985.8244</v>
      </c>
      <c r="G152" s="483">
        <v>309219.33883636363</v>
      </c>
      <c r="H152" s="483">
        <f t="shared" si="42"/>
        <v>3401412.7272000001</v>
      </c>
      <c r="I152" s="587">
        <f t="shared" si="43"/>
        <v>4530398.5515999999</v>
      </c>
      <c r="J152" s="619"/>
      <c r="K152" s="526">
        <v>102635.07494545454</v>
      </c>
      <c r="L152" s="483">
        <f t="shared" si="44"/>
        <v>0</v>
      </c>
      <c r="M152" s="526">
        <v>309219.33883636363</v>
      </c>
      <c r="N152" s="483">
        <f t="shared" si="45"/>
        <v>0</v>
      </c>
      <c r="O152" s="587">
        <f t="shared" si="46"/>
        <v>0</v>
      </c>
      <c r="P152" s="638">
        <f t="shared" si="26"/>
        <v>0</v>
      </c>
      <c r="Q152" s="512">
        <f t="shared" si="27"/>
        <v>0</v>
      </c>
      <c r="R152" s="637">
        <f t="shared" si="47"/>
        <v>0</v>
      </c>
      <c r="S152" s="638"/>
      <c r="T152" s="526">
        <v>102635.07494545454</v>
      </c>
      <c r="U152" s="526">
        <f t="shared" si="48"/>
        <v>0</v>
      </c>
      <c r="V152" s="526">
        <v>309219.33883636363</v>
      </c>
      <c r="W152" s="526">
        <f t="shared" si="49"/>
        <v>0</v>
      </c>
      <c r="X152" s="670">
        <f t="shared" si="50"/>
        <v>0</v>
      </c>
    </row>
    <row r="153" spans="1:24" s="494" customFormat="1" ht="17.45" hidden="1" customHeight="1" x14ac:dyDescent="0.25">
      <c r="A153" s="437" t="s">
        <v>727</v>
      </c>
      <c r="B153" s="508" t="s">
        <v>275</v>
      </c>
      <c r="C153" s="572" t="s">
        <v>31</v>
      </c>
      <c r="D153" s="597">
        <v>86</v>
      </c>
      <c r="E153" s="483">
        <v>4332.5980348837211</v>
      </c>
      <c r="F153" s="483">
        <f t="shared" si="41"/>
        <v>372603.43100000004</v>
      </c>
      <c r="G153" s="483">
        <v>10463.972093023256</v>
      </c>
      <c r="H153" s="483">
        <f t="shared" si="42"/>
        <v>899901.6</v>
      </c>
      <c r="I153" s="587">
        <f t="shared" si="43"/>
        <v>1272505.031</v>
      </c>
      <c r="J153" s="619"/>
      <c r="K153" s="526">
        <v>4332.5980348837211</v>
      </c>
      <c r="L153" s="483">
        <f t="shared" si="44"/>
        <v>0</v>
      </c>
      <c r="M153" s="526">
        <v>10463.972093023256</v>
      </c>
      <c r="N153" s="483">
        <f t="shared" si="45"/>
        <v>0</v>
      </c>
      <c r="O153" s="587">
        <f t="shared" si="46"/>
        <v>0</v>
      </c>
      <c r="P153" s="638">
        <f t="shared" si="26"/>
        <v>0</v>
      </c>
      <c r="Q153" s="512">
        <f t="shared" si="27"/>
        <v>0</v>
      </c>
      <c r="R153" s="637">
        <f t="shared" si="47"/>
        <v>0</v>
      </c>
      <c r="S153" s="638"/>
      <c r="T153" s="526">
        <v>4332.5980348837211</v>
      </c>
      <c r="U153" s="526">
        <f t="shared" si="48"/>
        <v>0</v>
      </c>
      <c r="V153" s="526">
        <v>10463.972093023256</v>
      </c>
      <c r="W153" s="526">
        <f t="shared" si="49"/>
        <v>0</v>
      </c>
      <c r="X153" s="670">
        <f t="shared" si="50"/>
        <v>0</v>
      </c>
    </row>
    <row r="154" spans="1:24" s="496" customFormat="1" ht="17.45" customHeight="1" x14ac:dyDescent="0.25">
      <c r="A154" s="437" t="s">
        <v>728</v>
      </c>
      <c r="B154" s="843" t="s">
        <v>276</v>
      </c>
      <c r="C154" s="572" t="s">
        <v>153</v>
      </c>
      <c r="D154" s="597">
        <v>2907.8999999999996</v>
      </c>
      <c r="E154" s="483">
        <v>2655.5948880635515</v>
      </c>
      <c r="F154" s="483">
        <f t="shared" si="41"/>
        <v>7722204.375</v>
      </c>
      <c r="G154" s="483">
        <v>1958</v>
      </c>
      <c r="H154" s="483">
        <f t="shared" si="42"/>
        <v>5693668.1999999993</v>
      </c>
      <c r="I154" s="587">
        <f t="shared" si="43"/>
        <v>13415872.574999999</v>
      </c>
      <c r="J154" s="619">
        <v>1500</v>
      </c>
      <c r="K154" s="525">
        <v>2655.5948880635515</v>
      </c>
      <c r="L154" s="497">
        <f t="shared" si="44"/>
        <v>3983392.3320953273</v>
      </c>
      <c r="M154" s="525">
        <v>1958</v>
      </c>
      <c r="N154" s="497">
        <f t="shared" si="45"/>
        <v>2937000</v>
      </c>
      <c r="O154" s="610">
        <f t="shared" si="46"/>
        <v>6920392.3320953269</v>
      </c>
      <c r="P154" s="638">
        <f t="shared" si="26"/>
        <v>4.8880635513341986E-3</v>
      </c>
      <c r="Q154" s="512">
        <f t="shared" si="27"/>
        <v>0</v>
      </c>
      <c r="R154" s="637">
        <f t="shared" si="47"/>
        <v>14.214000000618398</v>
      </c>
      <c r="S154" s="844">
        <v>1499</v>
      </c>
      <c r="T154" s="525">
        <v>2655.59</v>
      </c>
      <c r="U154" s="525">
        <f t="shared" si="48"/>
        <v>3980729.41</v>
      </c>
      <c r="V154" s="525">
        <v>1958</v>
      </c>
      <c r="W154" s="525">
        <f t="shared" si="49"/>
        <v>2935042</v>
      </c>
      <c r="X154" s="668">
        <f t="shared" si="50"/>
        <v>6915771.4100000001</v>
      </c>
    </row>
    <row r="155" spans="1:24" s="494" customFormat="1" ht="17.45" hidden="1" customHeight="1" x14ac:dyDescent="0.25">
      <c r="A155" s="437" t="s">
        <v>729</v>
      </c>
      <c r="B155" s="508" t="s">
        <v>277</v>
      </c>
      <c r="C155" s="572" t="s">
        <v>31</v>
      </c>
      <c r="D155" s="597">
        <v>8</v>
      </c>
      <c r="E155" s="483">
        <v>11973.056124999999</v>
      </c>
      <c r="F155" s="483">
        <f t="shared" si="41"/>
        <v>95784.448999999993</v>
      </c>
      <c r="G155" s="483">
        <v>32008.274999999998</v>
      </c>
      <c r="H155" s="483">
        <f t="shared" si="42"/>
        <v>256066.19999999998</v>
      </c>
      <c r="I155" s="587">
        <f t="shared" si="43"/>
        <v>351850.64899999998</v>
      </c>
      <c r="J155" s="619"/>
      <c r="K155" s="526">
        <v>11973.056124999999</v>
      </c>
      <c r="L155" s="483">
        <f t="shared" si="44"/>
        <v>0</v>
      </c>
      <c r="M155" s="526">
        <v>32008.274999999998</v>
      </c>
      <c r="N155" s="483">
        <f t="shared" si="45"/>
        <v>0</v>
      </c>
      <c r="O155" s="587">
        <f t="shared" si="46"/>
        <v>0</v>
      </c>
      <c r="P155" s="638">
        <f t="shared" si="26"/>
        <v>0</v>
      </c>
      <c r="Q155" s="512">
        <f t="shared" si="27"/>
        <v>0</v>
      </c>
      <c r="R155" s="637">
        <f t="shared" si="47"/>
        <v>0</v>
      </c>
      <c r="S155" s="638"/>
      <c r="T155" s="526">
        <v>11973.056124999999</v>
      </c>
      <c r="U155" s="526">
        <f t="shared" si="48"/>
        <v>0</v>
      </c>
      <c r="V155" s="526">
        <v>32008.274999999998</v>
      </c>
      <c r="W155" s="526">
        <f t="shared" si="49"/>
        <v>0</v>
      </c>
      <c r="X155" s="670">
        <f t="shared" si="50"/>
        <v>0</v>
      </c>
    </row>
    <row r="156" spans="1:24" s="496" customFormat="1" ht="17.45" customHeight="1" x14ac:dyDescent="0.25">
      <c r="A156" s="437" t="s">
        <v>730</v>
      </c>
      <c r="B156" s="843" t="s">
        <v>278</v>
      </c>
      <c r="C156" s="572" t="s">
        <v>224</v>
      </c>
      <c r="D156" s="597">
        <v>12</v>
      </c>
      <c r="E156" s="483">
        <v>637410.63</v>
      </c>
      <c r="F156" s="483">
        <f t="shared" si="41"/>
        <v>7648927.5600000005</v>
      </c>
      <c r="G156" s="483">
        <v>2625837.9000000004</v>
      </c>
      <c r="H156" s="483">
        <f t="shared" si="42"/>
        <v>31510054.800000004</v>
      </c>
      <c r="I156" s="587">
        <f t="shared" si="43"/>
        <v>39158982.360000007</v>
      </c>
      <c r="J156" s="619">
        <v>10</v>
      </c>
      <c r="K156" s="525">
        <v>637410.63</v>
      </c>
      <c r="L156" s="497">
        <f t="shared" si="44"/>
        <v>6374106.2999999998</v>
      </c>
      <c r="M156" s="525">
        <v>2625837.9000000004</v>
      </c>
      <c r="N156" s="497">
        <f t="shared" si="45"/>
        <v>26258379.000000004</v>
      </c>
      <c r="O156" s="610">
        <f t="shared" si="46"/>
        <v>32632485.300000004</v>
      </c>
      <c r="P156" s="638">
        <f t="shared" si="26"/>
        <v>0</v>
      </c>
      <c r="Q156" s="512">
        <f t="shared" si="27"/>
        <v>0</v>
      </c>
      <c r="R156" s="637">
        <f t="shared" si="47"/>
        <v>0</v>
      </c>
      <c r="S156" s="844">
        <v>10</v>
      </c>
      <c r="T156" s="525">
        <v>637410.63</v>
      </c>
      <c r="U156" s="525">
        <f t="shared" si="48"/>
        <v>6374106.2999999998</v>
      </c>
      <c r="V156" s="525">
        <v>2625837.9</v>
      </c>
      <c r="W156" s="525">
        <f t="shared" si="49"/>
        <v>26258379</v>
      </c>
      <c r="X156" s="668">
        <f t="shared" si="50"/>
        <v>32632485.300000001</v>
      </c>
    </row>
    <row r="157" spans="1:24" s="494" customFormat="1" ht="17.45" hidden="1" customHeight="1" x14ac:dyDescent="0.25">
      <c r="A157" s="437" t="s">
        <v>731</v>
      </c>
      <c r="B157" s="508" t="s">
        <v>279</v>
      </c>
      <c r="C157" s="572" t="s">
        <v>31</v>
      </c>
      <c r="D157" s="597">
        <v>24</v>
      </c>
      <c r="E157" s="483">
        <v>8305.7144000000008</v>
      </c>
      <c r="F157" s="483">
        <f t="shared" si="41"/>
        <v>199337.14560000002</v>
      </c>
      <c r="G157" s="483">
        <v>20103.2</v>
      </c>
      <c r="H157" s="483">
        <f t="shared" si="42"/>
        <v>482476.80000000005</v>
      </c>
      <c r="I157" s="587">
        <f t="shared" si="43"/>
        <v>681813.94560000009</v>
      </c>
      <c r="J157" s="619"/>
      <c r="K157" s="526">
        <v>8305.7144000000008</v>
      </c>
      <c r="L157" s="483">
        <f t="shared" si="44"/>
        <v>0</v>
      </c>
      <c r="M157" s="526">
        <v>20103.2</v>
      </c>
      <c r="N157" s="483">
        <f t="shared" si="45"/>
        <v>0</v>
      </c>
      <c r="O157" s="587">
        <f t="shared" si="46"/>
        <v>0</v>
      </c>
      <c r="P157" s="638">
        <f t="shared" si="26"/>
        <v>0</v>
      </c>
      <c r="Q157" s="512">
        <f t="shared" si="27"/>
        <v>0</v>
      </c>
      <c r="R157" s="637">
        <f t="shared" si="47"/>
        <v>0</v>
      </c>
      <c r="S157" s="638"/>
      <c r="T157" s="526">
        <v>8305.7144000000008</v>
      </c>
      <c r="U157" s="526">
        <f t="shared" si="48"/>
        <v>0</v>
      </c>
      <c r="V157" s="526">
        <v>20103.2</v>
      </c>
      <c r="W157" s="526">
        <f t="shared" si="49"/>
        <v>0</v>
      </c>
      <c r="X157" s="670">
        <f t="shared" si="50"/>
        <v>0</v>
      </c>
    </row>
    <row r="158" spans="1:24" s="494" customFormat="1" ht="17.45" hidden="1" customHeight="1" x14ac:dyDescent="0.25">
      <c r="A158" s="437" t="s">
        <v>732</v>
      </c>
      <c r="B158" s="508" t="s">
        <v>276</v>
      </c>
      <c r="C158" s="572" t="s">
        <v>153</v>
      </c>
      <c r="D158" s="597">
        <v>564.5</v>
      </c>
      <c r="E158" s="483">
        <v>3758</v>
      </c>
      <c r="F158" s="483">
        <f t="shared" si="41"/>
        <v>2121391</v>
      </c>
      <c r="G158" s="483">
        <v>1100</v>
      </c>
      <c r="H158" s="483">
        <f t="shared" si="42"/>
        <v>620950</v>
      </c>
      <c r="I158" s="587">
        <f t="shared" si="43"/>
        <v>2742341</v>
      </c>
      <c r="J158" s="619"/>
      <c r="K158" s="526">
        <v>3758</v>
      </c>
      <c r="L158" s="483">
        <f t="shared" si="44"/>
        <v>0</v>
      </c>
      <c r="M158" s="526">
        <v>1100</v>
      </c>
      <c r="N158" s="483">
        <f t="shared" si="45"/>
        <v>0</v>
      </c>
      <c r="O158" s="587">
        <f t="shared" si="46"/>
        <v>0</v>
      </c>
      <c r="P158" s="638">
        <f t="shared" si="26"/>
        <v>0</v>
      </c>
      <c r="Q158" s="512">
        <f t="shared" si="27"/>
        <v>0</v>
      </c>
      <c r="R158" s="637">
        <f t="shared" si="47"/>
        <v>0</v>
      </c>
      <c r="S158" s="638"/>
      <c r="T158" s="526">
        <v>3758</v>
      </c>
      <c r="U158" s="526">
        <f t="shared" si="48"/>
        <v>0</v>
      </c>
      <c r="V158" s="526">
        <v>1100</v>
      </c>
      <c r="W158" s="526">
        <f t="shared" si="49"/>
        <v>0</v>
      </c>
      <c r="X158" s="670">
        <f t="shared" si="50"/>
        <v>0</v>
      </c>
    </row>
    <row r="159" spans="1:24" s="494" customFormat="1" ht="17.45" hidden="1" customHeight="1" x14ac:dyDescent="0.25">
      <c r="A159" s="437" t="s">
        <v>733</v>
      </c>
      <c r="B159" s="508" t="s">
        <v>280</v>
      </c>
      <c r="C159" s="572" t="s">
        <v>224</v>
      </c>
      <c r="D159" s="597">
        <v>16</v>
      </c>
      <c r="E159" s="483">
        <v>46198.46</v>
      </c>
      <c r="F159" s="483">
        <f t="shared" si="41"/>
        <v>739175.36</v>
      </c>
      <c r="G159" s="483">
        <v>372209.49577500008</v>
      </c>
      <c r="H159" s="483">
        <f t="shared" si="42"/>
        <v>5955351.9324000012</v>
      </c>
      <c r="I159" s="587">
        <f t="shared" si="43"/>
        <v>6694527.2924000015</v>
      </c>
      <c r="J159" s="619"/>
      <c r="K159" s="526">
        <v>46198.46</v>
      </c>
      <c r="L159" s="483">
        <f t="shared" si="44"/>
        <v>0</v>
      </c>
      <c r="M159" s="526">
        <v>372209.49577500008</v>
      </c>
      <c r="N159" s="483">
        <f t="shared" si="45"/>
        <v>0</v>
      </c>
      <c r="O159" s="587">
        <f t="shared" si="46"/>
        <v>0</v>
      </c>
      <c r="P159" s="638">
        <f t="shared" si="26"/>
        <v>0</v>
      </c>
      <c r="Q159" s="512">
        <f t="shared" si="27"/>
        <v>0</v>
      </c>
      <c r="R159" s="637">
        <f t="shared" si="47"/>
        <v>0</v>
      </c>
      <c r="S159" s="638"/>
      <c r="T159" s="526">
        <v>46198.46</v>
      </c>
      <c r="U159" s="526">
        <f t="shared" si="48"/>
        <v>0</v>
      </c>
      <c r="V159" s="526">
        <v>372209.49577500008</v>
      </c>
      <c r="W159" s="526">
        <f t="shared" si="49"/>
        <v>0</v>
      </c>
      <c r="X159" s="670">
        <f t="shared" si="50"/>
        <v>0</v>
      </c>
    </row>
    <row r="160" spans="1:24" s="494" customFormat="1" ht="17.45" hidden="1" customHeight="1" x14ac:dyDescent="0.25">
      <c r="A160" s="506"/>
      <c r="B160" s="507" t="s">
        <v>282</v>
      </c>
      <c r="C160" s="573" t="s">
        <v>31</v>
      </c>
      <c r="D160" s="702">
        <v>4</v>
      </c>
      <c r="E160" s="466">
        <v>46198.46</v>
      </c>
      <c r="F160" s="466">
        <f t="shared" si="41"/>
        <v>184793.84</v>
      </c>
      <c r="G160" s="466">
        <v>191555</v>
      </c>
      <c r="H160" s="466">
        <f t="shared" si="42"/>
        <v>766220</v>
      </c>
      <c r="I160" s="587">
        <f t="shared" si="43"/>
        <v>951013.84</v>
      </c>
      <c r="J160" s="619"/>
      <c r="K160" s="519">
        <v>46198.46</v>
      </c>
      <c r="L160" s="466">
        <f t="shared" si="44"/>
        <v>0</v>
      </c>
      <c r="M160" s="519">
        <v>191555</v>
      </c>
      <c r="N160" s="466">
        <f t="shared" si="45"/>
        <v>0</v>
      </c>
      <c r="O160" s="587">
        <f t="shared" si="46"/>
        <v>0</v>
      </c>
      <c r="P160" s="638">
        <f t="shared" si="26"/>
        <v>0</v>
      </c>
      <c r="Q160" s="512">
        <f t="shared" si="27"/>
        <v>0</v>
      </c>
      <c r="R160" s="637">
        <f t="shared" si="47"/>
        <v>0</v>
      </c>
      <c r="S160" s="638"/>
      <c r="T160" s="519">
        <v>46198.46</v>
      </c>
      <c r="U160" s="519">
        <f t="shared" si="48"/>
        <v>0</v>
      </c>
      <c r="V160" s="519">
        <v>191555</v>
      </c>
      <c r="W160" s="519">
        <f t="shared" si="49"/>
        <v>0</v>
      </c>
      <c r="X160" s="670">
        <f t="shared" si="50"/>
        <v>0</v>
      </c>
    </row>
    <row r="161" spans="1:24" s="494" customFormat="1" ht="17.45" hidden="1" customHeight="1" x14ac:dyDescent="0.25">
      <c r="A161" s="506"/>
      <c r="B161" s="507" t="s">
        <v>283</v>
      </c>
      <c r="C161" s="573" t="s">
        <v>31</v>
      </c>
      <c r="D161" s="702">
        <v>12</v>
      </c>
      <c r="E161" s="466">
        <v>46198.46</v>
      </c>
      <c r="F161" s="466">
        <f t="shared" si="41"/>
        <v>554381.52</v>
      </c>
      <c r="G161" s="466">
        <v>229879</v>
      </c>
      <c r="H161" s="466">
        <f t="shared" si="42"/>
        <v>2758548</v>
      </c>
      <c r="I161" s="587">
        <f t="shared" si="43"/>
        <v>3312929.52</v>
      </c>
      <c r="J161" s="619"/>
      <c r="K161" s="519">
        <v>46198.46</v>
      </c>
      <c r="L161" s="466">
        <f t="shared" si="44"/>
        <v>0</v>
      </c>
      <c r="M161" s="519">
        <v>229879</v>
      </c>
      <c r="N161" s="466">
        <f t="shared" si="45"/>
        <v>0</v>
      </c>
      <c r="O161" s="587">
        <f t="shared" si="46"/>
        <v>0</v>
      </c>
      <c r="P161" s="638">
        <f t="shared" si="26"/>
        <v>0</v>
      </c>
      <c r="Q161" s="512">
        <f t="shared" si="27"/>
        <v>0</v>
      </c>
      <c r="R161" s="637">
        <f t="shared" si="47"/>
        <v>0</v>
      </c>
      <c r="S161" s="638"/>
      <c r="T161" s="519">
        <v>46198.46</v>
      </c>
      <c r="U161" s="519">
        <f t="shared" si="48"/>
        <v>0</v>
      </c>
      <c r="V161" s="519">
        <v>229879</v>
      </c>
      <c r="W161" s="519">
        <f t="shared" si="49"/>
        <v>0</v>
      </c>
      <c r="X161" s="670">
        <f t="shared" si="50"/>
        <v>0</v>
      </c>
    </row>
    <row r="162" spans="1:24" s="494" customFormat="1" ht="17.45" hidden="1" customHeight="1" x14ac:dyDescent="0.25">
      <c r="A162" s="437" t="s">
        <v>734</v>
      </c>
      <c r="B162" s="431" t="s">
        <v>284</v>
      </c>
      <c r="C162" s="574" t="s">
        <v>213</v>
      </c>
      <c r="D162" s="597">
        <v>166</v>
      </c>
      <c r="E162" s="483">
        <v>2887.5240963855426</v>
      </c>
      <c r="F162" s="483">
        <f t="shared" si="41"/>
        <v>479329.00000000006</v>
      </c>
      <c r="G162" s="483">
        <v>4676.726506024097</v>
      </c>
      <c r="H162" s="483">
        <f t="shared" si="42"/>
        <v>776336.60000000009</v>
      </c>
      <c r="I162" s="587">
        <f t="shared" si="43"/>
        <v>1255665.6000000001</v>
      </c>
      <c r="J162" s="619"/>
      <c r="K162" s="526">
        <v>2887.5240963855426</v>
      </c>
      <c r="L162" s="483">
        <f t="shared" si="44"/>
        <v>0</v>
      </c>
      <c r="M162" s="526">
        <v>4676.726506024097</v>
      </c>
      <c r="N162" s="483">
        <f t="shared" si="45"/>
        <v>0</v>
      </c>
      <c r="O162" s="587">
        <f t="shared" si="46"/>
        <v>0</v>
      </c>
      <c r="P162" s="638">
        <f t="shared" ref="P162:P225" si="51">K162-T162</f>
        <v>0</v>
      </c>
      <c r="Q162" s="512">
        <f t="shared" ref="Q162:Q225" si="52">M162-V162</f>
        <v>0</v>
      </c>
      <c r="R162" s="637">
        <f t="shared" si="47"/>
        <v>0</v>
      </c>
      <c r="S162" s="638"/>
      <c r="T162" s="526">
        <v>2887.5240963855426</v>
      </c>
      <c r="U162" s="526">
        <f t="shared" si="48"/>
        <v>0</v>
      </c>
      <c r="V162" s="526">
        <v>4676.726506024097</v>
      </c>
      <c r="W162" s="526">
        <f t="shared" si="49"/>
        <v>0</v>
      </c>
      <c r="X162" s="670">
        <f t="shared" si="50"/>
        <v>0</v>
      </c>
    </row>
    <row r="163" spans="1:24" s="494" customFormat="1" ht="17.45" hidden="1" customHeight="1" x14ac:dyDescent="0.25">
      <c r="A163" s="437" t="s">
        <v>735</v>
      </c>
      <c r="B163" s="431" t="s">
        <v>285</v>
      </c>
      <c r="C163" s="574" t="s">
        <v>224</v>
      </c>
      <c r="D163" s="597">
        <v>1</v>
      </c>
      <c r="E163" s="483">
        <v>1432280.25</v>
      </c>
      <c r="F163" s="483">
        <f t="shared" si="41"/>
        <v>1432280.25</v>
      </c>
      <c r="G163" s="483">
        <v>1392400.5</v>
      </c>
      <c r="H163" s="483">
        <f t="shared" si="42"/>
        <v>1392400.5</v>
      </c>
      <c r="I163" s="587">
        <f t="shared" si="43"/>
        <v>2824680.75</v>
      </c>
      <c r="J163" s="619"/>
      <c r="K163" s="526">
        <v>1432280.25</v>
      </c>
      <c r="L163" s="483">
        <f t="shared" si="44"/>
        <v>0</v>
      </c>
      <c r="M163" s="526">
        <v>1392400.5</v>
      </c>
      <c r="N163" s="483">
        <f t="shared" si="45"/>
        <v>0</v>
      </c>
      <c r="O163" s="587">
        <f t="shared" si="46"/>
        <v>0</v>
      </c>
      <c r="P163" s="638">
        <f t="shared" si="51"/>
        <v>0</v>
      </c>
      <c r="Q163" s="512">
        <f t="shared" si="52"/>
        <v>0</v>
      </c>
      <c r="R163" s="637">
        <f t="shared" ref="R163:R226" si="53">(D163*K163)-(D163*T163)</f>
        <v>0</v>
      </c>
      <c r="S163" s="638"/>
      <c r="T163" s="526">
        <v>1432280.25</v>
      </c>
      <c r="U163" s="526">
        <f t="shared" si="48"/>
        <v>0</v>
      </c>
      <c r="V163" s="526">
        <v>1392400.5</v>
      </c>
      <c r="W163" s="526">
        <f t="shared" si="49"/>
        <v>0</v>
      </c>
      <c r="X163" s="670">
        <f t="shared" si="50"/>
        <v>0</v>
      </c>
    </row>
    <row r="164" spans="1:24" s="494" customFormat="1" ht="17.45" hidden="1" customHeight="1" x14ac:dyDescent="0.25">
      <c r="A164" s="437" t="s">
        <v>736</v>
      </c>
      <c r="B164" s="431" t="s">
        <v>286</v>
      </c>
      <c r="C164" s="574" t="s">
        <v>224</v>
      </c>
      <c r="D164" s="597">
        <v>1</v>
      </c>
      <c r="E164" s="483">
        <v>1228500</v>
      </c>
      <c r="F164" s="483">
        <f t="shared" si="41"/>
        <v>1228500</v>
      </c>
      <c r="G164" s="483">
        <v>0</v>
      </c>
      <c r="H164" s="483">
        <f t="shared" si="42"/>
        <v>0</v>
      </c>
      <c r="I164" s="587">
        <f t="shared" si="43"/>
        <v>1228500</v>
      </c>
      <c r="J164" s="619"/>
      <c r="K164" s="526">
        <v>1228500</v>
      </c>
      <c r="L164" s="483">
        <f t="shared" si="44"/>
        <v>0</v>
      </c>
      <c r="M164" s="526">
        <v>0</v>
      </c>
      <c r="N164" s="483">
        <f t="shared" si="45"/>
        <v>0</v>
      </c>
      <c r="O164" s="587">
        <f t="shared" si="46"/>
        <v>0</v>
      </c>
      <c r="P164" s="638">
        <f t="shared" si="51"/>
        <v>0</v>
      </c>
      <c r="Q164" s="512">
        <f t="shared" si="52"/>
        <v>0</v>
      </c>
      <c r="R164" s="637">
        <f t="shared" si="53"/>
        <v>0</v>
      </c>
      <c r="S164" s="638"/>
      <c r="T164" s="526">
        <v>1228500</v>
      </c>
      <c r="U164" s="526">
        <f t="shared" si="48"/>
        <v>0</v>
      </c>
      <c r="V164" s="526">
        <v>0</v>
      </c>
      <c r="W164" s="526">
        <f t="shared" si="49"/>
        <v>0</v>
      </c>
      <c r="X164" s="670">
        <f t="shared" si="50"/>
        <v>0</v>
      </c>
    </row>
    <row r="165" spans="1:24" s="403" customFormat="1" ht="17.45" hidden="1" customHeight="1" x14ac:dyDescent="0.25">
      <c r="A165" s="703" t="s">
        <v>287</v>
      </c>
      <c r="B165" s="695" t="s">
        <v>288</v>
      </c>
      <c r="C165" s="696"/>
      <c r="D165" s="700"/>
      <c r="E165" s="421"/>
      <c r="F165" s="421">
        <f>SUM(F166:F186)</f>
        <v>4413698.76</v>
      </c>
      <c r="G165" s="421"/>
      <c r="H165" s="421">
        <f>SUM(H166:H186)</f>
        <v>5088361.2729999991</v>
      </c>
      <c r="I165" s="584">
        <f>SUM(I166:I186)</f>
        <v>9502060.0330000017</v>
      </c>
      <c r="J165" s="619"/>
      <c r="K165" s="518"/>
      <c r="L165" s="421">
        <f>SUM(L166:L186)</f>
        <v>0</v>
      </c>
      <c r="M165" s="518"/>
      <c r="N165" s="421">
        <f>SUM(N166:N186)</f>
        <v>0</v>
      </c>
      <c r="O165" s="584">
        <f>SUM(O166:O186)</f>
        <v>0</v>
      </c>
      <c r="P165" s="638">
        <f t="shared" si="51"/>
        <v>0</v>
      </c>
      <c r="Q165" s="512">
        <f t="shared" si="52"/>
        <v>0</v>
      </c>
      <c r="R165" s="637">
        <f t="shared" si="53"/>
        <v>0</v>
      </c>
      <c r="S165" s="638"/>
      <c r="T165" s="518"/>
      <c r="U165" s="518">
        <f>SUM(U166:U186)</f>
        <v>0</v>
      </c>
      <c r="V165" s="518"/>
      <c r="W165" s="518">
        <f>SUM(W166:W186)</f>
        <v>0</v>
      </c>
      <c r="X165" s="669">
        <f>SUM(X166:X186)</f>
        <v>0</v>
      </c>
    </row>
    <row r="166" spans="1:24" s="403" customFormat="1" ht="26.45" hidden="1" customHeight="1" x14ac:dyDescent="0.25">
      <c r="A166" s="439" t="s">
        <v>737</v>
      </c>
      <c r="B166" s="433" t="s">
        <v>289</v>
      </c>
      <c r="C166" s="567" t="s">
        <v>31</v>
      </c>
      <c r="D166" s="591">
        <v>58</v>
      </c>
      <c r="E166" s="469">
        <v>7205</v>
      </c>
      <c r="F166" s="469">
        <f>E166*D166</f>
        <v>417890</v>
      </c>
      <c r="G166" s="469">
        <v>17301.587931034483</v>
      </c>
      <c r="H166" s="469">
        <f>G166*D166</f>
        <v>1003492.1</v>
      </c>
      <c r="I166" s="590">
        <f>F166+H166</f>
        <v>1421382.1</v>
      </c>
      <c r="J166" s="614"/>
      <c r="K166" s="522">
        <v>7205</v>
      </c>
      <c r="L166" s="469">
        <f>K166*J166</f>
        <v>0</v>
      </c>
      <c r="M166" s="522">
        <v>17301.587931034483</v>
      </c>
      <c r="N166" s="469">
        <f>M166*J166</f>
        <v>0</v>
      </c>
      <c r="O166" s="590">
        <f>L166+N166</f>
        <v>0</v>
      </c>
      <c r="P166" s="638">
        <f t="shared" si="51"/>
        <v>0</v>
      </c>
      <c r="Q166" s="512">
        <f t="shared" si="52"/>
        <v>0</v>
      </c>
      <c r="R166" s="637">
        <f t="shared" si="53"/>
        <v>0</v>
      </c>
      <c r="S166" s="647"/>
      <c r="T166" s="522">
        <v>7205</v>
      </c>
      <c r="U166" s="522">
        <f>T166*S166</f>
        <v>0</v>
      </c>
      <c r="V166" s="522">
        <v>17301.587931034483</v>
      </c>
      <c r="W166" s="522">
        <f>V166*S166</f>
        <v>0</v>
      </c>
      <c r="X166" s="671">
        <f>U166+W166</f>
        <v>0</v>
      </c>
    </row>
    <row r="167" spans="1:24" s="403" customFormat="1" ht="17.45" hidden="1" customHeight="1" x14ac:dyDescent="0.25">
      <c r="A167" s="439" t="s">
        <v>738</v>
      </c>
      <c r="B167" s="433" t="s">
        <v>290</v>
      </c>
      <c r="C167" s="567" t="s">
        <v>213</v>
      </c>
      <c r="D167" s="591">
        <v>933</v>
      </c>
      <c r="E167" s="469">
        <v>1451.6653376205788</v>
      </c>
      <c r="F167" s="469">
        <f>E167*D167</f>
        <v>1354403.76</v>
      </c>
      <c r="G167" s="469">
        <v>811.65284030010719</v>
      </c>
      <c r="H167" s="469">
        <f>G167*D167</f>
        <v>757272.1</v>
      </c>
      <c r="I167" s="590">
        <f>F167+H167</f>
        <v>2111675.86</v>
      </c>
      <c r="J167" s="614"/>
      <c r="K167" s="522">
        <v>1451.6653376205788</v>
      </c>
      <c r="L167" s="469">
        <f>K167*J167</f>
        <v>0</v>
      </c>
      <c r="M167" s="522">
        <v>811.65284030010719</v>
      </c>
      <c r="N167" s="469">
        <f>M167*J167</f>
        <v>0</v>
      </c>
      <c r="O167" s="590">
        <f>L167+N167</f>
        <v>0</v>
      </c>
      <c r="P167" s="638">
        <f t="shared" si="51"/>
        <v>0</v>
      </c>
      <c r="Q167" s="512">
        <f t="shared" si="52"/>
        <v>0</v>
      </c>
      <c r="R167" s="637">
        <f t="shared" si="53"/>
        <v>0</v>
      </c>
      <c r="S167" s="647"/>
      <c r="T167" s="522">
        <v>1451.6653376205788</v>
      </c>
      <c r="U167" s="522">
        <f>T167*S167</f>
        <v>0</v>
      </c>
      <c r="V167" s="522">
        <v>811.65284030010719</v>
      </c>
      <c r="W167" s="522">
        <f>V167*S167</f>
        <v>0</v>
      </c>
      <c r="X167" s="671">
        <f>U167+W167</f>
        <v>0</v>
      </c>
    </row>
    <row r="168" spans="1:24" s="403" customFormat="1" ht="17.25" hidden="1" customHeight="1" x14ac:dyDescent="0.25">
      <c r="A168" s="439" t="s">
        <v>741</v>
      </c>
      <c r="B168" s="433" t="s">
        <v>291</v>
      </c>
      <c r="C168" s="567" t="s">
        <v>31</v>
      </c>
      <c r="D168" s="591">
        <v>1</v>
      </c>
      <c r="E168" s="469">
        <v>39090</v>
      </c>
      <c r="F168" s="469">
        <f>E168*D168</f>
        <v>39090</v>
      </c>
      <c r="G168" s="469">
        <v>204170</v>
      </c>
      <c r="H168" s="469">
        <f>G168*D168</f>
        <v>204170</v>
      </c>
      <c r="I168" s="590">
        <f>F168+H168</f>
        <v>243260</v>
      </c>
      <c r="J168" s="614"/>
      <c r="K168" s="522">
        <v>39090</v>
      </c>
      <c r="L168" s="469">
        <f>K168*J168</f>
        <v>0</v>
      </c>
      <c r="M168" s="522">
        <v>204170</v>
      </c>
      <c r="N168" s="469">
        <f>M168*J168</f>
        <v>0</v>
      </c>
      <c r="O168" s="590">
        <f>L168+N168</f>
        <v>0</v>
      </c>
      <c r="P168" s="638">
        <f t="shared" si="51"/>
        <v>0</v>
      </c>
      <c r="Q168" s="512">
        <f t="shared" si="52"/>
        <v>0</v>
      </c>
      <c r="R168" s="637">
        <f t="shared" si="53"/>
        <v>0</v>
      </c>
      <c r="S168" s="647"/>
      <c r="T168" s="522">
        <v>39090</v>
      </c>
      <c r="U168" s="522">
        <f>T168*S168</f>
        <v>0</v>
      </c>
      <c r="V168" s="522">
        <v>204170</v>
      </c>
      <c r="W168" s="522">
        <f>V168*S168</f>
        <v>0</v>
      </c>
      <c r="X168" s="671">
        <f>U168+W168</f>
        <v>0</v>
      </c>
    </row>
    <row r="169" spans="1:24" s="403" customFormat="1" ht="17.45" hidden="1" customHeight="1" x14ac:dyDescent="0.25">
      <c r="A169" s="439" t="s">
        <v>740</v>
      </c>
      <c r="B169" s="440" t="s">
        <v>292</v>
      </c>
      <c r="C169" s="575"/>
      <c r="D169" s="598"/>
      <c r="E169" s="466"/>
      <c r="F169" s="466"/>
      <c r="G169" s="466"/>
      <c r="H169" s="466"/>
      <c r="I169" s="587"/>
      <c r="J169" s="619"/>
      <c r="K169" s="519"/>
      <c r="L169" s="466"/>
      <c r="M169" s="519"/>
      <c r="N169" s="466"/>
      <c r="O169" s="587"/>
      <c r="P169" s="638">
        <f t="shared" si="51"/>
        <v>0</v>
      </c>
      <c r="Q169" s="512">
        <f t="shared" si="52"/>
        <v>0</v>
      </c>
      <c r="R169" s="637">
        <f t="shared" si="53"/>
        <v>0</v>
      </c>
      <c r="S169" s="638"/>
      <c r="T169" s="519"/>
      <c r="U169" s="519"/>
      <c r="V169" s="519"/>
      <c r="W169" s="519"/>
      <c r="X169" s="670"/>
    </row>
    <row r="170" spans="1:24" s="403" customFormat="1" ht="17.45" hidden="1" customHeight="1" x14ac:dyDescent="0.25">
      <c r="A170" s="439" t="s">
        <v>742</v>
      </c>
      <c r="B170" s="433" t="s">
        <v>293</v>
      </c>
      <c r="C170" s="567" t="s">
        <v>213</v>
      </c>
      <c r="D170" s="591">
        <v>390</v>
      </c>
      <c r="E170" s="469">
        <v>1239.4615384615386</v>
      </c>
      <c r="F170" s="469">
        <f>E170*D170</f>
        <v>483390.00000000006</v>
      </c>
      <c r="G170" s="469">
        <v>505.48</v>
      </c>
      <c r="H170" s="469">
        <f>G170*D170</f>
        <v>197137.2</v>
      </c>
      <c r="I170" s="590">
        <f>F170+H170</f>
        <v>680527.20000000007</v>
      </c>
      <c r="J170" s="614"/>
      <c r="K170" s="522">
        <v>1239.4615384615386</v>
      </c>
      <c r="L170" s="469">
        <f>K170*J170</f>
        <v>0</v>
      </c>
      <c r="M170" s="522">
        <v>505.48</v>
      </c>
      <c r="N170" s="469">
        <f>M170*J170</f>
        <v>0</v>
      </c>
      <c r="O170" s="590">
        <f>L170+N170</f>
        <v>0</v>
      </c>
      <c r="P170" s="638">
        <f t="shared" si="51"/>
        <v>0</v>
      </c>
      <c r="Q170" s="512">
        <f t="shared" si="52"/>
        <v>0</v>
      </c>
      <c r="R170" s="637">
        <f t="shared" si="53"/>
        <v>0</v>
      </c>
      <c r="S170" s="647"/>
      <c r="T170" s="522">
        <v>1239.4615384615386</v>
      </c>
      <c r="U170" s="522">
        <f>T170*S170</f>
        <v>0</v>
      </c>
      <c r="V170" s="522">
        <v>505.48</v>
      </c>
      <c r="W170" s="522">
        <f>V170*S170</f>
        <v>0</v>
      </c>
      <c r="X170" s="671">
        <f>U170+W170</f>
        <v>0</v>
      </c>
    </row>
    <row r="171" spans="1:24" s="403" customFormat="1" ht="17.45" hidden="1" customHeight="1" x14ac:dyDescent="0.25">
      <c r="A171" s="439" t="s">
        <v>739</v>
      </c>
      <c r="B171" s="440" t="s">
        <v>294</v>
      </c>
      <c r="C171" s="575"/>
      <c r="D171" s="598"/>
      <c r="E171" s="466"/>
      <c r="F171" s="466"/>
      <c r="G171" s="466"/>
      <c r="H171" s="466"/>
      <c r="I171" s="587"/>
      <c r="J171" s="619"/>
      <c r="K171" s="519"/>
      <c r="L171" s="466"/>
      <c r="M171" s="519"/>
      <c r="N171" s="466"/>
      <c r="O171" s="587"/>
      <c r="P171" s="638">
        <f t="shared" si="51"/>
        <v>0</v>
      </c>
      <c r="Q171" s="512">
        <f t="shared" si="52"/>
        <v>0</v>
      </c>
      <c r="R171" s="637">
        <f t="shared" si="53"/>
        <v>0</v>
      </c>
      <c r="S171" s="638"/>
      <c r="T171" s="519"/>
      <c r="U171" s="519"/>
      <c r="V171" s="519"/>
      <c r="W171" s="519"/>
      <c r="X171" s="670"/>
    </row>
    <row r="172" spans="1:24" s="403" customFormat="1" ht="17.45" hidden="1" customHeight="1" x14ac:dyDescent="0.25">
      <c r="A172" s="439" t="s">
        <v>744</v>
      </c>
      <c r="B172" s="433" t="s">
        <v>272</v>
      </c>
      <c r="C172" s="567" t="s">
        <v>224</v>
      </c>
      <c r="D172" s="591">
        <v>1</v>
      </c>
      <c r="E172" s="469">
        <v>88935.900000000009</v>
      </c>
      <c r="F172" s="469">
        <f t="shared" ref="F172:F179" si="54">E172*D172</f>
        <v>88935.900000000009</v>
      </c>
      <c r="G172" s="469">
        <v>212371.0056</v>
      </c>
      <c r="H172" s="469">
        <f t="shared" ref="H172:H179" si="55">G172*D172</f>
        <v>212371.0056</v>
      </c>
      <c r="I172" s="590">
        <f t="shared" ref="I172:I179" si="56">F172+H172</f>
        <v>301306.9056</v>
      </c>
      <c r="J172" s="614"/>
      <c r="K172" s="522">
        <v>88935.900000000009</v>
      </c>
      <c r="L172" s="469">
        <f t="shared" ref="L172:L179" si="57">K172*J172</f>
        <v>0</v>
      </c>
      <c r="M172" s="522">
        <v>212371.0056</v>
      </c>
      <c r="N172" s="469">
        <f t="shared" ref="N172:N179" si="58">M172*J172</f>
        <v>0</v>
      </c>
      <c r="O172" s="590">
        <f t="shared" ref="O172:O179" si="59">L172+N172</f>
        <v>0</v>
      </c>
      <c r="P172" s="638">
        <f t="shared" si="51"/>
        <v>0</v>
      </c>
      <c r="Q172" s="512">
        <f t="shared" si="52"/>
        <v>0</v>
      </c>
      <c r="R172" s="637">
        <f t="shared" si="53"/>
        <v>0</v>
      </c>
      <c r="S172" s="647"/>
      <c r="T172" s="522">
        <v>88935.900000000009</v>
      </c>
      <c r="U172" s="522">
        <f t="shared" ref="U172:U179" si="60">T172*S172</f>
        <v>0</v>
      </c>
      <c r="V172" s="522">
        <v>212371.0056</v>
      </c>
      <c r="W172" s="522">
        <f t="shared" ref="W172:W179" si="61">V172*S172</f>
        <v>0</v>
      </c>
      <c r="X172" s="671">
        <f t="shared" ref="X172:X179" si="62">U172+W172</f>
        <v>0</v>
      </c>
    </row>
    <row r="173" spans="1:24" s="403" customFormat="1" ht="17.45" hidden="1" customHeight="1" x14ac:dyDescent="0.25">
      <c r="A173" s="439" t="s">
        <v>745</v>
      </c>
      <c r="B173" s="433" t="s">
        <v>295</v>
      </c>
      <c r="C173" s="567" t="s">
        <v>224</v>
      </c>
      <c r="D173" s="591">
        <v>1</v>
      </c>
      <c r="E173" s="469">
        <v>27333.15</v>
      </c>
      <c r="F173" s="469">
        <f t="shared" si="54"/>
        <v>27333.15</v>
      </c>
      <c r="G173" s="469">
        <v>92996.28</v>
      </c>
      <c r="H173" s="469">
        <f t="shared" si="55"/>
        <v>92996.28</v>
      </c>
      <c r="I173" s="590">
        <f t="shared" si="56"/>
        <v>120329.43</v>
      </c>
      <c r="J173" s="614"/>
      <c r="K173" s="522">
        <v>27333.15</v>
      </c>
      <c r="L173" s="469">
        <f t="shared" si="57"/>
        <v>0</v>
      </c>
      <c r="M173" s="522">
        <v>92996.28</v>
      </c>
      <c r="N173" s="469">
        <f t="shared" si="58"/>
        <v>0</v>
      </c>
      <c r="O173" s="590">
        <f t="shared" si="59"/>
        <v>0</v>
      </c>
      <c r="P173" s="638">
        <f t="shared" si="51"/>
        <v>0</v>
      </c>
      <c r="Q173" s="512">
        <f t="shared" si="52"/>
        <v>0</v>
      </c>
      <c r="R173" s="637">
        <f t="shared" si="53"/>
        <v>0</v>
      </c>
      <c r="S173" s="647"/>
      <c r="T173" s="522">
        <v>27333.15</v>
      </c>
      <c r="U173" s="522">
        <f t="shared" si="60"/>
        <v>0</v>
      </c>
      <c r="V173" s="522">
        <v>92996.28</v>
      </c>
      <c r="W173" s="522">
        <f t="shared" si="61"/>
        <v>0</v>
      </c>
      <c r="X173" s="671">
        <f t="shared" si="62"/>
        <v>0</v>
      </c>
    </row>
    <row r="174" spans="1:24" s="403" customFormat="1" ht="17.45" hidden="1" customHeight="1" x14ac:dyDescent="0.25">
      <c r="A174" s="439" t="s">
        <v>746</v>
      </c>
      <c r="B174" s="433" t="s">
        <v>296</v>
      </c>
      <c r="C174" s="567" t="s">
        <v>224</v>
      </c>
      <c r="D174" s="591">
        <v>5</v>
      </c>
      <c r="E174" s="469">
        <v>8541.7240000000002</v>
      </c>
      <c r="F174" s="469">
        <f t="shared" si="54"/>
        <v>42708.62</v>
      </c>
      <c r="G174" s="469">
        <v>15825.326399999998</v>
      </c>
      <c r="H174" s="469">
        <f t="shared" si="55"/>
        <v>79126.631999999983</v>
      </c>
      <c r="I174" s="590">
        <f t="shared" si="56"/>
        <v>121835.25199999998</v>
      </c>
      <c r="J174" s="614"/>
      <c r="K174" s="522">
        <v>8541.7240000000002</v>
      </c>
      <c r="L174" s="469">
        <f t="shared" si="57"/>
        <v>0</v>
      </c>
      <c r="M174" s="522">
        <v>15825.326399999998</v>
      </c>
      <c r="N174" s="469">
        <f t="shared" si="58"/>
        <v>0</v>
      </c>
      <c r="O174" s="590">
        <f t="shared" si="59"/>
        <v>0</v>
      </c>
      <c r="P174" s="638">
        <f t="shared" si="51"/>
        <v>0</v>
      </c>
      <c r="Q174" s="512">
        <f t="shared" si="52"/>
        <v>0</v>
      </c>
      <c r="R174" s="637">
        <f t="shared" si="53"/>
        <v>0</v>
      </c>
      <c r="S174" s="647"/>
      <c r="T174" s="522">
        <v>8541.7240000000002</v>
      </c>
      <c r="U174" s="522">
        <f t="shared" si="60"/>
        <v>0</v>
      </c>
      <c r="V174" s="522">
        <v>15825.326399999998</v>
      </c>
      <c r="W174" s="522">
        <f t="shared" si="61"/>
        <v>0</v>
      </c>
      <c r="X174" s="671">
        <f t="shared" si="62"/>
        <v>0</v>
      </c>
    </row>
    <row r="175" spans="1:24" s="403" customFormat="1" ht="15.6" hidden="1" customHeight="1" x14ac:dyDescent="0.25">
      <c r="A175" s="439" t="s">
        <v>747</v>
      </c>
      <c r="B175" s="433" t="s">
        <v>297</v>
      </c>
      <c r="C175" s="567" t="s">
        <v>31</v>
      </c>
      <c r="D175" s="591">
        <v>75</v>
      </c>
      <c r="E175" s="469">
        <v>896.04000000000008</v>
      </c>
      <c r="F175" s="469">
        <f t="shared" si="54"/>
        <v>67203</v>
      </c>
      <c r="G175" s="469">
        <v>784.68000000000006</v>
      </c>
      <c r="H175" s="469">
        <f t="shared" si="55"/>
        <v>58851.000000000007</v>
      </c>
      <c r="I175" s="590">
        <f t="shared" si="56"/>
        <v>126054</v>
      </c>
      <c r="J175" s="614"/>
      <c r="K175" s="522">
        <v>896.04000000000008</v>
      </c>
      <c r="L175" s="469">
        <f t="shared" si="57"/>
        <v>0</v>
      </c>
      <c r="M175" s="522">
        <v>784.68000000000006</v>
      </c>
      <c r="N175" s="469">
        <f t="shared" si="58"/>
        <v>0</v>
      </c>
      <c r="O175" s="590">
        <f t="shared" si="59"/>
        <v>0</v>
      </c>
      <c r="P175" s="638">
        <f t="shared" si="51"/>
        <v>0</v>
      </c>
      <c r="Q175" s="512">
        <f t="shared" si="52"/>
        <v>0</v>
      </c>
      <c r="R175" s="637">
        <f t="shared" si="53"/>
        <v>0</v>
      </c>
      <c r="S175" s="647"/>
      <c r="T175" s="522">
        <v>896.04000000000008</v>
      </c>
      <c r="U175" s="522">
        <f t="shared" si="60"/>
        <v>0</v>
      </c>
      <c r="V175" s="522">
        <v>784.68000000000006</v>
      </c>
      <c r="W175" s="522">
        <f t="shared" si="61"/>
        <v>0</v>
      </c>
      <c r="X175" s="671">
        <f t="shared" si="62"/>
        <v>0</v>
      </c>
    </row>
    <row r="176" spans="1:24" s="403" customFormat="1" ht="17.45" hidden="1" customHeight="1" x14ac:dyDescent="0.25">
      <c r="A176" s="439" t="s">
        <v>748</v>
      </c>
      <c r="B176" s="433" t="s">
        <v>276</v>
      </c>
      <c r="C176" s="567" t="s">
        <v>153</v>
      </c>
      <c r="D176" s="591">
        <v>289.2</v>
      </c>
      <c r="E176" s="469">
        <v>1375.5</v>
      </c>
      <c r="F176" s="469">
        <f t="shared" si="54"/>
        <v>397794.6</v>
      </c>
      <c r="G176" s="469">
        <v>1858.420124481328</v>
      </c>
      <c r="H176" s="469">
        <f t="shared" si="55"/>
        <v>537455.10000000009</v>
      </c>
      <c r="I176" s="590">
        <f t="shared" si="56"/>
        <v>935249.70000000007</v>
      </c>
      <c r="J176" s="614"/>
      <c r="K176" s="522">
        <v>1375.5</v>
      </c>
      <c r="L176" s="469">
        <f t="shared" si="57"/>
        <v>0</v>
      </c>
      <c r="M176" s="522">
        <v>1858.420124481328</v>
      </c>
      <c r="N176" s="469">
        <f t="shared" si="58"/>
        <v>0</v>
      </c>
      <c r="O176" s="590">
        <f t="shared" si="59"/>
        <v>0</v>
      </c>
      <c r="P176" s="638">
        <f t="shared" si="51"/>
        <v>0</v>
      </c>
      <c r="Q176" s="512">
        <f t="shared" si="52"/>
        <v>0</v>
      </c>
      <c r="R176" s="637">
        <f t="shared" si="53"/>
        <v>0</v>
      </c>
      <c r="S176" s="647"/>
      <c r="T176" s="522">
        <v>1375.5</v>
      </c>
      <c r="U176" s="522">
        <f t="shared" si="60"/>
        <v>0</v>
      </c>
      <c r="V176" s="522">
        <v>1858.420124481328</v>
      </c>
      <c r="W176" s="522">
        <f t="shared" si="61"/>
        <v>0</v>
      </c>
      <c r="X176" s="671">
        <f t="shared" si="62"/>
        <v>0</v>
      </c>
    </row>
    <row r="177" spans="1:24" s="403" customFormat="1" ht="17.45" hidden="1" customHeight="1" x14ac:dyDescent="0.25">
      <c r="A177" s="439" t="s">
        <v>749</v>
      </c>
      <c r="B177" s="433" t="s">
        <v>298</v>
      </c>
      <c r="C177" s="567" t="s">
        <v>224</v>
      </c>
      <c r="D177" s="591">
        <v>2</v>
      </c>
      <c r="E177" s="469">
        <v>100586.38500000001</v>
      </c>
      <c r="F177" s="469">
        <f t="shared" si="54"/>
        <v>201172.77000000002</v>
      </c>
      <c r="G177" s="469">
        <v>266448.06760000001</v>
      </c>
      <c r="H177" s="469">
        <f t="shared" si="55"/>
        <v>532896.13520000002</v>
      </c>
      <c r="I177" s="590">
        <f t="shared" si="56"/>
        <v>734068.90520000004</v>
      </c>
      <c r="J177" s="614"/>
      <c r="K177" s="522">
        <v>100586.38500000001</v>
      </c>
      <c r="L177" s="469">
        <f t="shared" si="57"/>
        <v>0</v>
      </c>
      <c r="M177" s="522">
        <v>266448.06760000001</v>
      </c>
      <c r="N177" s="469">
        <f t="shared" si="58"/>
        <v>0</v>
      </c>
      <c r="O177" s="590">
        <f t="shared" si="59"/>
        <v>0</v>
      </c>
      <c r="P177" s="638">
        <f t="shared" si="51"/>
        <v>0</v>
      </c>
      <c r="Q177" s="512">
        <f t="shared" si="52"/>
        <v>0</v>
      </c>
      <c r="R177" s="637">
        <f t="shared" si="53"/>
        <v>0</v>
      </c>
      <c r="S177" s="647"/>
      <c r="T177" s="522">
        <v>100586.38500000001</v>
      </c>
      <c r="U177" s="522">
        <f t="shared" si="60"/>
        <v>0</v>
      </c>
      <c r="V177" s="522">
        <v>266448.06760000001</v>
      </c>
      <c r="W177" s="522">
        <f t="shared" si="61"/>
        <v>0</v>
      </c>
      <c r="X177" s="671">
        <f t="shared" si="62"/>
        <v>0</v>
      </c>
    </row>
    <row r="178" spans="1:24" s="403" customFormat="1" ht="17.45" hidden="1" customHeight="1" x14ac:dyDescent="0.25">
      <c r="A178" s="439" t="s">
        <v>750</v>
      </c>
      <c r="B178" s="433" t="s">
        <v>299</v>
      </c>
      <c r="C178" s="567" t="s">
        <v>31</v>
      </c>
      <c r="D178" s="591">
        <v>6</v>
      </c>
      <c r="E178" s="469">
        <v>8489.2366666666658</v>
      </c>
      <c r="F178" s="469">
        <f t="shared" si="54"/>
        <v>50935.42</v>
      </c>
      <c r="G178" s="469">
        <v>18251.225200000001</v>
      </c>
      <c r="H178" s="469">
        <f t="shared" si="55"/>
        <v>109507.3512</v>
      </c>
      <c r="I178" s="590">
        <f t="shared" si="56"/>
        <v>160442.77120000002</v>
      </c>
      <c r="J178" s="614"/>
      <c r="K178" s="522">
        <v>8489.2366666666658</v>
      </c>
      <c r="L178" s="469">
        <f t="shared" si="57"/>
        <v>0</v>
      </c>
      <c r="M178" s="522">
        <v>18251.225200000001</v>
      </c>
      <c r="N178" s="469">
        <f t="shared" si="58"/>
        <v>0</v>
      </c>
      <c r="O178" s="590">
        <f t="shared" si="59"/>
        <v>0</v>
      </c>
      <c r="P178" s="638">
        <f t="shared" si="51"/>
        <v>0</v>
      </c>
      <c r="Q178" s="512">
        <f t="shared" si="52"/>
        <v>0</v>
      </c>
      <c r="R178" s="637">
        <f t="shared" si="53"/>
        <v>0</v>
      </c>
      <c r="S178" s="647"/>
      <c r="T178" s="522">
        <v>8489.2366666666658</v>
      </c>
      <c r="U178" s="522">
        <f t="shared" si="60"/>
        <v>0</v>
      </c>
      <c r="V178" s="522">
        <v>18251.225200000001</v>
      </c>
      <c r="W178" s="522">
        <f t="shared" si="61"/>
        <v>0</v>
      </c>
      <c r="X178" s="671">
        <f t="shared" si="62"/>
        <v>0</v>
      </c>
    </row>
    <row r="179" spans="1:24" s="403" customFormat="1" ht="17.45" hidden="1" customHeight="1" x14ac:dyDescent="0.25">
      <c r="A179" s="439" t="s">
        <v>751</v>
      </c>
      <c r="B179" s="433" t="s">
        <v>300</v>
      </c>
      <c r="C179" s="567" t="s">
        <v>153</v>
      </c>
      <c r="D179" s="591">
        <v>152</v>
      </c>
      <c r="E179" s="469">
        <v>2456.7671052631581</v>
      </c>
      <c r="F179" s="469">
        <f t="shared" si="54"/>
        <v>373428.60000000003</v>
      </c>
      <c r="G179" s="469">
        <v>4354.8717105263158</v>
      </c>
      <c r="H179" s="469">
        <f t="shared" si="55"/>
        <v>661940.5</v>
      </c>
      <c r="I179" s="590">
        <f t="shared" si="56"/>
        <v>1035369.1000000001</v>
      </c>
      <c r="J179" s="614"/>
      <c r="K179" s="522">
        <v>2456.7671052631581</v>
      </c>
      <c r="L179" s="469">
        <f t="shared" si="57"/>
        <v>0</v>
      </c>
      <c r="M179" s="522">
        <v>4354.8717105263158</v>
      </c>
      <c r="N179" s="469">
        <f t="shared" si="58"/>
        <v>0</v>
      </c>
      <c r="O179" s="590">
        <f t="shared" si="59"/>
        <v>0</v>
      </c>
      <c r="P179" s="638">
        <f t="shared" si="51"/>
        <v>0</v>
      </c>
      <c r="Q179" s="512">
        <f t="shared" si="52"/>
        <v>0</v>
      </c>
      <c r="R179" s="637">
        <f t="shared" si="53"/>
        <v>0</v>
      </c>
      <c r="S179" s="647"/>
      <c r="T179" s="522">
        <v>2456.7671052631581</v>
      </c>
      <c r="U179" s="522">
        <f t="shared" si="60"/>
        <v>0</v>
      </c>
      <c r="V179" s="522">
        <v>4354.8717105263158</v>
      </c>
      <c r="W179" s="522">
        <f t="shared" si="61"/>
        <v>0</v>
      </c>
      <c r="X179" s="671">
        <f t="shared" si="62"/>
        <v>0</v>
      </c>
    </row>
    <row r="180" spans="1:24" s="403" customFormat="1" ht="17.45" hidden="1" customHeight="1" x14ac:dyDescent="0.25">
      <c r="A180" s="439" t="s">
        <v>743</v>
      </c>
      <c r="B180" s="440" t="s">
        <v>301</v>
      </c>
      <c r="C180" s="575"/>
      <c r="D180" s="598"/>
      <c r="E180" s="466"/>
      <c r="F180" s="466"/>
      <c r="G180" s="466"/>
      <c r="H180" s="466"/>
      <c r="I180" s="587"/>
      <c r="J180" s="619"/>
      <c r="K180" s="519"/>
      <c r="L180" s="466"/>
      <c r="M180" s="519"/>
      <c r="N180" s="466"/>
      <c r="O180" s="587"/>
      <c r="P180" s="638">
        <f t="shared" si="51"/>
        <v>0</v>
      </c>
      <c r="Q180" s="512">
        <f t="shared" si="52"/>
        <v>0</v>
      </c>
      <c r="R180" s="637">
        <f t="shared" si="53"/>
        <v>0</v>
      </c>
      <c r="S180" s="638"/>
      <c r="T180" s="519"/>
      <c r="U180" s="519"/>
      <c r="V180" s="519"/>
      <c r="W180" s="519"/>
      <c r="X180" s="670"/>
    </row>
    <row r="181" spans="1:24" s="403" customFormat="1" ht="15.6" hidden="1" customHeight="1" x14ac:dyDescent="0.25">
      <c r="A181" s="439" t="s">
        <v>752</v>
      </c>
      <c r="B181" s="433" t="s">
        <v>302</v>
      </c>
      <c r="C181" s="567" t="s">
        <v>224</v>
      </c>
      <c r="D181" s="591">
        <v>1</v>
      </c>
      <c r="E181" s="469">
        <v>61132.46</v>
      </c>
      <c r="F181" s="469">
        <f t="shared" ref="F181:F186" si="63">E181*D181</f>
        <v>61132.46</v>
      </c>
      <c r="G181" s="469">
        <v>389269.56900000002</v>
      </c>
      <c r="H181" s="469">
        <f>G181*D181</f>
        <v>389269.56900000002</v>
      </c>
      <c r="I181" s="590">
        <f t="shared" ref="I181:I186" si="64">F181+H181</f>
        <v>450402.02900000004</v>
      </c>
      <c r="J181" s="614"/>
      <c r="K181" s="522">
        <v>61132.46</v>
      </c>
      <c r="L181" s="469">
        <f t="shared" ref="L181:L186" si="65">K181*J181</f>
        <v>0</v>
      </c>
      <c r="M181" s="522">
        <v>389269.56900000002</v>
      </c>
      <c r="N181" s="469">
        <f>M181*J181</f>
        <v>0</v>
      </c>
      <c r="O181" s="590">
        <f t="shared" ref="O181:O186" si="66">L181+N181</f>
        <v>0</v>
      </c>
      <c r="P181" s="638">
        <f t="shared" si="51"/>
        <v>0</v>
      </c>
      <c r="Q181" s="512">
        <f t="shared" si="52"/>
        <v>0</v>
      </c>
      <c r="R181" s="637">
        <f t="shared" si="53"/>
        <v>0</v>
      </c>
      <c r="S181" s="647"/>
      <c r="T181" s="522">
        <v>61132.46</v>
      </c>
      <c r="U181" s="522">
        <f t="shared" ref="U181:U186" si="67">T181*S181</f>
        <v>0</v>
      </c>
      <c r="V181" s="522">
        <v>389269.56900000002</v>
      </c>
      <c r="W181" s="522">
        <f>V181*S181</f>
        <v>0</v>
      </c>
      <c r="X181" s="671">
        <f t="shared" ref="X181:X186" si="68">U181+W181</f>
        <v>0</v>
      </c>
    </row>
    <row r="182" spans="1:24" s="403" customFormat="1" ht="26.45" hidden="1" customHeight="1" x14ac:dyDescent="0.25">
      <c r="A182" s="439" t="s">
        <v>753</v>
      </c>
      <c r="B182" s="433" t="s">
        <v>303</v>
      </c>
      <c r="C182" s="567" t="s">
        <v>224</v>
      </c>
      <c r="D182" s="591">
        <v>3</v>
      </c>
      <c r="E182" s="469">
        <v>18340</v>
      </c>
      <c r="F182" s="469">
        <f t="shared" si="63"/>
        <v>55020</v>
      </c>
      <c r="G182" s="469">
        <v>52353.599999999999</v>
      </c>
      <c r="H182" s="469">
        <f>G182*D182</f>
        <v>157060.79999999999</v>
      </c>
      <c r="I182" s="590">
        <f t="shared" si="64"/>
        <v>212080.8</v>
      </c>
      <c r="J182" s="614"/>
      <c r="K182" s="522">
        <v>18340</v>
      </c>
      <c r="L182" s="469">
        <f t="shared" si="65"/>
        <v>0</v>
      </c>
      <c r="M182" s="522">
        <v>52353.599999999999</v>
      </c>
      <c r="N182" s="469">
        <f>M182*J182</f>
        <v>0</v>
      </c>
      <c r="O182" s="590">
        <f t="shared" si="66"/>
        <v>0</v>
      </c>
      <c r="P182" s="638">
        <f t="shared" si="51"/>
        <v>0</v>
      </c>
      <c r="Q182" s="512">
        <f t="shared" si="52"/>
        <v>0</v>
      </c>
      <c r="R182" s="637">
        <f t="shared" si="53"/>
        <v>0</v>
      </c>
      <c r="S182" s="647"/>
      <c r="T182" s="522">
        <v>18340</v>
      </c>
      <c r="U182" s="522">
        <f t="shared" si="67"/>
        <v>0</v>
      </c>
      <c r="V182" s="522">
        <v>52353.599999999999</v>
      </c>
      <c r="W182" s="522">
        <f>V182*S182</f>
        <v>0</v>
      </c>
      <c r="X182" s="671">
        <f t="shared" si="68"/>
        <v>0</v>
      </c>
    </row>
    <row r="183" spans="1:24" s="403" customFormat="1" ht="17.45" hidden="1" customHeight="1" x14ac:dyDescent="0.25">
      <c r="A183" s="439" t="s">
        <v>754</v>
      </c>
      <c r="B183" s="433" t="s">
        <v>304</v>
      </c>
      <c r="C183" s="567" t="s">
        <v>213</v>
      </c>
      <c r="D183" s="591">
        <v>74</v>
      </c>
      <c r="E183" s="469">
        <v>557.77675675675675</v>
      </c>
      <c r="F183" s="469">
        <f t="shared" si="63"/>
        <v>41275.480000000003</v>
      </c>
      <c r="G183" s="469">
        <v>815.66216216216219</v>
      </c>
      <c r="H183" s="469">
        <f>G183*D183</f>
        <v>60359</v>
      </c>
      <c r="I183" s="590">
        <f t="shared" si="64"/>
        <v>101634.48000000001</v>
      </c>
      <c r="J183" s="614"/>
      <c r="K183" s="522">
        <v>557.77675675675675</v>
      </c>
      <c r="L183" s="469">
        <f t="shared" si="65"/>
        <v>0</v>
      </c>
      <c r="M183" s="522">
        <v>815.66216216216219</v>
      </c>
      <c r="N183" s="469">
        <f>M183*J183</f>
        <v>0</v>
      </c>
      <c r="O183" s="590">
        <f t="shared" si="66"/>
        <v>0</v>
      </c>
      <c r="P183" s="638">
        <f t="shared" si="51"/>
        <v>0</v>
      </c>
      <c r="Q183" s="512">
        <f t="shared" si="52"/>
        <v>0</v>
      </c>
      <c r="R183" s="637">
        <f t="shared" si="53"/>
        <v>0</v>
      </c>
      <c r="S183" s="647"/>
      <c r="T183" s="522">
        <v>557.77675675675675</v>
      </c>
      <c r="U183" s="522">
        <f t="shared" si="67"/>
        <v>0</v>
      </c>
      <c r="V183" s="522">
        <v>815.66216216216219</v>
      </c>
      <c r="W183" s="522">
        <f>V183*S183</f>
        <v>0</v>
      </c>
      <c r="X183" s="671">
        <f t="shared" si="68"/>
        <v>0</v>
      </c>
    </row>
    <row r="184" spans="1:24" s="403" customFormat="1" ht="17.45" hidden="1" customHeight="1" x14ac:dyDescent="0.25">
      <c r="A184" s="439" t="s">
        <v>755</v>
      </c>
      <c r="B184" s="433" t="s">
        <v>305</v>
      </c>
      <c r="C184" s="567" t="s">
        <v>213</v>
      </c>
      <c r="D184" s="591">
        <v>16</v>
      </c>
      <c r="E184" s="469">
        <v>655</v>
      </c>
      <c r="F184" s="469">
        <f t="shared" si="63"/>
        <v>10480</v>
      </c>
      <c r="G184" s="469">
        <v>152.1</v>
      </c>
      <c r="H184" s="469">
        <f>G184*D184</f>
        <v>2433.6</v>
      </c>
      <c r="I184" s="590">
        <f t="shared" si="64"/>
        <v>12913.6</v>
      </c>
      <c r="J184" s="614"/>
      <c r="K184" s="522">
        <v>655</v>
      </c>
      <c r="L184" s="469">
        <f t="shared" si="65"/>
        <v>0</v>
      </c>
      <c r="M184" s="522">
        <v>152.1</v>
      </c>
      <c r="N184" s="469">
        <f>M184*J184</f>
        <v>0</v>
      </c>
      <c r="O184" s="590">
        <f t="shared" si="66"/>
        <v>0</v>
      </c>
      <c r="P184" s="638">
        <f t="shared" si="51"/>
        <v>0</v>
      </c>
      <c r="Q184" s="512">
        <f t="shared" si="52"/>
        <v>0</v>
      </c>
      <c r="R184" s="637">
        <f t="shared" si="53"/>
        <v>0</v>
      </c>
      <c r="S184" s="647"/>
      <c r="T184" s="522">
        <v>655</v>
      </c>
      <c r="U184" s="522">
        <f t="shared" si="67"/>
        <v>0</v>
      </c>
      <c r="V184" s="522">
        <v>152.1</v>
      </c>
      <c r="W184" s="522">
        <f>V184*S184</f>
        <v>0</v>
      </c>
      <c r="X184" s="671">
        <f t="shared" si="68"/>
        <v>0</v>
      </c>
    </row>
    <row r="185" spans="1:24" s="403" customFormat="1" ht="17.45" hidden="1" customHeight="1" x14ac:dyDescent="0.25">
      <c r="A185" s="439" t="s">
        <v>756</v>
      </c>
      <c r="B185" s="433" t="s">
        <v>306</v>
      </c>
      <c r="C185" s="567" t="s">
        <v>31</v>
      </c>
      <c r="D185" s="591">
        <v>3</v>
      </c>
      <c r="E185" s="469">
        <v>3275</v>
      </c>
      <c r="F185" s="469">
        <f t="shared" si="63"/>
        <v>9825</v>
      </c>
      <c r="G185" s="469">
        <v>10674.300000000001</v>
      </c>
      <c r="H185" s="469">
        <f>G185*D185</f>
        <v>32022.9</v>
      </c>
      <c r="I185" s="590">
        <f t="shared" si="64"/>
        <v>41847.9</v>
      </c>
      <c r="J185" s="614"/>
      <c r="K185" s="522">
        <v>3275</v>
      </c>
      <c r="L185" s="469">
        <f t="shared" si="65"/>
        <v>0</v>
      </c>
      <c r="M185" s="522">
        <v>10674.300000000001</v>
      </c>
      <c r="N185" s="469">
        <f>M185*J185</f>
        <v>0</v>
      </c>
      <c r="O185" s="590">
        <f t="shared" si="66"/>
        <v>0</v>
      </c>
      <c r="P185" s="638">
        <f t="shared" si="51"/>
        <v>0</v>
      </c>
      <c r="Q185" s="512">
        <f t="shared" si="52"/>
        <v>0</v>
      </c>
      <c r="R185" s="637">
        <f t="shared" si="53"/>
        <v>0</v>
      </c>
      <c r="S185" s="647"/>
      <c r="T185" s="522">
        <v>3275</v>
      </c>
      <c r="U185" s="522">
        <f t="shared" si="67"/>
        <v>0</v>
      </c>
      <c r="V185" s="522">
        <v>10674.300000000001</v>
      </c>
      <c r="W185" s="522">
        <f>V185*S185</f>
        <v>0</v>
      </c>
      <c r="X185" s="671">
        <f t="shared" si="68"/>
        <v>0</v>
      </c>
    </row>
    <row r="186" spans="1:24" s="403" customFormat="1" ht="17.45" hidden="1" customHeight="1" x14ac:dyDescent="0.25">
      <c r="A186" s="439" t="s">
        <v>757</v>
      </c>
      <c r="B186" s="433" t="s">
        <v>286</v>
      </c>
      <c r="C186" s="567" t="s">
        <v>224</v>
      </c>
      <c r="D186" s="591">
        <v>1</v>
      </c>
      <c r="E186" s="469">
        <v>691680</v>
      </c>
      <c r="F186" s="469">
        <f t="shared" si="63"/>
        <v>691680</v>
      </c>
      <c r="G186" s="469"/>
      <c r="H186" s="469"/>
      <c r="I186" s="590">
        <f t="shared" si="64"/>
        <v>691680</v>
      </c>
      <c r="J186" s="614"/>
      <c r="K186" s="522">
        <v>691680</v>
      </c>
      <c r="L186" s="469">
        <f t="shared" si="65"/>
        <v>0</v>
      </c>
      <c r="M186" s="522"/>
      <c r="N186" s="469"/>
      <c r="O186" s="590">
        <f t="shared" si="66"/>
        <v>0</v>
      </c>
      <c r="P186" s="638">
        <f t="shared" si="51"/>
        <v>0</v>
      </c>
      <c r="Q186" s="512">
        <f t="shared" si="52"/>
        <v>0</v>
      </c>
      <c r="R186" s="637">
        <f t="shared" si="53"/>
        <v>0</v>
      </c>
      <c r="S186" s="647"/>
      <c r="T186" s="522">
        <v>691680</v>
      </c>
      <c r="U186" s="522">
        <f t="shared" si="67"/>
        <v>0</v>
      </c>
      <c r="V186" s="522"/>
      <c r="W186" s="522"/>
      <c r="X186" s="671">
        <f t="shared" si="68"/>
        <v>0</v>
      </c>
    </row>
    <row r="187" spans="1:24" s="404" customFormat="1" ht="17.45" hidden="1" customHeight="1" x14ac:dyDescent="0.25">
      <c r="A187" s="703" t="s">
        <v>307</v>
      </c>
      <c r="B187" s="695" t="s">
        <v>308</v>
      </c>
      <c r="C187" s="696"/>
      <c r="D187" s="700"/>
      <c r="E187" s="421"/>
      <c r="F187" s="421">
        <f>SUM(F188:F245)</f>
        <v>3561339.34</v>
      </c>
      <c r="G187" s="421"/>
      <c r="H187" s="421">
        <f>SUM(H188:H245)</f>
        <v>3312247.2719999999</v>
      </c>
      <c r="I187" s="584">
        <f>SUM(I188:I245)</f>
        <v>6873586.6119999997</v>
      </c>
      <c r="J187" s="634"/>
      <c r="K187" s="518"/>
      <c r="L187" s="421">
        <f>SUM(L188:L245)</f>
        <v>0</v>
      </c>
      <c r="M187" s="518"/>
      <c r="N187" s="421">
        <f>SUM(N188:N245)</f>
        <v>0</v>
      </c>
      <c r="O187" s="584">
        <f>SUM(O188:O245)</f>
        <v>0</v>
      </c>
      <c r="P187" s="638">
        <f t="shared" si="51"/>
        <v>0</v>
      </c>
      <c r="Q187" s="512">
        <f t="shared" si="52"/>
        <v>0</v>
      </c>
      <c r="R187" s="637">
        <f t="shared" si="53"/>
        <v>0</v>
      </c>
      <c r="S187" s="633"/>
      <c r="T187" s="518"/>
      <c r="U187" s="518">
        <f>SUM(U188:U245)</f>
        <v>0</v>
      </c>
      <c r="V187" s="518"/>
      <c r="W187" s="518">
        <f>SUM(W188:W245)</f>
        <v>0</v>
      </c>
      <c r="X187" s="669">
        <f>SUM(X188:X245)</f>
        <v>0</v>
      </c>
    </row>
    <row r="188" spans="1:24" s="403" customFormat="1" ht="26.45" hidden="1" customHeight="1" x14ac:dyDescent="0.25">
      <c r="A188" s="442" t="s">
        <v>758</v>
      </c>
      <c r="B188" s="438" t="s">
        <v>309</v>
      </c>
      <c r="C188" s="571" t="s">
        <v>224</v>
      </c>
      <c r="D188" s="599">
        <v>4</v>
      </c>
      <c r="E188" s="466">
        <v>5502</v>
      </c>
      <c r="F188" s="466">
        <f t="shared" ref="F188:F219" si="69">E188*D188</f>
        <v>22008</v>
      </c>
      <c r="G188" s="466">
        <v>42612.700000000004</v>
      </c>
      <c r="H188" s="466">
        <f>G188*D188</f>
        <v>170450.80000000002</v>
      </c>
      <c r="I188" s="587">
        <f t="shared" ref="I188:I219" si="70">F188+H188</f>
        <v>192458.80000000002</v>
      </c>
      <c r="J188" s="619"/>
      <c r="K188" s="519">
        <v>5502</v>
      </c>
      <c r="L188" s="466">
        <f t="shared" ref="L188:L219" si="71">K188*J188</f>
        <v>0</v>
      </c>
      <c r="M188" s="519">
        <v>42612.700000000004</v>
      </c>
      <c r="N188" s="466">
        <f>M188*J188</f>
        <v>0</v>
      </c>
      <c r="O188" s="587">
        <f t="shared" ref="O188:O219" si="72">L188+N188</f>
        <v>0</v>
      </c>
      <c r="P188" s="638">
        <f t="shared" si="51"/>
        <v>0</v>
      </c>
      <c r="Q188" s="512">
        <f t="shared" si="52"/>
        <v>0</v>
      </c>
      <c r="R188" s="637">
        <f t="shared" si="53"/>
        <v>0</v>
      </c>
      <c r="S188" s="638"/>
      <c r="T188" s="519">
        <v>5502</v>
      </c>
      <c r="U188" s="519">
        <f t="shared" ref="U188:U245" si="73">T188*S188</f>
        <v>0</v>
      </c>
      <c r="V188" s="519">
        <v>42612.700000000004</v>
      </c>
      <c r="W188" s="519">
        <f>V188*S188</f>
        <v>0</v>
      </c>
      <c r="X188" s="670">
        <f t="shared" ref="X188:X245" si="74">U188+W188</f>
        <v>0</v>
      </c>
    </row>
    <row r="189" spans="1:24" s="403" customFormat="1" ht="26.45" hidden="1" customHeight="1" x14ac:dyDescent="0.25">
      <c r="A189" s="442" t="s">
        <v>759</v>
      </c>
      <c r="B189" s="438" t="s">
        <v>309</v>
      </c>
      <c r="C189" s="571" t="s">
        <v>224</v>
      </c>
      <c r="D189" s="599">
        <v>1</v>
      </c>
      <c r="E189" s="466">
        <v>5502</v>
      </c>
      <c r="F189" s="466">
        <f t="shared" si="69"/>
        <v>5502</v>
      </c>
      <c r="G189" s="466"/>
      <c r="H189" s="466"/>
      <c r="I189" s="587">
        <f t="shared" si="70"/>
        <v>5502</v>
      </c>
      <c r="J189" s="619"/>
      <c r="K189" s="519">
        <v>5502</v>
      </c>
      <c r="L189" s="466">
        <f t="shared" si="71"/>
        <v>0</v>
      </c>
      <c r="M189" s="519"/>
      <c r="N189" s="466"/>
      <c r="O189" s="587">
        <f t="shared" si="72"/>
        <v>0</v>
      </c>
      <c r="P189" s="638">
        <f t="shared" si="51"/>
        <v>0</v>
      </c>
      <c r="Q189" s="512">
        <f t="shared" si="52"/>
        <v>0</v>
      </c>
      <c r="R189" s="637">
        <f t="shared" si="53"/>
        <v>0</v>
      </c>
      <c r="S189" s="638"/>
      <c r="T189" s="519">
        <v>5502</v>
      </c>
      <c r="U189" s="519">
        <f t="shared" si="73"/>
        <v>0</v>
      </c>
      <c r="V189" s="519"/>
      <c r="W189" s="519"/>
      <c r="X189" s="670">
        <f t="shared" si="74"/>
        <v>0</v>
      </c>
    </row>
    <row r="190" spans="1:24" s="403" customFormat="1" ht="26.45" hidden="1" customHeight="1" x14ac:dyDescent="0.25">
      <c r="A190" s="442" t="s">
        <v>760</v>
      </c>
      <c r="B190" s="438" t="s">
        <v>310</v>
      </c>
      <c r="C190" s="571" t="s">
        <v>224</v>
      </c>
      <c r="D190" s="599">
        <v>1</v>
      </c>
      <c r="E190" s="466">
        <v>5502</v>
      </c>
      <c r="F190" s="466">
        <f t="shared" si="69"/>
        <v>5502</v>
      </c>
      <c r="G190" s="466"/>
      <c r="H190" s="466"/>
      <c r="I190" s="587">
        <f t="shared" si="70"/>
        <v>5502</v>
      </c>
      <c r="J190" s="619"/>
      <c r="K190" s="519">
        <v>5502</v>
      </c>
      <c r="L190" s="466">
        <f t="shared" si="71"/>
        <v>0</v>
      </c>
      <c r="M190" s="519"/>
      <c r="N190" s="466"/>
      <c r="O190" s="587">
        <f t="shared" si="72"/>
        <v>0</v>
      </c>
      <c r="P190" s="638">
        <f t="shared" si="51"/>
        <v>0</v>
      </c>
      <c r="Q190" s="512">
        <f t="shared" si="52"/>
        <v>0</v>
      </c>
      <c r="R190" s="637">
        <f t="shared" si="53"/>
        <v>0</v>
      </c>
      <c r="S190" s="638"/>
      <c r="T190" s="519">
        <v>5502</v>
      </c>
      <c r="U190" s="519">
        <f t="shared" si="73"/>
        <v>0</v>
      </c>
      <c r="V190" s="519"/>
      <c r="W190" s="519"/>
      <c r="X190" s="670">
        <f t="shared" si="74"/>
        <v>0</v>
      </c>
    </row>
    <row r="191" spans="1:24" s="403" customFormat="1" ht="26.45" hidden="1" customHeight="1" x14ac:dyDescent="0.25">
      <c r="A191" s="442" t="s">
        <v>761</v>
      </c>
      <c r="B191" s="438" t="s">
        <v>311</v>
      </c>
      <c r="C191" s="576" t="s">
        <v>31</v>
      </c>
      <c r="D191" s="599">
        <v>2</v>
      </c>
      <c r="E191" s="466">
        <v>1310</v>
      </c>
      <c r="F191" s="466">
        <f t="shared" si="69"/>
        <v>2620</v>
      </c>
      <c r="G191" s="466">
        <v>5053.1000000000004</v>
      </c>
      <c r="H191" s="466">
        <f>G191*D191</f>
        <v>10106.200000000001</v>
      </c>
      <c r="I191" s="587">
        <f t="shared" si="70"/>
        <v>12726.2</v>
      </c>
      <c r="J191" s="619"/>
      <c r="K191" s="519">
        <v>1310</v>
      </c>
      <c r="L191" s="466">
        <f t="shared" si="71"/>
        <v>0</v>
      </c>
      <c r="M191" s="519">
        <v>5053.1000000000004</v>
      </c>
      <c r="N191" s="466">
        <f>M191*J191</f>
        <v>0</v>
      </c>
      <c r="O191" s="587">
        <f t="shared" si="72"/>
        <v>0</v>
      </c>
      <c r="P191" s="638">
        <f t="shared" si="51"/>
        <v>0</v>
      </c>
      <c r="Q191" s="512">
        <f t="shared" si="52"/>
        <v>0</v>
      </c>
      <c r="R191" s="637">
        <f t="shared" si="53"/>
        <v>0</v>
      </c>
      <c r="S191" s="638"/>
      <c r="T191" s="519">
        <v>1310</v>
      </c>
      <c r="U191" s="519">
        <f t="shared" si="73"/>
        <v>0</v>
      </c>
      <c r="V191" s="519">
        <v>5053.1000000000004</v>
      </c>
      <c r="W191" s="519">
        <f>V191*S191</f>
        <v>0</v>
      </c>
      <c r="X191" s="670">
        <f t="shared" si="74"/>
        <v>0</v>
      </c>
    </row>
    <row r="192" spans="1:24" s="403" customFormat="1" ht="15.6" hidden="1" customHeight="1" x14ac:dyDescent="0.25">
      <c r="A192" s="442" t="s">
        <v>762</v>
      </c>
      <c r="B192" s="438" t="s">
        <v>312</v>
      </c>
      <c r="C192" s="576" t="s">
        <v>31</v>
      </c>
      <c r="D192" s="599">
        <v>1</v>
      </c>
      <c r="E192" s="466">
        <v>1310</v>
      </c>
      <c r="F192" s="466">
        <f t="shared" si="69"/>
        <v>1310</v>
      </c>
      <c r="G192" s="466">
        <v>11354.2</v>
      </c>
      <c r="H192" s="466">
        <f>G192*D192</f>
        <v>11354.2</v>
      </c>
      <c r="I192" s="587">
        <f t="shared" si="70"/>
        <v>12664.2</v>
      </c>
      <c r="J192" s="619"/>
      <c r="K192" s="519">
        <v>1310</v>
      </c>
      <c r="L192" s="466">
        <f t="shared" si="71"/>
        <v>0</v>
      </c>
      <c r="M192" s="519">
        <v>11354.2</v>
      </c>
      <c r="N192" s="466">
        <f>M192*J192</f>
        <v>0</v>
      </c>
      <c r="O192" s="587">
        <f t="shared" si="72"/>
        <v>0</v>
      </c>
      <c r="P192" s="638">
        <f t="shared" si="51"/>
        <v>0</v>
      </c>
      <c r="Q192" s="512">
        <f t="shared" si="52"/>
        <v>0</v>
      </c>
      <c r="R192" s="637">
        <f t="shared" si="53"/>
        <v>0</v>
      </c>
      <c r="S192" s="638"/>
      <c r="T192" s="519">
        <v>1310</v>
      </c>
      <c r="U192" s="519">
        <f t="shared" si="73"/>
        <v>0</v>
      </c>
      <c r="V192" s="519">
        <v>11354.2</v>
      </c>
      <c r="W192" s="519">
        <f>V192*S192</f>
        <v>0</v>
      </c>
      <c r="X192" s="670">
        <f t="shared" si="74"/>
        <v>0</v>
      </c>
    </row>
    <row r="193" spans="1:24" s="403" customFormat="1" ht="26.45" hidden="1" customHeight="1" x14ac:dyDescent="0.25">
      <c r="A193" s="442" t="s">
        <v>763</v>
      </c>
      <c r="B193" s="438" t="s">
        <v>313</v>
      </c>
      <c r="C193" s="571" t="s">
        <v>224</v>
      </c>
      <c r="D193" s="599">
        <v>8</v>
      </c>
      <c r="E193" s="466">
        <v>3930</v>
      </c>
      <c r="F193" s="466">
        <f t="shared" si="69"/>
        <v>31440</v>
      </c>
      <c r="G193" s="466">
        <v>4232.8</v>
      </c>
      <c r="H193" s="466">
        <f>G193*D193</f>
        <v>33862.400000000001</v>
      </c>
      <c r="I193" s="587">
        <f t="shared" si="70"/>
        <v>65302.400000000001</v>
      </c>
      <c r="J193" s="619"/>
      <c r="K193" s="519">
        <v>3930</v>
      </c>
      <c r="L193" s="466">
        <f t="shared" si="71"/>
        <v>0</v>
      </c>
      <c r="M193" s="519">
        <v>4232.8</v>
      </c>
      <c r="N193" s="466">
        <f>M193*J193</f>
        <v>0</v>
      </c>
      <c r="O193" s="587">
        <f t="shared" si="72"/>
        <v>0</v>
      </c>
      <c r="P193" s="638">
        <f t="shared" si="51"/>
        <v>0</v>
      </c>
      <c r="Q193" s="512">
        <f t="shared" si="52"/>
        <v>0</v>
      </c>
      <c r="R193" s="637">
        <f t="shared" si="53"/>
        <v>0</v>
      </c>
      <c r="S193" s="638"/>
      <c r="T193" s="519">
        <v>3930</v>
      </c>
      <c r="U193" s="519">
        <f t="shared" si="73"/>
        <v>0</v>
      </c>
      <c r="V193" s="519">
        <v>4232.8</v>
      </c>
      <c r="W193" s="519">
        <f>V193*S193</f>
        <v>0</v>
      </c>
      <c r="X193" s="670">
        <f t="shared" si="74"/>
        <v>0</v>
      </c>
    </row>
    <row r="194" spans="1:24" s="403" customFormat="1" ht="26.45" hidden="1" customHeight="1" x14ac:dyDescent="0.25">
      <c r="A194" s="442" t="s">
        <v>764</v>
      </c>
      <c r="B194" s="438" t="s">
        <v>313</v>
      </c>
      <c r="C194" s="571" t="s">
        <v>224</v>
      </c>
      <c r="D194" s="599">
        <v>1</v>
      </c>
      <c r="E194" s="466">
        <v>3930</v>
      </c>
      <c r="F194" s="466">
        <f t="shared" si="69"/>
        <v>3930</v>
      </c>
      <c r="G194" s="466"/>
      <c r="H194" s="466"/>
      <c r="I194" s="587">
        <f t="shared" si="70"/>
        <v>3930</v>
      </c>
      <c r="J194" s="619"/>
      <c r="K194" s="519">
        <v>3930</v>
      </c>
      <c r="L194" s="466">
        <f t="shared" si="71"/>
        <v>0</v>
      </c>
      <c r="M194" s="519"/>
      <c r="N194" s="466"/>
      <c r="O194" s="587">
        <f t="shared" si="72"/>
        <v>0</v>
      </c>
      <c r="P194" s="638">
        <f t="shared" si="51"/>
        <v>0</v>
      </c>
      <c r="Q194" s="512">
        <f t="shared" si="52"/>
        <v>0</v>
      </c>
      <c r="R194" s="637">
        <f t="shared" si="53"/>
        <v>0</v>
      </c>
      <c r="S194" s="638"/>
      <c r="T194" s="519">
        <v>3930</v>
      </c>
      <c r="U194" s="519">
        <f t="shared" si="73"/>
        <v>0</v>
      </c>
      <c r="V194" s="519"/>
      <c r="W194" s="519"/>
      <c r="X194" s="670">
        <f t="shared" si="74"/>
        <v>0</v>
      </c>
    </row>
    <row r="195" spans="1:24" s="403" customFormat="1" ht="15.6" hidden="1" customHeight="1" x14ac:dyDescent="0.25">
      <c r="A195" s="442" t="s">
        <v>765</v>
      </c>
      <c r="B195" s="438" t="s">
        <v>314</v>
      </c>
      <c r="C195" s="576" t="s">
        <v>31</v>
      </c>
      <c r="D195" s="599">
        <v>192</v>
      </c>
      <c r="E195" s="466">
        <v>32.75</v>
      </c>
      <c r="F195" s="466">
        <f t="shared" si="69"/>
        <v>6288</v>
      </c>
      <c r="G195" s="466">
        <v>128.70000000000002</v>
      </c>
      <c r="H195" s="466">
        <f>G195*D195</f>
        <v>24710.400000000001</v>
      </c>
      <c r="I195" s="587">
        <f t="shared" si="70"/>
        <v>30998.400000000001</v>
      </c>
      <c r="J195" s="619"/>
      <c r="K195" s="519">
        <v>32.75</v>
      </c>
      <c r="L195" s="466">
        <f t="shared" si="71"/>
        <v>0</v>
      </c>
      <c r="M195" s="519">
        <v>128.70000000000002</v>
      </c>
      <c r="N195" s="466">
        <f>M195*J195</f>
        <v>0</v>
      </c>
      <c r="O195" s="587">
        <f t="shared" si="72"/>
        <v>0</v>
      </c>
      <c r="P195" s="638">
        <f t="shared" si="51"/>
        <v>0</v>
      </c>
      <c r="Q195" s="512">
        <f t="shared" si="52"/>
        <v>0</v>
      </c>
      <c r="R195" s="637">
        <f t="shared" si="53"/>
        <v>0</v>
      </c>
      <c r="S195" s="638"/>
      <c r="T195" s="519">
        <v>32.75</v>
      </c>
      <c r="U195" s="519">
        <f t="shared" si="73"/>
        <v>0</v>
      </c>
      <c r="V195" s="519">
        <v>128.70000000000002</v>
      </c>
      <c r="W195" s="519">
        <f>V195*S195</f>
        <v>0</v>
      </c>
      <c r="X195" s="670">
        <f t="shared" si="74"/>
        <v>0</v>
      </c>
    </row>
    <row r="196" spans="1:24" s="403" customFormat="1" ht="15.6" hidden="1" customHeight="1" x14ac:dyDescent="0.25">
      <c r="A196" s="442" t="s">
        <v>766</v>
      </c>
      <c r="B196" s="438" t="s">
        <v>315</v>
      </c>
      <c r="C196" s="576" t="s">
        <v>31</v>
      </c>
      <c r="D196" s="599">
        <v>96</v>
      </c>
      <c r="E196" s="466">
        <v>32.75</v>
      </c>
      <c r="F196" s="466">
        <f t="shared" si="69"/>
        <v>3144</v>
      </c>
      <c r="G196" s="466">
        <v>93.600000000000009</v>
      </c>
      <c r="H196" s="466">
        <f>G196*D196</f>
        <v>8985.6</v>
      </c>
      <c r="I196" s="587">
        <f t="shared" si="70"/>
        <v>12129.6</v>
      </c>
      <c r="J196" s="619"/>
      <c r="K196" s="519">
        <v>32.75</v>
      </c>
      <c r="L196" s="466">
        <f t="shared" si="71"/>
        <v>0</v>
      </c>
      <c r="M196" s="519">
        <v>93.600000000000009</v>
      </c>
      <c r="N196" s="466">
        <f>M196*J196</f>
        <v>0</v>
      </c>
      <c r="O196" s="587">
        <f t="shared" si="72"/>
        <v>0</v>
      </c>
      <c r="P196" s="638">
        <f t="shared" si="51"/>
        <v>0</v>
      </c>
      <c r="Q196" s="512">
        <f t="shared" si="52"/>
        <v>0</v>
      </c>
      <c r="R196" s="637">
        <f t="shared" si="53"/>
        <v>0</v>
      </c>
      <c r="S196" s="638"/>
      <c r="T196" s="519">
        <v>32.75</v>
      </c>
      <c r="U196" s="519">
        <f t="shared" si="73"/>
        <v>0</v>
      </c>
      <c r="V196" s="519">
        <v>93.600000000000009</v>
      </c>
      <c r="W196" s="519">
        <f>V196*S196</f>
        <v>0</v>
      </c>
      <c r="X196" s="670">
        <f t="shared" si="74"/>
        <v>0</v>
      </c>
    </row>
    <row r="197" spans="1:24" s="403" customFormat="1" ht="26.45" hidden="1" customHeight="1" x14ac:dyDescent="0.25">
      <c r="A197" s="442" t="s">
        <v>767</v>
      </c>
      <c r="B197" s="438" t="s">
        <v>316</v>
      </c>
      <c r="C197" s="576" t="s">
        <v>31</v>
      </c>
      <c r="D197" s="599">
        <v>4</v>
      </c>
      <c r="E197" s="466">
        <v>4716</v>
      </c>
      <c r="F197" s="466">
        <f t="shared" si="69"/>
        <v>18864</v>
      </c>
      <c r="G197" s="466">
        <v>7410</v>
      </c>
      <c r="H197" s="466">
        <f>G197*D197</f>
        <v>29640</v>
      </c>
      <c r="I197" s="587">
        <f t="shared" si="70"/>
        <v>48504</v>
      </c>
      <c r="J197" s="619"/>
      <c r="K197" s="519">
        <v>4716</v>
      </c>
      <c r="L197" s="466">
        <f t="shared" si="71"/>
        <v>0</v>
      </c>
      <c r="M197" s="519">
        <v>7410</v>
      </c>
      <c r="N197" s="466">
        <f>M197*J197</f>
        <v>0</v>
      </c>
      <c r="O197" s="587">
        <f t="shared" si="72"/>
        <v>0</v>
      </c>
      <c r="P197" s="638">
        <f t="shared" si="51"/>
        <v>0</v>
      </c>
      <c r="Q197" s="512">
        <f t="shared" si="52"/>
        <v>0</v>
      </c>
      <c r="R197" s="637">
        <f t="shared" si="53"/>
        <v>0</v>
      </c>
      <c r="S197" s="638"/>
      <c r="T197" s="519">
        <v>4716</v>
      </c>
      <c r="U197" s="519">
        <f t="shared" si="73"/>
        <v>0</v>
      </c>
      <c r="V197" s="519">
        <v>7410</v>
      </c>
      <c r="W197" s="519">
        <f>V197*S197</f>
        <v>0</v>
      </c>
      <c r="X197" s="670">
        <f t="shared" si="74"/>
        <v>0</v>
      </c>
    </row>
    <row r="198" spans="1:24" s="403" customFormat="1" ht="26.45" hidden="1" customHeight="1" x14ac:dyDescent="0.25">
      <c r="A198" s="442" t="s">
        <v>768</v>
      </c>
      <c r="B198" s="438" t="s">
        <v>316</v>
      </c>
      <c r="C198" s="576" t="s">
        <v>31</v>
      </c>
      <c r="D198" s="599">
        <v>10</v>
      </c>
      <c r="E198" s="466">
        <v>4716</v>
      </c>
      <c r="F198" s="466">
        <f t="shared" si="69"/>
        <v>47160</v>
      </c>
      <c r="G198" s="466"/>
      <c r="H198" s="466"/>
      <c r="I198" s="587">
        <f t="shared" si="70"/>
        <v>47160</v>
      </c>
      <c r="J198" s="619"/>
      <c r="K198" s="519">
        <v>4716</v>
      </c>
      <c r="L198" s="466">
        <f t="shared" si="71"/>
        <v>0</v>
      </c>
      <c r="M198" s="519"/>
      <c r="N198" s="466"/>
      <c r="O198" s="587">
        <f t="shared" si="72"/>
        <v>0</v>
      </c>
      <c r="P198" s="638">
        <f t="shared" si="51"/>
        <v>0</v>
      </c>
      <c r="Q198" s="512">
        <f t="shared" si="52"/>
        <v>0</v>
      </c>
      <c r="R198" s="637">
        <f t="shared" si="53"/>
        <v>0</v>
      </c>
      <c r="S198" s="638"/>
      <c r="T198" s="519">
        <v>4716</v>
      </c>
      <c r="U198" s="519">
        <f t="shared" si="73"/>
        <v>0</v>
      </c>
      <c r="V198" s="519"/>
      <c r="W198" s="519"/>
      <c r="X198" s="670">
        <f t="shared" si="74"/>
        <v>0</v>
      </c>
    </row>
    <row r="199" spans="1:24" s="403" customFormat="1" ht="26.45" hidden="1" customHeight="1" x14ac:dyDescent="0.25">
      <c r="A199" s="442" t="s">
        <v>769</v>
      </c>
      <c r="B199" s="438" t="s">
        <v>317</v>
      </c>
      <c r="C199" s="576" t="s">
        <v>31</v>
      </c>
      <c r="D199" s="599">
        <v>4</v>
      </c>
      <c r="E199" s="466">
        <v>3275</v>
      </c>
      <c r="F199" s="466">
        <f t="shared" si="69"/>
        <v>13100</v>
      </c>
      <c r="G199" s="466"/>
      <c r="H199" s="466"/>
      <c r="I199" s="587">
        <f t="shared" si="70"/>
        <v>13100</v>
      </c>
      <c r="J199" s="619"/>
      <c r="K199" s="519">
        <v>3275</v>
      </c>
      <c r="L199" s="466">
        <f t="shared" si="71"/>
        <v>0</v>
      </c>
      <c r="M199" s="519"/>
      <c r="N199" s="466"/>
      <c r="O199" s="587">
        <f t="shared" si="72"/>
        <v>0</v>
      </c>
      <c r="P199" s="638">
        <f t="shared" si="51"/>
        <v>0</v>
      </c>
      <c r="Q199" s="512">
        <f t="shared" si="52"/>
        <v>0</v>
      </c>
      <c r="R199" s="637">
        <f t="shared" si="53"/>
        <v>0</v>
      </c>
      <c r="S199" s="638"/>
      <c r="T199" s="519">
        <v>3275</v>
      </c>
      <c r="U199" s="519">
        <f t="shared" si="73"/>
        <v>0</v>
      </c>
      <c r="V199" s="519"/>
      <c r="W199" s="519"/>
      <c r="X199" s="670">
        <f t="shared" si="74"/>
        <v>0</v>
      </c>
    </row>
    <row r="200" spans="1:24" s="403" customFormat="1" ht="26.45" hidden="1" customHeight="1" x14ac:dyDescent="0.25">
      <c r="A200" s="442" t="s">
        <v>770</v>
      </c>
      <c r="B200" s="438" t="s">
        <v>318</v>
      </c>
      <c r="C200" s="576" t="s">
        <v>31</v>
      </c>
      <c r="D200" s="599">
        <v>1</v>
      </c>
      <c r="E200" s="466">
        <v>3930</v>
      </c>
      <c r="F200" s="466">
        <f t="shared" si="69"/>
        <v>3930</v>
      </c>
      <c r="G200" s="466"/>
      <c r="H200" s="466"/>
      <c r="I200" s="587">
        <f t="shared" si="70"/>
        <v>3930</v>
      </c>
      <c r="J200" s="619"/>
      <c r="K200" s="519">
        <v>3930</v>
      </c>
      <c r="L200" s="466">
        <f t="shared" si="71"/>
        <v>0</v>
      </c>
      <c r="M200" s="519"/>
      <c r="N200" s="466"/>
      <c r="O200" s="587">
        <f t="shared" si="72"/>
        <v>0</v>
      </c>
      <c r="P200" s="638">
        <f t="shared" si="51"/>
        <v>0</v>
      </c>
      <c r="Q200" s="512">
        <f t="shared" si="52"/>
        <v>0</v>
      </c>
      <c r="R200" s="637">
        <f t="shared" si="53"/>
        <v>0</v>
      </c>
      <c r="S200" s="638"/>
      <c r="T200" s="519">
        <v>3930</v>
      </c>
      <c r="U200" s="519">
        <f t="shared" si="73"/>
        <v>0</v>
      </c>
      <c r="V200" s="519"/>
      <c r="W200" s="519"/>
      <c r="X200" s="670">
        <f t="shared" si="74"/>
        <v>0</v>
      </c>
    </row>
    <row r="201" spans="1:24" s="403" customFormat="1" ht="26.45" hidden="1" customHeight="1" x14ac:dyDescent="0.25">
      <c r="A201" s="442" t="s">
        <v>771</v>
      </c>
      <c r="B201" s="438" t="s">
        <v>319</v>
      </c>
      <c r="C201" s="576" t="s">
        <v>31</v>
      </c>
      <c r="D201" s="599">
        <v>5</v>
      </c>
      <c r="E201" s="466">
        <v>3930</v>
      </c>
      <c r="F201" s="466">
        <f t="shared" si="69"/>
        <v>19650</v>
      </c>
      <c r="G201" s="466">
        <v>38230.400000000001</v>
      </c>
      <c r="H201" s="466">
        <f>G201*D201</f>
        <v>191152</v>
      </c>
      <c r="I201" s="587">
        <f t="shared" si="70"/>
        <v>210802</v>
      </c>
      <c r="J201" s="619"/>
      <c r="K201" s="519">
        <v>3930</v>
      </c>
      <c r="L201" s="466">
        <f t="shared" si="71"/>
        <v>0</v>
      </c>
      <c r="M201" s="519">
        <v>38230.400000000001</v>
      </c>
      <c r="N201" s="466">
        <f>M201*J201</f>
        <v>0</v>
      </c>
      <c r="O201" s="587">
        <f t="shared" si="72"/>
        <v>0</v>
      </c>
      <c r="P201" s="638">
        <f t="shared" si="51"/>
        <v>0</v>
      </c>
      <c r="Q201" s="512">
        <f t="shared" si="52"/>
        <v>0</v>
      </c>
      <c r="R201" s="637">
        <f t="shared" si="53"/>
        <v>0</v>
      </c>
      <c r="S201" s="638"/>
      <c r="T201" s="519">
        <v>3930</v>
      </c>
      <c r="U201" s="519">
        <f t="shared" si="73"/>
        <v>0</v>
      </c>
      <c r="V201" s="519">
        <v>38230.400000000001</v>
      </c>
      <c r="W201" s="519">
        <f>V201*S201</f>
        <v>0</v>
      </c>
      <c r="X201" s="670">
        <f t="shared" si="74"/>
        <v>0</v>
      </c>
    </row>
    <row r="202" spans="1:24" s="403" customFormat="1" ht="15.6" hidden="1" customHeight="1" x14ac:dyDescent="0.25">
      <c r="A202" s="442" t="s">
        <v>772</v>
      </c>
      <c r="B202" s="438" t="s">
        <v>320</v>
      </c>
      <c r="C202" s="576" t="s">
        <v>31</v>
      </c>
      <c r="D202" s="599">
        <v>2</v>
      </c>
      <c r="E202" s="466">
        <v>1965</v>
      </c>
      <c r="F202" s="466">
        <f t="shared" si="69"/>
        <v>3930</v>
      </c>
      <c r="G202" s="466"/>
      <c r="H202" s="466"/>
      <c r="I202" s="587">
        <f t="shared" si="70"/>
        <v>3930</v>
      </c>
      <c r="J202" s="619"/>
      <c r="K202" s="519">
        <v>1965</v>
      </c>
      <c r="L202" s="466">
        <f t="shared" si="71"/>
        <v>0</v>
      </c>
      <c r="M202" s="519"/>
      <c r="N202" s="466"/>
      <c r="O202" s="587">
        <f t="shared" si="72"/>
        <v>0</v>
      </c>
      <c r="P202" s="638">
        <f t="shared" si="51"/>
        <v>0</v>
      </c>
      <c r="Q202" s="512">
        <f t="shared" si="52"/>
        <v>0</v>
      </c>
      <c r="R202" s="637">
        <f t="shared" si="53"/>
        <v>0</v>
      </c>
      <c r="S202" s="638"/>
      <c r="T202" s="519">
        <v>1965</v>
      </c>
      <c r="U202" s="519">
        <f t="shared" si="73"/>
        <v>0</v>
      </c>
      <c r="V202" s="519"/>
      <c r="W202" s="519"/>
      <c r="X202" s="670">
        <f t="shared" si="74"/>
        <v>0</v>
      </c>
    </row>
    <row r="203" spans="1:24" s="403" customFormat="1" ht="15.6" hidden="1" customHeight="1" x14ac:dyDescent="0.25">
      <c r="A203" s="442" t="s">
        <v>773</v>
      </c>
      <c r="B203" s="438" t="s">
        <v>321</v>
      </c>
      <c r="C203" s="576" t="s">
        <v>31</v>
      </c>
      <c r="D203" s="599">
        <v>11</v>
      </c>
      <c r="E203" s="466">
        <v>1965</v>
      </c>
      <c r="F203" s="466">
        <f t="shared" si="69"/>
        <v>21615</v>
      </c>
      <c r="G203" s="466">
        <v>902.2</v>
      </c>
      <c r="H203" s="466">
        <f>G203*D203</f>
        <v>9924.2000000000007</v>
      </c>
      <c r="I203" s="587">
        <f t="shared" si="70"/>
        <v>31539.200000000001</v>
      </c>
      <c r="J203" s="619"/>
      <c r="K203" s="519">
        <v>1965</v>
      </c>
      <c r="L203" s="466">
        <f t="shared" si="71"/>
        <v>0</v>
      </c>
      <c r="M203" s="519">
        <v>902.2</v>
      </c>
      <c r="N203" s="466">
        <f>M203*J203</f>
        <v>0</v>
      </c>
      <c r="O203" s="587">
        <f t="shared" si="72"/>
        <v>0</v>
      </c>
      <c r="P203" s="638">
        <f t="shared" si="51"/>
        <v>0</v>
      </c>
      <c r="Q203" s="512">
        <f t="shared" si="52"/>
        <v>0</v>
      </c>
      <c r="R203" s="637">
        <f t="shared" si="53"/>
        <v>0</v>
      </c>
      <c r="S203" s="638"/>
      <c r="T203" s="519">
        <v>1965</v>
      </c>
      <c r="U203" s="519">
        <f t="shared" si="73"/>
        <v>0</v>
      </c>
      <c r="V203" s="519">
        <v>902.2</v>
      </c>
      <c r="W203" s="519">
        <f>V203*S203</f>
        <v>0</v>
      </c>
      <c r="X203" s="670">
        <f t="shared" si="74"/>
        <v>0</v>
      </c>
    </row>
    <row r="204" spans="1:24" s="403" customFormat="1" ht="15.6" hidden="1" customHeight="1" x14ac:dyDescent="0.25">
      <c r="A204" s="442" t="s">
        <v>774</v>
      </c>
      <c r="B204" s="438" t="s">
        <v>321</v>
      </c>
      <c r="C204" s="576" t="s">
        <v>31</v>
      </c>
      <c r="D204" s="599">
        <v>16</v>
      </c>
      <c r="E204" s="466">
        <v>1965</v>
      </c>
      <c r="F204" s="466">
        <f t="shared" si="69"/>
        <v>31440</v>
      </c>
      <c r="G204" s="466"/>
      <c r="H204" s="466"/>
      <c r="I204" s="587">
        <f t="shared" si="70"/>
        <v>31440</v>
      </c>
      <c r="J204" s="619"/>
      <c r="K204" s="519">
        <v>1965</v>
      </c>
      <c r="L204" s="466">
        <f t="shared" si="71"/>
        <v>0</v>
      </c>
      <c r="M204" s="519"/>
      <c r="N204" s="466"/>
      <c r="O204" s="587">
        <f t="shared" si="72"/>
        <v>0</v>
      </c>
      <c r="P204" s="638">
        <f t="shared" si="51"/>
        <v>0</v>
      </c>
      <c r="Q204" s="512">
        <f t="shared" si="52"/>
        <v>0</v>
      </c>
      <c r="R204" s="637">
        <f t="shared" si="53"/>
        <v>0</v>
      </c>
      <c r="S204" s="638"/>
      <c r="T204" s="519">
        <v>1965</v>
      </c>
      <c r="U204" s="519">
        <f t="shared" si="73"/>
        <v>0</v>
      </c>
      <c r="V204" s="519"/>
      <c r="W204" s="519"/>
      <c r="X204" s="670">
        <f t="shared" si="74"/>
        <v>0</v>
      </c>
    </row>
    <row r="205" spans="1:24" s="403" customFormat="1" ht="26.45" hidden="1" customHeight="1" x14ac:dyDescent="0.25">
      <c r="A205" s="442" t="s">
        <v>775</v>
      </c>
      <c r="B205" s="438" t="s">
        <v>322</v>
      </c>
      <c r="C205" s="576" t="s">
        <v>31</v>
      </c>
      <c r="D205" s="599">
        <v>4</v>
      </c>
      <c r="E205" s="466">
        <v>3275</v>
      </c>
      <c r="F205" s="466">
        <f t="shared" si="69"/>
        <v>13100</v>
      </c>
      <c r="G205" s="466">
        <v>3539.1460000000002</v>
      </c>
      <c r="H205" s="466">
        <f>G205*D205</f>
        <v>14156.584000000001</v>
      </c>
      <c r="I205" s="587">
        <f t="shared" si="70"/>
        <v>27256.584000000003</v>
      </c>
      <c r="J205" s="619"/>
      <c r="K205" s="519">
        <v>3275</v>
      </c>
      <c r="L205" s="466">
        <f t="shared" si="71"/>
        <v>0</v>
      </c>
      <c r="M205" s="519">
        <v>3539.1460000000002</v>
      </c>
      <c r="N205" s="466">
        <f>M205*J205</f>
        <v>0</v>
      </c>
      <c r="O205" s="587">
        <f t="shared" si="72"/>
        <v>0</v>
      </c>
      <c r="P205" s="638">
        <f t="shared" si="51"/>
        <v>0</v>
      </c>
      <c r="Q205" s="512">
        <f t="shared" si="52"/>
        <v>0</v>
      </c>
      <c r="R205" s="637">
        <f t="shared" si="53"/>
        <v>0</v>
      </c>
      <c r="S205" s="638"/>
      <c r="T205" s="519">
        <v>3275</v>
      </c>
      <c r="U205" s="519">
        <f t="shared" si="73"/>
        <v>0</v>
      </c>
      <c r="V205" s="519">
        <v>3539.1460000000002</v>
      </c>
      <c r="W205" s="519">
        <f>V205*S205</f>
        <v>0</v>
      </c>
      <c r="X205" s="670">
        <f t="shared" si="74"/>
        <v>0</v>
      </c>
    </row>
    <row r="206" spans="1:24" s="403" customFormat="1" ht="26.45" hidden="1" customHeight="1" x14ac:dyDescent="0.25">
      <c r="A206" s="442" t="s">
        <v>776</v>
      </c>
      <c r="B206" s="438" t="s">
        <v>322</v>
      </c>
      <c r="C206" s="576" t="s">
        <v>31</v>
      </c>
      <c r="D206" s="599">
        <v>2</v>
      </c>
      <c r="E206" s="466">
        <v>3275</v>
      </c>
      <c r="F206" s="466">
        <f t="shared" si="69"/>
        <v>6550</v>
      </c>
      <c r="G206" s="466"/>
      <c r="H206" s="466"/>
      <c r="I206" s="587">
        <f t="shared" si="70"/>
        <v>6550</v>
      </c>
      <c r="J206" s="619"/>
      <c r="K206" s="519">
        <v>3275</v>
      </c>
      <c r="L206" s="466">
        <f t="shared" si="71"/>
        <v>0</v>
      </c>
      <c r="M206" s="519"/>
      <c r="N206" s="466"/>
      <c r="O206" s="587">
        <f t="shared" si="72"/>
        <v>0</v>
      </c>
      <c r="P206" s="638">
        <f t="shared" si="51"/>
        <v>0</v>
      </c>
      <c r="Q206" s="512">
        <f t="shared" si="52"/>
        <v>0</v>
      </c>
      <c r="R206" s="637">
        <f t="shared" si="53"/>
        <v>0</v>
      </c>
      <c r="S206" s="638"/>
      <c r="T206" s="519">
        <v>3275</v>
      </c>
      <c r="U206" s="519">
        <f t="shared" si="73"/>
        <v>0</v>
      </c>
      <c r="V206" s="519"/>
      <c r="W206" s="519"/>
      <c r="X206" s="670">
        <f t="shared" si="74"/>
        <v>0</v>
      </c>
    </row>
    <row r="207" spans="1:24" s="403" customFormat="1" ht="15.6" hidden="1" customHeight="1" x14ac:dyDescent="0.25">
      <c r="A207" s="442" t="s">
        <v>777</v>
      </c>
      <c r="B207" s="438" t="s">
        <v>323</v>
      </c>
      <c r="C207" s="576" t="s">
        <v>31</v>
      </c>
      <c r="D207" s="599">
        <v>5</v>
      </c>
      <c r="E207" s="466">
        <v>393</v>
      </c>
      <c r="F207" s="466">
        <f t="shared" si="69"/>
        <v>1965</v>
      </c>
      <c r="G207" s="466">
        <v>2462.2000000000003</v>
      </c>
      <c r="H207" s="466">
        <f t="shared" ref="H207:H213" si="75">G207*D207</f>
        <v>12311.000000000002</v>
      </c>
      <c r="I207" s="587">
        <f t="shared" si="70"/>
        <v>14276.000000000002</v>
      </c>
      <c r="J207" s="619"/>
      <c r="K207" s="519">
        <v>393</v>
      </c>
      <c r="L207" s="466">
        <f t="shared" si="71"/>
        <v>0</v>
      </c>
      <c r="M207" s="519">
        <v>2462.2000000000003</v>
      </c>
      <c r="N207" s="466">
        <f t="shared" ref="N207:N213" si="76">M207*J207</f>
        <v>0</v>
      </c>
      <c r="O207" s="587">
        <f t="shared" si="72"/>
        <v>0</v>
      </c>
      <c r="P207" s="638">
        <f t="shared" si="51"/>
        <v>0</v>
      </c>
      <c r="Q207" s="512">
        <f t="shared" si="52"/>
        <v>0</v>
      </c>
      <c r="R207" s="637">
        <f t="shared" si="53"/>
        <v>0</v>
      </c>
      <c r="S207" s="638"/>
      <c r="T207" s="519">
        <v>393</v>
      </c>
      <c r="U207" s="519">
        <f t="shared" si="73"/>
        <v>0</v>
      </c>
      <c r="V207" s="519">
        <v>2462.2000000000003</v>
      </c>
      <c r="W207" s="519">
        <f t="shared" ref="W207:W213" si="77">V207*S207</f>
        <v>0</v>
      </c>
      <c r="X207" s="670">
        <f t="shared" si="74"/>
        <v>0</v>
      </c>
    </row>
    <row r="208" spans="1:24" s="403" customFormat="1" ht="15.6" hidden="1" customHeight="1" x14ac:dyDescent="0.25">
      <c r="A208" s="442" t="s">
        <v>778</v>
      </c>
      <c r="B208" s="438" t="s">
        <v>324</v>
      </c>
      <c r="C208" s="576" t="s">
        <v>31</v>
      </c>
      <c r="D208" s="599">
        <v>1</v>
      </c>
      <c r="E208" s="466">
        <v>393</v>
      </c>
      <c r="F208" s="466">
        <f t="shared" si="69"/>
        <v>393</v>
      </c>
      <c r="G208" s="466">
        <v>2433.6</v>
      </c>
      <c r="H208" s="466">
        <f t="shared" si="75"/>
        <v>2433.6</v>
      </c>
      <c r="I208" s="587">
        <f t="shared" si="70"/>
        <v>2826.6</v>
      </c>
      <c r="J208" s="619"/>
      <c r="K208" s="519">
        <v>393</v>
      </c>
      <c r="L208" s="466">
        <f t="shared" si="71"/>
        <v>0</v>
      </c>
      <c r="M208" s="519">
        <v>2433.6</v>
      </c>
      <c r="N208" s="466">
        <f t="shared" si="76"/>
        <v>0</v>
      </c>
      <c r="O208" s="587">
        <f t="shared" si="72"/>
        <v>0</v>
      </c>
      <c r="P208" s="638">
        <f t="shared" si="51"/>
        <v>0</v>
      </c>
      <c r="Q208" s="512">
        <f t="shared" si="52"/>
        <v>0</v>
      </c>
      <c r="R208" s="637">
        <f t="shared" si="53"/>
        <v>0</v>
      </c>
      <c r="S208" s="638"/>
      <c r="T208" s="519">
        <v>393</v>
      </c>
      <c r="U208" s="519">
        <f t="shared" si="73"/>
        <v>0</v>
      </c>
      <c r="V208" s="519">
        <v>2433.6</v>
      </c>
      <c r="W208" s="519">
        <f t="shared" si="77"/>
        <v>0</v>
      </c>
      <c r="X208" s="670">
        <f t="shared" si="74"/>
        <v>0</v>
      </c>
    </row>
    <row r="209" spans="1:24" s="403" customFormat="1" ht="26.45" hidden="1" customHeight="1" x14ac:dyDescent="0.25">
      <c r="A209" s="442" t="s">
        <v>779</v>
      </c>
      <c r="B209" s="438" t="s">
        <v>325</v>
      </c>
      <c r="C209" s="576" t="s">
        <v>31</v>
      </c>
      <c r="D209" s="599">
        <v>202</v>
      </c>
      <c r="E209" s="466">
        <v>623</v>
      </c>
      <c r="F209" s="466">
        <f t="shared" si="69"/>
        <v>125846</v>
      </c>
      <c r="G209" s="466">
        <v>281</v>
      </c>
      <c r="H209" s="466">
        <f t="shared" si="75"/>
        <v>56762</v>
      </c>
      <c r="I209" s="587">
        <f t="shared" si="70"/>
        <v>182608</v>
      </c>
      <c r="J209" s="619"/>
      <c r="K209" s="519">
        <v>623</v>
      </c>
      <c r="L209" s="466">
        <f t="shared" si="71"/>
        <v>0</v>
      </c>
      <c r="M209" s="519">
        <v>281</v>
      </c>
      <c r="N209" s="466">
        <f t="shared" si="76"/>
        <v>0</v>
      </c>
      <c r="O209" s="587">
        <f t="shared" si="72"/>
        <v>0</v>
      </c>
      <c r="P209" s="638">
        <f t="shared" si="51"/>
        <v>0</v>
      </c>
      <c r="Q209" s="512">
        <f t="shared" si="52"/>
        <v>0</v>
      </c>
      <c r="R209" s="637">
        <f t="shared" si="53"/>
        <v>0</v>
      </c>
      <c r="S209" s="638"/>
      <c r="T209" s="519">
        <v>623</v>
      </c>
      <c r="U209" s="519">
        <f t="shared" si="73"/>
        <v>0</v>
      </c>
      <c r="V209" s="519">
        <v>281</v>
      </c>
      <c r="W209" s="519">
        <f t="shared" si="77"/>
        <v>0</v>
      </c>
      <c r="X209" s="670">
        <f t="shared" si="74"/>
        <v>0</v>
      </c>
    </row>
    <row r="210" spans="1:24" s="403" customFormat="1" ht="15.6" hidden="1" customHeight="1" x14ac:dyDescent="0.25">
      <c r="A210" s="442" t="s">
        <v>780</v>
      </c>
      <c r="B210" s="438" t="s">
        <v>326</v>
      </c>
      <c r="C210" s="576" t="s">
        <v>31</v>
      </c>
      <c r="D210" s="599">
        <v>3</v>
      </c>
      <c r="E210" s="466">
        <v>393</v>
      </c>
      <c r="F210" s="466">
        <f t="shared" si="69"/>
        <v>1179</v>
      </c>
      <c r="G210" s="466">
        <v>7013.5</v>
      </c>
      <c r="H210" s="466">
        <f t="shared" si="75"/>
        <v>21040.5</v>
      </c>
      <c r="I210" s="587">
        <f t="shared" si="70"/>
        <v>22219.5</v>
      </c>
      <c r="J210" s="619"/>
      <c r="K210" s="519">
        <v>393</v>
      </c>
      <c r="L210" s="466">
        <f t="shared" si="71"/>
        <v>0</v>
      </c>
      <c r="M210" s="519">
        <v>7013.5</v>
      </c>
      <c r="N210" s="466">
        <f t="shared" si="76"/>
        <v>0</v>
      </c>
      <c r="O210" s="587">
        <f t="shared" si="72"/>
        <v>0</v>
      </c>
      <c r="P210" s="638">
        <f t="shared" si="51"/>
        <v>0</v>
      </c>
      <c r="Q210" s="512">
        <f t="shared" si="52"/>
        <v>0</v>
      </c>
      <c r="R210" s="637">
        <f t="shared" si="53"/>
        <v>0</v>
      </c>
      <c r="S210" s="638"/>
      <c r="T210" s="519">
        <v>393</v>
      </c>
      <c r="U210" s="519">
        <f t="shared" si="73"/>
        <v>0</v>
      </c>
      <c r="V210" s="519">
        <v>7013.5</v>
      </c>
      <c r="W210" s="519">
        <f t="shared" si="77"/>
        <v>0</v>
      </c>
      <c r="X210" s="670">
        <f t="shared" si="74"/>
        <v>0</v>
      </c>
    </row>
    <row r="211" spans="1:24" s="403" customFormat="1" ht="15.6" hidden="1" customHeight="1" x14ac:dyDescent="0.25">
      <c r="A211" s="442" t="s">
        <v>781</v>
      </c>
      <c r="B211" s="438" t="s">
        <v>327</v>
      </c>
      <c r="C211" s="576" t="s">
        <v>31</v>
      </c>
      <c r="D211" s="599">
        <v>5</v>
      </c>
      <c r="E211" s="466">
        <v>262</v>
      </c>
      <c r="F211" s="466">
        <f t="shared" si="69"/>
        <v>1310</v>
      </c>
      <c r="G211" s="466">
        <v>153.4</v>
      </c>
      <c r="H211" s="466">
        <f t="shared" si="75"/>
        <v>767</v>
      </c>
      <c r="I211" s="587">
        <f t="shared" si="70"/>
        <v>2077</v>
      </c>
      <c r="J211" s="619"/>
      <c r="K211" s="519">
        <v>262</v>
      </c>
      <c r="L211" s="466">
        <f t="shared" si="71"/>
        <v>0</v>
      </c>
      <c r="M211" s="519">
        <v>153.4</v>
      </c>
      <c r="N211" s="466">
        <f t="shared" si="76"/>
        <v>0</v>
      </c>
      <c r="O211" s="587">
        <f t="shared" si="72"/>
        <v>0</v>
      </c>
      <c r="P211" s="638">
        <f t="shared" si="51"/>
        <v>0</v>
      </c>
      <c r="Q211" s="512">
        <f t="shared" si="52"/>
        <v>0</v>
      </c>
      <c r="R211" s="637">
        <f t="shared" si="53"/>
        <v>0</v>
      </c>
      <c r="S211" s="638"/>
      <c r="T211" s="519">
        <v>262</v>
      </c>
      <c r="U211" s="519">
        <f t="shared" si="73"/>
        <v>0</v>
      </c>
      <c r="V211" s="519">
        <v>153.4</v>
      </c>
      <c r="W211" s="519">
        <f t="shared" si="77"/>
        <v>0</v>
      </c>
      <c r="X211" s="670">
        <f t="shared" si="74"/>
        <v>0</v>
      </c>
    </row>
    <row r="212" spans="1:24" s="403" customFormat="1" ht="26.45" hidden="1" customHeight="1" x14ac:dyDescent="0.25">
      <c r="A212" s="442" t="s">
        <v>782</v>
      </c>
      <c r="B212" s="438" t="s">
        <v>328</v>
      </c>
      <c r="C212" s="576" t="s">
        <v>31</v>
      </c>
      <c r="D212" s="599">
        <v>5</v>
      </c>
      <c r="E212" s="466">
        <v>131</v>
      </c>
      <c r="F212" s="466">
        <f t="shared" si="69"/>
        <v>655</v>
      </c>
      <c r="G212" s="466">
        <v>273</v>
      </c>
      <c r="H212" s="466">
        <f t="shared" si="75"/>
        <v>1365</v>
      </c>
      <c r="I212" s="587">
        <f t="shared" si="70"/>
        <v>2020</v>
      </c>
      <c r="J212" s="619"/>
      <c r="K212" s="519">
        <v>131</v>
      </c>
      <c r="L212" s="466">
        <f t="shared" si="71"/>
        <v>0</v>
      </c>
      <c r="M212" s="519">
        <v>273</v>
      </c>
      <c r="N212" s="466">
        <f t="shared" si="76"/>
        <v>0</v>
      </c>
      <c r="O212" s="587">
        <f t="shared" si="72"/>
        <v>0</v>
      </c>
      <c r="P212" s="638">
        <f t="shared" si="51"/>
        <v>0</v>
      </c>
      <c r="Q212" s="512">
        <f t="shared" si="52"/>
        <v>0</v>
      </c>
      <c r="R212" s="637">
        <f t="shared" si="53"/>
        <v>0</v>
      </c>
      <c r="S212" s="638"/>
      <c r="T212" s="519">
        <v>131</v>
      </c>
      <c r="U212" s="519">
        <f t="shared" si="73"/>
        <v>0</v>
      </c>
      <c r="V212" s="519">
        <v>273</v>
      </c>
      <c r="W212" s="519">
        <f t="shared" si="77"/>
        <v>0</v>
      </c>
      <c r="X212" s="670">
        <f t="shared" si="74"/>
        <v>0</v>
      </c>
    </row>
    <row r="213" spans="1:24" s="403" customFormat="1" ht="15.6" hidden="1" customHeight="1" x14ac:dyDescent="0.25">
      <c r="A213" s="442" t="s">
        <v>783</v>
      </c>
      <c r="B213" s="438" t="s">
        <v>329</v>
      </c>
      <c r="C213" s="576" t="s">
        <v>31</v>
      </c>
      <c r="D213" s="599">
        <v>6</v>
      </c>
      <c r="E213" s="466">
        <v>393</v>
      </c>
      <c r="F213" s="466">
        <f t="shared" si="69"/>
        <v>2358</v>
      </c>
      <c r="G213" s="466">
        <v>365.11800000000005</v>
      </c>
      <c r="H213" s="466">
        <f t="shared" si="75"/>
        <v>2190.7080000000005</v>
      </c>
      <c r="I213" s="587">
        <f t="shared" si="70"/>
        <v>4548.7080000000005</v>
      </c>
      <c r="J213" s="619"/>
      <c r="K213" s="519">
        <v>393</v>
      </c>
      <c r="L213" s="466">
        <f t="shared" si="71"/>
        <v>0</v>
      </c>
      <c r="M213" s="519">
        <v>365.11800000000005</v>
      </c>
      <c r="N213" s="466">
        <f t="shared" si="76"/>
        <v>0</v>
      </c>
      <c r="O213" s="587">
        <f t="shared" si="72"/>
        <v>0</v>
      </c>
      <c r="P213" s="638">
        <f t="shared" si="51"/>
        <v>0</v>
      </c>
      <c r="Q213" s="512">
        <f t="shared" si="52"/>
        <v>0</v>
      </c>
      <c r="R213" s="637">
        <f t="shared" si="53"/>
        <v>0</v>
      </c>
      <c r="S213" s="638"/>
      <c r="T213" s="519">
        <v>393</v>
      </c>
      <c r="U213" s="519">
        <f t="shared" si="73"/>
        <v>0</v>
      </c>
      <c r="V213" s="519">
        <v>365.11800000000005</v>
      </c>
      <c r="W213" s="519">
        <f t="shared" si="77"/>
        <v>0</v>
      </c>
      <c r="X213" s="670">
        <f t="shared" si="74"/>
        <v>0</v>
      </c>
    </row>
    <row r="214" spans="1:24" s="403" customFormat="1" ht="26.45" hidden="1" customHeight="1" x14ac:dyDescent="0.25">
      <c r="A214" s="442" t="s">
        <v>784</v>
      </c>
      <c r="B214" s="438" t="s">
        <v>330</v>
      </c>
      <c r="C214" s="576" t="s">
        <v>31</v>
      </c>
      <c r="D214" s="599">
        <v>5</v>
      </c>
      <c r="E214" s="466">
        <v>1572</v>
      </c>
      <c r="F214" s="466">
        <f t="shared" si="69"/>
        <v>7860</v>
      </c>
      <c r="G214" s="466"/>
      <c r="H214" s="466"/>
      <c r="I214" s="587">
        <f t="shared" si="70"/>
        <v>7860</v>
      </c>
      <c r="J214" s="619"/>
      <c r="K214" s="519">
        <v>1572</v>
      </c>
      <c r="L214" s="466">
        <f t="shared" si="71"/>
        <v>0</v>
      </c>
      <c r="M214" s="519"/>
      <c r="N214" s="466"/>
      <c r="O214" s="587">
        <f t="shared" si="72"/>
        <v>0</v>
      </c>
      <c r="P214" s="638">
        <f t="shared" si="51"/>
        <v>0</v>
      </c>
      <c r="Q214" s="512">
        <f t="shared" si="52"/>
        <v>0</v>
      </c>
      <c r="R214" s="637">
        <f t="shared" si="53"/>
        <v>0</v>
      </c>
      <c r="S214" s="638"/>
      <c r="T214" s="519">
        <v>1572</v>
      </c>
      <c r="U214" s="519">
        <f t="shared" si="73"/>
        <v>0</v>
      </c>
      <c r="V214" s="519"/>
      <c r="W214" s="519"/>
      <c r="X214" s="670">
        <f t="shared" si="74"/>
        <v>0</v>
      </c>
    </row>
    <row r="215" spans="1:24" s="403" customFormat="1" ht="15.6" hidden="1" customHeight="1" x14ac:dyDescent="0.25">
      <c r="A215" s="442" t="s">
        <v>785</v>
      </c>
      <c r="B215" s="438" t="s">
        <v>331</v>
      </c>
      <c r="C215" s="576" t="s">
        <v>31</v>
      </c>
      <c r="D215" s="598">
        <v>8</v>
      </c>
      <c r="E215" s="466">
        <v>65.5</v>
      </c>
      <c r="F215" s="466">
        <f t="shared" si="69"/>
        <v>524</v>
      </c>
      <c r="G215" s="466">
        <v>557.70000000000005</v>
      </c>
      <c r="H215" s="466">
        <f t="shared" ref="H215:H245" si="78">G215*D215</f>
        <v>4461.6000000000004</v>
      </c>
      <c r="I215" s="587">
        <f t="shared" si="70"/>
        <v>4985.6000000000004</v>
      </c>
      <c r="J215" s="619"/>
      <c r="K215" s="519">
        <v>65.5</v>
      </c>
      <c r="L215" s="466">
        <f t="shared" si="71"/>
        <v>0</v>
      </c>
      <c r="M215" s="519">
        <v>557.70000000000005</v>
      </c>
      <c r="N215" s="466">
        <f t="shared" ref="N215:N245" si="79">M215*J215</f>
        <v>0</v>
      </c>
      <c r="O215" s="587">
        <f t="shared" si="72"/>
        <v>0</v>
      </c>
      <c r="P215" s="638">
        <f t="shared" si="51"/>
        <v>0</v>
      </c>
      <c r="Q215" s="512">
        <f t="shared" si="52"/>
        <v>0</v>
      </c>
      <c r="R215" s="637">
        <f t="shared" si="53"/>
        <v>0</v>
      </c>
      <c r="S215" s="638"/>
      <c r="T215" s="519">
        <v>65.5</v>
      </c>
      <c r="U215" s="519">
        <f t="shared" si="73"/>
        <v>0</v>
      </c>
      <c r="V215" s="519">
        <v>557.70000000000005</v>
      </c>
      <c r="W215" s="519">
        <f t="shared" ref="W215:W245" si="80">V215*S215</f>
        <v>0</v>
      </c>
      <c r="X215" s="670">
        <f t="shared" si="74"/>
        <v>0</v>
      </c>
    </row>
    <row r="216" spans="1:24" s="403" customFormat="1" ht="26.45" hidden="1" customHeight="1" x14ac:dyDescent="0.25">
      <c r="A216" s="442" t="s">
        <v>786</v>
      </c>
      <c r="B216" s="438" t="s">
        <v>332</v>
      </c>
      <c r="C216" s="576" t="s">
        <v>31</v>
      </c>
      <c r="D216" s="599">
        <v>57</v>
      </c>
      <c r="E216" s="466">
        <v>65.5</v>
      </c>
      <c r="F216" s="466">
        <f t="shared" si="69"/>
        <v>3733.5</v>
      </c>
      <c r="G216" s="466">
        <v>370.5</v>
      </c>
      <c r="H216" s="466">
        <f t="shared" si="78"/>
        <v>21118.5</v>
      </c>
      <c r="I216" s="587">
        <f t="shared" si="70"/>
        <v>24852</v>
      </c>
      <c r="J216" s="619"/>
      <c r="K216" s="519">
        <v>65.5</v>
      </c>
      <c r="L216" s="466">
        <f t="shared" si="71"/>
        <v>0</v>
      </c>
      <c r="M216" s="519">
        <v>370.5</v>
      </c>
      <c r="N216" s="466">
        <f t="shared" si="79"/>
        <v>0</v>
      </c>
      <c r="O216" s="587">
        <f t="shared" si="72"/>
        <v>0</v>
      </c>
      <c r="P216" s="638">
        <f t="shared" si="51"/>
        <v>0</v>
      </c>
      <c r="Q216" s="512">
        <f t="shared" si="52"/>
        <v>0</v>
      </c>
      <c r="R216" s="637">
        <f t="shared" si="53"/>
        <v>0</v>
      </c>
      <c r="S216" s="638"/>
      <c r="T216" s="519">
        <v>65.5</v>
      </c>
      <c r="U216" s="519">
        <f t="shared" si="73"/>
        <v>0</v>
      </c>
      <c r="V216" s="519">
        <v>370.5</v>
      </c>
      <c r="W216" s="519">
        <f t="shared" si="80"/>
        <v>0</v>
      </c>
      <c r="X216" s="670">
        <f t="shared" si="74"/>
        <v>0</v>
      </c>
    </row>
    <row r="217" spans="1:24" s="403" customFormat="1" ht="26.45" hidden="1" customHeight="1" x14ac:dyDescent="0.25">
      <c r="A217" s="442" t="s">
        <v>787</v>
      </c>
      <c r="B217" s="438" t="s">
        <v>333</v>
      </c>
      <c r="C217" s="576" t="s">
        <v>31</v>
      </c>
      <c r="D217" s="599">
        <v>163</v>
      </c>
      <c r="E217" s="466">
        <v>65.5</v>
      </c>
      <c r="F217" s="466">
        <f t="shared" si="69"/>
        <v>10676.5</v>
      </c>
      <c r="G217" s="466">
        <v>767</v>
      </c>
      <c r="H217" s="466">
        <f t="shared" si="78"/>
        <v>125021</v>
      </c>
      <c r="I217" s="587">
        <f t="shared" si="70"/>
        <v>135697.5</v>
      </c>
      <c r="J217" s="619"/>
      <c r="K217" s="519">
        <v>65.5</v>
      </c>
      <c r="L217" s="466">
        <f t="shared" si="71"/>
        <v>0</v>
      </c>
      <c r="M217" s="519">
        <v>767</v>
      </c>
      <c r="N217" s="466">
        <f t="shared" si="79"/>
        <v>0</v>
      </c>
      <c r="O217" s="587">
        <f t="shared" si="72"/>
        <v>0</v>
      </c>
      <c r="P217" s="638">
        <f t="shared" si="51"/>
        <v>0</v>
      </c>
      <c r="Q217" s="512">
        <f t="shared" si="52"/>
        <v>0</v>
      </c>
      <c r="R217" s="637">
        <f t="shared" si="53"/>
        <v>0</v>
      </c>
      <c r="S217" s="638"/>
      <c r="T217" s="519">
        <v>65.5</v>
      </c>
      <c r="U217" s="519">
        <f t="shared" si="73"/>
        <v>0</v>
      </c>
      <c r="V217" s="519">
        <v>767</v>
      </c>
      <c r="W217" s="519">
        <f t="shared" si="80"/>
        <v>0</v>
      </c>
      <c r="X217" s="670">
        <f t="shared" si="74"/>
        <v>0</v>
      </c>
    </row>
    <row r="218" spans="1:24" s="403" customFormat="1" ht="15.6" hidden="1" customHeight="1" x14ac:dyDescent="0.25">
      <c r="A218" s="442" t="s">
        <v>788</v>
      </c>
      <c r="B218" s="438" t="s">
        <v>334</v>
      </c>
      <c r="C218" s="576" t="s">
        <v>31</v>
      </c>
      <c r="D218" s="599">
        <v>2</v>
      </c>
      <c r="E218" s="466">
        <v>65.5</v>
      </c>
      <c r="F218" s="466">
        <f t="shared" si="69"/>
        <v>131</v>
      </c>
      <c r="G218" s="466">
        <v>557.70000000000005</v>
      </c>
      <c r="H218" s="466">
        <f t="shared" si="78"/>
        <v>1115.4000000000001</v>
      </c>
      <c r="I218" s="587">
        <f t="shared" si="70"/>
        <v>1246.4000000000001</v>
      </c>
      <c r="J218" s="619"/>
      <c r="K218" s="519">
        <v>65.5</v>
      </c>
      <c r="L218" s="466">
        <f t="shared" si="71"/>
        <v>0</v>
      </c>
      <c r="M218" s="519">
        <v>557.70000000000005</v>
      </c>
      <c r="N218" s="466">
        <f t="shared" si="79"/>
        <v>0</v>
      </c>
      <c r="O218" s="587">
        <f t="shared" si="72"/>
        <v>0</v>
      </c>
      <c r="P218" s="638">
        <f t="shared" si="51"/>
        <v>0</v>
      </c>
      <c r="Q218" s="512">
        <f t="shared" si="52"/>
        <v>0</v>
      </c>
      <c r="R218" s="637">
        <f t="shared" si="53"/>
        <v>0</v>
      </c>
      <c r="S218" s="638"/>
      <c r="T218" s="519">
        <v>65.5</v>
      </c>
      <c r="U218" s="519">
        <f t="shared" si="73"/>
        <v>0</v>
      </c>
      <c r="V218" s="519">
        <v>557.70000000000005</v>
      </c>
      <c r="W218" s="519">
        <f t="shared" si="80"/>
        <v>0</v>
      </c>
      <c r="X218" s="670">
        <f t="shared" si="74"/>
        <v>0</v>
      </c>
    </row>
    <row r="219" spans="1:24" s="403" customFormat="1" ht="15.6" hidden="1" customHeight="1" x14ac:dyDescent="0.25">
      <c r="A219" s="442" t="s">
        <v>789</v>
      </c>
      <c r="B219" s="438" t="s">
        <v>335</v>
      </c>
      <c r="C219" s="576" t="s">
        <v>32</v>
      </c>
      <c r="D219" s="599">
        <v>96</v>
      </c>
      <c r="E219" s="466">
        <v>393</v>
      </c>
      <c r="F219" s="466">
        <f t="shared" si="69"/>
        <v>37728</v>
      </c>
      <c r="G219" s="466">
        <v>600.6</v>
      </c>
      <c r="H219" s="466">
        <f t="shared" si="78"/>
        <v>57657.600000000006</v>
      </c>
      <c r="I219" s="587">
        <f t="shared" si="70"/>
        <v>95385.600000000006</v>
      </c>
      <c r="J219" s="619"/>
      <c r="K219" s="519">
        <v>393</v>
      </c>
      <c r="L219" s="466">
        <f t="shared" si="71"/>
        <v>0</v>
      </c>
      <c r="M219" s="519">
        <v>600.6</v>
      </c>
      <c r="N219" s="466">
        <f t="shared" si="79"/>
        <v>0</v>
      </c>
      <c r="O219" s="587">
        <f t="shared" si="72"/>
        <v>0</v>
      </c>
      <c r="P219" s="638">
        <f t="shared" si="51"/>
        <v>0</v>
      </c>
      <c r="Q219" s="512">
        <f t="shared" si="52"/>
        <v>0</v>
      </c>
      <c r="R219" s="637">
        <f t="shared" si="53"/>
        <v>0</v>
      </c>
      <c r="S219" s="638"/>
      <c r="T219" s="519">
        <v>393</v>
      </c>
      <c r="U219" s="519">
        <f t="shared" si="73"/>
        <v>0</v>
      </c>
      <c r="V219" s="519">
        <v>600.6</v>
      </c>
      <c r="W219" s="519">
        <f t="shared" si="80"/>
        <v>0</v>
      </c>
      <c r="X219" s="670">
        <f t="shared" si="74"/>
        <v>0</v>
      </c>
    </row>
    <row r="220" spans="1:24" s="403" customFormat="1" ht="15.6" hidden="1" customHeight="1" x14ac:dyDescent="0.25">
      <c r="A220" s="442" t="s">
        <v>790</v>
      </c>
      <c r="B220" s="438" t="s">
        <v>336</v>
      </c>
      <c r="C220" s="576" t="s">
        <v>32</v>
      </c>
      <c r="D220" s="596">
        <v>96</v>
      </c>
      <c r="E220" s="466">
        <v>262</v>
      </c>
      <c r="F220" s="466">
        <f t="shared" ref="F220:F245" si="81">E220*D220</f>
        <v>25152</v>
      </c>
      <c r="G220" s="466">
        <v>143</v>
      </c>
      <c r="H220" s="466">
        <f t="shared" si="78"/>
        <v>13728</v>
      </c>
      <c r="I220" s="587">
        <f t="shared" ref="I220:I245" si="82">F220+H220</f>
        <v>38880</v>
      </c>
      <c r="J220" s="618"/>
      <c r="K220" s="519">
        <v>262</v>
      </c>
      <c r="L220" s="466">
        <f t="shared" ref="L220:L245" si="83">K220*J220</f>
        <v>0</v>
      </c>
      <c r="M220" s="519">
        <v>143</v>
      </c>
      <c r="N220" s="466">
        <f t="shared" si="79"/>
        <v>0</v>
      </c>
      <c r="O220" s="587">
        <f t="shared" ref="O220:O245" si="84">L220+N220</f>
        <v>0</v>
      </c>
      <c r="P220" s="638">
        <f t="shared" si="51"/>
        <v>0</v>
      </c>
      <c r="Q220" s="512">
        <f t="shared" si="52"/>
        <v>0</v>
      </c>
      <c r="R220" s="637">
        <f t="shared" si="53"/>
        <v>0</v>
      </c>
      <c r="S220" s="649"/>
      <c r="T220" s="519">
        <v>262</v>
      </c>
      <c r="U220" s="519">
        <f t="shared" si="73"/>
        <v>0</v>
      </c>
      <c r="V220" s="519">
        <v>143</v>
      </c>
      <c r="W220" s="519">
        <f t="shared" si="80"/>
        <v>0</v>
      </c>
      <c r="X220" s="670">
        <f t="shared" si="74"/>
        <v>0</v>
      </c>
    </row>
    <row r="221" spans="1:24" s="403" customFormat="1" ht="26.45" hidden="1" customHeight="1" x14ac:dyDescent="0.25">
      <c r="A221" s="442" t="s">
        <v>791</v>
      </c>
      <c r="B221" s="438" t="s">
        <v>337</v>
      </c>
      <c r="C221" s="576" t="s">
        <v>31</v>
      </c>
      <c r="D221" s="599">
        <v>12</v>
      </c>
      <c r="E221" s="466">
        <v>65.5</v>
      </c>
      <c r="F221" s="466">
        <f t="shared" si="81"/>
        <v>786</v>
      </c>
      <c r="G221" s="466">
        <v>806</v>
      </c>
      <c r="H221" s="466">
        <f t="shared" si="78"/>
        <v>9672</v>
      </c>
      <c r="I221" s="587">
        <f t="shared" si="82"/>
        <v>10458</v>
      </c>
      <c r="J221" s="619"/>
      <c r="K221" s="519">
        <v>65.5</v>
      </c>
      <c r="L221" s="466">
        <f t="shared" si="83"/>
        <v>0</v>
      </c>
      <c r="M221" s="519">
        <v>806</v>
      </c>
      <c r="N221" s="466">
        <f t="shared" si="79"/>
        <v>0</v>
      </c>
      <c r="O221" s="587">
        <f t="shared" si="84"/>
        <v>0</v>
      </c>
      <c r="P221" s="638">
        <f t="shared" si="51"/>
        <v>0</v>
      </c>
      <c r="Q221" s="512">
        <f t="shared" si="52"/>
        <v>0</v>
      </c>
      <c r="R221" s="637">
        <f t="shared" si="53"/>
        <v>0</v>
      </c>
      <c r="S221" s="638"/>
      <c r="T221" s="519">
        <v>65.5</v>
      </c>
      <c r="U221" s="519">
        <f t="shared" si="73"/>
        <v>0</v>
      </c>
      <c r="V221" s="519">
        <v>806</v>
      </c>
      <c r="W221" s="519">
        <f t="shared" si="80"/>
        <v>0</v>
      </c>
      <c r="X221" s="670">
        <f t="shared" si="74"/>
        <v>0</v>
      </c>
    </row>
    <row r="222" spans="1:24" s="403" customFormat="1" ht="16.5" hidden="1" customHeight="1" x14ac:dyDescent="0.25">
      <c r="A222" s="442" t="s">
        <v>792</v>
      </c>
      <c r="B222" s="438" t="s">
        <v>338</v>
      </c>
      <c r="C222" s="576" t="s">
        <v>31</v>
      </c>
      <c r="D222" s="599">
        <v>5</v>
      </c>
      <c r="E222" s="466">
        <v>65.5</v>
      </c>
      <c r="F222" s="466">
        <f t="shared" si="81"/>
        <v>327.5</v>
      </c>
      <c r="G222" s="466">
        <v>860.6</v>
      </c>
      <c r="H222" s="466">
        <f t="shared" si="78"/>
        <v>4303</v>
      </c>
      <c r="I222" s="587">
        <f t="shared" si="82"/>
        <v>4630.5</v>
      </c>
      <c r="J222" s="619"/>
      <c r="K222" s="519">
        <v>65.5</v>
      </c>
      <c r="L222" s="466">
        <f t="shared" si="83"/>
        <v>0</v>
      </c>
      <c r="M222" s="519">
        <v>860.6</v>
      </c>
      <c r="N222" s="466">
        <f t="shared" si="79"/>
        <v>0</v>
      </c>
      <c r="O222" s="587">
        <f t="shared" si="84"/>
        <v>0</v>
      </c>
      <c r="P222" s="638">
        <f t="shared" si="51"/>
        <v>0</v>
      </c>
      <c r="Q222" s="512">
        <f t="shared" si="52"/>
        <v>0</v>
      </c>
      <c r="R222" s="637">
        <f t="shared" si="53"/>
        <v>0</v>
      </c>
      <c r="S222" s="638"/>
      <c r="T222" s="519">
        <v>65.5</v>
      </c>
      <c r="U222" s="519">
        <f t="shared" si="73"/>
        <v>0</v>
      </c>
      <c r="V222" s="519">
        <v>860.6</v>
      </c>
      <c r="W222" s="519">
        <f t="shared" si="80"/>
        <v>0</v>
      </c>
      <c r="X222" s="670">
        <f t="shared" si="74"/>
        <v>0</v>
      </c>
    </row>
    <row r="223" spans="1:24" s="403" customFormat="1" ht="15.6" hidden="1" customHeight="1" x14ac:dyDescent="0.25">
      <c r="A223" s="442" t="s">
        <v>793</v>
      </c>
      <c r="B223" s="438" t="s">
        <v>339</v>
      </c>
      <c r="C223" s="576" t="s">
        <v>31</v>
      </c>
      <c r="D223" s="599">
        <v>120</v>
      </c>
      <c r="E223" s="466">
        <v>131</v>
      </c>
      <c r="F223" s="466">
        <f t="shared" si="81"/>
        <v>15720</v>
      </c>
      <c r="G223" s="466">
        <v>140.4</v>
      </c>
      <c r="H223" s="466">
        <f t="shared" si="78"/>
        <v>16848</v>
      </c>
      <c r="I223" s="587">
        <f t="shared" si="82"/>
        <v>32568</v>
      </c>
      <c r="J223" s="619"/>
      <c r="K223" s="519">
        <v>131</v>
      </c>
      <c r="L223" s="466">
        <f t="shared" si="83"/>
        <v>0</v>
      </c>
      <c r="M223" s="519">
        <v>140.4</v>
      </c>
      <c r="N223" s="466">
        <f t="shared" si="79"/>
        <v>0</v>
      </c>
      <c r="O223" s="587">
        <f t="shared" si="84"/>
        <v>0</v>
      </c>
      <c r="P223" s="638">
        <f t="shared" si="51"/>
        <v>0</v>
      </c>
      <c r="Q223" s="512">
        <f t="shared" si="52"/>
        <v>0</v>
      </c>
      <c r="R223" s="637">
        <f t="shared" si="53"/>
        <v>0</v>
      </c>
      <c r="S223" s="638"/>
      <c r="T223" s="519">
        <v>131</v>
      </c>
      <c r="U223" s="519">
        <f t="shared" si="73"/>
        <v>0</v>
      </c>
      <c r="V223" s="519">
        <v>140.4</v>
      </c>
      <c r="W223" s="519">
        <f t="shared" si="80"/>
        <v>0</v>
      </c>
      <c r="X223" s="670">
        <f t="shared" si="74"/>
        <v>0</v>
      </c>
    </row>
    <row r="224" spans="1:24" s="403" customFormat="1" ht="15.6" hidden="1" customHeight="1" x14ac:dyDescent="0.25">
      <c r="A224" s="442" t="s">
        <v>794</v>
      </c>
      <c r="B224" s="438" t="s">
        <v>340</v>
      </c>
      <c r="C224" s="576" t="s">
        <v>31</v>
      </c>
      <c r="D224" s="599">
        <v>20</v>
      </c>
      <c r="E224" s="466">
        <v>32.75</v>
      </c>
      <c r="F224" s="466">
        <f t="shared" si="81"/>
        <v>655</v>
      </c>
      <c r="G224" s="466">
        <v>59.800000000000004</v>
      </c>
      <c r="H224" s="466">
        <f t="shared" si="78"/>
        <v>1196</v>
      </c>
      <c r="I224" s="587">
        <f t="shared" si="82"/>
        <v>1851</v>
      </c>
      <c r="J224" s="619"/>
      <c r="K224" s="519">
        <v>32.75</v>
      </c>
      <c r="L224" s="466">
        <f t="shared" si="83"/>
        <v>0</v>
      </c>
      <c r="M224" s="519">
        <v>59.800000000000004</v>
      </c>
      <c r="N224" s="466">
        <f t="shared" si="79"/>
        <v>0</v>
      </c>
      <c r="O224" s="587">
        <f t="shared" si="84"/>
        <v>0</v>
      </c>
      <c r="P224" s="638">
        <f t="shared" si="51"/>
        <v>0</v>
      </c>
      <c r="Q224" s="512">
        <f t="shared" si="52"/>
        <v>0</v>
      </c>
      <c r="R224" s="637">
        <f t="shared" si="53"/>
        <v>0</v>
      </c>
      <c r="S224" s="638"/>
      <c r="T224" s="519">
        <v>32.75</v>
      </c>
      <c r="U224" s="519">
        <f t="shared" si="73"/>
        <v>0</v>
      </c>
      <c r="V224" s="519">
        <v>59.800000000000004</v>
      </c>
      <c r="W224" s="519">
        <f t="shared" si="80"/>
        <v>0</v>
      </c>
      <c r="X224" s="670">
        <f t="shared" si="74"/>
        <v>0</v>
      </c>
    </row>
    <row r="225" spans="1:24" s="403" customFormat="1" ht="15.6" hidden="1" customHeight="1" x14ac:dyDescent="0.25">
      <c r="A225" s="442" t="s">
        <v>795</v>
      </c>
      <c r="B225" s="438" t="s">
        <v>341</v>
      </c>
      <c r="C225" s="576" t="s">
        <v>31</v>
      </c>
      <c r="D225" s="599">
        <v>20</v>
      </c>
      <c r="E225" s="466">
        <v>32.75</v>
      </c>
      <c r="F225" s="466">
        <f t="shared" si="81"/>
        <v>655</v>
      </c>
      <c r="G225" s="466">
        <v>122.2</v>
      </c>
      <c r="H225" s="466">
        <f t="shared" si="78"/>
        <v>2444</v>
      </c>
      <c r="I225" s="587">
        <f t="shared" si="82"/>
        <v>3099</v>
      </c>
      <c r="J225" s="619"/>
      <c r="K225" s="519">
        <v>32.75</v>
      </c>
      <c r="L225" s="466">
        <f t="shared" si="83"/>
        <v>0</v>
      </c>
      <c r="M225" s="519">
        <v>122.2</v>
      </c>
      <c r="N225" s="466">
        <f t="shared" si="79"/>
        <v>0</v>
      </c>
      <c r="O225" s="587">
        <f t="shared" si="84"/>
        <v>0</v>
      </c>
      <c r="P225" s="638">
        <f t="shared" si="51"/>
        <v>0</v>
      </c>
      <c r="Q225" s="512">
        <f t="shared" si="52"/>
        <v>0</v>
      </c>
      <c r="R225" s="637">
        <f t="shared" si="53"/>
        <v>0</v>
      </c>
      <c r="S225" s="638"/>
      <c r="T225" s="519">
        <v>32.75</v>
      </c>
      <c r="U225" s="519">
        <f t="shared" si="73"/>
        <v>0</v>
      </c>
      <c r="V225" s="519">
        <v>122.2</v>
      </c>
      <c r="W225" s="519">
        <f t="shared" si="80"/>
        <v>0</v>
      </c>
      <c r="X225" s="670">
        <f t="shared" si="74"/>
        <v>0</v>
      </c>
    </row>
    <row r="226" spans="1:24" s="403" customFormat="1" ht="15.6" hidden="1" customHeight="1" x14ac:dyDescent="0.25">
      <c r="A226" s="442" t="s">
        <v>796</v>
      </c>
      <c r="B226" s="438" t="s">
        <v>342</v>
      </c>
      <c r="C226" s="576" t="s">
        <v>31</v>
      </c>
      <c r="D226" s="599">
        <v>4</v>
      </c>
      <c r="E226" s="466">
        <v>65.5</v>
      </c>
      <c r="F226" s="466">
        <f t="shared" si="81"/>
        <v>262</v>
      </c>
      <c r="G226" s="466">
        <v>440.7</v>
      </c>
      <c r="H226" s="466">
        <f t="shared" si="78"/>
        <v>1762.8</v>
      </c>
      <c r="I226" s="587">
        <f t="shared" si="82"/>
        <v>2024.8</v>
      </c>
      <c r="J226" s="619"/>
      <c r="K226" s="519">
        <v>65.5</v>
      </c>
      <c r="L226" s="466">
        <f t="shared" si="83"/>
        <v>0</v>
      </c>
      <c r="M226" s="519">
        <v>440.7</v>
      </c>
      <c r="N226" s="466">
        <f t="shared" si="79"/>
        <v>0</v>
      </c>
      <c r="O226" s="587">
        <f t="shared" si="84"/>
        <v>0</v>
      </c>
      <c r="P226" s="638">
        <f t="shared" ref="P226:P289" si="85">K226-T226</f>
        <v>0</v>
      </c>
      <c r="Q226" s="512">
        <f t="shared" ref="Q226:Q289" si="86">M226-V226</f>
        <v>0</v>
      </c>
      <c r="R226" s="637">
        <f t="shared" si="53"/>
        <v>0</v>
      </c>
      <c r="S226" s="638"/>
      <c r="T226" s="519">
        <v>65.5</v>
      </c>
      <c r="U226" s="519">
        <f t="shared" si="73"/>
        <v>0</v>
      </c>
      <c r="V226" s="519">
        <v>440.7</v>
      </c>
      <c r="W226" s="519">
        <f t="shared" si="80"/>
        <v>0</v>
      </c>
      <c r="X226" s="670">
        <f t="shared" si="74"/>
        <v>0</v>
      </c>
    </row>
    <row r="227" spans="1:24" s="403" customFormat="1" ht="15.6" hidden="1" customHeight="1" x14ac:dyDescent="0.25">
      <c r="A227" s="442" t="s">
        <v>797</v>
      </c>
      <c r="B227" s="438" t="s">
        <v>343</v>
      </c>
      <c r="C227" s="576" t="s">
        <v>31</v>
      </c>
      <c r="D227" s="599">
        <v>8</v>
      </c>
      <c r="E227" s="466">
        <v>32.75</v>
      </c>
      <c r="F227" s="466">
        <f t="shared" si="81"/>
        <v>262</v>
      </c>
      <c r="G227" s="466">
        <v>205.4</v>
      </c>
      <c r="H227" s="466">
        <f t="shared" si="78"/>
        <v>1643.2</v>
      </c>
      <c r="I227" s="587">
        <f t="shared" si="82"/>
        <v>1905.2</v>
      </c>
      <c r="J227" s="619"/>
      <c r="K227" s="519">
        <v>32.75</v>
      </c>
      <c r="L227" s="466">
        <f t="shared" si="83"/>
        <v>0</v>
      </c>
      <c r="M227" s="519">
        <v>205.4</v>
      </c>
      <c r="N227" s="466">
        <f t="shared" si="79"/>
        <v>0</v>
      </c>
      <c r="O227" s="587">
        <f t="shared" si="84"/>
        <v>0</v>
      </c>
      <c r="P227" s="638">
        <f t="shared" si="85"/>
        <v>0</v>
      </c>
      <c r="Q227" s="512">
        <f t="shared" si="86"/>
        <v>0</v>
      </c>
      <c r="R227" s="637">
        <f t="shared" ref="R227:R290" si="87">(D227*K227)-(D227*T227)</f>
        <v>0</v>
      </c>
      <c r="S227" s="638"/>
      <c r="T227" s="519">
        <v>32.75</v>
      </c>
      <c r="U227" s="519">
        <f t="shared" si="73"/>
        <v>0</v>
      </c>
      <c r="V227" s="519">
        <v>205.4</v>
      </c>
      <c r="W227" s="519">
        <f t="shared" si="80"/>
        <v>0</v>
      </c>
      <c r="X227" s="670">
        <f t="shared" si="74"/>
        <v>0</v>
      </c>
    </row>
    <row r="228" spans="1:24" s="403" customFormat="1" ht="15.6" hidden="1" customHeight="1" x14ac:dyDescent="0.25">
      <c r="A228" s="442" t="s">
        <v>798</v>
      </c>
      <c r="B228" s="438" t="s">
        <v>344</v>
      </c>
      <c r="C228" s="576" t="s">
        <v>31</v>
      </c>
      <c r="D228" s="599">
        <v>100</v>
      </c>
      <c r="E228" s="466">
        <v>13.100000000000001</v>
      </c>
      <c r="F228" s="466">
        <f t="shared" si="81"/>
        <v>1310.0000000000002</v>
      </c>
      <c r="G228" s="466">
        <v>17.940000000000001</v>
      </c>
      <c r="H228" s="466">
        <f t="shared" si="78"/>
        <v>1794.0000000000002</v>
      </c>
      <c r="I228" s="587">
        <f t="shared" si="82"/>
        <v>3104.0000000000005</v>
      </c>
      <c r="J228" s="619"/>
      <c r="K228" s="519">
        <v>13.100000000000001</v>
      </c>
      <c r="L228" s="466">
        <f t="shared" si="83"/>
        <v>0</v>
      </c>
      <c r="M228" s="519">
        <v>17.940000000000001</v>
      </c>
      <c r="N228" s="466">
        <f t="shared" si="79"/>
        <v>0</v>
      </c>
      <c r="O228" s="587">
        <f t="shared" si="84"/>
        <v>0</v>
      </c>
      <c r="P228" s="638">
        <f t="shared" si="85"/>
        <v>0</v>
      </c>
      <c r="Q228" s="512">
        <f t="shared" si="86"/>
        <v>0</v>
      </c>
      <c r="R228" s="637">
        <f t="shared" si="87"/>
        <v>0</v>
      </c>
      <c r="S228" s="638"/>
      <c r="T228" s="519">
        <v>13.100000000000001</v>
      </c>
      <c r="U228" s="519">
        <f t="shared" si="73"/>
        <v>0</v>
      </c>
      <c r="V228" s="519">
        <v>17.940000000000001</v>
      </c>
      <c r="W228" s="519">
        <f t="shared" si="80"/>
        <v>0</v>
      </c>
      <c r="X228" s="670">
        <f t="shared" si="74"/>
        <v>0</v>
      </c>
    </row>
    <row r="229" spans="1:24" s="403" customFormat="1" ht="15.6" hidden="1" customHeight="1" x14ac:dyDescent="0.25">
      <c r="A229" s="442" t="s">
        <v>799</v>
      </c>
      <c r="B229" s="438" t="s">
        <v>345</v>
      </c>
      <c r="C229" s="576" t="s">
        <v>32</v>
      </c>
      <c r="D229" s="599">
        <v>324</v>
      </c>
      <c r="E229" s="466">
        <v>497.8</v>
      </c>
      <c r="F229" s="466">
        <f t="shared" si="81"/>
        <v>161287.20000000001</v>
      </c>
      <c r="G229" s="466">
        <v>1094.6000000000001</v>
      </c>
      <c r="H229" s="466">
        <f t="shared" si="78"/>
        <v>354650.4</v>
      </c>
      <c r="I229" s="587">
        <f t="shared" si="82"/>
        <v>515937.60000000003</v>
      </c>
      <c r="J229" s="619"/>
      <c r="K229" s="519">
        <v>497.8</v>
      </c>
      <c r="L229" s="466">
        <f t="shared" si="83"/>
        <v>0</v>
      </c>
      <c r="M229" s="519">
        <v>1094.6000000000001</v>
      </c>
      <c r="N229" s="466">
        <f t="shared" si="79"/>
        <v>0</v>
      </c>
      <c r="O229" s="587">
        <f t="shared" si="84"/>
        <v>0</v>
      </c>
      <c r="P229" s="638">
        <f t="shared" si="85"/>
        <v>0</v>
      </c>
      <c r="Q229" s="512">
        <f t="shared" si="86"/>
        <v>0</v>
      </c>
      <c r="R229" s="637">
        <f t="shared" si="87"/>
        <v>0</v>
      </c>
      <c r="S229" s="638"/>
      <c r="T229" s="519">
        <v>497.8</v>
      </c>
      <c r="U229" s="519">
        <f t="shared" si="73"/>
        <v>0</v>
      </c>
      <c r="V229" s="519">
        <v>1094.6000000000001</v>
      </c>
      <c r="W229" s="519">
        <f t="shared" si="80"/>
        <v>0</v>
      </c>
      <c r="X229" s="670">
        <f t="shared" si="74"/>
        <v>0</v>
      </c>
    </row>
    <row r="230" spans="1:24" s="403" customFormat="1" ht="15.6" hidden="1" customHeight="1" x14ac:dyDescent="0.25">
      <c r="A230" s="442" t="s">
        <v>800</v>
      </c>
      <c r="B230" s="438" t="s">
        <v>249</v>
      </c>
      <c r="C230" s="576" t="s">
        <v>32</v>
      </c>
      <c r="D230" s="599">
        <v>648</v>
      </c>
      <c r="E230" s="466">
        <v>497.8</v>
      </c>
      <c r="F230" s="466">
        <f t="shared" si="81"/>
        <v>322574.40000000002</v>
      </c>
      <c r="G230" s="466">
        <v>587.75599999999997</v>
      </c>
      <c r="H230" s="466">
        <f t="shared" si="78"/>
        <v>380865.88799999998</v>
      </c>
      <c r="I230" s="587">
        <f t="shared" si="82"/>
        <v>703440.28799999994</v>
      </c>
      <c r="J230" s="619"/>
      <c r="K230" s="519">
        <v>497.8</v>
      </c>
      <c r="L230" s="466">
        <f t="shared" si="83"/>
        <v>0</v>
      </c>
      <c r="M230" s="519">
        <v>587.75599999999997</v>
      </c>
      <c r="N230" s="466">
        <f t="shared" si="79"/>
        <v>0</v>
      </c>
      <c r="O230" s="587">
        <f t="shared" si="84"/>
        <v>0</v>
      </c>
      <c r="P230" s="638">
        <f t="shared" si="85"/>
        <v>0</v>
      </c>
      <c r="Q230" s="512">
        <f t="shared" si="86"/>
        <v>0</v>
      </c>
      <c r="R230" s="637">
        <f t="shared" si="87"/>
        <v>0</v>
      </c>
      <c r="S230" s="638"/>
      <c r="T230" s="519">
        <v>497.8</v>
      </c>
      <c r="U230" s="519">
        <f t="shared" si="73"/>
        <v>0</v>
      </c>
      <c r="V230" s="519">
        <v>587.75599999999997</v>
      </c>
      <c r="W230" s="519">
        <f t="shared" si="80"/>
        <v>0</v>
      </c>
      <c r="X230" s="670">
        <f t="shared" si="74"/>
        <v>0</v>
      </c>
    </row>
    <row r="231" spans="1:24" s="403" customFormat="1" ht="15.6" hidden="1" customHeight="1" x14ac:dyDescent="0.25">
      <c r="A231" s="442" t="s">
        <v>801</v>
      </c>
      <c r="B231" s="438" t="s">
        <v>346</v>
      </c>
      <c r="C231" s="576" t="s">
        <v>32</v>
      </c>
      <c r="D231" s="599">
        <v>24</v>
      </c>
      <c r="E231" s="466">
        <v>131</v>
      </c>
      <c r="F231" s="466">
        <f t="shared" si="81"/>
        <v>3144</v>
      </c>
      <c r="G231" s="466">
        <v>367.64000000000004</v>
      </c>
      <c r="H231" s="466">
        <f t="shared" si="78"/>
        <v>8823.36</v>
      </c>
      <c r="I231" s="587">
        <f t="shared" si="82"/>
        <v>11967.36</v>
      </c>
      <c r="J231" s="619"/>
      <c r="K231" s="519">
        <v>131</v>
      </c>
      <c r="L231" s="466">
        <f t="shared" si="83"/>
        <v>0</v>
      </c>
      <c r="M231" s="519">
        <v>367.64000000000004</v>
      </c>
      <c r="N231" s="466">
        <f t="shared" si="79"/>
        <v>0</v>
      </c>
      <c r="O231" s="587">
        <f t="shared" si="84"/>
        <v>0</v>
      </c>
      <c r="P231" s="638">
        <f t="shared" si="85"/>
        <v>0</v>
      </c>
      <c r="Q231" s="512">
        <f t="shared" si="86"/>
        <v>0</v>
      </c>
      <c r="R231" s="637">
        <f t="shared" si="87"/>
        <v>0</v>
      </c>
      <c r="S231" s="638"/>
      <c r="T231" s="519">
        <v>131</v>
      </c>
      <c r="U231" s="519">
        <f t="shared" si="73"/>
        <v>0</v>
      </c>
      <c r="V231" s="519">
        <v>367.64000000000004</v>
      </c>
      <c r="W231" s="519">
        <f t="shared" si="80"/>
        <v>0</v>
      </c>
      <c r="X231" s="670">
        <f t="shared" si="74"/>
        <v>0</v>
      </c>
    </row>
    <row r="232" spans="1:24" s="403" customFormat="1" ht="26.45" hidden="1" customHeight="1" x14ac:dyDescent="0.25">
      <c r="A232" s="442" t="s">
        <v>802</v>
      </c>
      <c r="B232" s="438" t="s">
        <v>347</v>
      </c>
      <c r="C232" s="576" t="s">
        <v>32</v>
      </c>
      <c r="D232" s="599">
        <v>32</v>
      </c>
      <c r="E232" s="466">
        <v>196.5</v>
      </c>
      <c r="F232" s="466">
        <f t="shared" si="81"/>
        <v>6288</v>
      </c>
      <c r="G232" s="466">
        <v>271.98599999999999</v>
      </c>
      <c r="H232" s="466">
        <f t="shared" si="78"/>
        <v>8703.5519999999997</v>
      </c>
      <c r="I232" s="587">
        <f t="shared" si="82"/>
        <v>14991.552</v>
      </c>
      <c r="J232" s="619"/>
      <c r="K232" s="519">
        <v>196.5</v>
      </c>
      <c r="L232" s="466">
        <f t="shared" si="83"/>
        <v>0</v>
      </c>
      <c r="M232" s="519">
        <v>271.98599999999999</v>
      </c>
      <c r="N232" s="466">
        <f t="shared" si="79"/>
        <v>0</v>
      </c>
      <c r="O232" s="587">
        <f t="shared" si="84"/>
        <v>0</v>
      </c>
      <c r="P232" s="638">
        <f t="shared" si="85"/>
        <v>0</v>
      </c>
      <c r="Q232" s="512">
        <f t="shared" si="86"/>
        <v>0</v>
      </c>
      <c r="R232" s="637">
        <f t="shared" si="87"/>
        <v>0</v>
      </c>
      <c r="S232" s="638"/>
      <c r="T232" s="519">
        <v>196.5</v>
      </c>
      <c r="U232" s="519">
        <f t="shared" si="73"/>
        <v>0</v>
      </c>
      <c r="V232" s="519">
        <v>271.98599999999999</v>
      </c>
      <c r="W232" s="519">
        <f t="shared" si="80"/>
        <v>0</v>
      </c>
      <c r="X232" s="670">
        <f t="shared" si="74"/>
        <v>0</v>
      </c>
    </row>
    <row r="233" spans="1:24" s="403" customFormat="1" ht="15.6" hidden="1" customHeight="1" x14ac:dyDescent="0.25">
      <c r="A233" s="442" t="s">
        <v>803</v>
      </c>
      <c r="B233" s="438" t="s">
        <v>348</v>
      </c>
      <c r="C233" s="576" t="s">
        <v>31</v>
      </c>
      <c r="D233" s="599">
        <v>5</v>
      </c>
      <c r="E233" s="466">
        <v>1572</v>
      </c>
      <c r="F233" s="466">
        <f t="shared" si="81"/>
        <v>7860</v>
      </c>
      <c r="G233" s="466">
        <v>3572.4</v>
      </c>
      <c r="H233" s="466">
        <f t="shared" si="78"/>
        <v>17862</v>
      </c>
      <c r="I233" s="587">
        <f t="shared" si="82"/>
        <v>25722</v>
      </c>
      <c r="J233" s="619"/>
      <c r="K233" s="519">
        <v>1572</v>
      </c>
      <c r="L233" s="466">
        <f t="shared" si="83"/>
        <v>0</v>
      </c>
      <c r="M233" s="519">
        <v>3572.4</v>
      </c>
      <c r="N233" s="466">
        <f t="shared" si="79"/>
        <v>0</v>
      </c>
      <c r="O233" s="587">
        <f t="shared" si="84"/>
        <v>0</v>
      </c>
      <c r="P233" s="638">
        <f t="shared" si="85"/>
        <v>0</v>
      </c>
      <c r="Q233" s="512">
        <f t="shared" si="86"/>
        <v>0</v>
      </c>
      <c r="R233" s="637">
        <f t="shared" si="87"/>
        <v>0</v>
      </c>
      <c r="S233" s="638"/>
      <c r="T233" s="519">
        <v>1572</v>
      </c>
      <c r="U233" s="519">
        <f t="shared" si="73"/>
        <v>0</v>
      </c>
      <c r="V233" s="519">
        <v>3572.4</v>
      </c>
      <c r="W233" s="519">
        <f t="shared" si="80"/>
        <v>0</v>
      </c>
      <c r="X233" s="670">
        <f t="shared" si="74"/>
        <v>0</v>
      </c>
    </row>
    <row r="234" spans="1:24" s="403" customFormat="1" ht="26.45" hidden="1" customHeight="1" x14ac:dyDescent="0.25">
      <c r="A234" s="442" t="s">
        <v>804</v>
      </c>
      <c r="B234" s="438" t="s">
        <v>349</v>
      </c>
      <c r="C234" s="576" t="s">
        <v>31</v>
      </c>
      <c r="D234" s="599">
        <v>3</v>
      </c>
      <c r="E234" s="466">
        <v>1572</v>
      </c>
      <c r="F234" s="466">
        <f t="shared" si="81"/>
        <v>4716</v>
      </c>
      <c r="G234" s="466">
        <v>2107.04</v>
      </c>
      <c r="H234" s="466">
        <f t="shared" si="78"/>
        <v>6321.12</v>
      </c>
      <c r="I234" s="587">
        <f t="shared" si="82"/>
        <v>11037.119999999999</v>
      </c>
      <c r="J234" s="619"/>
      <c r="K234" s="519">
        <v>1572</v>
      </c>
      <c r="L234" s="466">
        <f t="shared" si="83"/>
        <v>0</v>
      </c>
      <c r="M234" s="519">
        <v>2107.04</v>
      </c>
      <c r="N234" s="466">
        <f t="shared" si="79"/>
        <v>0</v>
      </c>
      <c r="O234" s="587">
        <f t="shared" si="84"/>
        <v>0</v>
      </c>
      <c r="P234" s="638">
        <f t="shared" si="85"/>
        <v>0</v>
      </c>
      <c r="Q234" s="512">
        <f t="shared" si="86"/>
        <v>0</v>
      </c>
      <c r="R234" s="637">
        <f t="shared" si="87"/>
        <v>0</v>
      </c>
      <c r="S234" s="638"/>
      <c r="T234" s="519">
        <v>1572</v>
      </c>
      <c r="U234" s="519">
        <f t="shared" si="73"/>
        <v>0</v>
      </c>
      <c r="V234" s="519">
        <v>2107.04</v>
      </c>
      <c r="W234" s="519">
        <f t="shared" si="80"/>
        <v>0</v>
      </c>
      <c r="X234" s="670">
        <f t="shared" si="74"/>
        <v>0</v>
      </c>
    </row>
    <row r="235" spans="1:24" s="403" customFormat="1" ht="15.6" hidden="1" customHeight="1" x14ac:dyDescent="0.25">
      <c r="A235" s="442" t="s">
        <v>805</v>
      </c>
      <c r="B235" s="438" t="s">
        <v>350</v>
      </c>
      <c r="C235" s="576" t="s">
        <v>31</v>
      </c>
      <c r="D235" s="599">
        <v>7</v>
      </c>
      <c r="E235" s="466">
        <v>1572</v>
      </c>
      <c r="F235" s="466">
        <f t="shared" si="81"/>
        <v>11004</v>
      </c>
      <c r="G235" s="466">
        <v>4797</v>
      </c>
      <c r="H235" s="466">
        <f t="shared" si="78"/>
        <v>33579</v>
      </c>
      <c r="I235" s="587">
        <f t="shared" si="82"/>
        <v>44583</v>
      </c>
      <c r="J235" s="619"/>
      <c r="K235" s="519">
        <v>1572</v>
      </c>
      <c r="L235" s="466">
        <f t="shared" si="83"/>
        <v>0</v>
      </c>
      <c r="M235" s="519">
        <v>4797</v>
      </c>
      <c r="N235" s="466">
        <f t="shared" si="79"/>
        <v>0</v>
      </c>
      <c r="O235" s="587">
        <f t="shared" si="84"/>
        <v>0</v>
      </c>
      <c r="P235" s="638">
        <f t="shared" si="85"/>
        <v>0</v>
      </c>
      <c r="Q235" s="512">
        <f t="shared" si="86"/>
        <v>0</v>
      </c>
      <c r="R235" s="637">
        <f t="shared" si="87"/>
        <v>0</v>
      </c>
      <c r="S235" s="638"/>
      <c r="T235" s="519">
        <v>1572</v>
      </c>
      <c r="U235" s="519">
        <f t="shared" si="73"/>
        <v>0</v>
      </c>
      <c r="V235" s="519">
        <v>4797</v>
      </c>
      <c r="W235" s="519">
        <f t="shared" si="80"/>
        <v>0</v>
      </c>
      <c r="X235" s="670">
        <f t="shared" si="74"/>
        <v>0</v>
      </c>
    </row>
    <row r="236" spans="1:24" s="403" customFormat="1" ht="15.6" hidden="1" customHeight="1" x14ac:dyDescent="0.25">
      <c r="A236" s="442" t="s">
        <v>806</v>
      </c>
      <c r="B236" s="438" t="s">
        <v>351</v>
      </c>
      <c r="C236" s="576" t="s">
        <v>31</v>
      </c>
      <c r="D236" s="599">
        <v>120</v>
      </c>
      <c r="E236" s="466">
        <v>393</v>
      </c>
      <c r="F236" s="466">
        <f t="shared" si="81"/>
        <v>47160</v>
      </c>
      <c r="G236" s="466">
        <v>1042.6000000000001</v>
      </c>
      <c r="H236" s="466">
        <f t="shared" si="78"/>
        <v>125112.00000000001</v>
      </c>
      <c r="I236" s="587">
        <f t="shared" si="82"/>
        <v>172272</v>
      </c>
      <c r="J236" s="619"/>
      <c r="K236" s="519">
        <v>393</v>
      </c>
      <c r="L236" s="466">
        <f t="shared" si="83"/>
        <v>0</v>
      </c>
      <c r="M236" s="519">
        <v>1042.6000000000001</v>
      </c>
      <c r="N236" s="466">
        <f t="shared" si="79"/>
        <v>0</v>
      </c>
      <c r="O236" s="587">
        <f t="shared" si="84"/>
        <v>0</v>
      </c>
      <c r="P236" s="638">
        <f t="shared" si="85"/>
        <v>0</v>
      </c>
      <c r="Q236" s="512">
        <f t="shared" si="86"/>
        <v>0</v>
      </c>
      <c r="R236" s="637">
        <f t="shared" si="87"/>
        <v>0</v>
      </c>
      <c r="S236" s="638"/>
      <c r="T236" s="519">
        <v>393</v>
      </c>
      <c r="U236" s="519">
        <f t="shared" si="73"/>
        <v>0</v>
      </c>
      <c r="V236" s="519">
        <v>1042.6000000000001</v>
      </c>
      <c r="W236" s="519">
        <f t="shared" si="80"/>
        <v>0</v>
      </c>
      <c r="X236" s="670">
        <f t="shared" si="74"/>
        <v>0</v>
      </c>
    </row>
    <row r="237" spans="1:24" s="403" customFormat="1" ht="15.6" hidden="1" customHeight="1" x14ac:dyDescent="0.25">
      <c r="A237" s="442" t="s">
        <v>807</v>
      </c>
      <c r="B237" s="438" t="s">
        <v>352</v>
      </c>
      <c r="C237" s="576" t="s">
        <v>31</v>
      </c>
      <c r="D237" s="599">
        <v>600</v>
      </c>
      <c r="E237" s="466">
        <v>393</v>
      </c>
      <c r="F237" s="466">
        <f t="shared" si="81"/>
        <v>235800</v>
      </c>
      <c r="G237" s="466">
        <v>161.20000000000002</v>
      </c>
      <c r="H237" s="466">
        <f t="shared" si="78"/>
        <v>96720.000000000015</v>
      </c>
      <c r="I237" s="587">
        <f t="shared" si="82"/>
        <v>332520</v>
      </c>
      <c r="J237" s="619"/>
      <c r="K237" s="519">
        <v>393</v>
      </c>
      <c r="L237" s="466">
        <f t="shared" si="83"/>
        <v>0</v>
      </c>
      <c r="M237" s="519">
        <v>161.20000000000002</v>
      </c>
      <c r="N237" s="466">
        <f t="shared" si="79"/>
        <v>0</v>
      </c>
      <c r="O237" s="587">
        <f t="shared" si="84"/>
        <v>0</v>
      </c>
      <c r="P237" s="638">
        <f t="shared" si="85"/>
        <v>0</v>
      </c>
      <c r="Q237" s="512">
        <f t="shared" si="86"/>
        <v>0</v>
      </c>
      <c r="R237" s="637">
        <f t="shared" si="87"/>
        <v>0</v>
      </c>
      <c r="S237" s="638"/>
      <c r="T237" s="519">
        <v>393</v>
      </c>
      <c r="U237" s="519">
        <f t="shared" si="73"/>
        <v>0</v>
      </c>
      <c r="V237" s="519">
        <v>161.20000000000002</v>
      </c>
      <c r="W237" s="519">
        <f t="shared" si="80"/>
        <v>0</v>
      </c>
      <c r="X237" s="670">
        <f t="shared" si="74"/>
        <v>0</v>
      </c>
    </row>
    <row r="238" spans="1:24" s="403" customFormat="1" ht="15.6" hidden="1" customHeight="1" x14ac:dyDescent="0.25">
      <c r="A238" s="442" t="s">
        <v>808</v>
      </c>
      <c r="B238" s="438" t="s">
        <v>258</v>
      </c>
      <c r="C238" s="576" t="s">
        <v>31</v>
      </c>
      <c r="D238" s="599">
        <v>600</v>
      </c>
      <c r="E238" s="466">
        <v>32.75</v>
      </c>
      <c r="F238" s="466">
        <f t="shared" si="81"/>
        <v>19650</v>
      </c>
      <c r="G238" s="466">
        <v>107.926</v>
      </c>
      <c r="H238" s="466">
        <f t="shared" si="78"/>
        <v>64755.6</v>
      </c>
      <c r="I238" s="587">
        <f t="shared" si="82"/>
        <v>84405.6</v>
      </c>
      <c r="J238" s="619"/>
      <c r="K238" s="519">
        <v>32.75</v>
      </c>
      <c r="L238" s="466">
        <f t="shared" si="83"/>
        <v>0</v>
      </c>
      <c r="M238" s="519">
        <v>107.926</v>
      </c>
      <c r="N238" s="466">
        <f t="shared" si="79"/>
        <v>0</v>
      </c>
      <c r="O238" s="587">
        <f t="shared" si="84"/>
        <v>0</v>
      </c>
      <c r="P238" s="638">
        <f t="shared" si="85"/>
        <v>0</v>
      </c>
      <c r="Q238" s="512">
        <f t="shared" si="86"/>
        <v>0</v>
      </c>
      <c r="R238" s="637">
        <f t="shared" si="87"/>
        <v>0</v>
      </c>
      <c r="S238" s="638"/>
      <c r="T238" s="519">
        <v>32.75</v>
      </c>
      <c r="U238" s="519">
        <f t="shared" si="73"/>
        <v>0</v>
      </c>
      <c r="V238" s="519">
        <v>107.926</v>
      </c>
      <c r="W238" s="519">
        <f t="shared" si="80"/>
        <v>0</v>
      </c>
      <c r="X238" s="670">
        <f t="shared" si="74"/>
        <v>0</v>
      </c>
    </row>
    <row r="239" spans="1:24" s="403" customFormat="1" ht="15.6" hidden="1" customHeight="1" x14ac:dyDescent="0.25">
      <c r="A239" s="442" t="s">
        <v>809</v>
      </c>
      <c r="B239" s="438" t="s">
        <v>353</v>
      </c>
      <c r="C239" s="576" t="s">
        <v>31</v>
      </c>
      <c r="D239" s="599">
        <v>50</v>
      </c>
      <c r="E239" s="466">
        <v>19.650000000000002</v>
      </c>
      <c r="F239" s="466">
        <f t="shared" si="81"/>
        <v>982.50000000000011</v>
      </c>
      <c r="G239" s="466">
        <v>8.8660000000000014</v>
      </c>
      <c r="H239" s="466">
        <f t="shared" si="78"/>
        <v>443.30000000000007</v>
      </c>
      <c r="I239" s="587">
        <f t="shared" si="82"/>
        <v>1425.8000000000002</v>
      </c>
      <c r="J239" s="619"/>
      <c r="K239" s="519">
        <v>19.650000000000002</v>
      </c>
      <c r="L239" s="466">
        <f t="shared" si="83"/>
        <v>0</v>
      </c>
      <c r="M239" s="519">
        <v>8.8660000000000014</v>
      </c>
      <c r="N239" s="466">
        <f t="shared" si="79"/>
        <v>0</v>
      </c>
      <c r="O239" s="587">
        <f t="shared" si="84"/>
        <v>0</v>
      </c>
      <c r="P239" s="638">
        <f t="shared" si="85"/>
        <v>0</v>
      </c>
      <c r="Q239" s="512">
        <f t="shared" si="86"/>
        <v>0</v>
      </c>
      <c r="R239" s="637">
        <f t="shared" si="87"/>
        <v>0</v>
      </c>
      <c r="S239" s="638"/>
      <c r="T239" s="519">
        <v>19.650000000000002</v>
      </c>
      <c r="U239" s="519">
        <f t="shared" si="73"/>
        <v>0</v>
      </c>
      <c r="V239" s="519">
        <v>8.8660000000000014</v>
      </c>
      <c r="W239" s="519">
        <f t="shared" si="80"/>
        <v>0</v>
      </c>
      <c r="X239" s="670">
        <f t="shared" si="74"/>
        <v>0</v>
      </c>
    </row>
    <row r="240" spans="1:24" s="403" customFormat="1" ht="15.6" hidden="1" customHeight="1" x14ac:dyDescent="0.25">
      <c r="A240" s="442" t="s">
        <v>810</v>
      </c>
      <c r="B240" s="438" t="s">
        <v>354</v>
      </c>
      <c r="C240" s="576" t="s">
        <v>32</v>
      </c>
      <c r="D240" s="599">
        <v>1660</v>
      </c>
      <c r="E240" s="466">
        <v>220.08</v>
      </c>
      <c r="F240" s="466">
        <f t="shared" si="81"/>
        <v>365332.80000000005</v>
      </c>
      <c r="G240" s="466">
        <v>106.60000000000001</v>
      </c>
      <c r="H240" s="466">
        <f t="shared" si="78"/>
        <v>176956</v>
      </c>
      <c r="I240" s="587">
        <f t="shared" si="82"/>
        <v>542288.80000000005</v>
      </c>
      <c r="J240" s="619"/>
      <c r="K240" s="519">
        <v>220.08</v>
      </c>
      <c r="L240" s="466">
        <f t="shared" si="83"/>
        <v>0</v>
      </c>
      <c r="M240" s="519">
        <v>106.60000000000001</v>
      </c>
      <c r="N240" s="466">
        <f t="shared" si="79"/>
        <v>0</v>
      </c>
      <c r="O240" s="587">
        <f t="shared" si="84"/>
        <v>0</v>
      </c>
      <c r="P240" s="638">
        <f t="shared" si="85"/>
        <v>0</v>
      </c>
      <c r="Q240" s="512">
        <f t="shared" si="86"/>
        <v>0</v>
      </c>
      <c r="R240" s="637">
        <f t="shared" si="87"/>
        <v>0</v>
      </c>
      <c r="S240" s="638"/>
      <c r="T240" s="519">
        <v>220.08</v>
      </c>
      <c r="U240" s="519">
        <f t="shared" si="73"/>
        <v>0</v>
      </c>
      <c r="V240" s="519">
        <v>106.60000000000001</v>
      </c>
      <c r="W240" s="519">
        <f t="shared" si="80"/>
        <v>0</v>
      </c>
      <c r="X240" s="670">
        <f t="shared" si="74"/>
        <v>0</v>
      </c>
    </row>
    <row r="241" spans="1:24" s="403" customFormat="1" ht="26.45" hidden="1" customHeight="1" x14ac:dyDescent="0.25">
      <c r="A241" s="442" t="s">
        <v>811</v>
      </c>
      <c r="B241" s="438" t="s">
        <v>355</v>
      </c>
      <c r="C241" s="576" t="s">
        <v>32</v>
      </c>
      <c r="D241" s="599">
        <v>11952</v>
      </c>
      <c r="E241" s="466">
        <v>146.72</v>
      </c>
      <c r="F241" s="466">
        <f t="shared" si="81"/>
        <v>1753597.44</v>
      </c>
      <c r="G241" s="466">
        <v>94.38</v>
      </c>
      <c r="H241" s="466">
        <f t="shared" si="78"/>
        <v>1128029.76</v>
      </c>
      <c r="I241" s="587">
        <f t="shared" si="82"/>
        <v>2881627.2</v>
      </c>
      <c r="J241" s="619"/>
      <c r="K241" s="519">
        <v>146.72</v>
      </c>
      <c r="L241" s="466">
        <f t="shared" si="83"/>
        <v>0</v>
      </c>
      <c r="M241" s="519">
        <v>94.38</v>
      </c>
      <c r="N241" s="466">
        <f t="shared" si="79"/>
        <v>0</v>
      </c>
      <c r="O241" s="587">
        <f t="shared" si="84"/>
        <v>0</v>
      </c>
      <c r="P241" s="638">
        <f t="shared" si="85"/>
        <v>0</v>
      </c>
      <c r="Q241" s="512">
        <f t="shared" si="86"/>
        <v>0</v>
      </c>
      <c r="R241" s="637">
        <f t="shared" si="87"/>
        <v>0</v>
      </c>
      <c r="S241" s="638"/>
      <c r="T241" s="519">
        <v>146.72</v>
      </c>
      <c r="U241" s="519">
        <f t="shared" si="73"/>
        <v>0</v>
      </c>
      <c r="V241" s="519">
        <v>94.38</v>
      </c>
      <c r="W241" s="519">
        <f t="shared" si="80"/>
        <v>0</v>
      </c>
      <c r="X241" s="670">
        <f t="shared" si="74"/>
        <v>0</v>
      </c>
    </row>
    <row r="242" spans="1:24" s="403" customFormat="1" ht="26.45" hidden="1" customHeight="1" x14ac:dyDescent="0.25">
      <c r="A242" s="442" t="s">
        <v>812</v>
      </c>
      <c r="B242" s="438" t="s">
        <v>356</v>
      </c>
      <c r="C242" s="576" t="s">
        <v>32</v>
      </c>
      <c r="D242" s="599">
        <v>150</v>
      </c>
      <c r="E242" s="466">
        <v>45.85</v>
      </c>
      <c r="F242" s="466">
        <f t="shared" si="81"/>
        <v>6877.5</v>
      </c>
      <c r="G242" s="466">
        <v>125.84</v>
      </c>
      <c r="H242" s="466">
        <f t="shared" si="78"/>
        <v>18876</v>
      </c>
      <c r="I242" s="587">
        <f t="shared" si="82"/>
        <v>25753.5</v>
      </c>
      <c r="J242" s="619"/>
      <c r="K242" s="519">
        <v>45.85</v>
      </c>
      <c r="L242" s="466">
        <f t="shared" si="83"/>
        <v>0</v>
      </c>
      <c r="M242" s="519">
        <v>125.84</v>
      </c>
      <c r="N242" s="466">
        <f t="shared" si="79"/>
        <v>0</v>
      </c>
      <c r="O242" s="587">
        <f t="shared" si="84"/>
        <v>0</v>
      </c>
      <c r="P242" s="638">
        <f t="shared" si="85"/>
        <v>0</v>
      </c>
      <c r="Q242" s="512">
        <f t="shared" si="86"/>
        <v>0</v>
      </c>
      <c r="R242" s="637">
        <f t="shared" si="87"/>
        <v>0</v>
      </c>
      <c r="S242" s="638"/>
      <c r="T242" s="519">
        <v>45.85</v>
      </c>
      <c r="U242" s="519">
        <f t="shared" si="73"/>
        <v>0</v>
      </c>
      <c r="V242" s="519">
        <v>125.84</v>
      </c>
      <c r="W242" s="519">
        <f t="shared" si="80"/>
        <v>0</v>
      </c>
      <c r="X242" s="670">
        <f t="shared" si="74"/>
        <v>0</v>
      </c>
    </row>
    <row r="243" spans="1:24" s="403" customFormat="1" ht="15.6" hidden="1" customHeight="1" x14ac:dyDescent="0.25">
      <c r="A243" s="442" t="s">
        <v>813</v>
      </c>
      <c r="B243" s="438" t="s">
        <v>357</v>
      </c>
      <c r="C243" s="576" t="s">
        <v>31</v>
      </c>
      <c r="D243" s="599">
        <v>100</v>
      </c>
      <c r="E243" s="466">
        <v>13.100000000000001</v>
      </c>
      <c r="F243" s="466">
        <f t="shared" si="81"/>
        <v>1310.0000000000002</v>
      </c>
      <c r="G243" s="466">
        <v>31.72</v>
      </c>
      <c r="H243" s="466">
        <f t="shared" si="78"/>
        <v>3172</v>
      </c>
      <c r="I243" s="587">
        <f t="shared" si="82"/>
        <v>4482</v>
      </c>
      <c r="J243" s="619"/>
      <c r="K243" s="519">
        <v>13.100000000000001</v>
      </c>
      <c r="L243" s="466">
        <f t="shared" si="83"/>
        <v>0</v>
      </c>
      <c r="M243" s="519">
        <v>31.72</v>
      </c>
      <c r="N243" s="466">
        <f t="shared" si="79"/>
        <v>0</v>
      </c>
      <c r="O243" s="587">
        <f t="shared" si="84"/>
        <v>0</v>
      </c>
      <c r="P243" s="638">
        <f t="shared" si="85"/>
        <v>0</v>
      </c>
      <c r="Q243" s="512">
        <f t="shared" si="86"/>
        <v>0</v>
      </c>
      <c r="R243" s="637">
        <f t="shared" si="87"/>
        <v>0</v>
      </c>
      <c r="S243" s="638"/>
      <c r="T243" s="519">
        <v>13.100000000000001</v>
      </c>
      <c r="U243" s="519">
        <f t="shared" si="73"/>
        <v>0</v>
      </c>
      <c r="V243" s="519">
        <v>31.72</v>
      </c>
      <c r="W243" s="519">
        <f t="shared" si="80"/>
        <v>0</v>
      </c>
      <c r="X243" s="670">
        <f t="shared" si="74"/>
        <v>0</v>
      </c>
    </row>
    <row r="244" spans="1:24" s="403" customFormat="1" ht="15.6" hidden="1" customHeight="1" x14ac:dyDescent="0.25">
      <c r="A244" s="442" t="s">
        <v>814</v>
      </c>
      <c r="B244" s="438" t="s">
        <v>268</v>
      </c>
      <c r="C244" s="576" t="s">
        <v>224</v>
      </c>
      <c r="D244" s="599">
        <v>1</v>
      </c>
      <c r="E244" s="466">
        <v>0</v>
      </c>
      <c r="F244" s="466">
        <f t="shared" si="81"/>
        <v>0</v>
      </c>
      <c r="G244" s="466">
        <v>23400</v>
      </c>
      <c r="H244" s="466">
        <f t="shared" si="78"/>
        <v>23400</v>
      </c>
      <c r="I244" s="587">
        <f t="shared" si="82"/>
        <v>23400</v>
      </c>
      <c r="J244" s="619"/>
      <c r="K244" s="519">
        <v>0</v>
      </c>
      <c r="L244" s="466">
        <f t="shared" si="83"/>
        <v>0</v>
      </c>
      <c r="M244" s="519">
        <v>23400</v>
      </c>
      <c r="N244" s="466">
        <f t="shared" si="79"/>
        <v>0</v>
      </c>
      <c r="O244" s="587">
        <f t="shared" si="84"/>
        <v>0</v>
      </c>
      <c r="P244" s="638">
        <f t="shared" si="85"/>
        <v>0</v>
      </c>
      <c r="Q244" s="512">
        <f t="shared" si="86"/>
        <v>0</v>
      </c>
      <c r="R244" s="637">
        <f t="shared" si="87"/>
        <v>0</v>
      </c>
      <c r="S244" s="638"/>
      <c r="T244" s="519">
        <v>0</v>
      </c>
      <c r="U244" s="519">
        <f t="shared" si="73"/>
        <v>0</v>
      </c>
      <c r="V244" s="519">
        <v>23400</v>
      </c>
      <c r="W244" s="519">
        <f t="shared" si="80"/>
        <v>0</v>
      </c>
      <c r="X244" s="670">
        <f t="shared" si="74"/>
        <v>0</v>
      </c>
    </row>
    <row r="245" spans="1:24" s="403" customFormat="1" ht="15.6" hidden="1" customHeight="1" x14ac:dyDescent="0.25">
      <c r="A245" s="442" t="s">
        <v>815</v>
      </c>
      <c r="B245" s="438" t="s">
        <v>358</v>
      </c>
      <c r="C245" s="576" t="s">
        <v>224</v>
      </c>
      <c r="D245" s="599">
        <v>1</v>
      </c>
      <c r="E245" s="466">
        <v>113184</v>
      </c>
      <c r="F245" s="466">
        <f t="shared" si="81"/>
        <v>113184</v>
      </c>
      <c r="G245" s="466">
        <v>0</v>
      </c>
      <c r="H245" s="466">
        <f t="shared" si="78"/>
        <v>0</v>
      </c>
      <c r="I245" s="587">
        <f t="shared" si="82"/>
        <v>113184</v>
      </c>
      <c r="J245" s="619"/>
      <c r="K245" s="519">
        <v>113184</v>
      </c>
      <c r="L245" s="466">
        <f t="shared" si="83"/>
        <v>0</v>
      </c>
      <c r="M245" s="519">
        <v>0</v>
      </c>
      <c r="N245" s="466">
        <f t="shared" si="79"/>
        <v>0</v>
      </c>
      <c r="O245" s="587">
        <f t="shared" si="84"/>
        <v>0</v>
      </c>
      <c r="P245" s="638">
        <f t="shared" si="85"/>
        <v>0</v>
      </c>
      <c r="Q245" s="512">
        <f t="shared" si="86"/>
        <v>0</v>
      </c>
      <c r="R245" s="637">
        <f t="shared" si="87"/>
        <v>0</v>
      </c>
      <c r="S245" s="638"/>
      <c r="T245" s="519">
        <v>113184</v>
      </c>
      <c r="U245" s="519">
        <f t="shared" si="73"/>
        <v>0</v>
      </c>
      <c r="V245" s="519">
        <v>0</v>
      </c>
      <c r="W245" s="519">
        <f t="shared" si="80"/>
        <v>0</v>
      </c>
      <c r="X245" s="670">
        <f t="shared" si="74"/>
        <v>0</v>
      </c>
    </row>
    <row r="246" spans="1:24" s="403" customFormat="1" ht="17.45" hidden="1" customHeight="1" x14ac:dyDescent="0.25">
      <c r="A246" s="703" t="s">
        <v>359</v>
      </c>
      <c r="B246" s="695" t="s">
        <v>360</v>
      </c>
      <c r="C246" s="696"/>
      <c r="D246" s="700"/>
      <c r="E246" s="421"/>
      <c r="F246" s="421">
        <f>SUM(F247:F260)</f>
        <v>649932.9</v>
      </c>
      <c r="G246" s="421"/>
      <c r="H246" s="421">
        <f>SUM(H247:H260)</f>
        <v>2135422.9</v>
      </c>
      <c r="I246" s="584">
        <f>SUM(I247:I260)</f>
        <v>2785355.8000000003</v>
      </c>
      <c r="J246" s="619"/>
      <c r="K246" s="518"/>
      <c r="L246" s="421">
        <f>SUM(L247:L260)</f>
        <v>0</v>
      </c>
      <c r="M246" s="518"/>
      <c r="N246" s="421">
        <f>SUM(N247:N260)</f>
        <v>0</v>
      </c>
      <c r="O246" s="584">
        <f>SUM(O247:O260)</f>
        <v>0</v>
      </c>
      <c r="P246" s="638">
        <f t="shared" si="85"/>
        <v>0</v>
      </c>
      <c r="Q246" s="512">
        <f t="shared" si="86"/>
        <v>0</v>
      </c>
      <c r="R246" s="637">
        <f t="shared" si="87"/>
        <v>0</v>
      </c>
      <c r="S246" s="638"/>
      <c r="T246" s="518"/>
      <c r="U246" s="518">
        <f>SUM(U247:U260)</f>
        <v>0</v>
      </c>
      <c r="V246" s="518"/>
      <c r="W246" s="518">
        <f>SUM(W247:W260)</f>
        <v>0</v>
      </c>
      <c r="X246" s="669">
        <f>SUM(X247:X260)</f>
        <v>0</v>
      </c>
    </row>
    <row r="247" spans="1:24" s="403" customFormat="1" ht="26.45" hidden="1" customHeight="1" x14ac:dyDescent="0.25">
      <c r="A247" s="439" t="s">
        <v>816</v>
      </c>
      <c r="B247" s="438" t="s">
        <v>361</v>
      </c>
      <c r="C247" s="577" t="s">
        <v>31</v>
      </c>
      <c r="D247" s="596">
        <v>10</v>
      </c>
      <c r="E247" s="466">
        <v>6668</v>
      </c>
      <c r="F247" s="466">
        <f t="shared" ref="F247:F260" si="88">E247*D247</f>
        <v>66680</v>
      </c>
      <c r="G247" s="466">
        <v>39380</v>
      </c>
      <c r="H247" s="466">
        <f t="shared" ref="H247:H259" si="89">G247*D247</f>
        <v>393800</v>
      </c>
      <c r="I247" s="587">
        <f t="shared" ref="I247:I260" si="90">H247+F247</f>
        <v>460480</v>
      </c>
      <c r="J247" s="618"/>
      <c r="K247" s="519">
        <v>6668</v>
      </c>
      <c r="L247" s="466">
        <f t="shared" ref="L247:L260" si="91">K247*J247</f>
        <v>0</v>
      </c>
      <c r="M247" s="519">
        <v>39380</v>
      </c>
      <c r="N247" s="466">
        <f t="shared" ref="N247:N259" si="92">M247*J247</f>
        <v>0</v>
      </c>
      <c r="O247" s="587">
        <f t="shared" ref="O247:O260" si="93">N247+L247</f>
        <v>0</v>
      </c>
      <c r="P247" s="638">
        <f t="shared" si="85"/>
        <v>0</v>
      </c>
      <c r="Q247" s="512">
        <f t="shared" si="86"/>
        <v>0</v>
      </c>
      <c r="R247" s="637">
        <f t="shared" si="87"/>
        <v>0</v>
      </c>
      <c r="S247" s="649"/>
      <c r="T247" s="519">
        <v>6668</v>
      </c>
      <c r="U247" s="519">
        <f t="shared" ref="U247:U260" si="94">T247*S247</f>
        <v>0</v>
      </c>
      <c r="V247" s="519">
        <v>39380</v>
      </c>
      <c r="W247" s="519">
        <f t="shared" ref="W247:W259" si="95">V247*S247</f>
        <v>0</v>
      </c>
      <c r="X247" s="670">
        <f t="shared" ref="X247:X260" si="96">W247+U247</f>
        <v>0</v>
      </c>
    </row>
    <row r="248" spans="1:24" s="403" customFormat="1" ht="26.45" hidden="1" customHeight="1" x14ac:dyDescent="0.25">
      <c r="A248" s="439" t="s">
        <v>817</v>
      </c>
      <c r="B248" s="438" t="s">
        <v>362</v>
      </c>
      <c r="C248" s="577" t="s">
        <v>31</v>
      </c>
      <c r="D248" s="596">
        <v>24</v>
      </c>
      <c r="E248" s="466">
        <v>5668</v>
      </c>
      <c r="F248" s="466">
        <f t="shared" si="88"/>
        <v>136032</v>
      </c>
      <c r="G248" s="466">
        <v>23220</v>
      </c>
      <c r="H248" s="466">
        <f t="shared" si="89"/>
        <v>557280</v>
      </c>
      <c r="I248" s="587">
        <f t="shared" si="90"/>
        <v>693312</v>
      </c>
      <c r="J248" s="618"/>
      <c r="K248" s="519">
        <v>5668</v>
      </c>
      <c r="L248" s="466">
        <f t="shared" si="91"/>
        <v>0</v>
      </c>
      <c r="M248" s="519">
        <v>23220</v>
      </c>
      <c r="N248" s="466">
        <f t="shared" si="92"/>
        <v>0</v>
      </c>
      <c r="O248" s="587">
        <f t="shared" si="93"/>
        <v>0</v>
      </c>
      <c r="P248" s="638">
        <f t="shared" si="85"/>
        <v>0</v>
      </c>
      <c r="Q248" s="512">
        <f t="shared" si="86"/>
        <v>0</v>
      </c>
      <c r="R248" s="637">
        <f t="shared" si="87"/>
        <v>0</v>
      </c>
      <c r="S248" s="649"/>
      <c r="T248" s="519">
        <v>5668</v>
      </c>
      <c r="U248" s="519">
        <f t="shared" si="94"/>
        <v>0</v>
      </c>
      <c r="V248" s="519">
        <v>23220</v>
      </c>
      <c r="W248" s="519">
        <f t="shared" si="95"/>
        <v>0</v>
      </c>
      <c r="X248" s="670">
        <f t="shared" si="96"/>
        <v>0</v>
      </c>
    </row>
    <row r="249" spans="1:24" s="403" customFormat="1" ht="15.6" hidden="1" customHeight="1" x14ac:dyDescent="0.25">
      <c r="A249" s="439" t="s">
        <v>818</v>
      </c>
      <c r="B249" s="438" t="s">
        <v>363</v>
      </c>
      <c r="C249" s="577" t="s">
        <v>31</v>
      </c>
      <c r="D249" s="596">
        <v>1</v>
      </c>
      <c r="E249" s="466">
        <v>1965</v>
      </c>
      <c r="F249" s="466">
        <f t="shared" si="88"/>
        <v>1965</v>
      </c>
      <c r="G249" s="466">
        <v>7007</v>
      </c>
      <c r="H249" s="466">
        <f t="shared" si="89"/>
        <v>7007</v>
      </c>
      <c r="I249" s="587">
        <f t="shared" si="90"/>
        <v>8972</v>
      </c>
      <c r="J249" s="618"/>
      <c r="K249" s="519">
        <v>1965</v>
      </c>
      <c r="L249" s="466">
        <f t="shared" si="91"/>
        <v>0</v>
      </c>
      <c r="M249" s="519">
        <v>7007</v>
      </c>
      <c r="N249" s="466">
        <f t="shared" si="92"/>
        <v>0</v>
      </c>
      <c r="O249" s="587">
        <f t="shared" si="93"/>
        <v>0</v>
      </c>
      <c r="P249" s="638">
        <f t="shared" si="85"/>
        <v>0</v>
      </c>
      <c r="Q249" s="512">
        <f t="shared" si="86"/>
        <v>0</v>
      </c>
      <c r="R249" s="637">
        <f t="shared" si="87"/>
        <v>0</v>
      </c>
      <c r="S249" s="649"/>
      <c r="T249" s="519">
        <v>1965</v>
      </c>
      <c r="U249" s="519">
        <f t="shared" si="94"/>
        <v>0</v>
      </c>
      <c r="V249" s="519">
        <v>7007</v>
      </c>
      <c r="W249" s="519">
        <f t="shared" si="95"/>
        <v>0</v>
      </c>
      <c r="X249" s="670">
        <f t="shared" si="96"/>
        <v>0</v>
      </c>
    </row>
    <row r="250" spans="1:24" s="403" customFormat="1" ht="15.6" hidden="1" customHeight="1" x14ac:dyDescent="0.25">
      <c r="A250" s="439" t="s">
        <v>819</v>
      </c>
      <c r="B250" s="438" t="s">
        <v>364</v>
      </c>
      <c r="C250" s="577" t="s">
        <v>31</v>
      </c>
      <c r="D250" s="596">
        <v>34</v>
      </c>
      <c r="E250" s="466">
        <v>655</v>
      </c>
      <c r="F250" s="466">
        <f t="shared" si="88"/>
        <v>22270</v>
      </c>
      <c r="G250" s="466">
        <v>2366</v>
      </c>
      <c r="H250" s="466">
        <f t="shared" si="89"/>
        <v>80444</v>
      </c>
      <c r="I250" s="587">
        <f t="shared" si="90"/>
        <v>102714</v>
      </c>
      <c r="J250" s="618"/>
      <c r="K250" s="519">
        <v>655</v>
      </c>
      <c r="L250" s="466">
        <f t="shared" si="91"/>
        <v>0</v>
      </c>
      <c r="M250" s="519">
        <v>2366</v>
      </c>
      <c r="N250" s="466">
        <f t="shared" si="92"/>
        <v>0</v>
      </c>
      <c r="O250" s="587">
        <f t="shared" si="93"/>
        <v>0</v>
      </c>
      <c r="P250" s="638">
        <f t="shared" si="85"/>
        <v>0</v>
      </c>
      <c r="Q250" s="512">
        <f t="shared" si="86"/>
        <v>0</v>
      </c>
      <c r="R250" s="637">
        <f t="shared" si="87"/>
        <v>0</v>
      </c>
      <c r="S250" s="649"/>
      <c r="T250" s="519">
        <v>655</v>
      </c>
      <c r="U250" s="519">
        <f t="shared" si="94"/>
        <v>0</v>
      </c>
      <c r="V250" s="519">
        <v>2366</v>
      </c>
      <c r="W250" s="519">
        <f t="shared" si="95"/>
        <v>0</v>
      </c>
      <c r="X250" s="670">
        <f t="shared" si="96"/>
        <v>0</v>
      </c>
    </row>
    <row r="251" spans="1:24" s="403" customFormat="1" ht="15.6" hidden="1" customHeight="1" x14ac:dyDescent="0.25">
      <c r="A251" s="439" t="s">
        <v>820</v>
      </c>
      <c r="B251" s="438" t="s">
        <v>365</v>
      </c>
      <c r="C251" s="577" t="s">
        <v>31</v>
      </c>
      <c r="D251" s="596">
        <v>3</v>
      </c>
      <c r="E251" s="466">
        <v>3144</v>
      </c>
      <c r="F251" s="466">
        <f t="shared" si="88"/>
        <v>9432</v>
      </c>
      <c r="G251" s="466">
        <v>122036.2</v>
      </c>
      <c r="H251" s="466">
        <f t="shared" si="89"/>
        <v>366108.6</v>
      </c>
      <c r="I251" s="587">
        <f t="shared" si="90"/>
        <v>375540.6</v>
      </c>
      <c r="J251" s="618"/>
      <c r="K251" s="519">
        <v>3144</v>
      </c>
      <c r="L251" s="466">
        <f t="shared" si="91"/>
        <v>0</v>
      </c>
      <c r="M251" s="519">
        <v>122036.2</v>
      </c>
      <c r="N251" s="466">
        <f t="shared" si="92"/>
        <v>0</v>
      </c>
      <c r="O251" s="587">
        <f t="shared" si="93"/>
        <v>0</v>
      </c>
      <c r="P251" s="638">
        <f t="shared" si="85"/>
        <v>0</v>
      </c>
      <c r="Q251" s="512">
        <f t="shared" si="86"/>
        <v>0</v>
      </c>
      <c r="R251" s="637">
        <f t="shared" si="87"/>
        <v>0</v>
      </c>
      <c r="S251" s="649"/>
      <c r="T251" s="519">
        <v>3144</v>
      </c>
      <c r="U251" s="519">
        <f t="shared" si="94"/>
        <v>0</v>
      </c>
      <c r="V251" s="519">
        <v>122036.2</v>
      </c>
      <c r="W251" s="519">
        <f t="shared" si="95"/>
        <v>0</v>
      </c>
      <c r="X251" s="670">
        <f t="shared" si="96"/>
        <v>0</v>
      </c>
    </row>
    <row r="252" spans="1:24" s="403" customFormat="1" ht="26.45" hidden="1" customHeight="1" x14ac:dyDescent="0.25">
      <c r="A252" s="439" t="s">
        <v>821</v>
      </c>
      <c r="B252" s="438" t="s">
        <v>366</v>
      </c>
      <c r="C252" s="577" t="s">
        <v>31</v>
      </c>
      <c r="D252" s="596">
        <v>34</v>
      </c>
      <c r="E252" s="466">
        <v>262</v>
      </c>
      <c r="F252" s="466">
        <f t="shared" si="88"/>
        <v>8908</v>
      </c>
      <c r="G252" s="466">
        <v>13780</v>
      </c>
      <c r="H252" s="466">
        <f t="shared" si="89"/>
        <v>468520</v>
      </c>
      <c r="I252" s="587">
        <f t="shared" si="90"/>
        <v>477428</v>
      </c>
      <c r="J252" s="618"/>
      <c r="K252" s="519">
        <v>262</v>
      </c>
      <c r="L252" s="466">
        <f t="shared" si="91"/>
        <v>0</v>
      </c>
      <c r="M252" s="519">
        <v>13780</v>
      </c>
      <c r="N252" s="466">
        <f t="shared" si="92"/>
        <v>0</v>
      </c>
      <c r="O252" s="587">
        <f t="shared" si="93"/>
        <v>0</v>
      </c>
      <c r="P252" s="638">
        <f t="shared" si="85"/>
        <v>0</v>
      </c>
      <c r="Q252" s="512">
        <f t="shared" si="86"/>
        <v>0</v>
      </c>
      <c r="R252" s="637">
        <f t="shared" si="87"/>
        <v>0</v>
      </c>
      <c r="S252" s="649"/>
      <c r="T252" s="519">
        <v>262</v>
      </c>
      <c r="U252" s="519">
        <f t="shared" si="94"/>
        <v>0</v>
      </c>
      <c r="V252" s="519">
        <v>13780</v>
      </c>
      <c r="W252" s="519">
        <f t="shared" si="95"/>
        <v>0</v>
      </c>
      <c r="X252" s="670">
        <f t="shared" si="96"/>
        <v>0</v>
      </c>
    </row>
    <row r="253" spans="1:24" s="403" customFormat="1" ht="26.45" hidden="1" customHeight="1" x14ac:dyDescent="0.25">
      <c r="A253" s="439" t="s">
        <v>822</v>
      </c>
      <c r="B253" s="438" t="s">
        <v>367</v>
      </c>
      <c r="C253" s="577" t="s">
        <v>31</v>
      </c>
      <c r="D253" s="596">
        <v>2</v>
      </c>
      <c r="E253" s="466">
        <v>1310</v>
      </c>
      <c r="F253" s="466">
        <f t="shared" si="88"/>
        <v>2620</v>
      </c>
      <c r="G253" s="466">
        <v>4836</v>
      </c>
      <c r="H253" s="466">
        <f t="shared" si="89"/>
        <v>9672</v>
      </c>
      <c r="I253" s="587">
        <f t="shared" si="90"/>
        <v>12292</v>
      </c>
      <c r="J253" s="618"/>
      <c r="K253" s="519">
        <v>1310</v>
      </c>
      <c r="L253" s="466">
        <f t="shared" si="91"/>
        <v>0</v>
      </c>
      <c r="M253" s="519">
        <v>4836</v>
      </c>
      <c r="N253" s="466">
        <f t="shared" si="92"/>
        <v>0</v>
      </c>
      <c r="O253" s="587">
        <f t="shared" si="93"/>
        <v>0</v>
      </c>
      <c r="P253" s="638">
        <f t="shared" si="85"/>
        <v>0</v>
      </c>
      <c r="Q253" s="512">
        <f t="shared" si="86"/>
        <v>0</v>
      </c>
      <c r="R253" s="637">
        <f t="shared" si="87"/>
        <v>0</v>
      </c>
      <c r="S253" s="649"/>
      <c r="T253" s="519">
        <v>1310</v>
      </c>
      <c r="U253" s="519">
        <f t="shared" si="94"/>
        <v>0</v>
      </c>
      <c r="V253" s="519">
        <v>4836</v>
      </c>
      <c r="W253" s="519">
        <f t="shared" si="95"/>
        <v>0</v>
      </c>
      <c r="X253" s="670">
        <f t="shared" si="96"/>
        <v>0</v>
      </c>
    </row>
    <row r="254" spans="1:24" s="403" customFormat="1" ht="15.6" hidden="1" customHeight="1" x14ac:dyDescent="0.25">
      <c r="A254" s="439" t="s">
        <v>823</v>
      </c>
      <c r="B254" s="438" t="s">
        <v>368</v>
      </c>
      <c r="C254" s="577" t="s">
        <v>31</v>
      </c>
      <c r="D254" s="596">
        <v>2</v>
      </c>
      <c r="E254" s="466">
        <v>65.5</v>
      </c>
      <c r="F254" s="466">
        <f t="shared" si="88"/>
        <v>131</v>
      </c>
      <c r="G254" s="466">
        <v>470.6</v>
      </c>
      <c r="H254" s="466">
        <f t="shared" si="89"/>
        <v>941.2</v>
      </c>
      <c r="I254" s="587">
        <f t="shared" si="90"/>
        <v>1072.2</v>
      </c>
      <c r="J254" s="618"/>
      <c r="K254" s="519">
        <v>65.5</v>
      </c>
      <c r="L254" s="466">
        <f t="shared" si="91"/>
        <v>0</v>
      </c>
      <c r="M254" s="519">
        <v>470.6</v>
      </c>
      <c r="N254" s="466">
        <f t="shared" si="92"/>
        <v>0</v>
      </c>
      <c r="O254" s="587">
        <f t="shared" si="93"/>
        <v>0</v>
      </c>
      <c r="P254" s="638">
        <f t="shared" si="85"/>
        <v>0</v>
      </c>
      <c r="Q254" s="512">
        <f t="shared" si="86"/>
        <v>0</v>
      </c>
      <c r="R254" s="637">
        <f t="shared" si="87"/>
        <v>0</v>
      </c>
      <c r="S254" s="649"/>
      <c r="T254" s="519">
        <v>65.5</v>
      </c>
      <c r="U254" s="519">
        <f t="shared" si="94"/>
        <v>0</v>
      </c>
      <c r="V254" s="519">
        <v>470.6</v>
      </c>
      <c r="W254" s="519">
        <f t="shared" si="95"/>
        <v>0</v>
      </c>
      <c r="X254" s="670">
        <f t="shared" si="96"/>
        <v>0</v>
      </c>
    </row>
    <row r="255" spans="1:24" s="403" customFormat="1" ht="26.45" hidden="1" customHeight="1" x14ac:dyDescent="0.25">
      <c r="A255" s="439" t="s">
        <v>824</v>
      </c>
      <c r="B255" s="438" t="s">
        <v>369</v>
      </c>
      <c r="C255" s="577" t="s">
        <v>31</v>
      </c>
      <c r="D255" s="596">
        <v>34</v>
      </c>
      <c r="E255" s="466">
        <v>131</v>
      </c>
      <c r="F255" s="466">
        <f t="shared" si="88"/>
        <v>4454</v>
      </c>
      <c r="G255" s="466">
        <v>122.2</v>
      </c>
      <c r="H255" s="466">
        <f t="shared" si="89"/>
        <v>4154.8</v>
      </c>
      <c r="I255" s="587">
        <f t="shared" si="90"/>
        <v>8608.7999999999993</v>
      </c>
      <c r="J255" s="618"/>
      <c r="K255" s="519">
        <v>131</v>
      </c>
      <c r="L255" s="466">
        <f t="shared" si="91"/>
        <v>0</v>
      </c>
      <c r="M255" s="519">
        <v>122.2</v>
      </c>
      <c r="N255" s="466">
        <f t="shared" si="92"/>
        <v>0</v>
      </c>
      <c r="O255" s="587">
        <f t="shared" si="93"/>
        <v>0</v>
      </c>
      <c r="P255" s="638">
        <f t="shared" si="85"/>
        <v>0</v>
      </c>
      <c r="Q255" s="512">
        <f t="shared" si="86"/>
        <v>0</v>
      </c>
      <c r="R255" s="637">
        <f t="shared" si="87"/>
        <v>0</v>
      </c>
      <c r="S255" s="649"/>
      <c r="T255" s="519">
        <v>131</v>
      </c>
      <c r="U255" s="519">
        <f t="shared" si="94"/>
        <v>0</v>
      </c>
      <c r="V255" s="519">
        <v>122.2</v>
      </c>
      <c r="W255" s="519">
        <f t="shared" si="95"/>
        <v>0</v>
      </c>
      <c r="X255" s="670">
        <f t="shared" si="96"/>
        <v>0</v>
      </c>
    </row>
    <row r="256" spans="1:24" s="403" customFormat="1" ht="15.6" hidden="1" customHeight="1" x14ac:dyDescent="0.25">
      <c r="A256" s="439" t="s">
        <v>825</v>
      </c>
      <c r="B256" s="438" t="s">
        <v>370</v>
      </c>
      <c r="C256" s="577" t="s">
        <v>31</v>
      </c>
      <c r="D256" s="596">
        <v>500</v>
      </c>
      <c r="E256" s="466">
        <v>32.75</v>
      </c>
      <c r="F256" s="466">
        <f t="shared" si="88"/>
        <v>16375</v>
      </c>
      <c r="G256" s="466">
        <v>41.6</v>
      </c>
      <c r="H256" s="466">
        <f t="shared" si="89"/>
        <v>20800</v>
      </c>
      <c r="I256" s="587">
        <f t="shared" si="90"/>
        <v>37175</v>
      </c>
      <c r="J256" s="618"/>
      <c r="K256" s="519">
        <v>32.75</v>
      </c>
      <c r="L256" s="466">
        <f t="shared" si="91"/>
        <v>0</v>
      </c>
      <c r="M256" s="519">
        <v>41.6</v>
      </c>
      <c r="N256" s="466">
        <f t="shared" si="92"/>
        <v>0</v>
      </c>
      <c r="O256" s="587">
        <f t="shared" si="93"/>
        <v>0</v>
      </c>
      <c r="P256" s="638">
        <f t="shared" si="85"/>
        <v>0</v>
      </c>
      <c r="Q256" s="512">
        <f t="shared" si="86"/>
        <v>0</v>
      </c>
      <c r="R256" s="637">
        <f t="shared" si="87"/>
        <v>0</v>
      </c>
      <c r="S256" s="649"/>
      <c r="T256" s="519">
        <v>32.75</v>
      </c>
      <c r="U256" s="519">
        <f t="shared" si="94"/>
        <v>0</v>
      </c>
      <c r="V256" s="519">
        <v>41.6</v>
      </c>
      <c r="W256" s="519">
        <f t="shared" si="95"/>
        <v>0</v>
      </c>
      <c r="X256" s="670">
        <f t="shared" si="96"/>
        <v>0</v>
      </c>
    </row>
    <row r="257" spans="1:24" s="403" customFormat="1" ht="26.45" hidden="1" customHeight="1" x14ac:dyDescent="0.25">
      <c r="A257" s="439" t="s">
        <v>826</v>
      </c>
      <c r="B257" s="438" t="s">
        <v>371</v>
      </c>
      <c r="C257" s="577" t="s">
        <v>32</v>
      </c>
      <c r="D257" s="596">
        <v>2035</v>
      </c>
      <c r="E257" s="466">
        <v>162.44</v>
      </c>
      <c r="F257" s="466">
        <f t="shared" si="88"/>
        <v>330565.40000000002</v>
      </c>
      <c r="G257" s="466">
        <v>94.38</v>
      </c>
      <c r="H257" s="466">
        <f t="shared" si="89"/>
        <v>192063.3</v>
      </c>
      <c r="I257" s="587">
        <f t="shared" si="90"/>
        <v>522628.7</v>
      </c>
      <c r="J257" s="618"/>
      <c r="K257" s="519">
        <v>162.44</v>
      </c>
      <c r="L257" s="466">
        <f t="shared" si="91"/>
        <v>0</v>
      </c>
      <c r="M257" s="519">
        <v>94.38</v>
      </c>
      <c r="N257" s="466">
        <f t="shared" si="92"/>
        <v>0</v>
      </c>
      <c r="O257" s="587">
        <f t="shared" si="93"/>
        <v>0</v>
      </c>
      <c r="P257" s="638">
        <f t="shared" si="85"/>
        <v>0</v>
      </c>
      <c r="Q257" s="512">
        <f t="shared" si="86"/>
        <v>0</v>
      </c>
      <c r="R257" s="637">
        <f t="shared" si="87"/>
        <v>0</v>
      </c>
      <c r="S257" s="649"/>
      <c r="T257" s="519">
        <v>162.44</v>
      </c>
      <c r="U257" s="519">
        <f t="shared" si="94"/>
        <v>0</v>
      </c>
      <c r="V257" s="519">
        <v>94.38</v>
      </c>
      <c r="W257" s="519">
        <f t="shared" si="95"/>
        <v>0</v>
      </c>
      <c r="X257" s="670">
        <f t="shared" si="96"/>
        <v>0</v>
      </c>
    </row>
    <row r="258" spans="1:24" s="403" customFormat="1" ht="26.45" hidden="1" customHeight="1" x14ac:dyDescent="0.25">
      <c r="A258" s="439" t="s">
        <v>827</v>
      </c>
      <c r="B258" s="438" t="s">
        <v>356</v>
      </c>
      <c r="C258" s="577" t="s">
        <v>32</v>
      </c>
      <c r="D258" s="596">
        <v>250</v>
      </c>
      <c r="E258" s="466">
        <v>45.85</v>
      </c>
      <c r="F258" s="466">
        <f t="shared" si="88"/>
        <v>11462.5</v>
      </c>
      <c r="G258" s="466">
        <v>125.84</v>
      </c>
      <c r="H258" s="466">
        <f t="shared" si="89"/>
        <v>31460</v>
      </c>
      <c r="I258" s="587">
        <f t="shared" si="90"/>
        <v>42922.5</v>
      </c>
      <c r="J258" s="618"/>
      <c r="K258" s="519">
        <v>45.85</v>
      </c>
      <c r="L258" s="466">
        <f t="shared" si="91"/>
        <v>0</v>
      </c>
      <c r="M258" s="519">
        <v>125.84</v>
      </c>
      <c r="N258" s="466">
        <f t="shared" si="92"/>
        <v>0</v>
      </c>
      <c r="O258" s="587">
        <f t="shared" si="93"/>
        <v>0</v>
      </c>
      <c r="P258" s="638">
        <f t="shared" si="85"/>
        <v>0</v>
      </c>
      <c r="Q258" s="512">
        <f t="shared" si="86"/>
        <v>0</v>
      </c>
      <c r="R258" s="637">
        <f t="shared" si="87"/>
        <v>0</v>
      </c>
      <c r="S258" s="649"/>
      <c r="T258" s="519">
        <v>45.85</v>
      </c>
      <c r="U258" s="519">
        <f t="shared" si="94"/>
        <v>0</v>
      </c>
      <c r="V258" s="519">
        <v>125.84</v>
      </c>
      <c r="W258" s="519">
        <f t="shared" si="95"/>
        <v>0</v>
      </c>
      <c r="X258" s="670">
        <f t="shared" si="96"/>
        <v>0</v>
      </c>
    </row>
    <row r="259" spans="1:24" s="403" customFormat="1" ht="15.6" hidden="1" customHeight="1" x14ac:dyDescent="0.25">
      <c r="A259" s="439" t="s">
        <v>828</v>
      </c>
      <c r="B259" s="438" t="s">
        <v>357</v>
      </c>
      <c r="C259" s="577" t="s">
        <v>31</v>
      </c>
      <c r="D259" s="596">
        <v>100</v>
      </c>
      <c r="E259" s="466">
        <v>13.100000000000001</v>
      </c>
      <c r="F259" s="466">
        <f t="shared" si="88"/>
        <v>1310.0000000000002</v>
      </c>
      <c r="G259" s="466">
        <v>31.72</v>
      </c>
      <c r="H259" s="466">
        <f t="shared" si="89"/>
        <v>3172</v>
      </c>
      <c r="I259" s="587">
        <f t="shared" si="90"/>
        <v>4482</v>
      </c>
      <c r="J259" s="618"/>
      <c r="K259" s="519">
        <v>13.100000000000001</v>
      </c>
      <c r="L259" s="466">
        <f t="shared" si="91"/>
        <v>0</v>
      </c>
      <c r="M259" s="519">
        <v>31.72</v>
      </c>
      <c r="N259" s="466">
        <f t="shared" si="92"/>
        <v>0</v>
      </c>
      <c r="O259" s="587">
        <f t="shared" si="93"/>
        <v>0</v>
      </c>
      <c r="P259" s="638">
        <f t="shared" si="85"/>
        <v>0</v>
      </c>
      <c r="Q259" s="512">
        <f t="shared" si="86"/>
        <v>0</v>
      </c>
      <c r="R259" s="637">
        <f t="shared" si="87"/>
        <v>0</v>
      </c>
      <c r="S259" s="649"/>
      <c r="T259" s="519">
        <v>13.100000000000001</v>
      </c>
      <c r="U259" s="519">
        <f t="shared" si="94"/>
        <v>0</v>
      </c>
      <c r="V259" s="519">
        <v>31.72</v>
      </c>
      <c r="W259" s="519">
        <f t="shared" si="95"/>
        <v>0</v>
      </c>
      <c r="X259" s="670">
        <f t="shared" si="96"/>
        <v>0</v>
      </c>
    </row>
    <row r="260" spans="1:24" s="403" customFormat="1" ht="15.6" hidden="1" customHeight="1" x14ac:dyDescent="0.25">
      <c r="A260" s="439" t="s">
        <v>829</v>
      </c>
      <c r="B260" s="438" t="s">
        <v>358</v>
      </c>
      <c r="C260" s="577" t="s">
        <v>224</v>
      </c>
      <c r="D260" s="600">
        <v>1</v>
      </c>
      <c r="E260" s="471">
        <v>37728</v>
      </c>
      <c r="F260" s="471">
        <f t="shared" si="88"/>
        <v>37728</v>
      </c>
      <c r="G260" s="471"/>
      <c r="H260" s="471"/>
      <c r="I260" s="593">
        <f t="shared" si="90"/>
        <v>37728</v>
      </c>
      <c r="J260" s="618"/>
      <c r="K260" s="524">
        <v>37728</v>
      </c>
      <c r="L260" s="471">
        <f t="shared" si="91"/>
        <v>0</v>
      </c>
      <c r="M260" s="524"/>
      <c r="N260" s="471"/>
      <c r="O260" s="593">
        <f t="shared" si="93"/>
        <v>0</v>
      </c>
      <c r="P260" s="638">
        <f t="shared" si="85"/>
        <v>0</v>
      </c>
      <c r="Q260" s="512">
        <f t="shared" si="86"/>
        <v>0</v>
      </c>
      <c r="R260" s="637">
        <f t="shared" si="87"/>
        <v>0</v>
      </c>
      <c r="S260" s="649"/>
      <c r="T260" s="524">
        <v>37728</v>
      </c>
      <c r="U260" s="524">
        <f t="shared" si="94"/>
        <v>0</v>
      </c>
      <c r="V260" s="524"/>
      <c r="W260" s="524"/>
      <c r="X260" s="677">
        <f t="shared" si="96"/>
        <v>0</v>
      </c>
    </row>
    <row r="261" spans="1:24" s="404" customFormat="1" ht="17.45" hidden="1" customHeight="1" x14ac:dyDescent="0.25">
      <c r="A261" s="703" t="s">
        <v>372</v>
      </c>
      <c r="B261" s="695" t="s">
        <v>373</v>
      </c>
      <c r="C261" s="696"/>
      <c r="D261" s="704"/>
      <c r="E261" s="705"/>
      <c r="F261" s="421">
        <f>SUM(F262:F263)</f>
        <v>1030142.866</v>
      </c>
      <c r="G261" s="705"/>
      <c r="H261" s="421">
        <f>SUM(H262:H263)</f>
        <v>1480862.5832</v>
      </c>
      <c r="I261" s="584">
        <f>SUM(I262:I263)</f>
        <v>2511005.4492000001</v>
      </c>
      <c r="J261" s="634"/>
      <c r="K261" s="706"/>
      <c r="L261" s="421">
        <f>SUM(L262:L263)</f>
        <v>0</v>
      </c>
      <c r="M261" s="706"/>
      <c r="N261" s="421">
        <f>SUM(N262:N263)</f>
        <v>0</v>
      </c>
      <c r="O261" s="584">
        <f>SUM(O262:O263)</f>
        <v>0</v>
      </c>
      <c r="P261" s="638">
        <f t="shared" si="85"/>
        <v>0</v>
      </c>
      <c r="Q261" s="512">
        <f t="shared" si="86"/>
        <v>0</v>
      </c>
      <c r="R261" s="637">
        <f t="shared" si="87"/>
        <v>0</v>
      </c>
      <c r="S261" s="633"/>
      <c r="T261" s="706"/>
      <c r="U261" s="518">
        <f>SUM(U262:U263)</f>
        <v>0</v>
      </c>
      <c r="V261" s="706"/>
      <c r="W261" s="518">
        <f>SUM(W262:W263)</f>
        <v>0</v>
      </c>
      <c r="X261" s="669">
        <f>SUM(X262:X263)</f>
        <v>0</v>
      </c>
    </row>
    <row r="262" spans="1:24" s="494" customFormat="1" ht="17.45" hidden="1" customHeight="1" x14ac:dyDescent="0.25">
      <c r="A262" s="437" t="s">
        <v>830</v>
      </c>
      <c r="B262" s="431" t="s">
        <v>274</v>
      </c>
      <c r="C262" s="574" t="s">
        <v>224</v>
      </c>
      <c r="D262" s="597">
        <v>1</v>
      </c>
      <c r="E262" s="483">
        <v>117977.29000000001</v>
      </c>
      <c r="F262" s="483">
        <f>E262*D262</f>
        <v>117977.29000000001</v>
      </c>
      <c r="G262" s="483">
        <v>197096.98319999999</v>
      </c>
      <c r="H262" s="483">
        <f>G262*D262</f>
        <v>197096.98319999999</v>
      </c>
      <c r="I262" s="587">
        <f>F262+H262</f>
        <v>315074.2732</v>
      </c>
      <c r="J262" s="619"/>
      <c r="K262" s="526">
        <v>117977.29000000001</v>
      </c>
      <c r="L262" s="483">
        <f>K262*J262</f>
        <v>0</v>
      </c>
      <c r="M262" s="526">
        <v>197096.98319999999</v>
      </c>
      <c r="N262" s="483">
        <f>M262*J262</f>
        <v>0</v>
      </c>
      <c r="O262" s="587">
        <f>L262+N262</f>
        <v>0</v>
      </c>
      <c r="P262" s="638">
        <f t="shared" si="85"/>
        <v>0</v>
      </c>
      <c r="Q262" s="512">
        <f t="shared" si="86"/>
        <v>0</v>
      </c>
      <c r="R262" s="637">
        <f t="shared" si="87"/>
        <v>0</v>
      </c>
      <c r="S262" s="638"/>
      <c r="T262" s="526">
        <v>117977.29000000001</v>
      </c>
      <c r="U262" s="526">
        <f>T262*S262</f>
        <v>0</v>
      </c>
      <c r="V262" s="526">
        <v>197096.98319999999</v>
      </c>
      <c r="W262" s="526">
        <f>V262*S262</f>
        <v>0</v>
      </c>
      <c r="X262" s="670">
        <f>U262+W262</f>
        <v>0</v>
      </c>
    </row>
    <row r="263" spans="1:24" s="494" customFormat="1" ht="17.45" hidden="1" customHeight="1" x14ac:dyDescent="0.25">
      <c r="A263" s="437" t="s">
        <v>831</v>
      </c>
      <c r="B263" s="431" t="s">
        <v>285</v>
      </c>
      <c r="C263" s="574" t="s">
        <v>213</v>
      </c>
      <c r="D263" s="597">
        <v>3820</v>
      </c>
      <c r="E263" s="483">
        <v>238.7868</v>
      </c>
      <c r="F263" s="483">
        <f>E263*D263</f>
        <v>912165.576</v>
      </c>
      <c r="G263" s="483">
        <v>336.06429319371728</v>
      </c>
      <c r="H263" s="483">
        <f>G263*D263</f>
        <v>1283765.6000000001</v>
      </c>
      <c r="I263" s="587">
        <f>F263+H263</f>
        <v>2195931.176</v>
      </c>
      <c r="J263" s="619"/>
      <c r="K263" s="526">
        <v>238.7868</v>
      </c>
      <c r="L263" s="483">
        <f>K263*J263</f>
        <v>0</v>
      </c>
      <c r="M263" s="526">
        <v>336.06429319371728</v>
      </c>
      <c r="N263" s="483">
        <f>M263*J263</f>
        <v>0</v>
      </c>
      <c r="O263" s="587">
        <f>L263+N263</f>
        <v>0</v>
      </c>
      <c r="P263" s="638">
        <f t="shared" si="85"/>
        <v>0</v>
      </c>
      <c r="Q263" s="512">
        <f t="shared" si="86"/>
        <v>0</v>
      </c>
      <c r="R263" s="637">
        <f t="shared" si="87"/>
        <v>0</v>
      </c>
      <c r="S263" s="638"/>
      <c r="T263" s="526">
        <v>238.7868</v>
      </c>
      <c r="U263" s="526">
        <f>T263*S263</f>
        <v>0</v>
      </c>
      <c r="V263" s="526">
        <v>336.06429319371728</v>
      </c>
      <c r="W263" s="526">
        <f>V263*S263</f>
        <v>0</v>
      </c>
      <c r="X263" s="670">
        <f>U263+W263</f>
        <v>0</v>
      </c>
    </row>
    <row r="264" spans="1:24" s="403" customFormat="1" ht="24" hidden="1" customHeight="1" x14ac:dyDescent="0.25">
      <c r="A264" s="703" t="s">
        <v>374</v>
      </c>
      <c r="B264" s="695" t="s">
        <v>375</v>
      </c>
      <c r="C264" s="696"/>
      <c r="D264" s="700"/>
      <c r="E264" s="421"/>
      <c r="F264" s="421">
        <f>SUM(F265:F271)</f>
        <v>583593.1</v>
      </c>
      <c r="G264" s="421"/>
      <c r="H264" s="421">
        <f>SUM(H265:H271)</f>
        <v>7615331.5</v>
      </c>
      <c r="I264" s="584">
        <f>SUM(I265:I271)</f>
        <v>8198924.5999999996</v>
      </c>
      <c r="J264" s="634"/>
      <c r="K264" s="513"/>
      <c r="L264" s="455">
        <f>SUM(L265:L271)</f>
        <v>0</v>
      </c>
      <c r="M264" s="513"/>
      <c r="N264" s="455">
        <f>SUM(N265:N271)</f>
        <v>0</v>
      </c>
      <c r="O264" s="607">
        <f>SUM(O265:O271)</f>
        <v>0</v>
      </c>
      <c r="P264" s="638">
        <f t="shared" si="85"/>
        <v>0</v>
      </c>
      <c r="Q264" s="512">
        <f t="shared" si="86"/>
        <v>0</v>
      </c>
      <c r="R264" s="637">
        <f t="shared" si="87"/>
        <v>0</v>
      </c>
      <c r="S264" s="633"/>
      <c r="T264" s="513"/>
      <c r="U264" s="513">
        <f>SUM(U265:U271)</f>
        <v>0</v>
      </c>
      <c r="V264" s="513"/>
      <c r="W264" s="513">
        <f>SUM(W265:W271)</f>
        <v>0</v>
      </c>
      <c r="X264" s="667">
        <f>SUM(X265:X271)</f>
        <v>0</v>
      </c>
    </row>
    <row r="265" spans="1:24" s="403" customFormat="1" ht="25.5" hidden="1" customHeight="1" x14ac:dyDescent="0.25">
      <c r="A265" s="439" t="s">
        <v>832</v>
      </c>
      <c r="B265" s="438" t="s">
        <v>376</v>
      </c>
      <c r="C265" s="571" t="s">
        <v>31</v>
      </c>
      <c r="D265" s="596">
        <v>1</v>
      </c>
      <c r="E265" s="466">
        <v>7074</v>
      </c>
      <c r="F265" s="466">
        <f t="shared" ref="F265:F271" si="97">E265*D265</f>
        <v>7074</v>
      </c>
      <c r="G265" s="466">
        <v>114039.90000000001</v>
      </c>
      <c r="H265" s="466">
        <f t="shared" ref="H265:H270" si="98">G265*D265</f>
        <v>114039.90000000001</v>
      </c>
      <c r="I265" s="587">
        <f t="shared" ref="I265:I271" si="99">H265+F265</f>
        <v>121113.90000000001</v>
      </c>
      <c r="J265" s="618"/>
      <c r="K265" s="519">
        <v>7074</v>
      </c>
      <c r="L265" s="466">
        <f t="shared" ref="L265:L271" si="100">K265*J265</f>
        <v>0</v>
      </c>
      <c r="M265" s="519">
        <v>114039.90000000001</v>
      </c>
      <c r="N265" s="466">
        <f t="shared" ref="N265:N270" si="101">M265*J265</f>
        <v>0</v>
      </c>
      <c r="O265" s="587">
        <f t="shared" ref="O265:O271" si="102">N265+L265</f>
        <v>0</v>
      </c>
      <c r="P265" s="638">
        <f t="shared" si="85"/>
        <v>0</v>
      </c>
      <c r="Q265" s="512">
        <f t="shared" si="86"/>
        <v>0</v>
      </c>
      <c r="R265" s="637">
        <f t="shared" si="87"/>
        <v>0</v>
      </c>
      <c r="S265" s="649"/>
      <c r="T265" s="519">
        <v>7074</v>
      </c>
      <c r="U265" s="519">
        <f t="shared" ref="U265:U267" si="103">T265*S265</f>
        <v>0</v>
      </c>
      <c r="V265" s="519">
        <v>114039.90000000001</v>
      </c>
      <c r="W265" s="519">
        <f t="shared" ref="W265:W267" si="104">V265*S265</f>
        <v>0</v>
      </c>
      <c r="X265" s="670">
        <f t="shared" ref="X265:X267" si="105">W265+U265</f>
        <v>0</v>
      </c>
    </row>
    <row r="266" spans="1:24" s="403" customFormat="1" ht="27" hidden="1" customHeight="1" x14ac:dyDescent="0.25">
      <c r="A266" s="439" t="s">
        <v>833</v>
      </c>
      <c r="B266" s="438" t="s">
        <v>377</v>
      </c>
      <c r="C266" s="571" t="s">
        <v>378</v>
      </c>
      <c r="D266" s="596">
        <v>170</v>
      </c>
      <c r="E266" s="466">
        <v>232</v>
      </c>
      <c r="F266" s="466">
        <f t="shared" si="97"/>
        <v>39440</v>
      </c>
      <c r="G266" s="466">
        <v>754</v>
      </c>
      <c r="H266" s="466">
        <f t="shared" si="98"/>
        <v>128180</v>
      </c>
      <c r="I266" s="587">
        <f t="shared" si="99"/>
        <v>167620</v>
      </c>
      <c r="J266" s="618"/>
      <c r="K266" s="519">
        <v>232</v>
      </c>
      <c r="L266" s="466">
        <f t="shared" si="100"/>
        <v>0</v>
      </c>
      <c r="M266" s="519">
        <v>754</v>
      </c>
      <c r="N266" s="466">
        <f t="shared" si="101"/>
        <v>0</v>
      </c>
      <c r="O266" s="587">
        <f t="shared" si="102"/>
        <v>0</v>
      </c>
      <c r="P266" s="638">
        <f t="shared" si="85"/>
        <v>0</v>
      </c>
      <c r="Q266" s="512">
        <f t="shared" si="86"/>
        <v>0</v>
      </c>
      <c r="R266" s="637">
        <f t="shared" si="87"/>
        <v>0</v>
      </c>
      <c r="S266" s="649"/>
      <c r="T266" s="519">
        <v>232</v>
      </c>
      <c r="U266" s="519">
        <f t="shared" si="103"/>
        <v>0</v>
      </c>
      <c r="V266" s="519">
        <v>754</v>
      </c>
      <c r="W266" s="519">
        <f t="shared" si="104"/>
        <v>0</v>
      </c>
      <c r="X266" s="670">
        <f t="shared" si="105"/>
        <v>0</v>
      </c>
    </row>
    <row r="267" spans="1:24" s="403" customFormat="1" ht="30" hidden="1" customHeight="1" x14ac:dyDescent="0.25">
      <c r="A267" s="439" t="s">
        <v>834</v>
      </c>
      <c r="B267" s="438" t="s">
        <v>379</v>
      </c>
      <c r="C267" s="571" t="s">
        <v>378</v>
      </c>
      <c r="D267" s="596">
        <v>400</v>
      </c>
      <c r="E267" s="466">
        <v>182</v>
      </c>
      <c r="F267" s="466">
        <f t="shared" si="97"/>
        <v>72800</v>
      </c>
      <c r="G267" s="466">
        <v>209</v>
      </c>
      <c r="H267" s="466">
        <f t="shared" si="98"/>
        <v>83600</v>
      </c>
      <c r="I267" s="587">
        <f t="shared" si="99"/>
        <v>156400</v>
      </c>
      <c r="J267" s="618"/>
      <c r="K267" s="519">
        <v>182</v>
      </c>
      <c r="L267" s="466">
        <f t="shared" si="100"/>
        <v>0</v>
      </c>
      <c r="M267" s="519">
        <v>209</v>
      </c>
      <c r="N267" s="466">
        <f t="shared" si="101"/>
        <v>0</v>
      </c>
      <c r="O267" s="587">
        <f t="shared" si="102"/>
        <v>0</v>
      </c>
      <c r="P267" s="638">
        <f t="shared" si="85"/>
        <v>0</v>
      </c>
      <c r="Q267" s="512">
        <f t="shared" si="86"/>
        <v>0</v>
      </c>
      <c r="R267" s="637">
        <f t="shared" si="87"/>
        <v>0</v>
      </c>
      <c r="S267" s="649"/>
      <c r="T267" s="519">
        <v>182</v>
      </c>
      <c r="U267" s="519">
        <f t="shared" si="103"/>
        <v>0</v>
      </c>
      <c r="V267" s="519">
        <v>209</v>
      </c>
      <c r="W267" s="519">
        <f t="shared" si="104"/>
        <v>0</v>
      </c>
      <c r="X267" s="670">
        <f t="shared" si="105"/>
        <v>0</v>
      </c>
    </row>
    <row r="268" spans="1:24" s="403" customFormat="1" ht="28.5" hidden="1" customHeight="1" x14ac:dyDescent="0.25">
      <c r="A268" s="439"/>
      <c r="B268" s="438"/>
      <c r="C268" s="571"/>
      <c r="D268" s="596">
        <v>186</v>
      </c>
      <c r="E268" s="466">
        <v>1865</v>
      </c>
      <c r="F268" s="466">
        <f t="shared" si="97"/>
        <v>346890</v>
      </c>
      <c r="G268" s="466">
        <v>37760</v>
      </c>
      <c r="H268" s="466">
        <f t="shared" si="98"/>
        <v>7023360</v>
      </c>
      <c r="I268" s="587">
        <f t="shared" si="99"/>
        <v>7370250</v>
      </c>
      <c r="J268" s="618"/>
      <c r="K268" s="512"/>
      <c r="L268" s="477"/>
      <c r="M268" s="512"/>
      <c r="N268" s="477"/>
      <c r="O268" s="610"/>
      <c r="P268" s="638">
        <f t="shared" si="85"/>
        <v>0</v>
      </c>
      <c r="Q268" s="512">
        <f t="shared" si="86"/>
        <v>0</v>
      </c>
      <c r="R268" s="637">
        <f t="shared" si="87"/>
        <v>0</v>
      </c>
      <c r="S268" s="649"/>
      <c r="T268" s="512"/>
      <c r="U268" s="512"/>
      <c r="V268" s="512"/>
      <c r="W268" s="512"/>
      <c r="X268" s="668"/>
    </row>
    <row r="269" spans="1:24" s="403" customFormat="1" ht="17.45" hidden="1" customHeight="1" x14ac:dyDescent="0.25">
      <c r="A269" s="439" t="s">
        <v>835</v>
      </c>
      <c r="B269" s="438" t="s">
        <v>381</v>
      </c>
      <c r="C269" s="571" t="s">
        <v>31</v>
      </c>
      <c r="D269" s="596">
        <v>12</v>
      </c>
      <c r="E269" s="466">
        <v>2620</v>
      </c>
      <c r="F269" s="466">
        <f t="shared" si="97"/>
        <v>31440</v>
      </c>
      <c r="G269" s="466">
        <v>16374.800000000001</v>
      </c>
      <c r="H269" s="466">
        <f t="shared" si="98"/>
        <v>196497.6</v>
      </c>
      <c r="I269" s="587">
        <f t="shared" si="99"/>
        <v>227937.6</v>
      </c>
      <c r="J269" s="618"/>
      <c r="K269" s="519">
        <v>2620</v>
      </c>
      <c r="L269" s="466">
        <f t="shared" si="100"/>
        <v>0</v>
      </c>
      <c r="M269" s="519">
        <v>16374.800000000001</v>
      </c>
      <c r="N269" s="466">
        <f t="shared" si="101"/>
        <v>0</v>
      </c>
      <c r="O269" s="587">
        <f t="shared" si="102"/>
        <v>0</v>
      </c>
      <c r="P269" s="638">
        <f t="shared" si="85"/>
        <v>0</v>
      </c>
      <c r="Q269" s="512">
        <f t="shared" si="86"/>
        <v>0</v>
      </c>
      <c r="R269" s="637">
        <f t="shared" si="87"/>
        <v>0</v>
      </c>
      <c r="S269" s="649"/>
      <c r="T269" s="519">
        <v>2620</v>
      </c>
      <c r="U269" s="519">
        <f t="shared" ref="U269:U271" si="106">T269*S269</f>
        <v>0</v>
      </c>
      <c r="V269" s="519">
        <v>16374.800000000001</v>
      </c>
      <c r="W269" s="519">
        <f t="shared" ref="W269:W270" si="107">V269*S269</f>
        <v>0</v>
      </c>
      <c r="X269" s="670">
        <f t="shared" ref="X269:X271" si="108">W269+U269</f>
        <v>0</v>
      </c>
    </row>
    <row r="270" spans="1:24" s="403" customFormat="1" ht="30.75" hidden="1" customHeight="1" x14ac:dyDescent="0.25">
      <c r="A270" s="439" t="s">
        <v>836</v>
      </c>
      <c r="B270" s="438" t="s">
        <v>382</v>
      </c>
      <c r="C270" s="571" t="s">
        <v>224</v>
      </c>
      <c r="D270" s="596">
        <v>570</v>
      </c>
      <c r="E270" s="466">
        <v>95.63000000000001</v>
      </c>
      <c r="F270" s="466">
        <f t="shared" si="97"/>
        <v>54509.100000000006</v>
      </c>
      <c r="G270" s="466">
        <v>122.2</v>
      </c>
      <c r="H270" s="466">
        <f t="shared" si="98"/>
        <v>69654</v>
      </c>
      <c r="I270" s="587">
        <f t="shared" si="99"/>
        <v>124163.1</v>
      </c>
      <c r="J270" s="618"/>
      <c r="K270" s="519">
        <v>95.63000000000001</v>
      </c>
      <c r="L270" s="466">
        <f t="shared" si="100"/>
        <v>0</v>
      </c>
      <c r="M270" s="519">
        <v>122.2</v>
      </c>
      <c r="N270" s="466">
        <f t="shared" si="101"/>
        <v>0</v>
      </c>
      <c r="O270" s="587">
        <f t="shared" si="102"/>
        <v>0</v>
      </c>
      <c r="P270" s="638">
        <f t="shared" si="85"/>
        <v>0</v>
      </c>
      <c r="Q270" s="512">
        <f t="shared" si="86"/>
        <v>0</v>
      </c>
      <c r="R270" s="637">
        <f t="shared" si="87"/>
        <v>0</v>
      </c>
      <c r="S270" s="649"/>
      <c r="T270" s="519">
        <v>95.63000000000001</v>
      </c>
      <c r="U270" s="519">
        <f t="shared" si="106"/>
        <v>0</v>
      </c>
      <c r="V270" s="519">
        <v>122.2</v>
      </c>
      <c r="W270" s="519">
        <f t="shared" si="107"/>
        <v>0</v>
      </c>
      <c r="X270" s="670">
        <f t="shared" si="108"/>
        <v>0</v>
      </c>
    </row>
    <row r="271" spans="1:24" s="403" customFormat="1" ht="23.25" hidden="1" customHeight="1" x14ac:dyDescent="0.25">
      <c r="A271" s="439" t="s">
        <v>837</v>
      </c>
      <c r="B271" s="438" t="s">
        <v>358</v>
      </c>
      <c r="C271" s="571" t="s">
        <v>224</v>
      </c>
      <c r="D271" s="596">
        <v>1</v>
      </c>
      <c r="E271" s="466">
        <v>31440</v>
      </c>
      <c r="F271" s="466">
        <f t="shared" si="97"/>
        <v>31440</v>
      </c>
      <c r="G271" s="466"/>
      <c r="H271" s="466"/>
      <c r="I271" s="587">
        <f t="shared" si="99"/>
        <v>31440</v>
      </c>
      <c r="J271" s="618"/>
      <c r="K271" s="519">
        <v>31440</v>
      </c>
      <c r="L271" s="466">
        <f t="shared" si="100"/>
        <v>0</v>
      </c>
      <c r="M271" s="519"/>
      <c r="N271" s="466"/>
      <c r="O271" s="587">
        <f t="shared" si="102"/>
        <v>0</v>
      </c>
      <c r="P271" s="638">
        <f t="shared" si="85"/>
        <v>0</v>
      </c>
      <c r="Q271" s="512">
        <f t="shared" si="86"/>
        <v>0</v>
      </c>
      <c r="R271" s="637">
        <f t="shared" si="87"/>
        <v>0</v>
      </c>
      <c r="S271" s="649"/>
      <c r="T271" s="519">
        <v>31440</v>
      </c>
      <c r="U271" s="519">
        <f t="shared" si="106"/>
        <v>0</v>
      </c>
      <c r="V271" s="519"/>
      <c r="W271" s="519"/>
      <c r="X271" s="670">
        <f t="shared" si="108"/>
        <v>0</v>
      </c>
    </row>
    <row r="272" spans="1:24" ht="23.25" customHeight="1" x14ac:dyDescent="0.25">
      <c r="A272" s="703" t="s">
        <v>383</v>
      </c>
      <c r="B272" s="695" t="s">
        <v>384</v>
      </c>
      <c r="C272" s="696"/>
      <c r="D272" s="634"/>
      <c r="E272" s="553"/>
      <c r="F272" s="553">
        <f>F273+F274+F275+F276+F277+F278</f>
        <v>2081673.6028500001</v>
      </c>
      <c r="G272" s="553"/>
      <c r="H272" s="553">
        <f>H273+H274+H275+H276+H277+H278</f>
        <v>2823576.9499240001</v>
      </c>
      <c r="I272" s="635">
        <f>I273+I274+I275+I276+I277+I278</f>
        <v>4905250.552774</v>
      </c>
      <c r="J272" s="634"/>
      <c r="K272" s="513"/>
      <c r="L272" s="455">
        <f>L273+L274+L275+L276+L277+L278</f>
        <v>1695730.3555090912</v>
      </c>
      <c r="M272" s="513"/>
      <c r="N272" s="455">
        <f>N273+N274+N275+N276+N277+N278</f>
        <v>2362740.125178182</v>
      </c>
      <c r="O272" s="607">
        <f>O273+O274+O275+O276+O277+O278</f>
        <v>4058470.4806872727</v>
      </c>
      <c r="P272" s="639"/>
      <c r="Q272" s="455"/>
      <c r="R272" s="607"/>
      <c r="S272" s="633"/>
      <c r="T272" s="513"/>
      <c r="U272" s="513">
        <f>U273+U274+U275+U276+U277+U278</f>
        <v>1695729.27</v>
      </c>
      <c r="V272" s="513"/>
      <c r="W272" s="513">
        <f>W273+W274+W275+W276+W277+W278</f>
        <v>2362739.2299999995</v>
      </c>
      <c r="X272" s="667">
        <f>X273+X274+X275+X276+X277+X278</f>
        <v>4058468.5</v>
      </c>
    </row>
    <row r="273" spans="1:24" s="496" customFormat="1" ht="30" customHeight="1" x14ac:dyDescent="0.25">
      <c r="A273" s="437" t="s">
        <v>838</v>
      </c>
      <c r="B273" s="431" t="s">
        <v>385</v>
      </c>
      <c r="C273" s="574" t="s">
        <v>33</v>
      </c>
      <c r="D273" s="597">
        <v>2.2000000000000002</v>
      </c>
      <c r="E273" s="483">
        <v>117100.30454545454</v>
      </c>
      <c r="F273" s="483">
        <f t="shared" ref="F273:F278" si="109">E273*D273</f>
        <v>257620.67</v>
      </c>
      <c r="G273" s="483">
        <v>208116.40909090909</v>
      </c>
      <c r="H273" s="483">
        <f t="shared" ref="H273:H278" si="110">G273*D273</f>
        <v>457856.10000000003</v>
      </c>
      <c r="I273" s="587">
        <f t="shared" ref="I273:I278" si="111">H273+F273</f>
        <v>715476.77</v>
      </c>
      <c r="J273" s="619">
        <v>2.1800000000000002</v>
      </c>
      <c r="K273" s="525">
        <v>117100.30454545454</v>
      </c>
      <c r="L273" s="497">
        <f t="shared" ref="L273:L278" si="112">K273*J273</f>
        <v>255278.66390909092</v>
      </c>
      <c r="M273" s="525">
        <v>208116.40909090909</v>
      </c>
      <c r="N273" s="497">
        <f t="shared" ref="N273:N278" si="113">M273*J273</f>
        <v>453693.77181818185</v>
      </c>
      <c r="O273" s="610">
        <f t="shared" ref="O273:O278" si="114">N273+L273</f>
        <v>708972.43572727276</v>
      </c>
      <c r="P273" s="638">
        <f t="shared" si="85"/>
        <v>0.30454545453540049</v>
      </c>
      <c r="Q273" s="512">
        <f t="shared" si="86"/>
        <v>0.40909090908826329</v>
      </c>
      <c r="R273" s="637">
        <f t="shared" si="87"/>
        <v>0.66999999998370185</v>
      </c>
      <c r="S273" s="638">
        <v>2.1800000000000002</v>
      </c>
      <c r="T273" s="525">
        <v>117100</v>
      </c>
      <c r="U273" s="525">
        <f t="shared" ref="U273:U278" si="115">T273*S273</f>
        <v>255278.00000000003</v>
      </c>
      <c r="V273" s="525">
        <v>208116</v>
      </c>
      <c r="W273" s="525">
        <f t="shared" ref="W273:W278" si="116">V273*S273</f>
        <v>453692.88</v>
      </c>
      <c r="X273" s="668">
        <f t="shared" ref="X273:X278" si="117">W273+U273</f>
        <v>708970.88</v>
      </c>
    </row>
    <row r="274" spans="1:24" s="496" customFormat="1" ht="30.75" customHeight="1" x14ac:dyDescent="0.25">
      <c r="A274" s="437" t="s">
        <v>842</v>
      </c>
      <c r="B274" s="431" t="s">
        <v>386</v>
      </c>
      <c r="C274" s="574" t="s">
        <v>153</v>
      </c>
      <c r="D274" s="597">
        <v>175.57</v>
      </c>
      <c r="E274" s="483">
        <v>2711</v>
      </c>
      <c r="F274" s="483">
        <f t="shared" si="109"/>
        <v>475970.26999999996</v>
      </c>
      <c r="G274" s="483">
        <v>7373</v>
      </c>
      <c r="H274" s="483">
        <f t="shared" si="110"/>
        <v>1294477.6099999999</v>
      </c>
      <c r="I274" s="587">
        <f t="shared" si="111"/>
        <v>1770447.88</v>
      </c>
      <c r="J274" s="619">
        <v>175.57</v>
      </c>
      <c r="K274" s="525">
        <v>2711</v>
      </c>
      <c r="L274" s="497">
        <f t="shared" si="112"/>
        <v>475970.26999999996</v>
      </c>
      <c r="M274" s="525">
        <v>7373</v>
      </c>
      <c r="N274" s="497">
        <f t="shared" si="113"/>
        <v>1294477.6099999999</v>
      </c>
      <c r="O274" s="610">
        <f t="shared" si="114"/>
        <v>1770447.88</v>
      </c>
      <c r="P274" s="638">
        <f t="shared" si="85"/>
        <v>0</v>
      </c>
      <c r="Q274" s="512">
        <f t="shared" si="86"/>
        <v>0</v>
      </c>
      <c r="R274" s="637">
        <f t="shared" si="87"/>
        <v>0</v>
      </c>
      <c r="S274" s="638">
        <v>175.57</v>
      </c>
      <c r="T274" s="525">
        <v>2711</v>
      </c>
      <c r="U274" s="525">
        <f t="shared" si="115"/>
        <v>475970.26999999996</v>
      </c>
      <c r="V274" s="525">
        <v>7373</v>
      </c>
      <c r="W274" s="525">
        <f t="shared" si="116"/>
        <v>1294477.6099999999</v>
      </c>
      <c r="X274" s="668">
        <f t="shared" si="117"/>
        <v>1770447.88</v>
      </c>
    </row>
    <row r="275" spans="1:24" s="494" customFormat="1" ht="17.45" hidden="1" customHeight="1" x14ac:dyDescent="0.25">
      <c r="A275" s="437" t="s">
        <v>843</v>
      </c>
      <c r="B275" s="431" t="s">
        <v>387</v>
      </c>
      <c r="C275" s="574" t="s">
        <v>31</v>
      </c>
      <c r="D275" s="597">
        <v>1</v>
      </c>
      <c r="E275" s="483">
        <v>160029.60000000003</v>
      </c>
      <c r="F275" s="483">
        <f t="shared" si="109"/>
        <v>160029.60000000003</v>
      </c>
      <c r="G275" s="483">
        <v>163827.396564</v>
      </c>
      <c r="H275" s="483">
        <f t="shared" si="110"/>
        <v>163827.396564</v>
      </c>
      <c r="I275" s="587">
        <f t="shared" si="111"/>
        <v>323856.99656400003</v>
      </c>
      <c r="J275" s="619"/>
      <c r="K275" s="526">
        <v>160029.60000000003</v>
      </c>
      <c r="L275" s="483">
        <f t="shared" si="112"/>
        <v>0</v>
      </c>
      <c r="M275" s="526">
        <v>163827.396564</v>
      </c>
      <c r="N275" s="483">
        <f t="shared" si="113"/>
        <v>0</v>
      </c>
      <c r="O275" s="587">
        <f t="shared" si="114"/>
        <v>0</v>
      </c>
      <c r="P275" s="638">
        <f t="shared" si="85"/>
        <v>0</v>
      </c>
      <c r="Q275" s="512">
        <f t="shared" si="86"/>
        <v>0</v>
      </c>
      <c r="R275" s="637">
        <f t="shared" si="87"/>
        <v>0</v>
      </c>
      <c r="S275" s="638"/>
      <c r="T275" s="526">
        <v>160029.60000000003</v>
      </c>
      <c r="U275" s="526">
        <f t="shared" si="115"/>
        <v>0</v>
      </c>
      <c r="V275" s="526">
        <v>163827.396564</v>
      </c>
      <c r="W275" s="526">
        <f t="shared" si="116"/>
        <v>0</v>
      </c>
      <c r="X275" s="670">
        <f t="shared" si="117"/>
        <v>0</v>
      </c>
    </row>
    <row r="276" spans="1:24" s="494" customFormat="1" ht="17.45" hidden="1" customHeight="1" x14ac:dyDescent="0.25">
      <c r="A276" s="437" t="s">
        <v>844</v>
      </c>
      <c r="B276" s="431" t="s">
        <v>388</v>
      </c>
      <c r="C276" s="574" t="s">
        <v>153</v>
      </c>
      <c r="D276" s="597">
        <v>28.8</v>
      </c>
      <c r="E276" s="483">
        <v>5549.8059027777781</v>
      </c>
      <c r="F276" s="483">
        <f t="shared" si="109"/>
        <v>159834.41</v>
      </c>
      <c r="G276" s="483">
        <v>5516.6493055555557</v>
      </c>
      <c r="H276" s="483">
        <f t="shared" si="110"/>
        <v>158879.5</v>
      </c>
      <c r="I276" s="587">
        <f t="shared" si="111"/>
        <v>318713.91000000003</v>
      </c>
      <c r="J276" s="619"/>
      <c r="K276" s="526">
        <v>5549.8059027777781</v>
      </c>
      <c r="L276" s="483">
        <f t="shared" si="112"/>
        <v>0</v>
      </c>
      <c r="M276" s="526">
        <v>5516.6493055555557</v>
      </c>
      <c r="N276" s="483">
        <f t="shared" si="113"/>
        <v>0</v>
      </c>
      <c r="O276" s="587">
        <f t="shared" si="114"/>
        <v>0</v>
      </c>
      <c r="P276" s="638">
        <f t="shared" si="85"/>
        <v>0</v>
      </c>
      <c r="Q276" s="512">
        <f t="shared" si="86"/>
        <v>0</v>
      </c>
      <c r="R276" s="637">
        <f t="shared" si="87"/>
        <v>0</v>
      </c>
      <c r="S276" s="638"/>
      <c r="T276" s="526">
        <v>5549.8059027777781</v>
      </c>
      <c r="U276" s="526">
        <f t="shared" si="115"/>
        <v>0</v>
      </c>
      <c r="V276" s="526">
        <v>5516.6493055555557</v>
      </c>
      <c r="W276" s="526">
        <f t="shared" si="116"/>
        <v>0</v>
      </c>
      <c r="X276" s="670">
        <f t="shared" si="117"/>
        <v>0</v>
      </c>
    </row>
    <row r="277" spans="1:24" s="496" customFormat="1" ht="27.75" customHeight="1" x14ac:dyDescent="0.25">
      <c r="A277" s="437" t="s">
        <v>845</v>
      </c>
      <c r="B277" s="431" t="s">
        <v>389</v>
      </c>
      <c r="C277" s="574" t="s">
        <v>31</v>
      </c>
      <c r="D277" s="597">
        <v>1</v>
      </c>
      <c r="E277" s="483">
        <v>964481.42160000012</v>
      </c>
      <c r="F277" s="483">
        <f t="shared" si="109"/>
        <v>964481.42160000012</v>
      </c>
      <c r="G277" s="483">
        <v>614568.74336000008</v>
      </c>
      <c r="H277" s="483">
        <f t="shared" si="110"/>
        <v>614568.74336000008</v>
      </c>
      <c r="I277" s="587">
        <f t="shared" si="111"/>
        <v>1579050.1649600002</v>
      </c>
      <c r="J277" s="619">
        <v>1</v>
      </c>
      <c r="K277" s="525">
        <v>964481.42160000012</v>
      </c>
      <c r="L277" s="497">
        <f t="shared" si="112"/>
        <v>964481.42160000012</v>
      </c>
      <c r="M277" s="525">
        <v>614568.74336000008</v>
      </c>
      <c r="N277" s="497">
        <f t="shared" si="113"/>
        <v>614568.74336000008</v>
      </c>
      <c r="O277" s="610">
        <f t="shared" si="114"/>
        <v>1579050.1649600002</v>
      </c>
      <c r="P277" s="638">
        <f t="shared" si="85"/>
        <v>0.42160000011790544</v>
      </c>
      <c r="Q277" s="512">
        <f t="shared" si="86"/>
        <v>3.3600000897422433E-3</v>
      </c>
      <c r="R277" s="637">
        <f t="shared" si="87"/>
        <v>0.42160000011790544</v>
      </c>
      <c r="S277" s="638">
        <v>1</v>
      </c>
      <c r="T277" s="525">
        <v>964481</v>
      </c>
      <c r="U277" s="525">
        <f t="shared" si="115"/>
        <v>964481</v>
      </c>
      <c r="V277" s="525">
        <v>614568.74</v>
      </c>
      <c r="W277" s="525">
        <f t="shared" si="116"/>
        <v>614568.74</v>
      </c>
      <c r="X277" s="668">
        <f t="shared" si="117"/>
        <v>1579049.74</v>
      </c>
    </row>
    <row r="278" spans="1:24" s="494" customFormat="1" ht="17.45" hidden="1" customHeight="1" x14ac:dyDescent="0.25">
      <c r="A278" s="437" t="s">
        <v>846</v>
      </c>
      <c r="B278" s="431" t="s">
        <v>390</v>
      </c>
      <c r="C278" s="574" t="s">
        <v>33</v>
      </c>
      <c r="D278" s="597">
        <v>0.33700000000000002</v>
      </c>
      <c r="E278" s="483">
        <v>189131.25</v>
      </c>
      <c r="F278" s="483">
        <f t="shared" si="109"/>
        <v>63737.231250000004</v>
      </c>
      <c r="G278" s="483">
        <v>397529.97032640944</v>
      </c>
      <c r="H278" s="483">
        <f t="shared" si="110"/>
        <v>133967.59999999998</v>
      </c>
      <c r="I278" s="587">
        <f t="shared" si="111"/>
        <v>197704.83124999999</v>
      </c>
      <c r="J278" s="619"/>
      <c r="K278" s="526">
        <v>189131.25</v>
      </c>
      <c r="L278" s="483">
        <f t="shared" si="112"/>
        <v>0</v>
      </c>
      <c r="M278" s="526">
        <v>397529.97032640944</v>
      </c>
      <c r="N278" s="483">
        <f t="shared" si="113"/>
        <v>0</v>
      </c>
      <c r="O278" s="587">
        <f t="shared" si="114"/>
        <v>0</v>
      </c>
      <c r="P278" s="638">
        <f t="shared" si="85"/>
        <v>0</v>
      </c>
      <c r="Q278" s="512">
        <f t="shared" si="86"/>
        <v>0</v>
      </c>
      <c r="R278" s="637">
        <f t="shared" si="87"/>
        <v>0</v>
      </c>
      <c r="S278" s="638"/>
      <c r="T278" s="526">
        <v>189131.25</v>
      </c>
      <c r="U278" s="526">
        <f t="shared" si="115"/>
        <v>0</v>
      </c>
      <c r="V278" s="526">
        <v>397529.97032640944</v>
      </c>
      <c r="W278" s="526">
        <f t="shared" si="116"/>
        <v>0</v>
      </c>
      <c r="X278" s="670">
        <f t="shared" si="117"/>
        <v>0</v>
      </c>
    </row>
    <row r="279" spans="1:24" s="404" customFormat="1" ht="17.45" hidden="1" customHeight="1" x14ac:dyDescent="0.25">
      <c r="A279" s="703" t="s">
        <v>391</v>
      </c>
      <c r="B279" s="695" t="s">
        <v>392</v>
      </c>
      <c r="C279" s="696"/>
      <c r="D279" s="700"/>
      <c r="E279" s="421"/>
      <c r="F279" s="421">
        <f>SUM(F280:F291)</f>
        <v>1005899.4</v>
      </c>
      <c r="G279" s="421"/>
      <c r="H279" s="421">
        <f>SUM(H280:H291)</f>
        <v>1844928.9000000001</v>
      </c>
      <c r="I279" s="584">
        <f>SUM(I280:I291)</f>
        <v>2850828.3000000003</v>
      </c>
      <c r="J279" s="634"/>
      <c r="K279" s="518"/>
      <c r="L279" s="421">
        <f>SUM(L280:L291)</f>
        <v>0</v>
      </c>
      <c r="M279" s="518"/>
      <c r="N279" s="421">
        <f>SUM(N280:N291)</f>
        <v>0</v>
      </c>
      <c r="O279" s="584">
        <f>SUM(O280:O291)</f>
        <v>0</v>
      </c>
      <c r="P279" s="638">
        <f t="shared" si="85"/>
        <v>0</v>
      </c>
      <c r="Q279" s="512">
        <f t="shared" si="86"/>
        <v>0</v>
      </c>
      <c r="R279" s="637">
        <f t="shared" si="87"/>
        <v>0</v>
      </c>
      <c r="S279" s="633"/>
      <c r="T279" s="518"/>
      <c r="U279" s="518">
        <f>SUM(U280:U291)</f>
        <v>0</v>
      </c>
      <c r="V279" s="518"/>
      <c r="W279" s="518">
        <f>SUM(W280:W291)</f>
        <v>0</v>
      </c>
      <c r="X279" s="669">
        <f>SUM(X280:X291)</f>
        <v>0</v>
      </c>
    </row>
    <row r="280" spans="1:24" s="403" customFormat="1" ht="15.6" hidden="1" customHeight="1" x14ac:dyDescent="0.25">
      <c r="A280" s="439" t="s">
        <v>847</v>
      </c>
      <c r="B280" s="438" t="s">
        <v>393</v>
      </c>
      <c r="C280" s="571" t="s">
        <v>31</v>
      </c>
      <c r="D280" s="596">
        <v>1</v>
      </c>
      <c r="E280" s="466">
        <v>6550</v>
      </c>
      <c r="F280" s="466">
        <f t="shared" ref="F280:F291" si="118">E280*D280</f>
        <v>6550</v>
      </c>
      <c r="G280" s="466">
        <v>55450.200000000004</v>
      </c>
      <c r="H280" s="466">
        <f t="shared" ref="H280:H290" si="119">G280*D280</f>
        <v>55450.200000000004</v>
      </c>
      <c r="I280" s="587">
        <f t="shared" ref="I280:I291" si="120">H280+F280</f>
        <v>62000.200000000004</v>
      </c>
      <c r="J280" s="618"/>
      <c r="K280" s="519">
        <v>6550</v>
      </c>
      <c r="L280" s="466">
        <f t="shared" ref="L280:L291" si="121">K280*J280</f>
        <v>0</v>
      </c>
      <c r="M280" s="519">
        <v>55450.200000000004</v>
      </c>
      <c r="N280" s="466">
        <f t="shared" ref="N280:N290" si="122">M280*J280</f>
        <v>0</v>
      </c>
      <c r="O280" s="587">
        <f t="shared" ref="O280:O291" si="123">N280+L280</f>
        <v>0</v>
      </c>
      <c r="P280" s="638">
        <f t="shared" si="85"/>
        <v>0</v>
      </c>
      <c r="Q280" s="512">
        <f t="shared" si="86"/>
        <v>0</v>
      </c>
      <c r="R280" s="637">
        <f t="shared" si="87"/>
        <v>0</v>
      </c>
      <c r="S280" s="649"/>
      <c r="T280" s="519">
        <v>6550</v>
      </c>
      <c r="U280" s="519">
        <f t="shared" ref="U280:U291" si="124">T280*S280</f>
        <v>0</v>
      </c>
      <c r="V280" s="519">
        <v>55450.200000000004</v>
      </c>
      <c r="W280" s="519">
        <f t="shared" ref="W280:W290" si="125">V280*S280</f>
        <v>0</v>
      </c>
      <c r="X280" s="670">
        <f t="shared" ref="X280:X291" si="126">W280+U280</f>
        <v>0</v>
      </c>
    </row>
    <row r="281" spans="1:24" s="403" customFormat="1" ht="15.6" hidden="1" customHeight="1" x14ac:dyDescent="0.25">
      <c r="A281" s="439" t="s">
        <v>848</v>
      </c>
      <c r="B281" s="438" t="s">
        <v>394</v>
      </c>
      <c r="C281" s="571" t="s">
        <v>31</v>
      </c>
      <c r="D281" s="596">
        <v>1</v>
      </c>
      <c r="E281" s="466">
        <v>6550</v>
      </c>
      <c r="F281" s="466">
        <f t="shared" si="118"/>
        <v>6550</v>
      </c>
      <c r="G281" s="466">
        <v>36189.4</v>
      </c>
      <c r="H281" s="466">
        <f t="shared" si="119"/>
        <v>36189.4</v>
      </c>
      <c r="I281" s="587">
        <f t="shared" si="120"/>
        <v>42739.4</v>
      </c>
      <c r="J281" s="618"/>
      <c r="K281" s="519">
        <v>6550</v>
      </c>
      <c r="L281" s="466">
        <f t="shared" si="121"/>
        <v>0</v>
      </c>
      <c r="M281" s="519">
        <v>36189.4</v>
      </c>
      <c r="N281" s="466">
        <f t="shared" si="122"/>
        <v>0</v>
      </c>
      <c r="O281" s="587">
        <f t="shared" si="123"/>
        <v>0</v>
      </c>
      <c r="P281" s="638">
        <f t="shared" si="85"/>
        <v>0</v>
      </c>
      <c r="Q281" s="512">
        <f t="shared" si="86"/>
        <v>0</v>
      </c>
      <c r="R281" s="637">
        <f t="shared" si="87"/>
        <v>0</v>
      </c>
      <c r="S281" s="649"/>
      <c r="T281" s="519">
        <v>6550</v>
      </c>
      <c r="U281" s="519">
        <f t="shared" si="124"/>
        <v>0</v>
      </c>
      <c r="V281" s="519">
        <v>36189.4</v>
      </c>
      <c r="W281" s="519">
        <f t="shared" si="125"/>
        <v>0</v>
      </c>
      <c r="X281" s="670">
        <f t="shared" si="126"/>
        <v>0</v>
      </c>
    </row>
    <row r="282" spans="1:24" s="403" customFormat="1" ht="15.6" hidden="1" customHeight="1" x14ac:dyDescent="0.25">
      <c r="A282" s="439" t="s">
        <v>849</v>
      </c>
      <c r="B282" s="438" t="s">
        <v>377</v>
      </c>
      <c r="C282" s="571" t="s">
        <v>378</v>
      </c>
      <c r="D282" s="596">
        <v>30</v>
      </c>
      <c r="E282" s="466">
        <v>232</v>
      </c>
      <c r="F282" s="466">
        <f t="shared" si="118"/>
        <v>6960</v>
      </c>
      <c r="G282" s="466">
        <v>611</v>
      </c>
      <c r="H282" s="466">
        <f t="shared" si="119"/>
        <v>18330</v>
      </c>
      <c r="I282" s="587">
        <f t="shared" si="120"/>
        <v>25290</v>
      </c>
      <c r="J282" s="618"/>
      <c r="K282" s="519">
        <v>232</v>
      </c>
      <c r="L282" s="466">
        <f t="shared" si="121"/>
        <v>0</v>
      </c>
      <c r="M282" s="519">
        <v>611</v>
      </c>
      <c r="N282" s="466">
        <f t="shared" si="122"/>
        <v>0</v>
      </c>
      <c r="O282" s="587">
        <f t="shared" si="123"/>
        <v>0</v>
      </c>
      <c r="P282" s="638">
        <f t="shared" si="85"/>
        <v>0</v>
      </c>
      <c r="Q282" s="512">
        <f t="shared" si="86"/>
        <v>0</v>
      </c>
      <c r="R282" s="637">
        <f t="shared" si="87"/>
        <v>0</v>
      </c>
      <c r="S282" s="649"/>
      <c r="T282" s="519">
        <v>232</v>
      </c>
      <c r="U282" s="519">
        <f t="shared" si="124"/>
        <v>0</v>
      </c>
      <c r="V282" s="519">
        <v>611</v>
      </c>
      <c r="W282" s="519">
        <f t="shared" si="125"/>
        <v>0</v>
      </c>
      <c r="X282" s="670">
        <f t="shared" si="126"/>
        <v>0</v>
      </c>
    </row>
    <row r="283" spans="1:24" s="403" customFormat="1" ht="15.6" hidden="1" customHeight="1" x14ac:dyDescent="0.25">
      <c r="A283" s="439" t="s">
        <v>850</v>
      </c>
      <c r="B283" s="438" t="s">
        <v>379</v>
      </c>
      <c r="C283" s="571" t="s">
        <v>378</v>
      </c>
      <c r="D283" s="596">
        <v>800</v>
      </c>
      <c r="E283" s="466">
        <v>182</v>
      </c>
      <c r="F283" s="466">
        <f t="shared" si="118"/>
        <v>145600</v>
      </c>
      <c r="G283" s="466">
        <v>184.6</v>
      </c>
      <c r="H283" s="466">
        <f t="shared" si="119"/>
        <v>147680</v>
      </c>
      <c r="I283" s="587">
        <f t="shared" si="120"/>
        <v>293280</v>
      </c>
      <c r="J283" s="618"/>
      <c r="K283" s="519">
        <v>182</v>
      </c>
      <c r="L283" s="466">
        <f t="shared" si="121"/>
        <v>0</v>
      </c>
      <c r="M283" s="519">
        <v>184.6</v>
      </c>
      <c r="N283" s="466">
        <f t="shared" si="122"/>
        <v>0</v>
      </c>
      <c r="O283" s="587">
        <f t="shared" si="123"/>
        <v>0</v>
      </c>
      <c r="P283" s="638">
        <f t="shared" si="85"/>
        <v>0</v>
      </c>
      <c r="Q283" s="512">
        <f t="shared" si="86"/>
        <v>0</v>
      </c>
      <c r="R283" s="637">
        <f t="shared" si="87"/>
        <v>0</v>
      </c>
      <c r="S283" s="649"/>
      <c r="T283" s="519">
        <v>182</v>
      </c>
      <c r="U283" s="519">
        <f t="shared" si="124"/>
        <v>0</v>
      </c>
      <c r="V283" s="519">
        <v>184.6</v>
      </c>
      <c r="W283" s="519">
        <f t="shared" si="125"/>
        <v>0</v>
      </c>
      <c r="X283" s="670">
        <f t="shared" si="126"/>
        <v>0</v>
      </c>
    </row>
    <row r="284" spans="1:24" s="403" customFormat="1" ht="26.45" hidden="1" customHeight="1" x14ac:dyDescent="0.25">
      <c r="A284" s="439" t="s">
        <v>851</v>
      </c>
      <c r="B284" s="438" t="s">
        <v>395</v>
      </c>
      <c r="C284" s="571" t="s">
        <v>378</v>
      </c>
      <c r="D284" s="596">
        <v>260</v>
      </c>
      <c r="E284" s="466">
        <v>182</v>
      </c>
      <c r="F284" s="466">
        <f t="shared" si="118"/>
        <v>47320</v>
      </c>
      <c r="G284" s="466">
        <v>239.20000000000002</v>
      </c>
      <c r="H284" s="466">
        <f t="shared" si="119"/>
        <v>62192.000000000007</v>
      </c>
      <c r="I284" s="587">
        <f t="shared" si="120"/>
        <v>109512</v>
      </c>
      <c r="J284" s="618"/>
      <c r="K284" s="519">
        <v>182</v>
      </c>
      <c r="L284" s="466">
        <f t="shared" si="121"/>
        <v>0</v>
      </c>
      <c r="M284" s="519">
        <v>239.20000000000002</v>
      </c>
      <c r="N284" s="466">
        <f t="shared" si="122"/>
        <v>0</v>
      </c>
      <c r="O284" s="587">
        <f t="shared" si="123"/>
        <v>0</v>
      </c>
      <c r="P284" s="638">
        <f t="shared" si="85"/>
        <v>0</v>
      </c>
      <c r="Q284" s="512">
        <f t="shared" si="86"/>
        <v>0</v>
      </c>
      <c r="R284" s="637">
        <f t="shared" si="87"/>
        <v>0</v>
      </c>
      <c r="S284" s="649"/>
      <c r="T284" s="519">
        <v>182</v>
      </c>
      <c r="U284" s="519">
        <f t="shared" si="124"/>
        <v>0</v>
      </c>
      <c r="V284" s="519">
        <v>239.20000000000002</v>
      </c>
      <c r="W284" s="519">
        <f t="shared" si="125"/>
        <v>0</v>
      </c>
      <c r="X284" s="670">
        <f t="shared" si="126"/>
        <v>0</v>
      </c>
    </row>
    <row r="285" spans="1:24" s="403" customFormat="1" ht="26.45" hidden="1" customHeight="1" x14ac:dyDescent="0.25">
      <c r="A285" s="439" t="s">
        <v>852</v>
      </c>
      <c r="B285" s="438" t="s">
        <v>396</v>
      </c>
      <c r="C285" s="571" t="s">
        <v>31</v>
      </c>
      <c r="D285" s="596">
        <v>78</v>
      </c>
      <c r="E285" s="466">
        <v>1865</v>
      </c>
      <c r="F285" s="466">
        <f t="shared" si="118"/>
        <v>145470</v>
      </c>
      <c r="G285" s="466">
        <v>6208.4</v>
      </c>
      <c r="H285" s="466">
        <f t="shared" si="119"/>
        <v>484255.19999999995</v>
      </c>
      <c r="I285" s="587">
        <f t="shared" si="120"/>
        <v>629725.19999999995</v>
      </c>
      <c r="J285" s="618"/>
      <c r="K285" s="519">
        <v>1865</v>
      </c>
      <c r="L285" s="466">
        <f t="shared" si="121"/>
        <v>0</v>
      </c>
      <c r="M285" s="519">
        <v>6208.4</v>
      </c>
      <c r="N285" s="466">
        <f t="shared" si="122"/>
        <v>0</v>
      </c>
      <c r="O285" s="587">
        <f t="shared" si="123"/>
        <v>0</v>
      </c>
      <c r="P285" s="638">
        <f t="shared" si="85"/>
        <v>0</v>
      </c>
      <c r="Q285" s="512">
        <f t="shared" si="86"/>
        <v>0</v>
      </c>
      <c r="R285" s="637">
        <f t="shared" si="87"/>
        <v>0</v>
      </c>
      <c r="S285" s="649"/>
      <c r="T285" s="519">
        <v>1865</v>
      </c>
      <c r="U285" s="519">
        <f t="shared" si="124"/>
        <v>0</v>
      </c>
      <c r="V285" s="519">
        <v>6208.4</v>
      </c>
      <c r="W285" s="519">
        <f t="shared" si="125"/>
        <v>0</v>
      </c>
      <c r="X285" s="670">
        <f t="shared" si="126"/>
        <v>0</v>
      </c>
    </row>
    <row r="286" spans="1:24" s="403" customFormat="1" ht="15.6" hidden="1" customHeight="1" x14ac:dyDescent="0.25">
      <c r="A286" s="439" t="s">
        <v>853</v>
      </c>
      <c r="B286" s="438" t="s">
        <v>397</v>
      </c>
      <c r="C286" s="571" t="s">
        <v>31</v>
      </c>
      <c r="D286" s="596">
        <v>15</v>
      </c>
      <c r="E286" s="466">
        <v>1865</v>
      </c>
      <c r="F286" s="466">
        <f t="shared" si="118"/>
        <v>27975</v>
      </c>
      <c r="G286" s="466">
        <v>18060.8</v>
      </c>
      <c r="H286" s="466">
        <f t="shared" si="119"/>
        <v>270912</v>
      </c>
      <c r="I286" s="587">
        <f t="shared" si="120"/>
        <v>298887</v>
      </c>
      <c r="J286" s="618"/>
      <c r="K286" s="519">
        <v>1865</v>
      </c>
      <c r="L286" s="466">
        <f t="shared" si="121"/>
        <v>0</v>
      </c>
      <c r="M286" s="519">
        <v>18060.8</v>
      </c>
      <c r="N286" s="466">
        <f t="shared" si="122"/>
        <v>0</v>
      </c>
      <c r="O286" s="587">
        <f t="shared" si="123"/>
        <v>0</v>
      </c>
      <c r="P286" s="638">
        <f t="shared" si="85"/>
        <v>0</v>
      </c>
      <c r="Q286" s="512">
        <f t="shared" si="86"/>
        <v>0</v>
      </c>
      <c r="R286" s="637">
        <f t="shared" si="87"/>
        <v>0</v>
      </c>
      <c r="S286" s="649"/>
      <c r="T286" s="519">
        <v>1865</v>
      </c>
      <c r="U286" s="519">
        <f t="shared" si="124"/>
        <v>0</v>
      </c>
      <c r="V286" s="519">
        <v>18060.8</v>
      </c>
      <c r="W286" s="519">
        <f t="shared" si="125"/>
        <v>0</v>
      </c>
      <c r="X286" s="670">
        <f t="shared" si="126"/>
        <v>0</v>
      </c>
    </row>
    <row r="287" spans="1:24" s="403" customFormat="1" ht="26.45" hidden="1" customHeight="1" x14ac:dyDescent="0.25">
      <c r="A287" s="439" t="s">
        <v>854</v>
      </c>
      <c r="B287" s="438" t="s">
        <v>398</v>
      </c>
      <c r="C287" s="571" t="s">
        <v>31</v>
      </c>
      <c r="D287" s="596">
        <v>41</v>
      </c>
      <c r="E287" s="466">
        <v>1865</v>
      </c>
      <c r="F287" s="466">
        <f t="shared" si="118"/>
        <v>76465</v>
      </c>
      <c r="G287" s="466">
        <v>8098.8</v>
      </c>
      <c r="H287" s="466">
        <f t="shared" si="119"/>
        <v>332050.8</v>
      </c>
      <c r="I287" s="587">
        <f t="shared" si="120"/>
        <v>408515.8</v>
      </c>
      <c r="J287" s="618"/>
      <c r="K287" s="519">
        <v>1865</v>
      </c>
      <c r="L287" s="466">
        <f t="shared" si="121"/>
        <v>0</v>
      </c>
      <c r="M287" s="519">
        <v>8098.8</v>
      </c>
      <c r="N287" s="466">
        <f t="shared" si="122"/>
        <v>0</v>
      </c>
      <c r="O287" s="587">
        <f t="shared" si="123"/>
        <v>0</v>
      </c>
      <c r="P287" s="638">
        <f t="shared" si="85"/>
        <v>0</v>
      </c>
      <c r="Q287" s="512">
        <f t="shared" si="86"/>
        <v>0</v>
      </c>
      <c r="R287" s="637">
        <f t="shared" si="87"/>
        <v>0</v>
      </c>
      <c r="S287" s="649"/>
      <c r="T287" s="519">
        <v>1865</v>
      </c>
      <c r="U287" s="519">
        <f t="shared" si="124"/>
        <v>0</v>
      </c>
      <c r="V287" s="519">
        <v>8098.8</v>
      </c>
      <c r="W287" s="519">
        <f t="shared" si="125"/>
        <v>0</v>
      </c>
      <c r="X287" s="670">
        <f t="shared" si="126"/>
        <v>0</v>
      </c>
    </row>
    <row r="288" spans="1:24" s="403" customFormat="1" ht="26.45" hidden="1" customHeight="1" x14ac:dyDescent="0.25">
      <c r="A288" s="439" t="s">
        <v>855</v>
      </c>
      <c r="B288" s="438" t="s">
        <v>399</v>
      </c>
      <c r="C288" s="571" t="s">
        <v>31</v>
      </c>
      <c r="D288" s="596">
        <v>3</v>
      </c>
      <c r="E288" s="466">
        <v>1865</v>
      </c>
      <c r="F288" s="466">
        <f t="shared" si="118"/>
        <v>5595</v>
      </c>
      <c r="G288" s="466">
        <v>1424.6</v>
      </c>
      <c r="H288" s="466">
        <f t="shared" si="119"/>
        <v>4273.7999999999993</v>
      </c>
      <c r="I288" s="587">
        <f t="shared" si="120"/>
        <v>9868.7999999999993</v>
      </c>
      <c r="J288" s="618"/>
      <c r="K288" s="519">
        <v>1865</v>
      </c>
      <c r="L288" s="466">
        <f t="shared" si="121"/>
        <v>0</v>
      </c>
      <c r="M288" s="519">
        <v>1424.6</v>
      </c>
      <c r="N288" s="466">
        <f t="shared" si="122"/>
        <v>0</v>
      </c>
      <c r="O288" s="587">
        <f t="shared" si="123"/>
        <v>0</v>
      </c>
      <c r="P288" s="638">
        <f t="shared" si="85"/>
        <v>0</v>
      </c>
      <c r="Q288" s="512">
        <f t="shared" si="86"/>
        <v>0</v>
      </c>
      <c r="R288" s="637">
        <f t="shared" si="87"/>
        <v>0</v>
      </c>
      <c r="S288" s="649"/>
      <c r="T288" s="519">
        <v>1865</v>
      </c>
      <c r="U288" s="519">
        <f t="shared" si="124"/>
        <v>0</v>
      </c>
      <c r="V288" s="519">
        <v>1424.6</v>
      </c>
      <c r="W288" s="519">
        <f t="shared" si="125"/>
        <v>0</v>
      </c>
      <c r="X288" s="670">
        <f t="shared" si="126"/>
        <v>0</v>
      </c>
    </row>
    <row r="289" spans="1:48" s="403" customFormat="1" ht="15.6" hidden="1" customHeight="1" x14ac:dyDescent="0.25">
      <c r="A289" s="439" t="s">
        <v>856</v>
      </c>
      <c r="B289" s="438" t="s">
        <v>400</v>
      </c>
      <c r="C289" s="571" t="s">
        <v>378</v>
      </c>
      <c r="D289" s="596">
        <v>351</v>
      </c>
      <c r="E289" s="466">
        <v>838.40000000000009</v>
      </c>
      <c r="F289" s="466">
        <f t="shared" si="118"/>
        <v>294278.40000000002</v>
      </c>
      <c r="G289" s="466">
        <v>699.4</v>
      </c>
      <c r="H289" s="466">
        <f t="shared" si="119"/>
        <v>245489.4</v>
      </c>
      <c r="I289" s="587">
        <f t="shared" si="120"/>
        <v>539767.80000000005</v>
      </c>
      <c r="J289" s="618"/>
      <c r="K289" s="519">
        <v>838.40000000000009</v>
      </c>
      <c r="L289" s="466">
        <f t="shared" si="121"/>
        <v>0</v>
      </c>
      <c r="M289" s="519">
        <v>699.4</v>
      </c>
      <c r="N289" s="466">
        <f t="shared" si="122"/>
        <v>0</v>
      </c>
      <c r="O289" s="587">
        <f t="shared" si="123"/>
        <v>0</v>
      </c>
      <c r="P289" s="638">
        <f t="shared" si="85"/>
        <v>0</v>
      </c>
      <c r="Q289" s="512">
        <f t="shared" si="86"/>
        <v>0</v>
      </c>
      <c r="R289" s="637">
        <f t="shared" si="87"/>
        <v>0</v>
      </c>
      <c r="S289" s="649"/>
      <c r="T289" s="519">
        <v>838.40000000000009</v>
      </c>
      <c r="U289" s="519">
        <f t="shared" si="124"/>
        <v>0</v>
      </c>
      <c r="V289" s="519">
        <v>699.4</v>
      </c>
      <c r="W289" s="519">
        <f t="shared" si="125"/>
        <v>0</v>
      </c>
      <c r="X289" s="670">
        <f t="shared" si="126"/>
        <v>0</v>
      </c>
    </row>
    <row r="290" spans="1:48" s="403" customFormat="1" ht="15.6" hidden="1" customHeight="1" x14ac:dyDescent="0.25">
      <c r="A290" s="439" t="s">
        <v>857</v>
      </c>
      <c r="B290" s="438" t="s">
        <v>401</v>
      </c>
      <c r="C290" s="571" t="s">
        <v>224</v>
      </c>
      <c r="D290" s="596">
        <v>1</v>
      </c>
      <c r="E290" s="466">
        <v>192832</v>
      </c>
      <c r="F290" s="466">
        <f t="shared" si="118"/>
        <v>192832</v>
      </c>
      <c r="G290" s="466">
        <v>188106.1</v>
      </c>
      <c r="H290" s="466">
        <f t="shared" si="119"/>
        <v>188106.1</v>
      </c>
      <c r="I290" s="587">
        <f t="shared" si="120"/>
        <v>380938.1</v>
      </c>
      <c r="J290" s="618"/>
      <c r="K290" s="519">
        <v>192832</v>
      </c>
      <c r="L290" s="466">
        <f t="shared" si="121"/>
        <v>0</v>
      </c>
      <c r="M290" s="519">
        <v>188106.1</v>
      </c>
      <c r="N290" s="466">
        <f t="shared" si="122"/>
        <v>0</v>
      </c>
      <c r="O290" s="587">
        <f t="shared" si="123"/>
        <v>0</v>
      </c>
      <c r="P290" s="638">
        <f t="shared" ref="P290:P353" si="127">K290-T290</f>
        <v>0</v>
      </c>
      <c r="Q290" s="512">
        <f t="shared" ref="Q290:Q353" si="128">M290-V290</f>
        <v>0</v>
      </c>
      <c r="R290" s="637">
        <f t="shared" si="87"/>
        <v>0</v>
      </c>
      <c r="S290" s="649"/>
      <c r="T290" s="519">
        <v>192832</v>
      </c>
      <c r="U290" s="519">
        <f t="shared" si="124"/>
        <v>0</v>
      </c>
      <c r="V290" s="519">
        <v>188106.1</v>
      </c>
      <c r="W290" s="519">
        <f t="shared" si="125"/>
        <v>0</v>
      </c>
      <c r="X290" s="670">
        <f t="shared" si="126"/>
        <v>0</v>
      </c>
    </row>
    <row r="291" spans="1:48" s="403" customFormat="1" ht="15.6" hidden="1" customHeight="1" x14ac:dyDescent="0.25">
      <c r="A291" s="439" t="s">
        <v>858</v>
      </c>
      <c r="B291" s="438" t="s">
        <v>358</v>
      </c>
      <c r="C291" s="571" t="s">
        <v>224</v>
      </c>
      <c r="D291" s="596">
        <v>1</v>
      </c>
      <c r="E291" s="466">
        <v>50304</v>
      </c>
      <c r="F291" s="466">
        <f t="shared" si="118"/>
        <v>50304</v>
      </c>
      <c r="G291" s="466"/>
      <c r="H291" s="466"/>
      <c r="I291" s="587">
        <f t="shared" si="120"/>
        <v>50304</v>
      </c>
      <c r="J291" s="618"/>
      <c r="K291" s="519">
        <v>50304</v>
      </c>
      <c r="L291" s="466">
        <f t="shared" si="121"/>
        <v>0</v>
      </c>
      <c r="M291" s="519"/>
      <c r="N291" s="466"/>
      <c r="O291" s="587">
        <f t="shared" si="123"/>
        <v>0</v>
      </c>
      <c r="P291" s="638">
        <f t="shared" si="127"/>
        <v>0</v>
      </c>
      <c r="Q291" s="512">
        <f t="shared" si="128"/>
        <v>0</v>
      </c>
      <c r="R291" s="637">
        <f t="shared" ref="R291:R354" si="129">(D291*K291)-(D291*T291)</f>
        <v>0</v>
      </c>
      <c r="S291" s="649"/>
      <c r="T291" s="519">
        <v>50304</v>
      </c>
      <c r="U291" s="519">
        <f t="shared" si="124"/>
        <v>0</v>
      </c>
      <c r="V291" s="519"/>
      <c r="W291" s="519"/>
      <c r="X291" s="670">
        <f t="shared" si="126"/>
        <v>0</v>
      </c>
    </row>
    <row r="292" spans="1:48" s="242" customFormat="1" ht="25.5" x14ac:dyDescent="0.25">
      <c r="A292" s="703" t="s">
        <v>402</v>
      </c>
      <c r="B292" s="695" t="s">
        <v>403</v>
      </c>
      <c r="C292" s="696"/>
      <c r="D292" s="639"/>
      <c r="E292" s="455"/>
      <c r="F292" s="455">
        <f>F296+F302+F308+F311+F318+F325+F330+F341+F348+F352+F355+F293</f>
        <v>78289634.071999997</v>
      </c>
      <c r="G292" s="455"/>
      <c r="H292" s="455">
        <f>H296+H302+H308+H311+H318+H325+H330+H341+H348+H352+H355+H293</f>
        <v>52690771.949999996</v>
      </c>
      <c r="I292" s="607">
        <f>I296+I302+I308+I311+I318+I325+I330+I341+I348+I352+I355+I293</f>
        <v>130980406.022</v>
      </c>
      <c r="J292" s="634"/>
      <c r="K292" s="513"/>
      <c r="L292" s="455">
        <f>L296+L302+L308+L311+L318+L325+L330+L341+L348+L352+L355+L293</f>
        <v>36341785.093246996</v>
      </c>
      <c r="M292" s="513"/>
      <c r="N292" s="455">
        <f>N296+N302+N308+N311+N318+N325+N330+N341+N348+N352+N355+N293</f>
        <v>4985261.1265899995</v>
      </c>
      <c r="O292" s="607">
        <f>O296+O302+O308+O311+O318+O325+O330+O341+O348+O352+O355+O293</f>
        <v>41327046.219836995</v>
      </c>
      <c r="P292" s="639"/>
      <c r="Q292" s="455"/>
      <c r="R292" s="607"/>
      <c r="S292" s="633"/>
      <c r="T292" s="513"/>
      <c r="U292" s="513">
        <f>U296+U302+U308+U311+U318+U325+U330+U341+U348+U352+U355+U293</f>
        <v>36336629.420000002</v>
      </c>
      <c r="V292" s="513"/>
      <c r="W292" s="513">
        <f>W296+W302+W308+W311+W318+W325+W330+W341+W348+W352+W355+W293</f>
        <v>4982748.8999999994</v>
      </c>
      <c r="X292" s="667">
        <f>X296+X302+X308+X311+X318+X325+X330+X341+X348+X352+X355+X293</f>
        <v>41319378.319999993</v>
      </c>
    </row>
    <row r="293" spans="1:48" s="403" customFormat="1" ht="17.45" hidden="1" customHeight="1" x14ac:dyDescent="0.25">
      <c r="A293" s="443" t="s">
        <v>859</v>
      </c>
      <c r="B293" s="433" t="s">
        <v>404</v>
      </c>
      <c r="C293" s="567"/>
      <c r="D293" s="594"/>
      <c r="E293" s="422"/>
      <c r="F293" s="422">
        <f>SUM(F294:F295)</f>
        <v>653914.01</v>
      </c>
      <c r="G293" s="422"/>
      <c r="H293" s="422">
        <f>SUM(H294:H295)</f>
        <v>4997424.9000000004</v>
      </c>
      <c r="I293" s="595">
        <f>SUM(I294:I295)</f>
        <v>5651338.9100000001</v>
      </c>
      <c r="J293" s="614"/>
      <c r="K293" s="521"/>
      <c r="L293" s="422">
        <f>SUM(L294:L295)</f>
        <v>0</v>
      </c>
      <c r="M293" s="521"/>
      <c r="N293" s="422">
        <f>SUM(N294:N295)</f>
        <v>0</v>
      </c>
      <c r="O293" s="595">
        <f>SUM(O294:O295)</f>
        <v>0</v>
      </c>
      <c r="P293" s="638">
        <f t="shared" si="127"/>
        <v>0</v>
      </c>
      <c r="Q293" s="512">
        <f t="shared" si="128"/>
        <v>0</v>
      </c>
      <c r="R293" s="637">
        <f t="shared" si="129"/>
        <v>0</v>
      </c>
      <c r="S293" s="647"/>
      <c r="T293" s="521"/>
      <c r="U293" s="521">
        <f>SUM(U294:U295)</f>
        <v>0</v>
      </c>
      <c r="V293" s="521"/>
      <c r="W293" s="521">
        <f>SUM(W294:W295)</f>
        <v>0</v>
      </c>
      <c r="X293" s="671">
        <f>SUM(X294:X295)</f>
        <v>0</v>
      </c>
    </row>
    <row r="294" spans="1:48" s="494" customFormat="1" ht="17.45" hidden="1" customHeight="1" x14ac:dyDescent="0.25">
      <c r="A294" s="437" t="s">
        <v>860</v>
      </c>
      <c r="B294" s="444" t="s">
        <v>405</v>
      </c>
      <c r="C294" s="569" t="s">
        <v>31</v>
      </c>
      <c r="D294" s="585">
        <v>1</v>
      </c>
      <c r="E294" s="466">
        <v>239562.32</v>
      </c>
      <c r="F294" s="466">
        <f>E294*D294</f>
        <v>239562.32</v>
      </c>
      <c r="G294" s="466">
        <v>1951576.9000000001</v>
      </c>
      <c r="H294" s="466">
        <f>G294*D294</f>
        <v>1951576.9000000001</v>
      </c>
      <c r="I294" s="587">
        <f>H294+F294</f>
        <v>2191139.2200000002</v>
      </c>
      <c r="J294" s="608"/>
      <c r="K294" s="519">
        <v>239562.32</v>
      </c>
      <c r="L294" s="466">
        <f>K294*J294</f>
        <v>0</v>
      </c>
      <c r="M294" s="519">
        <v>1951576.9000000001</v>
      </c>
      <c r="N294" s="466">
        <f>M294*J294</f>
        <v>0</v>
      </c>
      <c r="O294" s="587">
        <f>N294+L294</f>
        <v>0</v>
      </c>
      <c r="P294" s="638">
        <f t="shared" si="127"/>
        <v>0</v>
      </c>
      <c r="Q294" s="512">
        <f t="shared" si="128"/>
        <v>0</v>
      </c>
      <c r="R294" s="637">
        <f t="shared" si="129"/>
        <v>0</v>
      </c>
      <c r="S294" s="638"/>
      <c r="T294" s="519">
        <v>239562.32</v>
      </c>
      <c r="U294" s="519">
        <f>T294*S294</f>
        <v>0</v>
      </c>
      <c r="V294" s="519">
        <v>1951576.9000000001</v>
      </c>
      <c r="W294" s="519">
        <f>V294*S294</f>
        <v>0</v>
      </c>
      <c r="X294" s="670">
        <f>W294+U294</f>
        <v>0</v>
      </c>
    </row>
    <row r="295" spans="1:48" s="494" customFormat="1" ht="17.45" hidden="1" customHeight="1" x14ac:dyDescent="0.25">
      <c r="A295" s="437" t="s">
        <v>861</v>
      </c>
      <c r="B295" s="444" t="s">
        <v>406</v>
      </c>
      <c r="C295" s="569" t="s">
        <v>31</v>
      </c>
      <c r="D295" s="585">
        <v>1</v>
      </c>
      <c r="E295" s="466">
        <v>414351.69</v>
      </c>
      <c r="F295" s="466">
        <f>E295*D295</f>
        <v>414351.69</v>
      </c>
      <c r="G295" s="466">
        <v>3045848</v>
      </c>
      <c r="H295" s="466">
        <f>G295*D295</f>
        <v>3045848</v>
      </c>
      <c r="I295" s="587">
        <f>H295+F295</f>
        <v>3460199.69</v>
      </c>
      <c r="J295" s="608"/>
      <c r="K295" s="519">
        <v>414351.69</v>
      </c>
      <c r="L295" s="466">
        <f>K295*J295</f>
        <v>0</v>
      </c>
      <c r="M295" s="519">
        <v>3045848</v>
      </c>
      <c r="N295" s="466">
        <f>M295*J295</f>
        <v>0</v>
      </c>
      <c r="O295" s="587">
        <f>N295+L295</f>
        <v>0</v>
      </c>
      <c r="P295" s="638">
        <f t="shared" si="127"/>
        <v>0</v>
      </c>
      <c r="Q295" s="512">
        <f t="shared" si="128"/>
        <v>0</v>
      </c>
      <c r="R295" s="637">
        <f t="shared" si="129"/>
        <v>0</v>
      </c>
      <c r="S295" s="638"/>
      <c r="T295" s="519">
        <v>414351.69</v>
      </c>
      <c r="U295" s="519">
        <f>T295*S295</f>
        <v>0</v>
      </c>
      <c r="V295" s="519">
        <v>3045848</v>
      </c>
      <c r="W295" s="519">
        <f>V295*S295</f>
        <v>0</v>
      </c>
      <c r="X295" s="670">
        <f>W295+U295</f>
        <v>0</v>
      </c>
    </row>
    <row r="296" spans="1:48" ht="17.45" hidden="1" customHeight="1" x14ac:dyDescent="0.25">
      <c r="A296" s="443" t="s">
        <v>862</v>
      </c>
      <c r="B296" s="433" t="s">
        <v>407</v>
      </c>
      <c r="C296" s="567"/>
      <c r="D296" s="591"/>
      <c r="E296" s="469"/>
      <c r="F296" s="469">
        <f>SUM(F297:F301)</f>
        <v>940253</v>
      </c>
      <c r="G296" s="469"/>
      <c r="H296" s="469">
        <f>SUM(H297:H301)</f>
        <v>4679140.0500000007</v>
      </c>
      <c r="I296" s="590">
        <f>SUM(I297:I301)</f>
        <v>5619393.0500000007</v>
      </c>
      <c r="J296" s="614"/>
      <c r="K296" s="522"/>
      <c r="L296" s="469">
        <f>SUM(L297:L301)</f>
        <v>0</v>
      </c>
      <c r="M296" s="522"/>
      <c r="N296" s="469">
        <f>SUM(N297:N301)</f>
        <v>0</v>
      </c>
      <c r="O296" s="590">
        <f>SUM(O297:O301)</f>
        <v>0</v>
      </c>
      <c r="P296" s="638">
        <f t="shared" si="127"/>
        <v>0</v>
      </c>
      <c r="Q296" s="512">
        <f t="shared" si="128"/>
        <v>0</v>
      </c>
      <c r="R296" s="637">
        <f t="shared" si="129"/>
        <v>0</v>
      </c>
      <c r="S296" s="647"/>
      <c r="T296" s="522"/>
      <c r="U296" s="522">
        <f>SUM(U297:U301)</f>
        <v>0</v>
      </c>
      <c r="V296" s="522"/>
      <c r="W296" s="522">
        <f>SUM(W297:W301)</f>
        <v>0</v>
      </c>
      <c r="X296" s="671">
        <f>SUM(X297:X301)</f>
        <v>0</v>
      </c>
    </row>
    <row r="297" spans="1:48" s="403" customFormat="1" ht="26.45" hidden="1" customHeight="1" x14ac:dyDescent="0.25">
      <c r="A297" s="445" t="s">
        <v>863</v>
      </c>
      <c r="B297" s="435" t="s">
        <v>408</v>
      </c>
      <c r="C297" s="569" t="s">
        <v>31</v>
      </c>
      <c r="D297" s="585">
        <v>3</v>
      </c>
      <c r="E297" s="466">
        <v>34934</v>
      </c>
      <c r="F297" s="466">
        <f>E297*D297</f>
        <v>104802</v>
      </c>
      <c r="G297" s="466">
        <v>78869.7</v>
      </c>
      <c r="H297" s="466">
        <f>G297*D297</f>
        <v>236609.09999999998</v>
      </c>
      <c r="I297" s="587">
        <f>H297+F297</f>
        <v>341411.1</v>
      </c>
      <c r="J297" s="608"/>
      <c r="K297" s="519">
        <v>34934</v>
      </c>
      <c r="L297" s="466">
        <f>K297*J297</f>
        <v>0</v>
      </c>
      <c r="M297" s="519">
        <v>78869.7</v>
      </c>
      <c r="N297" s="466">
        <f>M297*J297</f>
        <v>0</v>
      </c>
      <c r="O297" s="587">
        <f>N297+L297</f>
        <v>0</v>
      </c>
      <c r="P297" s="638">
        <f t="shared" si="127"/>
        <v>0</v>
      </c>
      <c r="Q297" s="512">
        <f t="shared" si="128"/>
        <v>0</v>
      </c>
      <c r="R297" s="637">
        <f t="shared" si="129"/>
        <v>0</v>
      </c>
      <c r="S297" s="638"/>
      <c r="T297" s="519">
        <v>34934</v>
      </c>
      <c r="U297" s="519">
        <f>T297*S297</f>
        <v>0</v>
      </c>
      <c r="V297" s="519">
        <v>78869.7</v>
      </c>
      <c r="W297" s="519">
        <f>V297*S297</f>
        <v>0</v>
      </c>
      <c r="X297" s="670">
        <f>W297+U297</f>
        <v>0</v>
      </c>
    </row>
    <row r="298" spans="1:48" s="403" customFormat="1" ht="26.45" hidden="1" customHeight="1" x14ac:dyDescent="0.25">
      <c r="A298" s="445" t="s">
        <v>864</v>
      </c>
      <c r="B298" s="435" t="s">
        <v>409</v>
      </c>
      <c r="C298" s="569" t="s">
        <v>31</v>
      </c>
      <c r="D298" s="585">
        <v>1</v>
      </c>
      <c r="E298" s="466">
        <v>29801</v>
      </c>
      <c r="F298" s="466">
        <f>E298*D298</f>
        <v>29801</v>
      </c>
      <c r="G298" s="466">
        <v>63095.759999999995</v>
      </c>
      <c r="H298" s="466">
        <f>G298*D298</f>
        <v>63095.759999999995</v>
      </c>
      <c r="I298" s="587">
        <f>H298+F298</f>
        <v>92896.76</v>
      </c>
      <c r="J298" s="608"/>
      <c r="K298" s="519">
        <v>29801</v>
      </c>
      <c r="L298" s="466">
        <f>K298*J298</f>
        <v>0</v>
      </c>
      <c r="M298" s="519">
        <v>63095.759999999995</v>
      </c>
      <c r="N298" s="466">
        <f>M298*J298</f>
        <v>0</v>
      </c>
      <c r="O298" s="587">
        <f>N298+L298</f>
        <v>0</v>
      </c>
      <c r="P298" s="638">
        <f t="shared" si="127"/>
        <v>0</v>
      </c>
      <c r="Q298" s="512">
        <f t="shared" si="128"/>
        <v>0</v>
      </c>
      <c r="R298" s="637">
        <f t="shared" si="129"/>
        <v>0</v>
      </c>
      <c r="S298" s="638"/>
      <c r="T298" s="519">
        <v>29801</v>
      </c>
      <c r="U298" s="519">
        <f>T298*S298</f>
        <v>0</v>
      </c>
      <c r="V298" s="519">
        <v>63095.759999999995</v>
      </c>
      <c r="W298" s="519">
        <f>V298*S298</f>
        <v>0</v>
      </c>
      <c r="X298" s="670">
        <f>W298+U298</f>
        <v>0</v>
      </c>
    </row>
    <row r="299" spans="1:48" s="403" customFormat="1" ht="15.6" hidden="1" customHeight="1" x14ac:dyDescent="0.25">
      <c r="A299" s="445" t="s">
        <v>865</v>
      </c>
      <c r="B299" s="435" t="s">
        <v>410</v>
      </c>
      <c r="C299" s="569" t="s">
        <v>31</v>
      </c>
      <c r="D299" s="585">
        <v>1</v>
      </c>
      <c r="E299" s="466">
        <v>337980</v>
      </c>
      <c r="F299" s="466">
        <f>E299*D299</f>
        <v>337980</v>
      </c>
      <c r="G299" s="466">
        <v>1736492.9400000002</v>
      </c>
      <c r="H299" s="466">
        <f>G299*D299</f>
        <v>1736492.9400000002</v>
      </c>
      <c r="I299" s="587">
        <f>H299+F299</f>
        <v>2074472.9400000002</v>
      </c>
      <c r="J299" s="608"/>
      <c r="K299" s="519">
        <v>337980</v>
      </c>
      <c r="L299" s="466">
        <f>K299*J299</f>
        <v>0</v>
      </c>
      <c r="M299" s="519">
        <v>1736492.9400000002</v>
      </c>
      <c r="N299" s="466">
        <f>M299*J299</f>
        <v>0</v>
      </c>
      <c r="O299" s="587">
        <f>N299+L299</f>
        <v>0</v>
      </c>
      <c r="P299" s="638">
        <f t="shared" si="127"/>
        <v>0</v>
      </c>
      <c r="Q299" s="512">
        <f t="shared" si="128"/>
        <v>0</v>
      </c>
      <c r="R299" s="637">
        <f t="shared" si="129"/>
        <v>0</v>
      </c>
      <c r="S299" s="638"/>
      <c r="T299" s="519">
        <v>337980</v>
      </c>
      <c r="U299" s="519">
        <f>T299*S299</f>
        <v>0</v>
      </c>
      <c r="V299" s="519">
        <v>1736492.9400000002</v>
      </c>
      <c r="W299" s="519">
        <f>V299*S299</f>
        <v>0</v>
      </c>
      <c r="X299" s="670">
        <f>W299+U299</f>
        <v>0</v>
      </c>
    </row>
    <row r="300" spans="1:48" s="403" customFormat="1" ht="15.6" hidden="1" customHeight="1" x14ac:dyDescent="0.25">
      <c r="A300" s="445" t="s">
        <v>866</v>
      </c>
      <c r="B300" s="435" t="s">
        <v>411</v>
      </c>
      <c r="C300" s="569" t="s">
        <v>31</v>
      </c>
      <c r="D300" s="585">
        <v>2</v>
      </c>
      <c r="E300" s="466">
        <v>66810</v>
      </c>
      <c r="F300" s="466">
        <f>E300*D300</f>
        <v>133620</v>
      </c>
      <c r="G300" s="466">
        <v>304200</v>
      </c>
      <c r="H300" s="466">
        <f>G300*D300</f>
        <v>608400</v>
      </c>
      <c r="I300" s="587">
        <f>H300+F300</f>
        <v>742020</v>
      </c>
      <c r="J300" s="608"/>
      <c r="K300" s="519">
        <v>66810</v>
      </c>
      <c r="L300" s="466">
        <f>K300*J300</f>
        <v>0</v>
      </c>
      <c r="M300" s="519">
        <v>304200</v>
      </c>
      <c r="N300" s="466">
        <f>M300*J300</f>
        <v>0</v>
      </c>
      <c r="O300" s="587">
        <f>N300+L300</f>
        <v>0</v>
      </c>
      <c r="P300" s="638">
        <f t="shared" si="127"/>
        <v>0</v>
      </c>
      <c r="Q300" s="512">
        <f t="shared" si="128"/>
        <v>0</v>
      </c>
      <c r="R300" s="637">
        <f t="shared" si="129"/>
        <v>0</v>
      </c>
      <c r="S300" s="638"/>
      <c r="T300" s="519">
        <v>66810</v>
      </c>
      <c r="U300" s="519">
        <f>T300*S300</f>
        <v>0</v>
      </c>
      <c r="V300" s="519">
        <v>304200</v>
      </c>
      <c r="W300" s="519">
        <f>V300*S300</f>
        <v>0</v>
      </c>
      <c r="X300" s="670">
        <f>W300+U300</f>
        <v>0</v>
      </c>
    </row>
    <row r="301" spans="1:48" s="405" customFormat="1" ht="15.6" hidden="1" customHeight="1" x14ac:dyDescent="0.25">
      <c r="A301" s="445" t="s">
        <v>867</v>
      </c>
      <c r="B301" s="435" t="s">
        <v>412</v>
      </c>
      <c r="C301" s="569" t="s">
        <v>31</v>
      </c>
      <c r="D301" s="585">
        <v>5</v>
      </c>
      <c r="E301" s="466">
        <v>66810</v>
      </c>
      <c r="F301" s="466">
        <f>E301*D301</f>
        <v>334050</v>
      </c>
      <c r="G301" s="466">
        <v>406908.45</v>
      </c>
      <c r="H301" s="466">
        <f>G301*D301</f>
        <v>2034542.25</v>
      </c>
      <c r="I301" s="587">
        <f>H301+F301</f>
        <v>2368592.25</v>
      </c>
      <c r="J301" s="608"/>
      <c r="K301" s="512">
        <v>66810</v>
      </c>
      <c r="L301" s="477">
        <f>K301*J301</f>
        <v>0</v>
      </c>
      <c r="M301" s="512">
        <v>406908.45</v>
      </c>
      <c r="N301" s="477">
        <f>M301*J301</f>
        <v>0</v>
      </c>
      <c r="O301" s="610">
        <f>N301+L301</f>
        <v>0</v>
      </c>
      <c r="P301" s="638">
        <f t="shared" si="127"/>
        <v>0</v>
      </c>
      <c r="Q301" s="512">
        <f t="shared" si="128"/>
        <v>0</v>
      </c>
      <c r="R301" s="637">
        <f t="shared" si="129"/>
        <v>0</v>
      </c>
      <c r="S301" s="638"/>
      <c r="T301" s="512">
        <v>66810</v>
      </c>
      <c r="U301" s="512">
        <f>T301*S301</f>
        <v>0</v>
      </c>
      <c r="V301" s="512">
        <v>406908.45</v>
      </c>
      <c r="W301" s="512">
        <f>V301*S301</f>
        <v>0</v>
      </c>
      <c r="X301" s="668">
        <f>W301+U301</f>
        <v>0</v>
      </c>
      <c r="Y301" s="403"/>
      <c r="Z301" s="403"/>
      <c r="AA301" s="403"/>
      <c r="AB301" s="403"/>
      <c r="AC301" s="403"/>
      <c r="AD301" s="403"/>
      <c r="AE301" s="403"/>
      <c r="AF301" s="403"/>
      <c r="AG301" s="403"/>
      <c r="AH301" s="403"/>
      <c r="AI301" s="403"/>
      <c r="AJ301" s="403"/>
      <c r="AK301" s="403"/>
      <c r="AL301" s="403"/>
      <c r="AM301" s="403"/>
      <c r="AN301" s="403"/>
      <c r="AO301" s="403"/>
      <c r="AP301" s="403"/>
      <c r="AQ301" s="403"/>
      <c r="AR301" s="403"/>
      <c r="AS301" s="403"/>
      <c r="AT301" s="403"/>
      <c r="AU301" s="403"/>
      <c r="AV301" s="403"/>
    </row>
    <row r="302" spans="1:48" s="403" customFormat="1" ht="17.45" hidden="1" customHeight="1" x14ac:dyDescent="0.25">
      <c r="A302" s="443" t="s">
        <v>868</v>
      </c>
      <c r="B302" s="433" t="s">
        <v>413</v>
      </c>
      <c r="C302" s="567"/>
      <c r="D302" s="594"/>
      <c r="E302" s="422"/>
      <c r="F302" s="422">
        <f>SUM(F303:F307)</f>
        <v>491643</v>
      </c>
      <c r="G302" s="422"/>
      <c r="H302" s="422">
        <f>SUM(H303:H307)</f>
        <v>693238</v>
      </c>
      <c r="I302" s="595">
        <f>SUM(I303:I307)</f>
        <v>1184881</v>
      </c>
      <c r="J302" s="614"/>
      <c r="K302" s="521"/>
      <c r="L302" s="422">
        <f>SUM(L303:L307)</f>
        <v>0</v>
      </c>
      <c r="M302" s="521"/>
      <c r="N302" s="422">
        <f>SUM(N303:N307)</f>
        <v>0</v>
      </c>
      <c r="O302" s="595">
        <f>SUM(O303:O307)</f>
        <v>0</v>
      </c>
      <c r="P302" s="638">
        <f t="shared" si="127"/>
        <v>0</v>
      </c>
      <c r="Q302" s="512">
        <f t="shared" si="128"/>
        <v>0</v>
      </c>
      <c r="R302" s="637">
        <f t="shared" si="129"/>
        <v>0</v>
      </c>
      <c r="S302" s="647"/>
      <c r="T302" s="521"/>
      <c r="U302" s="521">
        <f>SUM(U303:U307)</f>
        <v>0</v>
      </c>
      <c r="V302" s="521"/>
      <c r="W302" s="521">
        <f>SUM(W303:W307)</f>
        <v>0</v>
      </c>
      <c r="X302" s="671">
        <f>SUM(X303:X307)</f>
        <v>0</v>
      </c>
    </row>
    <row r="303" spans="1:48" s="403" customFormat="1" ht="26.45" hidden="1" customHeight="1" x14ac:dyDescent="0.25">
      <c r="A303" s="445" t="s">
        <v>869</v>
      </c>
      <c r="B303" s="435" t="s">
        <v>414</v>
      </c>
      <c r="C303" s="569" t="s">
        <v>31</v>
      </c>
      <c r="D303" s="585">
        <v>7</v>
      </c>
      <c r="E303" s="419">
        <v>8646</v>
      </c>
      <c r="F303" s="419">
        <f>E303*D303</f>
        <v>60522</v>
      </c>
      <c r="G303" s="419">
        <v>22464</v>
      </c>
      <c r="H303" s="419">
        <f>G303*D303</f>
        <v>157248</v>
      </c>
      <c r="I303" s="586">
        <f>H303+F303</f>
        <v>217770</v>
      </c>
      <c r="J303" s="608"/>
      <c r="K303" s="519">
        <v>8646</v>
      </c>
      <c r="L303" s="419">
        <f>K303*J303</f>
        <v>0</v>
      </c>
      <c r="M303" s="519">
        <v>22464</v>
      </c>
      <c r="N303" s="419">
        <f>M303*J303</f>
        <v>0</v>
      </c>
      <c r="O303" s="586">
        <f>N303+L303</f>
        <v>0</v>
      </c>
      <c r="P303" s="638">
        <f t="shared" si="127"/>
        <v>0</v>
      </c>
      <c r="Q303" s="512">
        <f t="shared" si="128"/>
        <v>0</v>
      </c>
      <c r="R303" s="637">
        <f t="shared" si="129"/>
        <v>0</v>
      </c>
      <c r="S303" s="638"/>
      <c r="T303" s="519">
        <v>8646</v>
      </c>
      <c r="U303" s="519">
        <f>T303*S303</f>
        <v>0</v>
      </c>
      <c r="V303" s="519">
        <v>22464</v>
      </c>
      <c r="W303" s="519">
        <f>V303*S303</f>
        <v>0</v>
      </c>
      <c r="X303" s="670">
        <f>W303+U303</f>
        <v>0</v>
      </c>
    </row>
    <row r="304" spans="1:48" s="403" customFormat="1" ht="15.6" hidden="1" customHeight="1" x14ac:dyDescent="0.25">
      <c r="A304" s="445" t="s">
        <v>870</v>
      </c>
      <c r="B304" s="435" t="s">
        <v>415</v>
      </c>
      <c r="C304" s="569" t="s">
        <v>33</v>
      </c>
      <c r="D304" s="585">
        <v>0.5</v>
      </c>
      <c r="E304" s="419">
        <v>39300</v>
      </c>
      <c r="F304" s="419">
        <f>E304*D304</f>
        <v>19650</v>
      </c>
      <c r="G304" s="419">
        <v>87100</v>
      </c>
      <c r="H304" s="419">
        <f>G304*D304</f>
        <v>43550</v>
      </c>
      <c r="I304" s="586">
        <f>H304+F304</f>
        <v>63200</v>
      </c>
      <c r="J304" s="608"/>
      <c r="K304" s="519">
        <v>39300</v>
      </c>
      <c r="L304" s="419">
        <f>K304*J304</f>
        <v>0</v>
      </c>
      <c r="M304" s="519">
        <v>87100</v>
      </c>
      <c r="N304" s="419">
        <f>M304*J304</f>
        <v>0</v>
      </c>
      <c r="O304" s="586">
        <f>N304+L304</f>
        <v>0</v>
      </c>
      <c r="P304" s="638">
        <f t="shared" si="127"/>
        <v>0</v>
      </c>
      <c r="Q304" s="512">
        <f t="shared" si="128"/>
        <v>0</v>
      </c>
      <c r="R304" s="637">
        <f t="shared" si="129"/>
        <v>0</v>
      </c>
      <c r="S304" s="638"/>
      <c r="T304" s="519">
        <v>39300</v>
      </c>
      <c r="U304" s="519">
        <f>T304*S304</f>
        <v>0</v>
      </c>
      <c r="V304" s="519">
        <v>87100</v>
      </c>
      <c r="W304" s="519">
        <f>V304*S304</f>
        <v>0</v>
      </c>
      <c r="X304" s="670">
        <f>W304+U304</f>
        <v>0</v>
      </c>
    </row>
    <row r="305" spans="1:24" s="403" customFormat="1" ht="15.6" hidden="1" customHeight="1" x14ac:dyDescent="0.25">
      <c r="A305" s="445" t="s">
        <v>871</v>
      </c>
      <c r="B305" s="435" t="s">
        <v>416</v>
      </c>
      <c r="C305" s="569" t="s">
        <v>33</v>
      </c>
      <c r="D305" s="585">
        <v>0.2</v>
      </c>
      <c r="E305" s="419">
        <v>39300</v>
      </c>
      <c r="F305" s="419">
        <f>E305*D305</f>
        <v>7860</v>
      </c>
      <c r="G305" s="419">
        <v>87100</v>
      </c>
      <c r="H305" s="419">
        <f>G305*D305</f>
        <v>17420</v>
      </c>
      <c r="I305" s="586">
        <f>H305+F305</f>
        <v>25280</v>
      </c>
      <c r="J305" s="608"/>
      <c r="K305" s="519">
        <v>39300</v>
      </c>
      <c r="L305" s="419">
        <f>K305*J305</f>
        <v>0</v>
      </c>
      <c r="M305" s="519">
        <v>87100</v>
      </c>
      <c r="N305" s="419">
        <f>M305*J305</f>
        <v>0</v>
      </c>
      <c r="O305" s="586">
        <f>N305+L305</f>
        <v>0</v>
      </c>
      <c r="P305" s="638">
        <f t="shared" si="127"/>
        <v>0</v>
      </c>
      <c r="Q305" s="512">
        <f t="shared" si="128"/>
        <v>0</v>
      </c>
      <c r="R305" s="637">
        <f t="shared" si="129"/>
        <v>0</v>
      </c>
      <c r="S305" s="638"/>
      <c r="T305" s="519">
        <v>39300</v>
      </c>
      <c r="U305" s="519">
        <f>T305*S305</f>
        <v>0</v>
      </c>
      <c r="V305" s="519">
        <v>87100</v>
      </c>
      <c r="W305" s="519">
        <f>V305*S305</f>
        <v>0</v>
      </c>
      <c r="X305" s="670">
        <f>W305+U305</f>
        <v>0</v>
      </c>
    </row>
    <row r="306" spans="1:24" s="403" customFormat="1" ht="26.45" hidden="1" customHeight="1" x14ac:dyDescent="0.25">
      <c r="A306" s="445" t="s">
        <v>872</v>
      </c>
      <c r="B306" s="435" t="s">
        <v>417</v>
      </c>
      <c r="C306" s="569" t="s">
        <v>171</v>
      </c>
      <c r="D306" s="585">
        <v>22</v>
      </c>
      <c r="E306" s="419">
        <v>10218</v>
      </c>
      <c r="F306" s="419">
        <f>E306*D306</f>
        <v>224796</v>
      </c>
      <c r="G306" s="419">
        <v>5460</v>
      </c>
      <c r="H306" s="419">
        <f>G306*D306</f>
        <v>120120</v>
      </c>
      <c r="I306" s="586">
        <f>H306+F306</f>
        <v>344916</v>
      </c>
      <c r="J306" s="608"/>
      <c r="K306" s="519">
        <v>10218</v>
      </c>
      <c r="L306" s="419">
        <f>K306*J306</f>
        <v>0</v>
      </c>
      <c r="M306" s="519">
        <v>5460</v>
      </c>
      <c r="N306" s="419">
        <f>M306*J306</f>
        <v>0</v>
      </c>
      <c r="O306" s="586">
        <f>N306+L306</f>
        <v>0</v>
      </c>
      <c r="P306" s="638">
        <f t="shared" si="127"/>
        <v>0</v>
      </c>
      <c r="Q306" s="512">
        <f t="shared" si="128"/>
        <v>0</v>
      </c>
      <c r="R306" s="637">
        <f t="shared" si="129"/>
        <v>0</v>
      </c>
      <c r="S306" s="638"/>
      <c r="T306" s="519">
        <v>10218</v>
      </c>
      <c r="U306" s="519">
        <f>T306*S306</f>
        <v>0</v>
      </c>
      <c r="V306" s="519">
        <v>5460</v>
      </c>
      <c r="W306" s="519">
        <f>V306*S306</f>
        <v>0</v>
      </c>
      <c r="X306" s="670">
        <f>W306+U306</f>
        <v>0</v>
      </c>
    </row>
    <row r="307" spans="1:24" s="403" customFormat="1" ht="15.6" hidden="1" customHeight="1" x14ac:dyDescent="0.25">
      <c r="A307" s="445" t="s">
        <v>873</v>
      </c>
      <c r="B307" s="435" t="s">
        <v>418</v>
      </c>
      <c r="C307" s="569" t="s">
        <v>153</v>
      </c>
      <c r="D307" s="585">
        <v>91</v>
      </c>
      <c r="E307" s="419">
        <v>1965</v>
      </c>
      <c r="F307" s="419">
        <f>E307*D307</f>
        <v>178815</v>
      </c>
      <c r="G307" s="419">
        <v>3900</v>
      </c>
      <c r="H307" s="419">
        <f>G307*D307</f>
        <v>354900</v>
      </c>
      <c r="I307" s="586">
        <f>H307+F307</f>
        <v>533715</v>
      </c>
      <c r="J307" s="608"/>
      <c r="K307" s="519">
        <v>1965</v>
      </c>
      <c r="L307" s="419">
        <f>K307*J307</f>
        <v>0</v>
      </c>
      <c r="M307" s="519">
        <v>3900</v>
      </c>
      <c r="N307" s="419">
        <f>M307*J307</f>
        <v>0</v>
      </c>
      <c r="O307" s="586">
        <f>N307+L307</f>
        <v>0</v>
      </c>
      <c r="P307" s="638">
        <f t="shared" si="127"/>
        <v>0</v>
      </c>
      <c r="Q307" s="512">
        <f t="shared" si="128"/>
        <v>0</v>
      </c>
      <c r="R307" s="637">
        <f t="shared" si="129"/>
        <v>0</v>
      </c>
      <c r="S307" s="638"/>
      <c r="T307" s="519">
        <v>1965</v>
      </c>
      <c r="U307" s="519">
        <f>T307*S307</f>
        <v>0</v>
      </c>
      <c r="V307" s="519">
        <v>3900</v>
      </c>
      <c r="W307" s="519">
        <f>V307*S307</f>
        <v>0</v>
      </c>
      <c r="X307" s="670">
        <f>W307+U307</f>
        <v>0</v>
      </c>
    </row>
    <row r="308" spans="1:24" s="403" customFormat="1" ht="17.45" customHeight="1" x14ac:dyDescent="0.25">
      <c r="A308" s="443" t="s">
        <v>874</v>
      </c>
      <c r="B308" s="433" t="s">
        <v>419</v>
      </c>
      <c r="C308" s="567"/>
      <c r="D308" s="594"/>
      <c r="E308" s="422"/>
      <c r="F308" s="422">
        <f>SUM(F309:F310)</f>
        <v>3910222.4</v>
      </c>
      <c r="G308" s="422"/>
      <c r="H308" s="422">
        <f>SUM(H309:H310)</f>
        <v>4803859.4000000004</v>
      </c>
      <c r="I308" s="595">
        <f>SUM(I309:I310)</f>
        <v>8714081.8000000007</v>
      </c>
      <c r="J308" s="614"/>
      <c r="K308" s="520"/>
      <c r="L308" s="456">
        <f>SUM(L309:L310)</f>
        <v>1220800</v>
      </c>
      <c r="M308" s="520"/>
      <c r="N308" s="456">
        <f>SUM(N309:N310)</f>
        <v>1499800</v>
      </c>
      <c r="O308" s="620">
        <f>SUM(O309:O310)</f>
        <v>2720600</v>
      </c>
      <c r="P308" s="638">
        <f t="shared" si="127"/>
        <v>0</v>
      </c>
      <c r="Q308" s="512">
        <f t="shared" si="128"/>
        <v>0</v>
      </c>
      <c r="R308" s="637">
        <f t="shared" si="129"/>
        <v>0</v>
      </c>
      <c r="S308" s="647"/>
      <c r="T308" s="520"/>
      <c r="U308" s="520">
        <f>SUM(U309:U310)</f>
        <v>1220800</v>
      </c>
      <c r="V308" s="520"/>
      <c r="W308" s="520">
        <f>SUM(W309:W310)</f>
        <v>1499800</v>
      </c>
      <c r="X308" s="673">
        <f>SUM(X309:X310)</f>
        <v>2720600</v>
      </c>
    </row>
    <row r="309" spans="1:24" s="403" customFormat="1" ht="38.25" x14ac:dyDescent="0.25">
      <c r="A309" s="445" t="s">
        <v>875</v>
      </c>
      <c r="B309" s="435" t="s">
        <v>420</v>
      </c>
      <c r="C309" s="569" t="s">
        <v>171</v>
      </c>
      <c r="D309" s="585">
        <v>320.3</v>
      </c>
      <c r="E309" s="419">
        <v>12208</v>
      </c>
      <c r="F309" s="419">
        <f>E309*D309</f>
        <v>3910222.4</v>
      </c>
      <c r="G309" s="419">
        <v>14998</v>
      </c>
      <c r="H309" s="419">
        <f>G309*D309</f>
        <v>4803859.4000000004</v>
      </c>
      <c r="I309" s="586">
        <f>H309+F309</f>
        <v>8714081.8000000007</v>
      </c>
      <c r="J309" s="608">
        <v>100</v>
      </c>
      <c r="K309" s="512">
        <v>12208</v>
      </c>
      <c r="L309" s="441">
        <f>K309*J309</f>
        <v>1220800</v>
      </c>
      <c r="M309" s="512">
        <v>14998</v>
      </c>
      <c r="N309" s="441">
        <f>M309*J309</f>
        <v>1499800</v>
      </c>
      <c r="O309" s="609">
        <f>N309+L309</f>
        <v>2720600</v>
      </c>
      <c r="P309" s="638">
        <f t="shared" si="127"/>
        <v>0</v>
      </c>
      <c r="Q309" s="512">
        <f t="shared" si="128"/>
        <v>0</v>
      </c>
      <c r="R309" s="637">
        <f t="shared" si="129"/>
        <v>0</v>
      </c>
      <c r="S309" s="638">
        <v>100</v>
      </c>
      <c r="T309" s="512">
        <v>12208</v>
      </c>
      <c r="U309" s="512">
        <f>T309*S309</f>
        <v>1220800</v>
      </c>
      <c r="V309" s="512">
        <v>14998</v>
      </c>
      <c r="W309" s="512">
        <f>V309*S309</f>
        <v>1499800</v>
      </c>
      <c r="X309" s="668">
        <f>W309+U309</f>
        <v>2720600</v>
      </c>
    </row>
    <row r="310" spans="1:24" s="403" customFormat="1" ht="17.45" hidden="1" customHeight="1" x14ac:dyDescent="0.25">
      <c r="A310" s="445" t="s">
        <v>876</v>
      </c>
      <c r="B310" s="435" t="s">
        <v>421</v>
      </c>
      <c r="C310" s="569" t="s">
        <v>33</v>
      </c>
      <c r="D310" s="585">
        <v>5.8</v>
      </c>
      <c r="E310" s="419"/>
      <c r="F310" s="419"/>
      <c r="G310" s="419"/>
      <c r="H310" s="419"/>
      <c r="I310" s="586"/>
      <c r="J310" s="608"/>
      <c r="K310" s="519"/>
      <c r="L310" s="419"/>
      <c r="M310" s="519"/>
      <c r="N310" s="419"/>
      <c r="O310" s="586"/>
      <c r="P310" s="638">
        <f t="shared" si="127"/>
        <v>0</v>
      </c>
      <c r="Q310" s="512">
        <f t="shared" si="128"/>
        <v>0</v>
      </c>
      <c r="R310" s="637">
        <f t="shared" si="129"/>
        <v>0</v>
      </c>
      <c r="S310" s="638"/>
      <c r="T310" s="519"/>
      <c r="U310" s="519"/>
      <c r="V310" s="519"/>
      <c r="W310" s="519"/>
      <c r="X310" s="670"/>
    </row>
    <row r="311" spans="1:24" s="403" customFormat="1" ht="17.45" hidden="1" customHeight="1" x14ac:dyDescent="0.25">
      <c r="A311" s="443" t="s">
        <v>877</v>
      </c>
      <c r="B311" s="433" t="s">
        <v>422</v>
      </c>
      <c r="C311" s="567" t="s">
        <v>153</v>
      </c>
      <c r="D311" s="594">
        <f>3545</f>
        <v>3545</v>
      </c>
      <c r="E311" s="469"/>
      <c r="F311" s="469">
        <f>SUM(F312:F317)</f>
        <v>12011678</v>
      </c>
      <c r="G311" s="469"/>
      <c r="H311" s="469">
        <f>SUM(H312:H317)</f>
        <v>10058072.9</v>
      </c>
      <c r="I311" s="590">
        <f>SUM(I312:I317)</f>
        <v>22069750.899999999</v>
      </c>
      <c r="J311" s="614"/>
      <c r="K311" s="522"/>
      <c r="L311" s="469">
        <f>SUM(L312:L317)</f>
        <v>0</v>
      </c>
      <c r="M311" s="522"/>
      <c r="N311" s="469">
        <f>SUM(N312:N317)</f>
        <v>0</v>
      </c>
      <c r="O311" s="590">
        <f>SUM(O312:O317)</f>
        <v>0</v>
      </c>
      <c r="P311" s="638">
        <f t="shared" si="127"/>
        <v>0</v>
      </c>
      <c r="Q311" s="512">
        <f t="shared" si="128"/>
        <v>0</v>
      </c>
      <c r="R311" s="637">
        <f t="shared" si="129"/>
        <v>0</v>
      </c>
      <c r="S311" s="647"/>
      <c r="T311" s="522"/>
      <c r="U311" s="522">
        <f>SUM(U312:U317)</f>
        <v>0</v>
      </c>
      <c r="V311" s="522"/>
      <c r="W311" s="522">
        <f>SUM(W312:W317)</f>
        <v>0</v>
      </c>
      <c r="X311" s="671">
        <f>SUM(X312:X317)</f>
        <v>0</v>
      </c>
    </row>
    <row r="312" spans="1:24" s="403" customFormat="1" ht="15.6" hidden="1" customHeight="1" x14ac:dyDescent="0.25">
      <c r="A312" s="445" t="s">
        <v>878</v>
      </c>
      <c r="B312" s="435" t="s">
        <v>423</v>
      </c>
      <c r="C312" s="569" t="s">
        <v>153</v>
      </c>
      <c r="D312" s="585">
        <v>3545</v>
      </c>
      <c r="E312" s="466">
        <v>393</v>
      </c>
      <c r="F312" s="466">
        <f t="shared" ref="F312:F317" si="130">E312*D312</f>
        <v>1393185</v>
      </c>
      <c r="G312" s="466">
        <v>78</v>
      </c>
      <c r="H312" s="466">
        <f t="shared" ref="H312:H317" si="131">G312*D312</f>
        <v>276510</v>
      </c>
      <c r="I312" s="587">
        <f t="shared" ref="I312:I317" si="132">H312+F312</f>
        <v>1669695</v>
      </c>
      <c r="J312" s="608"/>
      <c r="K312" s="519">
        <v>393</v>
      </c>
      <c r="L312" s="466">
        <f t="shared" ref="L312:L317" si="133">K312*J312</f>
        <v>0</v>
      </c>
      <c r="M312" s="519">
        <v>78</v>
      </c>
      <c r="N312" s="466">
        <f t="shared" ref="N312:N317" si="134">M312*J312</f>
        <v>0</v>
      </c>
      <c r="O312" s="587">
        <f t="shared" ref="O312:O317" si="135">N312+L312</f>
        <v>0</v>
      </c>
      <c r="P312" s="638">
        <f t="shared" si="127"/>
        <v>0</v>
      </c>
      <c r="Q312" s="512">
        <f t="shared" si="128"/>
        <v>0</v>
      </c>
      <c r="R312" s="637">
        <f t="shared" si="129"/>
        <v>0</v>
      </c>
      <c r="S312" s="638"/>
      <c r="T312" s="519">
        <v>393</v>
      </c>
      <c r="U312" s="519">
        <f t="shared" ref="U312:U317" si="136">T312*S312</f>
        <v>0</v>
      </c>
      <c r="V312" s="519">
        <v>78</v>
      </c>
      <c r="W312" s="519">
        <f t="shared" ref="W312:W317" si="137">V312*S312</f>
        <v>0</v>
      </c>
      <c r="X312" s="670">
        <f t="shared" ref="X312:X317" si="138">W312+U312</f>
        <v>0</v>
      </c>
    </row>
    <row r="313" spans="1:24" s="403" customFormat="1" ht="15.6" hidden="1" customHeight="1" x14ac:dyDescent="0.25">
      <c r="A313" s="445" t="s">
        <v>879</v>
      </c>
      <c r="B313" s="435" t="s">
        <v>424</v>
      </c>
      <c r="C313" s="569" t="s">
        <v>153</v>
      </c>
      <c r="D313" s="585">
        <v>3545</v>
      </c>
      <c r="E313" s="466">
        <v>235.8</v>
      </c>
      <c r="F313" s="466">
        <f t="shared" si="130"/>
        <v>835911</v>
      </c>
      <c r="G313" s="466">
        <v>202.02</v>
      </c>
      <c r="H313" s="466">
        <f t="shared" si="131"/>
        <v>716160.9</v>
      </c>
      <c r="I313" s="587">
        <f t="shared" si="132"/>
        <v>1552071.9</v>
      </c>
      <c r="J313" s="608"/>
      <c r="K313" s="519">
        <v>235.8</v>
      </c>
      <c r="L313" s="466">
        <f t="shared" si="133"/>
        <v>0</v>
      </c>
      <c r="M313" s="519">
        <v>202.02</v>
      </c>
      <c r="N313" s="466">
        <f t="shared" si="134"/>
        <v>0</v>
      </c>
      <c r="O313" s="587">
        <f t="shared" si="135"/>
        <v>0</v>
      </c>
      <c r="P313" s="638">
        <f t="shared" si="127"/>
        <v>0</v>
      </c>
      <c r="Q313" s="512">
        <f t="shared" si="128"/>
        <v>0</v>
      </c>
      <c r="R313" s="637">
        <f t="shared" si="129"/>
        <v>0</v>
      </c>
      <c r="S313" s="638"/>
      <c r="T313" s="519">
        <v>235.8</v>
      </c>
      <c r="U313" s="519">
        <f t="shared" si="136"/>
        <v>0</v>
      </c>
      <c r="V313" s="519">
        <v>202.02</v>
      </c>
      <c r="W313" s="519">
        <f t="shared" si="137"/>
        <v>0</v>
      </c>
      <c r="X313" s="670">
        <f t="shared" si="138"/>
        <v>0</v>
      </c>
    </row>
    <row r="314" spans="1:24" s="403" customFormat="1" ht="15.6" hidden="1" customHeight="1" x14ac:dyDescent="0.25">
      <c r="A314" s="445" t="s">
        <v>880</v>
      </c>
      <c r="B314" s="435" t="s">
        <v>425</v>
      </c>
      <c r="C314" s="569" t="s">
        <v>153</v>
      </c>
      <c r="D314" s="585">
        <v>3545</v>
      </c>
      <c r="E314" s="466">
        <v>1021.8000000000001</v>
      </c>
      <c r="F314" s="466">
        <f t="shared" si="130"/>
        <v>3622281.0000000005</v>
      </c>
      <c r="G314" s="466">
        <v>624</v>
      </c>
      <c r="H314" s="466">
        <f t="shared" si="131"/>
        <v>2212080</v>
      </c>
      <c r="I314" s="587">
        <f t="shared" si="132"/>
        <v>5834361</v>
      </c>
      <c r="J314" s="608"/>
      <c r="K314" s="519">
        <v>1021.8000000000001</v>
      </c>
      <c r="L314" s="466">
        <f t="shared" si="133"/>
        <v>0</v>
      </c>
      <c r="M314" s="519">
        <v>624</v>
      </c>
      <c r="N314" s="466">
        <f t="shared" si="134"/>
        <v>0</v>
      </c>
      <c r="O314" s="587">
        <f t="shared" si="135"/>
        <v>0</v>
      </c>
      <c r="P314" s="638">
        <f t="shared" si="127"/>
        <v>0</v>
      </c>
      <c r="Q314" s="512">
        <f t="shared" si="128"/>
        <v>0</v>
      </c>
      <c r="R314" s="637">
        <f t="shared" si="129"/>
        <v>0</v>
      </c>
      <c r="S314" s="638"/>
      <c r="T314" s="519">
        <v>1021.8000000000001</v>
      </c>
      <c r="U314" s="519">
        <f t="shared" si="136"/>
        <v>0</v>
      </c>
      <c r="V314" s="519">
        <v>624</v>
      </c>
      <c r="W314" s="519">
        <f t="shared" si="137"/>
        <v>0</v>
      </c>
      <c r="X314" s="670">
        <f t="shared" si="138"/>
        <v>0</v>
      </c>
    </row>
    <row r="315" spans="1:24" s="403" customFormat="1" ht="26.45" hidden="1" customHeight="1" x14ac:dyDescent="0.25">
      <c r="A315" s="445" t="s">
        <v>881</v>
      </c>
      <c r="B315" s="435" t="s">
        <v>426</v>
      </c>
      <c r="C315" s="569" t="s">
        <v>171</v>
      </c>
      <c r="D315" s="585">
        <v>284</v>
      </c>
      <c r="E315" s="466">
        <v>12208</v>
      </c>
      <c r="F315" s="466">
        <f t="shared" si="130"/>
        <v>3467072</v>
      </c>
      <c r="G315" s="466">
        <v>14998</v>
      </c>
      <c r="H315" s="466">
        <f t="shared" si="131"/>
        <v>4259432</v>
      </c>
      <c r="I315" s="587">
        <f t="shared" si="132"/>
        <v>7726504</v>
      </c>
      <c r="J315" s="608"/>
      <c r="K315" s="519">
        <v>12208</v>
      </c>
      <c r="L315" s="466">
        <f t="shared" si="133"/>
        <v>0</v>
      </c>
      <c r="M315" s="519">
        <v>14998</v>
      </c>
      <c r="N315" s="466">
        <f t="shared" si="134"/>
        <v>0</v>
      </c>
      <c r="O315" s="587">
        <f t="shared" si="135"/>
        <v>0</v>
      </c>
      <c r="P315" s="638">
        <f t="shared" si="127"/>
        <v>0</v>
      </c>
      <c r="Q315" s="512">
        <f t="shared" si="128"/>
        <v>0</v>
      </c>
      <c r="R315" s="637">
        <f t="shared" si="129"/>
        <v>0</v>
      </c>
      <c r="S315" s="638"/>
      <c r="T315" s="519">
        <v>12208</v>
      </c>
      <c r="U315" s="519">
        <f t="shared" si="136"/>
        <v>0</v>
      </c>
      <c r="V315" s="519">
        <v>14998</v>
      </c>
      <c r="W315" s="519">
        <f t="shared" si="137"/>
        <v>0</v>
      </c>
      <c r="X315" s="670">
        <f t="shared" si="138"/>
        <v>0</v>
      </c>
    </row>
    <row r="316" spans="1:24" s="403" customFormat="1" ht="26.45" hidden="1" customHeight="1" x14ac:dyDescent="0.25">
      <c r="A316" s="445" t="s">
        <v>882</v>
      </c>
      <c r="B316" s="435" t="s">
        <v>427</v>
      </c>
      <c r="C316" s="569" t="s">
        <v>153</v>
      </c>
      <c r="D316" s="585">
        <v>3545</v>
      </c>
      <c r="E316" s="466">
        <v>550.20000000000005</v>
      </c>
      <c r="F316" s="466">
        <f t="shared" si="130"/>
        <v>1950459.0000000002</v>
      </c>
      <c r="G316" s="466">
        <v>702</v>
      </c>
      <c r="H316" s="466">
        <f t="shared" si="131"/>
        <v>2488590</v>
      </c>
      <c r="I316" s="587">
        <f t="shared" si="132"/>
        <v>4439049</v>
      </c>
      <c r="J316" s="608"/>
      <c r="K316" s="519">
        <v>550.20000000000005</v>
      </c>
      <c r="L316" s="466">
        <f t="shared" si="133"/>
        <v>0</v>
      </c>
      <c r="M316" s="519">
        <v>702</v>
      </c>
      <c r="N316" s="466">
        <f t="shared" si="134"/>
        <v>0</v>
      </c>
      <c r="O316" s="587">
        <f t="shared" si="135"/>
        <v>0</v>
      </c>
      <c r="P316" s="638">
        <f t="shared" si="127"/>
        <v>0</v>
      </c>
      <c r="Q316" s="512">
        <f t="shared" si="128"/>
        <v>0</v>
      </c>
      <c r="R316" s="637">
        <f t="shared" si="129"/>
        <v>0</v>
      </c>
      <c r="S316" s="638"/>
      <c r="T316" s="519">
        <v>550.20000000000005</v>
      </c>
      <c r="U316" s="519">
        <f t="shared" si="136"/>
        <v>0</v>
      </c>
      <c r="V316" s="519">
        <v>702</v>
      </c>
      <c r="W316" s="519">
        <f t="shared" si="137"/>
        <v>0</v>
      </c>
      <c r="X316" s="670">
        <f t="shared" si="138"/>
        <v>0</v>
      </c>
    </row>
    <row r="317" spans="1:24" s="403" customFormat="1" ht="15.6" hidden="1" customHeight="1" x14ac:dyDescent="0.25">
      <c r="A317" s="445" t="s">
        <v>883</v>
      </c>
      <c r="B317" s="435" t="s">
        <v>428</v>
      </c>
      <c r="C317" s="569" t="s">
        <v>213</v>
      </c>
      <c r="D317" s="585">
        <v>1350</v>
      </c>
      <c r="E317" s="466">
        <v>550.20000000000005</v>
      </c>
      <c r="F317" s="466">
        <f t="shared" si="130"/>
        <v>742770.00000000012</v>
      </c>
      <c r="G317" s="466">
        <v>78</v>
      </c>
      <c r="H317" s="466">
        <f t="shared" si="131"/>
        <v>105300</v>
      </c>
      <c r="I317" s="587">
        <f t="shared" si="132"/>
        <v>848070.00000000012</v>
      </c>
      <c r="J317" s="608"/>
      <c r="K317" s="519">
        <v>550.20000000000005</v>
      </c>
      <c r="L317" s="466">
        <f t="shared" si="133"/>
        <v>0</v>
      </c>
      <c r="M317" s="519">
        <v>78</v>
      </c>
      <c r="N317" s="466">
        <f t="shared" si="134"/>
        <v>0</v>
      </c>
      <c r="O317" s="587">
        <f t="shared" si="135"/>
        <v>0</v>
      </c>
      <c r="P317" s="638">
        <f t="shared" si="127"/>
        <v>0</v>
      </c>
      <c r="Q317" s="512">
        <f t="shared" si="128"/>
        <v>0</v>
      </c>
      <c r="R317" s="637">
        <f t="shared" si="129"/>
        <v>0</v>
      </c>
      <c r="S317" s="638"/>
      <c r="T317" s="519">
        <v>550.20000000000005</v>
      </c>
      <c r="U317" s="519">
        <f t="shared" si="136"/>
        <v>0</v>
      </c>
      <c r="V317" s="519">
        <v>78</v>
      </c>
      <c r="W317" s="519">
        <f t="shared" si="137"/>
        <v>0</v>
      </c>
      <c r="X317" s="670">
        <f t="shared" si="138"/>
        <v>0</v>
      </c>
    </row>
    <row r="318" spans="1:24" s="403" customFormat="1" ht="17.45" hidden="1" customHeight="1" x14ac:dyDescent="0.25">
      <c r="A318" s="443" t="s">
        <v>884</v>
      </c>
      <c r="B318" s="433" t="s">
        <v>429</v>
      </c>
      <c r="C318" s="567" t="s">
        <v>153</v>
      </c>
      <c r="D318" s="594">
        <v>4580</v>
      </c>
      <c r="E318" s="469"/>
      <c r="F318" s="469">
        <f>SUM(F319:F324)</f>
        <v>15313774</v>
      </c>
      <c r="G318" s="469"/>
      <c r="H318" s="469">
        <f>SUM(H319:H324)</f>
        <v>13847497.6</v>
      </c>
      <c r="I318" s="590">
        <f>SUM(I319:I324)</f>
        <v>29161271.600000001</v>
      </c>
      <c r="J318" s="614"/>
      <c r="K318" s="522"/>
      <c r="L318" s="469">
        <f>SUM(L319:L324)</f>
        <v>0</v>
      </c>
      <c r="M318" s="522"/>
      <c r="N318" s="469">
        <f>SUM(N319:N324)</f>
        <v>0</v>
      </c>
      <c r="O318" s="590">
        <f>SUM(O319:O324)</f>
        <v>0</v>
      </c>
      <c r="P318" s="638">
        <f t="shared" si="127"/>
        <v>0</v>
      </c>
      <c r="Q318" s="512">
        <f t="shared" si="128"/>
        <v>0</v>
      </c>
      <c r="R318" s="637">
        <f t="shared" si="129"/>
        <v>0</v>
      </c>
      <c r="S318" s="647"/>
      <c r="T318" s="522"/>
      <c r="U318" s="522">
        <f>SUM(U319:U324)</f>
        <v>0</v>
      </c>
      <c r="V318" s="522"/>
      <c r="W318" s="522">
        <f>SUM(W319:W324)</f>
        <v>0</v>
      </c>
      <c r="X318" s="671">
        <f>SUM(X319:X324)</f>
        <v>0</v>
      </c>
    </row>
    <row r="319" spans="1:24" s="403" customFormat="1" ht="15.6" hidden="1" customHeight="1" x14ac:dyDescent="0.25">
      <c r="A319" s="445" t="s">
        <v>885</v>
      </c>
      <c r="B319" s="435" t="s">
        <v>423</v>
      </c>
      <c r="C319" s="569" t="s">
        <v>153</v>
      </c>
      <c r="D319" s="585">
        <v>4580</v>
      </c>
      <c r="E319" s="466">
        <v>393</v>
      </c>
      <c r="F319" s="466">
        <f t="shared" ref="F319:F324" si="139">E319*D319</f>
        <v>1799940</v>
      </c>
      <c r="G319" s="466">
        <v>78</v>
      </c>
      <c r="H319" s="466">
        <f t="shared" ref="H319:H324" si="140">G319*D319</f>
        <v>357240</v>
      </c>
      <c r="I319" s="587">
        <f t="shared" ref="I319:I324" si="141">H319+F319</f>
        <v>2157180</v>
      </c>
      <c r="J319" s="608"/>
      <c r="K319" s="519">
        <v>393</v>
      </c>
      <c r="L319" s="466">
        <f t="shared" ref="L319:L324" si="142">K319*J319</f>
        <v>0</v>
      </c>
      <c r="M319" s="519">
        <v>78</v>
      </c>
      <c r="N319" s="466">
        <f t="shared" ref="N319:N324" si="143">M319*J319</f>
        <v>0</v>
      </c>
      <c r="O319" s="587">
        <f t="shared" ref="O319:O324" si="144">N319+L319</f>
        <v>0</v>
      </c>
      <c r="P319" s="638">
        <f t="shared" si="127"/>
        <v>0</v>
      </c>
      <c r="Q319" s="512">
        <f t="shared" si="128"/>
        <v>0</v>
      </c>
      <c r="R319" s="637">
        <f t="shared" si="129"/>
        <v>0</v>
      </c>
      <c r="S319" s="638"/>
      <c r="T319" s="519">
        <v>393</v>
      </c>
      <c r="U319" s="519">
        <f t="shared" ref="U319:U324" si="145">T319*S319</f>
        <v>0</v>
      </c>
      <c r="V319" s="519">
        <v>78</v>
      </c>
      <c r="W319" s="519">
        <f t="shared" ref="W319:W324" si="146">V319*S319</f>
        <v>0</v>
      </c>
      <c r="X319" s="670">
        <f t="shared" ref="X319:X324" si="147">W319+U319</f>
        <v>0</v>
      </c>
    </row>
    <row r="320" spans="1:24" s="403" customFormat="1" ht="15.6" hidden="1" customHeight="1" x14ac:dyDescent="0.25">
      <c r="A320" s="445" t="s">
        <v>886</v>
      </c>
      <c r="B320" s="435" t="s">
        <v>424</v>
      </c>
      <c r="C320" s="569" t="s">
        <v>153</v>
      </c>
      <c r="D320" s="585">
        <v>4580</v>
      </c>
      <c r="E320" s="466">
        <v>235.8</v>
      </c>
      <c r="F320" s="466">
        <f t="shared" si="139"/>
        <v>1079964</v>
      </c>
      <c r="G320" s="466">
        <v>202.02</v>
      </c>
      <c r="H320" s="466">
        <f t="shared" si="140"/>
        <v>925251.60000000009</v>
      </c>
      <c r="I320" s="587">
        <f t="shared" si="141"/>
        <v>2005215.6</v>
      </c>
      <c r="J320" s="608"/>
      <c r="K320" s="519">
        <v>235.8</v>
      </c>
      <c r="L320" s="466">
        <f t="shared" si="142"/>
        <v>0</v>
      </c>
      <c r="M320" s="519">
        <v>202.02</v>
      </c>
      <c r="N320" s="466">
        <f t="shared" si="143"/>
        <v>0</v>
      </c>
      <c r="O320" s="587">
        <f t="shared" si="144"/>
        <v>0</v>
      </c>
      <c r="P320" s="638">
        <f t="shared" si="127"/>
        <v>0</v>
      </c>
      <c r="Q320" s="512">
        <f t="shared" si="128"/>
        <v>0</v>
      </c>
      <c r="R320" s="637">
        <f t="shared" si="129"/>
        <v>0</v>
      </c>
      <c r="S320" s="638"/>
      <c r="T320" s="519">
        <v>235.8</v>
      </c>
      <c r="U320" s="519">
        <f t="shared" si="145"/>
        <v>0</v>
      </c>
      <c r="V320" s="519">
        <v>202.02</v>
      </c>
      <c r="W320" s="519">
        <f t="shared" si="146"/>
        <v>0</v>
      </c>
      <c r="X320" s="670">
        <f t="shared" si="147"/>
        <v>0</v>
      </c>
    </row>
    <row r="321" spans="1:24" s="403" customFormat="1" ht="15.6" hidden="1" customHeight="1" x14ac:dyDescent="0.25">
      <c r="A321" s="445" t="s">
        <v>887</v>
      </c>
      <c r="B321" s="435" t="s">
        <v>425</v>
      </c>
      <c r="C321" s="569" t="s">
        <v>171</v>
      </c>
      <c r="D321" s="585">
        <v>4580</v>
      </c>
      <c r="E321" s="466">
        <v>1021.8000000000001</v>
      </c>
      <c r="F321" s="466">
        <f t="shared" si="139"/>
        <v>4679844</v>
      </c>
      <c r="G321" s="466">
        <v>624</v>
      </c>
      <c r="H321" s="466">
        <f t="shared" si="140"/>
        <v>2857920</v>
      </c>
      <c r="I321" s="587">
        <f t="shared" si="141"/>
        <v>7537764</v>
      </c>
      <c r="J321" s="608"/>
      <c r="K321" s="519">
        <v>1021.8000000000001</v>
      </c>
      <c r="L321" s="466">
        <f t="shared" si="142"/>
        <v>0</v>
      </c>
      <c r="M321" s="519">
        <v>624</v>
      </c>
      <c r="N321" s="466">
        <f t="shared" si="143"/>
        <v>0</v>
      </c>
      <c r="O321" s="587">
        <f t="shared" si="144"/>
        <v>0</v>
      </c>
      <c r="P321" s="638">
        <f t="shared" si="127"/>
        <v>0</v>
      </c>
      <c r="Q321" s="512">
        <f t="shared" si="128"/>
        <v>0</v>
      </c>
      <c r="R321" s="637">
        <f t="shared" si="129"/>
        <v>0</v>
      </c>
      <c r="S321" s="638"/>
      <c r="T321" s="519">
        <v>1021.8000000000001</v>
      </c>
      <c r="U321" s="519">
        <f t="shared" si="145"/>
        <v>0</v>
      </c>
      <c r="V321" s="519">
        <v>624</v>
      </c>
      <c r="W321" s="519">
        <f t="shared" si="146"/>
        <v>0</v>
      </c>
      <c r="X321" s="670">
        <f t="shared" si="147"/>
        <v>0</v>
      </c>
    </row>
    <row r="322" spans="1:24" s="406" customFormat="1" ht="39.6" hidden="1" customHeight="1" x14ac:dyDescent="0.25">
      <c r="A322" s="445" t="s">
        <v>888</v>
      </c>
      <c r="B322" s="435" t="s">
        <v>430</v>
      </c>
      <c r="C322" s="569" t="s">
        <v>171</v>
      </c>
      <c r="D322" s="585">
        <v>367</v>
      </c>
      <c r="E322" s="466">
        <v>12208</v>
      </c>
      <c r="F322" s="466">
        <f t="shared" si="139"/>
        <v>4480336</v>
      </c>
      <c r="G322" s="466">
        <v>17398</v>
      </c>
      <c r="H322" s="466">
        <f t="shared" si="140"/>
        <v>6385066</v>
      </c>
      <c r="I322" s="587">
        <f t="shared" si="141"/>
        <v>10865402</v>
      </c>
      <c r="J322" s="608"/>
      <c r="K322" s="519">
        <v>12208</v>
      </c>
      <c r="L322" s="466">
        <f t="shared" si="142"/>
        <v>0</v>
      </c>
      <c r="M322" s="519">
        <v>17398</v>
      </c>
      <c r="N322" s="466">
        <f t="shared" si="143"/>
        <v>0</v>
      </c>
      <c r="O322" s="587">
        <f t="shared" si="144"/>
        <v>0</v>
      </c>
      <c r="P322" s="638">
        <f t="shared" si="127"/>
        <v>0</v>
      </c>
      <c r="Q322" s="512">
        <f t="shared" si="128"/>
        <v>0</v>
      </c>
      <c r="R322" s="637">
        <f t="shared" si="129"/>
        <v>0</v>
      </c>
      <c r="S322" s="638"/>
      <c r="T322" s="519">
        <v>12208</v>
      </c>
      <c r="U322" s="519">
        <f t="shared" si="145"/>
        <v>0</v>
      </c>
      <c r="V322" s="519">
        <v>17398</v>
      </c>
      <c r="W322" s="519">
        <f t="shared" si="146"/>
        <v>0</v>
      </c>
      <c r="X322" s="670">
        <f t="shared" si="147"/>
        <v>0</v>
      </c>
    </row>
    <row r="323" spans="1:24" s="403" customFormat="1" ht="26.45" hidden="1" customHeight="1" x14ac:dyDescent="0.25">
      <c r="A323" s="445" t="s">
        <v>889</v>
      </c>
      <c r="B323" s="435" t="s">
        <v>427</v>
      </c>
      <c r="C323" s="569" t="s">
        <v>153</v>
      </c>
      <c r="D323" s="585">
        <v>4580</v>
      </c>
      <c r="E323" s="466">
        <v>550.20000000000005</v>
      </c>
      <c r="F323" s="466">
        <f t="shared" si="139"/>
        <v>2519916</v>
      </c>
      <c r="G323" s="466">
        <v>702</v>
      </c>
      <c r="H323" s="466">
        <f t="shared" si="140"/>
        <v>3215160</v>
      </c>
      <c r="I323" s="587">
        <f t="shared" si="141"/>
        <v>5735076</v>
      </c>
      <c r="J323" s="608"/>
      <c r="K323" s="519">
        <v>550.20000000000005</v>
      </c>
      <c r="L323" s="466">
        <f t="shared" si="142"/>
        <v>0</v>
      </c>
      <c r="M323" s="519">
        <v>702</v>
      </c>
      <c r="N323" s="466">
        <f t="shared" si="143"/>
        <v>0</v>
      </c>
      <c r="O323" s="587">
        <f t="shared" si="144"/>
        <v>0</v>
      </c>
      <c r="P323" s="638">
        <f t="shared" si="127"/>
        <v>0</v>
      </c>
      <c r="Q323" s="512">
        <f t="shared" si="128"/>
        <v>0</v>
      </c>
      <c r="R323" s="637">
        <f t="shared" si="129"/>
        <v>0</v>
      </c>
      <c r="S323" s="638"/>
      <c r="T323" s="519">
        <v>550.20000000000005</v>
      </c>
      <c r="U323" s="519">
        <f t="shared" si="145"/>
        <v>0</v>
      </c>
      <c r="V323" s="519">
        <v>702</v>
      </c>
      <c r="W323" s="519">
        <f t="shared" si="146"/>
        <v>0</v>
      </c>
      <c r="X323" s="670">
        <f t="shared" si="147"/>
        <v>0</v>
      </c>
    </row>
    <row r="324" spans="1:24" s="403" customFormat="1" ht="15.6" hidden="1" customHeight="1" x14ac:dyDescent="0.25">
      <c r="A324" s="445" t="s">
        <v>890</v>
      </c>
      <c r="B324" s="435" t="s">
        <v>428</v>
      </c>
      <c r="C324" s="569" t="s">
        <v>213</v>
      </c>
      <c r="D324" s="585">
        <v>1370</v>
      </c>
      <c r="E324" s="466">
        <v>550.20000000000005</v>
      </c>
      <c r="F324" s="466">
        <f t="shared" si="139"/>
        <v>753774.00000000012</v>
      </c>
      <c r="G324" s="466">
        <v>78</v>
      </c>
      <c r="H324" s="466">
        <f t="shared" si="140"/>
        <v>106860</v>
      </c>
      <c r="I324" s="587">
        <f t="shared" si="141"/>
        <v>860634.00000000012</v>
      </c>
      <c r="J324" s="608"/>
      <c r="K324" s="519">
        <v>550.20000000000005</v>
      </c>
      <c r="L324" s="466">
        <f t="shared" si="142"/>
        <v>0</v>
      </c>
      <c r="M324" s="519">
        <v>78</v>
      </c>
      <c r="N324" s="466">
        <f t="shared" si="143"/>
        <v>0</v>
      </c>
      <c r="O324" s="587">
        <f t="shared" si="144"/>
        <v>0</v>
      </c>
      <c r="P324" s="638">
        <f t="shared" si="127"/>
        <v>0</v>
      </c>
      <c r="Q324" s="512">
        <f t="shared" si="128"/>
        <v>0</v>
      </c>
      <c r="R324" s="637">
        <f t="shared" si="129"/>
        <v>0</v>
      </c>
      <c r="S324" s="638"/>
      <c r="T324" s="519">
        <v>550.20000000000005</v>
      </c>
      <c r="U324" s="519">
        <f t="shared" si="145"/>
        <v>0</v>
      </c>
      <c r="V324" s="519">
        <v>78</v>
      </c>
      <c r="W324" s="519">
        <f t="shared" si="146"/>
        <v>0</v>
      </c>
      <c r="X324" s="670">
        <f t="shared" si="147"/>
        <v>0</v>
      </c>
    </row>
    <row r="325" spans="1:24" s="403" customFormat="1" ht="17.45" hidden="1" customHeight="1" x14ac:dyDescent="0.25">
      <c r="A325" s="443" t="s">
        <v>891</v>
      </c>
      <c r="B325" s="433" t="s">
        <v>431</v>
      </c>
      <c r="C325" s="567"/>
      <c r="D325" s="594"/>
      <c r="E325" s="469"/>
      <c r="F325" s="469">
        <f>SUM(F326:F329)</f>
        <v>2452320</v>
      </c>
      <c r="G325" s="469"/>
      <c r="H325" s="469">
        <f>SUM(H326:H329)</f>
        <v>1341522</v>
      </c>
      <c r="I325" s="590">
        <f>SUM(I326:I329)</f>
        <v>3793842</v>
      </c>
      <c r="J325" s="614"/>
      <c r="K325" s="522"/>
      <c r="L325" s="469">
        <f>SUM(L326:L329)</f>
        <v>0</v>
      </c>
      <c r="M325" s="522"/>
      <c r="N325" s="469">
        <f>SUM(N326:N329)</f>
        <v>0</v>
      </c>
      <c r="O325" s="590">
        <f>SUM(O326:O329)</f>
        <v>0</v>
      </c>
      <c r="P325" s="638">
        <f t="shared" si="127"/>
        <v>0</v>
      </c>
      <c r="Q325" s="512">
        <f t="shared" si="128"/>
        <v>0</v>
      </c>
      <c r="R325" s="637">
        <f t="shared" si="129"/>
        <v>0</v>
      </c>
      <c r="S325" s="647"/>
      <c r="T325" s="522"/>
      <c r="U325" s="522">
        <f>SUM(U326:U329)</f>
        <v>0</v>
      </c>
      <c r="V325" s="522"/>
      <c r="W325" s="522">
        <f>SUM(W326:W329)</f>
        <v>0</v>
      </c>
      <c r="X325" s="671">
        <f>SUM(X326:X329)</f>
        <v>0</v>
      </c>
    </row>
    <row r="326" spans="1:24" s="403" customFormat="1" ht="15.6" hidden="1" customHeight="1" x14ac:dyDescent="0.25">
      <c r="A326" s="445" t="s">
        <v>892</v>
      </c>
      <c r="B326" s="435" t="s">
        <v>432</v>
      </c>
      <c r="C326" s="570" t="s">
        <v>153</v>
      </c>
      <c r="D326" s="585">
        <v>100</v>
      </c>
      <c r="E326" s="466">
        <v>2672.4</v>
      </c>
      <c r="F326" s="466">
        <f>E326*D326</f>
        <v>267240</v>
      </c>
      <c r="G326" s="466">
        <v>1326</v>
      </c>
      <c r="H326" s="466">
        <f>G326*D326</f>
        <v>132600</v>
      </c>
      <c r="I326" s="587">
        <f>H326+F326</f>
        <v>399840</v>
      </c>
      <c r="J326" s="608"/>
      <c r="K326" s="519">
        <v>2672.4</v>
      </c>
      <c r="L326" s="466">
        <f>K326*J326</f>
        <v>0</v>
      </c>
      <c r="M326" s="519">
        <v>1326</v>
      </c>
      <c r="N326" s="466">
        <f>M326*J326</f>
        <v>0</v>
      </c>
      <c r="O326" s="587">
        <f>N326+L326</f>
        <v>0</v>
      </c>
      <c r="P326" s="638">
        <f t="shared" si="127"/>
        <v>0</v>
      </c>
      <c r="Q326" s="512">
        <f t="shared" si="128"/>
        <v>0</v>
      </c>
      <c r="R326" s="637">
        <f t="shared" si="129"/>
        <v>0</v>
      </c>
      <c r="S326" s="638"/>
      <c r="T326" s="519">
        <v>2672.4</v>
      </c>
      <c r="U326" s="519">
        <f>T326*S326</f>
        <v>0</v>
      </c>
      <c r="V326" s="519">
        <v>1326</v>
      </c>
      <c r="W326" s="519">
        <f>V326*S326</f>
        <v>0</v>
      </c>
      <c r="X326" s="670">
        <f>W326+U326</f>
        <v>0</v>
      </c>
    </row>
    <row r="327" spans="1:24" s="403" customFormat="1" ht="15.6" hidden="1" customHeight="1" x14ac:dyDescent="0.25">
      <c r="A327" s="445" t="s">
        <v>893</v>
      </c>
      <c r="B327" s="435" t="s">
        <v>433</v>
      </c>
      <c r="C327" s="570" t="s">
        <v>31</v>
      </c>
      <c r="D327" s="585">
        <v>120</v>
      </c>
      <c r="E327" s="466">
        <v>11790</v>
      </c>
      <c r="F327" s="466">
        <f>E327*D327</f>
        <v>1414800</v>
      </c>
      <c r="G327" s="466">
        <v>4680</v>
      </c>
      <c r="H327" s="466">
        <f>G327*D327</f>
        <v>561600</v>
      </c>
      <c r="I327" s="587">
        <f>H327+F327</f>
        <v>1976400</v>
      </c>
      <c r="J327" s="608"/>
      <c r="K327" s="519">
        <v>11790</v>
      </c>
      <c r="L327" s="466">
        <f>K327*J327</f>
        <v>0</v>
      </c>
      <c r="M327" s="519">
        <v>4680</v>
      </c>
      <c r="N327" s="466">
        <f>M327*J327</f>
        <v>0</v>
      </c>
      <c r="O327" s="587">
        <f>N327+L327</f>
        <v>0</v>
      </c>
      <c r="P327" s="638">
        <f t="shared" si="127"/>
        <v>0</v>
      </c>
      <c r="Q327" s="512">
        <f t="shared" si="128"/>
        <v>0</v>
      </c>
      <c r="R327" s="637">
        <f t="shared" si="129"/>
        <v>0</v>
      </c>
      <c r="S327" s="638"/>
      <c r="T327" s="519">
        <v>11790</v>
      </c>
      <c r="U327" s="519">
        <f>T327*S327</f>
        <v>0</v>
      </c>
      <c r="V327" s="519">
        <v>4680</v>
      </c>
      <c r="W327" s="519">
        <f>V327*S327</f>
        <v>0</v>
      </c>
      <c r="X327" s="670">
        <f>W327+U327</f>
        <v>0</v>
      </c>
    </row>
    <row r="328" spans="1:24" s="403" customFormat="1" ht="26.45" hidden="1" customHeight="1" x14ac:dyDescent="0.25">
      <c r="A328" s="445" t="s">
        <v>894</v>
      </c>
      <c r="B328" s="435" t="s">
        <v>434</v>
      </c>
      <c r="C328" s="570" t="s">
        <v>171</v>
      </c>
      <c r="D328" s="585">
        <v>26</v>
      </c>
      <c r="E328" s="466">
        <v>13132.246153846156</v>
      </c>
      <c r="F328" s="466">
        <f>E328*D328</f>
        <v>341438.4</v>
      </c>
      <c r="G328" s="466">
        <v>21921</v>
      </c>
      <c r="H328" s="466">
        <f>G328*D328</f>
        <v>569946</v>
      </c>
      <c r="I328" s="587">
        <f>H328+F328</f>
        <v>911384.4</v>
      </c>
      <c r="J328" s="608"/>
      <c r="K328" s="519">
        <v>13132.246153846156</v>
      </c>
      <c r="L328" s="466">
        <f>K328*J328</f>
        <v>0</v>
      </c>
      <c r="M328" s="519">
        <v>21921</v>
      </c>
      <c r="N328" s="466">
        <f>M328*J328</f>
        <v>0</v>
      </c>
      <c r="O328" s="587">
        <f>N328+L328</f>
        <v>0</v>
      </c>
      <c r="P328" s="638">
        <f t="shared" si="127"/>
        <v>0</v>
      </c>
      <c r="Q328" s="512">
        <f t="shared" si="128"/>
        <v>0</v>
      </c>
      <c r="R328" s="637">
        <f t="shared" si="129"/>
        <v>0</v>
      </c>
      <c r="S328" s="638"/>
      <c r="T328" s="519">
        <v>13132.246153846156</v>
      </c>
      <c r="U328" s="519">
        <f>T328*S328</f>
        <v>0</v>
      </c>
      <c r="V328" s="519">
        <v>21921</v>
      </c>
      <c r="W328" s="519">
        <f>V328*S328</f>
        <v>0</v>
      </c>
      <c r="X328" s="670">
        <f>W328+U328</f>
        <v>0</v>
      </c>
    </row>
    <row r="329" spans="1:24" s="403" customFormat="1" ht="15.6" hidden="1" customHeight="1" x14ac:dyDescent="0.25">
      <c r="A329" s="445" t="s">
        <v>895</v>
      </c>
      <c r="B329" s="435" t="s">
        <v>435</v>
      </c>
      <c r="C329" s="570" t="s">
        <v>134</v>
      </c>
      <c r="D329" s="585">
        <v>496</v>
      </c>
      <c r="E329" s="466">
        <v>864.6</v>
      </c>
      <c r="F329" s="466">
        <f>E329*D329</f>
        <v>428841.60000000003</v>
      </c>
      <c r="G329" s="466">
        <v>156</v>
      </c>
      <c r="H329" s="466">
        <f>G329*D329</f>
        <v>77376</v>
      </c>
      <c r="I329" s="587">
        <f>H329+F329</f>
        <v>506217.60000000003</v>
      </c>
      <c r="J329" s="608"/>
      <c r="K329" s="519">
        <v>864.6</v>
      </c>
      <c r="L329" s="466">
        <f>K329*J329</f>
        <v>0</v>
      </c>
      <c r="M329" s="519">
        <v>156</v>
      </c>
      <c r="N329" s="466">
        <f>M329*J329</f>
        <v>0</v>
      </c>
      <c r="O329" s="587">
        <f>N329+L329</f>
        <v>0</v>
      </c>
      <c r="P329" s="638">
        <f t="shared" si="127"/>
        <v>0</v>
      </c>
      <c r="Q329" s="512">
        <f t="shared" si="128"/>
        <v>0</v>
      </c>
      <c r="R329" s="637">
        <f t="shared" si="129"/>
        <v>0</v>
      </c>
      <c r="S329" s="638"/>
      <c r="T329" s="519">
        <v>864.6</v>
      </c>
      <c r="U329" s="519">
        <f>T329*S329</f>
        <v>0</v>
      </c>
      <c r="V329" s="519">
        <v>156</v>
      </c>
      <c r="W329" s="519">
        <f>V329*S329</f>
        <v>0</v>
      </c>
      <c r="X329" s="670">
        <f>W329+U329</f>
        <v>0</v>
      </c>
    </row>
    <row r="330" spans="1:24" ht="17.45" hidden="1" customHeight="1" x14ac:dyDescent="0.25">
      <c r="A330" s="443" t="s">
        <v>896</v>
      </c>
      <c r="B330" s="433" t="s">
        <v>436</v>
      </c>
      <c r="C330" s="567"/>
      <c r="D330" s="594"/>
      <c r="E330" s="469"/>
      <c r="F330" s="469">
        <f>SUM(F331:F340)</f>
        <v>4453232.34</v>
      </c>
      <c r="G330" s="469"/>
      <c r="H330" s="469">
        <f>SUM(H331:H340)</f>
        <v>8043587.7600000007</v>
      </c>
      <c r="I330" s="590">
        <f>SUM(I331:I340)</f>
        <v>12496820.1</v>
      </c>
      <c r="J330" s="614"/>
      <c r="K330" s="522"/>
      <c r="L330" s="469">
        <f>SUM(L331:L340)</f>
        <v>0</v>
      </c>
      <c r="M330" s="522"/>
      <c r="N330" s="469">
        <f>SUM(N331:N340)</f>
        <v>0</v>
      </c>
      <c r="O330" s="590">
        <f>SUM(O331:O340)</f>
        <v>0</v>
      </c>
      <c r="P330" s="638">
        <f t="shared" si="127"/>
        <v>0</v>
      </c>
      <c r="Q330" s="512">
        <f t="shared" si="128"/>
        <v>0</v>
      </c>
      <c r="R330" s="637">
        <f t="shared" si="129"/>
        <v>0</v>
      </c>
      <c r="S330" s="647"/>
      <c r="T330" s="522"/>
      <c r="U330" s="522">
        <f>SUM(U331:U340)</f>
        <v>0</v>
      </c>
      <c r="V330" s="522"/>
      <c r="W330" s="522">
        <f>SUM(W331:W340)</f>
        <v>0</v>
      </c>
      <c r="X330" s="671">
        <f>SUM(X331:X340)</f>
        <v>0</v>
      </c>
    </row>
    <row r="331" spans="1:24" ht="15.6" hidden="1" customHeight="1" x14ac:dyDescent="0.25">
      <c r="A331" s="445" t="s">
        <v>897</v>
      </c>
      <c r="B331" s="435" t="s">
        <v>432</v>
      </c>
      <c r="C331" s="570" t="s">
        <v>153</v>
      </c>
      <c r="D331" s="585">
        <v>330</v>
      </c>
      <c r="E331" s="466">
        <v>5502</v>
      </c>
      <c r="F331" s="466">
        <f t="shared" ref="F331:F340" si="148">E331*D331</f>
        <v>1815660</v>
      </c>
      <c r="G331" s="466">
        <v>1326</v>
      </c>
      <c r="H331" s="466">
        <f t="shared" ref="H331:H340" si="149">G331*D331</f>
        <v>437580</v>
      </c>
      <c r="I331" s="587">
        <f t="shared" ref="I331:I340" si="150">H331+F331</f>
        <v>2253240</v>
      </c>
      <c r="J331" s="608"/>
      <c r="K331" s="519">
        <v>5502</v>
      </c>
      <c r="L331" s="466">
        <f t="shared" ref="L331:L340" si="151">K331*J331</f>
        <v>0</v>
      </c>
      <c r="M331" s="519">
        <v>1326</v>
      </c>
      <c r="N331" s="466">
        <f t="shared" ref="N331:N340" si="152">M331*J331</f>
        <v>0</v>
      </c>
      <c r="O331" s="587">
        <f t="shared" ref="O331:O340" si="153">N331+L331</f>
        <v>0</v>
      </c>
      <c r="P331" s="638">
        <f t="shared" si="127"/>
        <v>0</v>
      </c>
      <c r="Q331" s="512">
        <f t="shared" si="128"/>
        <v>0</v>
      </c>
      <c r="R331" s="637">
        <f t="shared" si="129"/>
        <v>0</v>
      </c>
      <c r="S331" s="638"/>
      <c r="T331" s="519">
        <v>5502</v>
      </c>
      <c r="U331" s="519">
        <f t="shared" ref="U331:U340" si="154">T331*S331</f>
        <v>0</v>
      </c>
      <c r="V331" s="519">
        <v>1326</v>
      </c>
      <c r="W331" s="519">
        <f t="shared" ref="W331:W340" si="155">V331*S331</f>
        <v>0</v>
      </c>
      <c r="X331" s="670">
        <f t="shared" ref="X331:X340" si="156">W331+U331</f>
        <v>0</v>
      </c>
    </row>
    <row r="332" spans="1:24" s="403" customFormat="1" ht="15.6" hidden="1" customHeight="1" x14ac:dyDescent="0.25">
      <c r="A332" s="445" t="s">
        <v>898</v>
      </c>
      <c r="B332" s="435" t="s">
        <v>437</v>
      </c>
      <c r="C332" s="570" t="s">
        <v>171</v>
      </c>
      <c r="D332" s="585">
        <v>32.6</v>
      </c>
      <c r="E332" s="466">
        <v>8646</v>
      </c>
      <c r="F332" s="466">
        <f t="shared" si="148"/>
        <v>281859.60000000003</v>
      </c>
      <c r="G332" s="466">
        <v>23400</v>
      </c>
      <c r="H332" s="466">
        <f t="shared" si="149"/>
        <v>762840</v>
      </c>
      <c r="I332" s="587">
        <f t="shared" si="150"/>
        <v>1044699.6000000001</v>
      </c>
      <c r="J332" s="608"/>
      <c r="K332" s="519">
        <v>8646</v>
      </c>
      <c r="L332" s="466">
        <f t="shared" si="151"/>
        <v>0</v>
      </c>
      <c r="M332" s="519">
        <v>23400</v>
      </c>
      <c r="N332" s="466">
        <f t="shared" si="152"/>
        <v>0</v>
      </c>
      <c r="O332" s="587">
        <f t="shared" si="153"/>
        <v>0</v>
      </c>
      <c r="P332" s="638">
        <f t="shared" si="127"/>
        <v>0</v>
      </c>
      <c r="Q332" s="512">
        <f t="shared" si="128"/>
        <v>0</v>
      </c>
      <c r="R332" s="637">
        <f t="shared" si="129"/>
        <v>0</v>
      </c>
      <c r="S332" s="638"/>
      <c r="T332" s="519">
        <v>8646</v>
      </c>
      <c r="U332" s="519">
        <f t="shared" si="154"/>
        <v>0</v>
      </c>
      <c r="V332" s="519">
        <v>23400</v>
      </c>
      <c r="W332" s="519">
        <f t="shared" si="155"/>
        <v>0</v>
      </c>
      <c r="X332" s="670">
        <f t="shared" si="156"/>
        <v>0</v>
      </c>
    </row>
    <row r="333" spans="1:24" s="403" customFormat="1" ht="26.45" hidden="1" customHeight="1" x14ac:dyDescent="0.25">
      <c r="A333" s="445" t="s">
        <v>899</v>
      </c>
      <c r="B333" s="435" t="s">
        <v>438</v>
      </c>
      <c r="C333" s="570" t="s">
        <v>171</v>
      </c>
      <c r="D333" s="585">
        <v>69.8</v>
      </c>
      <c r="E333" s="466">
        <v>8646</v>
      </c>
      <c r="F333" s="466">
        <f t="shared" si="148"/>
        <v>603490.79999999993</v>
      </c>
      <c r="G333" s="466">
        <v>22464</v>
      </c>
      <c r="H333" s="466">
        <f t="shared" si="149"/>
        <v>1567987.2</v>
      </c>
      <c r="I333" s="587">
        <f t="shared" si="150"/>
        <v>2171478</v>
      </c>
      <c r="J333" s="608"/>
      <c r="K333" s="519">
        <v>8646</v>
      </c>
      <c r="L333" s="466">
        <f t="shared" si="151"/>
        <v>0</v>
      </c>
      <c r="M333" s="519">
        <v>22464</v>
      </c>
      <c r="N333" s="466">
        <f t="shared" si="152"/>
        <v>0</v>
      </c>
      <c r="O333" s="587">
        <f t="shared" si="153"/>
        <v>0</v>
      </c>
      <c r="P333" s="638">
        <f t="shared" si="127"/>
        <v>0</v>
      </c>
      <c r="Q333" s="512">
        <f t="shared" si="128"/>
        <v>0</v>
      </c>
      <c r="R333" s="637">
        <f t="shared" si="129"/>
        <v>0</v>
      </c>
      <c r="S333" s="638"/>
      <c r="T333" s="519">
        <v>8646</v>
      </c>
      <c r="U333" s="519">
        <f t="shared" si="154"/>
        <v>0</v>
      </c>
      <c r="V333" s="519">
        <v>22464</v>
      </c>
      <c r="W333" s="519">
        <f t="shared" si="155"/>
        <v>0</v>
      </c>
      <c r="X333" s="670">
        <f t="shared" si="156"/>
        <v>0</v>
      </c>
    </row>
    <row r="334" spans="1:24" s="403" customFormat="1" ht="15.6" hidden="1" customHeight="1" x14ac:dyDescent="0.25">
      <c r="A334" s="445" t="s">
        <v>900</v>
      </c>
      <c r="B334" s="435" t="s">
        <v>415</v>
      </c>
      <c r="C334" s="570" t="s">
        <v>33</v>
      </c>
      <c r="D334" s="585">
        <v>3.9</v>
      </c>
      <c r="E334" s="466">
        <v>39300</v>
      </c>
      <c r="F334" s="466">
        <f t="shared" si="148"/>
        <v>153270</v>
      </c>
      <c r="G334" s="466">
        <v>87100</v>
      </c>
      <c r="H334" s="466">
        <f t="shared" si="149"/>
        <v>339690</v>
      </c>
      <c r="I334" s="587">
        <f t="shared" si="150"/>
        <v>492960</v>
      </c>
      <c r="J334" s="608"/>
      <c r="K334" s="519">
        <v>39300</v>
      </c>
      <c r="L334" s="466">
        <f t="shared" si="151"/>
        <v>0</v>
      </c>
      <c r="M334" s="519">
        <v>87100</v>
      </c>
      <c r="N334" s="466">
        <f t="shared" si="152"/>
        <v>0</v>
      </c>
      <c r="O334" s="587">
        <f t="shared" si="153"/>
        <v>0</v>
      </c>
      <c r="P334" s="638">
        <f t="shared" si="127"/>
        <v>0</v>
      </c>
      <c r="Q334" s="512">
        <f t="shared" si="128"/>
        <v>0</v>
      </c>
      <c r="R334" s="637">
        <f t="shared" si="129"/>
        <v>0</v>
      </c>
      <c r="S334" s="638"/>
      <c r="T334" s="519">
        <v>39300</v>
      </c>
      <c r="U334" s="519">
        <f t="shared" si="154"/>
        <v>0</v>
      </c>
      <c r="V334" s="519">
        <v>87100</v>
      </c>
      <c r="W334" s="519">
        <f t="shared" si="155"/>
        <v>0</v>
      </c>
      <c r="X334" s="670">
        <f t="shared" si="156"/>
        <v>0</v>
      </c>
    </row>
    <row r="335" spans="1:24" s="403" customFormat="1" ht="15.6" hidden="1" customHeight="1" x14ac:dyDescent="0.25">
      <c r="A335" s="445" t="s">
        <v>901</v>
      </c>
      <c r="B335" s="435" t="s">
        <v>424</v>
      </c>
      <c r="C335" s="570" t="s">
        <v>153</v>
      </c>
      <c r="D335" s="585">
        <v>418</v>
      </c>
      <c r="E335" s="466">
        <v>235.8</v>
      </c>
      <c r="F335" s="466">
        <f t="shared" si="148"/>
        <v>98564.400000000009</v>
      </c>
      <c r="G335" s="466">
        <v>202.02</v>
      </c>
      <c r="H335" s="466">
        <f t="shared" si="149"/>
        <v>84444.36</v>
      </c>
      <c r="I335" s="587">
        <f t="shared" si="150"/>
        <v>183008.76</v>
      </c>
      <c r="J335" s="608"/>
      <c r="K335" s="519">
        <v>235.8</v>
      </c>
      <c r="L335" s="466">
        <f t="shared" si="151"/>
        <v>0</v>
      </c>
      <c r="M335" s="519">
        <v>202.02</v>
      </c>
      <c r="N335" s="466">
        <f t="shared" si="152"/>
        <v>0</v>
      </c>
      <c r="O335" s="587">
        <f t="shared" si="153"/>
        <v>0</v>
      </c>
      <c r="P335" s="638">
        <f t="shared" si="127"/>
        <v>0</v>
      </c>
      <c r="Q335" s="512">
        <f t="shared" si="128"/>
        <v>0</v>
      </c>
      <c r="R335" s="637">
        <f t="shared" si="129"/>
        <v>0</v>
      </c>
      <c r="S335" s="638"/>
      <c r="T335" s="519">
        <v>235.8</v>
      </c>
      <c r="U335" s="519">
        <f t="shared" si="154"/>
        <v>0</v>
      </c>
      <c r="V335" s="519">
        <v>202.02</v>
      </c>
      <c r="W335" s="519">
        <f t="shared" si="155"/>
        <v>0</v>
      </c>
      <c r="X335" s="670">
        <f t="shared" si="156"/>
        <v>0</v>
      </c>
    </row>
    <row r="336" spans="1:24" s="403" customFormat="1" ht="15.6" hidden="1" customHeight="1" x14ac:dyDescent="0.25">
      <c r="A336" s="445" t="s">
        <v>902</v>
      </c>
      <c r="B336" s="435" t="s">
        <v>425</v>
      </c>
      <c r="C336" s="570" t="s">
        <v>153</v>
      </c>
      <c r="D336" s="585">
        <v>418</v>
      </c>
      <c r="E336" s="466">
        <v>1021.8000000000001</v>
      </c>
      <c r="F336" s="466">
        <f t="shared" si="148"/>
        <v>427112.4</v>
      </c>
      <c r="G336" s="466">
        <v>624</v>
      </c>
      <c r="H336" s="466">
        <f t="shared" si="149"/>
        <v>260832</v>
      </c>
      <c r="I336" s="587">
        <f t="shared" si="150"/>
        <v>687944.4</v>
      </c>
      <c r="J336" s="608"/>
      <c r="K336" s="519">
        <v>1021.8000000000001</v>
      </c>
      <c r="L336" s="466">
        <f t="shared" si="151"/>
        <v>0</v>
      </c>
      <c r="M336" s="519">
        <v>624</v>
      </c>
      <c r="N336" s="466">
        <f t="shared" si="152"/>
        <v>0</v>
      </c>
      <c r="O336" s="587">
        <f t="shared" si="153"/>
        <v>0</v>
      </c>
      <c r="P336" s="638">
        <f t="shared" si="127"/>
        <v>0</v>
      </c>
      <c r="Q336" s="512">
        <f t="shared" si="128"/>
        <v>0</v>
      </c>
      <c r="R336" s="637">
        <f t="shared" si="129"/>
        <v>0</v>
      </c>
      <c r="S336" s="638"/>
      <c r="T336" s="519">
        <v>1021.8000000000001</v>
      </c>
      <c r="U336" s="519">
        <f t="shared" si="154"/>
        <v>0</v>
      </c>
      <c r="V336" s="519">
        <v>624</v>
      </c>
      <c r="W336" s="519">
        <f t="shared" si="155"/>
        <v>0</v>
      </c>
      <c r="X336" s="670">
        <f t="shared" si="156"/>
        <v>0</v>
      </c>
    </row>
    <row r="337" spans="1:24" ht="15.6" hidden="1" customHeight="1" x14ac:dyDescent="0.25">
      <c r="A337" s="445" t="s">
        <v>903</v>
      </c>
      <c r="B337" s="435" t="s">
        <v>439</v>
      </c>
      <c r="C337" s="570" t="s">
        <v>31</v>
      </c>
      <c r="D337" s="585">
        <v>464</v>
      </c>
      <c r="E337" s="466">
        <v>864.6</v>
      </c>
      <c r="F337" s="466">
        <f t="shared" si="148"/>
        <v>401174.4</v>
      </c>
      <c r="G337" s="466">
        <v>2340</v>
      </c>
      <c r="H337" s="466">
        <f t="shared" si="149"/>
        <v>1085760</v>
      </c>
      <c r="I337" s="587">
        <f t="shared" si="150"/>
        <v>1486934.4</v>
      </c>
      <c r="J337" s="608"/>
      <c r="K337" s="519">
        <v>864.6</v>
      </c>
      <c r="L337" s="466">
        <f t="shared" si="151"/>
        <v>0</v>
      </c>
      <c r="M337" s="519">
        <v>2340</v>
      </c>
      <c r="N337" s="466">
        <f t="shared" si="152"/>
        <v>0</v>
      </c>
      <c r="O337" s="587">
        <f t="shared" si="153"/>
        <v>0</v>
      </c>
      <c r="P337" s="638">
        <f t="shared" si="127"/>
        <v>0</v>
      </c>
      <c r="Q337" s="512">
        <f t="shared" si="128"/>
        <v>0</v>
      </c>
      <c r="R337" s="637">
        <f t="shared" si="129"/>
        <v>0</v>
      </c>
      <c r="S337" s="638"/>
      <c r="T337" s="519">
        <v>864.6</v>
      </c>
      <c r="U337" s="519">
        <f t="shared" si="154"/>
        <v>0</v>
      </c>
      <c r="V337" s="519">
        <v>2340</v>
      </c>
      <c r="W337" s="519">
        <f t="shared" si="155"/>
        <v>0</v>
      </c>
      <c r="X337" s="670">
        <f t="shared" si="156"/>
        <v>0</v>
      </c>
    </row>
    <row r="338" spans="1:24" ht="15.6" hidden="1" customHeight="1" x14ac:dyDescent="0.25">
      <c r="A338" s="445" t="s">
        <v>904</v>
      </c>
      <c r="B338" s="435" t="s">
        <v>440</v>
      </c>
      <c r="C338" s="570" t="s">
        <v>33</v>
      </c>
      <c r="D338" s="585">
        <v>11.07</v>
      </c>
      <c r="E338" s="466">
        <v>5502</v>
      </c>
      <c r="F338" s="466">
        <f t="shared" si="148"/>
        <v>60907.14</v>
      </c>
      <c r="G338" s="466">
        <v>213720</v>
      </c>
      <c r="H338" s="466">
        <f t="shared" si="149"/>
        <v>2365880.4</v>
      </c>
      <c r="I338" s="587">
        <f t="shared" si="150"/>
        <v>2426787.54</v>
      </c>
      <c r="J338" s="608"/>
      <c r="K338" s="519">
        <v>5502</v>
      </c>
      <c r="L338" s="466">
        <f t="shared" si="151"/>
        <v>0</v>
      </c>
      <c r="M338" s="519">
        <v>213720</v>
      </c>
      <c r="N338" s="466">
        <f t="shared" si="152"/>
        <v>0</v>
      </c>
      <c r="O338" s="587">
        <f t="shared" si="153"/>
        <v>0</v>
      </c>
      <c r="P338" s="638">
        <f t="shared" si="127"/>
        <v>0</v>
      </c>
      <c r="Q338" s="512">
        <f t="shared" si="128"/>
        <v>0</v>
      </c>
      <c r="R338" s="637">
        <f t="shared" si="129"/>
        <v>0</v>
      </c>
      <c r="S338" s="638"/>
      <c r="T338" s="519">
        <v>5502</v>
      </c>
      <c r="U338" s="519">
        <f t="shared" si="154"/>
        <v>0</v>
      </c>
      <c r="V338" s="519">
        <v>213720</v>
      </c>
      <c r="W338" s="519">
        <f t="shared" si="155"/>
        <v>0</v>
      </c>
      <c r="X338" s="670">
        <f t="shared" si="156"/>
        <v>0</v>
      </c>
    </row>
    <row r="339" spans="1:24" s="403" customFormat="1" ht="15.6" hidden="1" customHeight="1" x14ac:dyDescent="0.25">
      <c r="A339" s="445" t="s">
        <v>905</v>
      </c>
      <c r="B339" s="435" t="s">
        <v>441</v>
      </c>
      <c r="C339" s="570" t="s">
        <v>33</v>
      </c>
      <c r="D339" s="585">
        <v>4.2</v>
      </c>
      <c r="E339" s="466">
        <v>2358</v>
      </c>
      <c r="F339" s="466">
        <f t="shared" si="148"/>
        <v>9903.6</v>
      </c>
      <c r="G339" s="466">
        <v>269100</v>
      </c>
      <c r="H339" s="466">
        <f t="shared" si="149"/>
        <v>1130220</v>
      </c>
      <c r="I339" s="587">
        <f t="shared" si="150"/>
        <v>1140123.6000000001</v>
      </c>
      <c r="J339" s="608"/>
      <c r="K339" s="519">
        <v>2358</v>
      </c>
      <c r="L339" s="466">
        <f t="shared" si="151"/>
        <v>0</v>
      </c>
      <c r="M339" s="519">
        <v>269100</v>
      </c>
      <c r="N339" s="466">
        <f t="shared" si="152"/>
        <v>0</v>
      </c>
      <c r="O339" s="587">
        <f t="shared" si="153"/>
        <v>0</v>
      </c>
      <c r="P339" s="638">
        <f t="shared" si="127"/>
        <v>0</v>
      </c>
      <c r="Q339" s="512">
        <f t="shared" si="128"/>
        <v>0</v>
      </c>
      <c r="R339" s="637">
        <f t="shared" si="129"/>
        <v>0</v>
      </c>
      <c r="S339" s="638"/>
      <c r="T339" s="519">
        <v>2358</v>
      </c>
      <c r="U339" s="519">
        <f t="shared" si="154"/>
        <v>0</v>
      </c>
      <c r="V339" s="519">
        <v>269100</v>
      </c>
      <c r="W339" s="519">
        <f t="shared" si="155"/>
        <v>0</v>
      </c>
      <c r="X339" s="670">
        <f t="shared" si="156"/>
        <v>0</v>
      </c>
    </row>
    <row r="340" spans="1:24" s="403" customFormat="1" ht="26.45" hidden="1" customHeight="1" x14ac:dyDescent="0.25">
      <c r="A340" s="445" t="s">
        <v>906</v>
      </c>
      <c r="B340" s="435" t="s">
        <v>442</v>
      </c>
      <c r="C340" s="570" t="s">
        <v>33</v>
      </c>
      <c r="D340" s="585">
        <v>15.3</v>
      </c>
      <c r="E340" s="466">
        <v>39300</v>
      </c>
      <c r="F340" s="466">
        <f t="shared" si="148"/>
        <v>601290</v>
      </c>
      <c r="G340" s="466">
        <v>546</v>
      </c>
      <c r="H340" s="466">
        <f t="shared" si="149"/>
        <v>8353.8000000000011</v>
      </c>
      <c r="I340" s="587">
        <f t="shared" si="150"/>
        <v>609643.80000000005</v>
      </c>
      <c r="J340" s="608"/>
      <c r="K340" s="519">
        <v>39300</v>
      </c>
      <c r="L340" s="466">
        <f t="shared" si="151"/>
        <v>0</v>
      </c>
      <c r="M340" s="519">
        <v>546</v>
      </c>
      <c r="N340" s="466">
        <f t="shared" si="152"/>
        <v>0</v>
      </c>
      <c r="O340" s="587">
        <f t="shared" si="153"/>
        <v>0</v>
      </c>
      <c r="P340" s="638">
        <f t="shared" si="127"/>
        <v>0</v>
      </c>
      <c r="Q340" s="512">
        <f t="shared" si="128"/>
        <v>0</v>
      </c>
      <c r="R340" s="637">
        <f t="shared" si="129"/>
        <v>0</v>
      </c>
      <c r="S340" s="638"/>
      <c r="T340" s="519">
        <v>39300</v>
      </c>
      <c r="U340" s="519">
        <f t="shared" si="154"/>
        <v>0</v>
      </c>
      <c r="V340" s="519">
        <v>546</v>
      </c>
      <c r="W340" s="519">
        <f t="shared" si="155"/>
        <v>0</v>
      </c>
      <c r="X340" s="670">
        <f t="shared" si="156"/>
        <v>0</v>
      </c>
    </row>
    <row r="341" spans="1:24" s="403" customFormat="1" ht="17.45" hidden="1" customHeight="1" x14ac:dyDescent="0.25">
      <c r="A341" s="443" t="s">
        <v>907</v>
      </c>
      <c r="B341" s="433" t="s">
        <v>443</v>
      </c>
      <c r="C341" s="567"/>
      <c r="D341" s="594"/>
      <c r="E341" s="422"/>
      <c r="F341" s="422">
        <f>SUM(F342:F347)</f>
        <v>251244.9</v>
      </c>
      <c r="G341" s="422"/>
      <c r="H341" s="422">
        <f>SUM(H342:H347)</f>
        <v>149682</v>
      </c>
      <c r="I341" s="595">
        <f>SUM(I342:I347)</f>
        <v>400926.9</v>
      </c>
      <c r="J341" s="614"/>
      <c r="K341" s="521"/>
      <c r="L341" s="422">
        <f>SUM(L342:L347)</f>
        <v>0</v>
      </c>
      <c r="M341" s="521"/>
      <c r="N341" s="422">
        <f>SUM(N342:N347)</f>
        <v>0</v>
      </c>
      <c r="O341" s="595">
        <f>SUM(O342:O347)</f>
        <v>0</v>
      </c>
      <c r="P341" s="638">
        <f t="shared" si="127"/>
        <v>0</v>
      </c>
      <c r="Q341" s="512">
        <f t="shared" si="128"/>
        <v>0</v>
      </c>
      <c r="R341" s="637">
        <f t="shared" si="129"/>
        <v>0</v>
      </c>
      <c r="S341" s="647"/>
      <c r="T341" s="521"/>
      <c r="U341" s="521">
        <f>SUM(U342:U347)</f>
        <v>0</v>
      </c>
      <c r="V341" s="521"/>
      <c r="W341" s="521">
        <f>SUM(W342:W347)</f>
        <v>0</v>
      </c>
      <c r="X341" s="671">
        <f>SUM(X342:X347)</f>
        <v>0</v>
      </c>
    </row>
    <row r="342" spans="1:24" s="403" customFormat="1" ht="17.45" hidden="1" customHeight="1" x14ac:dyDescent="0.25">
      <c r="A342" s="445" t="s">
        <v>908</v>
      </c>
      <c r="B342" s="435" t="s">
        <v>443</v>
      </c>
      <c r="C342" s="570" t="s">
        <v>31</v>
      </c>
      <c r="D342" s="585">
        <v>7</v>
      </c>
      <c r="E342" s="466">
        <v>19650</v>
      </c>
      <c r="F342" s="466">
        <f t="shared" ref="F342:F347" si="157">E342*D342</f>
        <v>137550</v>
      </c>
      <c r="G342" s="466">
        <v>8580</v>
      </c>
      <c r="H342" s="466">
        <f t="shared" ref="H342:H347" si="158">G342*D342</f>
        <v>60060</v>
      </c>
      <c r="I342" s="587">
        <f t="shared" ref="I342:I347" si="159">H342+F342</f>
        <v>197610</v>
      </c>
      <c r="J342" s="608"/>
      <c r="K342" s="519">
        <v>19650</v>
      </c>
      <c r="L342" s="466">
        <f t="shared" ref="L342:L347" si="160">K342*J342</f>
        <v>0</v>
      </c>
      <c r="M342" s="519">
        <v>8580</v>
      </c>
      <c r="N342" s="466">
        <f t="shared" ref="N342:N347" si="161">M342*J342</f>
        <v>0</v>
      </c>
      <c r="O342" s="587">
        <f t="shared" ref="O342:O347" si="162">N342+L342</f>
        <v>0</v>
      </c>
      <c r="P342" s="638">
        <f t="shared" si="127"/>
        <v>0</v>
      </c>
      <c r="Q342" s="512">
        <f t="shared" si="128"/>
        <v>0</v>
      </c>
      <c r="R342" s="637">
        <f t="shared" si="129"/>
        <v>0</v>
      </c>
      <c r="S342" s="638"/>
      <c r="T342" s="519">
        <v>19650</v>
      </c>
      <c r="U342" s="519">
        <f t="shared" ref="U342:U347" si="163">T342*S342</f>
        <v>0</v>
      </c>
      <c r="V342" s="519">
        <v>8580</v>
      </c>
      <c r="W342" s="519">
        <f t="shared" ref="W342:W347" si="164">V342*S342</f>
        <v>0</v>
      </c>
      <c r="X342" s="670">
        <f t="shared" ref="X342:X347" si="165">W342+U342</f>
        <v>0</v>
      </c>
    </row>
    <row r="343" spans="1:24" s="403" customFormat="1" ht="17.45" hidden="1" customHeight="1" x14ac:dyDescent="0.25">
      <c r="A343" s="445" t="s">
        <v>911</v>
      </c>
      <c r="B343" s="435" t="s">
        <v>444</v>
      </c>
      <c r="C343" s="570" t="s">
        <v>153</v>
      </c>
      <c r="D343" s="585">
        <v>21</v>
      </c>
      <c r="E343" s="466">
        <v>1021.8000000000001</v>
      </c>
      <c r="F343" s="466">
        <f t="shared" si="157"/>
        <v>21457.800000000003</v>
      </c>
      <c r="G343" s="466">
        <v>1248</v>
      </c>
      <c r="H343" s="466">
        <f t="shared" si="158"/>
        <v>26208</v>
      </c>
      <c r="I343" s="587">
        <f t="shared" si="159"/>
        <v>47665.8</v>
      </c>
      <c r="J343" s="608"/>
      <c r="K343" s="519">
        <v>1021.8000000000001</v>
      </c>
      <c r="L343" s="466">
        <f t="shared" si="160"/>
        <v>0</v>
      </c>
      <c r="M343" s="519">
        <v>1248</v>
      </c>
      <c r="N343" s="466">
        <f t="shared" si="161"/>
        <v>0</v>
      </c>
      <c r="O343" s="587">
        <f t="shared" si="162"/>
        <v>0</v>
      </c>
      <c r="P343" s="638">
        <f t="shared" si="127"/>
        <v>0</v>
      </c>
      <c r="Q343" s="512">
        <f t="shared" si="128"/>
        <v>0</v>
      </c>
      <c r="R343" s="637">
        <f t="shared" si="129"/>
        <v>0</v>
      </c>
      <c r="S343" s="638"/>
      <c r="T343" s="519">
        <v>1021.8000000000001</v>
      </c>
      <c r="U343" s="519">
        <f t="shared" si="163"/>
        <v>0</v>
      </c>
      <c r="V343" s="519">
        <v>1248</v>
      </c>
      <c r="W343" s="519">
        <f t="shared" si="164"/>
        <v>0</v>
      </c>
      <c r="X343" s="670">
        <f t="shared" si="165"/>
        <v>0</v>
      </c>
    </row>
    <row r="344" spans="1:24" s="403" customFormat="1" ht="17.45" hidden="1" customHeight="1" x14ac:dyDescent="0.25">
      <c r="A344" s="445" t="s">
        <v>909</v>
      </c>
      <c r="B344" s="435" t="s">
        <v>445</v>
      </c>
      <c r="C344" s="570" t="s">
        <v>171</v>
      </c>
      <c r="D344" s="585">
        <v>0.05</v>
      </c>
      <c r="E344" s="466">
        <v>8646</v>
      </c>
      <c r="F344" s="466">
        <f t="shared" si="157"/>
        <v>432.3</v>
      </c>
      <c r="G344" s="466">
        <v>23400</v>
      </c>
      <c r="H344" s="466">
        <f t="shared" si="158"/>
        <v>1170</v>
      </c>
      <c r="I344" s="587">
        <f t="shared" si="159"/>
        <v>1602.3</v>
      </c>
      <c r="J344" s="608"/>
      <c r="K344" s="519">
        <v>8646</v>
      </c>
      <c r="L344" s="466">
        <f t="shared" si="160"/>
        <v>0</v>
      </c>
      <c r="M344" s="519">
        <v>23400</v>
      </c>
      <c r="N344" s="466">
        <f t="shared" si="161"/>
        <v>0</v>
      </c>
      <c r="O344" s="587">
        <f t="shared" si="162"/>
        <v>0</v>
      </c>
      <c r="P344" s="638">
        <f t="shared" si="127"/>
        <v>0</v>
      </c>
      <c r="Q344" s="512">
        <f t="shared" si="128"/>
        <v>0</v>
      </c>
      <c r="R344" s="637">
        <f t="shared" si="129"/>
        <v>0</v>
      </c>
      <c r="S344" s="638"/>
      <c r="T344" s="519">
        <v>8646</v>
      </c>
      <c r="U344" s="519">
        <f t="shared" si="163"/>
        <v>0</v>
      </c>
      <c r="V344" s="519">
        <v>23400</v>
      </c>
      <c r="W344" s="519">
        <f t="shared" si="164"/>
        <v>0</v>
      </c>
      <c r="X344" s="670">
        <f t="shared" si="165"/>
        <v>0</v>
      </c>
    </row>
    <row r="345" spans="1:24" s="403" customFormat="1" ht="17.45" hidden="1" customHeight="1" x14ac:dyDescent="0.25">
      <c r="A345" s="445" t="s">
        <v>912</v>
      </c>
      <c r="B345" s="435" t="s">
        <v>446</v>
      </c>
      <c r="C345" s="570" t="s">
        <v>31</v>
      </c>
      <c r="D345" s="585">
        <v>14</v>
      </c>
      <c r="E345" s="466">
        <v>3615.6000000000004</v>
      </c>
      <c r="F345" s="466">
        <f t="shared" si="157"/>
        <v>50618.400000000009</v>
      </c>
      <c r="G345" s="466">
        <v>1560</v>
      </c>
      <c r="H345" s="466">
        <f t="shared" si="158"/>
        <v>21840</v>
      </c>
      <c r="I345" s="587">
        <f t="shared" si="159"/>
        <v>72458.400000000009</v>
      </c>
      <c r="J345" s="608"/>
      <c r="K345" s="519">
        <v>3615.6000000000004</v>
      </c>
      <c r="L345" s="466">
        <f t="shared" si="160"/>
        <v>0</v>
      </c>
      <c r="M345" s="519">
        <v>1560</v>
      </c>
      <c r="N345" s="466">
        <f t="shared" si="161"/>
        <v>0</v>
      </c>
      <c r="O345" s="587">
        <f t="shared" si="162"/>
        <v>0</v>
      </c>
      <c r="P345" s="638">
        <f t="shared" si="127"/>
        <v>0</v>
      </c>
      <c r="Q345" s="512">
        <f t="shared" si="128"/>
        <v>0</v>
      </c>
      <c r="R345" s="637">
        <f t="shared" si="129"/>
        <v>0</v>
      </c>
      <c r="S345" s="638"/>
      <c r="T345" s="519">
        <v>3615.6000000000004</v>
      </c>
      <c r="U345" s="519">
        <f t="shared" si="163"/>
        <v>0</v>
      </c>
      <c r="V345" s="519">
        <v>1560</v>
      </c>
      <c r="W345" s="519">
        <f t="shared" si="164"/>
        <v>0</v>
      </c>
      <c r="X345" s="670">
        <f t="shared" si="165"/>
        <v>0</v>
      </c>
    </row>
    <row r="346" spans="1:24" s="403" customFormat="1" ht="17.45" hidden="1" customHeight="1" x14ac:dyDescent="0.25">
      <c r="A346" s="445" t="s">
        <v>910</v>
      </c>
      <c r="B346" s="435" t="s">
        <v>447</v>
      </c>
      <c r="C346" s="570" t="s">
        <v>31</v>
      </c>
      <c r="D346" s="585">
        <v>7</v>
      </c>
      <c r="E346" s="466">
        <v>5502</v>
      </c>
      <c r="F346" s="466">
        <f t="shared" si="157"/>
        <v>38514</v>
      </c>
      <c r="G346" s="466">
        <v>5460</v>
      </c>
      <c r="H346" s="466">
        <f t="shared" si="158"/>
        <v>38220</v>
      </c>
      <c r="I346" s="587">
        <f t="shared" si="159"/>
        <v>76734</v>
      </c>
      <c r="J346" s="608"/>
      <c r="K346" s="519">
        <v>5502</v>
      </c>
      <c r="L346" s="466">
        <f t="shared" si="160"/>
        <v>0</v>
      </c>
      <c r="M346" s="519">
        <v>5460</v>
      </c>
      <c r="N346" s="466">
        <f t="shared" si="161"/>
        <v>0</v>
      </c>
      <c r="O346" s="587">
        <f t="shared" si="162"/>
        <v>0</v>
      </c>
      <c r="P346" s="638">
        <f t="shared" si="127"/>
        <v>0</v>
      </c>
      <c r="Q346" s="512">
        <f t="shared" si="128"/>
        <v>0</v>
      </c>
      <c r="R346" s="637">
        <f t="shared" si="129"/>
        <v>0</v>
      </c>
      <c r="S346" s="638"/>
      <c r="T346" s="519">
        <v>5502</v>
      </c>
      <c r="U346" s="519">
        <f t="shared" si="163"/>
        <v>0</v>
      </c>
      <c r="V346" s="519">
        <v>5460</v>
      </c>
      <c r="W346" s="519">
        <f t="shared" si="164"/>
        <v>0</v>
      </c>
      <c r="X346" s="670">
        <f t="shared" si="165"/>
        <v>0</v>
      </c>
    </row>
    <row r="347" spans="1:24" s="403" customFormat="1" ht="17.45" hidden="1" customHeight="1" x14ac:dyDescent="0.25">
      <c r="A347" s="445" t="s">
        <v>913</v>
      </c>
      <c r="B347" s="435" t="s">
        <v>448</v>
      </c>
      <c r="C347" s="570" t="s">
        <v>31</v>
      </c>
      <c r="D347" s="585">
        <v>2</v>
      </c>
      <c r="E347" s="466">
        <v>1336.2</v>
      </c>
      <c r="F347" s="466">
        <f t="shared" si="157"/>
        <v>2672.4</v>
      </c>
      <c r="G347" s="466">
        <v>1092</v>
      </c>
      <c r="H347" s="466">
        <f t="shared" si="158"/>
        <v>2184</v>
      </c>
      <c r="I347" s="587">
        <f t="shared" si="159"/>
        <v>4856.3999999999996</v>
      </c>
      <c r="J347" s="608"/>
      <c r="K347" s="519">
        <v>1336.2</v>
      </c>
      <c r="L347" s="466">
        <f t="shared" si="160"/>
        <v>0</v>
      </c>
      <c r="M347" s="519">
        <v>1092</v>
      </c>
      <c r="N347" s="466">
        <f t="shared" si="161"/>
        <v>0</v>
      </c>
      <c r="O347" s="587">
        <f t="shared" si="162"/>
        <v>0</v>
      </c>
      <c r="P347" s="638">
        <f t="shared" si="127"/>
        <v>0</v>
      </c>
      <c r="Q347" s="512">
        <f t="shared" si="128"/>
        <v>0</v>
      </c>
      <c r="R347" s="637">
        <f t="shared" si="129"/>
        <v>0</v>
      </c>
      <c r="S347" s="638"/>
      <c r="T347" s="519">
        <v>1336.2</v>
      </c>
      <c r="U347" s="519">
        <f t="shared" si="163"/>
        <v>0</v>
      </c>
      <c r="V347" s="519">
        <v>1092</v>
      </c>
      <c r="W347" s="519">
        <f t="shared" si="164"/>
        <v>0</v>
      </c>
      <c r="X347" s="670">
        <f t="shared" si="165"/>
        <v>0</v>
      </c>
    </row>
    <row r="348" spans="1:24" s="403" customFormat="1" ht="17.45" hidden="1" customHeight="1" x14ac:dyDescent="0.25">
      <c r="A348" s="443" t="s">
        <v>914</v>
      </c>
      <c r="B348" s="433" t="s">
        <v>449</v>
      </c>
      <c r="C348" s="567"/>
      <c r="D348" s="594"/>
      <c r="E348" s="422"/>
      <c r="F348" s="422">
        <f>SUM(F349:F351)</f>
        <v>543912</v>
      </c>
      <c r="G348" s="422"/>
      <c r="H348" s="422">
        <f>SUM(H349:H351)</f>
        <v>336960</v>
      </c>
      <c r="I348" s="595">
        <f>SUM(I349:I351)</f>
        <v>880872</v>
      </c>
      <c r="J348" s="614"/>
      <c r="K348" s="521"/>
      <c r="L348" s="422">
        <f>SUM(L349:L351)</f>
        <v>0</v>
      </c>
      <c r="M348" s="521"/>
      <c r="N348" s="422">
        <f>SUM(N349:N351)</f>
        <v>0</v>
      </c>
      <c r="O348" s="595">
        <f>SUM(O349:O351)</f>
        <v>0</v>
      </c>
      <c r="P348" s="638">
        <f t="shared" si="127"/>
        <v>0</v>
      </c>
      <c r="Q348" s="512">
        <f t="shared" si="128"/>
        <v>0</v>
      </c>
      <c r="R348" s="637">
        <f t="shared" si="129"/>
        <v>0</v>
      </c>
      <c r="S348" s="647"/>
      <c r="T348" s="521"/>
      <c r="U348" s="521">
        <f>SUM(U349:U351)</f>
        <v>0</v>
      </c>
      <c r="V348" s="521"/>
      <c r="W348" s="521">
        <f>SUM(W349:W351)</f>
        <v>0</v>
      </c>
      <c r="X348" s="671">
        <f>SUM(X349:X351)</f>
        <v>0</v>
      </c>
    </row>
    <row r="349" spans="1:24" s="403" customFormat="1" ht="17.45" hidden="1" customHeight="1" x14ac:dyDescent="0.25">
      <c r="A349" s="445" t="s">
        <v>915</v>
      </c>
      <c r="B349" s="435" t="s">
        <v>449</v>
      </c>
      <c r="C349" s="570" t="s">
        <v>213</v>
      </c>
      <c r="D349" s="585">
        <v>20</v>
      </c>
      <c r="E349" s="466">
        <v>19650</v>
      </c>
      <c r="F349" s="466">
        <f>E349*D349</f>
        <v>393000</v>
      </c>
      <c r="G349" s="466">
        <v>8580</v>
      </c>
      <c r="H349" s="466">
        <f>G349*D349</f>
        <v>171600</v>
      </c>
      <c r="I349" s="587">
        <f>H349+F349</f>
        <v>564600</v>
      </c>
      <c r="J349" s="608"/>
      <c r="K349" s="519">
        <v>19650</v>
      </c>
      <c r="L349" s="466">
        <f>K349*J349</f>
        <v>0</v>
      </c>
      <c r="M349" s="519">
        <v>8580</v>
      </c>
      <c r="N349" s="466">
        <f>M349*J349</f>
        <v>0</v>
      </c>
      <c r="O349" s="587">
        <f>N349+L349</f>
        <v>0</v>
      </c>
      <c r="P349" s="638">
        <f t="shared" si="127"/>
        <v>0</v>
      </c>
      <c r="Q349" s="512">
        <f t="shared" si="128"/>
        <v>0</v>
      </c>
      <c r="R349" s="637">
        <f t="shared" si="129"/>
        <v>0</v>
      </c>
      <c r="S349" s="638"/>
      <c r="T349" s="519">
        <v>19650</v>
      </c>
      <c r="U349" s="519">
        <f>T349*S349</f>
        <v>0</v>
      </c>
      <c r="V349" s="519">
        <v>8580</v>
      </c>
      <c r="W349" s="519">
        <f>V349*S349</f>
        <v>0</v>
      </c>
      <c r="X349" s="670">
        <f>W349+U349</f>
        <v>0</v>
      </c>
    </row>
    <row r="350" spans="1:24" s="403" customFormat="1" ht="17.45" hidden="1" customHeight="1" x14ac:dyDescent="0.25">
      <c r="A350" s="445" t="s">
        <v>916</v>
      </c>
      <c r="B350" s="435" t="s">
        <v>444</v>
      </c>
      <c r="C350" s="570" t="s">
        <v>153</v>
      </c>
      <c r="D350" s="585">
        <v>40</v>
      </c>
      <c r="E350" s="466">
        <v>1021.8000000000001</v>
      </c>
      <c r="F350" s="466">
        <f>E350*D350</f>
        <v>40872</v>
      </c>
      <c r="G350" s="466">
        <v>1248</v>
      </c>
      <c r="H350" s="466">
        <f>G350*D350</f>
        <v>49920</v>
      </c>
      <c r="I350" s="587">
        <f>H350+F350</f>
        <v>90792</v>
      </c>
      <c r="J350" s="608"/>
      <c r="K350" s="519">
        <v>1021.8000000000001</v>
      </c>
      <c r="L350" s="466">
        <f>K350*J350</f>
        <v>0</v>
      </c>
      <c r="M350" s="519">
        <v>1248</v>
      </c>
      <c r="N350" s="466">
        <f>M350*J350</f>
        <v>0</v>
      </c>
      <c r="O350" s="587">
        <f>N350+L350</f>
        <v>0</v>
      </c>
      <c r="P350" s="638">
        <f t="shared" si="127"/>
        <v>0</v>
      </c>
      <c r="Q350" s="512">
        <f t="shared" si="128"/>
        <v>0</v>
      </c>
      <c r="R350" s="637">
        <f t="shared" si="129"/>
        <v>0</v>
      </c>
      <c r="S350" s="638"/>
      <c r="T350" s="519">
        <v>1021.8000000000001</v>
      </c>
      <c r="U350" s="519">
        <f>T350*S350</f>
        <v>0</v>
      </c>
      <c r="V350" s="519">
        <v>1248</v>
      </c>
      <c r="W350" s="519">
        <f>V350*S350</f>
        <v>0</v>
      </c>
      <c r="X350" s="670">
        <f>W350+U350</f>
        <v>0</v>
      </c>
    </row>
    <row r="351" spans="1:24" s="403" customFormat="1" ht="17.45" hidden="1" customHeight="1" x14ac:dyDescent="0.25">
      <c r="A351" s="445" t="s">
        <v>917</v>
      </c>
      <c r="B351" s="435" t="s">
        <v>450</v>
      </c>
      <c r="C351" s="570" t="s">
        <v>213</v>
      </c>
      <c r="D351" s="585">
        <v>200</v>
      </c>
      <c r="E351" s="466">
        <v>550.20000000000005</v>
      </c>
      <c r="F351" s="466">
        <f>E351*D351</f>
        <v>110040.00000000001</v>
      </c>
      <c r="G351" s="466">
        <v>577.20000000000005</v>
      </c>
      <c r="H351" s="466">
        <f>G351*D351</f>
        <v>115440.00000000001</v>
      </c>
      <c r="I351" s="587">
        <f>H351+F351</f>
        <v>225480.00000000003</v>
      </c>
      <c r="J351" s="608"/>
      <c r="K351" s="519">
        <v>550.20000000000005</v>
      </c>
      <c r="L351" s="466">
        <f>K351*J351</f>
        <v>0</v>
      </c>
      <c r="M351" s="519">
        <v>577.20000000000005</v>
      </c>
      <c r="N351" s="466">
        <f>M351*J351</f>
        <v>0</v>
      </c>
      <c r="O351" s="587">
        <f>N351+L351</f>
        <v>0</v>
      </c>
      <c r="P351" s="638">
        <f t="shared" si="127"/>
        <v>0</v>
      </c>
      <c r="Q351" s="512">
        <f t="shared" si="128"/>
        <v>0</v>
      </c>
      <c r="R351" s="637">
        <f t="shared" si="129"/>
        <v>0</v>
      </c>
      <c r="S351" s="638"/>
      <c r="T351" s="519">
        <v>550.20000000000005</v>
      </c>
      <c r="U351" s="519">
        <f>T351*S351</f>
        <v>0</v>
      </c>
      <c r="V351" s="519">
        <v>577.20000000000005</v>
      </c>
      <c r="W351" s="519">
        <f>V351*S351</f>
        <v>0</v>
      </c>
      <c r="X351" s="670">
        <f>W351+U351</f>
        <v>0</v>
      </c>
    </row>
    <row r="352" spans="1:24" s="403" customFormat="1" ht="17.45" hidden="1" customHeight="1" x14ac:dyDescent="0.25">
      <c r="A352" s="443" t="s">
        <v>918</v>
      </c>
      <c r="B352" s="433" t="s">
        <v>451</v>
      </c>
      <c r="C352" s="567"/>
      <c r="D352" s="591"/>
      <c r="E352" s="469"/>
      <c r="F352" s="469">
        <f>SUM(F353:F354)</f>
        <v>30182.400000000001</v>
      </c>
      <c r="G352" s="469"/>
      <c r="H352" s="469">
        <f>SUM(H353:H354)</f>
        <v>44304</v>
      </c>
      <c r="I352" s="590">
        <f>SUM(I353:I354)</f>
        <v>74486.399999999994</v>
      </c>
      <c r="J352" s="614"/>
      <c r="K352" s="522"/>
      <c r="L352" s="469">
        <f>SUM(L353:L354)</f>
        <v>0</v>
      </c>
      <c r="M352" s="522"/>
      <c r="N352" s="469">
        <f>SUM(N353:N354)</f>
        <v>0</v>
      </c>
      <c r="O352" s="590">
        <f>SUM(O353:O354)</f>
        <v>0</v>
      </c>
      <c r="P352" s="638">
        <f t="shared" si="127"/>
        <v>0</v>
      </c>
      <c r="Q352" s="512">
        <f t="shared" si="128"/>
        <v>0</v>
      </c>
      <c r="R352" s="637">
        <f t="shared" si="129"/>
        <v>0</v>
      </c>
      <c r="S352" s="647"/>
      <c r="T352" s="522"/>
      <c r="U352" s="522">
        <f>SUM(U353:U354)</f>
        <v>0</v>
      </c>
      <c r="V352" s="522"/>
      <c r="W352" s="522">
        <f>SUM(W353:W354)</f>
        <v>0</v>
      </c>
      <c r="X352" s="671">
        <f>SUM(X353:X354)</f>
        <v>0</v>
      </c>
    </row>
    <row r="353" spans="1:24" s="403" customFormat="1" ht="17.45" hidden="1" customHeight="1" x14ac:dyDescent="0.25">
      <c r="A353" s="445" t="s">
        <v>919</v>
      </c>
      <c r="B353" s="435" t="s">
        <v>451</v>
      </c>
      <c r="C353" s="570" t="s">
        <v>153</v>
      </c>
      <c r="D353" s="585">
        <v>4</v>
      </c>
      <c r="E353" s="466">
        <v>5502</v>
      </c>
      <c r="F353" s="466">
        <f>E353*D353</f>
        <v>22008</v>
      </c>
      <c r="G353" s="466">
        <v>8580</v>
      </c>
      <c r="H353" s="466">
        <f>G353*D353</f>
        <v>34320</v>
      </c>
      <c r="I353" s="587">
        <f>H353+F353</f>
        <v>56328</v>
      </c>
      <c r="J353" s="608"/>
      <c r="K353" s="519">
        <v>5502</v>
      </c>
      <c r="L353" s="466">
        <f>K353*J353</f>
        <v>0</v>
      </c>
      <c r="M353" s="519">
        <v>8580</v>
      </c>
      <c r="N353" s="466">
        <f>M353*J353</f>
        <v>0</v>
      </c>
      <c r="O353" s="587">
        <f>N353+L353</f>
        <v>0</v>
      </c>
      <c r="P353" s="638">
        <f t="shared" si="127"/>
        <v>0</v>
      </c>
      <c r="Q353" s="512">
        <f t="shared" si="128"/>
        <v>0</v>
      </c>
      <c r="R353" s="637">
        <f t="shared" si="129"/>
        <v>0</v>
      </c>
      <c r="S353" s="638"/>
      <c r="T353" s="519">
        <v>5502</v>
      </c>
      <c r="U353" s="519">
        <f>T353*S353</f>
        <v>0</v>
      </c>
      <c r="V353" s="519">
        <v>8580</v>
      </c>
      <c r="W353" s="519">
        <f>V353*S353</f>
        <v>0</v>
      </c>
      <c r="X353" s="670">
        <f>W353+U353</f>
        <v>0</v>
      </c>
    </row>
    <row r="354" spans="1:24" s="403" customFormat="1" ht="17.45" hidden="1" customHeight="1" x14ac:dyDescent="0.25">
      <c r="A354" s="445" t="s">
        <v>920</v>
      </c>
      <c r="B354" s="435" t="s">
        <v>444</v>
      </c>
      <c r="C354" s="570" t="s">
        <v>153</v>
      </c>
      <c r="D354" s="585">
        <v>8</v>
      </c>
      <c r="E354" s="466">
        <v>1021.8000000000001</v>
      </c>
      <c r="F354" s="466">
        <f>E354*D354</f>
        <v>8174.4000000000005</v>
      </c>
      <c r="G354" s="466">
        <v>1248</v>
      </c>
      <c r="H354" s="466">
        <f>G354*D354</f>
        <v>9984</v>
      </c>
      <c r="I354" s="587">
        <f>H354+F354</f>
        <v>18158.400000000001</v>
      </c>
      <c r="J354" s="608"/>
      <c r="K354" s="519">
        <v>1021.8000000000001</v>
      </c>
      <c r="L354" s="466">
        <f>K354*J354</f>
        <v>0</v>
      </c>
      <c r="M354" s="519">
        <v>1248</v>
      </c>
      <c r="N354" s="466">
        <f>M354*J354</f>
        <v>0</v>
      </c>
      <c r="O354" s="587">
        <f>N354+L354</f>
        <v>0</v>
      </c>
      <c r="P354" s="638">
        <f t="shared" ref="P354:P417" si="166">K354-T354</f>
        <v>0</v>
      </c>
      <c r="Q354" s="512">
        <f t="shared" ref="Q354:Q417" si="167">M354-V354</f>
        <v>0</v>
      </c>
      <c r="R354" s="637">
        <f t="shared" si="129"/>
        <v>0</v>
      </c>
      <c r="S354" s="638"/>
      <c r="T354" s="519">
        <v>1021.8000000000001</v>
      </c>
      <c r="U354" s="519">
        <f>T354*S354</f>
        <v>0</v>
      </c>
      <c r="V354" s="519">
        <v>1248</v>
      </c>
      <c r="W354" s="519">
        <f>V354*S354</f>
        <v>0</v>
      </c>
      <c r="X354" s="670">
        <f>W354+U354</f>
        <v>0</v>
      </c>
    </row>
    <row r="355" spans="1:24" ht="25.5" x14ac:dyDescent="0.25">
      <c r="A355" s="443" t="s">
        <v>921</v>
      </c>
      <c r="B355" s="846" t="s">
        <v>452</v>
      </c>
      <c r="C355" s="847"/>
      <c r="D355" s="848">
        <v>11140</v>
      </c>
      <c r="E355" s="849"/>
      <c r="F355" s="849">
        <f>SUM(F356:F360)</f>
        <v>37237258.022</v>
      </c>
      <c r="G355" s="849"/>
      <c r="H355" s="849">
        <f>SUM(H356:H360)</f>
        <v>3695483.34</v>
      </c>
      <c r="I355" s="850">
        <f>SUM(I356:I360)</f>
        <v>40932741.362000003</v>
      </c>
      <c r="J355" s="851">
        <v>10506.89</v>
      </c>
      <c r="K355" s="852"/>
      <c r="L355" s="853">
        <f>SUM(L356:L360)</f>
        <v>35120985.093246996</v>
      </c>
      <c r="M355" s="852"/>
      <c r="N355" s="853">
        <f>SUM(N356:N360)</f>
        <v>3485461.1265899995</v>
      </c>
      <c r="O355" s="854">
        <f>SUM(O356:O360)</f>
        <v>38606446.219836995</v>
      </c>
      <c r="P355" s="855">
        <f t="shared" si="166"/>
        <v>0</v>
      </c>
      <c r="Q355" s="856">
        <f t="shared" si="167"/>
        <v>0</v>
      </c>
      <c r="R355" s="857">
        <f t="shared" ref="R355:R418" si="168">(D355*K355)-(D355*T355)</f>
        <v>0</v>
      </c>
      <c r="S355" s="858">
        <v>10506.89</v>
      </c>
      <c r="T355" s="520"/>
      <c r="U355" s="520">
        <f>SUM(U356:U360)</f>
        <v>35115829.420000002</v>
      </c>
      <c r="V355" s="520"/>
      <c r="W355" s="520">
        <f>SUM(W356:W360)</f>
        <v>3482948.8999999994</v>
      </c>
      <c r="X355" s="673">
        <f>SUM(X356:X360)</f>
        <v>38598778.319999993</v>
      </c>
    </row>
    <row r="356" spans="1:24" ht="17.45" customHeight="1" x14ac:dyDescent="0.25">
      <c r="A356" s="445" t="s">
        <v>922</v>
      </c>
      <c r="B356" s="859" t="s">
        <v>453</v>
      </c>
      <c r="C356" s="860" t="s">
        <v>153</v>
      </c>
      <c r="D356" s="861">
        <v>11140</v>
      </c>
      <c r="E356" s="862">
        <v>750</v>
      </c>
      <c r="F356" s="862">
        <f>E356*D356</f>
        <v>8355000</v>
      </c>
      <c r="G356" s="862"/>
      <c r="H356" s="862"/>
      <c r="I356" s="863">
        <f>H356+F356</f>
        <v>8355000</v>
      </c>
      <c r="J356" s="864">
        <v>10506.89</v>
      </c>
      <c r="K356" s="856">
        <v>750</v>
      </c>
      <c r="L356" s="865">
        <f>K356*J356</f>
        <v>7880167.5</v>
      </c>
      <c r="M356" s="856"/>
      <c r="N356" s="865"/>
      <c r="O356" s="866">
        <f>N356+L356</f>
        <v>7880167.5</v>
      </c>
      <c r="P356" s="855">
        <f t="shared" si="166"/>
        <v>0</v>
      </c>
      <c r="Q356" s="856">
        <f t="shared" si="167"/>
        <v>0</v>
      </c>
      <c r="R356" s="857">
        <f t="shared" si="168"/>
        <v>0</v>
      </c>
      <c r="S356" s="867">
        <v>10506.89</v>
      </c>
      <c r="T356" s="512">
        <v>750</v>
      </c>
      <c r="U356" s="512">
        <f>T356*S356</f>
        <v>7880167.5</v>
      </c>
      <c r="V356" s="512"/>
      <c r="W356" s="512"/>
      <c r="X356" s="668">
        <f>W356+U356</f>
        <v>7880167.5</v>
      </c>
    </row>
    <row r="357" spans="1:24" ht="17.45" customHeight="1" x14ac:dyDescent="0.25">
      <c r="A357" s="445" t="s">
        <v>923</v>
      </c>
      <c r="B357" s="859" t="s">
        <v>454</v>
      </c>
      <c r="C357" s="860" t="s">
        <v>153</v>
      </c>
      <c r="D357" s="861">
        <v>11140</v>
      </c>
      <c r="E357" s="862">
        <v>89</v>
      </c>
      <c r="F357" s="862">
        <f>E357*D357</f>
        <v>991460</v>
      </c>
      <c r="G357" s="862">
        <v>46</v>
      </c>
      <c r="H357" s="862">
        <f>G357*D357</f>
        <v>512440</v>
      </c>
      <c r="I357" s="863">
        <f>H357+F357</f>
        <v>1503900</v>
      </c>
      <c r="J357" s="864">
        <v>10506.89</v>
      </c>
      <c r="K357" s="856">
        <v>89</v>
      </c>
      <c r="L357" s="865">
        <f>K357*J357</f>
        <v>935113.21</v>
      </c>
      <c r="M357" s="856">
        <v>46</v>
      </c>
      <c r="N357" s="865">
        <f>M357*J357</f>
        <v>483316.93999999994</v>
      </c>
      <c r="O357" s="866">
        <f>N357+L357</f>
        <v>1418430.15</v>
      </c>
      <c r="P357" s="855">
        <f t="shared" si="166"/>
        <v>0</v>
      </c>
      <c r="Q357" s="856">
        <f t="shared" si="167"/>
        <v>0</v>
      </c>
      <c r="R357" s="857">
        <f t="shared" si="168"/>
        <v>0</v>
      </c>
      <c r="S357" s="867">
        <v>10506.89</v>
      </c>
      <c r="T357" s="512">
        <v>89</v>
      </c>
      <c r="U357" s="512">
        <f>T357*S357</f>
        <v>935113.21</v>
      </c>
      <c r="V357" s="512">
        <v>46</v>
      </c>
      <c r="W357" s="512">
        <f>V357*S357</f>
        <v>483316.93999999994</v>
      </c>
      <c r="X357" s="668">
        <f>W357+U357</f>
        <v>1418430.15</v>
      </c>
    </row>
    <row r="358" spans="1:24" ht="17.45" customHeight="1" x14ac:dyDescent="0.25">
      <c r="A358" s="445" t="s">
        <v>924</v>
      </c>
      <c r="B358" s="859" t="s">
        <v>455</v>
      </c>
      <c r="C358" s="860" t="s">
        <v>153</v>
      </c>
      <c r="D358" s="868">
        <v>11140</v>
      </c>
      <c r="E358" s="862">
        <v>1675.05</v>
      </c>
      <c r="F358" s="862">
        <f>E358*D358</f>
        <v>18660057</v>
      </c>
      <c r="G358" s="862"/>
      <c r="H358" s="862"/>
      <c r="I358" s="863">
        <f>H358+F358</f>
        <v>18660057</v>
      </c>
      <c r="J358" s="864">
        <v>10506.89</v>
      </c>
      <c r="K358" s="856">
        <v>1675.05</v>
      </c>
      <c r="L358" s="865">
        <f>K358*J358</f>
        <v>17599566.094499998</v>
      </c>
      <c r="M358" s="856"/>
      <c r="N358" s="865"/>
      <c r="O358" s="866">
        <f>N358+L358</f>
        <v>17599566.094499998</v>
      </c>
      <c r="P358" s="855">
        <f t="shared" si="166"/>
        <v>4.9999999999954525E-2</v>
      </c>
      <c r="Q358" s="856">
        <f t="shared" si="167"/>
        <v>0</v>
      </c>
      <c r="R358" s="857">
        <f t="shared" si="168"/>
        <v>557</v>
      </c>
      <c r="S358" s="867">
        <v>10506.89</v>
      </c>
      <c r="T358" s="512">
        <v>1675</v>
      </c>
      <c r="U358" s="512">
        <f>T358*S358</f>
        <v>17599040.75</v>
      </c>
      <c r="V358" s="512"/>
      <c r="W358" s="512"/>
      <c r="X358" s="668">
        <f>W358+U358</f>
        <v>17599040.75</v>
      </c>
    </row>
    <row r="359" spans="1:24" ht="17.45" customHeight="1" x14ac:dyDescent="0.25">
      <c r="A359" s="445" t="s">
        <v>925</v>
      </c>
      <c r="B359" s="859" t="s">
        <v>456</v>
      </c>
      <c r="C359" s="860" t="s">
        <v>153</v>
      </c>
      <c r="D359" s="861">
        <v>11140</v>
      </c>
      <c r="E359" s="862">
        <v>102.6123</v>
      </c>
      <c r="F359" s="862">
        <f>E359*D359</f>
        <v>1143101.0220000001</v>
      </c>
      <c r="G359" s="862">
        <v>55.731000000000002</v>
      </c>
      <c r="H359" s="862">
        <f>G359*D359</f>
        <v>620843.34</v>
      </c>
      <c r="I359" s="863">
        <f>H359+F359</f>
        <v>1763944.3620000002</v>
      </c>
      <c r="J359" s="864">
        <v>10506.89</v>
      </c>
      <c r="K359" s="856">
        <v>102.6123</v>
      </c>
      <c r="L359" s="865">
        <f>K359*J359</f>
        <v>1078136.1487469999</v>
      </c>
      <c r="M359" s="856">
        <v>55.731000000000002</v>
      </c>
      <c r="N359" s="865">
        <f>M359*J359</f>
        <v>585559.48658999999</v>
      </c>
      <c r="O359" s="866">
        <f>N359+L359</f>
        <v>1663695.6353369998</v>
      </c>
      <c r="P359" s="855">
        <f t="shared" si="166"/>
        <v>2.3000000000052978E-3</v>
      </c>
      <c r="Q359" s="856">
        <f t="shared" si="167"/>
        <v>1.0000000000047748E-3</v>
      </c>
      <c r="R359" s="857">
        <f t="shared" si="168"/>
        <v>25.622000000206754</v>
      </c>
      <c r="S359" s="867">
        <v>10462</v>
      </c>
      <c r="T359" s="512">
        <v>102.61</v>
      </c>
      <c r="U359" s="512">
        <f>T359*S359</f>
        <v>1073505.82</v>
      </c>
      <c r="V359" s="512">
        <v>55.73</v>
      </c>
      <c r="W359" s="512">
        <f>V359*S359</f>
        <v>583047.26</v>
      </c>
      <c r="X359" s="668">
        <f>W359+U359</f>
        <v>1656553.08</v>
      </c>
    </row>
    <row r="360" spans="1:24" ht="17.45" customHeight="1" x14ac:dyDescent="0.25">
      <c r="A360" s="445" t="s">
        <v>926</v>
      </c>
      <c r="B360" s="859" t="s">
        <v>457</v>
      </c>
      <c r="C360" s="860" t="s">
        <v>153</v>
      </c>
      <c r="D360" s="861">
        <v>11140</v>
      </c>
      <c r="E360" s="862">
        <v>726</v>
      </c>
      <c r="F360" s="862">
        <f>E360*D360</f>
        <v>8087640</v>
      </c>
      <c r="G360" s="862">
        <v>230</v>
      </c>
      <c r="H360" s="862">
        <f>G360*D360</f>
        <v>2562200</v>
      </c>
      <c r="I360" s="863">
        <f>H360+F360</f>
        <v>10649840</v>
      </c>
      <c r="J360" s="864">
        <v>10506.89</v>
      </c>
      <c r="K360" s="856">
        <v>726</v>
      </c>
      <c r="L360" s="865">
        <f>K360*J360</f>
        <v>7628002.1399999997</v>
      </c>
      <c r="M360" s="856">
        <v>230</v>
      </c>
      <c r="N360" s="865">
        <f>M360*J360</f>
        <v>2416584.6999999997</v>
      </c>
      <c r="O360" s="866">
        <f>N360+L360</f>
        <v>10044586.84</v>
      </c>
      <c r="P360" s="855">
        <f t="shared" si="166"/>
        <v>0</v>
      </c>
      <c r="Q360" s="856">
        <f t="shared" si="167"/>
        <v>0</v>
      </c>
      <c r="R360" s="857">
        <f t="shared" si="168"/>
        <v>0</v>
      </c>
      <c r="S360" s="867">
        <v>10506.89</v>
      </c>
      <c r="T360" s="512">
        <v>726</v>
      </c>
      <c r="U360" s="512">
        <f>T360*S360</f>
        <v>7628002.1399999997</v>
      </c>
      <c r="V360" s="512">
        <v>230</v>
      </c>
      <c r="W360" s="512">
        <f>V360*S360</f>
        <v>2416584.6999999997</v>
      </c>
      <c r="X360" s="668">
        <f>W360+U360</f>
        <v>10044586.84</v>
      </c>
    </row>
    <row r="361" spans="1:24" s="404" customFormat="1" ht="17.45" hidden="1" customHeight="1" x14ac:dyDescent="0.25">
      <c r="A361" s="703" t="s">
        <v>458</v>
      </c>
      <c r="B361" s="695" t="s">
        <v>459</v>
      </c>
      <c r="C361" s="696"/>
      <c r="D361" s="697"/>
      <c r="E361" s="464"/>
      <c r="F361" s="464">
        <f>SUM(F362:F377)</f>
        <v>235407</v>
      </c>
      <c r="G361" s="464"/>
      <c r="H361" s="464">
        <f>SUM(H362:H377)</f>
        <v>343913.44</v>
      </c>
      <c r="I361" s="588">
        <f>SUM(I362:I377)</f>
        <v>579320.43999999994</v>
      </c>
      <c r="J361" s="634"/>
      <c r="K361" s="518"/>
      <c r="L361" s="464">
        <f>SUM(L362:L377)</f>
        <v>0</v>
      </c>
      <c r="M361" s="518"/>
      <c r="N361" s="464">
        <f>SUM(N362:N377)</f>
        <v>0</v>
      </c>
      <c r="O361" s="588">
        <f>SUM(O362:O377)</f>
        <v>0</v>
      </c>
      <c r="P361" s="638">
        <f t="shared" si="166"/>
        <v>0</v>
      </c>
      <c r="Q361" s="512">
        <f t="shared" si="167"/>
        <v>0</v>
      </c>
      <c r="R361" s="637">
        <f t="shared" si="168"/>
        <v>0</v>
      </c>
      <c r="S361" s="633"/>
      <c r="T361" s="518"/>
      <c r="U361" s="518">
        <f>SUM(U362:U377)</f>
        <v>0</v>
      </c>
      <c r="V361" s="518"/>
      <c r="W361" s="518">
        <f>SUM(W362:W377)</f>
        <v>0</v>
      </c>
      <c r="X361" s="669">
        <f>SUM(X362:X377)</f>
        <v>0</v>
      </c>
    </row>
    <row r="362" spans="1:24" s="403" customFormat="1" ht="17.45" hidden="1" customHeight="1" x14ac:dyDescent="0.25">
      <c r="A362" s="439" t="s">
        <v>927</v>
      </c>
      <c r="B362" s="438" t="s">
        <v>393</v>
      </c>
      <c r="C362" s="571" t="s">
        <v>31</v>
      </c>
      <c r="D362" s="596">
        <v>1</v>
      </c>
      <c r="E362" s="466">
        <v>6550</v>
      </c>
      <c r="F362" s="466">
        <f t="shared" ref="F362:F375" si="169">E362*D362</f>
        <v>6550</v>
      </c>
      <c r="G362" s="466">
        <v>55450.200000000004</v>
      </c>
      <c r="H362" s="466">
        <f t="shared" ref="H362:H376" si="170">G362*D362</f>
        <v>55450.200000000004</v>
      </c>
      <c r="I362" s="587">
        <f t="shared" ref="I362:I377" si="171">H362+F362</f>
        <v>62000.200000000004</v>
      </c>
      <c r="J362" s="618"/>
      <c r="K362" s="519">
        <v>6550</v>
      </c>
      <c r="L362" s="466">
        <f t="shared" ref="L362:L375" si="172">K362*J362</f>
        <v>0</v>
      </c>
      <c r="M362" s="519">
        <v>55450.200000000004</v>
      </c>
      <c r="N362" s="466">
        <f t="shared" ref="N362:N376" si="173">M362*J362</f>
        <v>0</v>
      </c>
      <c r="O362" s="587">
        <f t="shared" ref="O362:O377" si="174">N362+L362</f>
        <v>0</v>
      </c>
      <c r="P362" s="638">
        <f t="shared" si="166"/>
        <v>0</v>
      </c>
      <c r="Q362" s="512">
        <f t="shared" si="167"/>
        <v>0</v>
      </c>
      <c r="R362" s="637">
        <f t="shared" si="168"/>
        <v>0</v>
      </c>
      <c r="S362" s="649"/>
      <c r="T362" s="519">
        <v>6550</v>
      </c>
      <c r="U362" s="519">
        <f t="shared" ref="U362:U375" si="175">T362*S362</f>
        <v>0</v>
      </c>
      <c r="V362" s="519">
        <v>55450.200000000004</v>
      </c>
      <c r="W362" s="519">
        <f t="shared" ref="W362:W376" si="176">V362*S362</f>
        <v>0</v>
      </c>
      <c r="X362" s="670">
        <f t="shared" ref="X362:X377" si="177">W362+U362</f>
        <v>0</v>
      </c>
    </row>
    <row r="363" spans="1:24" s="403" customFormat="1" ht="17.45" hidden="1" customHeight="1" x14ac:dyDescent="0.25">
      <c r="A363" s="439" t="s">
        <v>928</v>
      </c>
      <c r="B363" s="438" t="s">
        <v>460</v>
      </c>
      <c r="C363" s="571" t="s">
        <v>32</v>
      </c>
      <c r="D363" s="596">
        <v>30</v>
      </c>
      <c r="E363" s="466">
        <v>186.02</v>
      </c>
      <c r="F363" s="466">
        <f t="shared" si="169"/>
        <v>5580.6</v>
      </c>
      <c r="G363" s="466">
        <v>1809.6000000000001</v>
      </c>
      <c r="H363" s="466">
        <f t="shared" si="170"/>
        <v>54288.000000000007</v>
      </c>
      <c r="I363" s="587">
        <f t="shared" si="171"/>
        <v>59868.600000000006</v>
      </c>
      <c r="J363" s="618"/>
      <c r="K363" s="519">
        <v>186.02</v>
      </c>
      <c r="L363" s="466">
        <f t="shared" si="172"/>
        <v>0</v>
      </c>
      <c r="M363" s="519">
        <v>1809.6000000000001</v>
      </c>
      <c r="N363" s="466">
        <f t="shared" si="173"/>
        <v>0</v>
      </c>
      <c r="O363" s="587">
        <f t="shared" si="174"/>
        <v>0</v>
      </c>
      <c r="P363" s="638">
        <f t="shared" si="166"/>
        <v>0</v>
      </c>
      <c r="Q363" s="512">
        <f t="shared" si="167"/>
        <v>0</v>
      </c>
      <c r="R363" s="637">
        <f t="shared" si="168"/>
        <v>0</v>
      </c>
      <c r="S363" s="649"/>
      <c r="T363" s="519">
        <v>186.02</v>
      </c>
      <c r="U363" s="519">
        <f t="shared" si="175"/>
        <v>0</v>
      </c>
      <c r="V363" s="519">
        <v>1809.6000000000001</v>
      </c>
      <c r="W363" s="519">
        <f t="shared" si="176"/>
        <v>0</v>
      </c>
      <c r="X363" s="670">
        <f t="shared" si="177"/>
        <v>0</v>
      </c>
    </row>
    <row r="364" spans="1:24" s="403" customFormat="1" ht="17.45" hidden="1" customHeight="1" x14ac:dyDescent="0.25">
      <c r="A364" s="439" t="s">
        <v>929</v>
      </c>
      <c r="B364" s="438" t="s">
        <v>460</v>
      </c>
      <c r="C364" s="571" t="s">
        <v>32</v>
      </c>
      <c r="D364" s="596">
        <v>30</v>
      </c>
      <c r="E364" s="466">
        <v>162.44</v>
      </c>
      <c r="F364" s="466">
        <f t="shared" si="169"/>
        <v>4873.2</v>
      </c>
      <c r="G364" s="466">
        <v>322.40000000000003</v>
      </c>
      <c r="H364" s="466">
        <f t="shared" si="170"/>
        <v>9672.0000000000018</v>
      </c>
      <c r="I364" s="587">
        <f t="shared" si="171"/>
        <v>14545.2</v>
      </c>
      <c r="J364" s="618"/>
      <c r="K364" s="519">
        <v>162.44</v>
      </c>
      <c r="L364" s="466">
        <f t="shared" si="172"/>
        <v>0</v>
      </c>
      <c r="M364" s="519">
        <v>322.40000000000003</v>
      </c>
      <c r="N364" s="466">
        <f t="shared" si="173"/>
        <v>0</v>
      </c>
      <c r="O364" s="587">
        <f t="shared" si="174"/>
        <v>0</v>
      </c>
      <c r="P364" s="638">
        <f t="shared" si="166"/>
        <v>0</v>
      </c>
      <c r="Q364" s="512">
        <f t="shared" si="167"/>
        <v>0</v>
      </c>
      <c r="R364" s="637">
        <f t="shared" si="168"/>
        <v>0</v>
      </c>
      <c r="S364" s="649"/>
      <c r="T364" s="519">
        <v>162.44</v>
      </c>
      <c r="U364" s="519">
        <f t="shared" si="175"/>
        <v>0</v>
      </c>
      <c r="V364" s="519">
        <v>322.40000000000003</v>
      </c>
      <c r="W364" s="519">
        <f t="shared" si="176"/>
        <v>0</v>
      </c>
      <c r="X364" s="670">
        <f t="shared" si="177"/>
        <v>0</v>
      </c>
    </row>
    <row r="365" spans="1:24" s="403" customFormat="1" ht="17.45" hidden="1" customHeight="1" x14ac:dyDescent="0.25">
      <c r="A365" s="439" t="s">
        <v>930</v>
      </c>
      <c r="B365" s="438" t="s">
        <v>461</v>
      </c>
      <c r="C365" s="571" t="s">
        <v>32</v>
      </c>
      <c r="D365" s="596">
        <v>60</v>
      </c>
      <c r="E365" s="466">
        <v>162.44</v>
      </c>
      <c r="F365" s="466">
        <f t="shared" si="169"/>
        <v>9746.4</v>
      </c>
      <c r="G365" s="466">
        <v>434.2</v>
      </c>
      <c r="H365" s="466">
        <f t="shared" si="170"/>
        <v>26052</v>
      </c>
      <c r="I365" s="587">
        <f t="shared" si="171"/>
        <v>35798.400000000001</v>
      </c>
      <c r="J365" s="618"/>
      <c r="K365" s="519">
        <v>162.44</v>
      </c>
      <c r="L365" s="466">
        <f t="shared" si="172"/>
        <v>0</v>
      </c>
      <c r="M365" s="519">
        <v>434.2</v>
      </c>
      <c r="N365" s="466">
        <f t="shared" si="173"/>
        <v>0</v>
      </c>
      <c r="O365" s="587">
        <f t="shared" si="174"/>
        <v>0</v>
      </c>
      <c r="P365" s="638">
        <f t="shared" si="166"/>
        <v>0</v>
      </c>
      <c r="Q365" s="512">
        <f t="shared" si="167"/>
        <v>0</v>
      </c>
      <c r="R365" s="637">
        <f t="shared" si="168"/>
        <v>0</v>
      </c>
      <c r="S365" s="649"/>
      <c r="T365" s="519">
        <v>162.44</v>
      </c>
      <c r="U365" s="519">
        <f t="shared" si="175"/>
        <v>0</v>
      </c>
      <c r="V365" s="519">
        <v>434.2</v>
      </c>
      <c r="W365" s="519">
        <f t="shared" si="176"/>
        <v>0</v>
      </c>
      <c r="X365" s="670">
        <f t="shared" si="177"/>
        <v>0</v>
      </c>
    </row>
    <row r="366" spans="1:24" s="403" customFormat="1" ht="17.45" hidden="1" customHeight="1" x14ac:dyDescent="0.25">
      <c r="A366" s="439" t="s">
        <v>931</v>
      </c>
      <c r="B366" s="438" t="s">
        <v>461</v>
      </c>
      <c r="C366" s="571" t="s">
        <v>32</v>
      </c>
      <c r="D366" s="596">
        <v>70</v>
      </c>
      <c r="E366" s="466">
        <v>162.44</v>
      </c>
      <c r="F366" s="466">
        <f t="shared" si="169"/>
        <v>11370.8</v>
      </c>
      <c r="G366" s="466">
        <v>184.6</v>
      </c>
      <c r="H366" s="466">
        <f t="shared" si="170"/>
        <v>12922</v>
      </c>
      <c r="I366" s="587">
        <f t="shared" si="171"/>
        <v>24292.799999999999</v>
      </c>
      <c r="J366" s="618"/>
      <c r="K366" s="519">
        <v>162.44</v>
      </c>
      <c r="L366" s="466">
        <f t="shared" si="172"/>
        <v>0</v>
      </c>
      <c r="M366" s="519">
        <v>184.6</v>
      </c>
      <c r="N366" s="466">
        <f t="shared" si="173"/>
        <v>0</v>
      </c>
      <c r="O366" s="587">
        <f t="shared" si="174"/>
        <v>0</v>
      </c>
      <c r="P366" s="638">
        <f t="shared" si="166"/>
        <v>0</v>
      </c>
      <c r="Q366" s="512">
        <f t="shared" si="167"/>
        <v>0</v>
      </c>
      <c r="R366" s="637">
        <f t="shared" si="168"/>
        <v>0</v>
      </c>
      <c r="S366" s="649"/>
      <c r="T366" s="519">
        <v>162.44</v>
      </c>
      <c r="U366" s="519">
        <f t="shared" si="175"/>
        <v>0</v>
      </c>
      <c r="V366" s="519">
        <v>184.6</v>
      </c>
      <c r="W366" s="519">
        <f t="shared" si="176"/>
        <v>0</v>
      </c>
      <c r="X366" s="670">
        <f t="shared" si="177"/>
        <v>0</v>
      </c>
    </row>
    <row r="367" spans="1:24" s="403" customFormat="1" ht="17.45" hidden="1" customHeight="1" x14ac:dyDescent="0.25">
      <c r="A367" s="439" t="s">
        <v>932</v>
      </c>
      <c r="B367" s="438" t="s">
        <v>462</v>
      </c>
      <c r="C367" s="571" t="s">
        <v>32</v>
      </c>
      <c r="D367" s="596">
        <v>100</v>
      </c>
      <c r="E367" s="466">
        <v>162.44</v>
      </c>
      <c r="F367" s="466">
        <f t="shared" si="169"/>
        <v>16244</v>
      </c>
      <c r="G367" s="466">
        <v>166.92000000000002</v>
      </c>
      <c r="H367" s="466">
        <f t="shared" si="170"/>
        <v>16692</v>
      </c>
      <c r="I367" s="587">
        <f t="shared" si="171"/>
        <v>32936</v>
      </c>
      <c r="J367" s="618"/>
      <c r="K367" s="519">
        <v>162.44</v>
      </c>
      <c r="L367" s="466">
        <f t="shared" si="172"/>
        <v>0</v>
      </c>
      <c r="M367" s="519">
        <v>166.92000000000002</v>
      </c>
      <c r="N367" s="466">
        <f t="shared" si="173"/>
        <v>0</v>
      </c>
      <c r="O367" s="587">
        <f t="shared" si="174"/>
        <v>0</v>
      </c>
      <c r="P367" s="638">
        <f t="shared" si="166"/>
        <v>0</v>
      </c>
      <c r="Q367" s="512">
        <f t="shared" si="167"/>
        <v>0</v>
      </c>
      <c r="R367" s="637">
        <f t="shared" si="168"/>
        <v>0</v>
      </c>
      <c r="S367" s="649"/>
      <c r="T367" s="519">
        <v>162.44</v>
      </c>
      <c r="U367" s="519">
        <f t="shared" si="175"/>
        <v>0</v>
      </c>
      <c r="V367" s="519">
        <v>166.92000000000002</v>
      </c>
      <c r="W367" s="519">
        <f t="shared" si="176"/>
        <v>0</v>
      </c>
      <c r="X367" s="670">
        <f t="shared" si="177"/>
        <v>0</v>
      </c>
    </row>
    <row r="368" spans="1:24" s="403" customFormat="1" ht="17.45" hidden="1" customHeight="1" x14ac:dyDescent="0.25">
      <c r="A368" s="439" t="s">
        <v>933</v>
      </c>
      <c r="B368" s="438" t="s">
        <v>400</v>
      </c>
      <c r="C368" s="576" t="s">
        <v>378</v>
      </c>
      <c r="D368" s="599">
        <v>120</v>
      </c>
      <c r="E368" s="466">
        <v>838.40000000000009</v>
      </c>
      <c r="F368" s="466">
        <f t="shared" si="169"/>
        <v>100608.00000000001</v>
      </c>
      <c r="G368" s="466">
        <v>699.4</v>
      </c>
      <c r="H368" s="466">
        <f t="shared" si="170"/>
        <v>83928</v>
      </c>
      <c r="I368" s="587">
        <f t="shared" si="171"/>
        <v>184536</v>
      </c>
      <c r="J368" s="619"/>
      <c r="K368" s="519">
        <v>838.40000000000009</v>
      </c>
      <c r="L368" s="466">
        <f t="shared" si="172"/>
        <v>0</v>
      </c>
      <c r="M368" s="519">
        <v>699.4</v>
      </c>
      <c r="N368" s="466">
        <f t="shared" si="173"/>
        <v>0</v>
      </c>
      <c r="O368" s="587">
        <f t="shared" si="174"/>
        <v>0</v>
      </c>
      <c r="P368" s="638">
        <f t="shared" si="166"/>
        <v>0</v>
      </c>
      <c r="Q368" s="512">
        <f t="shared" si="167"/>
        <v>0</v>
      </c>
      <c r="R368" s="637">
        <f t="shared" si="168"/>
        <v>0</v>
      </c>
      <c r="S368" s="638"/>
      <c r="T368" s="519">
        <v>838.40000000000009</v>
      </c>
      <c r="U368" s="519">
        <f t="shared" si="175"/>
        <v>0</v>
      </c>
      <c r="V368" s="519">
        <v>699.4</v>
      </c>
      <c r="W368" s="519">
        <f t="shared" si="176"/>
        <v>0</v>
      </c>
      <c r="X368" s="670">
        <f t="shared" si="177"/>
        <v>0</v>
      </c>
    </row>
    <row r="369" spans="1:24" s="403" customFormat="1" ht="27" hidden="1" customHeight="1" x14ac:dyDescent="0.25">
      <c r="A369" s="439" t="s">
        <v>934</v>
      </c>
      <c r="B369" s="438" t="s">
        <v>463</v>
      </c>
      <c r="C369" s="571" t="s">
        <v>378</v>
      </c>
      <c r="D369" s="596">
        <v>130</v>
      </c>
      <c r="E369" s="466">
        <v>45.85</v>
      </c>
      <c r="F369" s="466">
        <f t="shared" si="169"/>
        <v>5960.5</v>
      </c>
      <c r="G369" s="466">
        <v>58.5</v>
      </c>
      <c r="H369" s="466">
        <f t="shared" si="170"/>
        <v>7605</v>
      </c>
      <c r="I369" s="587">
        <f t="shared" si="171"/>
        <v>13565.5</v>
      </c>
      <c r="J369" s="618"/>
      <c r="K369" s="519">
        <v>45.85</v>
      </c>
      <c r="L369" s="466">
        <f t="shared" si="172"/>
        <v>0</v>
      </c>
      <c r="M369" s="519">
        <v>58.5</v>
      </c>
      <c r="N369" s="466">
        <f t="shared" si="173"/>
        <v>0</v>
      </c>
      <c r="O369" s="587">
        <f t="shared" si="174"/>
        <v>0</v>
      </c>
      <c r="P369" s="638">
        <f t="shared" si="166"/>
        <v>0</v>
      </c>
      <c r="Q369" s="512">
        <f t="shared" si="167"/>
        <v>0</v>
      </c>
      <c r="R369" s="637">
        <f t="shared" si="168"/>
        <v>0</v>
      </c>
      <c r="S369" s="649"/>
      <c r="T369" s="519">
        <v>45.85</v>
      </c>
      <c r="U369" s="519">
        <f t="shared" si="175"/>
        <v>0</v>
      </c>
      <c r="V369" s="519">
        <v>58.5</v>
      </c>
      <c r="W369" s="519">
        <f t="shared" si="176"/>
        <v>0</v>
      </c>
      <c r="X369" s="670">
        <f t="shared" si="177"/>
        <v>0</v>
      </c>
    </row>
    <row r="370" spans="1:24" s="403" customFormat="1" ht="17.45" hidden="1" customHeight="1" x14ac:dyDescent="0.25">
      <c r="A370" s="439" t="s">
        <v>935</v>
      </c>
      <c r="B370" s="438" t="s">
        <v>464</v>
      </c>
      <c r="C370" s="571" t="s">
        <v>31</v>
      </c>
      <c r="D370" s="596">
        <v>40</v>
      </c>
      <c r="E370" s="466">
        <v>262</v>
      </c>
      <c r="F370" s="466">
        <f t="shared" si="169"/>
        <v>10480</v>
      </c>
      <c r="G370" s="466">
        <v>681.2</v>
      </c>
      <c r="H370" s="466">
        <f t="shared" si="170"/>
        <v>27248</v>
      </c>
      <c r="I370" s="587">
        <f t="shared" si="171"/>
        <v>37728</v>
      </c>
      <c r="J370" s="618"/>
      <c r="K370" s="519">
        <v>262</v>
      </c>
      <c r="L370" s="466">
        <f t="shared" si="172"/>
        <v>0</v>
      </c>
      <c r="M370" s="519">
        <v>681.2</v>
      </c>
      <c r="N370" s="466">
        <f t="shared" si="173"/>
        <v>0</v>
      </c>
      <c r="O370" s="587">
        <f t="shared" si="174"/>
        <v>0</v>
      </c>
      <c r="P370" s="638">
        <f t="shared" si="166"/>
        <v>0</v>
      </c>
      <c r="Q370" s="512">
        <f t="shared" si="167"/>
        <v>0</v>
      </c>
      <c r="R370" s="637">
        <f t="shared" si="168"/>
        <v>0</v>
      </c>
      <c r="S370" s="649"/>
      <c r="T370" s="519">
        <v>262</v>
      </c>
      <c r="U370" s="519">
        <f t="shared" si="175"/>
        <v>0</v>
      </c>
      <c r="V370" s="519">
        <v>681.2</v>
      </c>
      <c r="W370" s="519">
        <f t="shared" si="176"/>
        <v>0</v>
      </c>
      <c r="X370" s="670">
        <f t="shared" si="177"/>
        <v>0</v>
      </c>
    </row>
    <row r="371" spans="1:24" s="403" customFormat="1" ht="17.45" hidden="1" customHeight="1" x14ac:dyDescent="0.25">
      <c r="A371" s="439" t="s">
        <v>936</v>
      </c>
      <c r="B371" s="438" t="s">
        <v>465</v>
      </c>
      <c r="C371" s="571" t="s">
        <v>32</v>
      </c>
      <c r="D371" s="596">
        <v>20</v>
      </c>
      <c r="E371" s="466">
        <v>65.5</v>
      </c>
      <c r="F371" s="466">
        <f t="shared" si="169"/>
        <v>1310</v>
      </c>
      <c r="G371" s="466">
        <v>166.71200000000002</v>
      </c>
      <c r="H371" s="466">
        <f t="shared" si="170"/>
        <v>3334.2400000000002</v>
      </c>
      <c r="I371" s="587">
        <f t="shared" si="171"/>
        <v>4644.24</v>
      </c>
      <c r="J371" s="618"/>
      <c r="K371" s="519">
        <v>65.5</v>
      </c>
      <c r="L371" s="466">
        <f t="shared" si="172"/>
        <v>0</v>
      </c>
      <c r="M371" s="519">
        <v>166.71200000000002</v>
      </c>
      <c r="N371" s="466">
        <f t="shared" si="173"/>
        <v>0</v>
      </c>
      <c r="O371" s="587">
        <f t="shared" si="174"/>
        <v>0</v>
      </c>
      <c r="P371" s="638">
        <f t="shared" si="166"/>
        <v>0</v>
      </c>
      <c r="Q371" s="512">
        <f t="shared" si="167"/>
        <v>0</v>
      </c>
      <c r="R371" s="637">
        <f t="shared" si="168"/>
        <v>0</v>
      </c>
      <c r="S371" s="649"/>
      <c r="T371" s="519">
        <v>65.5</v>
      </c>
      <c r="U371" s="519">
        <f t="shared" si="175"/>
        <v>0</v>
      </c>
      <c r="V371" s="519">
        <v>166.71200000000002</v>
      </c>
      <c r="W371" s="519">
        <f t="shared" si="176"/>
        <v>0</v>
      </c>
      <c r="X371" s="670">
        <f t="shared" si="177"/>
        <v>0</v>
      </c>
    </row>
    <row r="372" spans="1:24" s="403" customFormat="1" ht="17.45" hidden="1" customHeight="1" x14ac:dyDescent="0.25">
      <c r="A372" s="439" t="s">
        <v>937</v>
      </c>
      <c r="B372" s="438" t="s">
        <v>466</v>
      </c>
      <c r="C372" s="571" t="s">
        <v>31</v>
      </c>
      <c r="D372" s="596">
        <v>150</v>
      </c>
      <c r="E372" s="466">
        <v>32.75</v>
      </c>
      <c r="F372" s="466">
        <f t="shared" si="169"/>
        <v>4912.5</v>
      </c>
      <c r="G372" s="466">
        <v>36.816000000000003</v>
      </c>
      <c r="H372" s="466">
        <f t="shared" si="170"/>
        <v>5522.4000000000005</v>
      </c>
      <c r="I372" s="587">
        <f t="shared" si="171"/>
        <v>10434.900000000001</v>
      </c>
      <c r="J372" s="618"/>
      <c r="K372" s="519">
        <v>32.75</v>
      </c>
      <c r="L372" s="466">
        <f t="shared" si="172"/>
        <v>0</v>
      </c>
      <c r="M372" s="519">
        <v>36.816000000000003</v>
      </c>
      <c r="N372" s="466">
        <f t="shared" si="173"/>
        <v>0</v>
      </c>
      <c r="O372" s="587">
        <f t="shared" si="174"/>
        <v>0</v>
      </c>
      <c r="P372" s="638">
        <f t="shared" si="166"/>
        <v>0</v>
      </c>
      <c r="Q372" s="512">
        <f t="shared" si="167"/>
        <v>0</v>
      </c>
      <c r="R372" s="637">
        <f t="shared" si="168"/>
        <v>0</v>
      </c>
      <c r="S372" s="649"/>
      <c r="T372" s="519">
        <v>32.75</v>
      </c>
      <c r="U372" s="519">
        <f t="shared" si="175"/>
        <v>0</v>
      </c>
      <c r="V372" s="519">
        <v>36.816000000000003</v>
      </c>
      <c r="W372" s="519">
        <f t="shared" si="176"/>
        <v>0</v>
      </c>
      <c r="X372" s="670">
        <f t="shared" si="177"/>
        <v>0</v>
      </c>
    </row>
    <row r="373" spans="1:24" s="403" customFormat="1" ht="17.45" hidden="1" customHeight="1" x14ac:dyDescent="0.25">
      <c r="A373" s="439" t="s">
        <v>938</v>
      </c>
      <c r="B373" s="438" t="s">
        <v>467</v>
      </c>
      <c r="C373" s="571" t="s">
        <v>31</v>
      </c>
      <c r="D373" s="596">
        <v>1</v>
      </c>
      <c r="E373" s="466">
        <v>2620</v>
      </c>
      <c r="F373" s="466">
        <f t="shared" si="169"/>
        <v>2620</v>
      </c>
      <c r="G373" s="466">
        <v>9412</v>
      </c>
      <c r="H373" s="466">
        <f t="shared" si="170"/>
        <v>9412</v>
      </c>
      <c r="I373" s="587">
        <f t="shared" si="171"/>
        <v>12032</v>
      </c>
      <c r="J373" s="618"/>
      <c r="K373" s="519">
        <v>2620</v>
      </c>
      <c r="L373" s="466">
        <f t="shared" si="172"/>
        <v>0</v>
      </c>
      <c r="M373" s="519">
        <v>9412</v>
      </c>
      <c r="N373" s="466">
        <f t="shared" si="173"/>
        <v>0</v>
      </c>
      <c r="O373" s="587">
        <f t="shared" si="174"/>
        <v>0</v>
      </c>
      <c r="P373" s="638">
        <f t="shared" si="166"/>
        <v>0</v>
      </c>
      <c r="Q373" s="512">
        <f t="shared" si="167"/>
        <v>0</v>
      </c>
      <c r="R373" s="637">
        <f t="shared" si="168"/>
        <v>0</v>
      </c>
      <c r="S373" s="649"/>
      <c r="T373" s="519">
        <v>2620</v>
      </c>
      <c r="U373" s="519">
        <f t="shared" si="175"/>
        <v>0</v>
      </c>
      <c r="V373" s="519">
        <v>9412</v>
      </c>
      <c r="W373" s="519">
        <f t="shared" si="176"/>
        <v>0</v>
      </c>
      <c r="X373" s="670">
        <f t="shared" si="177"/>
        <v>0</v>
      </c>
    </row>
    <row r="374" spans="1:24" s="403" customFormat="1" ht="17.45" hidden="1" customHeight="1" x14ac:dyDescent="0.25">
      <c r="A374" s="439" t="s">
        <v>939</v>
      </c>
      <c r="B374" s="438" t="s">
        <v>468</v>
      </c>
      <c r="C374" s="571" t="s">
        <v>31</v>
      </c>
      <c r="D374" s="596">
        <v>3</v>
      </c>
      <c r="E374" s="466">
        <v>262</v>
      </c>
      <c r="F374" s="466">
        <f t="shared" si="169"/>
        <v>786</v>
      </c>
      <c r="G374" s="466">
        <v>109.2</v>
      </c>
      <c r="H374" s="466">
        <f t="shared" si="170"/>
        <v>327.60000000000002</v>
      </c>
      <c r="I374" s="587">
        <f t="shared" si="171"/>
        <v>1113.5999999999999</v>
      </c>
      <c r="J374" s="618"/>
      <c r="K374" s="519">
        <v>262</v>
      </c>
      <c r="L374" s="466">
        <f t="shared" si="172"/>
        <v>0</v>
      </c>
      <c r="M374" s="519">
        <v>109.2</v>
      </c>
      <c r="N374" s="466">
        <f t="shared" si="173"/>
        <v>0</v>
      </c>
      <c r="O374" s="587">
        <f t="shared" si="174"/>
        <v>0</v>
      </c>
      <c r="P374" s="638">
        <f t="shared" si="166"/>
        <v>0</v>
      </c>
      <c r="Q374" s="512">
        <f t="shared" si="167"/>
        <v>0</v>
      </c>
      <c r="R374" s="637">
        <f t="shared" si="168"/>
        <v>0</v>
      </c>
      <c r="S374" s="649"/>
      <c r="T374" s="519">
        <v>262</v>
      </c>
      <c r="U374" s="519">
        <f t="shared" si="175"/>
        <v>0</v>
      </c>
      <c r="V374" s="519">
        <v>109.2</v>
      </c>
      <c r="W374" s="519">
        <f t="shared" si="176"/>
        <v>0</v>
      </c>
      <c r="X374" s="670">
        <f t="shared" si="177"/>
        <v>0</v>
      </c>
    </row>
    <row r="375" spans="1:24" s="403" customFormat="1" ht="17.45" hidden="1" customHeight="1" x14ac:dyDescent="0.25">
      <c r="A375" s="439" t="s">
        <v>940</v>
      </c>
      <c r="B375" s="438" t="s">
        <v>469</v>
      </c>
      <c r="C375" s="571" t="s">
        <v>32</v>
      </c>
      <c r="D375" s="596">
        <v>50</v>
      </c>
      <c r="E375" s="466">
        <v>458.5</v>
      </c>
      <c r="F375" s="466">
        <f t="shared" si="169"/>
        <v>22925</v>
      </c>
      <c r="G375" s="466">
        <v>369.2</v>
      </c>
      <c r="H375" s="466">
        <f t="shared" si="170"/>
        <v>18460</v>
      </c>
      <c r="I375" s="587">
        <f t="shared" si="171"/>
        <v>41385</v>
      </c>
      <c r="J375" s="618"/>
      <c r="K375" s="519">
        <v>458.5</v>
      </c>
      <c r="L375" s="466">
        <f t="shared" si="172"/>
        <v>0</v>
      </c>
      <c r="M375" s="519">
        <v>369.2</v>
      </c>
      <c r="N375" s="466">
        <f t="shared" si="173"/>
        <v>0</v>
      </c>
      <c r="O375" s="587">
        <f t="shared" si="174"/>
        <v>0</v>
      </c>
      <c r="P375" s="638">
        <f t="shared" si="166"/>
        <v>0</v>
      </c>
      <c r="Q375" s="512">
        <f t="shared" si="167"/>
        <v>0</v>
      </c>
      <c r="R375" s="637">
        <f t="shared" si="168"/>
        <v>0</v>
      </c>
      <c r="S375" s="649"/>
      <c r="T375" s="519">
        <v>458.5</v>
      </c>
      <c r="U375" s="519">
        <f t="shared" si="175"/>
        <v>0</v>
      </c>
      <c r="V375" s="519">
        <v>369.2</v>
      </c>
      <c r="W375" s="519">
        <f t="shared" si="176"/>
        <v>0</v>
      </c>
      <c r="X375" s="670">
        <f t="shared" si="177"/>
        <v>0</v>
      </c>
    </row>
    <row r="376" spans="1:24" s="403" customFormat="1" ht="17.25" hidden="1" customHeight="1" x14ac:dyDescent="0.25">
      <c r="A376" s="439" t="s">
        <v>941</v>
      </c>
      <c r="B376" s="438" t="s">
        <v>268</v>
      </c>
      <c r="C376" s="571" t="s">
        <v>224</v>
      </c>
      <c r="D376" s="596">
        <v>1</v>
      </c>
      <c r="E376" s="466"/>
      <c r="F376" s="466"/>
      <c r="G376" s="466">
        <v>13000</v>
      </c>
      <c r="H376" s="466">
        <f t="shared" si="170"/>
        <v>13000</v>
      </c>
      <c r="I376" s="587">
        <f t="shared" si="171"/>
        <v>13000</v>
      </c>
      <c r="J376" s="618"/>
      <c r="K376" s="519"/>
      <c r="L376" s="466"/>
      <c r="M376" s="519">
        <v>13000</v>
      </c>
      <c r="N376" s="466">
        <f t="shared" si="173"/>
        <v>0</v>
      </c>
      <c r="O376" s="587">
        <f t="shared" si="174"/>
        <v>0</v>
      </c>
      <c r="P376" s="638">
        <f t="shared" si="166"/>
        <v>0</v>
      </c>
      <c r="Q376" s="512">
        <f t="shared" si="167"/>
        <v>0</v>
      </c>
      <c r="R376" s="637">
        <f t="shared" si="168"/>
        <v>0</v>
      </c>
      <c r="S376" s="649"/>
      <c r="T376" s="519"/>
      <c r="U376" s="519"/>
      <c r="V376" s="519">
        <v>13000</v>
      </c>
      <c r="W376" s="519">
        <f t="shared" si="176"/>
        <v>0</v>
      </c>
      <c r="X376" s="670">
        <f t="shared" si="177"/>
        <v>0</v>
      </c>
    </row>
    <row r="377" spans="1:24" s="403" customFormat="1" ht="17.45" hidden="1" customHeight="1" x14ac:dyDescent="0.25">
      <c r="A377" s="439" t="s">
        <v>942</v>
      </c>
      <c r="B377" s="438" t="s">
        <v>358</v>
      </c>
      <c r="C377" s="571" t="s">
        <v>224</v>
      </c>
      <c r="D377" s="596">
        <v>1</v>
      </c>
      <c r="E377" s="466">
        <v>31440</v>
      </c>
      <c r="F377" s="466">
        <f>E377*D377</f>
        <v>31440</v>
      </c>
      <c r="G377" s="466"/>
      <c r="H377" s="466"/>
      <c r="I377" s="587">
        <f t="shared" si="171"/>
        <v>31440</v>
      </c>
      <c r="J377" s="618"/>
      <c r="K377" s="519">
        <v>31440</v>
      </c>
      <c r="L377" s="466">
        <f>K377*J377</f>
        <v>0</v>
      </c>
      <c r="M377" s="519"/>
      <c r="N377" s="466"/>
      <c r="O377" s="587">
        <f t="shared" si="174"/>
        <v>0</v>
      </c>
      <c r="P377" s="638">
        <f t="shared" si="166"/>
        <v>0</v>
      </c>
      <c r="Q377" s="512">
        <f t="shared" si="167"/>
        <v>0</v>
      </c>
      <c r="R377" s="637">
        <f t="shared" si="168"/>
        <v>0</v>
      </c>
      <c r="S377" s="649"/>
      <c r="T377" s="519">
        <v>31440</v>
      </c>
      <c r="U377" s="519">
        <f>T377*S377</f>
        <v>0</v>
      </c>
      <c r="V377" s="519"/>
      <c r="W377" s="519"/>
      <c r="X377" s="670">
        <f t="shared" si="177"/>
        <v>0</v>
      </c>
    </row>
    <row r="378" spans="1:24" s="242" customFormat="1" ht="16.5" customHeight="1" x14ac:dyDescent="0.25">
      <c r="A378" s="703" t="s">
        <v>470</v>
      </c>
      <c r="B378" s="695" t="s">
        <v>471</v>
      </c>
      <c r="C378" s="696"/>
      <c r="D378" s="639"/>
      <c r="E378" s="455"/>
      <c r="F378" s="455">
        <f>SUM(F379:F412)</f>
        <v>4238788.3880000003</v>
      </c>
      <c r="G378" s="455"/>
      <c r="H378" s="455">
        <f>SUM(H379:H412)</f>
        <v>18446335.010000002</v>
      </c>
      <c r="I378" s="607">
        <f>SUM(I379:I412)</f>
        <v>22685123.398000002</v>
      </c>
      <c r="J378" s="634"/>
      <c r="K378" s="513"/>
      <c r="L378" s="455">
        <f>SUM(L379:L412)</f>
        <v>784648</v>
      </c>
      <c r="M378" s="513"/>
      <c r="N378" s="455">
        <f>SUM(N379:N412)</f>
        <v>14604136</v>
      </c>
      <c r="O378" s="607">
        <f>SUM(O379:O412)</f>
        <v>15388784</v>
      </c>
      <c r="P378" s="639"/>
      <c r="Q378" s="455"/>
      <c r="R378" s="607"/>
      <c r="S378" s="633"/>
      <c r="T378" s="513"/>
      <c r="U378" s="513">
        <f>SUM(U379:U412)</f>
        <v>784648</v>
      </c>
      <c r="V378" s="513"/>
      <c r="W378" s="513">
        <f>SUM(W379:W412)</f>
        <v>14604136</v>
      </c>
      <c r="X378" s="667">
        <f>SUM(X379:X412)</f>
        <v>15388784</v>
      </c>
    </row>
    <row r="379" spans="1:24" s="403" customFormat="1" ht="15.75" x14ac:dyDescent="0.25">
      <c r="A379" s="446" t="s">
        <v>943</v>
      </c>
      <c r="B379" s="842" t="s">
        <v>472</v>
      </c>
      <c r="C379" s="906" t="s">
        <v>31</v>
      </c>
      <c r="D379" s="907">
        <v>2</v>
      </c>
      <c r="E379" s="908">
        <v>332000</v>
      </c>
      <c r="F379" s="908">
        <f>E379*D379</f>
        <v>664000</v>
      </c>
      <c r="G379" s="908">
        <v>5812000</v>
      </c>
      <c r="H379" s="908">
        <f>G379*D379</f>
        <v>11624000</v>
      </c>
      <c r="I379" s="909">
        <f>H379+F379</f>
        <v>12288000</v>
      </c>
      <c r="J379" s="910">
        <v>2</v>
      </c>
      <c r="K379" s="911">
        <v>332000</v>
      </c>
      <c r="L379" s="912">
        <f>K379*J379</f>
        <v>664000</v>
      </c>
      <c r="M379" s="911">
        <v>5812000</v>
      </c>
      <c r="N379" s="912">
        <f>M379*J379</f>
        <v>11624000</v>
      </c>
      <c r="O379" s="913">
        <f>N379+L379</f>
        <v>12288000</v>
      </c>
      <c r="P379" s="845">
        <f t="shared" si="166"/>
        <v>0</v>
      </c>
      <c r="Q379" s="911">
        <f t="shared" si="167"/>
        <v>0</v>
      </c>
      <c r="R379" s="914">
        <f t="shared" si="168"/>
        <v>0</v>
      </c>
      <c r="S379" s="845">
        <v>2</v>
      </c>
      <c r="T379" s="512">
        <v>332000</v>
      </c>
      <c r="U379" s="512">
        <f>T379*S379</f>
        <v>664000</v>
      </c>
      <c r="V379" s="512">
        <v>5812000</v>
      </c>
      <c r="W379" s="512">
        <f>V379*S379</f>
        <v>11624000</v>
      </c>
      <c r="X379" s="668">
        <f>W379+U379</f>
        <v>12288000</v>
      </c>
    </row>
    <row r="380" spans="1:24" s="403" customFormat="1" ht="15.6" customHeight="1" x14ac:dyDescent="0.25">
      <c r="A380" s="446" t="s">
        <v>944</v>
      </c>
      <c r="B380" s="842" t="s">
        <v>473</v>
      </c>
      <c r="C380" s="906"/>
      <c r="D380" s="907"/>
      <c r="E380" s="908"/>
      <c r="F380" s="908"/>
      <c r="G380" s="908"/>
      <c r="H380" s="908"/>
      <c r="I380" s="909"/>
      <c r="J380" s="910"/>
      <c r="K380" s="915"/>
      <c r="L380" s="908"/>
      <c r="M380" s="915"/>
      <c r="N380" s="908"/>
      <c r="O380" s="909"/>
      <c r="P380" s="845">
        <f t="shared" si="166"/>
        <v>0</v>
      </c>
      <c r="Q380" s="911">
        <f t="shared" si="167"/>
        <v>0</v>
      </c>
      <c r="R380" s="914">
        <f t="shared" si="168"/>
        <v>0</v>
      </c>
      <c r="S380" s="845"/>
      <c r="T380" s="519"/>
      <c r="U380" s="519"/>
      <c r="V380" s="519"/>
      <c r="W380" s="519"/>
      <c r="X380" s="670"/>
    </row>
    <row r="381" spans="1:24" s="403" customFormat="1" ht="15.6" customHeight="1" x14ac:dyDescent="0.25">
      <c r="A381" s="446" t="s">
        <v>945</v>
      </c>
      <c r="B381" s="842" t="s">
        <v>474</v>
      </c>
      <c r="C381" s="906"/>
      <c r="D381" s="907"/>
      <c r="E381" s="908"/>
      <c r="F381" s="908"/>
      <c r="G381" s="908"/>
      <c r="H381" s="908"/>
      <c r="I381" s="909"/>
      <c r="J381" s="910"/>
      <c r="K381" s="915"/>
      <c r="L381" s="908"/>
      <c r="M381" s="915"/>
      <c r="N381" s="908"/>
      <c r="O381" s="909"/>
      <c r="P381" s="845">
        <f t="shared" si="166"/>
        <v>0</v>
      </c>
      <c r="Q381" s="911">
        <f t="shared" si="167"/>
        <v>0</v>
      </c>
      <c r="R381" s="914">
        <f t="shared" si="168"/>
        <v>0</v>
      </c>
      <c r="S381" s="845"/>
      <c r="T381" s="519"/>
      <c r="U381" s="519"/>
      <c r="V381" s="519"/>
      <c r="W381" s="519"/>
      <c r="X381" s="670"/>
    </row>
    <row r="382" spans="1:24" s="403" customFormat="1" ht="15.6" customHeight="1" x14ac:dyDescent="0.25">
      <c r="A382" s="446" t="s">
        <v>946</v>
      </c>
      <c r="B382" s="842" t="s">
        <v>475</v>
      </c>
      <c r="C382" s="906"/>
      <c r="D382" s="907"/>
      <c r="E382" s="908"/>
      <c r="F382" s="908"/>
      <c r="G382" s="908"/>
      <c r="H382" s="908"/>
      <c r="I382" s="909"/>
      <c r="J382" s="910"/>
      <c r="K382" s="915"/>
      <c r="L382" s="908"/>
      <c r="M382" s="915"/>
      <c r="N382" s="908"/>
      <c r="O382" s="909"/>
      <c r="P382" s="845">
        <f t="shared" si="166"/>
        <v>0</v>
      </c>
      <c r="Q382" s="911">
        <f t="shared" si="167"/>
        <v>0</v>
      </c>
      <c r="R382" s="914">
        <f t="shared" si="168"/>
        <v>0</v>
      </c>
      <c r="S382" s="845"/>
      <c r="T382" s="519"/>
      <c r="U382" s="519"/>
      <c r="V382" s="519"/>
      <c r="W382" s="519"/>
      <c r="X382" s="670"/>
    </row>
    <row r="383" spans="1:24" ht="15.6" hidden="1" customHeight="1" x14ac:dyDescent="0.25">
      <c r="A383" s="446" t="s">
        <v>947</v>
      </c>
      <c r="B383" s="842" t="s">
        <v>476</v>
      </c>
      <c r="C383" s="906" t="s">
        <v>31</v>
      </c>
      <c r="D383" s="907">
        <v>2</v>
      </c>
      <c r="E383" s="908"/>
      <c r="F383" s="908"/>
      <c r="G383" s="908">
        <v>73710</v>
      </c>
      <c r="H383" s="908">
        <f>G383*D383</f>
        <v>147420</v>
      </c>
      <c r="I383" s="909">
        <f t="shared" ref="I383:I412" si="178">H383+F383</f>
        <v>147420</v>
      </c>
      <c r="J383" s="910"/>
      <c r="K383" s="915"/>
      <c r="L383" s="908"/>
      <c r="M383" s="915">
        <v>73710</v>
      </c>
      <c r="N383" s="908">
        <f>M383*J383</f>
        <v>0</v>
      </c>
      <c r="O383" s="909">
        <f t="shared" ref="O383:O412" si="179">N383+L383</f>
        <v>0</v>
      </c>
      <c r="P383" s="845">
        <f t="shared" si="166"/>
        <v>0</v>
      </c>
      <c r="Q383" s="911">
        <f t="shared" si="167"/>
        <v>0</v>
      </c>
      <c r="R383" s="914">
        <f t="shared" si="168"/>
        <v>0</v>
      </c>
      <c r="S383" s="845"/>
      <c r="T383" s="519"/>
      <c r="U383" s="519"/>
      <c r="V383" s="519">
        <v>73710</v>
      </c>
      <c r="W383" s="519">
        <f>V383*S383</f>
        <v>0</v>
      </c>
      <c r="X383" s="670">
        <f t="shared" ref="X383:X412" si="180">W383+U383</f>
        <v>0</v>
      </c>
    </row>
    <row r="384" spans="1:24" ht="38.25" x14ac:dyDescent="0.25">
      <c r="A384" s="446" t="s">
        <v>948</v>
      </c>
      <c r="B384" s="842" t="s">
        <v>477</v>
      </c>
      <c r="C384" s="906" t="s">
        <v>31</v>
      </c>
      <c r="D384" s="907">
        <v>2</v>
      </c>
      <c r="E384" s="908">
        <v>60324</v>
      </c>
      <c r="F384" s="908">
        <f t="shared" ref="F384:F412" si="181">E384*D384</f>
        <v>120648</v>
      </c>
      <c r="G384" s="908">
        <v>1490068</v>
      </c>
      <c r="H384" s="908">
        <f>G384*D384</f>
        <v>2980136</v>
      </c>
      <c r="I384" s="909">
        <f t="shared" si="178"/>
        <v>3100784</v>
      </c>
      <c r="J384" s="910">
        <v>2</v>
      </c>
      <c r="K384" s="911">
        <v>60324</v>
      </c>
      <c r="L384" s="912">
        <f t="shared" ref="L384:L412" si="182">K384*J384</f>
        <v>120648</v>
      </c>
      <c r="M384" s="911">
        <v>1490068</v>
      </c>
      <c r="N384" s="912">
        <f>M384*J384</f>
        <v>2980136</v>
      </c>
      <c r="O384" s="913">
        <f t="shared" si="179"/>
        <v>3100784</v>
      </c>
      <c r="P384" s="845">
        <f t="shared" si="166"/>
        <v>0</v>
      </c>
      <c r="Q384" s="911">
        <f t="shared" si="167"/>
        <v>0</v>
      </c>
      <c r="R384" s="914">
        <f t="shared" si="168"/>
        <v>0</v>
      </c>
      <c r="S384" s="845">
        <v>2</v>
      </c>
      <c r="T384" s="512">
        <v>60324</v>
      </c>
      <c r="U384" s="512">
        <f t="shared" ref="U384:U412" si="183">T384*S384</f>
        <v>120648</v>
      </c>
      <c r="V384" s="512">
        <v>1490068</v>
      </c>
      <c r="W384" s="512">
        <f>V384*S384</f>
        <v>2980136</v>
      </c>
      <c r="X384" s="668">
        <f t="shared" si="180"/>
        <v>3100784</v>
      </c>
    </row>
    <row r="385" spans="1:24" ht="26.45" hidden="1" customHeight="1" x14ac:dyDescent="0.25">
      <c r="A385" s="446" t="s">
        <v>949</v>
      </c>
      <c r="B385" s="438" t="s">
        <v>478</v>
      </c>
      <c r="C385" s="576" t="s">
        <v>479</v>
      </c>
      <c r="D385" s="599">
        <v>2</v>
      </c>
      <c r="E385" s="466">
        <v>46374</v>
      </c>
      <c r="F385" s="466">
        <f t="shared" si="181"/>
        <v>92748</v>
      </c>
      <c r="G385" s="466"/>
      <c r="H385" s="466"/>
      <c r="I385" s="587">
        <f t="shared" si="178"/>
        <v>92748</v>
      </c>
      <c r="J385" s="619"/>
      <c r="K385" s="519">
        <v>46374</v>
      </c>
      <c r="L385" s="466">
        <f t="shared" si="182"/>
        <v>0</v>
      </c>
      <c r="M385" s="519"/>
      <c r="N385" s="466"/>
      <c r="O385" s="587">
        <f t="shared" si="179"/>
        <v>0</v>
      </c>
      <c r="P385" s="638">
        <f t="shared" si="166"/>
        <v>0</v>
      </c>
      <c r="Q385" s="512">
        <f t="shared" si="167"/>
        <v>0</v>
      </c>
      <c r="R385" s="637">
        <f t="shared" si="168"/>
        <v>0</v>
      </c>
      <c r="S385" s="638"/>
      <c r="T385" s="519">
        <v>46374</v>
      </c>
      <c r="U385" s="519">
        <f t="shared" si="183"/>
        <v>0</v>
      </c>
      <c r="V385" s="519"/>
      <c r="W385" s="519"/>
      <c r="X385" s="670">
        <f t="shared" si="180"/>
        <v>0</v>
      </c>
    </row>
    <row r="386" spans="1:24" ht="26.45" hidden="1" customHeight="1" x14ac:dyDescent="0.25">
      <c r="A386" s="446" t="s">
        <v>950</v>
      </c>
      <c r="B386" s="438" t="s">
        <v>480</v>
      </c>
      <c r="C386" s="576" t="s">
        <v>31</v>
      </c>
      <c r="D386" s="599">
        <v>2</v>
      </c>
      <c r="E386" s="466">
        <v>56592</v>
      </c>
      <c r="F386" s="466">
        <f t="shared" si="181"/>
        <v>113184</v>
      </c>
      <c r="G386" s="466"/>
      <c r="H386" s="466"/>
      <c r="I386" s="587">
        <f t="shared" si="178"/>
        <v>113184</v>
      </c>
      <c r="J386" s="619"/>
      <c r="K386" s="519">
        <v>56592</v>
      </c>
      <c r="L386" s="466">
        <f t="shared" si="182"/>
        <v>0</v>
      </c>
      <c r="M386" s="519"/>
      <c r="N386" s="466"/>
      <c r="O386" s="587">
        <f t="shared" si="179"/>
        <v>0</v>
      </c>
      <c r="P386" s="638">
        <f t="shared" si="166"/>
        <v>0</v>
      </c>
      <c r="Q386" s="512">
        <f t="shared" si="167"/>
        <v>0</v>
      </c>
      <c r="R386" s="637">
        <f t="shared" si="168"/>
        <v>0</v>
      </c>
      <c r="S386" s="638"/>
      <c r="T386" s="519">
        <v>56592</v>
      </c>
      <c r="U386" s="519">
        <f t="shared" si="183"/>
        <v>0</v>
      </c>
      <c r="V386" s="519"/>
      <c r="W386" s="519"/>
      <c r="X386" s="670">
        <f t="shared" si="180"/>
        <v>0</v>
      </c>
    </row>
    <row r="387" spans="1:24" s="403" customFormat="1" ht="26.45" hidden="1" customHeight="1" x14ac:dyDescent="0.25">
      <c r="A387" s="446" t="s">
        <v>951</v>
      </c>
      <c r="B387" s="438" t="s">
        <v>481</v>
      </c>
      <c r="C387" s="576" t="s">
        <v>482</v>
      </c>
      <c r="D387" s="599">
        <v>86</v>
      </c>
      <c r="E387" s="466">
        <v>2373</v>
      </c>
      <c r="F387" s="466">
        <f t="shared" si="181"/>
        <v>204078</v>
      </c>
      <c r="G387" s="466">
        <v>4672</v>
      </c>
      <c r="H387" s="466">
        <f t="shared" ref="H387:H400" si="184">G387*D387</f>
        <v>401792</v>
      </c>
      <c r="I387" s="587">
        <f t="shared" si="178"/>
        <v>605870</v>
      </c>
      <c r="J387" s="619"/>
      <c r="K387" s="519">
        <v>2373</v>
      </c>
      <c r="L387" s="466">
        <f t="shared" si="182"/>
        <v>0</v>
      </c>
      <c r="M387" s="519">
        <v>4672</v>
      </c>
      <c r="N387" s="466">
        <f t="shared" ref="N387:N400" si="185">M387*J387</f>
        <v>0</v>
      </c>
      <c r="O387" s="587">
        <f t="shared" si="179"/>
        <v>0</v>
      </c>
      <c r="P387" s="638">
        <f t="shared" si="166"/>
        <v>0</v>
      </c>
      <c r="Q387" s="512">
        <f t="shared" si="167"/>
        <v>0</v>
      </c>
      <c r="R387" s="637">
        <f t="shared" si="168"/>
        <v>0</v>
      </c>
      <c r="S387" s="638"/>
      <c r="T387" s="519">
        <v>2373</v>
      </c>
      <c r="U387" s="519">
        <f t="shared" si="183"/>
        <v>0</v>
      </c>
      <c r="V387" s="519">
        <v>4672</v>
      </c>
      <c r="W387" s="519">
        <f t="shared" ref="W387:W400" si="186">V387*S387</f>
        <v>0</v>
      </c>
      <c r="X387" s="670">
        <f t="shared" si="180"/>
        <v>0</v>
      </c>
    </row>
    <row r="388" spans="1:24" s="403" customFormat="1" ht="26.45" hidden="1" customHeight="1" x14ac:dyDescent="0.25">
      <c r="A388" s="446" t="s">
        <v>952</v>
      </c>
      <c r="B388" s="438" t="s">
        <v>483</v>
      </c>
      <c r="C388" s="576" t="s">
        <v>213</v>
      </c>
      <c r="D388" s="599">
        <v>132</v>
      </c>
      <c r="E388" s="466">
        <v>1771</v>
      </c>
      <c r="F388" s="466">
        <f t="shared" si="181"/>
        <v>233772</v>
      </c>
      <c r="G388" s="466">
        <v>4632</v>
      </c>
      <c r="H388" s="466">
        <f t="shared" si="184"/>
        <v>611424</v>
      </c>
      <c r="I388" s="587">
        <f t="shared" si="178"/>
        <v>845196</v>
      </c>
      <c r="J388" s="619"/>
      <c r="K388" s="519">
        <v>1771</v>
      </c>
      <c r="L388" s="466">
        <f t="shared" si="182"/>
        <v>0</v>
      </c>
      <c r="M388" s="519">
        <v>4632</v>
      </c>
      <c r="N388" s="466">
        <f t="shared" si="185"/>
        <v>0</v>
      </c>
      <c r="O388" s="587">
        <f t="shared" si="179"/>
        <v>0</v>
      </c>
      <c r="P388" s="638">
        <f t="shared" si="166"/>
        <v>0</v>
      </c>
      <c r="Q388" s="512">
        <f t="shared" si="167"/>
        <v>0</v>
      </c>
      <c r="R388" s="637">
        <f t="shared" si="168"/>
        <v>0</v>
      </c>
      <c r="S388" s="638"/>
      <c r="T388" s="519">
        <v>1771</v>
      </c>
      <c r="U388" s="519">
        <f t="shared" si="183"/>
        <v>0</v>
      </c>
      <c r="V388" s="519">
        <v>4632</v>
      </c>
      <c r="W388" s="519">
        <f t="shared" si="186"/>
        <v>0</v>
      </c>
      <c r="X388" s="670">
        <f t="shared" si="180"/>
        <v>0</v>
      </c>
    </row>
    <row r="389" spans="1:24" s="403" customFormat="1" ht="15.6" hidden="1" customHeight="1" x14ac:dyDescent="0.25">
      <c r="A389" s="446" t="s">
        <v>953</v>
      </c>
      <c r="B389" s="438" t="s">
        <v>484</v>
      </c>
      <c r="C389" s="576" t="s">
        <v>31</v>
      </c>
      <c r="D389" s="599">
        <v>141</v>
      </c>
      <c r="E389" s="466">
        <v>5895</v>
      </c>
      <c r="F389" s="466">
        <f t="shared" si="181"/>
        <v>831195</v>
      </c>
      <c r="G389" s="466">
        <v>1550.25</v>
      </c>
      <c r="H389" s="466">
        <f t="shared" si="184"/>
        <v>218585.25</v>
      </c>
      <c r="I389" s="587">
        <f t="shared" si="178"/>
        <v>1049780.25</v>
      </c>
      <c r="J389" s="619"/>
      <c r="K389" s="519">
        <v>5895</v>
      </c>
      <c r="L389" s="466">
        <f t="shared" si="182"/>
        <v>0</v>
      </c>
      <c r="M389" s="519">
        <v>1550.25</v>
      </c>
      <c r="N389" s="466">
        <f t="shared" si="185"/>
        <v>0</v>
      </c>
      <c r="O389" s="587">
        <f t="shared" si="179"/>
        <v>0</v>
      </c>
      <c r="P389" s="638">
        <f t="shared" si="166"/>
        <v>0</v>
      </c>
      <c r="Q389" s="512">
        <f t="shared" si="167"/>
        <v>0</v>
      </c>
      <c r="R389" s="637">
        <f t="shared" si="168"/>
        <v>0</v>
      </c>
      <c r="S389" s="638"/>
      <c r="T389" s="519">
        <v>5895</v>
      </c>
      <c r="U389" s="519">
        <f t="shared" si="183"/>
        <v>0</v>
      </c>
      <c r="V389" s="519">
        <v>1550.25</v>
      </c>
      <c r="W389" s="519">
        <f t="shared" si="186"/>
        <v>0</v>
      </c>
      <c r="X389" s="670">
        <f t="shared" si="180"/>
        <v>0</v>
      </c>
    </row>
    <row r="390" spans="1:24" s="403" customFormat="1" ht="26.45" hidden="1" customHeight="1" x14ac:dyDescent="0.25">
      <c r="A390" s="446" t="s">
        <v>954</v>
      </c>
      <c r="B390" s="438" t="s">
        <v>485</v>
      </c>
      <c r="C390" s="576" t="s">
        <v>486</v>
      </c>
      <c r="D390" s="599">
        <v>14</v>
      </c>
      <c r="E390" s="466">
        <v>9790</v>
      </c>
      <c r="F390" s="466">
        <f t="shared" si="181"/>
        <v>137060</v>
      </c>
      <c r="G390" s="466">
        <v>35760</v>
      </c>
      <c r="H390" s="466">
        <f t="shared" si="184"/>
        <v>500640</v>
      </c>
      <c r="I390" s="587">
        <f t="shared" si="178"/>
        <v>637700</v>
      </c>
      <c r="J390" s="619"/>
      <c r="K390" s="519">
        <v>9790</v>
      </c>
      <c r="L390" s="466">
        <f t="shared" si="182"/>
        <v>0</v>
      </c>
      <c r="M390" s="519">
        <v>35760</v>
      </c>
      <c r="N390" s="466">
        <f t="shared" si="185"/>
        <v>0</v>
      </c>
      <c r="O390" s="587">
        <f t="shared" si="179"/>
        <v>0</v>
      </c>
      <c r="P390" s="638">
        <f t="shared" si="166"/>
        <v>0</v>
      </c>
      <c r="Q390" s="512">
        <f t="shared" si="167"/>
        <v>0</v>
      </c>
      <c r="R390" s="637">
        <f t="shared" si="168"/>
        <v>0</v>
      </c>
      <c r="S390" s="638"/>
      <c r="T390" s="519">
        <v>9790</v>
      </c>
      <c r="U390" s="519">
        <f t="shared" si="183"/>
        <v>0</v>
      </c>
      <c r="V390" s="519">
        <v>35760</v>
      </c>
      <c r="W390" s="519">
        <f t="shared" si="186"/>
        <v>0</v>
      </c>
      <c r="X390" s="670">
        <f t="shared" si="180"/>
        <v>0</v>
      </c>
    </row>
    <row r="391" spans="1:24" s="403" customFormat="1" ht="26.45" hidden="1" customHeight="1" x14ac:dyDescent="0.25">
      <c r="A391" s="446" t="s">
        <v>955</v>
      </c>
      <c r="B391" s="438" t="s">
        <v>487</v>
      </c>
      <c r="C391" s="576" t="s">
        <v>31</v>
      </c>
      <c r="D391" s="599">
        <v>94</v>
      </c>
      <c r="E391" s="466">
        <v>4165.8</v>
      </c>
      <c r="F391" s="466">
        <f t="shared" si="181"/>
        <v>391585.2</v>
      </c>
      <c r="G391" s="466">
        <v>201.5</v>
      </c>
      <c r="H391" s="466">
        <f t="shared" si="184"/>
        <v>18941</v>
      </c>
      <c r="I391" s="587">
        <f t="shared" si="178"/>
        <v>410526.2</v>
      </c>
      <c r="J391" s="619"/>
      <c r="K391" s="519">
        <v>4165.8</v>
      </c>
      <c r="L391" s="466">
        <f t="shared" si="182"/>
        <v>0</v>
      </c>
      <c r="M391" s="519">
        <v>201.5</v>
      </c>
      <c r="N391" s="466">
        <f t="shared" si="185"/>
        <v>0</v>
      </c>
      <c r="O391" s="587">
        <f t="shared" si="179"/>
        <v>0</v>
      </c>
      <c r="P391" s="638">
        <f t="shared" si="166"/>
        <v>0</v>
      </c>
      <c r="Q391" s="512">
        <f t="shared" si="167"/>
        <v>0</v>
      </c>
      <c r="R391" s="637">
        <f t="shared" si="168"/>
        <v>0</v>
      </c>
      <c r="S391" s="638"/>
      <c r="T391" s="519">
        <v>4165.8</v>
      </c>
      <c r="U391" s="519">
        <f t="shared" si="183"/>
        <v>0</v>
      </c>
      <c r="V391" s="519">
        <v>201.5</v>
      </c>
      <c r="W391" s="519">
        <f t="shared" si="186"/>
        <v>0</v>
      </c>
      <c r="X391" s="670">
        <f t="shared" si="180"/>
        <v>0</v>
      </c>
    </row>
    <row r="392" spans="1:24" s="403" customFormat="1" ht="15.6" hidden="1" customHeight="1" x14ac:dyDescent="0.25">
      <c r="A392" s="446" t="s">
        <v>956</v>
      </c>
      <c r="B392" s="438" t="s">
        <v>488</v>
      </c>
      <c r="C392" s="576" t="s">
        <v>31</v>
      </c>
      <c r="D392" s="599">
        <v>47</v>
      </c>
      <c r="E392" s="466">
        <v>9866</v>
      </c>
      <c r="F392" s="466">
        <f t="shared" si="181"/>
        <v>463702</v>
      </c>
      <c r="G392" s="466">
        <v>28674</v>
      </c>
      <c r="H392" s="466">
        <f t="shared" si="184"/>
        <v>1347678</v>
      </c>
      <c r="I392" s="587">
        <f t="shared" si="178"/>
        <v>1811380</v>
      </c>
      <c r="J392" s="619"/>
      <c r="K392" s="519">
        <v>9866</v>
      </c>
      <c r="L392" s="466">
        <f t="shared" si="182"/>
        <v>0</v>
      </c>
      <c r="M392" s="519">
        <v>28674</v>
      </c>
      <c r="N392" s="466">
        <f t="shared" si="185"/>
        <v>0</v>
      </c>
      <c r="O392" s="587">
        <f t="shared" si="179"/>
        <v>0</v>
      </c>
      <c r="P392" s="638">
        <f t="shared" si="166"/>
        <v>0</v>
      </c>
      <c r="Q392" s="512">
        <f t="shared" si="167"/>
        <v>0</v>
      </c>
      <c r="R392" s="637">
        <f t="shared" si="168"/>
        <v>0</v>
      </c>
      <c r="S392" s="638"/>
      <c r="T392" s="519">
        <v>9866</v>
      </c>
      <c r="U392" s="519">
        <f t="shared" si="183"/>
        <v>0</v>
      </c>
      <c r="V392" s="519">
        <v>28674</v>
      </c>
      <c r="W392" s="519">
        <f t="shared" si="186"/>
        <v>0</v>
      </c>
      <c r="X392" s="670">
        <f t="shared" si="180"/>
        <v>0</v>
      </c>
    </row>
    <row r="393" spans="1:24" s="403" customFormat="1" ht="15.6" hidden="1" customHeight="1" x14ac:dyDescent="0.25">
      <c r="A393" s="446" t="s">
        <v>957</v>
      </c>
      <c r="B393" s="438" t="s">
        <v>489</v>
      </c>
      <c r="C393" s="576" t="s">
        <v>31</v>
      </c>
      <c r="D393" s="599">
        <v>94</v>
      </c>
      <c r="E393" s="466">
        <v>393</v>
      </c>
      <c r="F393" s="466">
        <f t="shared" si="181"/>
        <v>36942</v>
      </c>
      <c r="G393" s="466">
        <v>390</v>
      </c>
      <c r="H393" s="466">
        <f t="shared" si="184"/>
        <v>36660</v>
      </c>
      <c r="I393" s="587">
        <f t="shared" si="178"/>
        <v>73602</v>
      </c>
      <c r="J393" s="619"/>
      <c r="K393" s="519">
        <v>393</v>
      </c>
      <c r="L393" s="466">
        <f t="shared" si="182"/>
        <v>0</v>
      </c>
      <c r="M393" s="519">
        <v>390</v>
      </c>
      <c r="N393" s="466">
        <f t="shared" si="185"/>
        <v>0</v>
      </c>
      <c r="O393" s="587">
        <f t="shared" si="179"/>
        <v>0</v>
      </c>
      <c r="P393" s="638">
        <f t="shared" si="166"/>
        <v>0</v>
      </c>
      <c r="Q393" s="512">
        <f t="shared" si="167"/>
        <v>0</v>
      </c>
      <c r="R393" s="637">
        <f t="shared" si="168"/>
        <v>0</v>
      </c>
      <c r="S393" s="638"/>
      <c r="T393" s="519">
        <v>393</v>
      </c>
      <c r="U393" s="519">
        <f t="shared" si="183"/>
        <v>0</v>
      </c>
      <c r="V393" s="519">
        <v>390</v>
      </c>
      <c r="W393" s="519">
        <f t="shared" si="186"/>
        <v>0</v>
      </c>
      <c r="X393" s="670">
        <f t="shared" si="180"/>
        <v>0</v>
      </c>
    </row>
    <row r="394" spans="1:24" s="403" customFormat="1" ht="15.6" hidden="1" customHeight="1" x14ac:dyDescent="0.25">
      <c r="A394" s="446" t="s">
        <v>958</v>
      </c>
      <c r="B394" s="438" t="s">
        <v>490</v>
      </c>
      <c r="C394" s="576" t="s">
        <v>486</v>
      </c>
      <c r="D394" s="599">
        <v>40</v>
      </c>
      <c r="E394" s="466">
        <v>471.6</v>
      </c>
      <c r="F394" s="466">
        <f t="shared" si="181"/>
        <v>18864</v>
      </c>
      <c r="G394" s="466">
        <v>585</v>
      </c>
      <c r="H394" s="466">
        <f t="shared" si="184"/>
        <v>23400</v>
      </c>
      <c r="I394" s="587">
        <f t="shared" si="178"/>
        <v>42264</v>
      </c>
      <c r="J394" s="619"/>
      <c r="K394" s="519">
        <v>471.6</v>
      </c>
      <c r="L394" s="466">
        <f t="shared" si="182"/>
        <v>0</v>
      </c>
      <c r="M394" s="519">
        <v>585</v>
      </c>
      <c r="N394" s="466">
        <f t="shared" si="185"/>
        <v>0</v>
      </c>
      <c r="O394" s="587">
        <f t="shared" si="179"/>
        <v>0</v>
      </c>
      <c r="P394" s="638">
        <f t="shared" si="166"/>
        <v>0</v>
      </c>
      <c r="Q394" s="512">
        <f t="shared" si="167"/>
        <v>0</v>
      </c>
      <c r="R394" s="637">
        <f t="shared" si="168"/>
        <v>0</v>
      </c>
      <c r="S394" s="638"/>
      <c r="T394" s="519">
        <v>471.6</v>
      </c>
      <c r="U394" s="519">
        <f t="shared" si="183"/>
        <v>0</v>
      </c>
      <c r="V394" s="519">
        <v>585</v>
      </c>
      <c r="W394" s="519">
        <f t="shared" si="186"/>
        <v>0</v>
      </c>
      <c r="X394" s="670">
        <f t="shared" si="180"/>
        <v>0</v>
      </c>
    </row>
    <row r="395" spans="1:24" s="403" customFormat="1" ht="26.45" hidden="1" customHeight="1" x14ac:dyDescent="0.25">
      <c r="A395" s="446" t="s">
        <v>959</v>
      </c>
      <c r="B395" s="438" t="s">
        <v>491</v>
      </c>
      <c r="C395" s="576" t="s">
        <v>486</v>
      </c>
      <c r="D395" s="599">
        <v>94</v>
      </c>
      <c r="E395" s="466">
        <v>455.88</v>
      </c>
      <c r="F395" s="466">
        <f t="shared" si="181"/>
        <v>42852.72</v>
      </c>
      <c r="G395" s="466">
        <v>468</v>
      </c>
      <c r="H395" s="466">
        <f t="shared" si="184"/>
        <v>43992</v>
      </c>
      <c r="I395" s="587">
        <f t="shared" si="178"/>
        <v>86844.72</v>
      </c>
      <c r="J395" s="619"/>
      <c r="K395" s="519">
        <v>455.88</v>
      </c>
      <c r="L395" s="466">
        <f t="shared" si="182"/>
        <v>0</v>
      </c>
      <c r="M395" s="519">
        <v>468</v>
      </c>
      <c r="N395" s="466">
        <f t="shared" si="185"/>
        <v>0</v>
      </c>
      <c r="O395" s="587">
        <f t="shared" si="179"/>
        <v>0</v>
      </c>
      <c r="P395" s="638">
        <f t="shared" si="166"/>
        <v>0</v>
      </c>
      <c r="Q395" s="512">
        <f t="shared" si="167"/>
        <v>0</v>
      </c>
      <c r="R395" s="637">
        <f t="shared" si="168"/>
        <v>0</v>
      </c>
      <c r="S395" s="638"/>
      <c r="T395" s="519">
        <v>455.88</v>
      </c>
      <c r="U395" s="519">
        <f t="shared" si="183"/>
        <v>0</v>
      </c>
      <c r="V395" s="519">
        <v>468</v>
      </c>
      <c r="W395" s="519">
        <f t="shared" si="186"/>
        <v>0</v>
      </c>
      <c r="X395" s="670">
        <f t="shared" si="180"/>
        <v>0</v>
      </c>
    </row>
    <row r="396" spans="1:24" s="403" customFormat="1" ht="26.45" hidden="1" customHeight="1" x14ac:dyDescent="0.25">
      <c r="A396" s="446" t="s">
        <v>960</v>
      </c>
      <c r="B396" s="438" t="s">
        <v>492</v>
      </c>
      <c r="C396" s="576" t="s">
        <v>31</v>
      </c>
      <c r="D396" s="599">
        <v>7</v>
      </c>
      <c r="E396" s="466">
        <v>605.22</v>
      </c>
      <c r="F396" s="466">
        <f t="shared" si="181"/>
        <v>4236.54</v>
      </c>
      <c r="G396" s="466">
        <v>605.28</v>
      </c>
      <c r="H396" s="466">
        <f t="shared" si="184"/>
        <v>4236.96</v>
      </c>
      <c r="I396" s="587">
        <f t="shared" si="178"/>
        <v>8473.5</v>
      </c>
      <c r="J396" s="619"/>
      <c r="K396" s="519">
        <v>605.22</v>
      </c>
      <c r="L396" s="466">
        <f t="shared" si="182"/>
        <v>0</v>
      </c>
      <c r="M396" s="519">
        <v>605.28</v>
      </c>
      <c r="N396" s="466">
        <f t="shared" si="185"/>
        <v>0</v>
      </c>
      <c r="O396" s="587">
        <f t="shared" si="179"/>
        <v>0</v>
      </c>
      <c r="P396" s="638">
        <f t="shared" si="166"/>
        <v>0</v>
      </c>
      <c r="Q396" s="512">
        <f t="shared" si="167"/>
        <v>0</v>
      </c>
      <c r="R396" s="637">
        <f t="shared" si="168"/>
        <v>0</v>
      </c>
      <c r="S396" s="638"/>
      <c r="T396" s="519">
        <v>605.22</v>
      </c>
      <c r="U396" s="519">
        <f t="shared" si="183"/>
        <v>0</v>
      </c>
      <c r="V396" s="519">
        <v>605.28</v>
      </c>
      <c r="W396" s="519">
        <f t="shared" si="186"/>
        <v>0</v>
      </c>
      <c r="X396" s="670">
        <f t="shared" si="180"/>
        <v>0</v>
      </c>
    </row>
    <row r="397" spans="1:24" s="403" customFormat="1" ht="26.45" hidden="1" customHeight="1" x14ac:dyDescent="0.25">
      <c r="A397" s="446" t="s">
        <v>961</v>
      </c>
      <c r="B397" s="438" t="s">
        <v>493</v>
      </c>
      <c r="C397" s="576" t="s">
        <v>31</v>
      </c>
      <c r="D397" s="599">
        <v>32</v>
      </c>
      <c r="E397" s="466">
        <v>581.64</v>
      </c>
      <c r="F397" s="466">
        <f t="shared" si="181"/>
        <v>18612.48</v>
      </c>
      <c r="G397" s="466">
        <v>1794</v>
      </c>
      <c r="H397" s="466">
        <f t="shared" si="184"/>
        <v>57408</v>
      </c>
      <c r="I397" s="587">
        <f t="shared" si="178"/>
        <v>76020.479999999996</v>
      </c>
      <c r="J397" s="619"/>
      <c r="K397" s="519">
        <v>581.64</v>
      </c>
      <c r="L397" s="466">
        <f t="shared" si="182"/>
        <v>0</v>
      </c>
      <c r="M397" s="519">
        <v>1794</v>
      </c>
      <c r="N397" s="466">
        <f t="shared" si="185"/>
        <v>0</v>
      </c>
      <c r="O397" s="587">
        <f t="shared" si="179"/>
        <v>0</v>
      </c>
      <c r="P397" s="638">
        <f t="shared" si="166"/>
        <v>0</v>
      </c>
      <c r="Q397" s="512">
        <f t="shared" si="167"/>
        <v>0</v>
      </c>
      <c r="R397" s="637">
        <f t="shared" si="168"/>
        <v>0</v>
      </c>
      <c r="S397" s="638"/>
      <c r="T397" s="519">
        <v>581.64</v>
      </c>
      <c r="U397" s="519">
        <f t="shared" si="183"/>
        <v>0</v>
      </c>
      <c r="V397" s="519">
        <v>1794</v>
      </c>
      <c r="W397" s="519">
        <f t="shared" si="186"/>
        <v>0</v>
      </c>
      <c r="X397" s="670">
        <f t="shared" si="180"/>
        <v>0</v>
      </c>
    </row>
    <row r="398" spans="1:24" s="403" customFormat="1" ht="26.45" hidden="1" customHeight="1" x14ac:dyDescent="0.25">
      <c r="A398" s="446" t="s">
        <v>962</v>
      </c>
      <c r="B398" s="438" t="s">
        <v>494</v>
      </c>
      <c r="C398" s="576" t="s">
        <v>31</v>
      </c>
      <c r="D398" s="599">
        <v>188</v>
      </c>
      <c r="E398" s="466">
        <v>594.21600000000001</v>
      </c>
      <c r="F398" s="466">
        <f t="shared" si="181"/>
        <v>111712.60800000001</v>
      </c>
      <c r="G398" s="466">
        <v>1263.6000000000001</v>
      </c>
      <c r="H398" s="466">
        <f t="shared" si="184"/>
        <v>237556.80000000002</v>
      </c>
      <c r="I398" s="587">
        <f t="shared" si="178"/>
        <v>349269.40800000005</v>
      </c>
      <c r="J398" s="619"/>
      <c r="K398" s="519">
        <v>594.21600000000001</v>
      </c>
      <c r="L398" s="466">
        <f t="shared" si="182"/>
        <v>0</v>
      </c>
      <c r="M398" s="519">
        <v>1263.6000000000001</v>
      </c>
      <c r="N398" s="466">
        <f t="shared" si="185"/>
        <v>0</v>
      </c>
      <c r="O398" s="587">
        <f t="shared" si="179"/>
        <v>0</v>
      </c>
      <c r="P398" s="638">
        <f t="shared" si="166"/>
        <v>0</v>
      </c>
      <c r="Q398" s="512">
        <f t="shared" si="167"/>
        <v>0</v>
      </c>
      <c r="R398" s="637">
        <f t="shared" si="168"/>
        <v>0</v>
      </c>
      <c r="S398" s="638"/>
      <c r="T398" s="519">
        <v>594.21600000000001</v>
      </c>
      <c r="U398" s="519">
        <f t="shared" si="183"/>
        <v>0</v>
      </c>
      <c r="V398" s="519">
        <v>1263.6000000000001</v>
      </c>
      <c r="W398" s="519">
        <f t="shared" si="186"/>
        <v>0</v>
      </c>
      <c r="X398" s="670">
        <f t="shared" si="180"/>
        <v>0</v>
      </c>
    </row>
    <row r="399" spans="1:24" s="403" customFormat="1" ht="26.45" hidden="1" customHeight="1" x14ac:dyDescent="0.25">
      <c r="A399" s="446" t="s">
        <v>963</v>
      </c>
      <c r="B399" s="438" t="s">
        <v>495</v>
      </c>
      <c r="C399" s="576" t="s">
        <v>31</v>
      </c>
      <c r="D399" s="599">
        <v>4</v>
      </c>
      <c r="E399" s="466">
        <v>880.32</v>
      </c>
      <c r="F399" s="466">
        <f t="shared" si="181"/>
        <v>3521.28</v>
      </c>
      <c r="G399" s="466">
        <v>1872</v>
      </c>
      <c r="H399" s="466">
        <f t="shared" si="184"/>
        <v>7488</v>
      </c>
      <c r="I399" s="587">
        <f t="shared" si="178"/>
        <v>11009.28</v>
      </c>
      <c r="J399" s="619"/>
      <c r="K399" s="519">
        <v>880.32</v>
      </c>
      <c r="L399" s="466">
        <f t="shared" si="182"/>
        <v>0</v>
      </c>
      <c r="M399" s="519">
        <v>1872</v>
      </c>
      <c r="N399" s="466">
        <f t="shared" si="185"/>
        <v>0</v>
      </c>
      <c r="O399" s="587">
        <f t="shared" si="179"/>
        <v>0</v>
      </c>
      <c r="P399" s="638">
        <f t="shared" si="166"/>
        <v>0</v>
      </c>
      <c r="Q399" s="512">
        <f t="shared" si="167"/>
        <v>0</v>
      </c>
      <c r="R399" s="637">
        <f t="shared" si="168"/>
        <v>0</v>
      </c>
      <c r="S399" s="638"/>
      <c r="T399" s="519">
        <v>880.32</v>
      </c>
      <c r="U399" s="519">
        <f t="shared" si="183"/>
        <v>0</v>
      </c>
      <c r="V399" s="519">
        <v>1872</v>
      </c>
      <c r="W399" s="519">
        <f t="shared" si="186"/>
        <v>0</v>
      </c>
      <c r="X399" s="670">
        <f t="shared" si="180"/>
        <v>0</v>
      </c>
    </row>
    <row r="400" spans="1:24" s="403" customFormat="1" ht="15.6" hidden="1" customHeight="1" x14ac:dyDescent="0.25">
      <c r="A400" s="446" t="s">
        <v>964</v>
      </c>
      <c r="B400" s="438" t="s">
        <v>496</v>
      </c>
      <c r="C400" s="576" t="s">
        <v>31</v>
      </c>
      <c r="D400" s="599">
        <v>2</v>
      </c>
      <c r="E400" s="466">
        <v>3144</v>
      </c>
      <c r="F400" s="466">
        <f t="shared" si="181"/>
        <v>6288</v>
      </c>
      <c r="G400" s="466">
        <v>20832.5</v>
      </c>
      <c r="H400" s="466">
        <f t="shared" si="184"/>
        <v>41665</v>
      </c>
      <c r="I400" s="587">
        <f t="shared" si="178"/>
        <v>47953</v>
      </c>
      <c r="J400" s="619"/>
      <c r="K400" s="519">
        <v>3144</v>
      </c>
      <c r="L400" s="466">
        <f t="shared" si="182"/>
        <v>0</v>
      </c>
      <c r="M400" s="519">
        <v>20832.5</v>
      </c>
      <c r="N400" s="466">
        <f t="shared" si="185"/>
        <v>0</v>
      </c>
      <c r="O400" s="587">
        <f t="shared" si="179"/>
        <v>0</v>
      </c>
      <c r="P400" s="638">
        <f t="shared" si="166"/>
        <v>0</v>
      </c>
      <c r="Q400" s="512">
        <f t="shared" si="167"/>
        <v>0</v>
      </c>
      <c r="R400" s="637">
        <f t="shared" si="168"/>
        <v>0</v>
      </c>
      <c r="S400" s="638"/>
      <c r="T400" s="519">
        <v>3144</v>
      </c>
      <c r="U400" s="519">
        <f t="shared" si="183"/>
        <v>0</v>
      </c>
      <c r="V400" s="519">
        <v>20832.5</v>
      </c>
      <c r="W400" s="519">
        <f t="shared" si="186"/>
        <v>0</v>
      </c>
      <c r="X400" s="670">
        <f t="shared" si="180"/>
        <v>0</v>
      </c>
    </row>
    <row r="401" spans="1:24" s="403" customFormat="1" ht="26.45" hidden="1" customHeight="1" x14ac:dyDescent="0.25">
      <c r="A401" s="446" t="s">
        <v>965</v>
      </c>
      <c r="B401" s="438" t="s">
        <v>497</v>
      </c>
      <c r="C401" s="576" t="s">
        <v>33</v>
      </c>
      <c r="D401" s="599">
        <v>0.33</v>
      </c>
      <c r="E401" s="466">
        <v>308112</v>
      </c>
      <c r="F401" s="466">
        <f t="shared" si="181"/>
        <v>101676.96</v>
      </c>
      <c r="G401" s="466"/>
      <c r="H401" s="466"/>
      <c r="I401" s="587">
        <f t="shared" si="178"/>
        <v>101676.96</v>
      </c>
      <c r="J401" s="619"/>
      <c r="K401" s="519">
        <v>308112</v>
      </c>
      <c r="L401" s="466">
        <f t="shared" si="182"/>
        <v>0</v>
      </c>
      <c r="M401" s="519"/>
      <c r="N401" s="466"/>
      <c r="O401" s="587">
        <f t="shared" si="179"/>
        <v>0</v>
      </c>
      <c r="P401" s="638">
        <f t="shared" si="166"/>
        <v>0</v>
      </c>
      <c r="Q401" s="512">
        <f t="shared" si="167"/>
        <v>0</v>
      </c>
      <c r="R401" s="637">
        <f t="shared" si="168"/>
        <v>0</v>
      </c>
      <c r="S401" s="638"/>
      <c r="T401" s="519">
        <v>308112</v>
      </c>
      <c r="U401" s="519">
        <f t="shared" si="183"/>
        <v>0</v>
      </c>
      <c r="V401" s="519"/>
      <c r="W401" s="519"/>
      <c r="X401" s="670">
        <f t="shared" si="180"/>
        <v>0</v>
      </c>
    </row>
    <row r="402" spans="1:24" s="403" customFormat="1" ht="15.6" hidden="1" customHeight="1" x14ac:dyDescent="0.25">
      <c r="A402" s="446" t="s">
        <v>966</v>
      </c>
      <c r="B402" s="438" t="s">
        <v>498</v>
      </c>
      <c r="C402" s="576" t="s">
        <v>213</v>
      </c>
      <c r="D402" s="599">
        <v>0.6</v>
      </c>
      <c r="E402" s="466">
        <v>7860</v>
      </c>
      <c r="F402" s="466">
        <f t="shared" si="181"/>
        <v>4716</v>
      </c>
      <c r="G402" s="466"/>
      <c r="H402" s="466"/>
      <c r="I402" s="587">
        <f t="shared" si="178"/>
        <v>4716</v>
      </c>
      <c r="J402" s="619"/>
      <c r="K402" s="519">
        <v>7860</v>
      </c>
      <c r="L402" s="466">
        <f t="shared" si="182"/>
        <v>0</v>
      </c>
      <c r="M402" s="519"/>
      <c r="N402" s="466"/>
      <c r="O402" s="587">
        <f t="shared" si="179"/>
        <v>0</v>
      </c>
      <c r="P402" s="638">
        <f t="shared" si="166"/>
        <v>0</v>
      </c>
      <c r="Q402" s="512">
        <f t="shared" si="167"/>
        <v>0</v>
      </c>
      <c r="R402" s="637">
        <f t="shared" si="168"/>
        <v>0</v>
      </c>
      <c r="S402" s="638"/>
      <c r="T402" s="519">
        <v>7860</v>
      </c>
      <c r="U402" s="519">
        <f t="shared" si="183"/>
        <v>0</v>
      </c>
      <c r="V402" s="519"/>
      <c r="W402" s="519"/>
      <c r="X402" s="670">
        <f t="shared" si="180"/>
        <v>0</v>
      </c>
    </row>
    <row r="403" spans="1:24" s="403" customFormat="1" ht="15.6" hidden="1" customHeight="1" x14ac:dyDescent="0.25">
      <c r="A403" s="446" t="s">
        <v>967</v>
      </c>
      <c r="B403" s="438" t="s">
        <v>499</v>
      </c>
      <c r="C403" s="576" t="s">
        <v>31</v>
      </c>
      <c r="D403" s="599">
        <v>2</v>
      </c>
      <c r="E403" s="466">
        <v>19650</v>
      </c>
      <c r="F403" s="466">
        <f t="shared" si="181"/>
        <v>39300</v>
      </c>
      <c r="G403" s="466">
        <v>21242</v>
      </c>
      <c r="H403" s="466">
        <f>G403*D403</f>
        <v>42484</v>
      </c>
      <c r="I403" s="587">
        <f t="shared" si="178"/>
        <v>81784</v>
      </c>
      <c r="J403" s="619"/>
      <c r="K403" s="519">
        <v>19650</v>
      </c>
      <c r="L403" s="466">
        <f t="shared" si="182"/>
        <v>0</v>
      </c>
      <c r="M403" s="519">
        <v>21242</v>
      </c>
      <c r="N403" s="466">
        <f>M403*J403</f>
        <v>0</v>
      </c>
      <c r="O403" s="587">
        <f t="shared" si="179"/>
        <v>0</v>
      </c>
      <c r="P403" s="638">
        <f t="shared" si="166"/>
        <v>0</v>
      </c>
      <c r="Q403" s="512">
        <f t="shared" si="167"/>
        <v>0</v>
      </c>
      <c r="R403" s="637">
        <f t="shared" si="168"/>
        <v>0</v>
      </c>
      <c r="S403" s="638"/>
      <c r="T403" s="519">
        <v>19650</v>
      </c>
      <c r="U403" s="519">
        <f t="shared" si="183"/>
        <v>0</v>
      </c>
      <c r="V403" s="519">
        <v>21242</v>
      </c>
      <c r="W403" s="519">
        <f>V403*S403</f>
        <v>0</v>
      </c>
      <c r="X403" s="670">
        <f t="shared" si="180"/>
        <v>0</v>
      </c>
    </row>
    <row r="404" spans="1:24" s="403" customFormat="1" ht="15.6" hidden="1" customHeight="1" x14ac:dyDescent="0.25">
      <c r="A404" s="446" t="s">
        <v>968</v>
      </c>
      <c r="B404" s="438" t="s">
        <v>500</v>
      </c>
      <c r="C404" s="576" t="s">
        <v>486</v>
      </c>
      <c r="D404" s="599">
        <v>2</v>
      </c>
      <c r="E404" s="466">
        <v>56592</v>
      </c>
      <c r="F404" s="466">
        <f t="shared" si="181"/>
        <v>113184</v>
      </c>
      <c r="G404" s="466">
        <v>50414</v>
      </c>
      <c r="H404" s="466">
        <f>G404*D404</f>
        <v>100828</v>
      </c>
      <c r="I404" s="587">
        <f t="shared" si="178"/>
        <v>214012</v>
      </c>
      <c r="J404" s="619"/>
      <c r="K404" s="519">
        <v>56592</v>
      </c>
      <c r="L404" s="466">
        <f t="shared" si="182"/>
        <v>0</v>
      </c>
      <c r="M404" s="519">
        <v>50414</v>
      </c>
      <c r="N404" s="466">
        <f>M404*J404</f>
        <v>0</v>
      </c>
      <c r="O404" s="587">
        <f t="shared" si="179"/>
        <v>0</v>
      </c>
      <c r="P404" s="638">
        <f t="shared" si="166"/>
        <v>0</v>
      </c>
      <c r="Q404" s="512">
        <f t="shared" si="167"/>
        <v>0</v>
      </c>
      <c r="R404" s="637">
        <f t="shared" si="168"/>
        <v>0</v>
      </c>
      <c r="S404" s="638"/>
      <c r="T404" s="519">
        <v>56592</v>
      </c>
      <c r="U404" s="519">
        <f t="shared" si="183"/>
        <v>0</v>
      </c>
      <c r="V404" s="519">
        <v>50414</v>
      </c>
      <c r="W404" s="519">
        <f>V404*S404</f>
        <v>0</v>
      </c>
      <c r="X404" s="670">
        <f t="shared" si="180"/>
        <v>0</v>
      </c>
    </row>
    <row r="405" spans="1:24" s="403" customFormat="1" ht="15.6" hidden="1" customHeight="1" x14ac:dyDescent="0.25">
      <c r="A405" s="446" t="s">
        <v>969</v>
      </c>
      <c r="B405" s="438" t="s">
        <v>501</v>
      </c>
      <c r="C405" s="576" t="s">
        <v>224</v>
      </c>
      <c r="D405" s="599">
        <v>1</v>
      </c>
      <c r="E405" s="466">
        <v>149340</v>
      </c>
      <c r="F405" s="466">
        <f t="shared" si="181"/>
        <v>149340</v>
      </c>
      <c r="G405" s="466"/>
      <c r="H405" s="466"/>
      <c r="I405" s="587">
        <f t="shared" si="178"/>
        <v>149340</v>
      </c>
      <c r="J405" s="619"/>
      <c r="K405" s="519">
        <v>149340</v>
      </c>
      <c r="L405" s="466">
        <f t="shared" si="182"/>
        <v>0</v>
      </c>
      <c r="M405" s="519"/>
      <c r="N405" s="466"/>
      <c r="O405" s="587">
        <f t="shared" si="179"/>
        <v>0</v>
      </c>
      <c r="P405" s="638">
        <f t="shared" si="166"/>
        <v>0</v>
      </c>
      <c r="Q405" s="512">
        <f t="shared" si="167"/>
        <v>0</v>
      </c>
      <c r="R405" s="637">
        <f t="shared" si="168"/>
        <v>0</v>
      </c>
      <c r="S405" s="638"/>
      <c r="T405" s="519">
        <v>149340</v>
      </c>
      <c r="U405" s="519">
        <f t="shared" si="183"/>
        <v>0</v>
      </c>
      <c r="V405" s="519"/>
      <c r="W405" s="519"/>
      <c r="X405" s="670">
        <f t="shared" si="180"/>
        <v>0</v>
      </c>
    </row>
    <row r="406" spans="1:24" s="403" customFormat="1" ht="26.45" hidden="1" customHeight="1" x14ac:dyDescent="0.25">
      <c r="A406" s="446" t="s">
        <v>970</v>
      </c>
      <c r="B406" s="438" t="s">
        <v>502</v>
      </c>
      <c r="C406" s="570" t="s">
        <v>153</v>
      </c>
      <c r="D406" s="599">
        <v>6.5</v>
      </c>
      <c r="E406" s="466">
        <v>2358</v>
      </c>
      <c r="F406" s="466">
        <f t="shared" si="181"/>
        <v>15327</v>
      </c>
      <c r="G406" s="466"/>
      <c r="H406" s="466"/>
      <c r="I406" s="587">
        <f t="shared" si="178"/>
        <v>15327</v>
      </c>
      <c r="J406" s="619"/>
      <c r="K406" s="519">
        <v>2358</v>
      </c>
      <c r="L406" s="466">
        <f t="shared" si="182"/>
        <v>0</v>
      </c>
      <c r="M406" s="519"/>
      <c r="N406" s="466"/>
      <c r="O406" s="587">
        <f t="shared" si="179"/>
        <v>0</v>
      </c>
      <c r="P406" s="638">
        <f t="shared" si="166"/>
        <v>0</v>
      </c>
      <c r="Q406" s="512">
        <f t="shared" si="167"/>
        <v>0</v>
      </c>
      <c r="R406" s="637">
        <f t="shared" si="168"/>
        <v>0</v>
      </c>
      <c r="S406" s="638"/>
      <c r="T406" s="519">
        <v>2358</v>
      </c>
      <c r="U406" s="519">
        <f t="shared" si="183"/>
        <v>0</v>
      </c>
      <c r="V406" s="519"/>
      <c r="W406" s="519"/>
      <c r="X406" s="670">
        <f t="shared" si="180"/>
        <v>0</v>
      </c>
    </row>
    <row r="407" spans="1:24" s="403" customFormat="1" ht="15.6" hidden="1" customHeight="1" x14ac:dyDescent="0.25">
      <c r="A407" s="446" t="s">
        <v>971</v>
      </c>
      <c r="B407" s="438" t="s">
        <v>503</v>
      </c>
      <c r="C407" s="576" t="s">
        <v>33</v>
      </c>
      <c r="D407" s="599">
        <v>0.06</v>
      </c>
      <c r="E407" s="466">
        <v>39300</v>
      </c>
      <c r="F407" s="466">
        <f t="shared" si="181"/>
        <v>2358</v>
      </c>
      <c r="G407" s="466"/>
      <c r="H407" s="466"/>
      <c r="I407" s="587">
        <f t="shared" si="178"/>
        <v>2358</v>
      </c>
      <c r="J407" s="619"/>
      <c r="K407" s="519">
        <v>39300</v>
      </c>
      <c r="L407" s="466">
        <f t="shared" si="182"/>
        <v>0</v>
      </c>
      <c r="M407" s="519"/>
      <c r="N407" s="466"/>
      <c r="O407" s="587">
        <f t="shared" si="179"/>
        <v>0</v>
      </c>
      <c r="P407" s="638">
        <f t="shared" si="166"/>
        <v>0</v>
      </c>
      <c r="Q407" s="512">
        <f t="shared" si="167"/>
        <v>0</v>
      </c>
      <c r="R407" s="637">
        <f t="shared" si="168"/>
        <v>0</v>
      </c>
      <c r="S407" s="638"/>
      <c r="T407" s="519">
        <v>39300</v>
      </c>
      <c r="U407" s="519">
        <f t="shared" si="183"/>
        <v>0</v>
      </c>
      <c r="V407" s="519"/>
      <c r="W407" s="519"/>
      <c r="X407" s="670">
        <f t="shared" si="180"/>
        <v>0</v>
      </c>
    </row>
    <row r="408" spans="1:24" s="403" customFormat="1" ht="15.6" hidden="1" customHeight="1" x14ac:dyDescent="0.25">
      <c r="A408" s="446" t="s">
        <v>972</v>
      </c>
      <c r="B408" s="438" t="s">
        <v>504</v>
      </c>
      <c r="C408" s="576" t="s">
        <v>213</v>
      </c>
      <c r="D408" s="599">
        <v>12</v>
      </c>
      <c r="E408" s="466">
        <v>786</v>
      </c>
      <c r="F408" s="466">
        <f t="shared" si="181"/>
        <v>9432</v>
      </c>
      <c r="G408" s="466"/>
      <c r="H408" s="466"/>
      <c r="I408" s="587">
        <f t="shared" si="178"/>
        <v>9432</v>
      </c>
      <c r="J408" s="619"/>
      <c r="K408" s="519">
        <v>786</v>
      </c>
      <c r="L408" s="466">
        <f t="shared" si="182"/>
        <v>0</v>
      </c>
      <c r="M408" s="519"/>
      <c r="N408" s="466"/>
      <c r="O408" s="587">
        <f t="shared" si="179"/>
        <v>0</v>
      </c>
      <c r="P408" s="638">
        <f t="shared" si="166"/>
        <v>0</v>
      </c>
      <c r="Q408" s="512">
        <f t="shared" si="167"/>
        <v>0</v>
      </c>
      <c r="R408" s="637">
        <f t="shared" si="168"/>
        <v>0</v>
      </c>
      <c r="S408" s="638"/>
      <c r="T408" s="519">
        <v>786</v>
      </c>
      <c r="U408" s="519">
        <f t="shared" si="183"/>
        <v>0</v>
      </c>
      <c r="V408" s="519"/>
      <c r="W408" s="519"/>
      <c r="X408" s="670">
        <f t="shared" si="180"/>
        <v>0</v>
      </c>
    </row>
    <row r="409" spans="1:24" s="403" customFormat="1" ht="15.6" hidden="1" customHeight="1" x14ac:dyDescent="0.25">
      <c r="A409" s="446" t="s">
        <v>973</v>
      </c>
      <c r="B409" s="438" t="s">
        <v>505</v>
      </c>
      <c r="C409" s="576" t="s">
        <v>213</v>
      </c>
      <c r="D409" s="599">
        <v>6</v>
      </c>
      <c r="E409" s="466">
        <v>628.80000000000007</v>
      </c>
      <c r="F409" s="466">
        <f t="shared" si="181"/>
        <v>3772.8</v>
      </c>
      <c r="G409" s="466"/>
      <c r="H409" s="466"/>
      <c r="I409" s="587">
        <f t="shared" si="178"/>
        <v>3772.8</v>
      </c>
      <c r="J409" s="619"/>
      <c r="K409" s="519">
        <v>628.80000000000007</v>
      </c>
      <c r="L409" s="466">
        <f t="shared" si="182"/>
        <v>0</v>
      </c>
      <c r="M409" s="519"/>
      <c r="N409" s="466"/>
      <c r="O409" s="587">
        <f t="shared" si="179"/>
        <v>0</v>
      </c>
      <c r="P409" s="638">
        <f t="shared" si="166"/>
        <v>0</v>
      </c>
      <c r="Q409" s="512">
        <f t="shared" si="167"/>
        <v>0</v>
      </c>
      <c r="R409" s="637">
        <f t="shared" si="168"/>
        <v>0</v>
      </c>
      <c r="S409" s="638"/>
      <c r="T409" s="519">
        <v>628.80000000000007</v>
      </c>
      <c r="U409" s="519">
        <f t="shared" si="183"/>
        <v>0</v>
      </c>
      <c r="V409" s="519"/>
      <c r="W409" s="519"/>
      <c r="X409" s="670">
        <f t="shared" si="180"/>
        <v>0</v>
      </c>
    </row>
    <row r="410" spans="1:24" s="403" customFormat="1" ht="15.6" hidden="1" customHeight="1" x14ac:dyDescent="0.25">
      <c r="A410" s="446" t="s">
        <v>974</v>
      </c>
      <c r="B410" s="438" t="s">
        <v>506</v>
      </c>
      <c r="C410" s="576" t="s">
        <v>33</v>
      </c>
      <c r="D410" s="599">
        <v>0.05</v>
      </c>
      <c r="E410" s="466">
        <v>39300</v>
      </c>
      <c r="F410" s="466">
        <f t="shared" si="181"/>
        <v>1965</v>
      </c>
      <c r="G410" s="466"/>
      <c r="H410" s="466"/>
      <c r="I410" s="587">
        <f t="shared" si="178"/>
        <v>1965</v>
      </c>
      <c r="J410" s="619"/>
      <c r="K410" s="519">
        <v>39300</v>
      </c>
      <c r="L410" s="466">
        <f t="shared" si="182"/>
        <v>0</v>
      </c>
      <c r="M410" s="519"/>
      <c r="N410" s="466"/>
      <c r="O410" s="587">
        <f t="shared" si="179"/>
        <v>0</v>
      </c>
      <c r="P410" s="638">
        <f t="shared" si="166"/>
        <v>0</v>
      </c>
      <c r="Q410" s="512">
        <f t="shared" si="167"/>
        <v>0</v>
      </c>
      <c r="R410" s="637">
        <f t="shared" si="168"/>
        <v>0</v>
      </c>
      <c r="S410" s="638"/>
      <c r="T410" s="519">
        <v>39300</v>
      </c>
      <c r="U410" s="519">
        <f t="shared" si="183"/>
        <v>0</v>
      </c>
      <c r="V410" s="519"/>
      <c r="W410" s="519"/>
      <c r="X410" s="670">
        <f t="shared" si="180"/>
        <v>0</v>
      </c>
    </row>
    <row r="411" spans="1:24" s="403" customFormat="1" ht="26.45" hidden="1" customHeight="1" x14ac:dyDescent="0.25">
      <c r="A411" s="446" t="s">
        <v>975</v>
      </c>
      <c r="B411" s="438" t="s">
        <v>507</v>
      </c>
      <c r="C411" s="576" t="s">
        <v>33</v>
      </c>
      <c r="D411" s="599">
        <v>0.18</v>
      </c>
      <c r="E411" s="466">
        <v>7860</v>
      </c>
      <c r="F411" s="466">
        <f t="shared" si="181"/>
        <v>1414.8</v>
      </c>
      <c r="G411" s="466"/>
      <c r="H411" s="466"/>
      <c r="I411" s="587">
        <f t="shared" si="178"/>
        <v>1414.8</v>
      </c>
      <c r="J411" s="619"/>
      <c r="K411" s="519">
        <v>7860</v>
      </c>
      <c r="L411" s="466">
        <f t="shared" si="182"/>
        <v>0</v>
      </c>
      <c r="M411" s="519"/>
      <c r="N411" s="466"/>
      <c r="O411" s="587">
        <f t="shared" si="179"/>
        <v>0</v>
      </c>
      <c r="P411" s="638">
        <f t="shared" si="166"/>
        <v>0</v>
      </c>
      <c r="Q411" s="512">
        <f t="shared" si="167"/>
        <v>0</v>
      </c>
      <c r="R411" s="637">
        <f t="shared" si="168"/>
        <v>0</v>
      </c>
      <c r="S411" s="638"/>
      <c r="T411" s="519">
        <v>7860</v>
      </c>
      <c r="U411" s="519">
        <f t="shared" si="183"/>
        <v>0</v>
      </c>
      <c r="V411" s="519"/>
      <c r="W411" s="519"/>
      <c r="X411" s="670">
        <f t="shared" si="180"/>
        <v>0</v>
      </c>
    </row>
    <row r="412" spans="1:24" s="403" customFormat="1" ht="15.6" hidden="1" customHeight="1" x14ac:dyDescent="0.25">
      <c r="A412" s="446" t="s">
        <v>976</v>
      </c>
      <c r="B412" s="438" t="s">
        <v>358</v>
      </c>
      <c r="C412" s="576" t="s">
        <v>224</v>
      </c>
      <c r="D412" s="599">
        <v>1</v>
      </c>
      <c r="E412" s="466">
        <v>301300</v>
      </c>
      <c r="F412" s="466">
        <f t="shared" si="181"/>
        <v>301300</v>
      </c>
      <c r="G412" s="466"/>
      <c r="H412" s="466"/>
      <c r="I412" s="587">
        <f t="shared" si="178"/>
        <v>301300</v>
      </c>
      <c r="J412" s="619"/>
      <c r="K412" s="519">
        <v>301300</v>
      </c>
      <c r="L412" s="466">
        <f t="shared" si="182"/>
        <v>0</v>
      </c>
      <c r="M412" s="519"/>
      <c r="N412" s="466"/>
      <c r="O412" s="587">
        <f t="shared" si="179"/>
        <v>0</v>
      </c>
      <c r="P412" s="638">
        <f t="shared" si="166"/>
        <v>0</v>
      </c>
      <c r="Q412" s="512">
        <f t="shared" si="167"/>
        <v>0</v>
      </c>
      <c r="R412" s="637">
        <f t="shared" si="168"/>
        <v>0</v>
      </c>
      <c r="S412" s="638"/>
      <c r="T412" s="519">
        <v>301300</v>
      </c>
      <c r="U412" s="519">
        <f t="shared" si="183"/>
        <v>0</v>
      </c>
      <c r="V412" s="519"/>
      <c r="W412" s="519"/>
      <c r="X412" s="670">
        <f t="shared" si="180"/>
        <v>0</v>
      </c>
    </row>
    <row r="413" spans="1:24" s="404" customFormat="1" ht="17.45" hidden="1" customHeight="1" x14ac:dyDescent="0.25">
      <c r="A413" s="703" t="s">
        <v>508</v>
      </c>
      <c r="B413" s="695" t="s">
        <v>509</v>
      </c>
      <c r="C413" s="696"/>
      <c r="D413" s="700"/>
      <c r="E413" s="421"/>
      <c r="F413" s="421">
        <f>SUM(F414:F425)</f>
        <v>5003468.5259999996</v>
      </c>
      <c r="G413" s="421"/>
      <c r="H413" s="421">
        <f>SUM(H414:H425)</f>
        <v>6342125.3968000012</v>
      </c>
      <c r="I413" s="584">
        <f>SUM(I414:I425)</f>
        <v>11345593.922800003</v>
      </c>
      <c r="J413" s="634"/>
      <c r="K413" s="518"/>
      <c r="L413" s="421">
        <f>SUM(L414:L425)</f>
        <v>0</v>
      </c>
      <c r="M413" s="518"/>
      <c r="N413" s="421">
        <f>SUM(N414:N425)</f>
        <v>0</v>
      </c>
      <c r="O413" s="584">
        <f>SUM(O414:O425)</f>
        <v>0</v>
      </c>
      <c r="P413" s="638">
        <f t="shared" si="166"/>
        <v>0</v>
      </c>
      <c r="Q413" s="512">
        <f t="shared" si="167"/>
        <v>0</v>
      </c>
      <c r="R413" s="637">
        <f t="shared" si="168"/>
        <v>0</v>
      </c>
      <c r="S413" s="633"/>
      <c r="T413" s="518"/>
      <c r="U413" s="518">
        <f>SUM(U414:U425)</f>
        <v>0</v>
      </c>
      <c r="V413" s="518"/>
      <c r="W413" s="518">
        <f>SUM(W414:W425)</f>
        <v>0</v>
      </c>
      <c r="X413" s="669">
        <f>SUM(X414:X425)</f>
        <v>0</v>
      </c>
    </row>
    <row r="414" spans="1:24" s="403" customFormat="1" ht="17.45" hidden="1" customHeight="1" x14ac:dyDescent="0.25">
      <c r="A414" s="439" t="s">
        <v>839</v>
      </c>
      <c r="B414" s="433" t="s">
        <v>293</v>
      </c>
      <c r="C414" s="567" t="s">
        <v>213</v>
      </c>
      <c r="D414" s="591">
        <v>40</v>
      </c>
      <c r="E414" s="469">
        <v>1310</v>
      </c>
      <c r="F414" s="469">
        <f t="shared" ref="F414:F425" si="187">E414*D414</f>
        <v>52400</v>
      </c>
      <c r="G414" s="469">
        <v>619.45000000000005</v>
      </c>
      <c r="H414" s="469">
        <f t="shared" ref="H414:H424" si="188">G414*D414</f>
        <v>24778</v>
      </c>
      <c r="I414" s="590">
        <f t="shared" ref="I414:I425" si="189">H414+F414</f>
        <v>77178</v>
      </c>
      <c r="J414" s="614"/>
      <c r="K414" s="522">
        <v>1310</v>
      </c>
      <c r="L414" s="469">
        <f t="shared" ref="L414:L425" si="190">K414*J414</f>
        <v>0</v>
      </c>
      <c r="M414" s="522">
        <v>619.45000000000005</v>
      </c>
      <c r="N414" s="469">
        <f t="shared" ref="N414:N424" si="191">M414*J414</f>
        <v>0</v>
      </c>
      <c r="O414" s="590">
        <f t="shared" ref="O414:O425" si="192">N414+L414</f>
        <v>0</v>
      </c>
      <c r="P414" s="638">
        <f t="shared" si="166"/>
        <v>0</v>
      </c>
      <c r="Q414" s="512">
        <f t="shared" si="167"/>
        <v>0</v>
      </c>
      <c r="R414" s="637">
        <f t="shared" si="168"/>
        <v>0</v>
      </c>
      <c r="S414" s="647"/>
      <c r="T414" s="522">
        <v>1310</v>
      </c>
      <c r="U414" s="522">
        <f t="shared" ref="U414:U425" si="193">T414*S414</f>
        <v>0</v>
      </c>
      <c r="V414" s="522">
        <v>619.45000000000005</v>
      </c>
      <c r="W414" s="522">
        <f t="shared" ref="W414:W424" si="194">V414*S414</f>
        <v>0</v>
      </c>
      <c r="X414" s="671">
        <f t="shared" ref="X414:X425" si="195">W414+U414</f>
        <v>0</v>
      </c>
    </row>
    <row r="415" spans="1:24" s="403" customFormat="1" ht="17.45" hidden="1" customHeight="1" x14ac:dyDescent="0.25">
      <c r="A415" s="439" t="s">
        <v>977</v>
      </c>
      <c r="B415" s="433" t="s">
        <v>272</v>
      </c>
      <c r="C415" s="567" t="s">
        <v>224</v>
      </c>
      <c r="D415" s="591">
        <v>1</v>
      </c>
      <c r="E415" s="469">
        <v>125495.90400000001</v>
      </c>
      <c r="F415" s="469">
        <f t="shared" si="187"/>
        <v>125495.90400000001</v>
      </c>
      <c r="G415" s="469">
        <v>181087.88880000004</v>
      </c>
      <c r="H415" s="469">
        <f t="shared" si="188"/>
        <v>181087.88880000004</v>
      </c>
      <c r="I415" s="590">
        <f t="shared" si="189"/>
        <v>306583.79280000005</v>
      </c>
      <c r="J415" s="614"/>
      <c r="K415" s="522">
        <v>125495.90400000001</v>
      </c>
      <c r="L415" s="469">
        <f t="shared" si="190"/>
        <v>0</v>
      </c>
      <c r="M415" s="522">
        <v>181087.88880000004</v>
      </c>
      <c r="N415" s="469">
        <f t="shared" si="191"/>
        <v>0</v>
      </c>
      <c r="O415" s="590">
        <f t="shared" si="192"/>
        <v>0</v>
      </c>
      <c r="P415" s="638">
        <f t="shared" si="166"/>
        <v>0</v>
      </c>
      <c r="Q415" s="512">
        <f t="shared" si="167"/>
        <v>0</v>
      </c>
      <c r="R415" s="637">
        <f t="shared" si="168"/>
        <v>0</v>
      </c>
      <c r="S415" s="647"/>
      <c r="T415" s="522">
        <v>125495.90400000001</v>
      </c>
      <c r="U415" s="522">
        <f t="shared" si="193"/>
        <v>0</v>
      </c>
      <c r="V415" s="522">
        <v>181087.88880000004</v>
      </c>
      <c r="W415" s="522">
        <f t="shared" si="194"/>
        <v>0</v>
      </c>
      <c r="X415" s="671">
        <f t="shared" si="195"/>
        <v>0</v>
      </c>
    </row>
    <row r="416" spans="1:24" s="403" customFormat="1" ht="17.45" hidden="1" customHeight="1" x14ac:dyDescent="0.25">
      <c r="A416" s="439" t="s">
        <v>978</v>
      </c>
      <c r="B416" s="433" t="s">
        <v>295</v>
      </c>
      <c r="C416" s="567" t="s">
        <v>224</v>
      </c>
      <c r="D416" s="591">
        <v>1</v>
      </c>
      <c r="E416" s="469">
        <v>52630.560000000005</v>
      </c>
      <c r="F416" s="469">
        <f t="shared" si="187"/>
        <v>52630.560000000005</v>
      </c>
      <c r="G416" s="469">
        <v>128976.12</v>
      </c>
      <c r="H416" s="469">
        <f t="shared" si="188"/>
        <v>128976.12</v>
      </c>
      <c r="I416" s="590">
        <f t="shared" si="189"/>
        <v>181606.68</v>
      </c>
      <c r="J416" s="614"/>
      <c r="K416" s="522">
        <v>52630.560000000005</v>
      </c>
      <c r="L416" s="469">
        <f t="shared" si="190"/>
        <v>0</v>
      </c>
      <c r="M416" s="522">
        <v>128976.12</v>
      </c>
      <c r="N416" s="469">
        <f t="shared" si="191"/>
        <v>0</v>
      </c>
      <c r="O416" s="590">
        <f t="shared" si="192"/>
        <v>0</v>
      </c>
      <c r="P416" s="638">
        <f t="shared" si="166"/>
        <v>0</v>
      </c>
      <c r="Q416" s="512">
        <f t="shared" si="167"/>
        <v>0</v>
      </c>
      <c r="R416" s="637">
        <f t="shared" si="168"/>
        <v>0</v>
      </c>
      <c r="S416" s="647"/>
      <c r="T416" s="522">
        <v>52630.560000000005</v>
      </c>
      <c r="U416" s="522">
        <f t="shared" si="193"/>
        <v>0</v>
      </c>
      <c r="V416" s="522">
        <v>128976.12</v>
      </c>
      <c r="W416" s="522">
        <f t="shared" si="194"/>
        <v>0</v>
      </c>
      <c r="X416" s="671">
        <f t="shared" si="195"/>
        <v>0</v>
      </c>
    </row>
    <row r="417" spans="1:24" s="403" customFormat="1" ht="17.45" hidden="1" customHeight="1" x14ac:dyDescent="0.25">
      <c r="A417" s="439" t="s">
        <v>979</v>
      </c>
      <c r="B417" s="433" t="s">
        <v>296</v>
      </c>
      <c r="C417" s="567" t="s">
        <v>224</v>
      </c>
      <c r="D417" s="591">
        <v>2</v>
      </c>
      <c r="E417" s="469">
        <v>63240.381000000008</v>
      </c>
      <c r="F417" s="469">
        <f t="shared" si="187"/>
        <v>126480.76200000002</v>
      </c>
      <c r="G417" s="469">
        <v>93837.744000000006</v>
      </c>
      <c r="H417" s="469">
        <f t="shared" si="188"/>
        <v>187675.48800000001</v>
      </c>
      <c r="I417" s="590">
        <f t="shared" si="189"/>
        <v>314156.25</v>
      </c>
      <c r="J417" s="614"/>
      <c r="K417" s="522">
        <v>63240.381000000008</v>
      </c>
      <c r="L417" s="469">
        <f t="shared" si="190"/>
        <v>0</v>
      </c>
      <c r="M417" s="522">
        <v>93837.744000000006</v>
      </c>
      <c r="N417" s="469">
        <f t="shared" si="191"/>
        <v>0</v>
      </c>
      <c r="O417" s="590">
        <f t="shared" si="192"/>
        <v>0</v>
      </c>
      <c r="P417" s="638">
        <f t="shared" si="166"/>
        <v>0</v>
      </c>
      <c r="Q417" s="512">
        <f t="shared" si="167"/>
        <v>0</v>
      </c>
      <c r="R417" s="637">
        <f t="shared" si="168"/>
        <v>0</v>
      </c>
      <c r="S417" s="647"/>
      <c r="T417" s="522">
        <v>63240.381000000008</v>
      </c>
      <c r="U417" s="522">
        <f t="shared" si="193"/>
        <v>0</v>
      </c>
      <c r="V417" s="522">
        <v>93837.744000000006</v>
      </c>
      <c r="W417" s="522">
        <f t="shared" si="194"/>
        <v>0</v>
      </c>
      <c r="X417" s="671">
        <f t="shared" si="195"/>
        <v>0</v>
      </c>
    </row>
    <row r="418" spans="1:24" s="403" customFormat="1" ht="25.5" hidden="1" customHeight="1" x14ac:dyDescent="0.25">
      <c r="A418" s="439" t="s">
        <v>980</v>
      </c>
      <c r="B418" s="433" t="s">
        <v>297</v>
      </c>
      <c r="C418" s="567" t="s">
        <v>31</v>
      </c>
      <c r="D418" s="591">
        <v>151</v>
      </c>
      <c r="E418" s="469">
        <v>1050.6026490066224</v>
      </c>
      <c r="F418" s="469">
        <f t="shared" si="187"/>
        <v>158640.99999999997</v>
      </c>
      <c r="G418" s="469">
        <v>1168.9496688741722</v>
      </c>
      <c r="H418" s="469">
        <f t="shared" si="188"/>
        <v>176511.4</v>
      </c>
      <c r="I418" s="590">
        <f t="shared" si="189"/>
        <v>335152.39999999997</v>
      </c>
      <c r="J418" s="614"/>
      <c r="K418" s="522">
        <v>1050.6026490066224</v>
      </c>
      <c r="L418" s="469">
        <f t="shared" si="190"/>
        <v>0</v>
      </c>
      <c r="M418" s="522">
        <v>1168.9496688741722</v>
      </c>
      <c r="N418" s="469">
        <f t="shared" si="191"/>
        <v>0</v>
      </c>
      <c r="O418" s="590">
        <f t="shared" si="192"/>
        <v>0</v>
      </c>
      <c r="P418" s="638">
        <f t="shared" ref="P418:P481" si="196">K418-T418</f>
        <v>0</v>
      </c>
      <c r="Q418" s="512">
        <f t="shared" ref="Q418:Q481" si="197">M418-V418</f>
        <v>0</v>
      </c>
      <c r="R418" s="637">
        <f t="shared" si="168"/>
        <v>0</v>
      </c>
      <c r="S418" s="647"/>
      <c r="T418" s="522">
        <v>1050.6026490066224</v>
      </c>
      <c r="U418" s="522">
        <f t="shared" si="193"/>
        <v>0</v>
      </c>
      <c r="V418" s="522">
        <v>1168.9496688741722</v>
      </c>
      <c r="W418" s="522">
        <f t="shared" si="194"/>
        <v>0</v>
      </c>
      <c r="X418" s="671">
        <f t="shared" si="195"/>
        <v>0</v>
      </c>
    </row>
    <row r="419" spans="1:24" s="403" customFormat="1" ht="17.45" hidden="1" customHeight="1" x14ac:dyDescent="0.25">
      <c r="A419" s="439" t="s">
        <v>981</v>
      </c>
      <c r="B419" s="433" t="s">
        <v>276</v>
      </c>
      <c r="C419" s="567" t="s">
        <v>153</v>
      </c>
      <c r="D419" s="591">
        <v>1146</v>
      </c>
      <c r="E419" s="469">
        <v>2358</v>
      </c>
      <c r="F419" s="469">
        <f t="shared" si="187"/>
        <v>2702268</v>
      </c>
      <c r="G419" s="469">
        <v>2044.0242582897035</v>
      </c>
      <c r="H419" s="469">
        <f t="shared" si="188"/>
        <v>2342451.8000000003</v>
      </c>
      <c r="I419" s="590">
        <f t="shared" si="189"/>
        <v>5044719.8000000007</v>
      </c>
      <c r="J419" s="614"/>
      <c r="K419" s="522">
        <v>2358</v>
      </c>
      <c r="L419" s="469">
        <f t="shared" si="190"/>
        <v>0</v>
      </c>
      <c r="M419" s="522">
        <v>2044.0242582897035</v>
      </c>
      <c r="N419" s="469">
        <f t="shared" si="191"/>
        <v>0</v>
      </c>
      <c r="O419" s="590">
        <f t="shared" si="192"/>
        <v>0</v>
      </c>
      <c r="P419" s="638">
        <f t="shared" si="196"/>
        <v>0</v>
      </c>
      <c r="Q419" s="512">
        <f t="shared" si="197"/>
        <v>0</v>
      </c>
      <c r="R419" s="637">
        <f t="shared" ref="R419:R482" si="198">(D419*K419)-(D419*T419)</f>
        <v>0</v>
      </c>
      <c r="S419" s="647"/>
      <c r="T419" s="522">
        <v>2358</v>
      </c>
      <c r="U419" s="522">
        <f t="shared" si="193"/>
        <v>0</v>
      </c>
      <c r="V419" s="522">
        <v>2044.0242582897035</v>
      </c>
      <c r="W419" s="522">
        <f t="shared" si="194"/>
        <v>0</v>
      </c>
      <c r="X419" s="671">
        <f t="shared" si="195"/>
        <v>0</v>
      </c>
    </row>
    <row r="420" spans="1:24" s="403" customFormat="1" ht="26.25" hidden="1" customHeight="1" x14ac:dyDescent="0.25">
      <c r="A420" s="439" t="s">
        <v>982</v>
      </c>
      <c r="B420" s="433" t="s">
        <v>302</v>
      </c>
      <c r="C420" s="567" t="s">
        <v>224</v>
      </c>
      <c r="D420" s="591">
        <v>5</v>
      </c>
      <c r="E420" s="469">
        <v>61132.46</v>
      </c>
      <c r="F420" s="469">
        <f t="shared" si="187"/>
        <v>305662.3</v>
      </c>
      <c r="G420" s="469">
        <v>362404.12000000005</v>
      </c>
      <c r="H420" s="469">
        <f t="shared" si="188"/>
        <v>1812020.6000000003</v>
      </c>
      <c r="I420" s="590">
        <f t="shared" si="189"/>
        <v>2117682.9000000004</v>
      </c>
      <c r="J420" s="614"/>
      <c r="K420" s="522">
        <v>61132.46</v>
      </c>
      <c r="L420" s="469">
        <f t="shared" si="190"/>
        <v>0</v>
      </c>
      <c r="M420" s="522">
        <v>362404.12000000005</v>
      </c>
      <c r="N420" s="469">
        <f t="shared" si="191"/>
        <v>0</v>
      </c>
      <c r="O420" s="590">
        <f t="shared" si="192"/>
        <v>0</v>
      </c>
      <c r="P420" s="638">
        <f t="shared" si="196"/>
        <v>0</v>
      </c>
      <c r="Q420" s="512">
        <f t="shared" si="197"/>
        <v>0</v>
      </c>
      <c r="R420" s="637">
        <f t="shared" si="198"/>
        <v>0</v>
      </c>
      <c r="S420" s="647"/>
      <c r="T420" s="522">
        <v>61132.46</v>
      </c>
      <c r="U420" s="522">
        <f t="shared" si="193"/>
        <v>0</v>
      </c>
      <c r="V420" s="522">
        <v>362404.12000000005</v>
      </c>
      <c r="W420" s="522">
        <f t="shared" si="194"/>
        <v>0</v>
      </c>
      <c r="X420" s="671">
        <f t="shared" si="195"/>
        <v>0</v>
      </c>
    </row>
    <row r="421" spans="1:24" s="403" customFormat="1" ht="24" hidden="1" customHeight="1" x14ac:dyDescent="0.25">
      <c r="A421" s="439" t="s">
        <v>983</v>
      </c>
      <c r="B421" s="433" t="s">
        <v>303</v>
      </c>
      <c r="C421" s="567" t="s">
        <v>224</v>
      </c>
      <c r="D421" s="591">
        <v>16</v>
      </c>
      <c r="E421" s="469">
        <v>18340</v>
      </c>
      <c r="F421" s="469">
        <f t="shared" si="187"/>
        <v>293440</v>
      </c>
      <c r="G421" s="469">
        <v>50744.931250000001</v>
      </c>
      <c r="H421" s="469">
        <f t="shared" si="188"/>
        <v>811918.9</v>
      </c>
      <c r="I421" s="590">
        <f t="shared" si="189"/>
        <v>1105358.8999999999</v>
      </c>
      <c r="J421" s="614"/>
      <c r="K421" s="522">
        <v>18340</v>
      </c>
      <c r="L421" s="469">
        <f t="shared" si="190"/>
        <v>0</v>
      </c>
      <c r="M421" s="522">
        <v>50744.931250000001</v>
      </c>
      <c r="N421" s="469">
        <f t="shared" si="191"/>
        <v>0</v>
      </c>
      <c r="O421" s="590">
        <f t="shared" si="192"/>
        <v>0</v>
      </c>
      <c r="P421" s="638">
        <f t="shared" si="196"/>
        <v>0</v>
      </c>
      <c r="Q421" s="512">
        <f t="shared" si="197"/>
        <v>0</v>
      </c>
      <c r="R421" s="637">
        <f t="shared" si="198"/>
        <v>0</v>
      </c>
      <c r="S421" s="647"/>
      <c r="T421" s="522">
        <v>18340</v>
      </c>
      <c r="U421" s="522">
        <f t="shared" si="193"/>
        <v>0</v>
      </c>
      <c r="V421" s="522">
        <v>50744.931250000001</v>
      </c>
      <c r="W421" s="522">
        <f t="shared" si="194"/>
        <v>0</v>
      </c>
      <c r="X421" s="671">
        <f t="shared" si="195"/>
        <v>0</v>
      </c>
    </row>
    <row r="422" spans="1:24" s="403" customFormat="1" ht="17.45" hidden="1" customHeight="1" x14ac:dyDescent="0.25">
      <c r="A422" s="439" t="s">
        <v>984</v>
      </c>
      <c r="B422" s="433" t="s">
        <v>304</v>
      </c>
      <c r="C422" s="567" t="s">
        <v>213</v>
      </c>
      <c r="D422" s="591">
        <v>348</v>
      </c>
      <c r="E422" s="469">
        <v>635</v>
      </c>
      <c r="F422" s="469">
        <f t="shared" si="187"/>
        <v>220980</v>
      </c>
      <c r="G422" s="469">
        <v>889</v>
      </c>
      <c r="H422" s="469">
        <f t="shared" si="188"/>
        <v>309372</v>
      </c>
      <c r="I422" s="590">
        <f t="shared" si="189"/>
        <v>530352</v>
      </c>
      <c r="J422" s="614"/>
      <c r="K422" s="522">
        <v>635</v>
      </c>
      <c r="L422" s="469">
        <f t="shared" si="190"/>
        <v>0</v>
      </c>
      <c r="M422" s="522">
        <v>889</v>
      </c>
      <c r="N422" s="469">
        <f t="shared" si="191"/>
        <v>0</v>
      </c>
      <c r="O422" s="590">
        <f t="shared" si="192"/>
        <v>0</v>
      </c>
      <c r="P422" s="638">
        <f t="shared" si="196"/>
        <v>0</v>
      </c>
      <c r="Q422" s="512">
        <f t="shared" si="197"/>
        <v>0</v>
      </c>
      <c r="R422" s="637">
        <f t="shared" si="198"/>
        <v>0</v>
      </c>
      <c r="S422" s="647"/>
      <c r="T422" s="522">
        <v>635</v>
      </c>
      <c r="U422" s="522">
        <f t="shared" si="193"/>
        <v>0</v>
      </c>
      <c r="V422" s="522">
        <v>889</v>
      </c>
      <c r="W422" s="522">
        <f t="shared" si="194"/>
        <v>0</v>
      </c>
      <c r="X422" s="671">
        <f t="shared" si="195"/>
        <v>0</v>
      </c>
    </row>
    <row r="423" spans="1:24" s="403" customFormat="1" ht="17.45" hidden="1" customHeight="1" x14ac:dyDescent="0.25">
      <c r="A423" s="439" t="s">
        <v>985</v>
      </c>
      <c r="B423" s="433" t="s">
        <v>305</v>
      </c>
      <c r="C423" s="567" t="s">
        <v>213</v>
      </c>
      <c r="D423" s="591">
        <v>133</v>
      </c>
      <c r="E423" s="469">
        <v>1310</v>
      </c>
      <c r="F423" s="469">
        <f t="shared" si="187"/>
        <v>174230</v>
      </c>
      <c r="G423" s="469">
        <v>1477.7774436090226</v>
      </c>
      <c r="H423" s="469">
        <f t="shared" si="188"/>
        <v>196544.4</v>
      </c>
      <c r="I423" s="590">
        <f t="shared" si="189"/>
        <v>370774.4</v>
      </c>
      <c r="J423" s="614"/>
      <c r="K423" s="522">
        <v>1310</v>
      </c>
      <c r="L423" s="469">
        <f t="shared" si="190"/>
        <v>0</v>
      </c>
      <c r="M423" s="522">
        <v>1477.7774436090226</v>
      </c>
      <c r="N423" s="469">
        <f t="shared" si="191"/>
        <v>0</v>
      </c>
      <c r="O423" s="590">
        <f t="shared" si="192"/>
        <v>0</v>
      </c>
      <c r="P423" s="638">
        <f t="shared" si="196"/>
        <v>0</v>
      </c>
      <c r="Q423" s="512">
        <f t="shared" si="197"/>
        <v>0</v>
      </c>
      <c r="R423" s="637">
        <f t="shared" si="198"/>
        <v>0</v>
      </c>
      <c r="S423" s="647"/>
      <c r="T423" s="522">
        <v>1310</v>
      </c>
      <c r="U423" s="522">
        <f t="shared" si="193"/>
        <v>0</v>
      </c>
      <c r="V423" s="522">
        <v>1477.7774436090226</v>
      </c>
      <c r="W423" s="522">
        <f t="shared" si="194"/>
        <v>0</v>
      </c>
      <c r="X423" s="671">
        <f t="shared" si="195"/>
        <v>0</v>
      </c>
    </row>
    <row r="424" spans="1:24" s="403" customFormat="1" ht="17.45" hidden="1" customHeight="1" x14ac:dyDescent="0.25">
      <c r="A424" s="439" t="s">
        <v>986</v>
      </c>
      <c r="B424" s="433" t="s">
        <v>306</v>
      </c>
      <c r="C424" s="567" t="s">
        <v>31</v>
      </c>
      <c r="D424" s="591">
        <v>16</v>
      </c>
      <c r="E424" s="469">
        <v>3275</v>
      </c>
      <c r="F424" s="469">
        <f t="shared" si="187"/>
        <v>52400</v>
      </c>
      <c r="G424" s="469">
        <v>10674.300000000001</v>
      </c>
      <c r="H424" s="469">
        <f t="shared" si="188"/>
        <v>170788.80000000002</v>
      </c>
      <c r="I424" s="590">
        <f t="shared" si="189"/>
        <v>223188.80000000002</v>
      </c>
      <c r="J424" s="614"/>
      <c r="K424" s="522">
        <v>3275</v>
      </c>
      <c r="L424" s="469">
        <f t="shared" si="190"/>
        <v>0</v>
      </c>
      <c r="M424" s="522">
        <v>10674.300000000001</v>
      </c>
      <c r="N424" s="469">
        <f t="shared" si="191"/>
        <v>0</v>
      </c>
      <c r="O424" s="590">
        <f t="shared" si="192"/>
        <v>0</v>
      </c>
      <c r="P424" s="638">
        <f t="shared" si="196"/>
        <v>0</v>
      </c>
      <c r="Q424" s="512">
        <f t="shared" si="197"/>
        <v>0</v>
      </c>
      <c r="R424" s="637">
        <f t="shared" si="198"/>
        <v>0</v>
      </c>
      <c r="S424" s="647"/>
      <c r="T424" s="522">
        <v>3275</v>
      </c>
      <c r="U424" s="522">
        <f t="shared" si="193"/>
        <v>0</v>
      </c>
      <c r="V424" s="522">
        <v>10674.300000000001</v>
      </c>
      <c r="W424" s="522">
        <f t="shared" si="194"/>
        <v>0</v>
      </c>
      <c r="X424" s="671">
        <f t="shared" si="195"/>
        <v>0</v>
      </c>
    </row>
    <row r="425" spans="1:24" s="403" customFormat="1" ht="17.45" hidden="1" customHeight="1" x14ac:dyDescent="0.25">
      <c r="A425" s="439" t="s">
        <v>987</v>
      </c>
      <c r="B425" s="433" t="s">
        <v>286</v>
      </c>
      <c r="C425" s="567" t="s">
        <v>224</v>
      </c>
      <c r="D425" s="591">
        <v>1</v>
      </c>
      <c r="E425" s="469">
        <v>738840</v>
      </c>
      <c r="F425" s="469">
        <f t="shared" si="187"/>
        <v>738840</v>
      </c>
      <c r="G425" s="469"/>
      <c r="H425" s="469"/>
      <c r="I425" s="590">
        <f t="shared" si="189"/>
        <v>738840</v>
      </c>
      <c r="J425" s="614"/>
      <c r="K425" s="522">
        <v>738840</v>
      </c>
      <c r="L425" s="469">
        <f t="shared" si="190"/>
        <v>0</v>
      </c>
      <c r="M425" s="522"/>
      <c r="N425" s="469"/>
      <c r="O425" s="590">
        <f t="shared" si="192"/>
        <v>0</v>
      </c>
      <c r="P425" s="638">
        <f t="shared" si="196"/>
        <v>0</v>
      </c>
      <c r="Q425" s="512">
        <f t="shared" si="197"/>
        <v>0</v>
      </c>
      <c r="R425" s="637">
        <f t="shared" si="198"/>
        <v>0</v>
      </c>
      <c r="S425" s="647"/>
      <c r="T425" s="522">
        <v>738840</v>
      </c>
      <c r="U425" s="522">
        <f t="shared" si="193"/>
        <v>0</v>
      </c>
      <c r="V425" s="522"/>
      <c r="W425" s="522"/>
      <c r="X425" s="671">
        <f t="shared" si="195"/>
        <v>0</v>
      </c>
    </row>
    <row r="426" spans="1:24" s="242" customFormat="1" ht="17.45" customHeight="1" x14ac:dyDescent="0.25">
      <c r="A426" s="703" t="s">
        <v>511</v>
      </c>
      <c r="B426" s="695" t="s">
        <v>512</v>
      </c>
      <c r="C426" s="696"/>
      <c r="D426" s="697"/>
      <c r="E426" s="464"/>
      <c r="F426" s="464">
        <f>SUM(F427:F464)</f>
        <v>4059849.4719999996</v>
      </c>
      <c r="G426" s="464"/>
      <c r="H426" s="464">
        <f>SUM(H427:H464)</f>
        <v>11732552.540000001</v>
      </c>
      <c r="I426" s="588">
        <f>SUM(I427:I464)</f>
        <v>15792402.012</v>
      </c>
      <c r="J426" s="634"/>
      <c r="K426" s="513"/>
      <c r="L426" s="484">
        <f>SUM(L427:L464)</f>
        <v>154056</v>
      </c>
      <c r="M426" s="513"/>
      <c r="N426" s="484">
        <f>SUM(N427:N464)</f>
        <v>954300.6</v>
      </c>
      <c r="O426" s="707">
        <f>SUM(O427:O464)</f>
        <v>1108356.5999999999</v>
      </c>
      <c r="P426" s="639"/>
      <c r="Q426" s="455"/>
      <c r="R426" s="607"/>
      <c r="S426" s="633"/>
      <c r="T426" s="513"/>
      <c r="U426" s="513">
        <f>SUM(U427:U464)</f>
        <v>154056</v>
      </c>
      <c r="V426" s="513"/>
      <c r="W426" s="513">
        <f>SUM(W427:W464)</f>
        <v>954298</v>
      </c>
      <c r="X426" s="667">
        <f>SUM(X427:X464)</f>
        <v>1108354</v>
      </c>
    </row>
    <row r="427" spans="1:24" ht="17.45" customHeight="1" x14ac:dyDescent="0.25">
      <c r="A427" s="439" t="s">
        <v>988</v>
      </c>
      <c r="B427" s="916" t="s">
        <v>393</v>
      </c>
      <c r="C427" s="917" t="s">
        <v>31</v>
      </c>
      <c r="D427" s="918">
        <v>19</v>
      </c>
      <c r="E427" s="862">
        <v>6288</v>
      </c>
      <c r="F427" s="862">
        <f t="shared" ref="F427:F462" si="199">E427*D427</f>
        <v>119472</v>
      </c>
      <c r="G427" s="862">
        <v>39720</v>
      </c>
      <c r="H427" s="862">
        <f t="shared" ref="H427:H458" si="200">G427*D427</f>
        <v>754680</v>
      </c>
      <c r="I427" s="863">
        <f t="shared" ref="I427:I464" si="201">H427+F427</f>
        <v>874152</v>
      </c>
      <c r="J427" s="919">
        <v>17</v>
      </c>
      <c r="K427" s="856">
        <v>6288</v>
      </c>
      <c r="L427" s="865">
        <f t="shared" ref="L427:L462" si="202">K427*J427</f>
        <v>106896</v>
      </c>
      <c r="M427" s="856">
        <v>39720</v>
      </c>
      <c r="N427" s="865">
        <f t="shared" ref="N427:N458" si="203">M427*J427</f>
        <v>675240</v>
      </c>
      <c r="O427" s="866">
        <f t="shared" ref="O427:O464" si="204">N427+L427</f>
        <v>782136</v>
      </c>
      <c r="P427" s="855">
        <f t="shared" si="196"/>
        <v>0</v>
      </c>
      <c r="Q427" s="856">
        <f t="shared" si="197"/>
        <v>0</v>
      </c>
      <c r="R427" s="857">
        <f t="shared" si="198"/>
        <v>0</v>
      </c>
      <c r="S427" s="920">
        <v>17</v>
      </c>
      <c r="T427" s="512">
        <v>6288</v>
      </c>
      <c r="U427" s="512">
        <f t="shared" ref="U427:U462" si="205">T427*S427</f>
        <v>106896</v>
      </c>
      <c r="V427" s="512">
        <v>39720</v>
      </c>
      <c r="W427" s="512">
        <f t="shared" ref="W427:W458" si="206">V427*S427</f>
        <v>675240</v>
      </c>
      <c r="X427" s="668">
        <f t="shared" ref="X427:X464" si="207">W427+U427</f>
        <v>782136</v>
      </c>
    </row>
    <row r="428" spans="1:24" ht="17.45" customHeight="1" x14ac:dyDescent="0.25">
      <c r="A428" s="439" t="s">
        <v>989</v>
      </c>
      <c r="B428" s="916" t="s">
        <v>513</v>
      </c>
      <c r="C428" s="917" t="s">
        <v>31</v>
      </c>
      <c r="D428" s="918">
        <v>65</v>
      </c>
      <c r="E428" s="862">
        <v>3144</v>
      </c>
      <c r="F428" s="862">
        <f t="shared" si="199"/>
        <v>204360</v>
      </c>
      <c r="G428" s="862">
        <v>11432.2</v>
      </c>
      <c r="H428" s="862">
        <f t="shared" si="200"/>
        <v>743093</v>
      </c>
      <c r="I428" s="863">
        <f t="shared" si="201"/>
        <v>947453</v>
      </c>
      <c r="J428" s="919">
        <v>11</v>
      </c>
      <c r="K428" s="856">
        <v>3144</v>
      </c>
      <c r="L428" s="865">
        <f t="shared" si="202"/>
        <v>34584</v>
      </c>
      <c r="M428" s="856">
        <v>11432.2</v>
      </c>
      <c r="N428" s="865">
        <f t="shared" si="203"/>
        <v>125754.20000000001</v>
      </c>
      <c r="O428" s="866">
        <f t="shared" si="204"/>
        <v>160338.20000000001</v>
      </c>
      <c r="P428" s="855">
        <f t="shared" si="196"/>
        <v>0</v>
      </c>
      <c r="Q428" s="856">
        <f t="shared" si="197"/>
        <v>0.2000000000007276</v>
      </c>
      <c r="R428" s="857">
        <f t="shared" si="198"/>
        <v>0</v>
      </c>
      <c r="S428" s="920">
        <v>11</v>
      </c>
      <c r="T428" s="512">
        <v>3144</v>
      </c>
      <c r="U428" s="512">
        <f t="shared" si="205"/>
        <v>34584</v>
      </c>
      <c r="V428" s="512">
        <v>11432</v>
      </c>
      <c r="W428" s="512">
        <f t="shared" si="206"/>
        <v>125752</v>
      </c>
      <c r="X428" s="668">
        <f t="shared" si="207"/>
        <v>160336</v>
      </c>
    </row>
    <row r="429" spans="1:24" s="403" customFormat="1" ht="17.45" hidden="1" customHeight="1" x14ac:dyDescent="0.25">
      <c r="A429" s="439" t="s">
        <v>990</v>
      </c>
      <c r="B429" s="438" t="s">
        <v>514</v>
      </c>
      <c r="C429" s="571" t="s">
        <v>31</v>
      </c>
      <c r="D429" s="596">
        <v>1</v>
      </c>
      <c r="E429" s="466">
        <v>6288</v>
      </c>
      <c r="F429" s="466">
        <f t="shared" si="199"/>
        <v>6288</v>
      </c>
      <c r="G429" s="466">
        <v>48332.700000000004</v>
      </c>
      <c r="H429" s="466">
        <f t="shared" si="200"/>
        <v>48332.700000000004</v>
      </c>
      <c r="I429" s="587">
        <f t="shared" si="201"/>
        <v>54620.700000000004</v>
      </c>
      <c r="J429" s="618"/>
      <c r="K429" s="519">
        <v>6288</v>
      </c>
      <c r="L429" s="466">
        <f t="shared" si="202"/>
        <v>0</v>
      </c>
      <c r="M429" s="519">
        <v>48332.700000000004</v>
      </c>
      <c r="N429" s="466">
        <f t="shared" si="203"/>
        <v>0</v>
      </c>
      <c r="O429" s="587">
        <f t="shared" si="204"/>
        <v>0</v>
      </c>
      <c r="P429" s="638">
        <f t="shared" si="196"/>
        <v>0</v>
      </c>
      <c r="Q429" s="512">
        <f t="shared" si="197"/>
        <v>0</v>
      </c>
      <c r="R429" s="637">
        <f t="shared" si="198"/>
        <v>0</v>
      </c>
      <c r="S429" s="649"/>
      <c r="T429" s="519">
        <v>6288</v>
      </c>
      <c r="U429" s="519">
        <f t="shared" si="205"/>
        <v>0</v>
      </c>
      <c r="V429" s="519">
        <v>48332.700000000004</v>
      </c>
      <c r="W429" s="519">
        <f t="shared" si="206"/>
        <v>0</v>
      </c>
      <c r="X429" s="670">
        <f t="shared" si="207"/>
        <v>0</v>
      </c>
    </row>
    <row r="430" spans="1:24" s="403" customFormat="1" ht="17.45" hidden="1" customHeight="1" x14ac:dyDescent="0.25">
      <c r="A430" s="439" t="s">
        <v>991</v>
      </c>
      <c r="B430" s="438" t="s">
        <v>515</v>
      </c>
      <c r="C430" s="571" t="s">
        <v>31</v>
      </c>
      <c r="D430" s="596">
        <v>1</v>
      </c>
      <c r="E430" s="466">
        <v>6288</v>
      </c>
      <c r="F430" s="466">
        <f t="shared" si="199"/>
        <v>6288</v>
      </c>
      <c r="G430" s="466">
        <v>51976.6</v>
      </c>
      <c r="H430" s="466">
        <f t="shared" si="200"/>
        <v>51976.6</v>
      </c>
      <c r="I430" s="587">
        <f t="shared" si="201"/>
        <v>58264.6</v>
      </c>
      <c r="J430" s="618"/>
      <c r="K430" s="519">
        <v>6288</v>
      </c>
      <c r="L430" s="466">
        <f t="shared" si="202"/>
        <v>0</v>
      </c>
      <c r="M430" s="519">
        <v>51976.6</v>
      </c>
      <c r="N430" s="466">
        <f t="shared" si="203"/>
        <v>0</v>
      </c>
      <c r="O430" s="587">
        <f t="shared" si="204"/>
        <v>0</v>
      </c>
      <c r="P430" s="638">
        <f t="shared" si="196"/>
        <v>0</v>
      </c>
      <c r="Q430" s="512">
        <f t="shared" si="197"/>
        <v>0</v>
      </c>
      <c r="R430" s="637">
        <f t="shared" si="198"/>
        <v>0</v>
      </c>
      <c r="S430" s="649"/>
      <c r="T430" s="519">
        <v>6288</v>
      </c>
      <c r="U430" s="519">
        <f t="shared" si="205"/>
        <v>0</v>
      </c>
      <c r="V430" s="519">
        <v>51976.6</v>
      </c>
      <c r="W430" s="519">
        <f t="shared" si="206"/>
        <v>0</v>
      </c>
      <c r="X430" s="670">
        <f t="shared" si="207"/>
        <v>0</v>
      </c>
    </row>
    <row r="431" spans="1:24" s="403" customFormat="1" ht="17.45" hidden="1" customHeight="1" x14ac:dyDescent="0.25">
      <c r="A431" s="439" t="s">
        <v>992</v>
      </c>
      <c r="B431" s="438" t="s">
        <v>515</v>
      </c>
      <c r="C431" s="571" t="s">
        <v>31</v>
      </c>
      <c r="D431" s="596">
        <v>1</v>
      </c>
      <c r="E431" s="466">
        <v>6288</v>
      </c>
      <c r="F431" s="466">
        <f t="shared" si="199"/>
        <v>6288</v>
      </c>
      <c r="G431" s="466">
        <v>51976.6</v>
      </c>
      <c r="H431" s="466">
        <f t="shared" si="200"/>
        <v>51976.6</v>
      </c>
      <c r="I431" s="587">
        <f t="shared" si="201"/>
        <v>58264.6</v>
      </c>
      <c r="J431" s="618"/>
      <c r="K431" s="519">
        <v>6288</v>
      </c>
      <c r="L431" s="466">
        <f t="shared" si="202"/>
        <v>0</v>
      </c>
      <c r="M431" s="519">
        <v>51976.6</v>
      </c>
      <c r="N431" s="466">
        <f t="shared" si="203"/>
        <v>0</v>
      </c>
      <c r="O431" s="587">
        <f t="shared" si="204"/>
        <v>0</v>
      </c>
      <c r="P431" s="638">
        <f t="shared" si="196"/>
        <v>0</v>
      </c>
      <c r="Q431" s="512">
        <f t="shared" si="197"/>
        <v>0</v>
      </c>
      <c r="R431" s="637">
        <f t="shared" si="198"/>
        <v>0</v>
      </c>
      <c r="S431" s="649"/>
      <c r="T431" s="519">
        <v>6288</v>
      </c>
      <c r="U431" s="519">
        <f t="shared" si="205"/>
        <v>0</v>
      </c>
      <c r="V431" s="519">
        <v>51976.6</v>
      </c>
      <c r="W431" s="519">
        <f t="shared" si="206"/>
        <v>0</v>
      </c>
      <c r="X431" s="670">
        <f t="shared" si="207"/>
        <v>0</v>
      </c>
    </row>
    <row r="432" spans="1:24" s="403" customFormat="1" ht="17.45" customHeight="1" x14ac:dyDescent="0.25">
      <c r="A432" s="439" t="s">
        <v>993</v>
      </c>
      <c r="B432" s="916" t="s">
        <v>516</v>
      </c>
      <c r="C432" s="917" t="s">
        <v>31</v>
      </c>
      <c r="D432" s="918">
        <v>2</v>
      </c>
      <c r="E432" s="862">
        <v>6288</v>
      </c>
      <c r="F432" s="862">
        <f t="shared" si="199"/>
        <v>12576</v>
      </c>
      <c r="G432" s="862">
        <v>76653.2</v>
      </c>
      <c r="H432" s="862">
        <f t="shared" si="200"/>
        <v>153306.4</v>
      </c>
      <c r="I432" s="863">
        <f t="shared" si="201"/>
        <v>165882.4</v>
      </c>
      <c r="J432" s="919">
        <v>2</v>
      </c>
      <c r="K432" s="856">
        <v>6288</v>
      </c>
      <c r="L432" s="865">
        <f t="shared" si="202"/>
        <v>12576</v>
      </c>
      <c r="M432" s="856">
        <v>76653.2</v>
      </c>
      <c r="N432" s="865">
        <f t="shared" si="203"/>
        <v>153306.4</v>
      </c>
      <c r="O432" s="866">
        <f t="shared" si="204"/>
        <v>165882.4</v>
      </c>
      <c r="P432" s="855">
        <f t="shared" si="196"/>
        <v>0</v>
      </c>
      <c r="Q432" s="856">
        <f t="shared" si="197"/>
        <v>0.19999999999708962</v>
      </c>
      <c r="R432" s="857">
        <f t="shared" si="198"/>
        <v>0</v>
      </c>
      <c r="S432" s="920">
        <v>2</v>
      </c>
      <c r="T432" s="512">
        <v>6288</v>
      </c>
      <c r="U432" s="512">
        <f t="shared" si="205"/>
        <v>12576</v>
      </c>
      <c r="V432" s="512">
        <v>76653</v>
      </c>
      <c r="W432" s="512">
        <f t="shared" si="206"/>
        <v>153306</v>
      </c>
      <c r="X432" s="668">
        <f t="shared" si="207"/>
        <v>165882</v>
      </c>
    </row>
    <row r="433" spans="1:24" s="403" customFormat="1" ht="17.45" hidden="1" customHeight="1" x14ac:dyDescent="0.25">
      <c r="A433" s="439" t="s">
        <v>994</v>
      </c>
      <c r="B433" s="438" t="s">
        <v>517</v>
      </c>
      <c r="C433" s="571" t="s">
        <v>31</v>
      </c>
      <c r="D433" s="596">
        <v>1</v>
      </c>
      <c r="E433" s="466">
        <v>6288</v>
      </c>
      <c r="F433" s="466">
        <f t="shared" si="199"/>
        <v>6288</v>
      </c>
      <c r="G433" s="466">
        <v>73866</v>
      </c>
      <c r="H433" s="466">
        <f t="shared" si="200"/>
        <v>73866</v>
      </c>
      <c r="I433" s="587">
        <f t="shared" si="201"/>
        <v>80154</v>
      </c>
      <c r="J433" s="618"/>
      <c r="K433" s="519">
        <v>6288</v>
      </c>
      <c r="L433" s="466">
        <f t="shared" si="202"/>
        <v>0</v>
      </c>
      <c r="M433" s="519">
        <v>73866</v>
      </c>
      <c r="N433" s="466">
        <f t="shared" si="203"/>
        <v>0</v>
      </c>
      <c r="O433" s="587">
        <f t="shared" si="204"/>
        <v>0</v>
      </c>
      <c r="P433" s="638">
        <f t="shared" si="196"/>
        <v>0</v>
      </c>
      <c r="Q433" s="512">
        <f t="shared" si="197"/>
        <v>0</v>
      </c>
      <c r="R433" s="637">
        <f t="shared" si="198"/>
        <v>0</v>
      </c>
      <c r="S433" s="649"/>
      <c r="T433" s="519">
        <v>6288</v>
      </c>
      <c r="U433" s="519">
        <f t="shared" si="205"/>
        <v>0</v>
      </c>
      <c r="V433" s="519">
        <v>73866</v>
      </c>
      <c r="W433" s="519">
        <f t="shared" si="206"/>
        <v>0</v>
      </c>
      <c r="X433" s="670">
        <f t="shared" si="207"/>
        <v>0</v>
      </c>
    </row>
    <row r="434" spans="1:24" s="403" customFormat="1" ht="17.45" hidden="1" customHeight="1" x14ac:dyDescent="0.25">
      <c r="A434" s="439" t="s">
        <v>995</v>
      </c>
      <c r="B434" s="438" t="s">
        <v>518</v>
      </c>
      <c r="C434" s="571" t="s">
        <v>31</v>
      </c>
      <c r="D434" s="596">
        <v>1</v>
      </c>
      <c r="E434" s="466">
        <v>6288</v>
      </c>
      <c r="F434" s="466">
        <f t="shared" si="199"/>
        <v>6288</v>
      </c>
      <c r="G434" s="466">
        <v>55684.200000000004</v>
      </c>
      <c r="H434" s="466">
        <f t="shared" si="200"/>
        <v>55684.200000000004</v>
      </c>
      <c r="I434" s="587">
        <f t="shared" si="201"/>
        <v>61972.200000000004</v>
      </c>
      <c r="J434" s="618"/>
      <c r="K434" s="519">
        <v>6288</v>
      </c>
      <c r="L434" s="466">
        <f t="shared" si="202"/>
        <v>0</v>
      </c>
      <c r="M434" s="519">
        <v>55684.200000000004</v>
      </c>
      <c r="N434" s="466">
        <f t="shared" si="203"/>
        <v>0</v>
      </c>
      <c r="O434" s="587">
        <f t="shared" si="204"/>
        <v>0</v>
      </c>
      <c r="P434" s="638">
        <f t="shared" si="196"/>
        <v>0</v>
      </c>
      <c r="Q434" s="512">
        <f t="shared" si="197"/>
        <v>0</v>
      </c>
      <c r="R434" s="637">
        <f t="shared" si="198"/>
        <v>0</v>
      </c>
      <c r="S434" s="649"/>
      <c r="T434" s="519">
        <v>6288</v>
      </c>
      <c r="U434" s="519">
        <f t="shared" si="205"/>
        <v>0</v>
      </c>
      <c r="V434" s="519">
        <v>55684.200000000004</v>
      </c>
      <c r="W434" s="519">
        <f t="shared" si="206"/>
        <v>0</v>
      </c>
      <c r="X434" s="670">
        <f t="shared" si="207"/>
        <v>0</v>
      </c>
    </row>
    <row r="435" spans="1:24" s="403" customFormat="1" ht="17.45" hidden="1" customHeight="1" x14ac:dyDescent="0.25">
      <c r="A435" s="439" t="s">
        <v>996</v>
      </c>
      <c r="B435" s="438" t="s">
        <v>519</v>
      </c>
      <c r="C435" s="571" t="s">
        <v>31</v>
      </c>
      <c r="D435" s="596">
        <v>32</v>
      </c>
      <c r="E435" s="466">
        <v>2615</v>
      </c>
      <c r="F435" s="466">
        <f t="shared" si="199"/>
        <v>83680</v>
      </c>
      <c r="G435" s="466">
        <v>5902</v>
      </c>
      <c r="H435" s="466">
        <f t="shared" si="200"/>
        <v>188864</v>
      </c>
      <c r="I435" s="587">
        <f t="shared" si="201"/>
        <v>272544</v>
      </c>
      <c r="J435" s="618"/>
      <c r="K435" s="519">
        <v>2615</v>
      </c>
      <c r="L435" s="466">
        <f t="shared" si="202"/>
        <v>0</v>
      </c>
      <c r="M435" s="519">
        <v>5902</v>
      </c>
      <c r="N435" s="466">
        <f t="shared" si="203"/>
        <v>0</v>
      </c>
      <c r="O435" s="587">
        <f t="shared" si="204"/>
        <v>0</v>
      </c>
      <c r="P435" s="638">
        <f t="shared" si="196"/>
        <v>0</v>
      </c>
      <c r="Q435" s="512">
        <f t="shared" si="197"/>
        <v>0</v>
      </c>
      <c r="R435" s="637">
        <f t="shared" si="198"/>
        <v>0</v>
      </c>
      <c r="S435" s="649"/>
      <c r="T435" s="519">
        <v>2615</v>
      </c>
      <c r="U435" s="519">
        <f t="shared" si="205"/>
        <v>0</v>
      </c>
      <c r="V435" s="519">
        <v>5902</v>
      </c>
      <c r="W435" s="519">
        <f t="shared" si="206"/>
        <v>0</v>
      </c>
      <c r="X435" s="670">
        <f t="shared" si="207"/>
        <v>0</v>
      </c>
    </row>
    <row r="436" spans="1:24" s="403" customFormat="1" ht="17.45" hidden="1" customHeight="1" x14ac:dyDescent="0.25">
      <c r="A436" s="439" t="s">
        <v>997</v>
      </c>
      <c r="B436" s="438" t="s">
        <v>520</v>
      </c>
      <c r="C436" s="571" t="s">
        <v>32</v>
      </c>
      <c r="D436" s="596">
        <v>100</v>
      </c>
      <c r="E436" s="466">
        <v>354</v>
      </c>
      <c r="F436" s="466">
        <f t="shared" si="199"/>
        <v>35400</v>
      </c>
      <c r="G436" s="466">
        <v>9430.2000000000007</v>
      </c>
      <c r="H436" s="466">
        <f t="shared" si="200"/>
        <v>943020.00000000012</v>
      </c>
      <c r="I436" s="587">
        <f t="shared" si="201"/>
        <v>978420.00000000012</v>
      </c>
      <c r="J436" s="618"/>
      <c r="K436" s="519">
        <v>354</v>
      </c>
      <c r="L436" s="466">
        <f t="shared" si="202"/>
        <v>0</v>
      </c>
      <c r="M436" s="519">
        <v>9430.2000000000007</v>
      </c>
      <c r="N436" s="466">
        <f t="shared" si="203"/>
        <v>0</v>
      </c>
      <c r="O436" s="587">
        <f t="shared" si="204"/>
        <v>0</v>
      </c>
      <c r="P436" s="638">
        <f t="shared" si="196"/>
        <v>0</v>
      </c>
      <c r="Q436" s="512">
        <f t="shared" si="197"/>
        <v>0</v>
      </c>
      <c r="R436" s="637">
        <f t="shared" si="198"/>
        <v>0</v>
      </c>
      <c r="S436" s="649"/>
      <c r="T436" s="519">
        <v>354</v>
      </c>
      <c r="U436" s="519">
        <f t="shared" si="205"/>
        <v>0</v>
      </c>
      <c r="V436" s="519">
        <v>9430.2000000000007</v>
      </c>
      <c r="W436" s="519">
        <f t="shared" si="206"/>
        <v>0</v>
      </c>
      <c r="X436" s="670">
        <f t="shared" si="207"/>
        <v>0</v>
      </c>
    </row>
    <row r="437" spans="1:24" s="403" customFormat="1" ht="17.45" hidden="1" customHeight="1" x14ac:dyDescent="0.25">
      <c r="A437" s="439" t="s">
        <v>998</v>
      </c>
      <c r="B437" s="438" t="s">
        <v>521</v>
      </c>
      <c r="C437" s="571" t="s">
        <v>32</v>
      </c>
      <c r="D437" s="596">
        <v>610</v>
      </c>
      <c r="E437" s="466">
        <v>244</v>
      </c>
      <c r="F437" s="466">
        <f t="shared" si="199"/>
        <v>148840</v>
      </c>
      <c r="G437" s="466">
        <v>3762.2000000000003</v>
      </c>
      <c r="H437" s="466">
        <f t="shared" si="200"/>
        <v>2294942</v>
      </c>
      <c r="I437" s="587">
        <f t="shared" si="201"/>
        <v>2443782</v>
      </c>
      <c r="J437" s="618"/>
      <c r="K437" s="519">
        <v>244</v>
      </c>
      <c r="L437" s="466">
        <f t="shared" si="202"/>
        <v>0</v>
      </c>
      <c r="M437" s="519">
        <v>3762.2000000000003</v>
      </c>
      <c r="N437" s="466">
        <f t="shared" si="203"/>
        <v>0</v>
      </c>
      <c r="O437" s="587">
        <f t="shared" si="204"/>
        <v>0</v>
      </c>
      <c r="P437" s="638">
        <f t="shared" si="196"/>
        <v>0</v>
      </c>
      <c r="Q437" s="512">
        <f t="shared" si="197"/>
        <v>0</v>
      </c>
      <c r="R437" s="637">
        <f t="shared" si="198"/>
        <v>0</v>
      </c>
      <c r="S437" s="649"/>
      <c r="T437" s="519">
        <v>244</v>
      </c>
      <c r="U437" s="519">
        <f t="shared" si="205"/>
        <v>0</v>
      </c>
      <c r="V437" s="519">
        <v>3762.2000000000003</v>
      </c>
      <c r="W437" s="519">
        <f t="shared" si="206"/>
        <v>0</v>
      </c>
      <c r="X437" s="670">
        <f t="shared" si="207"/>
        <v>0</v>
      </c>
    </row>
    <row r="438" spans="1:24" s="403" customFormat="1" ht="17.45" hidden="1" customHeight="1" x14ac:dyDescent="0.25">
      <c r="A438" s="439" t="s">
        <v>999</v>
      </c>
      <c r="B438" s="438" t="s">
        <v>522</v>
      </c>
      <c r="C438" s="571" t="s">
        <v>32</v>
      </c>
      <c r="D438" s="596">
        <v>260</v>
      </c>
      <c r="E438" s="466">
        <v>186.02</v>
      </c>
      <c r="F438" s="466">
        <f t="shared" si="199"/>
        <v>48365.200000000004</v>
      </c>
      <c r="G438" s="466">
        <v>1500</v>
      </c>
      <c r="H438" s="466">
        <f t="shared" si="200"/>
        <v>390000</v>
      </c>
      <c r="I438" s="587">
        <f t="shared" si="201"/>
        <v>438365.2</v>
      </c>
      <c r="J438" s="618"/>
      <c r="K438" s="519">
        <v>186.02</v>
      </c>
      <c r="L438" s="466">
        <f t="shared" si="202"/>
        <v>0</v>
      </c>
      <c r="M438" s="519">
        <v>1500</v>
      </c>
      <c r="N438" s="466">
        <f t="shared" si="203"/>
        <v>0</v>
      </c>
      <c r="O438" s="587">
        <f t="shared" si="204"/>
        <v>0</v>
      </c>
      <c r="P438" s="638">
        <f t="shared" si="196"/>
        <v>0</v>
      </c>
      <c r="Q438" s="512">
        <f t="shared" si="197"/>
        <v>0</v>
      </c>
      <c r="R438" s="637">
        <f t="shared" si="198"/>
        <v>0</v>
      </c>
      <c r="S438" s="649"/>
      <c r="T438" s="519">
        <v>186.02</v>
      </c>
      <c r="U438" s="519">
        <f t="shared" si="205"/>
        <v>0</v>
      </c>
      <c r="V438" s="519">
        <v>1500</v>
      </c>
      <c r="W438" s="519">
        <f t="shared" si="206"/>
        <v>0</v>
      </c>
      <c r="X438" s="670">
        <f t="shared" si="207"/>
        <v>0</v>
      </c>
    </row>
    <row r="439" spans="1:24" s="403" customFormat="1" ht="17.45" hidden="1" customHeight="1" x14ac:dyDescent="0.25">
      <c r="A439" s="439" t="s">
        <v>1000</v>
      </c>
      <c r="B439" s="438" t="s">
        <v>523</v>
      </c>
      <c r="C439" s="571" t="s">
        <v>32</v>
      </c>
      <c r="D439" s="596">
        <v>1610</v>
      </c>
      <c r="E439" s="466">
        <v>182</v>
      </c>
      <c r="F439" s="466">
        <f t="shared" si="199"/>
        <v>293020</v>
      </c>
      <c r="G439" s="466">
        <v>1086</v>
      </c>
      <c r="H439" s="466">
        <f t="shared" si="200"/>
        <v>1748460</v>
      </c>
      <c r="I439" s="587">
        <f t="shared" si="201"/>
        <v>2041480</v>
      </c>
      <c r="J439" s="618"/>
      <c r="K439" s="519">
        <v>182</v>
      </c>
      <c r="L439" s="466">
        <f t="shared" si="202"/>
        <v>0</v>
      </c>
      <c r="M439" s="519">
        <v>1086</v>
      </c>
      <c r="N439" s="466">
        <f t="shared" si="203"/>
        <v>0</v>
      </c>
      <c r="O439" s="587">
        <f t="shared" si="204"/>
        <v>0</v>
      </c>
      <c r="P439" s="638">
        <f t="shared" si="196"/>
        <v>0</v>
      </c>
      <c r="Q439" s="512">
        <f t="shared" si="197"/>
        <v>0</v>
      </c>
      <c r="R439" s="637">
        <f t="shared" si="198"/>
        <v>0</v>
      </c>
      <c r="S439" s="649"/>
      <c r="T439" s="519">
        <v>182</v>
      </c>
      <c r="U439" s="519">
        <f t="shared" si="205"/>
        <v>0</v>
      </c>
      <c r="V439" s="519">
        <v>1086</v>
      </c>
      <c r="W439" s="519">
        <f t="shared" si="206"/>
        <v>0</v>
      </c>
      <c r="X439" s="670">
        <f t="shared" si="207"/>
        <v>0</v>
      </c>
    </row>
    <row r="440" spans="1:24" s="403" customFormat="1" ht="17.45" hidden="1" customHeight="1" x14ac:dyDescent="0.25">
      <c r="A440" s="439" t="s">
        <v>1001</v>
      </c>
      <c r="B440" s="438" t="s">
        <v>524</v>
      </c>
      <c r="C440" s="571" t="s">
        <v>32</v>
      </c>
      <c r="D440" s="596">
        <v>40</v>
      </c>
      <c r="E440" s="466">
        <v>182</v>
      </c>
      <c r="F440" s="466">
        <f t="shared" si="199"/>
        <v>7280</v>
      </c>
      <c r="G440" s="466">
        <v>611</v>
      </c>
      <c r="H440" s="466">
        <f t="shared" si="200"/>
        <v>24440</v>
      </c>
      <c r="I440" s="587">
        <f t="shared" si="201"/>
        <v>31720</v>
      </c>
      <c r="J440" s="618"/>
      <c r="K440" s="519">
        <v>182</v>
      </c>
      <c r="L440" s="466">
        <f t="shared" si="202"/>
        <v>0</v>
      </c>
      <c r="M440" s="519">
        <v>611</v>
      </c>
      <c r="N440" s="466">
        <f t="shared" si="203"/>
        <v>0</v>
      </c>
      <c r="O440" s="587">
        <f t="shared" si="204"/>
        <v>0</v>
      </c>
      <c r="P440" s="638">
        <f t="shared" si="196"/>
        <v>0</v>
      </c>
      <c r="Q440" s="512">
        <f t="shared" si="197"/>
        <v>0</v>
      </c>
      <c r="R440" s="637">
        <f t="shared" si="198"/>
        <v>0</v>
      </c>
      <c r="S440" s="649"/>
      <c r="T440" s="519">
        <v>182</v>
      </c>
      <c r="U440" s="519">
        <f t="shared" si="205"/>
        <v>0</v>
      </c>
      <c r="V440" s="519">
        <v>611</v>
      </c>
      <c r="W440" s="519">
        <f t="shared" si="206"/>
        <v>0</v>
      </c>
      <c r="X440" s="670">
        <f t="shared" si="207"/>
        <v>0</v>
      </c>
    </row>
    <row r="441" spans="1:24" s="403" customFormat="1" ht="17.45" hidden="1" customHeight="1" x14ac:dyDescent="0.25">
      <c r="A441" s="439" t="s">
        <v>1002</v>
      </c>
      <c r="B441" s="438" t="s">
        <v>525</v>
      </c>
      <c r="C441" s="571" t="s">
        <v>32</v>
      </c>
      <c r="D441" s="596">
        <v>760</v>
      </c>
      <c r="E441" s="466">
        <v>182</v>
      </c>
      <c r="F441" s="466">
        <f t="shared" si="199"/>
        <v>138320</v>
      </c>
      <c r="G441" s="466">
        <v>496.6</v>
      </c>
      <c r="H441" s="466">
        <f t="shared" si="200"/>
        <v>377416</v>
      </c>
      <c r="I441" s="587">
        <f t="shared" si="201"/>
        <v>515736</v>
      </c>
      <c r="J441" s="618"/>
      <c r="K441" s="519">
        <v>182</v>
      </c>
      <c r="L441" s="466">
        <f t="shared" si="202"/>
        <v>0</v>
      </c>
      <c r="M441" s="519">
        <v>496.6</v>
      </c>
      <c r="N441" s="466">
        <f t="shared" si="203"/>
        <v>0</v>
      </c>
      <c r="O441" s="587">
        <f t="shared" si="204"/>
        <v>0</v>
      </c>
      <c r="P441" s="638">
        <f t="shared" si="196"/>
        <v>0</v>
      </c>
      <c r="Q441" s="512">
        <f t="shared" si="197"/>
        <v>0</v>
      </c>
      <c r="R441" s="637">
        <f t="shared" si="198"/>
        <v>0</v>
      </c>
      <c r="S441" s="649"/>
      <c r="T441" s="519">
        <v>182</v>
      </c>
      <c r="U441" s="519">
        <f t="shared" si="205"/>
        <v>0</v>
      </c>
      <c r="V441" s="519">
        <v>496.6</v>
      </c>
      <c r="W441" s="519">
        <f t="shared" si="206"/>
        <v>0</v>
      </c>
      <c r="X441" s="670">
        <f t="shared" si="207"/>
        <v>0</v>
      </c>
    </row>
    <row r="442" spans="1:24" s="403" customFormat="1" ht="17.45" hidden="1" customHeight="1" x14ac:dyDescent="0.25">
      <c r="A442" s="439" t="s">
        <v>1003</v>
      </c>
      <c r="B442" s="438" t="s">
        <v>526</v>
      </c>
      <c r="C442" s="571" t="s">
        <v>32</v>
      </c>
      <c r="D442" s="596">
        <v>210</v>
      </c>
      <c r="E442" s="466">
        <v>182</v>
      </c>
      <c r="F442" s="466">
        <f t="shared" si="199"/>
        <v>38220</v>
      </c>
      <c r="G442" s="466">
        <v>322.40000000000003</v>
      </c>
      <c r="H442" s="466">
        <f t="shared" si="200"/>
        <v>67704</v>
      </c>
      <c r="I442" s="587">
        <f t="shared" si="201"/>
        <v>105924</v>
      </c>
      <c r="J442" s="618"/>
      <c r="K442" s="519">
        <v>182</v>
      </c>
      <c r="L442" s="466">
        <f t="shared" si="202"/>
        <v>0</v>
      </c>
      <c r="M442" s="519">
        <v>322.40000000000003</v>
      </c>
      <c r="N442" s="466">
        <f t="shared" si="203"/>
        <v>0</v>
      </c>
      <c r="O442" s="587">
        <f t="shared" si="204"/>
        <v>0</v>
      </c>
      <c r="P442" s="638">
        <f t="shared" si="196"/>
        <v>0</v>
      </c>
      <c r="Q442" s="512">
        <f t="shared" si="197"/>
        <v>0</v>
      </c>
      <c r="R442" s="637">
        <f t="shared" si="198"/>
        <v>0</v>
      </c>
      <c r="S442" s="649"/>
      <c r="T442" s="519">
        <v>182</v>
      </c>
      <c r="U442" s="519">
        <f t="shared" si="205"/>
        <v>0</v>
      </c>
      <c r="V442" s="519">
        <v>322.40000000000003</v>
      </c>
      <c r="W442" s="519">
        <f t="shared" si="206"/>
        <v>0</v>
      </c>
      <c r="X442" s="670">
        <f t="shared" si="207"/>
        <v>0</v>
      </c>
    </row>
    <row r="443" spans="1:24" s="403" customFormat="1" ht="17.45" hidden="1" customHeight="1" x14ac:dyDescent="0.25">
      <c r="A443" s="439" t="s">
        <v>1004</v>
      </c>
      <c r="B443" s="438" t="s">
        <v>527</v>
      </c>
      <c r="C443" s="571" t="s">
        <v>32</v>
      </c>
      <c r="D443" s="596">
        <v>1320</v>
      </c>
      <c r="E443" s="466">
        <v>182</v>
      </c>
      <c r="F443" s="466">
        <f t="shared" si="199"/>
        <v>240240</v>
      </c>
      <c r="G443" s="466">
        <v>184.6</v>
      </c>
      <c r="H443" s="466">
        <f t="shared" si="200"/>
        <v>243672</v>
      </c>
      <c r="I443" s="587">
        <f t="shared" si="201"/>
        <v>483912</v>
      </c>
      <c r="J443" s="618"/>
      <c r="K443" s="519">
        <v>182</v>
      </c>
      <c r="L443" s="466">
        <f t="shared" si="202"/>
        <v>0</v>
      </c>
      <c r="M443" s="519">
        <v>184.6</v>
      </c>
      <c r="N443" s="466">
        <f t="shared" si="203"/>
        <v>0</v>
      </c>
      <c r="O443" s="587">
        <f t="shared" si="204"/>
        <v>0</v>
      </c>
      <c r="P443" s="638">
        <f t="shared" si="196"/>
        <v>0</v>
      </c>
      <c r="Q443" s="512">
        <f t="shared" si="197"/>
        <v>0</v>
      </c>
      <c r="R443" s="637">
        <f t="shared" si="198"/>
        <v>0</v>
      </c>
      <c r="S443" s="649"/>
      <c r="T443" s="519">
        <v>182</v>
      </c>
      <c r="U443" s="519">
        <f t="shared" si="205"/>
        <v>0</v>
      </c>
      <c r="V443" s="519">
        <v>184.6</v>
      </c>
      <c r="W443" s="519">
        <f t="shared" si="206"/>
        <v>0</v>
      </c>
      <c r="X443" s="670">
        <f t="shared" si="207"/>
        <v>0</v>
      </c>
    </row>
    <row r="444" spans="1:24" s="403" customFormat="1" ht="17.45" hidden="1" customHeight="1" x14ac:dyDescent="0.25">
      <c r="A444" s="439" t="s">
        <v>1005</v>
      </c>
      <c r="B444" s="438" t="s">
        <v>528</v>
      </c>
      <c r="C444" s="571" t="s">
        <v>31</v>
      </c>
      <c r="D444" s="596">
        <v>20</v>
      </c>
      <c r="E444" s="466">
        <v>262</v>
      </c>
      <c r="F444" s="466">
        <f t="shared" si="199"/>
        <v>5240</v>
      </c>
      <c r="G444" s="466">
        <v>200.20000000000002</v>
      </c>
      <c r="H444" s="466">
        <f t="shared" si="200"/>
        <v>4004.0000000000005</v>
      </c>
      <c r="I444" s="587">
        <f t="shared" si="201"/>
        <v>9244</v>
      </c>
      <c r="J444" s="618"/>
      <c r="K444" s="519">
        <v>262</v>
      </c>
      <c r="L444" s="466">
        <f t="shared" si="202"/>
        <v>0</v>
      </c>
      <c r="M444" s="519">
        <v>200.20000000000002</v>
      </c>
      <c r="N444" s="466">
        <f t="shared" si="203"/>
        <v>0</v>
      </c>
      <c r="O444" s="587">
        <f t="shared" si="204"/>
        <v>0</v>
      </c>
      <c r="P444" s="638">
        <f t="shared" si="196"/>
        <v>0</v>
      </c>
      <c r="Q444" s="512">
        <f t="shared" si="197"/>
        <v>0</v>
      </c>
      <c r="R444" s="637">
        <f t="shared" si="198"/>
        <v>0</v>
      </c>
      <c r="S444" s="649"/>
      <c r="T444" s="519">
        <v>262</v>
      </c>
      <c r="U444" s="519">
        <f t="shared" si="205"/>
        <v>0</v>
      </c>
      <c r="V444" s="519">
        <v>200.20000000000002</v>
      </c>
      <c r="W444" s="519">
        <f t="shared" si="206"/>
        <v>0</v>
      </c>
      <c r="X444" s="670">
        <f t="shared" si="207"/>
        <v>0</v>
      </c>
    </row>
    <row r="445" spans="1:24" s="403" customFormat="1" ht="17.45" hidden="1" customHeight="1" x14ac:dyDescent="0.25">
      <c r="A445" s="439" t="s">
        <v>1006</v>
      </c>
      <c r="B445" s="438" t="s">
        <v>528</v>
      </c>
      <c r="C445" s="571" t="s">
        <v>31</v>
      </c>
      <c r="D445" s="596">
        <v>250</v>
      </c>
      <c r="E445" s="466">
        <v>262</v>
      </c>
      <c r="F445" s="466">
        <f t="shared" si="199"/>
        <v>65500</v>
      </c>
      <c r="G445" s="466">
        <v>80.600000000000009</v>
      </c>
      <c r="H445" s="466">
        <f t="shared" si="200"/>
        <v>20150.000000000004</v>
      </c>
      <c r="I445" s="587">
        <f t="shared" si="201"/>
        <v>85650</v>
      </c>
      <c r="J445" s="618"/>
      <c r="K445" s="519">
        <v>262</v>
      </c>
      <c r="L445" s="466">
        <f t="shared" si="202"/>
        <v>0</v>
      </c>
      <c r="M445" s="519">
        <v>80.600000000000009</v>
      </c>
      <c r="N445" s="466">
        <f t="shared" si="203"/>
        <v>0</v>
      </c>
      <c r="O445" s="587">
        <f t="shared" si="204"/>
        <v>0</v>
      </c>
      <c r="P445" s="638">
        <f t="shared" si="196"/>
        <v>0</v>
      </c>
      <c r="Q445" s="512">
        <f t="shared" si="197"/>
        <v>0</v>
      </c>
      <c r="R445" s="637">
        <f t="shared" si="198"/>
        <v>0</v>
      </c>
      <c r="S445" s="649"/>
      <c r="T445" s="519">
        <v>262</v>
      </c>
      <c r="U445" s="519">
        <f t="shared" si="205"/>
        <v>0</v>
      </c>
      <c r="V445" s="519">
        <v>80.600000000000009</v>
      </c>
      <c r="W445" s="519">
        <f t="shared" si="206"/>
        <v>0</v>
      </c>
      <c r="X445" s="670">
        <f t="shared" si="207"/>
        <v>0</v>
      </c>
    </row>
    <row r="446" spans="1:24" s="403" customFormat="1" ht="17.45" hidden="1" customHeight="1" x14ac:dyDescent="0.25">
      <c r="A446" s="439" t="s">
        <v>1007</v>
      </c>
      <c r="B446" s="438" t="s">
        <v>529</v>
      </c>
      <c r="C446" s="571" t="s">
        <v>31</v>
      </c>
      <c r="D446" s="596">
        <v>32</v>
      </c>
      <c r="E446" s="466">
        <v>131</v>
      </c>
      <c r="F446" s="466">
        <f t="shared" si="199"/>
        <v>4192</v>
      </c>
      <c r="G446" s="466">
        <v>3434.6</v>
      </c>
      <c r="H446" s="466">
        <f t="shared" si="200"/>
        <v>109907.2</v>
      </c>
      <c r="I446" s="587">
        <f t="shared" si="201"/>
        <v>114099.2</v>
      </c>
      <c r="J446" s="618"/>
      <c r="K446" s="519">
        <v>131</v>
      </c>
      <c r="L446" s="466">
        <f t="shared" si="202"/>
        <v>0</v>
      </c>
      <c r="M446" s="519">
        <v>3434.6</v>
      </c>
      <c r="N446" s="466">
        <f t="shared" si="203"/>
        <v>0</v>
      </c>
      <c r="O446" s="587">
        <f t="shared" si="204"/>
        <v>0</v>
      </c>
      <c r="P446" s="638">
        <f t="shared" si="196"/>
        <v>0</v>
      </c>
      <c r="Q446" s="512">
        <f t="shared" si="197"/>
        <v>0</v>
      </c>
      <c r="R446" s="637">
        <f t="shared" si="198"/>
        <v>0</v>
      </c>
      <c r="S446" s="649"/>
      <c r="T446" s="519">
        <v>131</v>
      </c>
      <c r="U446" s="519">
        <f t="shared" si="205"/>
        <v>0</v>
      </c>
      <c r="V446" s="519">
        <v>3434.6</v>
      </c>
      <c r="W446" s="519">
        <f t="shared" si="206"/>
        <v>0</v>
      </c>
      <c r="X446" s="670">
        <f t="shared" si="207"/>
        <v>0</v>
      </c>
    </row>
    <row r="447" spans="1:24" s="403" customFormat="1" ht="17.45" hidden="1" customHeight="1" x14ac:dyDescent="0.25">
      <c r="A447" s="439" t="s">
        <v>1008</v>
      </c>
      <c r="B447" s="438" t="s">
        <v>530</v>
      </c>
      <c r="C447" s="571" t="s">
        <v>32</v>
      </c>
      <c r="D447" s="596">
        <v>636</v>
      </c>
      <c r="E447" s="466">
        <v>838.40000000000009</v>
      </c>
      <c r="F447" s="466">
        <f t="shared" si="199"/>
        <v>533222.40000000002</v>
      </c>
      <c r="G447" s="466">
        <v>1759</v>
      </c>
      <c r="H447" s="466">
        <f t="shared" si="200"/>
        <v>1118724</v>
      </c>
      <c r="I447" s="587">
        <f t="shared" si="201"/>
        <v>1651946.4</v>
      </c>
      <c r="J447" s="618"/>
      <c r="K447" s="519">
        <v>838.40000000000009</v>
      </c>
      <c r="L447" s="466">
        <f t="shared" si="202"/>
        <v>0</v>
      </c>
      <c r="M447" s="519">
        <v>1759</v>
      </c>
      <c r="N447" s="466">
        <f t="shared" si="203"/>
        <v>0</v>
      </c>
      <c r="O447" s="587">
        <f t="shared" si="204"/>
        <v>0</v>
      </c>
      <c r="P447" s="638">
        <f t="shared" si="196"/>
        <v>0</v>
      </c>
      <c r="Q447" s="512">
        <f t="shared" si="197"/>
        <v>0</v>
      </c>
      <c r="R447" s="637">
        <f t="shared" si="198"/>
        <v>0</v>
      </c>
      <c r="S447" s="649"/>
      <c r="T447" s="519">
        <v>838.40000000000009</v>
      </c>
      <c r="U447" s="519">
        <f t="shared" si="205"/>
        <v>0</v>
      </c>
      <c r="V447" s="519">
        <v>1759</v>
      </c>
      <c r="W447" s="519">
        <f t="shared" si="206"/>
        <v>0</v>
      </c>
      <c r="X447" s="670">
        <f t="shared" si="207"/>
        <v>0</v>
      </c>
    </row>
    <row r="448" spans="1:24" s="403" customFormat="1" ht="17.45" hidden="1" customHeight="1" x14ac:dyDescent="0.25">
      <c r="A448" s="439" t="s">
        <v>1009</v>
      </c>
      <c r="B448" s="438" t="s">
        <v>531</v>
      </c>
      <c r="C448" s="571" t="s">
        <v>31</v>
      </c>
      <c r="D448" s="596">
        <v>20</v>
      </c>
      <c r="E448" s="466">
        <v>1965</v>
      </c>
      <c r="F448" s="466">
        <f t="shared" si="199"/>
        <v>39300</v>
      </c>
      <c r="G448" s="466">
        <v>20594.600000000002</v>
      </c>
      <c r="H448" s="466">
        <f t="shared" si="200"/>
        <v>411892.00000000006</v>
      </c>
      <c r="I448" s="587">
        <f t="shared" si="201"/>
        <v>451192.00000000006</v>
      </c>
      <c r="J448" s="618"/>
      <c r="K448" s="519">
        <v>1965</v>
      </c>
      <c r="L448" s="466">
        <f t="shared" si="202"/>
        <v>0</v>
      </c>
      <c r="M448" s="519">
        <v>20594.600000000002</v>
      </c>
      <c r="N448" s="466">
        <f t="shared" si="203"/>
        <v>0</v>
      </c>
      <c r="O448" s="587">
        <f t="shared" si="204"/>
        <v>0</v>
      </c>
      <c r="P448" s="638">
        <f t="shared" si="196"/>
        <v>0</v>
      </c>
      <c r="Q448" s="512">
        <f t="shared" si="197"/>
        <v>0</v>
      </c>
      <c r="R448" s="637">
        <f t="shared" si="198"/>
        <v>0</v>
      </c>
      <c r="S448" s="649"/>
      <c r="T448" s="519">
        <v>1965</v>
      </c>
      <c r="U448" s="519">
        <f t="shared" si="205"/>
        <v>0</v>
      </c>
      <c r="V448" s="519">
        <v>20594.600000000002</v>
      </c>
      <c r="W448" s="519">
        <f t="shared" si="206"/>
        <v>0</v>
      </c>
      <c r="X448" s="670">
        <f t="shared" si="207"/>
        <v>0</v>
      </c>
    </row>
    <row r="449" spans="1:24" s="403" customFormat="1" ht="27" hidden="1" customHeight="1" x14ac:dyDescent="0.25">
      <c r="A449" s="439" t="s">
        <v>1010</v>
      </c>
      <c r="B449" s="438" t="s">
        <v>463</v>
      </c>
      <c r="C449" s="571" t="s">
        <v>32</v>
      </c>
      <c r="D449" s="596">
        <v>860</v>
      </c>
      <c r="E449" s="466">
        <v>246</v>
      </c>
      <c r="F449" s="466">
        <f t="shared" si="199"/>
        <v>211560</v>
      </c>
      <c r="G449" s="466">
        <v>101</v>
      </c>
      <c r="H449" s="466">
        <f t="shared" si="200"/>
        <v>86860</v>
      </c>
      <c r="I449" s="587">
        <f t="shared" si="201"/>
        <v>298420</v>
      </c>
      <c r="J449" s="618"/>
      <c r="K449" s="519">
        <v>246</v>
      </c>
      <c r="L449" s="466">
        <f t="shared" si="202"/>
        <v>0</v>
      </c>
      <c r="M449" s="519">
        <v>101</v>
      </c>
      <c r="N449" s="466">
        <f t="shared" si="203"/>
        <v>0</v>
      </c>
      <c r="O449" s="587">
        <f t="shared" si="204"/>
        <v>0</v>
      </c>
      <c r="P449" s="638">
        <f t="shared" si="196"/>
        <v>0</v>
      </c>
      <c r="Q449" s="512">
        <f t="shared" si="197"/>
        <v>0</v>
      </c>
      <c r="R449" s="637">
        <f t="shared" si="198"/>
        <v>0</v>
      </c>
      <c r="S449" s="649"/>
      <c r="T449" s="519">
        <v>246</v>
      </c>
      <c r="U449" s="519">
        <f t="shared" si="205"/>
        <v>0</v>
      </c>
      <c r="V449" s="519">
        <v>101</v>
      </c>
      <c r="W449" s="519">
        <f t="shared" si="206"/>
        <v>0</v>
      </c>
      <c r="X449" s="670">
        <f t="shared" si="207"/>
        <v>0</v>
      </c>
    </row>
    <row r="450" spans="1:24" s="403" customFormat="1" ht="17.45" hidden="1" customHeight="1" x14ac:dyDescent="0.25">
      <c r="A450" s="439" t="s">
        <v>1011</v>
      </c>
      <c r="B450" s="438" t="s">
        <v>532</v>
      </c>
      <c r="C450" s="571" t="s">
        <v>31</v>
      </c>
      <c r="D450" s="596">
        <v>64</v>
      </c>
      <c r="E450" s="466">
        <v>131</v>
      </c>
      <c r="F450" s="466">
        <f t="shared" si="199"/>
        <v>8384</v>
      </c>
      <c r="G450" s="466">
        <v>408.2</v>
      </c>
      <c r="H450" s="466">
        <f t="shared" si="200"/>
        <v>26124.799999999999</v>
      </c>
      <c r="I450" s="587">
        <f t="shared" si="201"/>
        <v>34508.800000000003</v>
      </c>
      <c r="J450" s="618"/>
      <c r="K450" s="519">
        <v>131</v>
      </c>
      <c r="L450" s="466">
        <f t="shared" si="202"/>
        <v>0</v>
      </c>
      <c r="M450" s="519">
        <v>408.2</v>
      </c>
      <c r="N450" s="466">
        <f t="shared" si="203"/>
        <v>0</v>
      </c>
      <c r="O450" s="587">
        <f t="shared" si="204"/>
        <v>0</v>
      </c>
      <c r="P450" s="638">
        <f t="shared" si="196"/>
        <v>0</v>
      </c>
      <c r="Q450" s="512">
        <f t="shared" si="197"/>
        <v>0</v>
      </c>
      <c r="R450" s="637">
        <f t="shared" si="198"/>
        <v>0</v>
      </c>
      <c r="S450" s="649"/>
      <c r="T450" s="519">
        <v>131</v>
      </c>
      <c r="U450" s="519">
        <f t="shared" si="205"/>
        <v>0</v>
      </c>
      <c r="V450" s="519">
        <v>408.2</v>
      </c>
      <c r="W450" s="519">
        <f t="shared" si="206"/>
        <v>0</v>
      </c>
      <c r="X450" s="670">
        <f t="shared" si="207"/>
        <v>0</v>
      </c>
    </row>
    <row r="451" spans="1:24" s="403" customFormat="1" ht="17.45" hidden="1" customHeight="1" x14ac:dyDescent="0.25">
      <c r="A451" s="439" t="s">
        <v>1012</v>
      </c>
      <c r="B451" s="438" t="s">
        <v>465</v>
      </c>
      <c r="C451" s="571" t="s">
        <v>32</v>
      </c>
      <c r="D451" s="596">
        <v>400</v>
      </c>
      <c r="E451" s="466">
        <v>65.5</v>
      </c>
      <c r="F451" s="466">
        <f t="shared" si="199"/>
        <v>26200</v>
      </c>
      <c r="G451" s="466">
        <v>166.71200000000002</v>
      </c>
      <c r="H451" s="466">
        <f t="shared" si="200"/>
        <v>66684.800000000003</v>
      </c>
      <c r="I451" s="587">
        <f t="shared" si="201"/>
        <v>92884.800000000003</v>
      </c>
      <c r="J451" s="618"/>
      <c r="K451" s="519">
        <v>65.5</v>
      </c>
      <c r="L451" s="466">
        <f t="shared" si="202"/>
        <v>0</v>
      </c>
      <c r="M451" s="519">
        <v>166.71200000000002</v>
      </c>
      <c r="N451" s="466">
        <f t="shared" si="203"/>
        <v>0</v>
      </c>
      <c r="O451" s="587">
        <f t="shared" si="204"/>
        <v>0</v>
      </c>
      <c r="P451" s="638">
        <f t="shared" si="196"/>
        <v>0</v>
      </c>
      <c r="Q451" s="512">
        <f t="shared" si="197"/>
        <v>0</v>
      </c>
      <c r="R451" s="637">
        <f t="shared" si="198"/>
        <v>0</v>
      </c>
      <c r="S451" s="649"/>
      <c r="T451" s="519">
        <v>65.5</v>
      </c>
      <c r="U451" s="519">
        <f t="shared" si="205"/>
        <v>0</v>
      </c>
      <c r="V451" s="519">
        <v>166.71200000000002</v>
      </c>
      <c r="W451" s="519">
        <f t="shared" si="206"/>
        <v>0</v>
      </c>
      <c r="X451" s="670">
        <f t="shared" si="207"/>
        <v>0</v>
      </c>
    </row>
    <row r="452" spans="1:24" s="403" customFormat="1" ht="17.45" hidden="1" customHeight="1" x14ac:dyDescent="0.25">
      <c r="A452" s="439" t="s">
        <v>1013</v>
      </c>
      <c r="B452" s="438" t="s">
        <v>466</v>
      </c>
      <c r="C452" s="571" t="s">
        <v>31</v>
      </c>
      <c r="D452" s="596">
        <v>1240</v>
      </c>
      <c r="E452" s="466">
        <v>32.75</v>
      </c>
      <c r="F452" s="466">
        <f t="shared" si="199"/>
        <v>40610</v>
      </c>
      <c r="G452" s="466">
        <v>36.816000000000003</v>
      </c>
      <c r="H452" s="466">
        <f t="shared" si="200"/>
        <v>45651.840000000004</v>
      </c>
      <c r="I452" s="587">
        <f t="shared" si="201"/>
        <v>86261.84</v>
      </c>
      <c r="J452" s="618"/>
      <c r="K452" s="519">
        <v>32.75</v>
      </c>
      <c r="L452" s="466">
        <f t="shared" si="202"/>
        <v>0</v>
      </c>
      <c r="M452" s="519">
        <v>36.816000000000003</v>
      </c>
      <c r="N452" s="466">
        <f t="shared" si="203"/>
        <v>0</v>
      </c>
      <c r="O452" s="587">
        <f t="shared" si="204"/>
        <v>0</v>
      </c>
      <c r="P452" s="638">
        <f t="shared" si="196"/>
        <v>0</v>
      </c>
      <c r="Q452" s="512">
        <f t="shared" si="197"/>
        <v>0</v>
      </c>
      <c r="R452" s="637">
        <f t="shared" si="198"/>
        <v>0</v>
      </c>
      <c r="S452" s="649"/>
      <c r="T452" s="519">
        <v>32.75</v>
      </c>
      <c r="U452" s="519">
        <f t="shared" si="205"/>
        <v>0</v>
      </c>
      <c r="V452" s="519">
        <v>36.816000000000003</v>
      </c>
      <c r="W452" s="519">
        <f t="shared" si="206"/>
        <v>0</v>
      </c>
      <c r="X452" s="670">
        <f t="shared" si="207"/>
        <v>0</v>
      </c>
    </row>
    <row r="453" spans="1:24" s="403" customFormat="1" ht="17.45" hidden="1" customHeight="1" x14ac:dyDescent="0.25">
      <c r="A453" s="439" t="s">
        <v>1014</v>
      </c>
      <c r="B453" s="438" t="s">
        <v>464</v>
      </c>
      <c r="C453" s="571" t="s">
        <v>31</v>
      </c>
      <c r="D453" s="596">
        <v>120</v>
      </c>
      <c r="E453" s="466">
        <v>262</v>
      </c>
      <c r="F453" s="466">
        <f t="shared" si="199"/>
        <v>31440</v>
      </c>
      <c r="G453" s="466">
        <v>681.2</v>
      </c>
      <c r="H453" s="466">
        <f t="shared" si="200"/>
        <v>81744</v>
      </c>
      <c r="I453" s="587">
        <f t="shared" si="201"/>
        <v>113184</v>
      </c>
      <c r="J453" s="618"/>
      <c r="K453" s="519">
        <v>262</v>
      </c>
      <c r="L453" s="466">
        <f t="shared" si="202"/>
        <v>0</v>
      </c>
      <c r="M453" s="519">
        <v>681.2</v>
      </c>
      <c r="N453" s="466">
        <f t="shared" si="203"/>
        <v>0</v>
      </c>
      <c r="O453" s="587">
        <f t="shared" si="204"/>
        <v>0</v>
      </c>
      <c r="P453" s="638">
        <f t="shared" si="196"/>
        <v>0</v>
      </c>
      <c r="Q453" s="512">
        <f t="shared" si="197"/>
        <v>0</v>
      </c>
      <c r="R453" s="637">
        <f t="shared" si="198"/>
        <v>0</v>
      </c>
      <c r="S453" s="649"/>
      <c r="T453" s="519">
        <v>262</v>
      </c>
      <c r="U453" s="519">
        <f t="shared" si="205"/>
        <v>0</v>
      </c>
      <c r="V453" s="519">
        <v>681.2</v>
      </c>
      <c r="W453" s="519">
        <f t="shared" si="206"/>
        <v>0</v>
      </c>
      <c r="X453" s="670">
        <f t="shared" si="207"/>
        <v>0</v>
      </c>
    </row>
    <row r="454" spans="1:24" s="403" customFormat="1" ht="26.25" hidden="1" customHeight="1" x14ac:dyDescent="0.25">
      <c r="A454" s="439" t="s">
        <v>1015</v>
      </c>
      <c r="B454" s="438" t="s">
        <v>533</v>
      </c>
      <c r="C454" s="571" t="s">
        <v>32</v>
      </c>
      <c r="D454" s="596">
        <v>10</v>
      </c>
      <c r="E454" s="466">
        <v>65.5</v>
      </c>
      <c r="F454" s="466">
        <f t="shared" si="199"/>
        <v>655</v>
      </c>
      <c r="G454" s="466">
        <v>348.40000000000003</v>
      </c>
      <c r="H454" s="466">
        <f t="shared" si="200"/>
        <v>3484.0000000000005</v>
      </c>
      <c r="I454" s="587">
        <f t="shared" si="201"/>
        <v>4139</v>
      </c>
      <c r="J454" s="618"/>
      <c r="K454" s="519">
        <v>65.5</v>
      </c>
      <c r="L454" s="466">
        <f t="shared" si="202"/>
        <v>0</v>
      </c>
      <c r="M454" s="519">
        <v>348.40000000000003</v>
      </c>
      <c r="N454" s="466">
        <f t="shared" si="203"/>
        <v>0</v>
      </c>
      <c r="O454" s="587">
        <f t="shared" si="204"/>
        <v>0</v>
      </c>
      <c r="P454" s="638">
        <f t="shared" si="196"/>
        <v>0</v>
      </c>
      <c r="Q454" s="512">
        <f t="shared" si="197"/>
        <v>0</v>
      </c>
      <c r="R454" s="637">
        <f t="shared" si="198"/>
        <v>0</v>
      </c>
      <c r="S454" s="649"/>
      <c r="T454" s="519">
        <v>65.5</v>
      </c>
      <c r="U454" s="519">
        <f t="shared" si="205"/>
        <v>0</v>
      </c>
      <c r="V454" s="519">
        <v>348.40000000000003</v>
      </c>
      <c r="W454" s="519">
        <f t="shared" si="206"/>
        <v>0</v>
      </c>
      <c r="X454" s="670">
        <f t="shared" si="207"/>
        <v>0</v>
      </c>
    </row>
    <row r="455" spans="1:24" s="403" customFormat="1" ht="17.45" hidden="1" customHeight="1" x14ac:dyDescent="0.25">
      <c r="A455" s="439" t="s">
        <v>1016</v>
      </c>
      <c r="B455" s="438" t="s">
        <v>469</v>
      </c>
      <c r="C455" s="571" t="s">
        <v>32</v>
      </c>
      <c r="D455" s="596">
        <v>1500</v>
      </c>
      <c r="E455" s="466">
        <v>458.5</v>
      </c>
      <c r="F455" s="466">
        <f t="shared" si="199"/>
        <v>687750</v>
      </c>
      <c r="G455" s="466">
        <v>369.2</v>
      </c>
      <c r="H455" s="466">
        <f t="shared" si="200"/>
        <v>553800</v>
      </c>
      <c r="I455" s="587">
        <f t="shared" si="201"/>
        <v>1241550</v>
      </c>
      <c r="J455" s="618"/>
      <c r="K455" s="519">
        <v>458.5</v>
      </c>
      <c r="L455" s="466">
        <f t="shared" si="202"/>
        <v>0</v>
      </c>
      <c r="M455" s="519">
        <v>369.2</v>
      </c>
      <c r="N455" s="466">
        <f t="shared" si="203"/>
        <v>0</v>
      </c>
      <c r="O455" s="587">
        <f t="shared" si="204"/>
        <v>0</v>
      </c>
      <c r="P455" s="638">
        <f t="shared" si="196"/>
        <v>0</v>
      </c>
      <c r="Q455" s="512">
        <f t="shared" si="197"/>
        <v>0</v>
      </c>
      <c r="R455" s="637">
        <f t="shared" si="198"/>
        <v>0</v>
      </c>
      <c r="S455" s="649"/>
      <c r="T455" s="519">
        <v>458.5</v>
      </c>
      <c r="U455" s="519">
        <f t="shared" si="205"/>
        <v>0</v>
      </c>
      <c r="V455" s="519">
        <v>369.2</v>
      </c>
      <c r="W455" s="519">
        <f t="shared" si="206"/>
        <v>0</v>
      </c>
      <c r="X455" s="670">
        <f t="shared" si="207"/>
        <v>0</v>
      </c>
    </row>
    <row r="456" spans="1:24" s="403" customFormat="1" ht="17.45" hidden="1" customHeight="1" x14ac:dyDescent="0.25">
      <c r="A456" s="439" t="s">
        <v>1017</v>
      </c>
      <c r="B456" s="438" t="s">
        <v>534</v>
      </c>
      <c r="C456" s="571" t="s">
        <v>32</v>
      </c>
      <c r="D456" s="596">
        <v>105</v>
      </c>
      <c r="E456" s="466">
        <v>458.5</v>
      </c>
      <c r="F456" s="466">
        <f t="shared" si="199"/>
        <v>48142.5</v>
      </c>
      <c r="G456" s="466">
        <v>254.8</v>
      </c>
      <c r="H456" s="466">
        <f t="shared" si="200"/>
        <v>26754</v>
      </c>
      <c r="I456" s="587">
        <f t="shared" si="201"/>
        <v>74896.5</v>
      </c>
      <c r="J456" s="618"/>
      <c r="K456" s="519">
        <v>458.5</v>
      </c>
      <c r="L456" s="466">
        <f t="shared" si="202"/>
        <v>0</v>
      </c>
      <c r="M456" s="519">
        <v>254.8</v>
      </c>
      <c r="N456" s="466">
        <f t="shared" si="203"/>
        <v>0</v>
      </c>
      <c r="O456" s="587">
        <f t="shared" si="204"/>
        <v>0</v>
      </c>
      <c r="P456" s="638">
        <f t="shared" si="196"/>
        <v>0</v>
      </c>
      <c r="Q456" s="512">
        <f t="shared" si="197"/>
        <v>0</v>
      </c>
      <c r="R456" s="637">
        <f t="shared" si="198"/>
        <v>0</v>
      </c>
      <c r="S456" s="649"/>
      <c r="T456" s="519">
        <v>458.5</v>
      </c>
      <c r="U456" s="519">
        <f t="shared" si="205"/>
        <v>0</v>
      </c>
      <c r="V456" s="519">
        <v>254.8</v>
      </c>
      <c r="W456" s="519">
        <f t="shared" si="206"/>
        <v>0</v>
      </c>
      <c r="X456" s="670">
        <f t="shared" si="207"/>
        <v>0</v>
      </c>
    </row>
    <row r="457" spans="1:24" s="403" customFormat="1" ht="17.45" hidden="1" customHeight="1" x14ac:dyDescent="0.25">
      <c r="A457" s="439" t="s">
        <v>1018</v>
      </c>
      <c r="B457" s="438" t="s">
        <v>535</v>
      </c>
      <c r="C457" s="571" t="s">
        <v>32</v>
      </c>
      <c r="D457" s="596">
        <v>40</v>
      </c>
      <c r="E457" s="466">
        <v>1283.8</v>
      </c>
      <c r="F457" s="466">
        <f t="shared" si="199"/>
        <v>51352</v>
      </c>
      <c r="G457" s="466">
        <v>2241.2000000000003</v>
      </c>
      <c r="H457" s="466">
        <f t="shared" si="200"/>
        <v>89648.000000000015</v>
      </c>
      <c r="I457" s="587">
        <f t="shared" si="201"/>
        <v>141000</v>
      </c>
      <c r="J457" s="618"/>
      <c r="K457" s="519">
        <v>1283.8</v>
      </c>
      <c r="L457" s="466">
        <f t="shared" si="202"/>
        <v>0</v>
      </c>
      <c r="M457" s="519">
        <v>2241.2000000000003</v>
      </c>
      <c r="N457" s="466">
        <f t="shared" si="203"/>
        <v>0</v>
      </c>
      <c r="O457" s="587">
        <f t="shared" si="204"/>
        <v>0</v>
      </c>
      <c r="P457" s="638">
        <f t="shared" si="196"/>
        <v>0</v>
      </c>
      <c r="Q457" s="512">
        <f t="shared" si="197"/>
        <v>0</v>
      </c>
      <c r="R457" s="637">
        <f t="shared" si="198"/>
        <v>0</v>
      </c>
      <c r="S457" s="649"/>
      <c r="T457" s="519">
        <v>1283.8</v>
      </c>
      <c r="U457" s="519">
        <f t="shared" si="205"/>
        <v>0</v>
      </c>
      <c r="V457" s="519">
        <v>2241.2000000000003</v>
      </c>
      <c r="W457" s="519">
        <f t="shared" si="206"/>
        <v>0</v>
      </c>
      <c r="X457" s="670">
        <f t="shared" si="207"/>
        <v>0</v>
      </c>
    </row>
    <row r="458" spans="1:24" s="403" customFormat="1" ht="17.45" hidden="1" customHeight="1" x14ac:dyDescent="0.25">
      <c r="A458" s="439" t="s">
        <v>1019</v>
      </c>
      <c r="B458" s="438" t="s">
        <v>536</v>
      </c>
      <c r="C458" s="571" t="s">
        <v>32</v>
      </c>
      <c r="D458" s="596">
        <v>780</v>
      </c>
      <c r="E458" s="466">
        <v>1048</v>
      </c>
      <c r="F458" s="466">
        <f t="shared" si="199"/>
        <v>817440</v>
      </c>
      <c r="G458" s="466">
        <v>1084.2</v>
      </c>
      <c r="H458" s="466">
        <f t="shared" si="200"/>
        <v>845676</v>
      </c>
      <c r="I458" s="587">
        <f t="shared" si="201"/>
        <v>1663116</v>
      </c>
      <c r="J458" s="618"/>
      <c r="K458" s="519">
        <v>1048</v>
      </c>
      <c r="L458" s="466">
        <f t="shared" si="202"/>
        <v>0</v>
      </c>
      <c r="M458" s="519">
        <v>1084.2</v>
      </c>
      <c r="N458" s="466">
        <f t="shared" si="203"/>
        <v>0</v>
      </c>
      <c r="O458" s="587">
        <f t="shared" si="204"/>
        <v>0</v>
      </c>
      <c r="P458" s="638">
        <f t="shared" si="196"/>
        <v>0</v>
      </c>
      <c r="Q458" s="512">
        <f t="shared" si="197"/>
        <v>0</v>
      </c>
      <c r="R458" s="637">
        <f t="shared" si="198"/>
        <v>0</v>
      </c>
      <c r="S458" s="649"/>
      <c r="T458" s="519">
        <v>1048</v>
      </c>
      <c r="U458" s="519">
        <f t="shared" si="205"/>
        <v>0</v>
      </c>
      <c r="V458" s="519">
        <v>1084.2</v>
      </c>
      <c r="W458" s="519">
        <f t="shared" si="206"/>
        <v>0</v>
      </c>
      <c r="X458" s="670">
        <f t="shared" si="207"/>
        <v>0</v>
      </c>
    </row>
    <row r="459" spans="1:24" s="403" customFormat="1" ht="17.45" hidden="1" customHeight="1" x14ac:dyDescent="0.25">
      <c r="A459" s="439" t="s">
        <v>1020</v>
      </c>
      <c r="B459" s="438" t="s">
        <v>537</v>
      </c>
      <c r="C459" s="571" t="s">
        <v>171</v>
      </c>
      <c r="D459" s="596">
        <v>2.7</v>
      </c>
      <c r="E459" s="466">
        <v>1249.74</v>
      </c>
      <c r="F459" s="466">
        <f t="shared" si="199"/>
        <v>3374.2980000000002</v>
      </c>
      <c r="G459" s="466"/>
      <c r="H459" s="466"/>
      <c r="I459" s="587">
        <f t="shared" si="201"/>
        <v>3374.2980000000002</v>
      </c>
      <c r="J459" s="618"/>
      <c r="K459" s="519">
        <v>1249.74</v>
      </c>
      <c r="L459" s="466">
        <f t="shared" si="202"/>
        <v>0</v>
      </c>
      <c r="M459" s="519"/>
      <c r="N459" s="466"/>
      <c r="O459" s="587">
        <f t="shared" si="204"/>
        <v>0</v>
      </c>
      <c r="P459" s="638">
        <f t="shared" si="196"/>
        <v>0</v>
      </c>
      <c r="Q459" s="512">
        <f t="shared" si="197"/>
        <v>0</v>
      </c>
      <c r="R459" s="637">
        <f t="shared" si="198"/>
        <v>0</v>
      </c>
      <c r="S459" s="649"/>
      <c r="T459" s="519">
        <v>1249.74</v>
      </c>
      <c r="U459" s="519">
        <f t="shared" si="205"/>
        <v>0</v>
      </c>
      <c r="V459" s="519"/>
      <c r="W459" s="519"/>
      <c r="X459" s="670">
        <f t="shared" si="207"/>
        <v>0</v>
      </c>
    </row>
    <row r="460" spans="1:24" s="403" customFormat="1" ht="17.45" hidden="1" customHeight="1" x14ac:dyDescent="0.25">
      <c r="A460" s="439" t="s">
        <v>1021</v>
      </c>
      <c r="B460" s="438" t="s">
        <v>538</v>
      </c>
      <c r="C460" s="576" t="s">
        <v>171</v>
      </c>
      <c r="D460" s="599">
        <v>1.2</v>
      </c>
      <c r="E460" s="466">
        <v>1522.22</v>
      </c>
      <c r="F460" s="466">
        <f t="shared" si="199"/>
        <v>1826.664</v>
      </c>
      <c r="G460" s="466">
        <v>1092</v>
      </c>
      <c r="H460" s="466">
        <f>G460*D460</f>
        <v>1310.3999999999999</v>
      </c>
      <c r="I460" s="587">
        <f t="shared" si="201"/>
        <v>3137.0639999999999</v>
      </c>
      <c r="J460" s="619"/>
      <c r="K460" s="519">
        <v>1522.22</v>
      </c>
      <c r="L460" s="466">
        <f t="shared" si="202"/>
        <v>0</v>
      </c>
      <c r="M460" s="519">
        <v>1092</v>
      </c>
      <c r="N460" s="466">
        <f>M460*J460</f>
        <v>0</v>
      </c>
      <c r="O460" s="587">
        <f t="shared" si="204"/>
        <v>0</v>
      </c>
      <c r="P460" s="638">
        <f t="shared" si="196"/>
        <v>0</v>
      </c>
      <c r="Q460" s="512">
        <f t="shared" si="197"/>
        <v>0</v>
      </c>
      <c r="R460" s="637">
        <f t="shared" si="198"/>
        <v>0</v>
      </c>
      <c r="S460" s="638"/>
      <c r="T460" s="519">
        <v>1522.22</v>
      </c>
      <c r="U460" s="519">
        <f t="shared" si="205"/>
        <v>0</v>
      </c>
      <c r="V460" s="519">
        <v>1092</v>
      </c>
      <c r="W460" s="519">
        <f>V460*S460</f>
        <v>0</v>
      </c>
      <c r="X460" s="670">
        <f t="shared" si="207"/>
        <v>0</v>
      </c>
    </row>
    <row r="461" spans="1:24" s="403" customFormat="1" ht="17.45" hidden="1" customHeight="1" x14ac:dyDescent="0.25">
      <c r="A461" s="439" t="s">
        <v>1022</v>
      </c>
      <c r="B461" s="438" t="s">
        <v>539</v>
      </c>
      <c r="C461" s="571" t="s">
        <v>171</v>
      </c>
      <c r="D461" s="596">
        <v>1.5</v>
      </c>
      <c r="E461" s="466">
        <v>1249.74</v>
      </c>
      <c r="F461" s="466">
        <f t="shared" si="199"/>
        <v>1874.6100000000001</v>
      </c>
      <c r="G461" s="466"/>
      <c r="H461" s="466"/>
      <c r="I461" s="587">
        <f t="shared" si="201"/>
        <v>1874.6100000000001</v>
      </c>
      <c r="J461" s="618"/>
      <c r="K461" s="519">
        <v>1249.74</v>
      </c>
      <c r="L461" s="466">
        <f t="shared" si="202"/>
        <v>0</v>
      </c>
      <c r="M461" s="519"/>
      <c r="N461" s="466"/>
      <c r="O461" s="587">
        <f t="shared" si="204"/>
        <v>0</v>
      </c>
      <c r="P461" s="638">
        <f t="shared" si="196"/>
        <v>0</v>
      </c>
      <c r="Q461" s="512">
        <f t="shared" si="197"/>
        <v>0</v>
      </c>
      <c r="R461" s="637">
        <f t="shared" si="198"/>
        <v>0</v>
      </c>
      <c r="S461" s="649"/>
      <c r="T461" s="519">
        <v>1249.74</v>
      </c>
      <c r="U461" s="519">
        <f t="shared" si="205"/>
        <v>0</v>
      </c>
      <c r="V461" s="519"/>
      <c r="W461" s="519"/>
      <c r="X461" s="670">
        <f t="shared" si="207"/>
        <v>0</v>
      </c>
    </row>
    <row r="462" spans="1:24" s="403" customFormat="1" ht="17.45" hidden="1" customHeight="1" x14ac:dyDescent="0.25">
      <c r="A462" s="439" t="s">
        <v>1023</v>
      </c>
      <c r="B462" s="438" t="s">
        <v>540</v>
      </c>
      <c r="C462" s="571" t="s">
        <v>171</v>
      </c>
      <c r="D462" s="596">
        <v>1.2</v>
      </c>
      <c r="E462" s="466">
        <v>3144</v>
      </c>
      <c r="F462" s="466">
        <f t="shared" si="199"/>
        <v>3772.7999999999997</v>
      </c>
      <c r="G462" s="466"/>
      <c r="H462" s="466"/>
      <c r="I462" s="587">
        <f t="shared" si="201"/>
        <v>3772.7999999999997</v>
      </c>
      <c r="J462" s="618"/>
      <c r="K462" s="519">
        <v>3144</v>
      </c>
      <c r="L462" s="466">
        <f t="shared" si="202"/>
        <v>0</v>
      </c>
      <c r="M462" s="519"/>
      <c r="N462" s="466"/>
      <c r="O462" s="587">
        <f t="shared" si="204"/>
        <v>0</v>
      </c>
      <c r="P462" s="638">
        <f t="shared" si="196"/>
        <v>0</v>
      </c>
      <c r="Q462" s="512">
        <f t="shared" si="197"/>
        <v>0</v>
      </c>
      <c r="R462" s="637">
        <f t="shared" si="198"/>
        <v>0</v>
      </c>
      <c r="S462" s="649"/>
      <c r="T462" s="519">
        <v>3144</v>
      </c>
      <c r="U462" s="519">
        <f t="shared" si="205"/>
        <v>0</v>
      </c>
      <c r="V462" s="519"/>
      <c r="W462" s="519"/>
      <c r="X462" s="670">
        <f t="shared" si="207"/>
        <v>0</v>
      </c>
    </row>
    <row r="463" spans="1:24" s="403" customFormat="1" ht="17.45" hidden="1" customHeight="1" x14ac:dyDescent="0.25">
      <c r="A463" s="439" t="s">
        <v>1024</v>
      </c>
      <c r="B463" s="438" t="s">
        <v>268</v>
      </c>
      <c r="C463" s="571" t="s">
        <v>224</v>
      </c>
      <c r="D463" s="596">
        <v>1</v>
      </c>
      <c r="E463" s="466"/>
      <c r="F463" s="466"/>
      <c r="G463" s="466">
        <v>28704</v>
      </c>
      <c r="H463" s="466">
        <f>G463*D463</f>
        <v>28704</v>
      </c>
      <c r="I463" s="587">
        <f t="shared" si="201"/>
        <v>28704</v>
      </c>
      <c r="J463" s="618"/>
      <c r="K463" s="519"/>
      <c r="L463" s="466"/>
      <c r="M463" s="519">
        <v>28704</v>
      </c>
      <c r="N463" s="466">
        <f>M463*J463</f>
        <v>0</v>
      </c>
      <c r="O463" s="587">
        <f t="shared" si="204"/>
        <v>0</v>
      </c>
      <c r="P463" s="638">
        <f t="shared" si="196"/>
        <v>0</v>
      </c>
      <c r="Q463" s="512">
        <f t="shared" si="197"/>
        <v>0</v>
      </c>
      <c r="R463" s="637">
        <f t="shared" si="198"/>
        <v>0</v>
      </c>
      <c r="S463" s="649"/>
      <c r="T463" s="519"/>
      <c r="U463" s="519"/>
      <c r="V463" s="519">
        <v>28704</v>
      </c>
      <c r="W463" s="519">
        <f>V463*S463</f>
        <v>0</v>
      </c>
      <c r="X463" s="670">
        <f t="shared" si="207"/>
        <v>0</v>
      </c>
    </row>
    <row r="464" spans="1:24" s="403" customFormat="1" ht="17.45" hidden="1" customHeight="1" x14ac:dyDescent="0.25">
      <c r="A464" s="439" t="s">
        <v>1025</v>
      </c>
      <c r="B464" s="438" t="s">
        <v>358</v>
      </c>
      <c r="C464" s="571" t="s">
        <v>224</v>
      </c>
      <c r="D464" s="596">
        <v>1</v>
      </c>
      <c r="E464" s="466">
        <v>76800</v>
      </c>
      <c r="F464" s="466">
        <f>E464*D464</f>
        <v>76800</v>
      </c>
      <c r="G464" s="466"/>
      <c r="H464" s="466"/>
      <c r="I464" s="587">
        <f t="shared" si="201"/>
        <v>76800</v>
      </c>
      <c r="J464" s="618"/>
      <c r="K464" s="519">
        <v>76800</v>
      </c>
      <c r="L464" s="466">
        <f>K464*J464</f>
        <v>0</v>
      </c>
      <c r="M464" s="519"/>
      <c r="N464" s="466"/>
      <c r="O464" s="587">
        <f t="shared" si="204"/>
        <v>0</v>
      </c>
      <c r="P464" s="638">
        <f t="shared" si="196"/>
        <v>0</v>
      </c>
      <c r="Q464" s="512">
        <f t="shared" si="197"/>
        <v>0</v>
      </c>
      <c r="R464" s="637">
        <f t="shared" si="198"/>
        <v>0</v>
      </c>
      <c r="S464" s="649"/>
      <c r="T464" s="519">
        <v>76800</v>
      </c>
      <c r="U464" s="519">
        <f>T464*S464</f>
        <v>0</v>
      </c>
      <c r="V464" s="519"/>
      <c r="W464" s="519"/>
      <c r="X464" s="670">
        <f t="shared" si="207"/>
        <v>0</v>
      </c>
    </row>
    <row r="465" spans="1:24" s="404" customFormat="1" ht="17.45" hidden="1" customHeight="1" x14ac:dyDescent="0.25">
      <c r="A465" s="703" t="s">
        <v>541</v>
      </c>
      <c r="B465" s="695" t="s">
        <v>542</v>
      </c>
      <c r="C465" s="696"/>
      <c r="D465" s="697"/>
      <c r="E465" s="464"/>
      <c r="F465" s="464">
        <f>SUM(F466:F483)</f>
        <v>557498.30000000005</v>
      </c>
      <c r="G465" s="464"/>
      <c r="H465" s="464">
        <f>SUM(H466:H483)</f>
        <v>1249440.52</v>
      </c>
      <c r="I465" s="588">
        <f>SUM(I466:I483)</f>
        <v>1806938.82</v>
      </c>
      <c r="J465" s="634"/>
      <c r="K465" s="518"/>
      <c r="L465" s="464">
        <f>SUM(L466:L483)</f>
        <v>0</v>
      </c>
      <c r="M465" s="518"/>
      <c r="N465" s="464">
        <f>SUM(N466:N483)</f>
        <v>0</v>
      </c>
      <c r="O465" s="588">
        <f>SUM(O466:O483)</f>
        <v>0</v>
      </c>
      <c r="P465" s="638">
        <f t="shared" si="196"/>
        <v>0</v>
      </c>
      <c r="Q465" s="512">
        <f t="shared" si="197"/>
        <v>0</v>
      </c>
      <c r="R465" s="637">
        <f t="shared" si="198"/>
        <v>0</v>
      </c>
      <c r="S465" s="633"/>
      <c r="T465" s="518"/>
      <c r="U465" s="518">
        <f>SUM(U466:U483)</f>
        <v>0</v>
      </c>
      <c r="V465" s="518"/>
      <c r="W465" s="518">
        <f>SUM(W466:W483)</f>
        <v>0</v>
      </c>
      <c r="X465" s="669">
        <f>SUM(X466:X483)</f>
        <v>0</v>
      </c>
    </row>
    <row r="466" spans="1:24" s="403" customFormat="1" ht="17.45" hidden="1" customHeight="1" x14ac:dyDescent="0.25">
      <c r="A466" s="439" t="s">
        <v>840</v>
      </c>
      <c r="B466" s="438" t="s">
        <v>393</v>
      </c>
      <c r="C466" s="571" t="s">
        <v>31</v>
      </c>
      <c r="D466" s="596">
        <v>1</v>
      </c>
      <c r="E466" s="466">
        <v>5502</v>
      </c>
      <c r="F466" s="466">
        <f t="shared" ref="F466:F481" si="208">E466*D466</f>
        <v>5502</v>
      </c>
      <c r="G466" s="466">
        <v>87964</v>
      </c>
      <c r="H466" s="466">
        <f t="shared" ref="H466:H482" si="209">G466*D466</f>
        <v>87964</v>
      </c>
      <c r="I466" s="587">
        <f t="shared" ref="I466:I483" si="210">H466+F466</f>
        <v>93466</v>
      </c>
      <c r="J466" s="618"/>
      <c r="K466" s="519">
        <v>5502</v>
      </c>
      <c r="L466" s="466">
        <f t="shared" ref="L466:L481" si="211">K466*J466</f>
        <v>0</v>
      </c>
      <c r="M466" s="519">
        <v>87964</v>
      </c>
      <c r="N466" s="466">
        <f t="shared" ref="N466:N482" si="212">M466*J466</f>
        <v>0</v>
      </c>
      <c r="O466" s="587">
        <f t="shared" ref="O466:O483" si="213">N466+L466</f>
        <v>0</v>
      </c>
      <c r="P466" s="638">
        <f t="shared" si="196"/>
        <v>0</v>
      </c>
      <c r="Q466" s="512">
        <f t="shared" si="197"/>
        <v>0</v>
      </c>
      <c r="R466" s="637">
        <f t="shared" si="198"/>
        <v>0</v>
      </c>
      <c r="S466" s="649"/>
      <c r="T466" s="519">
        <v>5502</v>
      </c>
      <c r="U466" s="519">
        <f t="shared" ref="U466:U481" si="214">T466*S466</f>
        <v>0</v>
      </c>
      <c r="V466" s="519">
        <v>87964</v>
      </c>
      <c r="W466" s="519">
        <f t="shared" ref="W466:W482" si="215">V466*S466</f>
        <v>0</v>
      </c>
      <c r="X466" s="670">
        <f t="shared" ref="X466:X483" si="216">W466+U466</f>
        <v>0</v>
      </c>
    </row>
    <row r="467" spans="1:24" s="403" customFormat="1" ht="17.45" hidden="1" customHeight="1" x14ac:dyDescent="0.25">
      <c r="A467" s="439" t="s">
        <v>1027</v>
      </c>
      <c r="B467" s="438" t="s">
        <v>393</v>
      </c>
      <c r="C467" s="571" t="s">
        <v>32</v>
      </c>
      <c r="D467" s="596">
        <v>70</v>
      </c>
      <c r="E467" s="466">
        <v>314.40000000000003</v>
      </c>
      <c r="F467" s="466">
        <f t="shared" si="208"/>
        <v>22008.000000000004</v>
      </c>
      <c r="G467" s="466">
        <v>2857.4</v>
      </c>
      <c r="H467" s="466">
        <f t="shared" si="209"/>
        <v>200018</v>
      </c>
      <c r="I467" s="587">
        <f t="shared" si="210"/>
        <v>222026</v>
      </c>
      <c r="J467" s="618"/>
      <c r="K467" s="519">
        <v>314.40000000000003</v>
      </c>
      <c r="L467" s="466">
        <f t="shared" si="211"/>
        <v>0</v>
      </c>
      <c r="M467" s="519">
        <v>2857.4</v>
      </c>
      <c r="N467" s="466">
        <f t="shared" si="212"/>
        <v>0</v>
      </c>
      <c r="O467" s="587">
        <f t="shared" si="213"/>
        <v>0</v>
      </c>
      <c r="P467" s="638">
        <f t="shared" si="196"/>
        <v>0</v>
      </c>
      <c r="Q467" s="512">
        <f t="shared" si="197"/>
        <v>0</v>
      </c>
      <c r="R467" s="637">
        <f t="shared" si="198"/>
        <v>0</v>
      </c>
      <c r="S467" s="649"/>
      <c r="T467" s="519">
        <v>314.40000000000003</v>
      </c>
      <c r="U467" s="519">
        <f t="shared" si="214"/>
        <v>0</v>
      </c>
      <c r="V467" s="519">
        <v>2857.4</v>
      </c>
      <c r="W467" s="519">
        <f t="shared" si="215"/>
        <v>0</v>
      </c>
      <c r="X467" s="670">
        <f t="shared" si="216"/>
        <v>0</v>
      </c>
    </row>
    <row r="468" spans="1:24" s="403" customFormat="1" ht="17.45" hidden="1" customHeight="1" x14ac:dyDescent="0.25">
      <c r="A468" s="439" t="s">
        <v>1028</v>
      </c>
      <c r="B468" s="438" t="s">
        <v>460</v>
      </c>
      <c r="C468" s="571" t="s">
        <v>32</v>
      </c>
      <c r="D468" s="596">
        <v>15</v>
      </c>
      <c r="E468" s="466">
        <v>162.44</v>
      </c>
      <c r="F468" s="466">
        <f t="shared" si="208"/>
        <v>2436.6</v>
      </c>
      <c r="G468" s="466">
        <v>496.6</v>
      </c>
      <c r="H468" s="466">
        <f t="shared" si="209"/>
        <v>7449</v>
      </c>
      <c r="I468" s="587">
        <f t="shared" si="210"/>
        <v>9885.6</v>
      </c>
      <c r="J468" s="618"/>
      <c r="K468" s="519">
        <v>162.44</v>
      </c>
      <c r="L468" s="466">
        <f t="shared" si="211"/>
        <v>0</v>
      </c>
      <c r="M468" s="519">
        <v>496.6</v>
      </c>
      <c r="N468" s="466">
        <f t="shared" si="212"/>
        <v>0</v>
      </c>
      <c r="O468" s="587">
        <f t="shared" si="213"/>
        <v>0</v>
      </c>
      <c r="P468" s="638">
        <f t="shared" si="196"/>
        <v>0</v>
      </c>
      <c r="Q468" s="512">
        <f t="shared" si="197"/>
        <v>0</v>
      </c>
      <c r="R468" s="637">
        <f t="shared" si="198"/>
        <v>0</v>
      </c>
      <c r="S468" s="649"/>
      <c r="T468" s="519">
        <v>162.44</v>
      </c>
      <c r="U468" s="519">
        <f t="shared" si="214"/>
        <v>0</v>
      </c>
      <c r="V468" s="519">
        <v>496.6</v>
      </c>
      <c r="W468" s="519">
        <f t="shared" si="215"/>
        <v>0</v>
      </c>
      <c r="X468" s="670">
        <f t="shared" si="216"/>
        <v>0</v>
      </c>
    </row>
    <row r="469" spans="1:24" s="403" customFormat="1" ht="17.45" hidden="1" customHeight="1" x14ac:dyDescent="0.25">
      <c r="A469" s="439" t="s">
        <v>1029</v>
      </c>
      <c r="B469" s="438" t="s">
        <v>460</v>
      </c>
      <c r="C469" s="571" t="s">
        <v>32</v>
      </c>
      <c r="D469" s="596">
        <v>350</v>
      </c>
      <c r="E469" s="466">
        <v>162.44</v>
      </c>
      <c r="F469" s="466">
        <f t="shared" si="208"/>
        <v>56854</v>
      </c>
      <c r="G469" s="466">
        <v>434.2</v>
      </c>
      <c r="H469" s="466">
        <f t="shared" si="209"/>
        <v>151970</v>
      </c>
      <c r="I469" s="587">
        <f t="shared" si="210"/>
        <v>208824</v>
      </c>
      <c r="J469" s="618"/>
      <c r="K469" s="519">
        <v>162.44</v>
      </c>
      <c r="L469" s="466">
        <f t="shared" si="211"/>
        <v>0</v>
      </c>
      <c r="M469" s="519">
        <v>434.2</v>
      </c>
      <c r="N469" s="466">
        <f t="shared" si="212"/>
        <v>0</v>
      </c>
      <c r="O469" s="587">
        <f t="shared" si="213"/>
        <v>0</v>
      </c>
      <c r="P469" s="638">
        <f t="shared" si="196"/>
        <v>0</v>
      </c>
      <c r="Q469" s="512">
        <f t="shared" si="197"/>
        <v>0</v>
      </c>
      <c r="R469" s="637">
        <f t="shared" si="198"/>
        <v>0</v>
      </c>
      <c r="S469" s="649"/>
      <c r="T469" s="519">
        <v>162.44</v>
      </c>
      <c r="U469" s="519">
        <f t="shared" si="214"/>
        <v>0</v>
      </c>
      <c r="V469" s="519">
        <v>434.2</v>
      </c>
      <c r="W469" s="519">
        <f t="shared" si="215"/>
        <v>0</v>
      </c>
      <c r="X469" s="670">
        <f t="shared" si="216"/>
        <v>0</v>
      </c>
    </row>
    <row r="470" spans="1:24" s="403" customFormat="1" ht="17.45" hidden="1" customHeight="1" x14ac:dyDescent="0.25">
      <c r="A470" s="439" t="s">
        <v>1030</v>
      </c>
      <c r="B470" s="438" t="s">
        <v>460</v>
      </c>
      <c r="C470" s="571" t="s">
        <v>32</v>
      </c>
      <c r="D470" s="596">
        <v>210</v>
      </c>
      <c r="E470" s="466">
        <v>162.44</v>
      </c>
      <c r="F470" s="466">
        <f t="shared" si="208"/>
        <v>34112.400000000001</v>
      </c>
      <c r="G470" s="466">
        <v>184.6</v>
      </c>
      <c r="H470" s="466">
        <f t="shared" si="209"/>
        <v>38766</v>
      </c>
      <c r="I470" s="587">
        <f t="shared" si="210"/>
        <v>72878.399999999994</v>
      </c>
      <c r="J470" s="618"/>
      <c r="K470" s="519">
        <v>162.44</v>
      </c>
      <c r="L470" s="466">
        <f t="shared" si="211"/>
        <v>0</v>
      </c>
      <c r="M470" s="519">
        <v>184.6</v>
      </c>
      <c r="N470" s="466">
        <f t="shared" si="212"/>
        <v>0</v>
      </c>
      <c r="O470" s="587">
        <f t="shared" si="213"/>
        <v>0</v>
      </c>
      <c r="P470" s="638">
        <f t="shared" si="196"/>
        <v>0</v>
      </c>
      <c r="Q470" s="512">
        <f t="shared" si="197"/>
        <v>0</v>
      </c>
      <c r="R470" s="637">
        <f t="shared" si="198"/>
        <v>0</v>
      </c>
      <c r="S470" s="649"/>
      <c r="T470" s="519">
        <v>162.44</v>
      </c>
      <c r="U470" s="519">
        <f t="shared" si="214"/>
        <v>0</v>
      </c>
      <c r="V470" s="519">
        <v>184.6</v>
      </c>
      <c r="W470" s="519">
        <f t="shared" si="215"/>
        <v>0</v>
      </c>
      <c r="X470" s="670">
        <f t="shared" si="216"/>
        <v>0</v>
      </c>
    </row>
    <row r="471" spans="1:24" s="403" customFormat="1" ht="17.45" hidden="1" customHeight="1" x14ac:dyDescent="0.25">
      <c r="A471" s="439" t="s">
        <v>1031</v>
      </c>
      <c r="B471" s="438" t="s">
        <v>460</v>
      </c>
      <c r="C471" s="571" t="s">
        <v>32</v>
      </c>
      <c r="D471" s="596">
        <v>270</v>
      </c>
      <c r="E471" s="466">
        <v>162.44</v>
      </c>
      <c r="F471" s="466">
        <f t="shared" si="208"/>
        <v>43858.8</v>
      </c>
      <c r="G471" s="466">
        <v>166.92000000000002</v>
      </c>
      <c r="H471" s="466">
        <f t="shared" si="209"/>
        <v>45068.4</v>
      </c>
      <c r="I471" s="587">
        <f t="shared" si="210"/>
        <v>88927.200000000012</v>
      </c>
      <c r="J471" s="618"/>
      <c r="K471" s="519">
        <v>162.44</v>
      </c>
      <c r="L471" s="466">
        <f t="shared" si="211"/>
        <v>0</v>
      </c>
      <c r="M471" s="519">
        <v>166.92000000000002</v>
      </c>
      <c r="N471" s="466">
        <f t="shared" si="212"/>
        <v>0</v>
      </c>
      <c r="O471" s="587">
        <f t="shared" si="213"/>
        <v>0</v>
      </c>
      <c r="P471" s="638">
        <f t="shared" si="196"/>
        <v>0</v>
      </c>
      <c r="Q471" s="512">
        <f t="shared" si="197"/>
        <v>0</v>
      </c>
      <c r="R471" s="637">
        <f t="shared" si="198"/>
        <v>0</v>
      </c>
      <c r="S471" s="649"/>
      <c r="T471" s="519">
        <v>162.44</v>
      </c>
      <c r="U471" s="519">
        <f t="shared" si="214"/>
        <v>0</v>
      </c>
      <c r="V471" s="519">
        <v>166.92000000000002</v>
      </c>
      <c r="W471" s="519">
        <f t="shared" si="215"/>
        <v>0</v>
      </c>
      <c r="X471" s="670">
        <f t="shared" si="216"/>
        <v>0</v>
      </c>
    </row>
    <row r="472" spans="1:24" s="403" customFormat="1" ht="17.45" hidden="1" customHeight="1" x14ac:dyDescent="0.25">
      <c r="A472" s="439" t="s">
        <v>1032</v>
      </c>
      <c r="B472" s="438" t="s">
        <v>400</v>
      </c>
      <c r="C472" s="571" t="s">
        <v>378</v>
      </c>
      <c r="D472" s="596">
        <v>300</v>
      </c>
      <c r="E472" s="466">
        <v>838.40000000000009</v>
      </c>
      <c r="F472" s="466">
        <f t="shared" si="208"/>
        <v>251520.00000000003</v>
      </c>
      <c r="G472" s="466">
        <v>1759</v>
      </c>
      <c r="H472" s="466">
        <f t="shared" si="209"/>
        <v>527700</v>
      </c>
      <c r="I472" s="587">
        <f t="shared" si="210"/>
        <v>779220</v>
      </c>
      <c r="J472" s="618"/>
      <c r="K472" s="519">
        <v>838.40000000000009</v>
      </c>
      <c r="L472" s="466">
        <f t="shared" si="211"/>
        <v>0</v>
      </c>
      <c r="M472" s="519">
        <v>1759</v>
      </c>
      <c r="N472" s="466">
        <f t="shared" si="212"/>
        <v>0</v>
      </c>
      <c r="O472" s="587">
        <f t="shared" si="213"/>
        <v>0</v>
      </c>
      <c r="P472" s="638">
        <f t="shared" si="196"/>
        <v>0</v>
      </c>
      <c r="Q472" s="512">
        <f t="shared" si="197"/>
        <v>0</v>
      </c>
      <c r="R472" s="637">
        <f t="shared" si="198"/>
        <v>0</v>
      </c>
      <c r="S472" s="649"/>
      <c r="T472" s="519">
        <v>838.40000000000009</v>
      </c>
      <c r="U472" s="519">
        <f t="shared" si="214"/>
        <v>0</v>
      </c>
      <c r="V472" s="519">
        <v>1759</v>
      </c>
      <c r="W472" s="519">
        <f t="shared" si="215"/>
        <v>0</v>
      </c>
      <c r="X472" s="670">
        <f t="shared" si="216"/>
        <v>0</v>
      </c>
    </row>
    <row r="473" spans="1:24" s="403" customFormat="1" ht="26.45" hidden="1" customHeight="1" x14ac:dyDescent="0.25">
      <c r="A473" s="439" t="s">
        <v>1033</v>
      </c>
      <c r="B473" s="438" t="s">
        <v>463</v>
      </c>
      <c r="C473" s="571" t="s">
        <v>31</v>
      </c>
      <c r="D473" s="596">
        <v>110</v>
      </c>
      <c r="E473" s="466">
        <v>262</v>
      </c>
      <c r="F473" s="466">
        <f t="shared" si="208"/>
        <v>28820</v>
      </c>
      <c r="G473" s="466">
        <v>681.2</v>
      </c>
      <c r="H473" s="466">
        <f t="shared" si="209"/>
        <v>74932</v>
      </c>
      <c r="I473" s="587">
        <f t="shared" si="210"/>
        <v>103752</v>
      </c>
      <c r="J473" s="618"/>
      <c r="K473" s="519">
        <v>262</v>
      </c>
      <c r="L473" s="466">
        <f t="shared" si="211"/>
        <v>0</v>
      </c>
      <c r="M473" s="519">
        <v>681.2</v>
      </c>
      <c r="N473" s="466">
        <f t="shared" si="212"/>
        <v>0</v>
      </c>
      <c r="O473" s="587">
        <f t="shared" si="213"/>
        <v>0</v>
      </c>
      <c r="P473" s="638">
        <f t="shared" si="196"/>
        <v>0</v>
      </c>
      <c r="Q473" s="512">
        <f t="shared" si="197"/>
        <v>0</v>
      </c>
      <c r="R473" s="637">
        <f t="shared" si="198"/>
        <v>0</v>
      </c>
      <c r="S473" s="649"/>
      <c r="T473" s="519">
        <v>262</v>
      </c>
      <c r="U473" s="519">
        <f t="shared" si="214"/>
        <v>0</v>
      </c>
      <c r="V473" s="519">
        <v>681.2</v>
      </c>
      <c r="W473" s="519">
        <f t="shared" si="215"/>
        <v>0</v>
      </c>
      <c r="X473" s="670">
        <f t="shared" si="216"/>
        <v>0</v>
      </c>
    </row>
    <row r="474" spans="1:24" s="403" customFormat="1" ht="17.45" hidden="1" customHeight="1" x14ac:dyDescent="0.25">
      <c r="A474" s="439" t="s">
        <v>1034</v>
      </c>
      <c r="B474" s="438" t="s">
        <v>543</v>
      </c>
      <c r="C474" s="571" t="s">
        <v>378</v>
      </c>
      <c r="D474" s="596">
        <v>30</v>
      </c>
      <c r="E474" s="466">
        <v>52.400000000000006</v>
      </c>
      <c r="F474" s="466">
        <f t="shared" si="208"/>
        <v>1572.0000000000002</v>
      </c>
      <c r="G474" s="466">
        <v>130</v>
      </c>
      <c r="H474" s="466">
        <f t="shared" si="209"/>
        <v>3900</v>
      </c>
      <c r="I474" s="587">
        <f t="shared" si="210"/>
        <v>5472</v>
      </c>
      <c r="J474" s="618"/>
      <c r="K474" s="519">
        <v>52.400000000000006</v>
      </c>
      <c r="L474" s="466">
        <f t="shared" si="211"/>
        <v>0</v>
      </c>
      <c r="M474" s="519">
        <v>130</v>
      </c>
      <c r="N474" s="466">
        <f t="shared" si="212"/>
        <v>0</v>
      </c>
      <c r="O474" s="587">
        <f t="shared" si="213"/>
        <v>0</v>
      </c>
      <c r="P474" s="638">
        <f t="shared" si="196"/>
        <v>0</v>
      </c>
      <c r="Q474" s="512">
        <f t="shared" si="197"/>
        <v>0</v>
      </c>
      <c r="R474" s="637">
        <f t="shared" si="198"/>
        <v>0</v>
      </c>
      <c r="S474" s="649"/>
      <c r="T474" s="519">
        <v>52.400000000000006</v>
      </c>
      <c r="U474" s="519">
        <f t="shared" si="214"/>
        <v>0</v>
      </c>
      <c r="V474" s="519">
        <v>130</v>
      </c>
      <c r="W474" s="519">
        <f t="shared" si="215"/>
        <v>0</v>
      </c>
      <c r="X474" s="670">
        <f t="shared" si="216"/>
        <v>0</v>
      </c>
    </row>
    <row r="475" spans="1:24" s="403" customFormat="1" ht="17.45" hidden="1" customHeight="1" x14ac:dyDescent="0.25">
      <c r="A475" s="439" t="s">
        <v>1035</v>
      </c>
      <c r="B475" s="438" t="s">
        <v>464</v>
      </c>
      <c r="C475" s="576" t="s">
        <v>378</v>
      </c>
      <c r="D475" s="599">
        <v>320</v>
      </c>
      <c r="E475" s="466">
        <v>45.85</v>
      </c>
      <c r="F475" s="466">
        <f t="shared" si="208"/>
        <v>14672</v>
      </c>
      <c r="G475" s="466">
        <v>58.5</v>
      </c>
      <c r="H475" s="466">
        <f t="shared" si="209"/>
        <v>18720</v>
      </c>
      <c r="I475" s="587">
        <f t="shared" si="210"/>
        <v>33392</v>
      </c>
      <c r="J475" s="619"/>
      <c r="K475" s="519">
        <v>45.85</v>
      </c>
      <c r="L475" s="466">
        <f t="shared" si="211"/>
        <v>0</v>
      </c>
      <c r="M475" s="519">
        <v>58.5</v>
      </c>
      <c r="N475" s="466">
        <f t="shared" si="212"/>
        <v>0</v>
      </c>
      <c r="O475" s="587">
        <f t="shared" si="213"/>
        <v>0</v>
      </c>
      <c r="P475" s="638">
        <f t="shared" si="196"/>
        <v>0</v>
      </c>
      <c r="Q475" s="512">
        <f t="shared" si="197"/>
        <v>0</v>
      </c>
      <c r="R475" s="637">
        <f t="shared" si="198"/>
        <v>0</v>
      </c>
      <c r="S475" s="638"/>
      <c r="T475" s="519">
        <v>45.85</v>
      </c>
      <c r="U475" s="519">
        <f t="shared" si="214"/>
        <v>0</v>
      </c>
      <c r="V475" s="519">
        <v>58.5</v>
      </c>
      <c r="W475" s="519">
        <f t="shared" si="215"/>
        <v>0</v>
      </c>
      <c r="X475" s="670">
        <f t="shared" si="216"/>
        <v>0</v>
      </c>
    </row>
    <row r="476" spans="1:24" s="403" customFormat="1" ht="17.45" hidden="1" customHeight="1" x14ac:dyDescent="0.25">
      <c r="A476" s="439" t="s">
        <v>1036</v>
      </c>
      <c r="B476" s="438" t="s">
        <v>465</v>
      </c>
      <c r="C476" s="576" t="s">
        <v>32</v>
      </c>
      <c r="D476" s="599">
        <v>100</v>
      </c>
      <c r="E476" s="466">
        <v>65.5</v>
      </c>
      <c r="F476" s="466">
        <f t="shared" si="208"/>
        <v>6550</v>
      </c>
      <c r="G476" s="466">
        <v>166.71200000000002</v>
      </c>
      <c r="H476" s="466">
        <f t="shared" si="209"/>
        <v>16671.2</v>
      </c>
      <c r="I476" s="587">
        <f t="shared" si="210"/>
        <v>23221.200000000001</v>
      </c>
      <c r="J476" s="619"/>
      <c r="K476" s="519">
        <v>65.5</v>
      </c>
      <c r="L476" s="466">
        <f t="shared" si="211"/>
        <v>0</v>
      </c>
      <c r="M476" s="519">
        <v>166.71200000000002</v>
      </c>
      <c r="N476" s="466">
        <f t="shared" si="212"/>
        <v>0</v>
      </c>
      <c r="O476" s="587">
        <f t="shared" si="213"/>
        <v>0</v>
      </c>
      <c r="P476" s="638">
        <f t="shared" si="196"/>
        <v>0</v>
      </c>
      <c r="Q476" s="512">
        <f t="shared" si="197"/>
        <v>0</v>
      </c>
      <c r="R476" s="637">
        <f t="shared" si="198"/>
        <v>0</v>
      </c>
      <c r="S476" s="638"/>
      <c r="T476" s="519">
        <v>65.5</v>
      </c>
      <c r="U476" s="519">
        <f t="shared" si="214"/>
        <v>0</v>
      </c>
      <c r="V476" s="519">
        <v>166.71200000000002</v>
      </c>
      <c r="W476" s="519">
        <f t="shared" si="215"/>
        <v>0</v>
      </c>
      <c r="X476" s="670">
        <f t="shared" si="216"/>
        <v>0</v>
      </c>
    </row>
    <row r="477" spans="1:24" s="403" customFormat="1" ht="17.45" hidden="1" customHeight="1" x14ac:dyDescent="0.25">
      <c r="A477" s="439" t="s">
        <v>1037</v>
      </c>
      <c r="B477" s="438" t="s">
        <v>544</v>
      </c>
      <c r="C477" s="576" t="s">
        <v>31</v>
      </c>
      <c r="D477" s="599">
        <v>30</v>
      </c>
      <c r="E477" s="466">
        <v>32.75</v>
      </c>
      <c r="F477" s="466">
        <f t="shared" si="208"/>
        <v>982.5</v>
      </c>
      <c r="G477" s="466">
        <v>43.42</v>
      </c>
      <c r="H477" s="466">
        <f t="shared" si="209"/>
        <v>1302.6000000000001</v>
      </c>
      <c r="I477" s="587">
        <f t="shared" si="210"/>
        <v>2285.1000000000004</v>
      </c>
      <c r="J477" s="619"/>
      <c r="K477" s="519">
        <v>32.75</v>
      </c>
      <c r="L477" s="466">
        <f t="shared" si="211"/>
        <v>0</v>
      </c>
      <c r="M477" s="519">
        <v>43.42</v>
      </c>
      <c r="N477" s="466">
        <f t="shared" si="212"/>
        <v>0</v>
      </c>
      <c r="O477" s="587">
        <f t="shared" si="213"/>
        <v>0</v>
      </c>
      <c r="P477" s="638">
        <f t="shared" si="196"/>
        <v>0</v>
      </c>
      <c r="Q477" s="512">
        <f t="shared" si="197"/>
        <v>0</v>
      </c>
      <c r="R477" s="637">
        <f t="shared" si="198"/>
        <v>0</v>
      </c>
      <c r="S477" s="638"/>
      <c r="T477" s="519">
        <v>32.75</v>
      </c>
      <c r="U477" s="519">
        <f t="shared" si="214"/>
        <v>0</v>
      </c>
      <c r="V477" s="519">
        <v>43.42</v>
      </c>
      <c r="W477" s="519">
        <f t="shared" si="215"/>
        <v>0</v>
      </c>
      <c r="X477" s="670">
        <f t="shared" si="216"/>
        <v>0</v>
      </c>
    </row>
    <row r="478" spans="1:24" s="403" customFormat="1" ht="17.45" hidden="1" customHeight="1" x14ac:dyDescent="0.25">
      <c r="A478" s="439" t="s">
        <v>1038</v>
      </c>
      <c r="B478" s="438" t="s">
        <v>466</v>
      </c>
      <c r="C478" s="576" t="s">
        <v>31</v>
      </c>
      <c r="D478" s="599">
        <v>420</v>
      </c>
      <c r="E478" s="466">
        <v>32.75</v>
      </c>
      <c r="F478" s="466">
        <f t="shared" si="208"/>
        <v>13755</v>
      </c>
      <c r="G478" s="466">
        <v>36.816000000000003</v>
      </c>
      <c r="H478" s="466">
        <f t="shared" si="209"/>
        <v>15462.720000000001</v>
      </c>
      <c r="I478" s="587">
        <f t="shared" si="210"/>
        <v>29217.72</v>
      </c>
      <c r="J478" s="619"/>
      <c r="K478" s="519">
        <v>32.75</v>
      </c>
      <c r="L478" s="466">
        <f t="shared" si="211"/>
        <v>0</v>
      </c>
      <c r="M478" s="519">
        <v>36.816000000000003</v>
      </c>
      <c r="N478" s="466">
        <f t="shared" si="212"/>
        <v>0</v>
      </c>
      <c r="O478" s="587">
        <f t="shared" si="213"/>
        <v>0</v>
      </c>
      <c r="P478" s="638">
        <f t="shared" si="196"/>
        <v>0</v>
      </c>
      <c r="Q478" s="512">
        <f t="shared" si="197"/>
        <v>0</v>
      </c>
      <c r="R478" s="637">
        <f t="shared" si="198"/>
        <v>0</v>
      </c>
      <c r="S478" s="638"/>
      <c r="T478" s="519">
        <v>32.75</v>
      </c>
      <c r="U478" s="519">
        <f t="shared" si="214"/>
        <v>0</v>
      </c>
      <c r="V478" s="519">
        <v>36.816000000000003</v>
      </c>
      <c r="W478" s="519">
        <f t="shared" si="215"/>
        <v>0</v>
      </c>
      <c r="X478" s="670">
        <f t="shared" si="216"/>
        <v>0</v>
      </c>
    </row>
    <row r="479" spans="1:24" s="403" customFormat="1" ht="17.45" hidden="1" customHeight="1" x14ac:dyDescent="0.25">
      <c r="A479" s="439" t="s">
        <v>1039</v>
      </c>
      <c r="B479" s="438" t="s">
        <v>465</v>
      </c>
      <c r="C479" s="571" t="s">
        <v>31</v>
      </c>
      <c r="D479" s="596">
        <v>1</v>
      </c>
      <c r="E479" s="466">
        <v>1965</v>
      </c>
      <c r="F479" s="466">
        <f t="shared" si="208"/>
        <v>1965</v>
      </c>
      <c r="G479" s="466">
        <v>20594.600000000002</v>
      </c>
      <c r="H479" s="466">
        <f t="shared" si="209"/>
        <v>20594.600000000002</v>
      </c>
      <c r="I479" s="587">
        <f t="shared" si="210"/>
        <v>22559.600000000002</v>
      </c>
      <c r="J479" s="618"/>
      <c r="K479" s="519">
        <v>1965</v>
      </c>
      <c r="L479" s="466">
        <f t="shared" si="211"/>
        <v>0</v>
      </c>
      <c r="M479" s="519">
        <v>20594.600000000002</v>
      </c>
      <c r="N479" s="466">
        <f t="shared" si="212"/>
        <v>0</v>
      </c>
      <c r="O479" s="587">
        <f t="shared" si="213"/>
        <v>0</v>
      </c>
      <c r="P479" s="638">
        <f t="shared" si="196"/>
        <v>0</v>
      </c>
      <c r="Q479" s="512">
        <f t="shared" si="197"/>
        <v>0</v>
      </c>
      <c r="R479" s="637">
        <f t="shared" si="198"/>
        <v>0</v>
      </c>
      <c r="S479" s="649"/>
      <c r="T479" s="519">
        <v>1965</v>
      </c>
      <c r="U479" s="519">
        <f t="shared" si="214"/>
        <v>0</v>
      </c>
      <c r="V479" s="519">
        <v>20594.600000000002</v>
      </c>
      <c r="W479" s="519">
        <f t="shared" si="215"/>
        <v>0</v>
      </c>
      <c r="X479" s="670">
        <f t="shared" si="216"/>
        <v>0</v>
      </c>
    </row>
    <row r="480" spans="1:24" s="403" customFormat="1" ht="17.45" hidden="1" customHeight="1" x14ac:dyDescent="0.25">
      <c r="A480" s="439" t="s">
        <v>1040</v>
      </c>
      <c r="B480" s="438" t="s">
        <v>466</v>
      </c>
      <c r="C480" s="571" t="s">
        <v>31</v>
      </c>
      <c r="D480" s="596">
        <v>15</v>
      </c>
      <c r="E480" s="466">
        <v>262</v>
      </c>
      <c r="F480" s="466">
        <f t="shared" si="208"/>
        <v>3930</v>
      </c>
      <c r="G480" s="466">
        <v>109.2</v>
      </c>
      <c r="H480" s="466">
        <f t="shared" si="209"/>
        <v>1638</v>
      </c>
      <c r="I480" s="587">
        <f t="shared" si="210"/>
        <v>5568</v>
      </c>
      <c r="J480" s="618"/>
      <c r="K480" s="519">
        <v>262</v>
      </c>
      <c r="L480" s="466">
        <f t="shared" si="211"/>
        <v>0</v>
      </c>
      <c r="M480" s="519">
        <v>109.2</v>
      </c>
      <c r="N480" s="466">
        <f t="shared" si="212"/>
        <v>0</v>
      </c>
      <c r="O480" s="587">
        <f t="shared" si="213"/>
        <v>0</v>
      </c>
      <c r="P480" s="638">
        <f t="shared" si="196"/>
        <v>0</v>
      </c>
      <c r="Q480" s="512">
        <f t="shared" si="197"/>
        <v>0</v>
      </c>
      <c r="R480" s="637">
        <f t="shared" si="198"/>
        <v>0</v>
      </c>
      <c r="S480" s="649"/>
      <c r="T480" s="519">
        <v>262</v>
      </c>
      <c r="U480" s="519">
        <f t="shared" si="214"/>
        <v>0</v>
      </c>
      <c r="V480" s="519">
        <v>109.2</v>
      </c>
      <c r="W480" s="519">
        <f t="shared" si="215"/>
        <v>0</v>
      </c>
      <c r="X480" s="670">
        <f t="shared" si="216"/>
        <v>0</v>
      </c>
    </row>
    <row r="481" spans="1:24" s="403" customFormat="1" ht="17.45" hidden="1" customHeight="1" x14ac:dyDescent="0.25">
      <c r="A481" s="439" t="s">
        <v>1041</v>
      </c>
      <c r="B481" s="438" t="s">
        <v>467</v>
      </c>
      <c r="C481" s="571" t="s">
        <v>32</v>
      </c>
      <c r="D481" s="596">
        <v>20</v>
      </c>
      <c r="E481" s="466">
        <v>1048</v>
      </c>
      <c r="F481" s="466">
        <f t="shared" si="208"/>
        <v>20960</v>
      </c>
      <c r="G481" s="466">
        <v>1084.2</v>
      </c>
      <c r="H481" s="466">
        <f t="shared" si="209"/>
        <v>21684</v>
      </c>
      <c r="I481" s="587">
        <f t="shared" si="210"/>
        <v>42644</v>
      </c>
      <c r="J481" s="618"/>
      <c r="K481" s="519">
        <v>1048</v>
      </c>
      <c r="L481" s="466">
        <f t="shared" si="211"/>
        <v>0</v>
      </c>
      <c r="M481" s="519">
        <v>1084.2</v>
      </c>
      <c r="N481" s="466">
        <f t="shared" si="212"/>
        <v>0</v>
      </c>
      <c r="O481" s="587">
        <f t="shared" si="213"/>
        <v>0</v>
      </c>
      <c r="P481" s="638">
        <f t="shared" si="196"/>
        <v>0</v>
      </c>
      <c r="Q481" s="512">
        <f t="shared" si="197"/>
        <v>0</v>
      </c>
      <c r="R481" s="637">
        <f t="shared" si="198"/>
        <v>0</v>
      </c>
      <c r="S481" s="649"/>
      <c r="T481" s="519">
        <v>1048</v>
      </c>
      <c r="U481" s="519">
        <f t="shared" si="214"/>
        <v>0</v>
      </c>
      <c r="V481" s="519">
        <v>1084.2</v>
      </c>
      <c r="W481" s="519">
        <f t="shared" si="215"/>
        <v>0</v>
      </c>
      <c r="X481" s="670">
        <f t="shared" si="216"/>
        <v>0</v>
      </c>
    </row>
    <row r="482" spans="1:24" s="403" customFormat="1" ht="17.45" hidden="1" customHeight="1" x14ac:dyDescent="0.25">
      <c r="A482" s="439" t="s">
        <v>1042</v>
      </c>
      <c r="B482" s="438" t="s">
        <v>268</v>
      </c>
      <c r="C482" s="571" t="s">
        <v>224</v>
      </c>
      <c r="D482" s="596">
        <v>1</v>
      </c>
      <c r="E482" s="466"/>
      <c r="F482" s="466"/>
      <c r="G482" s="466">
        <v>15600</v>
      </c>
      <c r="H482" s="466">
        <f t="shared" si="209"/>
        <v>15600</v>
      </c>
      <c r="I482" s="587">
        <f t="shared" si="210"/>
        <v>15600</v>
      </c>
      <c r="J482" s="618"/>
      <c r="K482" s="519"/>
      <c r="L482" s="466"/>
      <c r="M482" s="519">
        <v>15600</v>
      </c>
      <c r="N482" s="466">
        <f t="shared" si="212"/>
        <v>0</v>
      </c>
      <c r="O482" s="587">
        <f t="shared" si="213"/>
        <v>0</v>
      </c>
      <c r="P482" s="638">
        <f t="shared" ref="P482:P545" si="217">K482-T482</f>
        <v>0</v>
      </c>
      <c r="Q482" s="512">
        <f t="shared" ref="Q482:Q545" si="218">M482-V482</f>
        <v>0</v>
      </c>
      <c r="R482" s="637">
        <f t="shared" si="198"/>
        <v>0</v>
      </c>
      <c r="S482" s="649"/>
      <c r="T482" s="519"/>
      <c r="U482" s="519"/>
      <c r="V482" s="519">
        <v>15600</v>
      </c>
      <c r="W482" s="519">
        <f t="shared" si="215"/>
        <v>0</v>
      </c>
      <c r="X482" s="670">
        <f t="shared" si="216"/>
        <v>0</v>
      </c>
    </row>
    <row r="483" spans="1:24" s="403" customFormat="1" ht="17.45" hidden="1" customHeight="1" x14ac:dyDescent="0.25">
      <c r="A483" s="439" t="s">
        <v>1026</v>
      </c>
      <c r="B483" s="438" t="s">
        <v>358</v>
      </c>
      <c r="C483" s="571" t="s">
        <v>224</v>
      </c>
      <c r="D483" s="596">
        <v>1</v>
      </c>
      <c r="E483" s="466">
        <v>48000</v>
      </c>
      <c r="F483" s="466">
        <f>E483*D483</f>
        <v>48000</v>
      </c>
      <c r="G483" s="466"/>
      <c r="H483" s="466"/>
      <c r="I483" s="587">
        <f t="shared" si="210"/>
        <v>48000</v>
      </c>
      <c r="J483" s="618"/>
      <c r="K483" s="519">
        <v>48000</v>
      </c>
      <c r="L483" s="466">
        <f>K483*J483</f>
        <v>0</v>
      </c>
      <c r="M483" s="519"/>
      <c r="N483" s="466"/>
      <c r="O483" s="587">
        <f t="shared" si="213"/>
        <v>0</v>
      </c>
      <c r="P483" s="638">
        <f t="shared" si="217"/>
        <v>0</v>
      </c>
      <c r="Q483" s="512">
        <f t="shared" si="218"/>
        <v>0</v>
      </c>
      <c r="R483" s="637">
        <f t="shared" ref="R483:R546" si="219">(D483*K483)-(D483*T483)</f>
        <v>0</v>
      </c>
      <c r="S483" s="649"/>
      <c r="T483" s="519">
        <v>48000</v>
      </c>
      <c r="U483" s="519">
        <f>T483*S483</f>
        <v>0</v>
      </c>
      <c r="V483" s="519"/>
      <c r="W483" s="519"/>
      <c r="X483" s="670">
        <f t="shared" si="216"/>
        <v>0</v>
      </c>
    </row>
    <row r="484" spans="1:24" s="404" customFormat="1" ht="17.45" hidden="1" customHeight="1" x14ac:dyDescent="0.25">
      <c r="A484" s="703" t="s">
        <v>545</v>
      </c>
      <c r="B484" s="695" t="s">
        <v>546</v>
      </c>
      <c r="C484" s="696"/>
      <c r="D484" s="697"/>
      <c r="E484" s="464"/>
      <c r="F484" s="464">
        <f>SUM(F485:F488)</f>
        <v>5968365.7944</v>
      </c>
      <c r="G484" s="464"/>
      <c r="H484" s="464">
        <f>SUM(H485:H488)</f>
        <v>11061320.059999999</v>
      </c>
      <c r="I484" s="588">
        <f>SUM(I485:I488)</f>
        <v>17029685.854400001</v>
      </c>
      <c r="J484" s="634"/>
      <c r="K484" s="518"/>
      <c r="L484" s="464">
        <f>SUM(L485:L488)</f>
        <v>0</v>
      </c>
      <c r="M484" s="518"/>
      <c r="N484" s="464">
        <f>SUM(N485:N488)</f>
        <v>0</v>
      </c>
      <c r="O484" s="588">
        <f>SUM(O485:O488)</f>
        <v>0</v>
      </c>
      <c r="P484" s="638">
        <f t="shared" si="217"/>
        <v>0</v>
      </c>
      <c r="Q484" s="512">
        <f t="shared" si="218"/>
        <v>0</v>
      </c>
      <c r="R484" s="637">
        <f t="shared" si="219"/>
        <v>0</v>
      </c>
      <c r="S484" s="633"/>
      <c r="T484" s="518"/>
      <c r="U484" s="518">
        <f>SUM(U485:U488)</f>
        <v>0</v>
      </c>
      <c r="V484" s="518"/>
      <c r="W484" s="518">
        <f>SUM(W485:W488)</f>
        <v>0</v>
      </c>
      <c r="X484" s="669">
        <f>SUM(X485:X488)</f>
        <v>0</v>
      </c>
    </row>
    <row r="485" spans="1:24" s="494" customFormat="1" ht="17.45" hidden="1" customHeight="1" x14ac:dyDescent="0.25">
      <c r="A485" s="437" t="s">
        <v>841</v>
      </c>
      <c r="B485" s="431" t="s">
        <v>274</v>
      </c>
      <c r="C485" s="574" t="s">
        <v>224</v>
      </c>
      <c r="D485" s="597">
        <v>16</v>
      </c>
      <c r="E485" s="483">
        <v>29532.639999999999</v>
      </c>
      <c r="F485" s="483">
        <f>E485*D485</f>
        <v>472522.23999999999</v>
      </c>
      <c r="G485" s="483">
        <v>262311.77374999999</v>
      </c>
      <c r="H485" s="483">
        <f>G485*D485</f>
        <v>4196988.38</v>
      </c>
      <c r="I485" s="587">
        <f>H485+F485</f>
        <v>4669510.62</v>
      </c>
      <c r="J485" s="619"/>
      <c r="K485" s="526">
        <v>29532.639999999999</v>
      </c>
      <c r="L485" s="483">
        <f>K485*J485</f>
        <v>0</v>
      </c>
      <c r="M485" s="526">
        <v>262311.77374999999</v>
      </c>
      <c r="N485" s="483">
        <f>M485*J485</f>
        <v>0</v>
      </c>
      <c r="O485" s="587">
        <f>N485+L485</f>
        <v>0</v>
      </c>
      <c r="P485" s="638">
        <f t="shared" si="217"/>
        <v>0</v>
      </c>
      <c r="Q485" s="512">
        <f t="shared" si="218"/>
        <v>0</v>
      </c>
      <c r="R485" s="637">
        <f t="shared" si="219"/>
        <v>0</v>
      </c>
      <c r="S485" s="638"/>
      <c r="T485" s="526">
        <v>29532.639999999999</v>
      </c>
      <c r="U485" s="526">
        <f>T485*S485</f>
        <v>0</v>
      </c>
      <c r="V485" s="526">
        <v>262311.77374999999</v>
      </c>
      <c r="W485" s="526">
        <f>V485*S485</f>
        <v>0</v>
      </c>
      <c r="X485" s="670">
        <f>W485+U485</f>
        <v>0</v>
      </c>
    </row>
    <row r="486" spans="1:24" s="494" customFormat="1" ht="17.45" hidden="1" customHeight="1" x14ac:dyDescent="0.25">
      <c r="A486" s="437" t="s">
        <v>1043</v>
      </c>
      <c r="B486" s="431" t="s">
        <v>285</v>
      </c>
      <c r="C486" s="574" t="s">
        <v>213</v>
      </c>
      <c r="D486" s="597">
        <v>14210</v>
      </c>
      <c r="E486" s="483">
        <v>305</v>
      </c>
      <c r="F486" s="483">
        <f>E486*D486</f>
        <v>4334050</v>
      </c>
      <c r="G486" s="483">
        <v>405</v>
      </c>
      <c r="H486" s="483">
        <f>G486*D486</f>
        <v>5755050</v>
      </c>
      <c r="I486" s="587">
        <f>H486+F486</f>
        <v>10089100</v>
      </c>
      <c r="J486" s="619"/>
      <c r="K486" s="526">
        <v>305</v>
      </c>
      <c r="L486" s="483">
        <f>K486*J486</f>
        <v>0</v>
      </c>
      <c r="M486" s="526">
        <v>405</v>
      </c>
      <c r="N486" s="483">
        <f>M486*J486</f>
        <v>0</v>
      </c>
      <c r="O486" s="587">
        <f>N486+L486</f>
        <v>0</v>
      </c>
      <c r="P486" s="638">
        <f t="shared" si="217"/>
        <v>0</v>
      </c>
      <c r="Q486" s="512">
        <f t="shared" si="218"/>
        <v>0</v>
      </c>
      <c r="R486" s="637">
        <f t="shared" si="219"/>
        <v>0</v>
      </c>
      <c r="S486" s="638"/>
      <c r="T486" s="526">
        <v>305</v>
      </c>
      <c r="U486" s="526">
        <f>T486*S486</f>
        <v>0</v>
      </c>
      <c r="V486" s="526">
        <v>405</v>
      </c>
      <c r="W486" s="526">
        <f>V486*S486</f>
        <v>0</v>
      </c>
      <c r="X486" s="670">
        <f>W486+U486</f>
        <v>0</v>
      </c>
    </row>
    <row r="487" spans="1:24" s="494" customFormat="1" ht="17.45" hidden="1" customHeight="1" x14ac:dyDescent="0.25">
      <c r="A487" s="437" t="s">
        <v>1044</v>
      </c>
      <c r="B487" s="431" t="s">
        <v>295</v>
      </c>
      <c r="C487" s="574" t="s">
        <v>31</v>
      </c>
      <c r="D487" s="597">
        <v>6</v>
      </c>
      <c r="E487" s="483">
        <v>55632.259066666666</v>
      </c>
      <c r="F487" s="483">
        <f>E487*D487</f>
        <v>333793.55440000002</v>
      </c>
      <c r="G487" s="483">
        <v>184880.27999999997</v>
      </c>
      <c r="H487" s="483">
        <f>G487*D487</f>
        <v>1109281.6799999997</v>
      </c>
      <c r="I487" s="587">
        <f>H487+F487</f>
        <v>1443075.2343999997</v>
      </c>
      <c r="J487" s="619"/>
      <c r="K487" s="526">
        <v>55632.259066666666</v>
      </c>
      <c r="L487" s="483">
        <f>K487*J487</f>
        <v>0</v>
      </c>
      <c r="M487" s="526">
        <v>184880.27999999997</v>
      </c>
      <c r="N487" s="483">
        <f>M487*J487</f>
        <v>0</v>
      </c>
      <c r="O487" s="587">
        <f>N487+L487</f>
        <v>0</v>
      </c>
      <c r="P487" s="638">
        <f t="shared" si="217"/>
        <v>0</v>
      </c>
      <c r="Q487" s="512">
        <f t="shared" si="218"/>
        <v>0</v>
      </c>
      <c r="R487" s="637">
        <f t="shared" si="219"/>
        <v>0</v>
      </c>
      <c r="S487" s="638"/>
      <c r="T487" s="526">
        <v>55632.259066666666</v>
      </c>
      <c r="U487" s="526">
        <f>T487*S487</f>
        <v>0</v>
      </c>
      <c r="V487" s="526">
        <v>184880.27999999997</v>
      </c>
      <c r="W487" s="526">
        <f>V487*S487</f>
        <v>0</v>
      </c>
      <c r="X487" s="670">
        <f>W487+U487</f>
        <v>0</v>
      </c>
    </row>
    <row r="488" spans="1:24" s="494" customFormat="1" ht="17.45" hidden="1" customHeight="1" x14ac:dyDescent="0.25">
      <c r="A488" s="437" t="s">
        <v>1045</v>
      </c>
      <c r="B488" s="431" t="s">
        <v>286</v>
      </c>
      <c r="C488" s="574" t="s">
        <v>224</v>
      </c>
      <c r="D488" s="597">
        <v>1</v>
      </c>
      <c r="E488" s="483">
        <v>828000</v>
      </c>
      <c r="F488" s="483">
        <f>E488*D488</f>
        <v>828000</v>
      </c>
      <c r="G488" s="483"/>
      <c r="H488" s="483"/>
      <c r="I488" s="587">
        <f>H488+F488</f>
        <v>828000</v>
      </c>
      <c r="J488" s="619"/>
      <c r="K488" s="526">
        <v>828000</v>
      </c>
      <c r="L488" s="483">
        <f>K488*J488</f>
        <v>0</v>
      </c>
      <c r="M488" s="526"/>
      <c r="N488" s="483"/>
      <c r="O488" s="587">
        <f>N488+L488</f>
        <v>0</v>
      </c>
      <c r="P488" s="638">
        <f t="shared" si="217"/>
        <v>0</v>
      </c>
      <c r="Q488" s="512">
        <f t="shared" si="218"/>
        <v>0</v>
      </c>
      <c r="R488" s="637">
        <f t="shared" si="219"/>
        <v>0</v>
      </c>
      <c r="S488" s="638"/>
      <c r="T488" s="526">
        <v>828000</v>
      </c>
      <c r="U488" s="526">
        <f>T488*S488</f>
        <v>0</v>
      </c>
      <c r="V488" s="526"/>
      <c r="W488" s="526"/>
      <c r="X488" s="670">
        <f>W488+U488</f>
        <v>0</v>
      </c>
    </row>
    <row r="489" spans="1:24" s="404" customFormat="1" ht="17.45" hidden="1" customHeight="1" x14ac:dyDescent="0.25">
      <c r="A489" s="703" t="s">
        <v>547</v>
      </c>
      <c r="B489" s="695" t="s">
        <v>548</v>
      </c>
      <c r="C489" s="696"/>
      <c r="D489" s="697"/>
      <c r="E489" s="464"/>
      <c r="F489" s="464">
        <f>SUM(F490:F492)</f>
        <v>3391491.6189999999</v>
      </c>
      <c r="G489" s="464"/>
      <c r="H489" s="464">
        <f>SUM(H490:H492)</f>
        <v>4302790.3984000003</v>
      </c>
      <c r="I489" s="588">
        <f>SUM(I490:I492)</f>
        <v>7694282.0173999993</v>
      </c>
      <c r="J489" s="634"/>
      <c r="K489" s="518"/>
      <c r="L489" s="464">
        <f>SUM(L490:L492)</f>
        <v>0</v>
      </c>
      <c r="M489" s="518"/>
      <c r="N489" s="464">
        <f>SUM(N490:N492)</f>
        <v>0</v>
      </c>
      <c r="O489" s="588">
        <f>SUM(O490:O492)</f>
        <v>0</v>
      </c>
      <c r="P489" s="638">
        <f t="shared" si="217"/>
        <v>0</v>
      </c>
      <c r="Q489" s="512">
        <f t="shared" si="218"/>
        <v>0</v>
      </c>
      <c r="R489" s="637">
        <f t="shared" si="219"/>
        <v>0</v>
      </c>
      <c r="S489" s="633"/>
      <c r="T489" s="518"/>
      <c r="U489" s="518">
        <f>SUM(U490:U492)</f>
        <v>0</v>
      </c>
      <c r="V489" s="518"/>
      <c r="W489" s="518">
        <f>SUM(W490:W492)</f>
        <v>0</v>
      </c>
      <c r="X489" s="669">
        <f>SUM(X490:X492)</f>
        <v>0</v>
      </c>
    </row>
    <row r="490" spans="1:24" s="494" customFormat="1" ht="17.45" hidden="1" customHeight="1" x14ac:dyDescent="0.25">
      <c r="A490" s="437" t="s">
        <v>1046</v>
      </c>
      <c r="B490" s="431" t="s">
        <v>274</v>
      </c>
      <c r="C490" s="574" t="s">
        <v>224</v>
      </c>
      <c r="D490" s="597">
        <v>3</v>
      </c>
      <c r="E490" s="483">
        <v>44520.961333333333</v>
      </c>
      <c r="F490" s="483">
        <f>E490*D490</f>
        <v>133562.88399999999</v>
      </c>
      <c r="G490" s="483">
        <v>127629.13279999999</v>
      </c>
      <c r="H490" s="483">
        <f>G490*D490</f>
        <v>382887.39839999995</v>
      </c>
      <c r="I490" s="587">
        <f>H490+F490</f>
        <v>516450.28239999991</v>
      </c>
      <c r="J490" s="619"/>
      <c r="K490" s="526">
        <v>44520.961333333333</v>
      </c>
      <c r="L490" s="483">
        <f>K490*J490</f>
        <v>0</v>
      </c>
      <c r="M490" s="526">
        <v>127629.13279999999</v>
      </c>
      <c r="N490" s="483">
        <f>M490*J490</f>
        <v>0</v>
      </c>
      <c r="O490" s="587">
        <f>N490+L490</f>
        <v>0</v>
      </c>
      <c r="P490" s="638">
        <f t="shared" si="217"/>
        <v>0</v>
      </c>
      <c r="Q490" s="512">
        <f t="shared" si="218"/>
        <v>0</v>
      </c>
      <c r="R490" s="637">
        <f t="shared" si="219"/>
        <v>0</v>
      </c>
      <c r="S490" s="638"/>
      <c r="T490" s="526">
        <v>44520.961333333333</v>
      </c>
      <c r="U490" s="526">
        <f>T490*S490</f>
        <v>0</v>
      </c>
      <c r="V490" s="526">
        <v>127629.13279999999</v>
      </c>
      <c r="W490" s="526">
        <f>V490*S490</f>
        <v>0</v>
      </c>
      <c r="X490" s="670">
        <f>W490+U490</f>
        <v>0</v>
      </c>
    </row>
    <row r="491" spans="1:24" s="494" customFormat="1" ht="17.45" hidden="1" customHeight="1" x14ac:dyDescent="0.25">
      <c r="A491" s="437" t="s">
        <v>1047</v>
      </c>
      <c r="B491" s="431" t="s">
        <v>285</v>
      </c>
      <c r="C491" s="574" t="s">
        <v>213</v>
      </c>
      <c r="D491" s="597">
        <v>8450</v>
      </c>
      <c r="E491" s="483">
        <v>323.69689171597634</v>
      </c>
      <c r="F491" s="483">
        <f>E491*D491</f>
        <v>2735238.7349999999</v>
      </c>
      <c r="G491" s="483">
        <v>463.89384615384614</v>
      </c>
      <c r="H491" s="483">
        <f>G491*D491</f>
        <v>3919903</v>
      </c>
      <c r="I491" s="587">
        <f>H491+F491</f>
        <v>6655141.7349999994</v>
      </c>
      <c r="J491" s="619"/>
      <c r="K491" s="526">
        <v>323.69689171597634</v>
      </c>
      <c r="L491" s="483">
        <f>K491*J491</f>
        <v>0</v>
      </c>
      <c r="M491" s="526">
        <v>463.89384615384614</v>
      </c>
      <c r="N491" s="483">
        <f>M491*J491</f>
        <v>0</v>
      </c>
      <c r="O491" s="587">
        <f>N491+L491</f>
        <v>0</v>
      </c>
      <c r="P491" s="638">
        <f t="shared" si="217"/>
        <v>0</v>
      </c>
      <c r="Q491" s="512">
        <f t="shared" si="218"/>
        <v>0</v>
      </c>
      <c r="R491" s="637">
        <f t="shared" si="219"/>
        <v>0</v>
      </c>
      <c r="S491" s="638"/>
      <c r="T491" s="526">
        <v>323.69689171597634</v>
      </c>
      <c r="U491" s="526">
        <f>T491*S491</f>
        <v>0</v>
      </c>
      <c r="V491" s="526">
        <v>463.89384615384614</v>
      </c>
      <c r="W491" s="526">
        <f>V491*S491</f>
        <v>0</v>
      </c>
      <c r="X491" s="670">
        <f>W491+U491</f>
        <v>0</v>
      </c>
    </row>
    <row r="492" spans="1:24" s="494" customFormat="1" ht="17.45" hidden="1" customHeight="1" x14ac:dyDescent="0.25">
      <c r="A492" s="437" t="s">
        <v>1048</v>
      </c>
      <c r="B492" s="431" t="s">
        <v>286</v>
      </c>
      <c r="C492" s="574" t="s">
        <v>224</v>
      </c>
      <c r="D492" s="597">
        <v>1</v>
      </c>
      <c r="E492" s="483">
        <v>522690</v>
      </c>
      <c r="F492" s="483">
        <f>E492*D492</f>
        <v>522690</v>
      </c>
      <c r="G492" s="483"/>
      <c r="H492" s="483"/>
      <c r="I492" s="587">
        <f>H492+F492</f>
        <v>522690</v>
      </c>
      <c r="J492" s="619"/>
      <c r="K492" s="526">
        <v>522690</v>
      </c>
      <c r="L492" s="483">
        <f>K492*J492</f>
        <v>0</v>
      </c>
      <c r="M492" s="526"/>
      <c r="N492" s="483"/>
      <c r="O492" s="587">
        <f>N492+L492</f>
        <v>0</v>
      </c>
      <c r="P492" s="638">
        <f t="shared" si="217"/>
        <v>0</v>
      </c>
      <c r="Q492" s="512">
        <f t="shared" si="218"/>
        <v>0</v>
      </c>
      <c r="R492" s="637">
        <f t="shared" si="219"/>
        <v>0</v>
      </c>
      <c r="S492" s="638"/>
      <c r="T492" s="526">
        <v>522690</v>
      </c>
      <c r="U492" s="526">
        <f>T492*S492</f>
        <v>0</v>
      </c>
      <c r="V492" s="526"/>
      <c r="W492" s="526"/>
      <c r="X492" s="670">
        <f>W492+U492</f>
        <v>0</v>
      </c>
    </row>
    <row r="493" spans="1:24" s="403" customFormat="1" ht="17.45" hidden="1" customHeight="1" x14ac:dyDescent="0.25">
      <c r="A493" s="703">
        <v>2</v>
      </c>
      <c r="B493" s="695" t="s">
        <v>549</v>
      </c>
      <c r="C493" s="696"/>
      <c r="D493" s="700"/>
      <c r="E493" s="421"/>
      <c r="F493" s="421"/>
      <c r="G493" s="421"/>
      <c r="H493" s="421"/>
      <c r="I493" s="584"/>
      <c r="J493" s="634"/>
      <c r="K493" s="518"/>
      <c r="L493" s="421"/>
      <c r="M493" s="518"/>
      <c r="N493" s="421"/>
      <c r="O493" s="584"/>
      <c r="P493" s="638">
        <f t="shared" si="217"/>
        <v>0</v>
      </c>
      <c r="Q493" s="512">
        <f t="shared" si="218"/>
        <v>0</v>
      </c>
      <c r="R493" s="637">
        <f t="shared" si="219"/>
        <v>0</v>
      </c>
      <c r="S493" s="633"/>
      <c r="T493" s="518"/>
      <c r="U493" s="518"/>
      <c r="V493" s="518"/>
      <c r="W493" s="518"/>
      <c r="X493" s="669"/>
    </row>
    <row r="494" spans="1:24" s="404" customFormat="1" ht="17.45" hidden="1" customHeight="1" x14ac:dyDescent="0.25">
      <c r="A494" s="703" t="s">
        <v>550</v>
      </c>
      <c r="B494" s="695" t="s">
        <v>551</v>
      </c>
      <c r="C494" s="696"/>
      <c r="D494" s="697"/>
      <c r="E494" s="464"/>
      <c r="F494" s="464">
        <f>SUM(F495:F505)</f>
        <v>294619</v>
      </c>
      <c r="G494" s="464"/>
      <c r="H494" s="464">
        <f>SUM(H495:H505)</f>
        <v>708813.29999999981</v>
      </c>
      <c r="I494" s="588">
        <f>SUM(I495:I505)</f>
        <v>1003432.2999999998</v>
      </c>
      <c r="J494" s="634"/>
      <c r="K494" s="518"/>
      <c r="L494" s="464">
        <f>SUM(L495:L505)</f>
        <v>0</v>
      </c>
      <c r="M494" s="518"/>
      <c r="N494" s="464">
        <f>SUM(N495:N505)</f>
        <v>0</v>
      </c>
      <c r="O494" s="588">
        <f>SUM(O495:O505)</f>
        <v>0</v>
      </c>
      <c r="P494" s="638">
        <f t="shared" si="217"/>
        <v>0</v>
      </c>
      <c r="Q494" s="512">
        <f t="shared" si="218"/>
        <v>0</v>
      </c>
      <c r="R494" s="637">
        <f t="shared" si="219"/>
        <v>0</v>
      </c>
      <c r="S494" s="633"/>
      <c r="T494" s="518"/>
      <c r="U494" s="518">
        <f>SUM(U495:U505)</f>
        <v>0</v>
      </c>
      <c r="V494" s="518"/>
      <c r="W494" s="518">
        <f>SUM(W495:W505)</f>
        <v>0</v>
      </c>
      <c r="X494" s="669">
        <f>SUM(X495:X505)</f>
        <v>0</v>
      </c>
    </row>
    <row r="495" spans="1:24" s="403" customFormat="1" ht="17.45" hidden="1" customHeight="1" x14ac:dyDescent="0.25">
      <c r="A495" s="447" t="s">
        <v>1049</v>
      </c>
      <c r="B495" s="438" t="s">
        <v>552</v>
      </c>
      <c r="C495" s="571" t="s">
        <v>31</v>
      </c>
      <c r="D495" s="596">
        <v>2</v>
      </c>
      <c r="E495" s="466">
        <v>5502</v>
      </c>
      <c r="F495" s="466">
        <f t="shared" ref="F495:F503" si="220">E495*D495</f>
        <v>11004</v>
      </c>
      <c r="G495" s="466">
        <v>32487</v>
      </c>
      <c r="H495" s="466">
        <f t="shared" ref="H495:H504" si="221">G495*D495</f>
        <v>64974</v>
      </c>
      <c r="I495" s="587">
        <f t="shared" ref="I495:I505" si="222">H495+F495</f>
        <v>75978</v>
      </c>
      <c r="J495" s="618"/>
      <c r="K495" s="519">
        <v>5502</v>
      </c>
      <c r="L495" s="466">
        <f t="shared" ref="L495:L503" si="223">K495*J495</f>
        <v>0</v>
      </c>
      <c r="M495" s="519">
        <v>32487</v>
      </c>
      <c r="N495" s="466">
        <f t="shared" ref="N495:N504" si="224">M495*J495</f>
        <v>0</v>
      </c>
      <c r="O495" s="587">
        <f t="shared" ref="O495:O505" si="225">N495+L495</f>
        <v>0</v>
      </c>
      <c r="P495" s="638">
        <f t="shared" si="217"/>
        <v>0</v>
      </c>
      <c r="Q495" s="512">
        <f t="shared" si="218"/>
        <v>0</v>
      </c>
      <c r="R495" s="637">
        <f t="shared" si="219"/>
        <v>0</v>
      </c>
      <c r="S495" s="649"/>
      <c r="T495" s="519">
        <v>5502</v>
      </c>
      <c r="U495" s="519">
        <f t="shared" ref="U495:U503" si="226">T495*S495</f>
        <v>0</v>
      </c>
      <c r="V495" s="519">
        <v>32487</v>
      </c>
      <c r="W495" s="519">
        <f t="shared" ref="W495:W504" si="227">V495*S495</f>
        <v>0</v>
      </c>
      <c r="X495" s="670">
        <f t="shared" ref="X495:X505" si="228">W495+U495</f>
        <v>0</v>
      </c>
    </row>
    <row r="496" spans="1:24" s="403" customFormat="1" ht="17.45" hidden="1" customHeight="1" x14ac:dyDescent="0.25">
      <c r="A496" s="447" t="s">
        <v>1050</v>
      </c>
      <c r="B496" s="438" t="s">
        <v>460</v>
      </c>
      <c r="C496" s="571" t="s">
        <v>378</v>
      </c>
      <c r="D496" s="596">
        <v>350</v>
      </c>
      <c r="E496" s="466">
        <v>214.84</v>
      </c>
      <c r="F496" s="466">
        <f t="shared" si="220"/>
        <v>75194</v>
      </c>
      <c r="G496" s="466">
        <v>184.6</v>
      </c>
      <c r="H496" s="466">
        <f t="shared" si="221"/>
        <v>64610</v>
      </c>
      <c r="I496" s="587">
        <f t="shared" si="222"/>
        <v>139804</v>
      </c>
      <c r="J496" s="618"/>
      <c r="K496" s="519">
        <v>214.84</v>
      </c>
      <c r="L496" s="466">
        <f t="shared" si="223"/>
        <v>0</v>
      </c>
      <c r="M496" s="519">
        <v>184.6</v>
      </c>
      <c r="N496" s="466">
        <f t="shared" si="224"/>
        <v>0</v>
      </c>
      <c r="O496" s="587">
        <f t="shared" si="225"/>
        <v>0</v>
      </c>
      <c r="P496" s="638">
        <f t="shared" si="217"/>
        <v>0</v>
      </c>
      <c r="Q496" s="512">
        <f t="shared" si="218"/>
        <v>0</v>
      </c>
      <c r="R496" s="637">
        <f t="shared" si="219"/>
        <v>0</v>
      </c>
      <c r="S496" s="649"/>
      <c r="T496" s="519">
        <v>214.84</v>
      </c>
      <c r="U496" s="519">
        <f t="shared" si="226"/>
        <v>0</v>
      </c>
      <c r="V496" s="519">
        <v>184.6</v>
      </c>
      <c r="W496" s="519">
        <f t="shared" si="227"/>
        <v>0</v>
      </c>
      <c r="X496" s="670">
        <f t="shared" si="228"/>
        <v>0</v>
      </c>
    </row>
    <row r="497" spans="1:24" s="403" customFormat="1" ht="17.45" hidden="1" customHeight="1" x14ac:dyDescent="0.25">
      <c r="A497" s="447" t="s">
        <v>1051</v>
      </c>
      <c r="B497" s="438" t="s">
        <v>553</v>
      </c>
      <c r="C497" s="571" t="s">
        <v>31</v>
      </c>
      <c r="D497" s="596">
        <v>23</v>
      </c>
      <c r="E497" s="466">
        <v>4585</v>
      </c>
      <c r="F497" s="466">
        <f t="shared" si="220"/>
        <v>105455</v>
      </c>
      <c r="G497" s="466">
        <v>21362.9</v>
      </c>
      <c r="H497" s="466">
        <f t="shared" si="221"/>
        <v>491346.7</v>
      </c>
      <c r="I497" s="587">
        <f t="shared" si="222"/>
        <v>596801.69999999995</v>
      </c>
      <c r="J497" s="618"/>
      <c r="K497" s="519">
        <v>4585</v>
      </c>
      <c r="L497" s="466">
        <f t="shared" si="223"/>
        <v>0</v>
      </c>
      <c r="M497" s="519">
        <v>21362.9</v>
      </c>
      <c r="N497" s="466">
        <f t="shared" si="224"/>
        <v>0</v>
      </c>
      <c r="O497" s="587">
        <f t="shared" si="225"/>
        <v>0</v>
      </c>
      <c r="P497" s="638">
        <f t="shared" si="217"/>
        <v>0</v>
      </c>
      <c r="Q497" s="512">
        <f t="shared" si="218"/>
        <v>0</v>
      </c>
      <c r="R497" s="637">
        <f t="shared" si="219"/>
        <v>0</v>
      </c>
      <c r="S497" s="649"/>
      <c r="T497" s="519">
        <v>4585</v>
      </c>
      <c r="U497" s="519">
        <f t="shared" si="226"/>
        <v>0</v>
      </c>
      <c r="V497" s="519">
        <v>21362.9</v>
      </c>
      <c r="W497" s="519">
        <f t="shared" si="227"/>
        <v>0</v>
      </c>
      <c r="X497" s="670">
        <f t="shared" si="228"/>
        <v>0</v>
      </c>
    </row>
    <row r="498" spans="1:24" s="403" customFormat="1" ht="17.45" hidden="1" customHeight="1" x14ac:dyDescent="0.25">
      <c r="A498" s="447" t="s">
        <v>1052</v>
      </c>
      <c r="B498" s="438" t="s">
        <v>554</v>
      </c>
      <c r="C498" s="571" t="s">
        <v>32</v>
      </c>
      <c r="D498" s="596">
        <v>350</v>
      </c>
      <c r="E498" s="466">
        <v>104.80000000000001</v>
      </c>
      <c r="F498" s="466">
        <f t="shared" si="220"/>
        <v>36680.000000000007</v>
      </c>
      <c r="G498" s="466">
        <v>119.60000000000001</v>
      </c>
      <c r="H498" s="466">
        <f t="shared" si="221"/>
        <v>41860</v>
      </c>
      <c r="I498" s="587">
        <f t="shared" si="222"/>
        <v>78540</v>
      </c>
      <c r="J498" s="618"/>
      <c r="K498" s="519">
        <v>104.80000000000001</v>
      </c>
      <c r="L498" s="466">
        <f t="shared" si="223"/>
        <v>0</v>
      </c>
      <c r="M498" s="519">
        <v>119.60000000000001</v>
      </c>
      <c r="N498" s="466">
        <f t="shared" si="224"/>
        <v>0</v>
      </c>
      <c r="O498" s="587">
        <f t="shared" si="225"/>
        <v>0</v>
      </c>
      <c r="P498" s="638">
        <f t="shared" si="217"/>
        <v>0</v>
      </c>
      <c r="Q498" s="512">
        <f t="shared" si="218"/>
        <v>0</v>
      </c>
      <c r="R498" s="637">
        <f t="shared" si="219"/>
        <v>0</v>
      </c>
      <c r="S498" s="649"/>
      <c r="T498" s="519">
        <v>104.80000000000001</v>
      </c>
      <c r="U498" s="519">
        <f t="shared" si="226"/>
        <v>0</v>
      </c>
      <c r="V498" s="519">
        <v>119.60000000000001</v>
      </c>
      <c r="W498" s="519">
        <f t="shared" si="227"/>
        <v>0</v>
      </c>
      <c r="X498" s="670">
        <f t="shared" si="228"/>
        <v>0</v>
      </c>
    </row>
    <row r="499" spans="1:24" s="403" customFormat="1" ht="17.45" hidden="1" customHeight="1" x14ac:dyDescent="0.25">
      <c r="A499" s="447" t="s">
        <v>1053</v>
      </c>
      <c r="B499" s="438" t="s">
        <v>265</v>
      </c>
      <c r="C499" s="571" t="s">
        <v>31</v>
      </c>
      <c r="D499" s="596">
        <v>350</v>
      </c>
      <c r="E499" s="466">
        <v>6.5500000000000007</v>
      </c>
      <c r="F499" s="466">
        <f t="shared" si="220"/>
        <v>2292.5000000000005</v>
      </c>
      <c r="G499" s="466">
        <v>26.52</v>
      </c>
      <c r="H499" s="466">
        <f t="shared" si="221"/>
        <v>9282</v>
      </c>
      <c r="I499" s="587">
        <f t="shared" si="222"/>
        <v>11574.5</v>
      </c>
      <c r="J499" s="618"/>
      <c r="K499" s="519">
        <v>6.5500000000000007</v>
      </c>
      <c r="L499" s="466">
        <f t="shared" si="223"/>
        <v>0</v>
      </c>
      <c r="M499" s="519">
        <v>26.52</v>
      </c>
      <c r="N499" s="466">
        <f t="shared" si="224"/>
        <v>0</v>
      </c>
      <c r="O499" s="587">
        <f t="shared" si="225"/>
        <v>0</v>
      </c>
      <c r="P499" s="638">
        <f t="shared" si="217"/>
        <v>0</v>
      </c>
      <c r="Q499" s="512">
        <f t="shared" si="218"/>
        <v>0</v>
      </c>
      <c r="R499" s="637">
        <f t="shared" si="219"/>
        <v>0</v>
      </c>
      <c r="S499" s="649"/>
      <c r="T499" s="519">
        <v>6.5500000000000007</v>
      </c>
      <c r="U499" s="519">
        <f t="shared" si="226"/>
        <v>0</v>
      </c>
      <c r="V499" s="519">
        <v>26.52</v>
      </c>
      <c r="W499" s="519">
        <f t="shared" si="227"/>
        <v>0</v>
      </c>
      <c r="X499" s="670">
        <f t="shared" si="228"/>
        <v>0</v>
      </c>
    </row>
    <row r="500" spans="1:24" s="403" customFormat="1" ht="17.45" hidden="1" customHeight="1" x14ac:dyDescent="0.25">
      <c r="A500" s="447" t="s">
        <v>1054</v>
      </c>
      <c r="B500" s="438" t="s">
        <v>555</v>
      </c>
      <c r="C500" s="571" t="s">
        <v>31</v>
      </c>
      <c r="D500" s="596">
        <v>23</v>
      </c>
      <c r="E500" s="466">
        <v>655</v>
      </c>
      <c r="F500" s="466">
        <f t="shared" si="220"/>
        <v>15065</v>
      </c>
      <c r="G500" s="466">
        <v>135.20000000000002</v>
      </c>
      <c r="H500" s="466">
        <f t="shared" si="221"/>
        <v>3109.6000000000004</v>
      </c>
      <c r="I500" s="587">
        <f t="shared" si="222"/>
        <v>18174.599999999999</v>
      </c>
      <c r="J500" s="618"/>
      <c r="K500" s="519">
        <v>655</v>
      </c>
      <c r="L500" s="466">
        <f t="shared" si="223"/>
        <v>0</v>
      </c>
      <c r="M500" s="519">
        <v>135.20000000000002</v>
      </c>
      <c r="N500" s="466">
        <f t="shared" si="224"/>
        <v>0</v>
      </c>
      <c r="O500" s="587">
        <f t="shared" si="225"/>
        <v>0</v>
      </c>
      <c r="P500" s="638">
        <f t="shared" si="217"/>
        <v>0</v>
      </c>
      <c r="Q500" s="512">
        <f t="shared" si="218"/>
        <v>0</v>
      </c>
      <c r="R500" s="637">
        <f t="shared" si="219"/>
        <v>0</v>
      </c>
      <c r="S500" s="649"/>
      <c r="T500" s="519">
        <v>655</v>
      </c>
      <c r="U500" s="519">
        <f t="shared" si="226"/>
        <v>0</v>
      </c>
      <c r="V500" s="519">
        <v>135.20000000000002</v>
      </c>
      <c r="W500" s="519">
        <f t="shared" si="227"/>
        <v>0</v>
      </c>
      <c r="X500" s="670">
        <f t="shared" si="228"/>
        <v>0</v>
      </c>
    </row>
    <row r="501" spans="1:24" s="403" customFormat="1" ht="17.45" hidden="1" customHeight="1" x14ac:dyDescent="0.25">
      <c r="A501" s="447" t="s">
        <v>1055</v>
      </c>
      <c r="B501" s="438" t="s">
        <v>556</v>
      </c>
      <c r="C501" s="571" t="s">
        <v>31</v>
      </c>
      <c r="D501" s="596">
        <v>46</v>
      </c>
      <c r="E501" s="466">
        <v>65.5</v>
      </c>
      <c r="F501" s="466">
        <f t="shared" si="220"/>
        <v>3013</v>
      </c>
      <c r="G501" s="466">
        <v>109.2</v>
      </c>
      <c r="H501" s="466">
        <f t="shared" si="221"/>
        <v>5023.2</v>
      </c>
      <c r="I501" s="587">
        <f t="shared" si="222"/>
        <v>8036.2</v>
      </c>
      <c r="J501" s="618"/>
      <c r="K501" s="519">
        <v>65.5</v>
      </c>
      <c r="L501" s="466">
        <f t="shared" si="223"/>
        <v>0</v>
      </c>
      <c r="M501" s="519">
        <v>109.2</v>
      </c>
      <c r="N501" s="466">
        <f t="shared" si="224"/>
        <v>0</v>
      </c>
      <c r="O501" s="587">
        <f t="shared" si="225"/>
        <v>0</v>
      </c>
      <c r="P501" s="638">
        <f t="shared" si="217"/>
        <v>0</v>
      </c>
      <c r="Q501" s="512">
        <f t="shared" si="218"/>
        <v>0</v>
      </c>
      <c r="R501" s="637">
        <f t="shared" si="219"/>
        <v>0</v>
      </c>
      <c r="S501" s="649"/>
      <c r="T501" s="519">
        <v>65.5</v>
      </c>
      <c r="U501" s="519">
        <f t="shared" si="226"/>
        <v>0</v>
      </c>
      <c r="V501" s="519">
        <v>109.2</v>
      </c>
      <c r="W501" s="519">
        <f t="shared" si="227"/>
        <v>0</v>
      </c>
      <c r="X501" s="670">
        <f t="shared" si="228"/>
        <v>0</v>
      </c>
    </row>
    <row r="502" spans="1:24" s="403" customFormat="1" ht="17.45" hidden="1" customHeight="1" x14ac:dyDescent="0.25">
      <c r="A502" s="447" t="s">
        <v>1056</v>
      </c>
      <c r="B502" s="438" t="s">
        <v>556</v>
      </c>
      <c r="C502" s="571" t="s">
        <v>31</v>
      </c>
      <c r="D502" s="596">
        <v>23</v>
      </c>
      <c r="E502" s="466">
        <v>65.5</v>
      </c>
      <c r="F502" s="466">
        <f t="shared" si="220"/>
        <v>1506.5</v>
      </c>
      <c r="G502" s="466">
        <v>127.4</v>
      </c>
      <c r="H502" s="466">
        <f t="shared" si="221"/>
        <v>2930.2000000000003</v>
      </c>
      <c r="I502" s="587">
        <f t="shared" si="222"/>
        <v>4436.7000000000007</v>
      </c>
      <c r="J502" s="618"/>
      <c r="K502" s="519">
        <v>65.5</v>
      </c>
      <c r="L502" s="466">
        <f t="shared" si="223"/>
        <v>0</v>
      </c>
      <c r="M502" s="519">
        <v>127.4</v>
      </c>
      <c r="N502" s="466">
        <f t="shared" si="224"/>
        <v>0</v>
      </c>
      <c r="O502" s="587">
        <f t="shared" si="225"/>
        <v>0</v>
      </c>
      <c r="P502" s="638">
        <f t="shared" si="217"/>
        <v>0</v>
      </c>
      <c r="Q502" s="512">
        <f t="shared" si="218"/>
        <v>0</v>
      </c>
      <c r="R502" s="637">
        <f t="shared" si="219"/>
        <v>0</v>
      </c>
      <c r="S502" s="649"/>
      <c r="T502" s="519">
        <v>65.5</v>
      </c>
      <c r="U502" s="519">
        <f t="shared" si="226"/>
        <v>0</v>
      </c>
      <c r="V502" s="519">
        <v>127.4</v>
      </c>
      <c r="W502" s="519">
        <f t="shared" si="227"/>
        <v>0</v>
      </c>
      <c r="X502" s="670">
        <f t="shared" si="228"/>
        <v>0</v>
      </c>
    </row>
    <row r="503" spans="1:24" s="403" customFormat="1" ht="17.45" hidden="1" customHeight="1" x14ac:dyDescent="0.25">
      <c r="A503" s="447" t="s">
        <v>1057</v>
      </c>
      <c r="B503" s="438" t="s">
        <v>557</v>
      </c>
      <c r="C503" s="571" t="s">
        <v>31</v>
      </c>
      <c r="D503" s="596">
        <v>396</v>
      </c>
      <c r="E503" s="466">
        <v>32.75</v>
      </c>
      <c r="F503" s="466">
        <f t="shared" si="220"/>
        <v>12969</v>
      </c>
      <c r="G503" s="466">
        <v>15.600000000000001</v>
      </c>
      <c r="H503" s="466">
        <f t="shared" si="221"/>
        <v>6177.6</v>
      </c>
      <c r="I503" s="587">
        <f t="shared" si="222"/>
        <v>19146.599999999999</v>
      </c>
      <c r="J503" s="618"/>
      <c r="K503" s="519">
        <v>32.75</v>
      </c>
      <c r="L503" s="466">
        <f t="shared" si="223"/>
        <v>0</v>
      </c>
      <c r="M503" s="519">
        <v>15.600000000000001</v>
      </c>
      <c r="N503" s="466">
        <f t="shared" si="224"/>
        <v>0</v>
      </c>
      <c r="O503" s="587">
        <f t="shared" si="225"/>
        <v>0</v>
      </c>
      <c r="P503" s="638">
        <f t="shared" si="217"/>
        <v>0</v>
      </c>
      <c r="Q503" s="512">
        <f t="shared" si="218"/>
        <v>0</v>
      </c>
      <c r="R503" s="637">
        <f t="shared" si="219"/>
        <v>0</v>
      </c>
      <c r="S503" s="649"/>
      <c r="T503" s="519">
        <v>32.75</v>
      </c>
      <c r="U503" s="519">
        <f t="shared" si="226"/>
        <v>0</v>
      </c>
      <c r="V503" s="519">
        <v>15.600000000000001</v>
      </c>
      <c r="W503" s="519">
        <f t="shared" si="227"/>
        <v>0</v>
      </c>
      <c r="X503" s="670">
        <f t="shared" si="228"/>
        <v>0</v>
      </c>
    </row>
    <row r="504" spans="1:24" s="403" customFormat="1" ht="17.45" hidden="1" customHeight="1" x14ac:dyDescent="0.25">
      <c r="A504" s="447" t="s">
        <v>1058</v>
      </c>
      <c r="B504" s="438" t="s">
        <v>268</v>
      </c>
      <c r="C504" s="571" t="s">
        <v>224</v>
      </c>
      <c r="D504" s="596">
        <v>1</v>
      </c>
      <c r="E504" s="466"/>
      <c r="F504" s="466"/>
      <c r="G504" s="466">
        <v>19500</v>
      </c>
      <c r="H504" s="466">
        <f t="shared" si="221"/>
        <v>19500</v>
      </c>
      <c r="I504" s="587">
        <f t="shared" si="222"/>
        <v>19500</v>
      </c>
      <c r="J504" s="618"/>
      <c r="K504" s="519"/>
      <c r="L504" s="466"/>
      <c r="M504" s="519">
        <v>19500</v>
      </c>
      <c r="N504" s="466">
        <f t="shared" si="224"/>
        <v>0</v>
      </c>
      <c r="O504" s="587">
        <f t="shared" si="225"/>
        <v>0</v>
      </c>
      <c r="P504" s="638">
        <f t="shared" si="217"/>
        <v>0</v>
      </c>
      <c r="Q504" s="512">
        <f t="shared" si="218"/>
        <v>0</v>
      </c>
      <c r="R504" s="637">
        <f t="shared" si="219"/>
        <v>0</v>
      </c>
      <c r="S504" s="649"/>
      <c r="T504" s="519"/>
      <c r="U504" s="519"/>
      <c r="V504" s="519">
        <v>19500</v>
      </c>
      <c r="W504" s="519">
        <f t="shared" si="227"/>
        <v>0</v>
      </c>
      <c r="X504" s="670">
        <f t="shared" si="228"/>
        <v>0</v>
      </c>
    </row>
    <row r="505" spans="1:24" s="403" customFormat="1" ht="17.45" hidden="1" customHeight="1" x14ac:dyDescent="0.25">
      <c r="A505" s="447" t="s">
        <v>1059</v>
      </c>
      <c r="B505" s="438" t="s">
        <v>358</v>
      </c>
      <c r="C505" s="571" t="s">
        <v>224</v>
      </c>
      <c r="D505" s="596">
        <v>1</v>
      </c>
      <c r="E505" s="466">
        <v>31440</v>
      </c>
      <c r="F505" s="466">
        <f>E505*D505</f>
        <v>31440</v>
      </c>
      <c r="G505" s="466"/>
      <c r="H505" s="466"/>
      <c r="I505" s="587">
        <f t="shared" si="222"/>
        <v>31440</v>
      </c>
      <c r="J505" s="618"/>
      <c r="K505" s="519">
        <v>31440</v>
      </c>
      <c r="L505" s="466">
        <f>K505*J505</f>
        <v>0</v>
      </c>
      <c r="M505" s="519"/>
      <c r="N505" s="466"/>
      <c r="O505" s="587">
        <f t="shared" si="225"/>
        <v>0</v>
      </c>
      <c r="P505" s="638">
        <f t="shared" si="217"/>
        <v>0</v>
      </c>
      <c r="Q505" s="512">
        <f t="shared" si="218"/>
        <v>0</v>
      </c>
      <c r="R505" s="637">
        <f t="shared" si="219"/>
        <v>0</v>
      </c>
      <c r="S505" s="649"/>
      <c r="T505" s="519">
        <v>31440</v>
      </c>
      <c r="U505" s="519">
        <f>T505*S505</f>
        <v>0</v>
      </c>
      <c r="V505" s="519"/>
      <c r="W505" s="519"/>
      <c r="X505" s="670">
        <f t="shared" si="228"/>
        <v>0</v>
      </c>
    </row>
    <row r="506" spans="1:24" s="403" customFormat="1" ht="17.45" customHeight="1" x14ac:dyDescent="0.25">
      <c r="A506" s="708" t="s">
        <v>28</v>
      </c>
      <c r="B506" s="695" t="s">
        <v>558</v>
      </c>
      <c r="C506" s="696"/>
      <c r="D506" s="634"/>
      <c r="E506" s="553"/>
      <c r="F506" s="553"/>
      <c r="G506" s="553"/>
      <c r="H506" s="553"/>
      <c r="I506" s="635"/>
      <c r="J506" s="634"/>
      <c r="K506" s="518"/>
      <c r="L506" s="421"/>
      <c r="M506" s="518"/>
      <c r="N506" s="421"/>
      <c r="O506" s="584"/>
      <c r="P506" s="634"/>
      <c r="Q506" s="553"/>
      <c r="R506" s="635"/>
      <c r="S506" s="633"/>
      <c r="T506" s="518"/>
      <c r="U506" s="518"/>
      <c r="V506" s="518"/>
      <c r="W506" s="518"/>
      <c r="X506" s="669"/>
    </row>
    <row r="507" spans="1:24" s="242" customFormat="1" ht="17.45" customHeight="1" x14ac:dyDescent="0.25">
      <c r="A507" s="708" t="s">
        <v>559</v>
      </c>
      <c r="B507" s="695" t="s">
        <v>560</v>
      </c>
      <c r="C507" s="696"/>
      <c r="D507" s="700"/>
      <c r="E507" s="421"/>
      <c r="F507" s="421">
        <f>F508+F522+F536+F550</f>
        <v>37448849.832400009</v>
      </c>
      <c r="G507" s="421"/>
      <c r="H507" s="421">
        <f>H508+H522+H536+H550</f>
        <v>47516454.300021</v>
      </c>
      <c r="I507" s="584">
        <f>I508+I522+I536+I550</f>
        <v>84965304.132421002</v>
      </c>
      <c r="J507" s="634"/>
      <c r="K507" s="518"/>
      <c r="L507" s="455">
        <f>L508+L522+L536+L550</f>
        <v>10159815.572400002</v>
      </c>
      <c r="M507" s="513"/>
      <c r="N507" s="455">
        <f>N508+N522+N536+N550</f>
        <v>15392630.228541</v>
      </c>
      <c r="O507" s="607">
        <f>O508+O522+O536+O550</f>
        <v>25552445.800941002</v>
      </c>
      <c r="P507" s="639"/>
      <c r="Q507" s="455"/>
      <c r="R507" s="607"/>
      <c r="S507" s="633"/>
      <c r="T507" s="518"/>
      <c r="U507" s="513">
        <f>U508+U522+U536+U550</f>
        <v>10159584.6</v>
      </c>
      <c r="V507" s="513"/>
      <c r="W507" s="513">
        <f>W508+W522+W536+W550</f>
        <v>15391716.924999999</v>
      </c>
      <c r="X507" s="667">
        <f>X508+X522+X536+X550</f>
        <v>25551301.525000006</v>
      </c>
    </row>
    <row r="508" spans="1:24" s="403" customFormat="1" ht="17.45" hidden="1" customHeight="1" x14ac:dyDescent="0.25">
      <c r="A508" s="443" t="s">
        <v>1060</v>
      </c>
      <c r="B508" s="433" t="s">
        <v>561</v>
      </c>
      <c r="C508" s="567"/>
      <c r="D508" s="594"/>
      <c r="E508" s="422"/>
      <c r="F508" s="422">
        <f>SUM(F510:F521)</f>
        <v>11963784.964800002</v>
      </c>
      <c r="G508" s="422"/>
      <c r="H508" s="422">
        <f>SUM(H510:H521)</f>
        <v>15123475.401672</v>
      </c>
      <c r="I508" s="595">
        <f>SUM(I510:I521)</f>
        <v>27087260.366472002</v>
      </c>
      <c r="J508" s="614"/>
      <c r="K508" s="521"/>
      <c r="L508" s="422">
        <f>SUM(L510:L521)</f>
        <v>0</v>
      </c>
      <c r="M508" s="521"/>
      <c r="N508" s="422">
        <f>SUM(N510:N521)</f>
        <v>0</v>
      </c>
      <c r="O508" s="595">
        <f>SUM(O510:O521)</f>
        <v>0</v>
      </c>
      <c r="P508" s="638">
        <f t="shared" si="217"/>
        <v>0</v>
      </c>
      <c r="Q508" s="512">
        <f t="shared" si="218"/>
        <v>0</v>
      </c>
      <c r="R508" s="637">
        <f t="shared" si="219"/>
        <v>0</v>
      </c>
      <c r="S508" s="647"/>
      <c r="T508" s="521"/>
      <c r="U508" s="521">
        <f>SUM(U510:U521)</f>
        <v>0</v>
      </c>
      <c r="V508" s="521"/>
      <c r="W508" s="521">
        <f>SUM(W510:W521)</f>
        <v>0</v>
      </c>
      <c r="X508" s="671">
        <f>SUM(X510:X521)</f>
        <v>0</v>
      </c>
    </row>
    <row r="509" spans="1:24" s="403" customFormat="1" ht="17.45" hidden="1" customHeight="1" x14ac:dyDescent="0.25">
      <c r="A509" s="439" t="s">
        <v>1062</v>
      </c>
      <c r="B509" s="448" t="s">
        <v>562</v>
      </c>
      <c r="C509" s="576"/>
      <c r="D509" s="598"/>
      <c r="E509" s="466"/>
      <c r="F509" s="466"/>
      <c r="G509" s="466"/>
      <c r="H509" s="466"/>
      <c r="I509" s="587"/>
      <c r="J509" s="619"/>
      <c r="K509" s="519"/>
      <c r="L509" s="466"/>
      <c r="M509" s="519"/>
      <c r="N509" s="466"/>
      <c r="O509" s="587"/>
      <c r="P509" s="638">
        <f t="shared" si="217"/>
        <v>0</v>
      </c>
      <c r="Q509" s="512">
        <f t="shared" si="218"/>
        <v>0</v>
      </c>
      <c r="R509" s="637">
        <f t="shared" si="219"/>
        <v>0</v>
      </c>
      <c r="S509" s="638"/>
      <c r="T509" s="519"/>
      <c r="U509" s="519"/>
      <c r="V509" s="519"/>
      <c r="W509" s="519"/>
      <c r="X509" s="670"/>
    </row>
    <row r="510" spans="1:24" s="403" customFormat="1" ht="17.45" hidden="1" customHeight="1" x14ac:dyDescent="0.25">
      <c r="A510" s="439" t="s">
        <v>1064</v>
      </c>
      <c r="B510" s="438" t="s">
        <v>563</v>
      </c>
      <c r="C510" s="571" t="s">
        <v>171</v>
      </c>
      <c r="D510" s="598">
        <f>79.62</f>
        <v>79.62</v>
      </c>
      <c r="E510" s="466">
        <v>13494</v>
      </c>
      <c r="F510" s="466">
        <f>E510*D510</f>
        <v>1074392.28</v>
      </c>
      <c r="G510" s="466"/>
      <c r="H510" s="466"/>
      <c r="I510" s="587">
        <f>F510+H510</f>
        <v>1074392.28</v>
      </c>
      <c r="J510" s="619"/>
      <c r="K510" s="519">
        <v>13494</v>
      </c>
      <c r="L510" s="466">
        <f>K510*J510</f>
        <v>0</v>
      </c>
      <c r="M510" s="519"/>
      <c r="N510" s="466"/>
      <c r="O510" s="587">
        <f>L510+N510</f>
        <v>0</v>
      </c>
      <c r="P510" s="638">
        <f t="shared" si="217"/>
        <v>0</v>
      </c>
      <c r="Q510" s="512">
        <f t="shared" si="218"/>
        <v>0</v>
      </c>
      <c r="R510" s="637">
        <f t="shared" si="219"/>
        <v>0</v>
      </c>
      <c r="S510" s="638"/>
      <c r="T510" s="519">
        <v>13494</v>
      </c>
      <c r="U510" s="519">
        <f>T510*S510</f>
        <v>0</v>
      </c>
      <c r="V510" s="519"/>
      <c r="W510" s="519"/>
      <c r="X510" s="670">
        <f>U510+W510</f>
        <v>0</v>
      </c>
    </row>
    <row r="511" spans="1:24" s="403" customFormat="1" ht="17.45" hidden="1" customHeight="1" x14ac:dyDescent="0.25">
      <c r="A511" s="439" t="s">
        <v>1065</v>
      </c>
      <c r="B511" s="438" t="s">
        <v>564</v>
      </c>
      <c r="C511" s="571" t="s">
        <v>171</v>
      </c>
      <c r="D511" s="598">
        <v>308.73</v>
      </c>
      <c r="E511" s="466">
        <v>19422</v>
      </c>
      <c r="F511" s="466">
        <f>E511*D511</f>
        <v>5996154.0600000005</v>
      </c>
      <c r="G511" s="466"/>
      <c r="H511" s="466"/>
      <c r="I511" s="587">
        <f>F511+H511</f>
        <v>5996154.0600000005</v>
      </c>
      <c r="J511" s="619"/>
      <c r="K511" s="519">
        <v>19422</v>
      </c>
      <c r="L511" s="466">
        <f>K511*J511</f>
        <v>0</v>
      </c>
      <c r="M511" s="519"/>
      <c r="N511" s="466"/>
      <c r="O511" s="587">
        <f>L511+N511</f>
        <v>0</v>
      </c>
      <c r="P511" s="638">
        <f t="shared" si="217"/>
        <v>0</v>
      </c>
      <c r="Q511" s="512">
        <f t="shared" si="218"/>
        <v>0</v>
      </c>
      <c r="R511" s="637">
        <f t="shared" si="219"/>
        <v>0</v>
      </c>
      <c r="S511" s="638"/>
      <c r="T511" s="519">
        <v>19422</v>
      </c>
      <c r="U511" s="519">
        <f>T511*S511</f>
        <v>0</v>
      </c>
      <c r="V511" s="519"/>
      <c r="W511" s="519"/>
      <c r="X511" s="670">
        <f>U511+W511</f>
        <v>0</v>
      </c>
    </row>
    <row r="512" spans="1:24" s="403" customFormat="1" ht="17.45" hidden="1" customHeight="1" x14ac:dyDescent="0.25">
      <c r="A512" s="439" t="s">
        <v>1066</v>
      </c>
      <c r="B512" s="438" t="s">
        <v>565</v>
      </c>
      <c r="C512" s="571" t="s">
        <v>171</v>
      </c>
      <c r="D512" s="598">
        <f>196.74</f>
        <v>196.74</v>
      </c>
      <c r="E512" s="466">
        <v>2405</v>
      </c>
      <c r="F512" s="466">
        <f>E512*D512</f>
        <v>473159.7</v>
      </c>
      <c r="G512" s="466"/>
      <c r="H512" s="466"/>
      <c r="I512" s="587">
        <f>F512+H512</f>
        <v>473159.7</v>
      </c>
      <c r="J512" s="619"/>
      <c r="K512" s="519">
        <v>2405</v>
      </c>
      <c r="L512" s="466">
        <f>K512*J512</f>
        <v>0</v>
      </c>
      <c r="M512" s="519"/>
      <c r="N512" s="466"/>
      <c r="O512" s="587">
        <f>L512+N512</f>
        <v>0</v>
      </c>
      <c r="P512" s="638">
        <f t="shared" si="217"/>
        <v>0</v>
      </c>
      <c r="Q512" s="512">
        <f t="shared" si="218"/>
        <v>0</v>
      </c>
      <c r="R512" s="637">
        <f t="shared" si="219"/>
        <v>0</v>
      </c>
      <c r="S512" s="638"/>
      <c r="T512" s="519">
        <v>2405</v>
      </c>
      <c r="U512" s="519">
        <f>T512*S512</f>
        <v>0</v>
      </c>
      <c r="V512" s="519"/>
      <c r="W512" s="519"/>
      <c r="X512" s="670">
        <f>U512+W512</f>
        <v>0</v>
      </c>
    </row>
    <row r="513" spans="1:24" s="403" customFormat="1" ht="24" hidden="1" customHeight="1" x14ac:dyDescent="0.25">
      <c r="A513" s="439" t="s">
        <v>1067</v>
      </c>
      <c r="B513" s="448" t="s">
        <v>566</v>
      </c>
      <c r="C513" s="571"/>
      <c r="D513" s="598"/>
      <c r="E513" s="466"/>
      <c r="F513" s="466"/>
      <c r="G513" s="466"/>
      <c r="H513" s="466"/>
      <c r="I513" s="587"/>
      <c r="J513" s="619"/>
      <c r="K513" s="519"/>
      <c r="L513" s="466"/>
      <c r="M513" s="519"/>
      <c r="N513" s="466"/>
      <c r="O513" s="587"/>
      <c r="P513" s="638">
        <f t="shared" si="217"/>
        <v>0</v>
      </c>
      <c r="Q513" s="512">
        <f t="shared" si="218"/>
        <v>0</v>
      </c>
      <c r="R513" s="637">
        <f t="shared" si="219"/>
        <v>0</v>
      </c>
      <c r="S513" s="638"/>
      <c r="T513" s="519"/>
      <c r="U513" s="519"/>
      <c r="V513" s="519"/>
      <c r="W513" s="519"/>
      <c r="X513" s="670"/>
    </row>
    <row r="514" spans="1:24" s="403" customFormat="1" ht="17.45" hidden="1" customHeight="1" x14ac:dyDescent="0.25">
      <c r="A514" s="439" t="s">
        <v>1068</v>
      </c>
      <c r="B514" s="438" t="s">
        <v>567</v>
      </c>
      <c r="C514" s="571" t="s">
        <v>171</v>
      </c>
      <c r="D514" s="598">
        <v>151</v>
      </c>
      <c r="E514" s="466">
        <v>2513.1600000000003</v>
      </c>
      <c r="F514" s="466">
        <f>E514*D514</f>
        <v>379487.16000000003</v>
      </c>
      <c r="G514" s="466">
        <v>6681</v>
      </c>
      <c r="H514" s="466">
        <f>G514*D514</f>
        <v>1008831</v>
      </c>
      <c r="I514" s="587">
        <f>F514+H514</f>
        <v>1388318.1600000001</v>
      </c>
      <c r="J514" s="619"/>
      <c r="K514" s="519">
        <v>2513.1600000000003</v>
      </c>
      <c r="L514" s="466">
        <f>K514*J514</f>
        <v>0</v>
      </c>
      <c r="M514" s="519">
        <v>6681</v>
      </c>
      <c r="N514" s="466">
        <f>M514*J514</f>
        <v>0</v>
      </c>
      <c r="O514" s="587">
        <f>L514+N514</f>
        <v>0</v>
      </c>
      <c r="P514" s="638">
        <f t="shared" si="217"/>
        <v>0</v>
      </c>
      <c r="Q514" s="512">
        <f t="shared" si="218"/>
        <v>0</v>
      </c>
      <c r="R514" s="637">
        <f t="shared" si="219"/>
        <v>0</v>
      </c>
      <c r="S514" s="638"/>
      <c r="T514" s="519">
        <v>2513.1600000000003</v>
      </c>
      <c r="U514" s="519">
        <f>T514*S514</f>
        <v>0</v>
      </c>
      <c r="V514" s="519">
        <v>6681</v>
      </c>
      <c r="W514" s="519">
        <f>V514*S514</f>
        <v>0</v>
      </c>
      <c r="X514" s="670">
        <f>U514+W514</f>
        <v>0</v>
      </c>
    </row>
    <row r="515" spans="1:24" s="403" customFormat="1" ht="17.45" hidden="1" customHeight="1" x14ac:dyDescent="0.25">
      <c r="A515" s="439" t="s">
        <v>1069</v>
      </c>
      <c r="B515" s="438" t="s">
        <v>568</v>
      </c>
      <c r="C515" s="571" t="s">
        <v>171</v>
      </c>
      <c r="D515" s="598">
        <v>163</v>
      </c>
      <c r="E515" s="466">
        <v>2333.7600000000002</v>
      </c>
      <c r="F515" s="466">
        <f>E515*D515</f>
        <v>380402.88000000006</v>
      </c>
      <c r="G515" s="466">
        <v>2161.5</v>
      </c>
      <c r="H515" s="466">
        <f>G515*D515</f>
        <v>352324.5</v>
      </c>
      <c r="I515" s="587">
        <f>F515+H515</f>
        <v>732727.38000000012</v>
      </c>
      <c r="J515" s="619"/>
      <c r="K515" s="519">
        <v>2333.7600000000002</v>
      </c>
      <c r="L515" s="466">
        <f>K515*J515</f>
        <v>0</v>
      </c>
      <c r="M515" s="519">
        <v>2161.5</v>
      </c>
      <c r="N515" s="466">
        <f>M515*J515</f>
        <v>0</v>
      </c>
      <c r="O515" s="587">
        <f>L515+N515</f>
        <v>0</v>
      </c>
      <c r="P515" s="638">
        <f t="shared" si="217"/>
        <v>0</v>
      </c>
      <c r="Q515" s="512">
        <f t="shared" si="218"/>
        <v>0</v>
      </c>
      <c r="R515" s="637">
        <f t="shared" si="219"/>
        <v>0</v>
      </c>
      <c r="S515" s="638"/>
      <c r="T515" s="519">
        <v>2333.7600000000002</v>
      </c>
      <c r="U515" s="519">
        <f>T515*S515</f>
        <v>0</v>
      </c>
      <c r="V515" s="519">
        <v>2161.5</v>
      </c>
      <c r="W515" s="519">
        <f>V515*S515</f>
        <v>0</v>
      </c>
      <c r="X515" s="670">
        <f>U515+W515</f>
        <v>0</v>
      </c>
    </row>
    <row r="516" spans="1:24" s="403" customFormat="1" ht="17.45" hidden="1" customHeight="1" x14ac:dyDescent="0.25">
      <c r="A516" s="439" t="s">
        <v>1070</v>
      </c>
      <c r="B516" s="438" t="s">
        <v>569</v>
      </c>
      <c r="C516" s="571" t="s">
        <v>32</v>
      </c>
      <c r="D516" s="598">
        <v>226.24</v>
      </c>
      <c r="E516" s="466">
        <v>46.800000000000004</v>
      </c>
      <c r="F516" s="466">
        <f>E516*D516</f>
        <v>10588.032000000001</v>
      </c>
      <c r="G516" s="466">
        <v>264.096</v>
      </c>
      <c r="H516" s="466">
        <f>G516*D516</f>
        <v>59749.079040000004</v>
      </c>
      <c r="I516" s="587">
        <f>F516+H516</f>
        <v>70337.111040000003</v>
      </c>
      <c r="J516" s="619"/>
      <c r="K516" s="519">
        <v>46.800000000000004</v>
      </c>
      <c r="L516" s="466">
        <f>K516*J516</f>
        <v>0</v>
      </c>
      <c r="M516" s="519">
        <v>264.096</v>
      </c>
      <c r="N516" s="466">
        <f>M516*J516</f>
        <v>0</v>
      </c>
      <c r="O516" s="587">
        <f>L516+N516</f>
        <v>0</v>
      </c>
      <c r="P516" s="638">
        <f t="shared" si="217"/>
        <v>0</v>
      </c>
      <c r="Q516" s="512">
        <f t="shared" si="218"/>
        <v>0</v>
      </c>
      <c r="R516" s="637">
        <f t="shared" si="219"/>
        <v>0</v>
      </c>
      <c r="S516" s="638"/>
      <c r="T516" s="519">
        <v>46.800000000000004</v>
      </c>
      <c r="U516" s="519">
        <f>T516*S516</f>
        <v>0</v>
      </c>
      <c r="V516" s="519">
        <v>264.096</v>
      </c>
      <c r="W516" s="519">
        <f>V516*S516</f>
        <v>0</v>
      </c>
      <c r="X516" s="670">
        <f>U516+W516</f>
        <v>0</v>
      </c>
    </row>
    <row r="517" spans="1:24" s="403" customFormat="1" ht="17.45" hidden="1" customHeight="1" x14ac:dyDescent="0.25">
      <c r="A517" s="439" t="s">
        <v>1063</v>
      </c>
      <c r="B517" s="448" t="s">
        <v>570</v>
      </c>
      <c r="C517" s="576"/>
      <c r="D517" s="598"/>
      <c r="E517" s="466"/>
      <c r="F517" s="466"/>
      <c r="G517" s="466"/>
      <c r="H517" s="466"/>
      <c r="I517" s="587"/>
      <c r="J517" s="619"/>
      <c r="K517" s="519"/>
      <c r="L517" s="466"/>
      <c r="M517" s="519"/>
      <c r="N517" s="466"/>
      <c r="O517" s="587"/>
      <c r="P517" s="638">
        <f t="shared" si="217"/>
        <v>0</v>
      </c>
      <c r="Q517" s="512">
        <f t="shared" si="218"/>
        <v>0</v>
      </c>
      <c r="R517" s="637">
        <f t="shared" si="219"/>
        <v>0</v>
      </c>
      <c r="S517" s="638"/>
      <c r="T517" s="519"/>
      <c r="U517" s="519"/>
      <c r="V517" s="519"/>
      <c r="W517" s="519"/>
      <c r="X517" s="670"/>
    </row>
    <row r="518" spans="1:24" s="403" customFormat="1" ht="36" hidden="1" customHeight="1" x14ac:dyDescent="0.25">
      <c r="A518" s="439" t="s">
        <v>1071</v>
      </c>
      <c r="B518" s="438" t="s">
        <v>571</v>
      </c>
      <c r="C518" s="571" t="s">
        <v>32</v>
      </c>
      <c r="D518" s="598">
        <v>226.24</v>
      </c>
      <c r="E518" s="466">
        <v>2475.7200000000003</v>
      </c>
      <c r="F518" s="466">
        <f>E518*D518</f>
        <v>560106.89280000003</v>
      </c>
      <c r="G518" s="466">
        <v>60348.1368</v>
      </c>
      <c r="H518" s="466">
        <f>G518*D518</f>
        <v>13653162.469632</v>
      </c>
      <c r="I518" s="587">
        <f>F518+H518</f>
        <v>14213269.362431999</v>
      </c>
      <c r="J518" s="619"/>
      <c r="K518" s="519">
        <v>2475.7200000000003</v>
      </c>
      <c r="L518" s="466">
        <f>K518*J518</f>
        <v>0</v>
      </c>
      <c r="M518" s="519">
        <v>60348.1368</v>
      </c>
      <c r="N518" s="466">
        <f>M518*J518</f>
        <v>0</v>
      </c>
      <c r="O518" s="587">
        <f>L518+N518</f>
        <v>0</v>
      </c>
      <c r="P518" s="638">
        <f t="shared" si="217"/>
        <v>0</v>
      </c>
      <c r="Q518" s="512">
        <f t="shared" si="218"/>
        <v>0</v>
      </c>
      <c r="R518" s="637">
        <f t="shared" si="219"/>
        <v>0</v>
      </c>
      <c r="S518" s="638"/>
      <c r="T518" s="519">
        <v>2475.7200000000003</v>
      </c>
      <c r="U518" s="519">
        <f>T518*S518</f>
        <v>0</v>
      </c>
      <c r="V518" s="519">
        <v>60348.1368</v>
      </c>
      <c r="W518" s="519">
        <f>V518*S518</f>
        <v>0</v>
      </c>
      <c r="X518" s="670">
        <f>U518+W518</f>
        <v>0</v>
      </c>
    </row>
    <row r="519" spans="1:24" s="403" customFormat="1" ht="17.45" hidden="1" customHeight="1" x14ac:dyDescent="0.25">
      <c r="A519" s="439" t="s">
        <v>1072</v>
      </c>
      <c r="B519" s="438" t="s">
        <v>572</v>
      </c>
      <c r="C519" s="571" t="s">
        <v>32</v>
      </c>
      <c r="D519" s="598">
        <v>226.24</v>
      </c>
      <c r="E519" s="466">
        <v>6552</v>
      </c>
      <c r="F519" s="466">
        <f>E519*D519</f>
        <v>1482324.48</v>
      </c>
      <c r="G519" s="466"/>
      <c r="H519" s="466"/>
      <c r="I519" s="587">
        <f>F519+H519</f>
        <v>1482324.48</v>
      </c>
      <c r="J519" s="619"/>
      <c r="K519" s="519">
        <v>6552</v>
      </c>
      <c r="L519" s="466">
        <f>K519*J519</f>
        <v>0</v>
      </c>
      <c r="M519" s="519"/>
      <c r="N519" s="466"/>
      <c r="O519" s="587">
        <f>L519+N519</f>
        <v>0</v>
      </c>
      <c r="P519" s="638">
        <f t="shared" si="217"/>
        <v>0</v>
      </c>
      <c r="Q519" s="512">
        <f t="shared" si="218"/>
        <v>0</v>
      </c>
      <c r="R519" s="637">
        <f t="shared" si="219"/>
        <v>0</v>
      </c>
      <c r="S519" s="638"/>
      <c r="T519" s="519">
        <v>6552</v>
      </c>
      <c r="U519" s="519">
        <f>T519*S519</f>
        <v>0</v>
      </c>
      <c r="V519" s="519"/>
      <c r="W519" s="519"/>
      <c r="X519" s="670">
        <f>U519+W519</f>
        <v>0</v>
      </c>
    </row>
    <row r="520" spans="1:24" s="406" customFormat="1" ht="17.45" hidden="1" customHeight="1" x14ac:dyDescent="0.25">
      <c r="A520" s="439" t="s">
        <v>1073</v>
      </c>
      <c r="B520" s="438" t="s">
        <v>573</v>
      </c>
      <c r="C520" s="571" t="s">
        <v>32</v>
      </c>
      <c r="D520" s="598">
        <v>226.24</v>
      </c>
      <c r="E520" s="466">
        <v>6552</v>
      </c>
      <c r="F520" s="466">
        <f>E520*D520</f>
        <v>1482324.48</v>
      </c>
      <c r="G520" s="466"/>
      <c r="H520" s="466"/>
      <c r="I520" s="587">
        <f>F520+H520</f>
        <v>1482324.48</v>
      </c>
      <c r="J520" s="619"/>
      <c r="K520" s="519">
        <v>6552</v>
      </c>
      <c r="L520" s="466">
        <f>K520*J520</f>
        <v>0</v>
      </c>
      <c r="M520" s="519"/>
      <c r="N520" s="466"/>
      <c r="O520" s="587">
        <f>L520+N520</f>
        <v>0</v>
      </c>
      <c r="P520" s="638">
        <f t="shared" si="217"/>
        <v>0</v>
      </c>
      <c r="Q520" s="512">
        <f t="shared" si="218"/>
        <v>0</v>
      </c>
      <c r="R520" s="637">
        <f t="shared" si="219"/>
        <v>0</v>
      </c>
      <c r="S520" s="638"/>
      <c r="T520" s="519">
        <v>6552</v>
      </c>
      <c r="U520" s="519">
        <f>T520*S520</f>
        <v>0</v>
      </c>
      <c r="V520" s="519"/>
      <c r="W520" s="519"/>
      <c r="X520" s="670">
        <f>U520+W520</f>
        <v>0</v>
      </c>
    </row>
    <row r="521" spans="1:24" s="403" customFormat="1" ht="17.45" hidden="1" customHeight="1" x14ac:dyDescent="0.25">
      <c r="A521" s="439" t="s">
        <v>1074</v>
      </c>
      <c r="B521" s="438" t="s">
        <v>574</v>
      </c>
      <c r="C521" s="571" t="s">
        <v>31</v>
      </c>
      <c r="D521" s="598">
        <v>1</v>
      </c>
      <c r="E521" s="466">
        <v>124845</v>
      </c>
      <c r="F521" s="466">
        <f>E521*D521</f>
        <v>124845</v>
      </c>
      <c r="G521" s="466">
        <v>49408.353000000003</v>
      </c>
      <c r="H521" s="466">
        <f>G521*D521</f>
        <v>49408.353000000003</v>
      </c>
      <c r="I521" s="587">
        <f>F521+H521</f>
        <v>174253.353</v>
      </c>
      <c r="J521" s="619"/>
      <c r="K521" s="519">
        <v>124845</v>
      </c>
      <c r="L521" s="466">
        <f>K521*J521</f>
        <v>0</v>
      </c>
      <c r="M521" s="519">
        <v>49408.353000000003</v>
      </c>
      <c r="N521" s="466">
        <f>M521*J521</f>
        <v>0</v>
      </c>
      <c r="O521" s="587">
        <f>L521+N521</f>
        <v>0</v>
      </c>
      <c r="P521" s="638">
        <f t="shared" si="217"/>
        <v>0</v>
      </c>
      <c r="Q521" s="512">
        <f t="shared" si="218"/>
        <v>0</v>
      </c>
      <c r="R521" s="637">
        <f t="shared" si="219"/>
        <v>0</v>
      </c>
      <c r="S521" s="638"/>
      <c r="T521" s="519">
        <v>124845</v>
      </c>
      <c r="U521" s="519">
        <f>T521*S521</f>
        <v>0</v>
      </c>
      <c r="V521" s="519">
        <v>49408.353000000003</v>
      </c>
      <c r="W521" s="519">
        <f>V521*S521</f>
        <v>0</v>
      </c>
      <c r="X521" s="670">
        <f>U521+W521</f>
        <v>0</v>
      </c>
    </row>
    <row r="522" spans="1:24" ht="17.45" customHeight="1" x14ac:dyDescent="0.25">
      <c r="A522" s="443" t="s">
        <v>1061</v>
      </c>
      <c r="B522" s="433" t="s">
        <v>575</v>
      </c>
      <c r="C522" s="567"/>
      <c r="D522" s="594"/>
      <c r="E522" s="422"/>
      <c r="F522" s="422">
        <f>SUM(F524:F535)</f>
        <v>11963739.964800002</v>
      </c>
      <c r="G522" s="422"/>
      <c r="H522" s="422">
        <f>SUM(H524:H535)</f>
        <v>15123475.401672</v>
      </c>
      <c r="I522" s="595">
        <f>SUM(I524:I535)</f>
        <v>27087215.366472002</v>
      </c>
      <c r="J522" s="614"/>
      <c r="K522" s="520"/>
      <c r="L522" s="456">
        <f>SUM(L524:L535)</f>
        <v>2134754.44</v>
      </c>
      <c r="M522" s="520"/>
      <c r="N522" s="456">
        <f>SUM(N524:N535)</f>
        <v>0</v>
      </c>
      <c r="O522" s="620">
        <f>SUM(O524:O535)</f>
        <v>2134754.44</v>
      </c>
      <c r="P522" s="638">
        <f t="shared" si="217"/>
        <v>0</v>
      </c>
      <c r="Q522" s="512">
        <f t="shared" si="218"/>
        <v>0</v>
      </c>
      <c r="R522" s="637">
        <f t="shared" si="219"/>
        <v>0</v>
      </c>
      <c r="S522" s="647"/>
      <c r="T522" s="520"/>
      <c r="U522" s="520">
        <f>SUM(U524:U535)</f>
        <v>2134754.44</v>
      </c>
      <c r="V522" s="520"/>
      <c r="W522" s="520">
        <f>SUM(W524:W535)</f>
        <v>0</v>
      </c>
      <c r="X522" s="673">
        <f>SUM(X524:X535)</f>
        <v>2134754.44</v>
      </c>
    </row>
    <row r="523" spans="1:24" s="403" customFormat="1" ht="17.45" customHeight="1" x14ac:dyDescent="0.25">
      <c r="A523" s="439" t="s">
        <v>1075</v>
      </c>
      <c r="B523" s="448" t="s">
        <v>562</v>
      </c>
      <c r="C523" s="576"/>
      <c r="D523" s="598"/>
      <c r="E523" s="466"/>
      <c r="F523" s="466"/>
      <c r="G523" s="466"/>
      <c r="H523" s="466"/>
      <c r="I523" s="587"/>
      <c r="J523" s="619"/>
      <c r="K523" s="519"/>
      <c r="L523" s="466"/>
      <c r="M523" s="519"/>
      <c r="N523" s="466"/>
      <c r="O523" s="587"/>
      <c r="P523" s="638">
        <f t="shared" si="217"/>
        <v>0</v>
      </c>
      <c r="Q523" s="512">
        <f t="shared" si="218"/>
        <v>0</v>
      </c>
      <c r="R523" s="637">
        <f t="shared" si="219"/>
        <v>0</v>
      </c>
      <c r="S523" s="638"/>
      <c r="T523" s="519"/>
      <c r="U523" s="519"/>
      <c r="V523" s="519"/>
      <c r="W523" s="519"/>
      <c r="X523" s="670"/>
    </row>
    <row r="524" spans="1:24" s="403" customFormat="1" ht="17.45" hidden="1" customHeight="1" x14ac:dyDescent="0.25">
      <c r="A524" s="439" t="s">
        <v>1076</v>
      </c>
      <c r="B524" s="438" t="s">
        <v>563</v>
      </c>
      <c r="C524" s="571" t="s">
        <v>171</v>
      </c>
      <c r="D524" s="598">
        <f>79.62</f>
        <v>79.62</v>
      </c>
      <c r="E524" s="466">
        <v>13494</v>
      </c>
      <c r="F524" s="466">
        <f>E524*D524</f>
        <v>1074392.28</v>
      </c>
      <c r="G524" s="466"/>
      <c r="H524" s="466"/>
      <c r="I524" s="587">
        <f>F524+H524</f>
        <v>1074392.28</v>
      </c>
      <c r="J524" s="619"/>
      <c r="K524" s="519">
        <v>13494</v>
      </c>
      <c r="L524" s="466">
        <f>K524*J524</f>
        <v>0</v>
      </c>
      <c r="M524" s="519"/>
      <c r="N524" s="466"/>
      <c r="O524" s="587">
        <f>L524+N524</f>
        <v>0</v>
      </c>
      <c r="P524" s="638">
        <f t="shared" si="217"/>
        <v>0</v>
      </c>
      <c r="Q524" s="512">
        <f t="shared" si="218"/>
        <v>0</v>
      </c>
      <c r="R524" s="637">
        <f t="shared" si="219"/>
        <v>0</v>
      </c>
      <c r="S524" s="638"/>
      <c r="T524" s="519">
        <v>13494</v>
      </c>
      <c r="U524" s="519">
        <f>T524*S524</f>
        <v>0</v>
      </c>
      <c r="V524" s="519"/>
      <c r="W524" s="519"/>
      <c r="X524" s="670">
        <f>U524+W524</f>
        <v>0</v>
      </c>
    </row>
    <row r="525" spans="1:24" ht="17.45" customHeight="1" x14ac:dyDescent="0.25">
      <c r="A525" s="439" t="s">
        <v>1077</v>
      </c>
      <c r="B525" s="438" t="s">
        <v>564</v>
      </c>
      <c r="C525" s="571" t="s">
        <v>171</v>
      </c>
      <c r="D525" s="598">
        <v>308.73</v>
      </c>
      <c r="E525" s="466">
        <v>19422</v>
      </c>
      <c r="F525" s="466">
        <f>E525*D525</f>
        <v>5996154.0600000005</v>
      </c>
      <c r="G525" s="466"/>
      <c r="H525" s="466"/>
      <c r="I525" s="587">
        <f>F525+H525</f>
        <v>5996154.0600000005</v>
      </c>
      <c r="J525" s="619">
        <v>96.62</v>
      </c>
      <c r="K525" s="512">
        <v>19422</v>
      </c>
      <c r="L525" s="477">
        <f>K525*J525</f>
        <v>1876553.6400000001</v>
      </c>
      <c r="M525" s="512"/>
      <c r="N525" s="477"/>
      <c r="O525" s="610">
        <f>L525+N525</f>
        <v>1876553.6400000001</v>
      </c>
      <c r="P525" s="638">
        <f t="shared" si="217"/>
        <v>0</v>
      </c>
      <c r="Q525" s="512">
        <f t="shared" si="218"/>
        <v>0</v>
      </c>
      <c r="R525" s="637">
        <f t="shared" si="219"/>
        <v>0</v>
      </c>
      <c r="S525" s="638">
        <v>96.62</v>
      </c>
      <c r="T525" s="512">
        <v>19422</v>
      </c>
      <c r="U525" s="512">
        <f>T525*S525</f>
        <v>1876553.6400000001</v>
      </c>
      <c r="V525" s="512"/>
      <c r="W525" s="512"/>
      <c r="X525" s="668">
        <f>U525+W525</f>
        <v>1876553.6400000001</v>
      </c>
    </row>
    <row r="526" spans="1:24" ht="25.5" x14ac:dyDescent="0.25">
      <c r="A526" s="439" t="s">
        <v>1078</v>
      </c>
      <c r="B526" s="438" t="s">
        <v>565</v>
      </c>
      <c r="C526" s="571" t="s">
        <v>171</v>
      </c>
      <c r="D526" s="598">
        <f>196.74</f>
        <v>196.74</v>
      </c>
      <c r="E526" s="466">
        <v>2405</v>
      </c>
      <c r="F526" s="466">
        <f>E526*D526</f>
        <v>473159.7</v>
      </c>
      <c r="G526" s="466"/>
      <c r="H526" s="466"/>
      <c r="I526" s="587">
        <f>F526+H526</f>
        <v>473159.7</v>
      </c>
      <c r="J526" s="619">
        <v>107.36</v>
      </c>
      <c r="K526" s="512">
        <v>2405</v>
      </c>
      <c r="L526" s="477">
        <f>K526*J526</f>
        <v>258200.8</v>
      </c>
      <c r="M526" s="512"/>
      <c r="N526" s="477"/>
      <c r="O526" s="610">
        <f>L526+N526</f>
        <v>258200.8</v>
      </c>
      <c r="P526" s="638">
        <f t="shared" si="217"/>
        <v>0</v>
      </c>
      <c r="Q526" s="512">
        <f t="shared" si="218"/>
        <v>0</v>
      </c>
      <c r="R526" s="637">
        <f t="shared" si="219"/>
        <v>0</v>
      </c>
      <c r="S526" s="638">
        <v>107.36</v>
      </c>
      <c r="T526" s="512">
        <v>2405</v>
      </c>
      <c r="U526" s="512">
        <f>T526*S526</f>
        <v>258200.8</v>
      </c>
      <c r="V526" s="512"/>
      <c r="W526" s="512"/>
      <c r="X526" s="668">
        <f>U526+W526</f>
        <v>258200.8</v>
      </c>
    </row>
    <row r="527" spans="1:24" s="403" customFormat="1" ht="26.45" hidden="1" customHeight="1" x14ac:dyDescent="0.25">
      <c r="A527" s="439" t="s">
        <v>1079</v>
      </c>
      <c r="B527" s="448" t="s">
        <v>566</v>
      </c>
      <c r="C527" s="571"/>
      <c r="D527" s="598"/>
      <c r="E527" s="466"/>
      <c r="F527" s="466"/>
      <c r="G527" s="466"/>
      <c r="H527" s="466"/>
      <c r="I527" s="587"/>
      <c r="J527" s="619"/>
      <c r="K527" s="519"/>
      <c r="L527" s="466"/>
      <c r="M527" s="519"/>
      <c r="N527" s="466"/>
      <c r="O527" s="587"/>
      <c r="P527" s="638">
        <f t="shared" si="217"/>
        <v>0</v>
      </c>
      <c r="Q527" s="512">
        <f t="shared" si="218"/>
        <v>0</v>
      </c>
      <c r="R527" s="637">
        <f t="shared" si="219"/>
        <v>0</v>
      </c>
      <c r="S527" s="638"/>
      <c r="T527" s="519"/>
      <c r="U527" s="519"/>
      <c r="V527" s="519"/>
      <c r="W527" s="519"/>
      <c r="X527" s="670"/>
    </row>
    <row r="528" spans="1:24" s="403" customFormat="1" ht="17.45" hidden="1" customHeight="1" x14ac:dyDescent="0.25">
      <c r="A528" s="439" t="s">
        <v>1080</v>
      </c>
      <c r="B528" s="438" t="s">
        <v>567</v>
      </c>
      <c r="C528" s="571" t="s">
        <v>171</v>
      </c>
      <c r="D528" s="598">
        <v>151</v>
      </c>
      <c r="E528" s="466">
        <v>2513.1600000000003</v>
      </c>
      <c r="F528" s="466">
        <f>E528*D528</f>
        <v>379487.16000000003</v>
      </c>
      <c r="G528" s="466">
        <v>6681</v>
      </c>
      <c r="H528" s="466">
        <f>G528*D528</f>
        <v>1008831</v>
      </c>
      <c r="I528" s="587">
        <f>F528+H528</f>
        <v>1388318.1600000001</v>
      </c>
      <c r="J528" s="619"/>
      <c r="K528" s="519">
        <v>2513.1600000000003</v>
      </c>
      <c r="L528" s="466">
        <f>K528*J528</f>
        <v>0</v>
      </c>
      <c r="M528" s="519">
        <v>6681</v>
      </c>
      <c r="N528" s="466">
        <f>M528*J528</f>
        <v>0</v>
      </c>
      <c r="O528" s="587">
        <f>L528+N528</f>
        <v>0</v>
      </c>
      <c r="P528" s="638">
        <f t="shared" si="217"/>
        <v>0</v>
      </c>
      <c r="Q528" s="512">
        <f t="shared" si="218"/>
        <v>0</v>
      </c>
      <c r="R528" s="637">
        <f t="shared" si="219"/>
        <v>0</v>
      </c>
      <c r="S528" s="638"/>
      <c r="T528" s="519">
        <v>2513.1600000000003</v>
      </c>
      <c r="U528" s="519">
        <f>T528*S528</f>
        <v>0</v>
      </c>
      <c r="V528" s="519">
        <v>6681</v>
      </c>
      <c r="W528" s="519">
        <f>V528*S528</f>
        <v>0</v>
      </c>
      <c r="X528" s="670">
        <f>U528+W528</f>
        <v>0</v>
      </c>
    </row>
    <row r="529" spans="1:24" s="403" customFormat="1" ht="17.45" hidden="1" customHeight="1" x14ac:dyDescent="0.25">
      <c r="A529" s="439" t="s">
        <v>1082</v>
      </c>
      <c r="B529" s="438" t="s">
        <v>568</v>
      </c>
      <c r="C529" s="571" t="s">
        <v>171</v>
      </c>
      <c r="D529" s="598">
        <v>163</v>
      </c>
      <c r="E529" s="466">
        <v>2333.7600000000002</v>
      </c>
      <c r="F529" s="466">
        <f>E529*D529</f>
        <v>380402.88000000006</v>
      </c>
      <c r="G529" s="466">
        <v>2161.5</v>
      </c>
      <c r="H529" s="466">
        <f>G529*D529</f>
        <v>352324.5</v>
      </c>
      <c r="I529" s="587">
        <f>F529+H529</f>
        <v>732727.38000000012</v>
      </c>
      <c r="J529" s="619"/>
      <c r="K529" s="519">
        <v>2333.7600000000002</v>
      </c>
      <c r="L529" s="466">
        <f>K529*J529</f>
        <v>0</v>
      </c>
      <c r="M529" s="519">
        <v>2161.5</v>
      </c>
      <c r="N529" s="466">
        <f>M529*J529</f>
        <v>0</v>
      </c>
      <c r="O529" s="587">
        <f>L529+N529</f>
        <v>0</v>
      </c>
      <c r="P529" s="638">
        <f t="shared" si="217"/>
        <v>0</v>
      </c>
      <c r="Q529" s="512">
        <f t="shared" si="218"/>
        <v>0</v>
      </c>
      <c r="R529" s="637">
        <f t="shared" si="219"/>
        <v>0</v>
      </c>
      <c r="S529" s="638"/>
      <c r="T529" s="519">
        <v>2333.7600000000002</v>
      </c>
      <c r="U529" s="519">
        <f>T529*S529</f>
        <v>0</v>
      </c>
      <c r="V529" s="519">
        <v>2161.5</v>
      </c>
      <c r="W529" s="519">
        <f>V529*S529</f>
        <v>0</v>
      </c>
      <c r="X529" s="670">
        <f>U529+W529</f>
        <v>0</v>
      </c>
    </row>
    <row r="530" spans="1:24" s="403" customFormat="1" ht="17.45" hidden="1" customHeight="1" x14ac:dyDescent="0.25">
      <c r="A530" s="439" t="s">
        <v>1083</v>
      </c>
      <c r="B530" s="438" t="s">
        <v>569</v>
      </c>
      <c r="C530" s="571" t="s">
        <v>32</v>
      </c>
      <c r="D530" s="598">
        <v>226.24</v>
      </c>
      <c r="E530" s="466">
        <v>46.800000000000004</v>
      </c>
      <c r="F530" s="466">
        <f>E530*D530</f>
        <v>10588.032000000001</v>
      </c>
      <c r="G530" s="466">
        <v>264.096</v>
      </c>
      <c r="H530" s="466">
        <f>G530*D530</f>
        <v>59749.079040000004</v>
      </c>
      <c r="I530" s="587">
        <f>F530+H530</f>
        <v>70337.111040000003</v>
      </c>
      <c r="J530" s="619"/>
      <c r="K530" s="519">
        <v>46.800000000000004</v>
      </c>
      <c r="L530" s="466">
        <f>K530*J530</f>
        <v>0</v>
      </c>
      <c r="M530" s="519">
        <v>264.096</v>
      </c>
      <c r="N530" s="466">
        <f>M530*J530</f>
        <v>0</v>
      </c>
      <c r="O530" s="587">
        <f>L530+N530</f>
        <v>0</v>
      </c>
      <c r="P530" s="638">
        <f t="shared" si="217"/>
        <v>0</v>
      </c>
      <c r="Q530" s="512">
        <f t="shared" si="218"/>
        <v>0</v>
      </c>
      <c r="R530" s="637">
        <f t="shared" si="219"/>
        <v>0</v>
      </c>
      <c r="S530" s="638"/>
      <c r="T530" s="519">
        <v>46.800000000000004</v>
      </c>
      <c r="U530" s="519">
        <f>T530*S530</f>
        <v>0</v>
      </c>
      <c r="V530" s="519">
        <v>264.096</v>
      </c>
      <c r="W530" s="519">
        <f>V530*S530</f>
        <v>0</v>
      </c>
      <c r="X530" s="670">
        <f>U530+W530</f>
        <v>0</v>
      </c>
    </row>
    <row r="531" spans="1:24" s="403" customFormat="1" ht="17.45" hidden="1" customHeight="1" x14ac:dyDescent="0.25">
      <c r="A531" s="439" t="s">
        <v>1084</v>
      </c>
      <c r="B531" s="448" t="s">
        <v>576</v>
      </c>
      <c r="C531" s="576"/>
      <c r="D531" s="598"/>
      <c r="E531" s="466"/>
      <c r="F531" s="466"/>
      <c r="G531" s="466"/>
      <c r="H531" s="466"/>
      <c r="I531" s="587"/>
      <c r="J531" s="619"/>
      <c r="K531" s="519"/>
      <c r="L531" s="466"/>
      <c r="M531" s="519"/>
      <c r="N531" s="466"/>
      <c r="O531" s="587"/>
      <c r="P531" s="638">
        <f t="shared" si="217"/>
        <v>0</v>
      </c>
      <c r="Q531" s="512">
        <f t="shared" si="218"/>
        <v>0</v>
      </c>
      <c r="R531" s="637">
        <f t="shared" si="219"/>
        <v>0</v>
      </c>
      <c r="S531" s="638"/>
      <c r="T531" s="519"/>
      <c r="U531" s="519"/>
      <c r="V531" s="519"/>
      <c r="W531" s="519"/>
      <c r="X531" s="670"/>
    </row>
    <row r="532" spans="1:24" s="403" customFormat="1" ht="39" hidden="1" customHeight="1" x14ac:dyDescent="0.25">
      <c r="A532" s="439" t="s">
        <v>1085</v>
      </c>
      <c r="B532" s="438" t="s">
        <v>571</v>
      </c>
      <c r="C532" s="571" t="s">
        <v>32</v>
      </c>
      <c r="D532" s="598">
        <v>226.24</v>
      </c>
      <c r="E532" s="466">
        <v>2475.7200000000003</v>
      </c>
      <c r="F532" s="466">
        <f>E532*D532</f>
        <v>560106.89280000003</v>
      </c>
      <c r="G532" s="466">
        <v>60348.1368</v>
      </c>
      <c r="H532" s="466">
        <f>G532*D532</f>
        <v>13653162.469632</v>
      </c>
      <c r="I532" s="587">
        <f>F532+H532</f>
        <v>14213269.362431999</v>
      </c>
      <c r="J532" s="619"/>
      <c r="K532" s="519">
        <v>2475.7200000000003</v>
      </c>
      <c r="L532" s="466">
        <f>K532*J532</f>
        <v>0</v>
      </c>
      <c r="M532" s="519">
        <v>60348.1368</v>
      </c>
      <c r="N532" s="466">
        <f>M532*J532</f>
        <v>0</v>
      </c>
      <c r="O532" s="587">
        <f>L532+N532</f>
        <v>0</v>
      </c>
      <c r="P532" s="638">
        <f t="shared" si="217"/>
        <v>0</v>
      </c>
      <c r="Q532" s="512">
        <f t="shared" si="218"/>
        <v>0</v>
      </c>
      <c r="R532" s="637">
        <f t="shared" si="219"/>
        <v>0</v>
      </c>
      <c r="S532" s="638"/>
      <c r="T532" s="519">
        <v>2475.7200000000003</v>
      </c>
      <c r="U532" s="519">
        <f>T532*S532</f>
        <v>0</v>
      </c>
      <c r="V532" s="519">
        <v>60348.1368</v>
      </c>
      <c r="W532" s="519">
        <f>V532*S532</f>
        <v>0</v>
      </c>
      <c r="X532" s="670">
        <f>U532+W532</f>
        <v>0</v>
      </c>
    </row>
    <row r="533" spans="1:24" s="403" customFormat="1" ht="17.45" hidden="1" customHeight="1" x14ac:dyDescent="0.25">
      <c r="A533" s="439" t="s">
        <v>1086</v>
      </c>
      <c r="B533" s="438" t="s">
        <v>572</v>
      </c>
      <c r="C533" s="571" t="s">
        <v>32</v>
      </c>
      <c r="D533" s="598">
        <v>226.24</v>
      </c>
      <c r="E533" s="466">
        <v>6552</v>
      </c>
      <c r="F533" s="466">
        <f>E533*D533</f>
        <v>1482324.48</v>
      </c>
      <c r="G533" s="466">
        <v>0</v>
      </c>
      <c r="H533" s="466">
        <f>G533*D533</f>
        <v>0</v>
      </c>
      <c r="I533" s="587">
        <f>F533+H533</f>
        <v>1482324.48</v>
      </c>
      <c r="J533" s="619"/>
      <c r="K533" s="519">
        <v>6552</v>
      </c>
      <c r="L533" s="466">
        <f>K533*J533</f>
        <v>0</v>
      </c>
      <c r="M533" s="519">
        <v>0</v>
      </c>
      <c r="N533" s="466">
        <f>M533*J533</f>
        <v>0</v>
      </c>
      <c r="O533" s="587">
        <f>L533+N533</f>
        <v>0</v>
      </c>
      <c r="P533" s="638">
        <f t="shared" si="217"/>
        <v>0</v>
      </c>
      <c r="Q533" s="512">
        <f t="shared" si="218"/>
        <v>0</v>
      </c>
      <c r="R533" s="637">
        <f t="shared" si="219"/>
        <v>0</v>
      </c>
      <c r="S533" s="638"/>
      <c r="T533" s="519">
        <v>6552</v>
      </c>
      <c r="U533" s="519">
        <f>T533*S533</f>
        <v>0</v>
      </c>
      <c r="V533" s="519">
        <v>0</v>
      </c>
      <c r="W533" s="519">
        <f>V533*S533</f>
        <v>0</v>
      </c>
      <c r="X533" s="670">
        <f>U533+W533</f>
        <v>0</v>
      </c>
    </row>
    <row r="534" spans="1:24" s="403" customFormat="1" ht="17.45" hidden="1" customHeight="1" x14ac:dyDescent="0.25">
      <c r="A534" s="439" t="s">
        <v>1087</v>
      </c>
      <c r="B534" s="438" t="s">
        <v>573</v>
      </c>
      <c r="C534" s="571" t="s">
        <v>32</v>
      </c>
      <c r="D534" s="598">
        <v>226.24</v>
      </c>
      <c r="E534" s="466">
        <v>6552</v>
      </c>
      <c r="F534" s="466">
        <f>E534*D534</f>
        <v>1482324.48</v>
      </c>
      <c r="G534" s="466">
        <v>0</v>
      </c>
      <c r="H534" s="466">
        <f>G534*D534</f>
        <v>0</v>
      </c>
      <c r="I534" s="587">
        <f>F534+H534</f>
        <v>1482324.48</v>
      </c>
      <c r="J534" s="619"/>
      <c r="K534" s="519">
        <v>6552</v>
      </c>
      <c r="L534" s="466">
        <f>K534*J534</f>
        <v>0</v>
      </c>
      <c r="M534" s="519">
        <v>0</v>
      </c>
      <c r="N534" s="466">
        <f>M534*J534</f>
        <v>0</v>
      </c>
      <c r="O534" s="587">
        <f>L534+N534</f>
        <v>0</v>
      </c>
      <c r="P534" s="638">
        <f t="shared" si="217"/>
        <v>0</v>
      </c>
      <c r="Q534" s="512">
        <f t="shared" si="218"/>
        <v>0</v>
      </c>
      <c r="R534" s="637">
        <f t="shared" si="219"/>
        <v>0</v>
      </c>
      <c r="S534" s="638"/>
      <c r="T534" s="519">
        <v>6552</v>
      </c>
      <c r="U534" s="519">
        <f>T534*S534</f>
        <v>0</v>
      </c>
      <c r="V534" s="519">
        <v>0</v>
      </c>
      <c r="W534" s="519">
        <f>V534*S534</f>
        <v>0</v>
      </c>
      <c r="X534" s="670">
        <f>U534+W534</f>
        <v>0</v>
      </c>
    </row>
    <row r="535" spans="1:24" s="403" customFormat="1" ht="17.45" hidden="1" customHeight="1" x14ac:dyDescent="0.25">
      <c r="A535" s="439" t="s">
        <v>1088</v>
      </c>
      <c r="B535" s="438" t="s">
        <v>577</v>
      </c>
      <c r="C535" s="571" t="s">
        <v>31</v>
      </c>
      <c r="D535" s="598">
        <v>1</v>
      </c>
      <c r="E535" s="466">
        <v>124800</v>
      </c>
      <c r="F535" s="466">
        <f>E535*D535</f>
        <v>124800</v>
      </c>
      <c r="G535" s="466">
        <v>49408.353000000003</v>
      </c>
      <c r="H535" s="466">
        <f>G535*D535</f>
        <v>49408.353000000003</v>
      </c>
      <c r="I535" s="587">
        <f>F535+H535</f>
        <v>174208.353</v>
      </c>
      <c r="J535" s="619"/>
      <c r="K535" s="519">
        <v>124800</v>
      </c>
      <c r="L535" s="466">
        <f>K535*J535</f>
        <v>0</v>
      </c>
      <c r="M535" s="519">
        <v>49408.353000000003</v>
      </c>
      <c r="N535" s="466">
        <f>M535*J535</f>
        <v>0</v>
      </c>
      <c r="O535" s="587">
        <f>L535+N535</f>
        <v>0</v>
      </c>
      <c r="P535" s="638">
        <f t="shared" si="217"/>
        <v>0</v>
      </c>
      <c r="Q535" s="512">
        <f t="shared" si="218"/>
        <v>0</v>
      </c>
      <c r="R535" s="637">
        <f t="shared" si="219"/>
        <v>0</v>
      </c>
      <c r="S535" s="638"/>
      <c r="T535" s="519">
        <v>124800</v>
      </c>
      <c r="U535" s="519">
        <f>T535*S535</f>
        <v>0</v>
      </c>
      <c r="V535" s="519">
        <v>49408.353000000003</v>
      </c>
      <c r="W535" s="519">
        <f>V535*S535</f>
        <v>0</v>
      </c>
      <c r="X535" s="670">
        <f>U535+W535</f>
        <v>0</v>
      </c>
    </row>
    <row r="536" spans="1:24" ht="17.45" customHeight="1" x14ac:dyDescent="0.25">
      <c r="A536" s="443" t="s">
        <v>724</v>
      </c>
      <c r="B536" s="433" t="s">
        <v>578</v>
      </c>
      <c r="C536" s="567"/>
      <c r="D536" s="591"/>
      <c r="E536" s="469"/>
      <c r="F536" s="469">
        <f>SUM(F538:F549)</f>
        <v>8309933.418800001</v>
      </c>
      <c r="G536" s="469"/>
      <c r="H536" s="469">
        <f>SUM(H538:H549)</f>
        <v>10553560.106036998</v>
      </c>
      <c r="I536" s="590">
        <f>SUM(I538:I549)</f>
        <v>18863493.524837002</v>
      </c>
      <c r="J536" s="614"/>
      <c r="K536" s="523"/>
      <c r="L536" s="485">
        <f>SUM(L538:L549)</f>
        <v>5344636.2788000004</v>
      </c>
      <c r="M536" s="523"/>
      <c r="N536" s="485">
        <f>SUM(N538:N549)</f>
        <v>9404464.354784999</v>
      </c>
      <c r="O536" s="615">
        <f>SUM(O538:O549)</f>
        <v>14749100.633585</v>
      </c>
      <c r="P536" s="638">
        <f t="shared" si="217"/>
        <v>0</v>
      </c>
      <c r="Q536" s="512">
        <f t="shared" si="218"/>
        <v>0</v>
      </c>
      <c r="R536" s="637">
        <f t="shared" si="219"/>
        <v>0</v>
      </c>
      <c r="S536" s="647"/>
      <c r="T536" s="523"/>
      <c r="U536" s="523">
        <f>ROUND((SUM(U538:U549)),2)</f>
        <v>5344571.0199999996</v>
      </c>
      <c r="V536" s="523"/>
      <c r="W536" s="523">
        <f>SUM(W538:W549)</f>
        <v>9404321.6899999995</v>
      </c>
      <c r="X536" s="673">
        <f>ROUND((SUM(X538:X549)),2)</f>
        <v>14748892.710000001</v>
      </c>
    </row>
    <row r="537" spans="1:24" s="403" customFormat="1" ht="17.45" customHeight="1" x14ac:dyDescent="0.25">
      <c r="A537" s="439" t="s">
        <v>1089</v>
      </c>
      <c r="B537" s="448" t="s">
        <v>562</v>
      </c>
      <c r="C537" s="576"/>
      <c r="D537" s="598"/>
      <c r="E537" s="466"/>
      <c r="F537" s="466"/>
      <c r="G537" s="466"/>
      <c r="H537" s="466"/>
      <c r="I537" s="587"/>
      <c r="J537" s="619"/>
      <c r="K537" s="519"/>
      <c r="L537" s="466"/>
      <c r="M537" s="519"/>
      <c r="N537" s="466"/>
      <c r="O537" s="587"/>
      <c r="P537" s="638">
        <f t="shared" si="217"/>
        <v>0</v>
      </c>
      <c r="Q537" s="512">
        <f t="shared" si="218"/>
        <v>0</v>
      </c>
      <c r="R537" s="637">
        <f t="shared" si="219"/>
        <v>0</v>
      </c>
      <c r="S537" s="638"/>
      <c r="T537" s="519"/>
      <c r="U537" s="519"/>
      <c r="V537" s="519"/>
      <c r="W537" s="519"/>
      <c r="X537" s="670"/>
    </row>
    <row r="538" spans="1:24" s="403" customFormat="1" ht="17.45" hidden="1" customHeight="1" x14ac:dyDescent="0.25">
      <c r="A538" s="439" t="s">
        <v>1091</v>
      </c>
      <c r="B538" s="438" t="s">
        <v>563</v>
      </c>
      <c r="C538" s="571" t="s">
        <v>171</v>
      </c>
      <c r="D538" s="598">
        <v>55.04</v>
      </c>
      <c r="E538" s="466">
        <v>13494</v>
      </c>
      <c r="F538" s="466">
        <f>E538*D538</f>
        <v>742709.76000000001</v>
      </c>
      <c r="G538" s="466"/>
      <c r="H538" s="466"/>
      <c r="I538" s="587">
        <f>F538+H538</f>
        <v>742709.76000000001</v>
      </c>
      <c r="J538" s="619"/>
      <c r="K538" s="519">
        <v>13494</v>
      </c>
      <c r="L538" s="466">
        <f>K538*J538</f>
        <v>0</v>
      </c>
      <c r="M538" s="519"/>
      <c r="N538" s="466"/>
      <c r="O538" s="587">
        <f>L538+N538</f>
        <v>0</v>
      </c>
      <c r="P538" s="638">
        <f t="shared" si="217"/>
        <v>0</v>
      </c>
      <c r="Q538" s="512">
        <f t="shared" si="218"/>
        <v>0</v>
      </c>
      <c r="R538" s="637">
        <f t="shared" si="219"/>
        <v>0</v>
      </c>
      <c r="S538" s="638"/>
      <c r="T538" s="519">
        <v>13494</v>
      </c>
      <c r="U538" s="519">
        <f>T538*S538</f>
        <v>0</v>
      </c>
      <c r="V538" s="519"/>
      <c r="W538" s="519"/>
      <c r="X538" s="670">
        <f>U538+W538</f>
        <v>0</v>
      </c>
    </row>
    <row r="539" spans="1:24" ht="17.45" customHeight="1" x14ac:dyDescent="0.25">
      <c r="A539" s="439" t="s">
        <v>1092</v>
      </c>
      <c r="B539" s="438" t="s">
        <v>564</v>
      </c>
      <c r="C539" s="571" t="s">
        <v>171</v>
      </c>
      <c r="D539" s="598">
        <v>213.41</v>
      </c>
      <c r="E539" s="466">
        <v>19422</v>
      </c>
      <c r="F539" s="466">
        <f>E539*D539</f>
        <v>4144849.02</v>
      </c>
      <c r="G539" s="466"/>
      <c r="H539" s="466"/>
      <c r="I539" s="587">
        <f>F539+H539</f>
        <v>4144849.02</v>
      </c>
      <c r="J539" s="619">
        <v>164.5</v>
      </c>
      <c r="K539" s="512">
        <v>19422</v>
      </c>
      <c r="L539" s="477">
        <f>K539*J539</f>
        <v>3194919</v>
      </c>
      <c r="M539" s="512"/>
      <c r="N539" s="477"/>
      <c r="O539" s="610">
        <f>L539+N539</f>
        <v>3194919</v>
      </c>
      <c r="P539" s="638">
        <f t="shared" si="217"/>
        <v>0</v>
      </c>
      <c r="Q539" s="512">
        <f t="shared" si="218"/>
        <v>0</v>
      </c>
      <c r="R539" s="637">
        <f t="shared" si="219"/>
        <v>0</v>
      </c>
      <c r="S539" s="638">
        <v>164.5</v>
      </c>
      <c r="T539" s="512">
        <v>19422</v>
      </c>
      <c r="U539" s="512">
        <f>T539*S539</f>
        <v>3194919</v>
      </c>
      <c r="V539" s="512"/>
      <c r="W539" s="512"/>
      <c r="X539" s="668">
        <f>U539+W539</f>
        <v>3194919</v>
      </c>
    </row>
    <row r="540" spans="1:24" ht="25.5" x14ac:dyDescent="0.25">
      <c r="A540" s="439" t="s">
        <v>1093</v>
      </c>
      <c r="B540" s="438" t="s">
        <v>565</v>
      </c>
      <c r="C540" s="571" t="s">
        <v>171</v>
      </c>
      <c r="D540" s="598">
        <f>136</f>
        <v>136</v>
      </c>
      <c r="E540" s="466">
        <v>2405</v>
      </c>
      <c r="F540" s="466">
        <f>E540*D540</f>
        <v>327080</v>
      </c>
      <c r="G540" s="466"/>
      <c r="H540" s="466"/>
      <c r="I540" s="587">
        <f>F540+H540</f>
        <v>327080</v>
      </c>
      <c r="J540" s="619">
        <v>136</v>
      </c>
      <c r="K540" s="512">
        <v>2405</v>
      </c>
      <c r="L540" s="477">
        <f>K540*J540</f>
        <v>327080</v>
      </c>
      <c r="M540" s="512"/>
      <c r="N540" s="477"/>
      <c r="O540" s="610">
        <f>L540+N540</f>
        <v>327080</v>
      </c>
      <c r="P540" s="638">
        <f t="shared" si="217"/>
        <v>0</v>
      </c>
      <c r="Q540" s="512">
        <f t="shared" si="218"/>
        <v>0</v>
      </c>
      <c r="R540" s="637">
        <f t="shared" si="219"/>
        <v>0</v>
      </c>
      <c r="S540" s="638">
        <v>136</v>
      </c>
      <c r="T540" s="512">
        <v>2405</v>
      </c>
      <c r="U540" s="512">
        <f>T540*S540</f>
        <v>327080</v>
      </c>
      <c r="V540" s="512"/>
      <c r="W540" s="512"/>
      <c r="X540" s="668">
        <f>U540+W540</f>
        <v>327080</v>
      </c>
    </row>
    <row r="541" spans="1:24" ht="25.5" customHeight="1" x14ac:dyDescent="0.25">
      <c r="A541" s="439" t="s">
        <v>1094</v>
      </c>
      <c r="B541" s="448" t="s">
        <v>566</v>
      </c>
      <c r="C541" s="571"/>
      <c r="D541" s="598"/>
      <c r="E541" s="466"/>
      <c r="F541" s="466"/>
      <c r="G541" s="466"/>
      <c r="H541" s="466"/>
      <c r="I541" s="587"/>
      <c r="J541" s="619"/>
      <c r="K541" s="512"/>
      <c r="L541" s="477"/>
      <c r="M541" s="512"/>
      <c r="N541" s="477"/>
      <c r="O541" s="610"/>
      <c r="P541" s="638">
        <f t="shared" si="217"/>
        <v>0</v>
      </c>
      <c r="Q541" s="512">
        <f t="shared" si="218"/>
        <v>0</v>
      </c>
      <c r="R541" s="637">
        <f t="shared" si="219"/>
        <v>0</v>
      </c>
      <c r="S541" s="638"/>
      <c r="T541" s="512"/>
      <c r="U541" s="512"/>
      <c r="V541" s="512"/>
      <c r="W541" s="512"/>
      <c r="X541" s="668"/>
    </row>
    <row r="542" spans="1:24" ht="17.45" customHeight="1" x14ac:dyDescent="0.25">
      <c r="A542" s="439" t="s">
        <v>1081</v>
      </c>
      <c r="B542" s="438" t="s">
        <v>567</v>
      </c>
      <c r="C542" s="571" t="s">
        <v>171</v>
      </c>
      <c r="D542" s="598">
        <v>105</v>
      </c>
      <c r="E542" s="466">
        <v>2513.1600000000003</v>
      </c>
      <c r="F542" s="466">
        <f>E542*D542</f>
        <v>263881.80000000005</v>
      </c>
      <c r="G542" s="466">
        <v>6681</v>
      </c>
      <c r="H542" s="466">
        <f>G542*D542</f>
        <v>701505</v>
      </c>
      <c r="I542" s="587">
        <f>F542+H542</f>
        <v>965386.8</v>
      </c>
      <c r="J542" s="619">
        <v>84</v>
      </c>
      <c r="K542" s="512">
        <v>2513.1600000000003</v>
      </c>
      <c r="L542" s="477">
        <f>K542*J542</f>
        <v>211105.44000000003</v>
      </c>
      <c r="M542" s="512">
        <v>6681</v>
      </c>
      <c r="N542" s="477">
        <f>M542*J542</f>
        <v>561204</v>
      </c>
      <c r="O542" s="610">
        <f>L542+N542</f>
        <v>772309.44000000006</v>
      </c>
      <c r="P542" s="638">
        <f t="shared" si="217"/>
        <v>0.16000000000030923</v>
      </c>
      <c r="Q542" s="512">
        <f t="shared" si="218"/>
        <v>0</v>
      </c>
      <c r="R542" s="637">
        <f t="shared" si="219"/>
        <v>16.800000000046566</v>
      </c>
      <c r="S542" s="638">
        <v>84</v>
      </c>
      <c r="T542" s="512">
        <v>2513</v>
      </c>
      <c r="U542" s="512">
        <f>T542*S542</f>
        <v>211092</v>
      </c>
      <c r="V542" s="512">
        <v>6681</v>
      </c>
      <c r="W542" s="512">
        <f>V542*S542</f>
        <v>561204</v>
      </c>
      <c r="X542" s="668">
        <f>U542+W542</f>
        <v>772296</v>
      </c>
    </row>
    <row r="543" spans="1:24" ht="17.45" customHeight="1" x14ac:dyDescent="0.25">
      <c r="A543" s="439" t="s">
        <v>1095</v>
      </c>
      <c r="B543" s="438" t="s">
        <v>568</v>
      </c>
      <c r="C543" s="571" t="s">
        <v>171</v>
      </c>
      <c r="D543" s="598">
        <v>112.6</v>
      </c>
      <c r="E543" s="466">
        <v>2333.7600000000002</v>
      </c>
      <c r="F543" s="466">
        <f>E543*D543</f>
        <v>262781.37599999999</v>
      </c>
      <c r="G543" s="466">
        <v>2161.5</v>
      </c>
      <c r="H543" s="466">
        <f>G543*D543</f>
        <v>243384.9</v>
      </c>
      <c r="I543" s="587">
        <f>F543+H543</f>
        <v>506166.27599999995</v>
      </c>
      <c r="J543" s="619">
        <v>90.08</v>
      </c>
      <c r="K543" s="512">
        <v>2333.7600000000002</v>
      </c>
      <c r="L543" s="477">
        <f>K543*J543</f>
        <v>210225.10080000001</v>
      </c>
      <c r="M543" s="512">
        <v>2161.5</v>
      </c>
      <c r="N543" s="477">
        <f>M543*J543</f>
        <v>194707.91999999998</v>
      </c>
      <c r="O543" s="610">
        <f>L543+N543</f>
        <v>404933.0208</v>
      </c>
      <c r="P543" s="638">
        <f t="shared" si="217"/>
        <v>0</v>
      </c>
      <c r="Q543" s="512">
        <f t="shared" si="218"/>
        <v>0</v>
      </c>
      <c r="R543" s="637">
        <f t="shared" si="219"/>
        <v>0</v>
      </c>
      <c r="S543" s="638">
        <v>90.06</v>
      </c>
      <c r="T543" s="512">
        <v>2333.7600000000002</v>
      </c>
      <c r="U543" s="512">
        <f>ROUND((T543*S543),2)</f>
        <v>210178.43</v>
      </c>
      <c r="V543" s="512">
        <v>2161.5</v>
      </c>
      <c r="W543" s="512">
        <f>V543*S543</f>
        <v>194664.69</v>
      </c>
      <c r="X543" s="668">
        <f>U543+W543</f>
        <v>404843.12</v>
      </c>
    </row>
    <row r="544" spans="1:24" ht="17.45" customHeight="1" x14ac:dyDescent="0.25">
      <c r="A544" s="439" t="s">
        <v>1096</v>
      </c>
      <c r="B544" s="438" t="s">
        <v>569</v>
      </c>
      <c r="C544" s="571" t="s">
        <v>32</v>
      </c>
      <c r="D544" s="598">
        <v>156.38999999999999</v>
      </c>
      <c r="E544" s="466">
        <v>46.800000000000004</v>
      </c>
      <c r="F544" s="466">
        <f>E544*D544</f>
        <v>7319.0519999999997</v>
      </c>
      <c r="G544" s="466">
        <v>264.096</v>
      </c>
      <c r="H544" s="466">
        <f>G544*D544</f>
        <v>41301.973439999994</v>
      </c>
      <c r="I544" s="587">
        <f>F544+H544</f>
        <v>48621.025439999998</v>
      </c>
      <c r="J544" s="619">
        <v>125.11</v>
      </c>
      <c r="K544" s="512">
        <v>46.800000000000004</v>
      </c>
      <c r="L544" s="477">
        <f>K544*J544</f>
        <v>5855.1480000000001</v>
      </c>
      <c r="M544" s="512">
        <v>264.096</v>
      </c>
      <c r="N544" s="477">
        <f>M544*J544</f>
        <v>33041.050560000003</v>
      </c>
      <c r="O544" s="610">
        <f>L544+N544</f>
        <v>38896.198560000004</v>
      </c>
      <c r="P544" s="638">
        <f t="shared" si="217"/>
        <v>0</v>
      </c>
      <c r="Q544" s="512">
        <f t="shared" si="218"/>
        <v>9.6000000000003638E-2</v>
      </c>
      <c r="R544" s="637">
        <f t="shared" si="219"/>
        <v>0</v>
      </c>
      <c r="S544" s="638">
        <v>125</v>
      </c>
      <c r="T544" s="512">
        <v>46.8</v>
      </c>
      <c r="U544" s="512">
        <f>T544*S544</f>
        <v>5850</v>
      </c>
      <c r="V544" s="512">
        <v>264</v>
      </c>
      <c r="W544" s="512">
        <f>V544*S544</f>
        <v>33000</v>
      </c>
      <c r="X544" s="668">
        <f>U544+W544</f>
        <v>38850</v>
      </c>
    </row>
    <row r="545" spans="1:24" ht="17.45" customHeight="1" x14ac:dyDescent="0.25">
      <c r="A545" s="439" t="s">
        <v>1090</v>
      </c>
      <c r="B545" s="448" t="s">
        <v>579</v>
      </c>
      <c r="C545" s="576"/>
      <c r="D545" s="598"/>
      <c r="E545" s="466"/>
      <c r="F545" s="466"/>
      <c r="G545" s="466"/>
      <c r="H545" s="466"/>
      <c r="I545" s="587"/>
      <c r="J545" s="619"/>
      <c r="K545" s="512"/>
      <c r="L545" s="477"/>
      <c r="M545" s="512"/>
      <c r="N545" s="477"/>
      <c r="O545" s="610"/>
      <c r="P545" s="638">
        <f t="shared" si="217"/>
        <v>0</v>
      </c>
      <c r="Q545" s="512">
        <f t="shared" si="218"/>
        <v>0</v>
      </c>
      <c r="R545" s="637">
        <f t="shared" si="219"/>
        <v>0</v>
      </c>
      <c r="S545" s="638"/>
      <c r="T545" s="512"/>
      <c r="U545" s="512"/>
      <c r="V545" s="512"/>
      <c r="W545" s="512"/>
      <c r="X545" s="668"/>
    </row>
    <row r="546" spans="1:24" ht="51" x14ac:dyDescent="0.25">
      <c r="A546" s="439" t="s">
        <v>1097</v>
      </c>
      <c r="B546" s="438" t="s">
        <v>571</v>
      </c>
      <c r="C546" s="571" t="s">
        <v>32</v>
      </c>
      <c r="D546" s="598">
        <v>156.38999999999999</v>
      </c>
      <c r="E546" s="466">
        <v>2475.7200000000003</v>
      </c>
      <c r="F546" s="466">
        <f>E546*D546</f>
        <v>387177.85080000001</v>
      </c>
      <c r="G546" s="466">
        <v>60860.412300000004</v>
      </c>
      <c r="H546" s="466">
        <f>G546*D546</f>
        <v>9517959.8795969989</v>
      </c>
      <c r="I546" s="587">
        <f>F546+H546</f>
        <v>9905137.730396999</v>
      </c>
      <c r="J546" s="619">
        <v>140.75</v>
      </c>
      <c r="K546" s="512">
        <v>2475.7200000000003</v>
      </c>
      <c r="L546" s="477">
        <f>K546*J546</f>
        <v>348457.59</v>
      </c>
      <c r="M546" s="512">
        <v>60860.412300000004</v>
      </c>
      <c r="N546" s="477">
        <f>M546*J546</f>
        <v>8566103.0312249996</v>
      </c>
      <c r="O546" s="610">
        <f>L546+N546</f>
        <v>8914560.6212249994</v>
      </c>
      <c r="P546" s="638">
        <f t="shared" ref="P546:P563" si="229">K546-T546</f>
        <v>0</v>
      </c>
      <c r="Q546" s="512">
        <f t="shared" ref="Q546:Q563" si="230">M546-V546</f>
        <v>0.41230000000359723</v>
      </c>
      <c r="R546" s="637">
        <f t="shared" si="219"/>
        <v>0</v>
      </c>
      <c r="S546" s="638">
        <v>140.75</v>
      </c>
      <c r="T546" s="512">
        <v>2475.7199999999998</v>
      </c>
      <c r="U546" s="512">
        <f>T546*S546</f>
        <v>348457.58999999997</v>
      </c>
      <c r="V546" s="512">
        <v>60860</v>
      </c>
      <c r="W546" s="512">
        <f>V546*S546</f>
        <v>8566045</v>
      </c>
      <c r="X546" s="668">
        <f>U546+W546</f>
        <v>8914502.5899999999</v>
      </c>
    </row>
    <row r="547" spans="1:24" ht="15.75" x14ac:dyDescent="0.25">
      <c r="A547" s="439" t="s">
        <v>1098</v>
      </c>
      <c r="B547" s="438" t="s">
        <v>572</v>
      </c>
      <c r="C547" s="571" t="s">
        <v>32</v>
      </c>
      <c r="D547" s="598">
        <v>156.38999999999999</v>
      </c>
      <c r="E547" s="466">
        <v>6552</v>
      </c>
      <c r="F547" s="466">
        <f>E547*D547</f>
        <v>1024667.2799999999</v>
      </c>
      <c r="G547" s="466"/>
      <c r="H547" s="466"/>
      <c r="I547" s="587">
        <f>F547+H547</f>
        <v>1024667.2799999999</v>
      </c>
      <c r="J547" s="619">
        <v>140.75</v>
      </c>
      <c r="K547" s="512">
        <v>6552</v>
      </c>
      <c r="L547" s="477">
        <f>K547*J547</f>
        <v>922194</v>
      </c>
      <c r="M547" s="512"/>
      <c r="N547" s="477"/>
      <c r="O547" s="610">
        <f>L547+N547</f>
        <v>922194</v>
      </c>
      <c r="P547" s="638">
        <f t="shared" si="229"/>
        <v>0</v>
      </c>
      <c r="Q547" s="512">
        <f t="shared" si="230"/>
        <v>0</v>
      </c>
      <c r="R547" s="637">
        <f t="shared" ref="R547:R579" si="231">(D547*K547)-(D547*T547)</f>
        <v>0</v>
      </c>
      <c r="S547" s="638">
        <v>140.75</v>
      </c>
      <c r="T547" s="512">
        <v>6552</v>
      </c>
      <c r="U547" s="512">
        <f>T547*S547</f>
        <v>922194</v>
      </c>
      <c r="V547" s="512"/>
      <c r="W547" s="512"/>
      <c r="X547" s="668">
        <f>U547+W547</f>
        <v>922194</v>
      </c>
    </row>
    <row r="548" spans="1:24" ht="15.6" hidden="1" customHeight="1" x14ac:dyDescent="0.25">
      <c r="A548" s="439" t="s">
        <v>1099</v>
      </c>
      <c r="B548" s="438" t="s">
        <v>573</v>
      </c>
      <c r="C548" s="571" t="s">
        <v>32</v>
      </c>
      <c r="D548" s="598">
        <v>156.38999999999999</v>
      </c>
      <c r="E548" s="466">
        <v>6552</v>
      </c>
      <c r="F548" s="466">
        <f>E548*D548</f>
        <v>1024667.2799999999</v>
      </c>
      <c r="G548" s="466"/>
      <c r="H548" s="466"/>
      <c r="I548" s="587">
        <f>F548+H548</f>
        <v>1024667.2799999999</v>
      </c>
      <c r="J548" s="619"/>
      <c r="K548" s="519">
        <v>6552</v>
      </c>
      <c r="L548" s="466">
        <f>K548*J548</f>
        <v>0</v>
      </c>
      <c r="M548" s="519"/>
      <c r="N548" s="466"/>
      <c r="O548" s="587">
        <f>L548+N548</f>
        <v>0</v>
      </c>
      <c r="P548" s="638">
        <f t="shared" si="229"/>
        <v>0</v>
      </c>
      <c r="Q548" s="512">
        <f t="shared" si="230"/>
        <v>0</v>
      </c>
      <c r="R548" s="637">
        <f t="shared" si="231"/>
        <v>0</v>
      </c>
      <c r="S548" s="638"/>
      <c r="T548" s="519">
        <v>6552</v>
      </c>
      <c r="U548" s="519">
        <f>T548*S548</f>
        <v>0</v>
      </c>
      <c r="V548" s="519"/>
      <c r="W548" s="519"/>
      <c r="X548" s="670">
        <f>U548+W548</f>
        <v>0</v>
      </c>
    </row>
    <row r="549" spans="1:24" ht="25.5" x14ac:dyDescent="0.25">
      <c r="A549" s="439" t="s">
        <v>1100</v>
      </c>
      <c r="B549" s="438" t="s">
        <v>577</v>
      </c>
      <c r="C549" s="571" t="s">
        <v>31</v>
      </c>
      <c r="D549" s="598">
        <v>1</v>
      </c>
      <c r="E549" s="466">
        <v>124800</v>
      </c>
      <c r="F549" s="466">
        <f>E549*D549</f>
        <v>124800</v>
      </c>
      <c r="G549" s="466">
        <v>49408.353000000003</v>
      </c>
      <c r="H549" s="466">
        <f>G549*D549</f>
        <v>49408.353000000003</v>
      </c>
      <c r="I549" s="587">
        <f>F549+H549</f>
        <v>174208.353</v>
      </c>
      <c r="J549" s="619">
        <v>1</v>
      </c>
      <c r="K549" s="512">
        <v>124800</v>
      </c>
      <c r="L549" s="477">
        <f>K549*J549</f>
        <v>124800</v>
      </c>
      <c r="M549" s="512">
        <v>49408.353000000003</v>
      </c>
      <c r="N549" s="477">
        <f>M549*J549</f>
        <v>49408.353000000003</v>
      </c>
      <c r="O549" s="610">
        <f>L549+N549</f>
        <v>174208.353</v>
      </c>
      <c r="P549" s="638">
        <f t="shared" si="229"/>
        <v>0</v>
      </c>
      <c r="Q549" s="512">
        <f t="shared" si="230"/>
        <v>0.35300000000279397</v>
      </c>
      <c r="R549" s="637">
        <f t="shared" si="231"/>
        <v>0</v>
      </c>
      <c r="S549" s="638">
        <v>1</v>
      </c>
      <c r="T549" s="512">
        <v>124800</v>
      </c>
      <c r="U549" s="512">
        <f>T549*S549</f>
        <v>124800</v>
      </c>
      <c r="V549" s="512">
        <v>49408</v>
      </c>
      <c r="W549" s="512">
        <f>V549*S549</f>
        <v>49408</v>
      </c>
      <c r="X549" s="668">
        <f>U549+W549</f>
        <v>174208</v>
      </c>
    </row>
    <row r="550" spans="1:24" ht="17.45" customHeight="1" x14ac:dyDescent="0.25">
      <c r="A550" s="443" t="s">
        <v>1101</v>
      </c>
      <c r="B550" s="433" t="s">
        <v>580</v>
      </c>
      <c r="C550" s="567"/>
      <c r="D550" s="594"/>
      <c r="E550" s="422"/>
      <c r="F550" s="422">
        <f>SUM(F552:F563)</f>
        <v>5211391.4840000011</v>
      </c>
      <c r="G550" s="422"/>
      <c r="H550" s="422">
        <f>SUM(H552:H563)</f>
        <v>6715943.3906399999</v>
      </c>
      <c r="I550" s="595">
        <f>SUM(I552:I563)</f>
        <v>11927334.874640001</v>
      </c>
      <c r="J550" s="614"/>
      <c r="K550" s="520"/>
      <c r="L550" s="456">
        <f>SUM(L552:L563)</f>
        <v>2680424.8536000005</v>
      </c>
      <c r="M550" s="520"/>
      <c r="N550" s="456">
        <f>SUM(N552:N563)</f>
        <v>5988165.8737560008</v>
      </c>
      <c r="O550" s="620">
        <f>SUM(O552:O563)</f>
        <v>8668590.7273560017</v>
      </c>
      <c r="P550" s="638">
        <f t="shared" si="229"/>
        <v>0</v>
      </c>
      <c r="Q550" s="512">
        <f t="shared" si="230"/>
        <v>0</v>
      </c>
      <c r="R550" s="637">
        <f t="shared" si="231"/>
        <v>0</v>
      </c>
      <c r="S550" s="647"/>
      <c r="T550" s="520"/>
      <c r="U550" s="520">
        <f>SUM(U552:U563)</f>
        <v>2680259.1400000006</v>
      </c>
      <c r="V550" s="520"/>
      <c r="W550" s="520">
        <f>SUM(W552:W563)</f>
        <v>5987395.2349999994</v>
      </c>
      <c r="X550" s="673">
        <f>SUM(X552:X563)</f>
        <v>8667654.3750000019</v>
      </c>
    </row>
    <row r="551" spans="1:24" ht="17.45" customHeight="1" x14ac:dyDescent="0.25">
      <c r="A551" s="439" t="s">
        <v>1102</v>
      </c>
      <c r="B551" s="448" t="s">
        <v>562</v>
      </c>
      <c r="C551" s="576"/>
      <c r="D551" s="598"/>
      <c r="E551" s="466"/>
      <c r="F551" s="466"/>
      <c r="G551" s="466"/>
      <c r="H551" s="466"/>
      <c r="I551" s="587"/>
      <c r="J551" s="619"/>
      <c r="K551" s="512"/>
      <c r="L551" s="477"/>
      <c r="M551" s="512"/>
      <c r="N551" s="477"/>
      <c r="O551" s="610"/>
      <c r="P551" s="638">
        <f t="shared" si="229"/>
        <v>0</v>
      </c>
      <c r="Q551" s="512">
        <f t="shared" si="230"/>
        <v>0</v>
      </c>
      <c r="R551" s="637">
        <f t="shared" si="231"/>
        <v>0</v>
      </c>
      <c r="S551" s="638"/>
      <c r="T551" s="512"/>
      <c r="U551" s="512"/>
      <c r="V551" s="512"/>
      <c r="W551" s="512"/>
      <c r="X551" s="668"/>
    </row>
    <row r="552" spans="1:24" s="403" customFormat="1" ht="17.45" hidden="1" customHeight="1" x14ac:dyDescent="0.25">
      <c r="A552" s="439" t="s">
        <v>1103</v>
      </c>
      <c r="B552" s="438" t="s">
        <v>563</v>
      </c>
      <c r="C552" s="571" t="s">
        <v>171</v>
      </c>
      <c r="D552" s="598">
        <v>34.22</v>
      </c>
      <c r="E552" s="466">
        <v>13494</v>
      </c>
      <c r="F552" s="466">
        <f>E552*D552</f>
        <v>461764.68</v>
      </c>
      <c r="G552" s="466"/>
      <c r="H552" s="466"/>
      <c r="I552" s="587">
        <f>F552+H552</f>
        <v>461764.68</v>
      </c>
      <c r="J552" s="619"/>
      <c r="K552" s="519">
        <v>13494</v>
      </c>
      <c r="L552" s="466">
        <f>K552*J552</f>
        <v>0</v>
      </c>
      <c r="M552" s="519"/>
      <c r="N552" s="466"/>
      <c r="O552" s="587">
        <f>L552+N552</f>
        <v>0</v>
      </c>
      <c r="P552" s="638">
        <f t="shared" si="229"/>
        <v>0</v>
      </c>
      <c r="Q552" s="512">
        <f t="shared" si="230"/>
        <v>0</v>
      </c>
      <c r="R552" s="637">
        <f t="shared" si="231"/>
        <v>0</v>
      </c>
      <c r="S552" s="638"/>
      <c r="T552" s="519">
        <v>13494</v>
      </c>
      <c r="U552" s="519">
        <f>T552*S552</f>
        <v>0</v>
      </c>
      <c r="V552" s="519"/>
      <c r="W552" s="519"/>
      <c r="X552" s="670">
        <f>U552+W552</f>
        <v>0</v>
      </c>
    </row>
    <row r="553" spans="1:24" ht="17.45" customHeight="1" x14ac:dyDescent="0.25">
      <c r="A553" s="439" t="s">
        <v>1104</v>
      </c>
      <c r="B553" s="438" t="s">
        <v>564</v>
      </c>
      <c r="C553" s="571" t="s">
        <v>171</v>
      </c>
      <c r="D553" s="598">
        <v>132.63</v>
      </c>
      <c r="E553" s="466">
        <v>19422</v>
      </c>
      <c r="F553" s="466">
        <f>E553*D553</f>
        <v>2575939.86</v>
      </c>
      <c r="G553" s="466"/>
      <c r="H553" s="466"/>
      <c r="I553" s="587">
        <f>F553+H553</f>
        <v>2575939.86</v>
      </c>
      <c r="J553" s="619">
        <v>67.930000000000007</v>
      </c>
      <c r="K553" s="512">
        <v>19422</v>
      </c>
      <c r="L553" s="477">
        <f>K553*J553</f>
        <v>1319336.4600000002</v>
      </c>
      <c r="M553" s="512"/>
      <c r="N553" s="477"/>
      <c r="O553" s="610">
        <f>L553+N553</f>
        <v>1319336.4600000002</v>
      </c>
      <c r="P553" s="638">
        <f t="shared" si="229"/>
        <v>0</v>
      </c>
      <c r="Q553" s="512">
        <f t="shared" si="230"/>
        <v>0</v>
      </c>
      <c r="R553" s="637">
        <f t="shared" si="231"/>
        <v>0</v>
      </c>
      <c r="S553" s="638">
        <v>67.930000000000007</v>
      </c>
      <c r="T553" s="512">
        <v>19422</v>
      </c>
      <c r="U553" s="512">
        <f>T553*S553</f>
        <v>1319336.4600000002</v>
      </c>
      <c r="V553" s="512"/>
      <c r="W553" s="512"/>
      <c r="X553" s="668">
        <f>U553+W553</f>
        <v>1319336.4600000002</v>
      </c>
    </row>
    <row r="554" spans="1:24" ht="25.5" x14ac:dyDescent="0.25">
      <c r="A554" s="439" t="s">
        <v>1105</v>
      </c>
      <c r="B554" s="438" t="s">
        <v>565</v>
      </c>
      <c r="C554" s="571" t="s">
        <v>171</v>
      </c>
      <c r="D554" s="598">
        <f>84.52</f>
        <v>84.52</v>
      </c>
      <c r="E554" s="466">
        <v>2405</v>
      </c>
      <c r="F554" s="466">
        <f>E554*D554</f>
        <v>203270.59999999998</v>
      </c>
      <c r="G554" s="466"/>
      <c r="H554" s="466"/>
      <c r="I554" s="587">
        <f>F554+H554</f>
        <v>203270.59999999998</v>
      </c>
      <c r="J554" s="619">
        <v>75.48</v>
      </c>
      <c r="K554" s="512">
        <v>2405</v>
      </c>
      <c r="L554" s="477">
        <f>K554*J554</f>
        <v>181529.40000000002</v>
      </c>
      <c r="M554" s="512"/>
      <c r="N554" s="477"/>
      <c r="O554" s="610">
        <f>L554+N554</f>
        <v>181529.40000000002</v>
      </c>
      <c r="P554" s="638">
        <f t="shared" si="229"/>
        <v>0</v>
      </c>
      <c r="Q554" s="512">
        <f t="shared" si="230"/>
        <v>0</v>
      </c>
      <c r="R554" s="637">
        <f t="shared" si="231"/>
        <v>0</v>
      </c>
      <c r="S554" s="638">
        <v>75.48</v>
      </c>
      <c r="T554" s="512">
        <v>2405</v>
      </c>
      <c r="U554" s="512">
        <f>T554*S554</f>
        <v>181529.40000000002</v>
      </c>
      <c r="V554" s="512"/>
      <c r="W554" s="512"/>
      <c r="X554" s="668">
        <f>U554+W554</f>
        <v>181529.40000000002</v>
      </c>
    </row>
    <row r="555" spans="1:24" ht="26.25" customHeight="1" x14ac:dyDescent="0.25">
      <c r="A555" s="439" t="s">
        <v>1106</v>
      </c>
      <c r="B555" s="448" t="s">
        <v>566</v>
      </c>
      <c r="C555" s="571"/>
      <c r="D555" s="598"/>
      <c r="E555" s="466"/>
      <c r="F555" s="466"/>
      <c r="G555" s="466"/>
      <c r="H555" s="466"/>
      <c r="I555" s="587"/>
      <c r="J555" s="619"/>
      <c r="K555" s="512"/>
      <c r="L555" s="477"/>
      <c r="M555" s="512"/>
      <c r="N555" s="477"/>
      <c r="O555" s="610"/>
      <c r="P555" s="638">
        <f t="shared" si="229"/>
        <v>0</v>
      </c>
      <c r="Q555" s="512">
        <f t="shared" si="230"/>
        <v>0</v>
      </c>
      <c r="R555" s="637">
        <f t="shared" si="231"/>
        <v>0</v>
      </c>
      <c r="S555" s="638"/>
      <c r="T555" s="512"/>
      <c r="U555" s="512"/>
      <c r="V555" s="512"/>
      <c r="W555" s="512"/>
      <c r="X555" s="668"/>
    </row>
    <row r="556" spans="1:24" ht="17.45" customHeight="1" x14ac:dyDescent="0.25">
      <c r="A556" s="439" t="s">
        <v>1107</v>
      </c>
      <c r="B556" s="438" t="s">
        <v>567</v>
      </c>
      <c r="C556" s="571" t="s">
        <v>171</v>
      </c>
      <c r="D556" s="598">
        <v>65</v>
      </c>
      <c r="E556" s="466">
        <v>2513.1600000000003</v>
      </c>
      <c r="F556" s="466">
        <f>E556*D556</f>
        <v>163355.40000000002</v>
      </c>
      <c r="G556" s="466">
        <v>6681</v>
      </c>
      <c r="H556" s="466">
        <f>G556*D556</f>
        <v>434265</v>
      </c>
      <c r="I556" s="587">
        <f>F556+H556</f>
        <v>597620.4</v>
      </c>
      <c r="J556" s="619">
        <v>52</v>
      </c>
      <c r="K556" s="512">
        <v>2513.1600000000003</v>
      </c>
      <c r="L556" s="477">
        <f>K556*J556</f>
        <v>130684.32000000002</v>
      </c>
      <c r="M556" s="512">
        <v>6681</v>
      </c>
      <c r="N556" s="477">
        <f>M556*J556</f>
        <v>347412</v>
      </c>
      <c r="O556" s="610">
        <f>L556+N556</f>
        <v>478096.32</v>
      </c>
      <c r="P556" s="638">
        <f t="shared" si="229"/>
        <v>0.16000000000030923</v>
      </c>
      <c r="Q556" s="512">
        <f t="shared" si="230"/>
        <v>0</v>
      </c>
      <c r="R556" s="637">
        <f t="shared" si="231"/>
        <v>10.400000000023283</v>
      </c>
      <c r="S556" s="638">
        <v>52</v>
      </c>
      <c r="T556" s="512">
        <v>2513</v>
      </c>
      <c r="U556" s="512">
        <f>T556*S556</f>
        <v>130676</v>
      </c>
      <c r="V556" s="512">
        <v>6681</v>
      </c>
      <c r="W556" s="512">
        <f>V556*S556</f>
        <v>347412</v>
      </c>
      <c r="X556" s="668">
        <f>U556+W556</f>
        <v>478088</v>
      </c>
    </row>
    <row r="557" spans="1:24" ht="17.45" customHeight="1" x14ac:dyDescent="0.25">
      <c r="A557" s="439" t="s">
        <v>1108</v>
      </c>
      <c r="B557" s="438" t="s">
        <v>568</v>
      </c>
      <c r="C557" s="571" t="s">
        <v>171</v>
      </c>
      <c r="D557" s="598">
        <v>70</v>
      </c>
      <c r="E557" s="466">
        <v>2333.7600000000002</v>
      </c>
      <c r="F557" s="466">
        <f>E557*D557</f>
        <v>163363.20000000001</v>
      </c>
      <c r="G557" s="466">
        <v>2161.5</v>
      </c>
      <c r="H557" s="466">
        <f>G557*D557</f>
        <v>151305</v>
      </c>
      <c r="I557" s="587">
        <f>F557+H557</f>
        <v>314668.2</v>
      </c>
      <c r="J557" s="619">
        <v>56</v>
      </c>
      <c r="K557" s="512">
        <v>2333.7600000000002</v>
      </c>
      <c r="L557" s="477">
        <f>K557*J557</f>
        <v>130690.56000000001</v>
      </c>
      <c r="M557" s="512">
        <v>2161.5</v>
      </c>
      <c r="N557" s="477">
        <f>M557*J557</f>
        <v>121044</v>
      </c>
      <c r="O557" s="610">
        <f>L557+N557</f>
        <v>251734.56</v>
      </c>
      <c r="P557" s="638">
        <f t="shared" si="229"/>
        <v>0.26000000000021828</v>
      </c>
      <c r="Q557" s="512">
        <f t="shared" si="230"/>
        <v>0</v>
      </c>
      <c r="R557" s="637">
        <f t="shared" si="231"/>
        <v>18.200000000011642</v>
      </c>
      <c r="S557" s="638">
        <v>55.95</v>
      </c>
      <c r="T557" s="512">
        <v>2333.5</v>
      </c>
      <c r="U557" s="512">
        <f>ROUND((T557*S557),2)</f>
        <v>130559.33</v>
      </c>
      <c r="V557" s="512">
        <v>2161.5</v>
      </c>
      <c r="W557" s="512">
        <f>V557*S557</f>
        <v>120935.925</v>
      </c>
      <c r="X557" s="668">
        <f>U557+W557</f>
        <v>251495.255</v>
      </c>
    </row>
    <row r="558" spans="1:24" ht="17.45" customHeight="1" x14ac:dyDescent="0.25">
      <c r="A558" s="439" t="s">
        <v>1109</v>
      </c>
      <c r="B558" s="438" t="s">
        <v>569</v>
      </c>
      <c r="C558" s="571" t="s">
        <v>32</v>
      </c>
      <c r="D558" s="598">
        <v>97.2</v>
      </c>
      <c r="E558" s="466">
        <v>46.800000000000004</v>
      </c>
      <c r="F558" s="466">
        <f>E558*D558</f>
        <v>4548.9600000000009</v>
      </c>
      <c r="G558" s="466">
        <v>264.096</v>
      </c>
      <c r="H558" s="466">
        <f>G558*D558</f>
        <v>25670.1312</v>
      </c>
      <c r="I558" s="587">
        <f>F558+H558</f>
        <v>30219.091200000003</v>
      </c>
      <c r="J558" s="619">
        <v>77.760000000000005</v>
      </c>
      <c r="K558" s="512">
        <v>46.800000000000004</v>
      </c>
      <c r="L558" s="477">
        <f>K558*J558</f>
        <v>3639.1680000000006</v>
      </c>
      <c r="M558" s="512">
        <v>264.096</v>
      </c>
      <c r="N558" s="477">
        <f>M558*J558</f>
        <v>20536.104960000001</v>
      </c>
      <c r="O558" s="610">
        <f>L558+N558</f>
        <v>24175.272960000002</v>
      </c>
      <c r="P558" s="638">
        <f t="shared" si="229"/>
        <v>0</v>
      </c>
      <c r="Q558" s="512">
        <f t="shared" si="230"/>
        <v>9.6000000000003638E-2</v>
      </c>
      <c r="R558" s="637">
        <f t="shared" si="231"/>
        <v>0</v>
      </c>
      <c r="S558" s="638">
        <v>77.73</v>
      </c>
      <c r="T558" s="512">
        <v>46.8</v>
      </c>
      <c r="U558" s="512">
        <f>ROUND((T558*S558),2)</f>
        <v>3637.76</v>
      </c>
      <c r="V558" s="512">
        <v>264</v>
      </c>
      <c r="W558" s="512">
        <f>V558*S558</f>
        <v>20520.72</v>
      </c>
      <c r="X558" s="668">
        <f>U558+W558</f>
        <v>24158.480000000003</v>
      </c>
    </row>
    <row r="559" spans="1:24" ht="17.45" customHeight="1" x14ac:dyDescent="0.25">
      <c r="A559" s="439" t="s">
        <v>1111</v>
      </c>
      <c r="B559" s="448" t="s">
        <v>581</v>
      </c>
      <c r="C559" s="576"/>
      <c r="D559" s="598"/>
      <c r="E559" s="466"/>
      <c r="F559" s="466"/>
      <c r="G559" s="466"/>
      <c r="H559" s="466"/>
      <c r="I559" s="587"/>
      <c r="J559" s="619"/>
      <c r="K559" s="512"/>
      <c r="L559" s="477"/>
      <c r="M559" s="512"/>
      <c r="N559" s="477"/>
      <c r="O559" s="610"/>
      <c r="P559" s="638">
        <f t="shared" si="229"/>
        <v>0</v>
      </c>
      <c r="Q559" s="512">
        <f t="shared" si="230"/>
        <v>0</v>
      </c>
      <c r="R559" s="637">
        <f t="shared" si="231"/>
        <v>0</v>
      </c>
      <c r="S559" s="638"/>
      <c r="T559" s="512"/>
      <c r="U559" s="512"/>
      <c r="V559" s="512"/>
      <c r="W559" s="512"/>
      <c r="X559" s="668"/>
    </row>
    <row r="560" spans="1:24" ht="36.75" customHeight="1" x14ac:dyDescent="0.25">
      <c r="A560" s="439" t="s">
        <v>1110</v>
      </c>
      <c r="B560" s="438" t="s">
        <v>582</v>
      </c>
      <c r="C560" s="571" t="s">
        <v>32</v>
      </c>
      <c r="D560" s="598">
        <v>97.2</v>
      </c>
      <c r="E560" s="466">
        <v>2475.7200000000003</v>
      </c>
      <c r="F560" s="466">
        <f>E560*D560</f>
        <v>240639.98400000003</v>
      </c>
      <c r="G560" s="466">
        <v>62297.272700000001</v>
      </c>
      <c r="H560" s="466">
        <f>G560*D560</f>
        <v>6055294.90644</v>
      </c>
      <c r="I560" s="587">
        <f>F560+H560</f>
        <v>6295934.8904400002</v>
      </c>
      <c r="J560" s="619">
        <v>87.48</v>
      </c>
      <c r="K560" s="512">
        <v>2475.7200000000003</v>
      </c>
      <c r="L560" s="477">
        <f>K560*J560</f>
        <v>216575.98560000004</v>
      </c>
      <c r="M560" s="512">
        <v>62297.272700000001</v>
      </c>
      <c r="N560" s="477">
        <f>M560*J560</f>
        <v>5449765.4157960005</v>
      </c>
      <c r="O560" s="610">
        <f>L560+N560</f>
        <v>5666341.4013960008</v>
      </c>
      <c r="P560" s="638">
        <f t="shared" si="229"/>
        <v>0</v>
      </c>
      <c r="Q560" s="512">
        <f t="shared" si="230"/>
        <v>0.27270000000135042</v>
      </c>
      <c r="R560" s="637">
        <f t="shared" si="231"/>
        <v>0</v>
      </c>
      <c r="S560" s="638">
        <v>87.47</v>
      </c>
      <c r="T560" s="512">
        <v>2475.7199999999998</v>
      </c>
      <c r="U560" s="512">
        <f>ROUND((T560*S560),2)</f>
        <v>216551.23</v>
      </c>
      <c r="V560" s="512">
        <v>62297</v>
      </c>
      <c r="W560" s="512">
        <f>V560*S560</f>
        <v>5449118.5899999999</v>
      </c>
      <c r="X560" s="668">
        <f>U560+W560</f>
        <v>5665669.8200000003</v>
      </c>
    </row>
    <row r="561" spans="1:24" ht="17.45" customHeight="1" x14ac:dyDescent="0.25">
      <c r="A561" s="439" t="s">
        <v>1112</v>
      </c>
      <c r="B561" s="438" t="s">
        <v>572</v>
      </c>
      <c r="C561" s="571" t="s">
        <v>32</v>
      </c>
      <c r="D561" s="598">
        <v>97.2</v>
      </c>
      <c r="E561" s="466">
        <v>6552</v>
      </c>
      <c r="F561" s="466">
        <f>E561*D561</f>
        <v>636854.4</v>
      </c>
      <c r="G561" s="466"/>
      <c r="H561" s="466"/>
      <c r="I561" s="587">
        <f>F561+H561</f>
        <v>636854.4</v>
      </c>
      <c r="J561" s="619">
        <v>87.48</v>
      </c>
      <c r="K561" s="512">
        <v>6552</v>
      </c>
      <c r="L561" s="477">
        <f>K561*J561</f>
        <v>573168.96000000008</v>
      </c>
      <c r="M561" s="512"/>
      <c r="N561" s="477"/>
      <c r="O561" s="610">
        <f>L561+N561</f>
        <v>573168.96000000008</v>
      </c>
      <c r="P561" s="638">
        <f t="shared" si="229"/>
        <v>0</v>
      </c>
      <c r="Q561" s="512">
        <f t="shared" si="230"/>
        <v>0</v>
      </c>
      <c r="R561" s="637">
        <f t="shared" si="231"/>
        <v>0</v>
      </c>
      <c r="S561" s="638">
        <v>87.48</v>
      </c>
      <c r="T561" s="512">
        <v>6552</v>
      </c>
      <c r="U561" s="512">
        <f>T561*S561</f>
        <v>573168.96000000008</v>
      </c>
      <c r="V561" s="512"/>
      <c r="W561" s="512"/>
      <c r="X561" s="668">
        <f>U561+W561</f>
        <v>573168.96000000008</v>
      </c>
    </row>
    <row r="562" spans="1:24" ht="17.45" hidden="1" customHeight="1" x14ac:dyDescent="0.25">
      <c r="A562" s="439" t="s">
        <v>1113</v>
      </c>
      <c r="B562" s="438" t="s">
        <v>573</v>
      </c>
      <c r="C562" s="571" t="s">
        <v>32</v>
      </c>
      <c r="D562" s="598">
        <v>97.2</v>
      </c>
      <c r="E562" s="466">
        <v>6552</v>
      </c>
      <c r="F562" s="466">
        <f>E562*D562</f>
        <v>636854.4</v>
      </c>
      <c r="G562" s="466"/>
      <c r="H562" s="466"/>
      <c r="I562" s="587">
        <f>F562+H562</f>
        <v>636854.4</v>
      </c>
      <c r="J562" s="619"/>
      <c r="K562" s="519">
        <v>6552</v>
      </c>
      <c r="L562" s="466">
        <f>K562*J562</f>
        <v>0</v>
      </c>
      <c r="M562" s="519"/>
      <c r="N562" s="466"/>
      <c r="O562" s="587">
        <f>L562+N562</f>
        <v>0</v>
      </c>
      <c r="P562" s="638">
        <f t="shared" si="229"/>
        <v>0</v>
      </c>
      <c r="Q562" s="512">
        <f t="shared" si="230"/>
        <v>0</v>
      </c>
      <c r="R562" s="637">
        <f t="shared" si="231"/>
        <v>0</v>
      </c>
      <c r="S562" s="638"/>
      <c r="T562" s="519">
        <v>6552</v>
      </c>
      <c r="U562" s="519">
        <f>T562*S562</f>
        <v>0</v>
      </c>
      <c r="V562" s="519"/>
      <c r="W562" s="519"/>
      <c r="X562" s="670">
        <f>U562+W562</f>
        <v>0</v>
      </c>
    </row>
    <row r="563" spans="1:24" ht="26.25" thickBot="1" x14ac:dyDescent="0.3">
      <c r="A563" s="481" t="s">
        <v>1114</v>
      </c>
      <c r="B563" s="482" t="s">
        <v>577</v>
      </c>
      <c r="C563" s="578" t="s">
        <v>31</v>
      </c>
      <c r="D563" s="729">
        <v>1</v>
      </c>
      <c r="E563" s="730">
        <v>124800</v>
      </c>
      <c r="F563" s="730">
        <f>E563*D563</f>
        <v>124800</v>
      </c>
      <c r="G563" s="730">
        <v>49408.353000000003</v>
      </c>
      <c r="H563" s="730">
        <f>G563*D563</f>
        <v>49408.353000000003</v>
      </c>
      <c r="I563" s="731">
        <f>F563+H563</f>
        <v>174208.353</v>
      </c>
      <c r="J563" s="621">
        <v>1</v>
      </c>
      <c r="K563" s="527">
        <v>124800</v>
      </c>
      <c r="L563" s="487">
        <f>K563*J563</f>
        <v>124800</v>
      </c>
      <c r="M563" s="527">
        <v>49408.353000000003</v>
      </c>
      <c r="N563" s="487">
        <f>M563*J563</f>
        <v>49408.353000000003</v>
      </c>
      <c r="O563" s="622">
        <f>L563+N563</f>
        <v>174208.353</v>
      </c>
      <c r="P563" s="650">
        <f t="shared" si="229"/>
        <v>0</v>
      </c>
      <c r="Q563" s="527">
        <f t="shared" si="230"/>
        <v>0.35300000000279397</v>
      </c>
      <c r="R563" s="732">
        <f t="shared" si="231"/>
        <v>0</v>
      </c>
      <c r="S563" s="650">
        <v>1</v>
      </c>
      <c r="T563" s="527">
        <v>124800</v>
      </c>
      <c r="U563" s="527">
        <f>T563*S563</f>
        <v>124800</v>
      </c>
      <c r="V563" s="527">
        <v>49408</v>
      </c>
      <c r="W563" s="527">
        <f>V563*S563</f>
        <v>49408</v>
      </c>
      <c r="X563" s="678">
        <f>U563+W563</f>
        <v>174208</v>
      </c>
    </row>
    <row r="564" spans="1:24" ht="27.75" hidden="1" customHeight="1" thickTop="1" x14ac:dyDescent="0.25">
      <c r="A564" s="709">
        <v>4</v>
      </c>
      <c r="B564" s="690" t="s">
        <v>584</v>
      </c>
      <c r="C564" s="691"/>
      <c r="D564" s="725"/>
      <c r="E564" s="726"/>
      <c r="F564" s="726"/>
      <c r="G564" s="726"/>
      <c r="H564" s="726"/>
      <c r="I564" s="727"/>
      <c r="J564" s="655"/>
      <c r="K564" s="533"/>
      <c r="L564" s="710"/>
      <c r="M564" s="533"/>
      <c r="N564" s="710"/>
      <c r="O564" s="711"/>
      <c r="P564" s="640"/>
      <c r="Q564" s="533"/>
      <c r="R564" s="728">
        <f t="shared" si="231"/>
        <v>0</v>
      </c>
      <c r="S564" s="640"/>
      <c r="T564" s="533"/>
      <c r="U564" s="533"/>
      <c r="V564" s="533"/>
      <c r="W564" s="533"/>
      <c r="X564" s="683"/>
    </row>
    <row r="565" spans="1:24" ht="17.45" hidden="1" customHeight="1" thickBot="1" x14ac:dyDescent="0.3">
      <c r="A565" s="712" t="s">
        <v>585</v>
      </c>
      <c r="B565" s="713" t="s">
        <v>586</v>
      </c>
      <c r="C565" s="714"/>
      <c r="D565" s="715"/>
      <c r="E565" s="716"/>
      <c r="F565" s="716">
        <f>SUM(F566:F579)</f>
        <v>935809.37800320017</v>
      </c>
      <c r="G565" s="716"/>
      <c r="H565" s="716">
        <f>SUM(H566:H579)</f>
        <v>556205.56000000017</v>
      </c>
      <c r="I565" s="717">
        <f>SUM(I566:I579)</f>
        <v>1492014.9380032001</v>
      </c>
      <c r="J565" s="621"/>
      <c r="K565" s="718"/>
      <c r="L565" s="716">
        <f>SUM(L566:L579)</f>
        <v>0</v>
      </c>
      <c r="M565" s="718"/>
      <c r="N565" s="716">
        <f>SUM(N566:N579)</f>
        <v>0</v>
      </c>
      <c r="O565" s="717">
        <f>SUM(O566:O579)</f>
        <v>0</v>
      </c>
      <c r="P565" s="641"/>
      <c r="Q565" s="554"/>
      <c r="R565" s="637">
        <f t="shared" si="231"/>
        <v>0</v>
      </c>
      <c r="S565" s="650"/>
      <c r="T565" s="718"/>
      <c r="U565" s="718">
        <f>SUM(U566:U579)</f>
        <v>0</v>
      </c>
      <c r="V565" s="718"/>
      <c r="W565" s="718">
        <f>SUM(W566:W579)</f>
        <v>0</v>
      </c>
      <c r="X565" s="719">
        <f>SUM(X566:X579)</f>
        <v>0</v>
      </c>
    </row>
    <row r="566" spans="1:24" ht="32.25" hidden="1" customHeight="1" thickTop="1" x14ac:dyDescent="0.25">
      <c r="A566" s="408" t="s">
        <v>1115</v>
      </c>
      <c r="B566" s="407" t="s">
        <v>587</v>
      </c>
      <c r="C566" s="579" t="s">
        <v>32</v>
      </c>
      <c r="D566" s="601">
        <v>72</v>
      </c>
      <c r="E566" s="473">
        <v>1918.4687999999999</v>
      </c>
      <c r="F566" s="473">
        <f t="shared" ref="F566:F579" si="232">E566*D566</f>
        <v>138129.7536</v>
      </c>
      <c r="G566" s="473">
        <v>923.06500000000028</v>
      </c>
      <c r="H566" s="473">
        <f>G566*D566</f>
        <v>66460.680000000022</v>
      </c>
      <c r="I566" s="602">
        <f t="shared" ref="I566:I579" si="233">H566+F566</f>
        <v>204590.43360000002</v>
      </c>
      <c r="J566" s="623"/>
      <c r="K566" s="528">
        <v>1918.4687999999999</v>
      </c>
      <c r="L566" s="479">
        <f t="shared" ref="L566:L579" si="234">K566*J566</f>
        <v>0</v>
      </c>
      <c r="M566" s="528">
        <v>923.06500000000028</v>
      </c>
      <c r="N566" s="479">
        <f t="shared" ref="N566:N571" si="235">M566*J566</f>
        <v>0</v>
      </c>
      <c r="O566" s="624">
        <f t="shared" ref="O566:O579" si="236">N566+L566</f>
        <v>0</v>
      </c>
      <c r="P566" s="642"/>
      <c r="Q566" s="555"/>
      <c r="R566" s="637">
        <f t="shared" si="231"/>
        <v>0</v>
      </c>
      <c r="S566" s="651"/>
      <c r="T566" s="528">
        <v>1918.4687999999999</v>
      </c>
      <c r="U566" s="528">
        <f t="shared" ref="U566:U579" si="237">T566*S566</f>
        <v>0</v>
      </c>
      <c r="V566" s="528">
        <v>923.06500000000028</v>
      </c>
      <c r="W566" s="528">
        <f t="shared" ref="W566:W571" si="238">V566*S566</f>
        <v>0</v>
      </c>
      <c r="X566" s="679">
        <f t="shared" ref="X566:X579" si="239">W566+U566</f>
        <v>0</v>
      </c>
    </row>
    <row r="567" spans="1:24" ht="30.75" hidden="1" customHeight="1" x14ac:dyDescent="0.25">
      <c r="A567" s="384" t="s">
        <v>1116</v>
      </c>
      <c r="B567" s="351" t="s">
        <v>588</v>
      </c>
      <c r="C567" s="580" t="s">
        <v>32</v>
      </c>
      <c r="D567" s="596">
        <v>36</v>
      </c>
      <c r="E567" s="474">
        <v>2793.7584000000002</v>
      </c>
      <c r="F567" s="474">
        <f t="shared" si="232"/>
        <v>100575.3024</v>
      </c>
      <c r="G567" s="474">
        <v>8448.9600000000009</v>
      </c>
      <c r="H567" s="474">
        <f>G567*D567</f>
        <v>304162.56000000006</v>
      </c>
      <c r="I567" s="603">
        <f t="shared" si="233"/>
        <v>404737.86240000004</v>
      </c>
      <c r="J567" s="618"/>
      <c r="K567" s="529">
        <v>2793.7584000000002</v>
      </c>
      <c r="L567" s="457">
        <f t="shared" si="234"/>
        <v>0</v>
      </c>
      <c r="M567" s="529">
        <v>8448.9600000000009</v>
      </c>
      <c r="N567" s="457">
        <f t="shared" si="235"/>
        <v>0</v>
      </c>
      <c r="O567" s="625">
        <f t="shared" si="236"/>
        <v>0</v>
      </c>
      <c r="P567" s="642"/>
      <c r="Q567" s="555"/>
      <c r="R567" s="637">
        <f t="shared" si="231"/>
        <v>0</v>
      </c>
      <c r="S567" s="649"/>
      <c r="T567" s="529">
        <v>2793.7584000000002</v>
      </c>
      <c r="U567" s="529">
        <f t="shared" si="237"/>
        <v>0</v>
      </c>
      <c r="V567" s="529">
        <v>8448.9600000000009</v>
      </c>
      <c r="W567" s="529">
        <f t="shared" si="238"/>
        <v>0</v>
      </c>
      <c r="X567" s="680">
        <f t="shared" si="239"/>
        <v>0</v>
      </c>
    </row>
    <row r="568" spans="1:24" ht="28.5" hidden="1" customHeight="1" x14ac:dyDescent="0.25">
      <c r="A568" s="384" t="s">
        <v>1117</v>
      </c>
      <c r="B568" s="351" t="s">
        <v>589</v>
      </c>
      <c r="C568" s="580" t="s">
        <v>31</v>
      </c>
      <c r="D568" s="596">
        <v>3</v>
      </c>
      <c r="E568" s="474">
        <v>78955</v>
      </c>
      <c r="F568" s="474">
        <f t="shared" si="232"/>
        <v>236865</v>
      </c>
      <c r="G568" s="474">
        <v>48788.666666666664</v>
      </c>
      <c r="H568" s="474">
        <v>146366</v>
      </c>
      <c r="I568" s="603">
        <f t="shared" si="233"/>
        <v>383231</v>
      </c>
      <c r="J568" s="618"/>
      <c r="K568" s="529">
        <v>78955</v>
      </c>
      <c r="L568" s="457">
        <f t="shared" si="234"/>
        <v>0</v>
      </c>
      <c r="M568" s="529">
        <v>48788.666666666664</v>
      </c>
      <c r="N568" s="457">
        <f t="shared" si="235"/>
        <v>0</v>
      </c>
      <c r="O568" s="625">
        <f t="shared" si="236"/>
        <v>0</v>
      </c>
      <c r="P568" s="642"/>
      <c r="Q568" s="555"/>
      <c r="R568" s="637">
        <f t="shared" si="231"/>
        <v>0</v>
      </c>
      <c r="S568" s="649"/>
      <c r="T568" s="529">
        <v>78955</v>
      </c>
      <c r="U568" s="529">
        <f t="shared" si="237"/>
        <v>0</v>
      </c>
      <c r="V568" s="529">
        <v>48788.666666666664</v>
      </c>
      <c r="W568" s="529">
        <f t="shared" si="238"/>
        <v>0</v>
      </c>
      <c r="X568" s="680">
        <f t="shared" si="239"/>
        <v>0</v>
      </c>
    </row>
    <row r="569" spans="1:24" s="403" customFormat="1" ht="17.45" hidden="1" customHeight="1" x14ac:dyDescent="0.25">
      <c r="A569" s="384" t="s">
        <v>1118</v>
      </c>
      <c r="B569" s="351" t="s">
        <v>590</v>
      </c>
      <c r="C569" s="580" t="s">
        <v>31</v>
      </c>
      <c r="D569" s="596">
        <v>1</v>
      </c>
      <c r="E569" s="474">
        <v>4059.5328000000004</v>
      </c>
      <c r="F569" s="474">
        <f t="shared" si="232"/>
        <v>4059.5328000000004</v>
      </c>
      <c r="G569" s="474">
        <v>3397.68</v>
      </c>
      <c r="H569" s="474">
        <f>G569*D569</f>
        <v>3397.68</v>
      </c>
      <c r="I569" s="603">
        <f t="shared" si="233"/>
        <v>7457.2128000000002</v>
      </c>
      <c r="J569" s="618"/>
      <c r="K569" s="530">
        <v>4059.5328000000004</v>
      </c>
      <c r="L569" s="474">
        <f t="shared" si="234"/>
        <v>0</v>
      </c>
      <c r="M569" s="530">
        <v>3397.68</v>
      </c>
      <c r="N569" s="474">
        <f t="shared" si="235"/>
        <v>0</v>
      </c>
      <c r="O569" s="603">
        <f t="shared" si="236"/>
        <v>0</v>
      </c>
      <c r="P569" s="643"/>
      <c r="Q569" s="556"/>
      <c r="R569" s="637">
        <f t="shared" si="231"/>
        <v>0</v>
      </c>
      <c r="S569" s="649"/>
      <c r="T569" s="530">
        <v>4059.5328000000004</v>
      </c>
      <c r="U569" s="530">
        <f t="shared" si="237"/>
        <v>0</v>
      </c>
      <c r="V569" s="530">
        <v>3397.68</v>
      </c>
      <c r="W569" s="530">
        <f t="shared" si="238"/>
        <v>0</v>
      </c>
      <c r="X569" s="681">
        <f t="shared" si="239"/>
        <v>0</v>
      </c>
    </row>
    <row r="570" spans="1:24" s="403" customFormat="1" ht="17.45" hidden="1" customHeight="1" x14ac:dyDescent="0.25">
      <c r="A570" s="384" t="s">
        <v>1119</v>
      </c>
      <c r="B570" s="351" t="s">
        <v>591</v>
      </c>
      <c r="C570" s="580" t="s">
        <v>31</v>
      </c>
      <c r="D570" s="596">
        <v>1</v>
      </c>
      <c r="E570" s="474">
        <v>2754.1440000000002</v>
      </c>
      <c r="F570" s="474">
        <f t="shared" si="232"/>
        <v>2754.1440000000002</v>
      </c>
      <c r="G570" s="474">
        <v>1121.1200000000001</v>
      </c>
      <c r="H570" s="474">
        <f>G570*D570</f>
        <v>1121.1200000000001</v>
      </c>
      <c r="I570" s="603">
        <f t="shared" si="233"/>
        <v>3875.2640000000001</v>
      </c>
      <c r="J570" s="618"/>
      <c r="K570" s="530">
        <v>2754.1440000000002</v>
      </c>
      <c r="L570" s="474">
        <f t="shared" si="234"/>
        <v>0</v>
      </c>
      <c r="M570" s="530">
        <v>1121.1200000000001</v>
      </c>
      <c r="N570" s="474">
        <f t="shared" si="235"/>
        <v>0</v>
      </c>
      <c r="O570" s="603">
        <f t="shared" si="236"/>
        <v>0</v>
      </c>
      <c r="P570" s="643"/>
      <c r="Q570" s="556"/>
      <c r="R570" s="637">
        <f t="shared" si="231"/>
        <v>0</v>
      </c>
      <c r="S570" s="649"/>
      <c r="T570" s="530">
        <v>2754.1440000000002</v>
      </c>
      <c r="U570" s="530">
        <f t="shared" si="237"/>
        <v>0</v>
      </c>
      <c r="V570" s="530">
        <v>1121.1200000000001</v>
      </c>
      <c r="W570" s="530">
        <f t="shared" si="238"/>
        <v>0</v>
      </c>
      <c r="X570" s="681">
        <f t="shared" si="239"/>
        <v>0</v>
      </c>
    </row>
    <row r="571" spans="1:24" s="403" customFormat="1" ht="27" hidden="1" customHeight="1" x14ac:dyDescent="0.25">
      <c r="A571" s="384" t="s">
        <v>1120</v>
      </c>
      <c r="B571" s="351" t="s">
        <v>592</v>
      </c>
      <c r="C571" s="580" t="s">
        <v>31</v>
      </c>
      <c r="D571" s="596">
        <v>5</v>
      </c>
      <c r="E571" s="474">
        <v>6442.0559999999996</v>
      </c>
      <c r="F571" s="474">
        <f t="shared" si="232"/>
        <v>32210.28</v>
      </c>
      <c r="G571" s="474">
        <v>2333.7600000000002</v>
      </c>
      <c r="H571" s="474">
        <f>G571*D571</f>
        <v>11668.800000000001</v>
      </c>
      <c r="I571" s="603">
        <f t="shared" si="233"/>
        <v>43879.08</v>
      </c>
      <c r="J571" s="618"/>
      <c r="K571" s="530">
        <v>6442.0559999999996</v>
      </c>
      <c r="L571" s="474">
        <f t="shared" si="234"/>
        <v>0</v>
      </c>
      <c r="M571" s="530">
        <v>2333.7600000000002</v>
      </c>
      <c r="N571" s="474">
        <f t="shared" si="235"/>
        <v>0</v>
      </c>
      <c r="O571" s="603">
        <f t="shared" si="236"/>
        <v>0</v>
      </c>
      <c r="P571" s="643"/>
      <c r="Q571" s="556"/>
      <c r="R571" s="637">
        <f t="shared" si="231"/>
        <v>0</v>
      </c>
      <c r="S571" s="649"/>
      <c r="T571" s="530">
        <v>6442.0559999999996</v>
      </c>
      <c r="U571" s="530">
        <f t="shared" si="237"/>
        <v>0</v>
      </c>
      <c r="V571" s="530">
        <v>2333.7600000000002</v>
      </c>
      <c r="W571" s="530">
        <f t="shared" si="238"/>
        <v>0</v>
      </c>
      <c r="X571" s="681">
        <f t="shared" si="239"/>
        <v>0</v>
      </c>
    </row>
    <row r="572" spans="1:24" s="403" customFormat="1" ht="16.149999999999999" hidden="1" customHeight="1" x14ac:dyDescent="0.25">
      <c r="A572" s="384" t="s">
        <v>1121</v>
      </c>
      <c r="B572" s="351" t="s">
        <v>593</v>
      </c>
      <c r="C572" s="580" t="s">
        <v>153</v>
      </c>
      <c r="D572" s="596">
        <v>2.4</v>
      </c>
      <c r="E572" s="474">
        <v>671.55840000000001</v>
      </c>
      <c r="F572" s="474">
        <f t="shared" si="232"/>
        <v>1611.7401600000001</v>
      </c>
      <c r="G572" s="474"/>
      <c r="H572" s="474"/>
      <c r="I572" s="603">
        <f t="shared" si="233"/>
        <v>1611.7401600000001</v>
      </c>
      <c r="J572" s="618"/>
      <c r="K572" s="530">
        <v>671.55840000000001</v>
      </c>
      <c r="L572" s="474">
        <f t="shared" si="234"/>
        <v>0</v>
      </c>
      <c r="M572" s="530"/>
      <c r="N572" s="474"/>
      <c r="O572" s="603">
        <f t="shared" si="236"/>
        <v>0</v>
      </c>
      <c r="P572" s="643"/>
      <c r="Q572" s="556"/>
      <c r="R572" s="637">
        <f t="shared" si="231"/>
        <v>0</v>
      </c>
      <c r="S572" s="649"/>
      <c r="T572" s="530">
        <v>671.55840000000001</v>
      </c>
      <c r="U572" s="530">
        <f t="shared" si="237"/>
        <v>0</v>
      </c>
      <c r="V572" s="530"/>
      <c r="W572" s="530"/>
      <c r="X572" s="681">
        <f t="shared" si="239"/>
        <v>0</v>
      </c>
    </row>
    <row r="573" spans="1:24" ht="22.5" hidden="1" customHeight="1" x14ac:dyDescent="0.25">
      <c r="A573" s="384" t="s">
        <v>1122</v>
      </c>
      <c r="B573" s="351" t="s">
        <v>594</v>
      </c>
      <c r="C573" s="580" t="s">
        <v>171</v>
      </c>
      <c r="D573" s="596">
        <v>2.2999999999999998</v>
      </c>
      <c r="E573" s="474">
        <v>17405.925984000001</v>
      </c>
      <c r="F573" s="474">
        <f t="shared" si="232"/>
        <v>40033.629763199999</v>
      </c>
      <c r="G573" s="474">
        <v>6006</v>
      </c>
      <c r="H573" s="474">
        <f>G573*D573</f>
        <v>13813.8</v>
      </c>
      <c r="I573" s="603">
        <f t="shared" si="233"/>
        <v>53847.429763199994</v>
      </c>
      <c r="J573" s="618"/>
      <c r="K573" s="529">
        <v>17405.925984000001</v>
      </c>
      <c r="L573" s="457">
        <f t="shared" si="234"/>
        <v>0</v>
      </c>
      <c r="M573" s="529">
        <v>6006</v>
      </c>
      <c r="N573" s="457">
        <f>M573*J573</f>
        <v>0</v>
      </c>
      <c r="O573" s="625">
        <f t="shared" si="236"/>
        <v>0</v>
      </c>
      <c r="P573" s="642"/>
      <c r="Q573" s="555"/>
      <c r="R573" s="637">
        <f t="shared" si="231"/>
        <v>0</v>
      </c>
      <c r="S573" s="649"/>
      <c r="T573" s="529">
        <v>17405.925984000001</v>
      </c>
      <c r="U573" s="529">
        <f t="shared" si="237"/>
        <v>0</v>
      </c>
      <c r="V573" s="529">
        <v>6006</v>
      </c>
      <c r="W573" s="529">
        <f>V573*S573</f>
        <v>0</v>
      </c>
      <c r="X573" s="680">
        <f t="shared" si="239"/>
        <v>0</v>
      </c>
    </row>
    <row r="574" spans="1:24" ht="17.45" hidden="1" customHeight="1" x14ac:dyDescent="0.25">
      <c r="A574" s="384" t="s">
        <v>1123</v>
      </c>
      <c r="B574" s="351" t="s">
        <v>595</v>
      </c>
      <c r="C574" s="580" t="s">
        <v>171</v>
      </c>
      <c r="D574" s="596">
        <v>0.8</v>
      </c>
      <c r="E574" s="474">
        <v>2601.3455999999996</v>
      </c>
      <c r="F574" s="474">
        <f t="shared" si="232"/>
        <v>2081.0764799999997</v>
      </c>
      <c r="G574" s="474">
        <v>2059.2000000000003</v>
      </c>
      <c r="H574" s="474">
        <f>G574*D574</f>
        <v>1647.3600000000004</v>
      </c>
      <c r="I574" s="603">
        <f t="shared" si="233"/>
        <v>3728.4364800000003</v>
      </c>
      <c r="J574" s="618"/>
      <c r="K574" s="529">
        <v>2601.3455999999996</v>
      </c>
      <c r="L574" s="457">
        <f t="shared" si="234"/>
        <v>0</v>
      </c>
      <c r="M574" s="529">
        <v>2059.2000000000003</v>
      </c>
      <c r="N574" s="457">
        <f>M574*J574</f>
        <v>0</v>
      </c>
      <c r="O574" s="625">
        <f t="shared" si="236"/>
        <v>0</v>
      </c>
      <c r="P574" s="642"/>
      <c r="Q574" s="555"/>
      <c r="R574" s="637">
        <f t="shared" si="231"/>
        <v>0</v>
      </c>
      <c r="S574" s="649"/>
      <c r="T574" s="529">
        <v>2601.3455999999996</v>
      </c>
      <c r="U574" s="529">
        <f t="shared" si="237"/>
        <v>0</v>
      </c>
      <c r="V574" s="529">
        <v>2059.2000000000003</v>
      </c>
      <c r="W574" s="529">
        <f>V574*S574</f>
        <v>0</v>
      </c>
      <c r="X574" s="680">
        <f t="shared" si="239"/>
        <v>0</v>
      </c>
    </row>
    <row r="575" spans="1:24" ht="17.45" hidden="1" customHeight="1" x14ac:dyDescent="0.25">
      <c r="A575" s="384" t="s">
        <v>1124</v>
      </c>
      <c r="B575" s="351" t="s">
        <v>596</v>
      </c>
      <c r="C575" s="580" t="s">
        <v>171</v>
      </c>
      <c r="D575" s="596">
        <v>3.5</v>
      </c>
      <c r="E575" s="474">
        <v>2682.4607999999998</v>
      </c>
      <c r="F575" s="474">
        <f t="shared" si="232"/>
        <v>9388.612799999999</v>
      </c>
      <c r="G575" s="474">
        <v>2162.1600000000003</v>
      </c>
      <c r="H575" s="474">
        <f>G575*D575</f>
        <v>7567.5600000000013</v>
      </c>
      <c r="I575" s="603">
        <f t="shared" si="233"/>
        <v>16956.1728</v>
      </c>
      <c r="J575" s="618"/>
      <c r="K575" s="529">
        <v>2682.4607999999998</v>
      </c>
      <c r="L575" s="457">
        <f t="shared" si="234"/>
        <v>0</v>
      </c>
      <c r="M575" s="529">
        <v>2162.1600000000003</v>
      </c>
      <c r="N575" s="457">
        <f>M575*J575</f>
        <v>0</v>
      </c>
      <c r="O575" s="625">
        <f t="shared" si="236"/>
        <v>0</v>
      </c>
      <c r="P575" s="642"/>
      <c r="Q575" s="555"/>
      <c r="R575" s="637">
        <f t="shared" si="231"/>
        <v>0</v>
      </c>
      <c r="S575" s="649"/>
      <c r="T575" s="529">
        <v>2682.4607999999998</v>
      </c>
      <c r="U575" s="529">
        <f t="shared" si="237"/>
        <v>0</v>
      </c>
      <c r="V575" s="529">
        <v>2162.1600000000003</v>
      </c>
      <c r="W575" s="529">
        <f>V575*S575</f>
        <v>0</v>
      </c>
      <c r="X575" s="680">
        <f t="shared" si="239"/>
        <v>0</v>
      </c>
    </row>
    <row r="576" spans="1:24" s="403" customFormat="1" ht="17.45" hidden="1" customHeight="1" x14ac:dyDescent="0.25">
      <c r="A576" s="384" t="s">
        <v>1125</v>
      </c>
      <c r="B576" s="351" t="s">
        <v>597</v>
      </c>
      <c r="C576" s="580" t="s">
        <v>153</v>
      </c>
      <c r="D576" s="596">
        <v>25.3</v>
      </c>
      <c r="E576" s="474">
        <v>297.108</v>
      </c>
      <c r="F576" s="474">
        <f t="shared" si="232"/>
        <v>7516.8324000000002</v>
      </c>
      <c r="G576" s="474"/>
      <c r="H576" s="474"/>
      <c r="I576" s="603">
        <f t="shared" si="233"/>
        <v>7516.8324000000002</v>
      </c>
      <c r="J576" s="618"/>
      <c r="K576" s="530">
        <v>297.108</v>
      </c>
      <c r="L576" s="474">
        <f t="shared" si="234"/>
        <v>0</v>
      </c>
      <c r="M576" s="530"/>
      <c r="N576" s="474"/>
      <c r="O576" s="603">
        <f t="shared" si="236"/>
        <v>0</v>
      </c>
      <c r="P576" s="643"/>
      <c r="Q576" s="556"/>
      <c r="R576" s="637">
        <f t="shared" si="231"/>
        <v>0</v>
      </c>
      <c r="S576" s="649"/>
      <c r="T576" s="530">
        <v>297.108</v>
      </c>
      <c r="U576" s="530">
        <f t="shared" si="237"/>
        <v>0</v>
      </c>
      <c r="V576" s="530"/>
      <c r="W576" s="530"/>
      <c r="X576" s="681">
        <f t="shared" si="239"/>
        <v>0</v>
      </c>
    </row>
    <row r="577" spans="1:49" s="403" customFormat="1" ht="27" hidden="1" customHeight="1" x14ac:dyDescent="0.25">
      <c r="A577" s="384" t="s">
        <v>1126</v>
      </c>
      <c r="B577" s="351" t="s">
        <v>598</v>
      </c>
      <c r="C577" s="580" t="s">
        <v>153</v>
      </c>
      <c r="D577" s="596">
        <v>50.6</v>
      </c>
      <c r="E577" s="474">
        <v>594.21600000000001</v>
      </c>
      <c r="F577" s="474">
        <f t="shared" si="232"/>
        <v>30067.329600000001</v>
      </c>
      <c r="G577" s="474"/>
      <c r="H577" s="474"/>
      <c r="I577" s="603">
        <f t="shared" si="233"/>
        <v>30067.329600000001</v>
      </c>
      <c r="J577" s="618"/>
      <c r="K577" s="530">
        <v>594.21600000000001</v>
      </c>
      <c r="L577" s="474">
        <f t="shared" si="234"/>
        <v>0</v>
      </c>
      <c r="M577" s="530"/>
      <c r="N577" s="474"/>
      <c r="O577" s="603">
        <f t="shared" si="236"/>
        <v>0</v>
      </c>
      <c r="P577" s="643"/>
      <c r="Q577" s="556"/>
      <c r="R577" s="637">
        <f t="shared" si="231"/>
        <v>0</v>
      </c>
      <c r="S577" s="649"/>
      <c r="T577" s="530">
        <v>594.21600000000001</v>
      </c>
      <c r="U577" s="530">
        <f t="shared" si="237"/>
        <v>0</v>
      </c>
      <c r="V577" s="530"/>
      <c r="W577" s="530"/>
      <c r="X577" s="681">
        <f t="shared" si="239"/>
        <v>0</v>
      </c>
    </row>
    <row r="578" spans="1:49" s="403" customFormat="1" ht="17.45" hidden="1" customHeight="1" x14ac:dyDescent="0.25">
      <c r="A578" s="408" t="s">
        <v>1127</v>
      </c>
      <c r="B578" s="407" t="s">
        <v>599</v>
      </c>
      <c r="C578" s="579" t="s">
        <v>153</v>
      </c>
      <c r="D578" s="600">
        <v>120</v>
      </c>
      <c r="E578" s="474">
        <v>2716.4160000000002</v>
      </c>
      <c r="F578" s="474">
        <f t="shared" si="232"/>
        <v>325969.92000000004</v>
      </c>
      <c r="G578" s="474"/>
      <c r="H578" s="474"/>
      <c r="I578" s="603">
        <f t="shared" si="233"/>
        <v>325969.92000000004</v>
      </c>
      <c r="J578" s="623"/>
      <c r="K578" s="530">
        <v>2716.4160000000002</v>
      </c>
      <c r="L578" s="474">
        <f t="shared" si="234"/>
        <v>0</v>
      </c>
      <c r="M578" s="530"/>
      <c r="N578" s="474"/>
      <c r="O578" s="603">
        <f t="shared" si="236"/>
        <v>0</v>
      </c>
      <c r="P578" s="643"/>
      <c r="Q578" s="556"/>
      <c r="R578" s="637">
        <f t="shared" si="231"/>
        <v>0</v>
      </c>
      <c r="S578" s="651"/>
      <c r="T578" s="530">
        <v>2716.4160000000002</v>
      </c>
      <c r="U578" s="530">
        <f t="shared" si="237"/>
        <v>0</v>
      </c>
      <c r="V578" s="530"/>
      <c r="W578" s="530"/>
      <c r="X578" s="681">
        <f t="shared" si="239"/>
        <v>0</v>
      </c>
    </row>
    <row r="579" spans="1:49" s="403" customFormat="1" ht="17.45" hidden="1" customHeight="1" thickBot="1" x14ac:dyDescent="0.3">
      <c r="A579" s="385" t="s">
        <v>1128</v>
      </c>
      <c r="B579" s="374" t="s">
        <v>600</v>
      </c>
      <c r="C579" s="581" t="s">
        <v>32</v>
      </c>
      <c r="D579" s="604">
        <v>2</v>
      </c>
      <c r="E579" s="475">
        <v>2273.1120000000001</v>
      </c>
      <c r="F579" s="476">
        <f t="shared" si="232"/>
        <v>4546.2240000000002</v>
      </c>
      <c r="G579" s="476"/>
      <c r="H579" s="476"/>
      <c r="I579" s="605">
        <f t="shared" si="233"/>
        <v>4546.2240000000002</v>
      </c>
      <c r="J579" s="626"/>
      <c r="K579" s="531">
        <v>2273.1120000000001</v>
      </c>
      <c r="L579" s="476">
        <f t="shared" si="234"/>
        <v>0</v>
      </c>
      <c r="M579" s="532"/>
      <c r="N579" s="476"/>
      <c r="O579" s="605">
        <f t="shared" si="236"/>
        <v>0</v>
      </c>
      <c r="P579" s="643"/>
      <c r="Q579" s="556"/>
      <c r="R579" s="637">
        <f t="shared" si="231"/>
        <v>0</v>
      </c>
      <c r="S579" s="652"/>
      <c r="T579" s="531">
        <v>2273.1120000000001</v>
      </c>
      <c r="U579" s="532">
        <f t="shared" si="237"/>
        <v>0</v>
      </c>
      <c r="V579" s="532"/>
      <c r="W579" s="532"/>
      <c r="X579" s="682">
        <f t="shared" si="239"/>
        <v>0</v>
      </c>
    </row>
    <row r="580" spans="1:49" ht="17.45" customHeight="1" thickTop="1" x14ac:dyDescent="0.25">
      <c r="A580" s="460"/>
      <c r="B580" s="540"/>
      <c r="C580" s="582"/>
      <c r="D580" s="720"/>
      <c r="E580" s="464" t="s">
        <v>49</v>
      </c>
      <c r="F580" s="464">
        <f>F31+F72+F92+F97+F149+F165+F187+F246+F261+F264+F272+F279+F292+F361+F378+F413+F426+F465+F484+F489+F494+F507+F565</f>
        <v>218086487.08115825</v>
      </c>
      <c r="G580" s="464"/>
      <c r="H580" s="464">
        <f>H31+H72+H92+H97+H149+H165+H187+H246+H261+H264+H272+H279+H292+H361+H378+H413+H426+H465+H484+H489+H494+H507+H565</f>
        <v>295074337.56827503</v>
      </c>
      <c r="I580" s="588">
        <f>(I31+I72+I92+I97+I149+I165+I187+I246+I261+I264+I272+I279+I292+I361+I378+I413+I426+I465+I484+I489+I494+I507+I565)-0.01</f>
        <v>513899999.99943328</v>
      </c>
      <c r="J580" s="627" t="s">
        <v>35</v>
      </c>
      <c r="K580" s="533"/>
      <c r="L580" s="480">
        <f>ROUND((L565+L507+L494+L489+L484+L465+L426+L413+L378+L361+L292+L279+L272+L264+L261+L246+L187+L165+L149+L97+L92+L72+L31),0)</f>
        <v>70807440</v>
      </c>
      <c r="M580" s="533"/>
      <c r="N580" s="480">
        <f>ROUND((N565+N507+N494+N489+N484+N465+N426+N413+N378+N361+N292+N279+N272+N264+N261+N246+N187+N165+N149+N97+N92+N72+N31),0)</f>
        <v>91238140</v>
      </c>
      <c r="O580" s="628">
        <f>ROUND((O565+O507+O494+O489+O484+O465+O426+O413+O378+O361+O292+O279+O272+O264+O261+O246+O187+O165+O149+O97+O92+O72+O31),0)</f>
        <v>162045579</v>
      </c>
      <c r="P580" s="640"/>
      <c r="Q580" s="533"/>
      <c r="R580" s="637"/>
      <c r="S580" s="653" t="s">
        <v>35</v>
      </c>
      <c r="T580" s="533"/>
      <c r="U580" s="533">
        <f>ROUND((U565+U507+U494+U489+U484+U465+U426+U413+U378+U361+U292+U279+U272+U264+U261+U246+U187+U165+U149+U97+U92+U72+U31),2)</f>
        <v>70799137.620000005</v>
      </c>
      <c r="V580" s="533"/>
      <c r="W580" s="533">
        <f>ROUND((W565+W507+W494+W489+W484+W465+W426+W413+W378+W361+W292+W279+W272+W264+W261+W246+W187+W165+W149+W97+W92+W72+W31),2)</f>
        <v>91232709.709999993</v>
      </c>
      <c r="X580" s="683">
        <f>ROUND((X565+X507+X494+X489+X484+X465+X426+X413+X378+X361+X292+X279+X272+X264+X261+X246+X187+X165+X149+X97+X92+X72+X31),2)</f>
        <v>162031847.33000001</v>
      </c>
    </row>
    <row r="581" spans="1:49" ht="17.45" customHeight="1" thickBot="1" x14ac:dyDescent="0.3">
      <c r="A581" s="460"/>
      <c r="B581" s="540"/>
      <c r="C581" s="582"/>
      <c r="D581" s="721"/>
      <c r="E581" s="722" t="s">
        <v>601</v>
      </c>
      <c r="F581" s="722">
        <f>ROUND((F580/1.2*0.2),0)</f>
        <v>36347748</v>
      </c>
      <c r="G581" s="722"/>
      <c r="H581" s="722">
        <f>ROUND((H580/1.2*0.2),0)</f>
        <v>49179056</v>
      </c>
      <c r="I581" s="723">
        <f>ROUND((I580/1.2*0.2),0)</f>
        <v>85650000</v>
      </c>
      <c r="J581" s="629" t="s">
        <v>601</v>
      </c>
      <c r="K581" s="630"/>
      <c r="L581" s="631">
        <f>ROUND((L580/1.2*0.2),0)</f>
        <v>11801240</v>
      </c>
      <c r="M581" s="630"/>
      <c r="N581" s="631">
        <f>ROUND((N580/1.2*0.2),0)</f>
        <v>15206357</v>
      </c>
      <c r="O581" s="632">
        <f>ROUND((O580/1.2*0.2),0)</f>
        <v>27007597</v>
      </c>
      <c r="P581" s="644"/>
      <c r="Q581" s="645"/>
      <c r="R581" s="646"/>
      <c r="S581" s="654" t="s">
        <v>601</v>
      </c>
      <c r="T581" s="630"/>
      <c r="U581" s="630">
        <f>ROUND((U580/1.2*0.2),2)</f>
        <v>11799856.27</v>
      </c>
      <c r="V581" s="630"/>
      <c r="W581" s="630">
        <f>ROUND((W580/1.2*0.2),2)</f>
        <v>15205451.619999999</v>
      </c>
      <c r="X581" s="684">
        <f>ROUND((X580/1.2*0.2),2)</f>
        <v>27005307.890000001</v>
      </c>
    </row>
    <row r="582" spans="1:49" ht="17.45" customHeight="1" x14ac:dyDescent="0.25"/>
    <row r="583" spans="1:49" ht="17.45" customHeight="1" x14ac:dyDescent="0.25"/>
    <row r="584" spans="1:49" s="303" customFormat="1" ht="12" x14ac:dyDescent="0.2">
      <c r="A584" s="401" t="s">
        <v>38</v>
      </c>
      <c r="B584" s="541" t="s">
        <v>44</v>
      </c>
      <c r="C584" s="1481"/>
      <c r="D584" s="1481"/>
      <c r="E584" s="1481"/>
      <c r="F584" s="1481"/>
      <c r="G584" s="1481"/>
      <c r="H584" s="1481"/>
      <c r="O584" s="459"/>
      <c r="P584" s="557"/>
      <c r="Q584" s="557"/>
      <c r="R584" s="558"/>
      <c r="S584" s="1482" t="s">
        <v>45</v>
      </c>
      <c r="T584" s="1482"/>
      <c r="U584" s="1482"/>
      <c r="V584" s="1482"/>
      <c r="W584" s="1482"/>
      <c r="X584" s="1482"/>
      <c r="Y584" s="302"/>
      <c r="Z584" s="302"/>
      <c r="AA584" s="302"/>
      <c r="AB584" s="302"/>
      <c r="AC584" s="302"/>
      <c r="AD584" s="302"/>
      <c r="AE584" s="302"/>
      <c r="AF584" s="302"/>
      <c r="AG584" s="302"/>
      <c r="AH584" s="302"/>
      <c r="AI584" s="302"/>
      <c r="AJ584" s="302"/>
      <c r="AK584" s="302"/>
      <c r="AL584" s="302"/>
      <c r="AM584" s="302"/>
      <c r="AN584" s="302"/>
      <c r="AO584" s="302"/>
      <c r="AP584" s="302"/>
      <c r="AQ584" s="302"/>
      <c r="AR584" s="302"/>
      <c r="AS584" s="302"/>
      <c r="AT584" s="302" t="s">
        <v>5</v>
      </c>
      <c r="AU584" s="302" t="s">
        <v>39</v>
      </c>
      <c r="AV584" s="302"/>
      <c r="AW584" s="302"/>
    </row>
    <row r="585" spans="1:49" s="304" customFormat="1" ht="54" customHeight="1" x14ac:dyDescent="0.25">
      <c r="A585" s="401"/>
      <c r="B585" s="1476" t="s">
        <v>40</v>
      </c>
      <c r="C585" s="1476"/>
      <c r="D585" s="1476"/>
      <c r="E585" s="1476"/>
      <c r="F585" s="1476"/>
      <c r="G585" s="1476"/>
      <c r="H585" s="1476"/>
      <c r="I585" s="1476"/>
      <c r="J585" s="1476"/>
      <c r="K585" s="1476"/>
      <c r="L585" s="1476"/>
      <c r="M585" s="1476"/>
      <c r="N585" s="1476"/>
      <c r="P585" s="559"/>
      <c r="Q585" s="559"/>
      <c r="R585" s="560"/>
      <c r="S585" s="516"/>
      <c r="T585" s="516"/>
      <c r="U585" s="516"/>
      <c r="V585" s="516"/>
      <c r="W585" s="516"/>
      <c r="X585" s="516"/>
      <c r="Y585" s="305"/>
      <c r="Z585" s="305"/>
      <c r="AA585" s="305"/>
      <c r="AB585" s="305"/>
      <c r="AC585" s="305"/>
      <c r="AD585" s="305"/>
      <c r="AE585" s="305"/>
      <c r="AF585" s="305"/>
      <c r="AG585" s="305"/>
      <c r="AH585" s="305"/>
      <c r="AI585" s="305"/>
      <c r="AJ585" s="305"/>
      <c r="AK585" s="305"/>
      <c r="AL585" s="305"/>
      <c r="AM585" s="305"/>
      <c r="AN585" s="305"/>
      <c r="AO585" s="305"/>
      <c r="AP585" s="305"/>
      <c r="AQ585" s="305"/>
      <c r="AR585" s="305"/>
      <c r="AS585" s="305"/>
      <c r="AT585" s="305"/>
      <c r="AU585" s="305"/>
      <c r="AV585" s="305"/>
      <c r="AW585" s="305"/>
    </row>
    <row r="586" spans="1:49" s="303" customFormat="1" ht="12" x14ac:dyDescent="0.2">
      <c r="A586" s="401" t="s">
        <v>41</v>
      </c>
      <c r="B586" s="541" t="s">
        <v>46</v>
      </c>
      <c r="C586" s="1481"/>
      <c r="D586" s="1481"/>
      <c r="E586" s="1481"/>
      <c r="F586" s="1481"/>
      <c r="G586" s="1481"/>
      <c r="H586" s="1481"/>
      <c r="O586" s="459"/>
      <c r="P586" s="557"/>
      <c r="Q586" s="557"/>
      <c r="R586" s="558"/>
      <c r="S586" s="1482" t="s">
        <v>47</v>
      </c>
      <c r="T586" s="1482"/>
      <c r="U586" s="1482"/>
      <c r="V586" s="1482"/>
      <c r="W586" s="1482"/>
      <c r="X586" s="1482"/>
      <c r="Y586" s="302"/>
      <c r="Z586" s="302"/>
      <c r="AA586" s="302"/>
      <c r="AB586" s="302"/>
      <c r="AC586" s="302"/>
      <c r="AD586" s="302"/>
      <c r="AE586" s="302"/>
      <c r="AF586" s="302"/>
      <c r="AG586" s="302"/>
      <c r="AH586" s="302"/>
      <c r="AI586" s="302"/>
      <c r="AJ586" s="302"/>
      <c r="AK586" s="302"/>
      <c r="AL586" s="302"/>
      <c r="AM586" s="302"/>
      <c r="AN586" s="302"/>
      <c r="AO586" s="302"/>
      <c r="AP586" s="302"/>
      <c r="AQ586" s="302"/>
      <c r="AR586" s="302"/>
      <c r="AS586" s="302"/>
      <c r="AT586" s="302"/>
      <c r="AU586" s="302"/>
      <c r="AV586" s="302" t="s">
        <v>5</v>
      </c>
      <c r="AW586" s="302" t="s">
        <v>39</v>
      </c>
    </row>
    <row r="587" spans="1:49" s="304" customFormat="1" ht="18.75" customHeight="1" x14ac:dyDescent="0.25">
      <c r="A587" s="401"/>
      <c r="B587" s="1476" t="s">
        <v>40</v>
      </c>
      <c r="C587" s="1476"/>
      <c r="D587" s="1476"/>
      <c r="E587" s="1476"/>
      <c r="F587" s="1476"/>
      <c r="G587" s="1476"/>
      <c r="H587" s="1476"/>
      <c r="I587" s="1476"/>
      <c r="J587" s="1476"/>
      <c r="K587" s="1476"/>
      <c r="L587" s="1476"/>
      <c r="M587" s="1476"/>
      <c r="N587" s="1476"/>
      <c r="O587" s="306"/>
      <c r="P587" s="559"/>
      <c r="Q587" s="559"/>
      <c r="R587" s="560"/>
      <c r="S587" s="516"/>
      <c r="T587" s="516"/>
      <c r="U587" s="516"/>
      <c r="V587" s="516"/>
      <c r="W587" s="516"/>
      <c r="X587" s="516"/>
      <c r="Y587" s="305"/>
      <c r="Z587" s="305"/>
      <c r="AA587" s="305"/>
      <c r="AB587" s="305"/>
      <c r="AC587" s="305"/>
      <c r="AD587" s="305"/>
      <c r="AE587" s="305"/>
      <c r="AF587" s="305"/>
      <c r="AG587" s="305"/>
      <c r="AH587" s="305"/>
      <c r="AI587" s="305"/>
      <c r="AJ587" s="305"/>
      <c r="AK587" s="305"/>
      <c r="AL587" s="305"/>
      <c r="AM587" s="305"/>
      <c r="AN587" s="305"/>
      <c r="AO587" s="305"/>
      <c r="AP587" s="305"/>
      <c r="AQ587" s="305"/>
      <c r="AR587" s="305"/>
      <c r="AS587" s="305"/>
      <c r="AT587" s="305"/>
      <c r="AU587" s="305"/>
      <c r="AV587" s="305"/>
      <c r="AW587" s="305"/>
    </row>
    <row r="588" spans="1:49" customFormat="1" x14ac:dyDescent="0.25">
      <c r="A588" s="451"/>
      <c r="B588" s="539"/>
      <c r="C588" s="428"/>
      <c r="D588" s="412"/>
      <c r="E588" s="412"/>
      <c r="F588" s="412"/>
      <c r="G588" s="412"/>
      <c r="H588" s="412"/>
      <c r="I588" s="412"/>
      <c r="J588" s="428"/>
      <c r="K588" s="544"/>
      <c r="L588" s="428"/>
      <c r="M588" s="544"/>
      <c r="N588" s="428"/>
      <c r="O588" s="425"/>
      <c r="P588" s="545"/>
      <c r="Q588" s="545"/>
      <c r="R588" s="561"/>
      <c r="S588" s="517"/>
      <c r="T588" s="517"/>
      <c r="U588" s="517"/>
      <c r="V588" s="517"/>
      <c r="W588" s="517"/>
      <c r="X588" s="517"/>
    </row>
    <row r="589" spans="1:49" x14ac:dyDescent="0.25">
      <c r="B589" s="452"/>
    </row>
  </sheetData>
  <mergeCells count="46">
    <mergeCell ref="V13:X13"/>
    <mergeCell ref="V2:X2"/>
    <mergeCell ref="V3:X3"/>
    <mergeCell ref="V4:X4"/>
    <mergeCell ref="V5:X5"/>
    <mergeCell ref="V6:X6"/>
    <mergeCell ref="V7:X7"/>
    <mergeCell ref="V8:X8"/>
    <mergeCell ref="V9:X9"/>
    <mergeCell ref="V10:X10"/>
    <mergeCell ref="V11:X11"/>
    <mergeCell ref="V12:X12"/>
    <mergeCell ref="V14:X14"/>
    <mergeCell ref="V15:X15"/>
    <mergeCell ref="V16:X16"/>
    <mergeCell ref="V19:X19"/>
    <mergeCell ref="U21:U22"/>
    <mergeCell ref="V21:V22"/>
    <mergeCell ref="W21:X21"/>
    <mergeCell ref="V17:X17"/>
    <mergeCell ref="V18:X18"/>
    <mergeCell ref="A28:A29"/>
    <mergeCell ref="B28:B29"/>
    <mergeCell ref="C28:C29"/>
    <mergeCell ref="D28:D29"/>
    <mergeCell ref="E28:F28"/>
    <mergeCell ref="B587:N587"/>
    <mergeCell ref="C584:H584"/>
    <mergeCell ref="S584:X584"/>
    <mergeCell ref="B585:N585"/>
    <mergeCell ref="C586:H586"/>
    <mergeCell ref="S586:X586"/>
    <mergeCell ref="X28:X29"/>
    <mergeCell ref="P28:R28"/>
    <mergeCell ref="B24:T24"/>
    <mergeCell ref="B25:T25"/>
    <mergeCell ref="B26:T26"/>
    <mergeCell ref="T28:U28"/>
    <mergeCell ref="V28:W28"/>
    <mergeCell ref="S28:S29"/>
    <mergeCell ref="J28:J29"/>
    <mergeCell ref="K28:L28"/>
    <mergeCell ref="M28:N28"/>
    <mergeCell ref="O28:O29"/>
    <mergeCell ref="G28:H28"/>
    <mergeCell ref="I28:I29"/>
  </mergeCells>
  <conditionalFormatting sqref="B45">
    <cfRule type="duplicateValues" dxfId="57" priority="18" stopIfTrue="1"/>
  </conditionalFormatting>
  <conditionalFormatting sqref="B46">
    <cfRule type="duplicateValues" dxfId="56" priority="17" stopIfTrue="1"/>
  </conditionalFormatting>
  <conditionalFormatting sqref="B47">
    <cfRule type="duplicateValues" dxfId="55" priority="16" stopIfTrue="1"/>
  </conditionalFormatting>
  <conditionalFormatting sqref="B48">
    <cfRule type="duplicateValues" dxfId="54" priority="15" stopIfTrue="1"/>
  </conditionalFormatting>
  <conditionalFormatting sqref="B49">
    <cfRule type="duplicateValues" dxfId="53" priority="14" stopIfTrue="1"/>
  </conditionalFormatting>
  <conditionalFormatting sqref="B50">
    <cfRule type="duplicateValues" dxfId="52" priority="13" stopIfTrue="1"/>
  </conditionalFormatting>
  <conditionalFormatting sqref="B51">
    <cfRule type="duplicateValues" dxfId="51" priority="19" stopIfTrue="1"/>
  </conditionalFormatting>
  <conditionalFormatting sqref="B77">
    <cfRule type="duplicateValues" dxfId="50" priority="12" stopIfTrue="1"/>
  </conditionalFormatting>
  <conditionalFormatting sqref="B356:B357 B326:B329 B342 B349 B359:B360 B358:C358">
    <cfRule type="duplicateValues" dxfId="49" priority="11" stopIfTrue="1"/>
  </conditionalFormatting>
  <conditionalFormatting sqref="D358">
    <cfRule type="duplicateValues" dxfId="48" priority="10" stopIfTrue="1"/>
  </conditionalFormatting>
  <conditionalFormatting sqref="P28 P29:Q29 P31:Q71 P73:Q148 P150:Q271 P273:Q291 P293:Q377 P379:Q425 P427:Q505 P508:Q1048576">
    <cfRule type="cellIs" dxfId="47" priority="5" operator="lessThan">
      <formula>0</formula>
    </cfRule>
    <cfRule type="cellIs" dxfId="46" priority="6" operator="greaterThan">
      <formula>0</formula>
    </cfRule>
  </conditionalFormatting>
  <conditionalFormatting sqref="P1:R23 P27:R27 R29:R1048576">
    <cfRule type="cellIs" dxfId="45" priority="1" operator="greaterThan">
      <formula>0</formula>
    </cfRule>
    <cfRule type="cellIs" dxfId="44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44" fitToHeight="100" orientation="portrait" horizontalDpi="4294967293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C0891-F0DF-475F-A825-83342B0BEB7F}">
  <sheetPr>
    <tabColor rgb="FFFF0000"/>
  </sheetPr>
  <dimension ref="A1:Q99"/>
  <sheetViews>
    <sheetView view="pageBreakPreview" zoomScaleNormal="100" zoomScaleSheetLayoutView="100" workbookViewId="0">
      <selection activeCell="F26" sqref="F26:H26"/>
    </sheetView>
  </sheetViews>
  <sheetFormatPr defaultColWidth="9" defaultRowHeight="12.75" x14ac:dyDescent="0.2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0.85546875" style="16" customWidth="1"/>
    <col min="11" max="11" width="15.5703125" style="16" customWidth="1"/>
    <col min="12" max="12" width="15.85546875" style="16" customWidth="1"/>
    <col min="13" max="13" width="8.140625" style="16" customWidth="1"/>
    <col min="14" max="14" width="14.7109375" style="13" customWidth="1"/>
    <col min="15" max="15" width="14" style="13" bestFit="1" customWidth="1"/>
    <col min="16" max="16" width="14.28515625" style="13" customWidth="1"/>
    <col min="17" max="16384" width="9" style="13"/>
  </cols>
  <sheetData>
    <row r="1" spans="1:14" x14ac:dyDescent="0.2">
      <c r="G1" s="14"/>
      <c r="H1" s="15" t="s">
        <v>50</v>
      </c>
    </row>
    <row r="2" spans="1:14" x14ac:dyDescent="0.2">
      <c r="G2" s="14"/>
      <c r="H2" s="15" t="s">
        <v>51</v>
      </c>
    </row>
    <row r="3" spans="1:14" x14ac:dyDescent="0.2">
      <c r="G3" s="14"/>
      <c r="H3" s="15" t="s">
        <v>52</v>
      </c>
    </row>
    <row r="4" spans="1:14" ht="9.75" customHeight="1" x14ac:dyDescent="0.2"/>
    <row r="5" spans="1:14" ht="16.350000000000001" customHeight="1" x14ac:dyDescent="0.2">
      <c r="G5" s="17"/>
      <c r="H5" s="18" t="s">
        <v>0</v>
      </c>
    </row>
    <row r="6" spans="1:14" x14ac:dyDescent="0.2">
      <c r="G6" s="19" t="s">
        <v>1</v>
      </c>
      <c r="H6" s="20" t="s">
        <v>53</v>
      </c>
    </row>
    <row r="7" spans="1:14" ht="25.9" customHeight="1" x14ac:dyDescent="0.2">
      <c r="A7" s="378" t="s">
        <v>3</v>
      </c>
      <c r="C7" s="1518"/>
      <c r="D7" s="1518"/>
      <c r="E7" s="1518"/>
      <c r="F7" s="1518"/>
      <c r="G7" s="19"/>
      <c r="H7" s="21"/>
    </row>
    <row r="8" spans="1:14" s="14" customFormat="1" ht="18.399999999999999" customHeight="1" x14ac:dyDescent="0.2">
      <c r="A8" s="378"/>
      <c r="B8" s="13"/>
      <c r="C8" s="13"/>
      <c r="D8" s="22"/>
      <c r="E8" s="22"/>
      <c r="F8" s="13"/>
      <c r="G8" s="19"/>
      <c r="H8" s="21"/>
      <c r="J8" s="23"/>
      <c r="K8" s="23"/>
      <c r="L8" s="23"/>
      <c r="M8" s="23"/>
    </row>
    <row r="9" spans="1:14" s="14" customFormat="1" ht="25.5" customHeight="1" x14ac:dyDescent="0.2">
      <c r="A9" s="378" t="s">
        <v>54</v>
      </c>
      <c r="B9" s="24"/>
      <c r="C9" s="1519" t="s">
        <v>36</v>
      </c>
      <c r="D9" s="1519"/>
      <c r="E9" s="1519"/>
      <c r="F9" s="1519"/>
      <c r="G9" s="19" t="s">
        <v>4</v>
      </c>
      <c r="H9" s="18">
        <v>5804803</v>
      </c>
      <c r="J9" s="23"/>
      <c r="K9" s="23"/>
      <c r="L9" s="23"/>
      <c r="M9" s="23"/>
    </row>
    <row r="10" spans="1:14" s="14" customFormat="1" x14ac:dyDescent="0.2">
      <c r="A10" s="378"/>
      <c r="B10" s="24"/>
      <c r="C10" s="13"/>
      <c r="D10" s="22"/>
      <c r="E10" s="13"/>
      <c r="H10" s="18"/>
      <c r="J10" s="23"/>
      <c r="K10" s="23"/>
      <c r="L10" s="23"/>
      <c r="M10" s="23"/>
    </row>
    <row r="11" spans="1:14" s="14" customFormat="1" ht="31.5" customHeight="1" x14ac:dyDescent="0.2">
      <c r="A11" s="378" t="s">
        <v>55</v>
      </c>
      <c r="B11" s="24"/>
      <c r="C11" s="1520" t="s">
        <v>37</v>
      </c>
      <c r="D11" s="1520"/>
      <c r="E11" s="1520"/>
      <c r="F11" s="1520"/>
      <c r="G11" s="25" t="s">
        <v>4</v>
      </c>
      <c r="H11" s="26">
        <v>16673706</v>
      </c>
      <c r="J11" s="23"/>
      <c r="K11" s="23"/>
      <c r="L11" s="23"/>
      <c r="M11" s="23"/>
    </row>
    <row r="12" spans="1:14" s="14" customFormat="1" x14ac:dyDescent="0.2">
      <c r="A12" s="378"/>
      <c r="B12" s="24"/>
      <c r="C12" s="13"/>
      <c r="D12" s="22"/>
      <c r="G12" s="19"/>
      <c r="H12" s="18"/>
      <c r="J12" s="23"/>
      <c r="K12" s="23"/>
      <c r="L12" s="23"/>
      <c r="M12" s="23"/>
    </row>
    <row r="13" spans="1:14" s="14" customFormat="1" ht="42" hidden="1" customHeight="1" x14ac:dyDescent="0.2">
      <c r="A13" s="378" t="s">
        <v>56</v>
      </c>
      <c r="B13" s="24"/>
      <c r="C13" s="1518" t="s">
        <v>57</v>
      </c>
      <c r="D13" s="1518"/>
      <c r="E13" s="1518"/>
      <c r="F13" s="1518"/>
      <c r="G13" s="13"/>
      <c r="H13" s="21"/>
      <c r="J13" s="23"/>
      <c r="K13" s="23"/>
      <c r="L13" s="27"/>
      <c r="M13" s="23"/>
    </row>
    <row r="14" spans="1:14" ht="36.75" customHeight="1" x14ac:dyDescent="0.2">
      <c r="A14" s="379" t="s">
        <v>58</v>
      </c>
      <c r="B14" s="24"/>
      <c r="C14" s="1518" t="s">
        <v>138</v>
      </c>
      <c r="D14" s="1518"/>
      <c r="E14" s="1518"/>
      <c r="F14" s="1518"/>
      <c r="G14" s="28"/>
      <c r="H14" s="21"/>
      <c r="I14" s="29"/>
    </row>
    <row r="15" spans="1:14" ht="48.75" customHeight="1" x14ac:dyDescent="0.2">
      <c r="D15" s="13" t="s">
        <v>59</v>
      </c>
      <c r="E15" s="30"/>
      <c r="F15" s="30"/>
      <c r="G15" s="31" t="s">
        <v>60</v>
      </c>
      <c r="H15" s="31"/>
      <c r="I15" s="14"/>
      <c r="J15" s="14"/>
      <c r="K15" s="14"/>
      <c r="L15" s="14"/>
      <c r="M15" s="14"/>
      <c r="N15" s="14"/>
    </row>
    <row r="16" spans="1:14" s="14" customFormat="1" ht="15.6" customHeight="1" thickBot="1" x14ac:dyDescent="0.25">
      <c r="D16" s="30"/>
      <c r="E16" s="30"/>
      <c r="F16" s="32" t="s">
        <v>61</v>
      </c>
      <c r="G16" s="19" t="s">
        <v>62</v>
      </c>
      <c r="H16" s="21"/>
    </row>
    <row r="17" spans="1:16" s="14" customFormat="1" ht="15" customHeight="1" thickBot="1" x14ac:dyDescent="0.25">
      <c r="D17" s="28"/>
      <c r="E17" s="28"/>
      <c r="F17" s="19" t="s">
        <v>63</v>
      </c>
      <c r="G17" s="31" t="s">
        <v>15</v>
      </c>
      <c r="H17" s="33" t="s">
        <v>136</v>
      </c>
    </row>
    <row r="18" spans="1:16" s="14" customFormat="1" ht="15" customHeight="1" thickBot="1" x14ac:dyDescent="0.25">
      <c r="C18" s="34"/>
      <c r="D18" s="35"/>
      <c r="G18" s="31" t="s">
        <v>16</v>
      </c>
      <c r="H18" s="36">
        <v>45126</v>
      </c>
    </row>
    <row r="19" spans="1:16" s="14" customFormat="1" ht="15" customHeight="1" thickBot="1" x14ac:dyDescent="0.25">
      <c r="D19" s="28"/>
      <c r="E19" s="28"/>
      <c r="F19" s="32" t="s">
        <v>1131</v>
      </c>
      <c r="G19" s="31" t="s">
        <v>15</v>
      </c>
      <c r="H19" s="33" t="s">
        <v>29</v>
      </c>
    </row>
    <row r="20" spans="1:16" s="14" customFormat="1" ht="15" customHeight="1" thickBot="1" x14ac:dyDescent="0.25">
      <c r="C20" s="34"/>
      <c r="D20" s="35"/>
      <c r="G20" s="31" t="s">
        <v>16</v>
      </c>
      <c r="H20" s="36">
        <v>45330</v>
      </c>
    </row>
    <row r="21" spans="1:16" s="14" customFormat="1" ht="15" customHeight="1" x14ac:dyDescent="0.2">
      <c r="C21" s="34"/>
      <c r="D21" s="37"/>
      <c r="F21" s="32"/>
      <c r="G21" s="19" t="s">
        <v>17</v>
      </c>
      <c r="H21" s="21"/>
    </row>
    <row r="22" spans="1:16" s="14" customFormat="1" ht="15" customHeight="1" x14ac:dyDescent="0.2">
      <c r="C22" s="34"/>
      <c r="D22" s="38"/>
      <c r="F22" s="15"/>
      <c r="G22" s="13" t="s">
        <v>59</v>
      </c>
      <c r="H22" s="13"/>
    </row>
    <row r="23" spans="1:16" s="14" customFormat="1" ht="5.45" customHeight="1" thickBot="1" x14ac:dyDescent="0.25">
      <c r="C23" s="39"/>
      <c r="D23" s="40"/>
      <c r="F23" s="15"/>
      <c r="G23" s="13"/>
      <c r="H23" s="13"/>
      <c r="J23" s="23"/>
      <c r="K23" s="23"/>
      <c r="L23" s="23"/>
      <c r="M23" s="23"/>
    </row>
    <row r="24" spans="1:16" s="14" customFormat="1" ht="12.2" customHeight="1" thickBot="1" x14ac:dyDescent="0.25">
      <c r="D24" s="41"/>
      <c r="E24" s="42" t="s">
        <v>64</v>
      </c>
      <c r="F24" s="43" t="s">
        <v>65</v>
      </c>
      <c r="G24" s="1507" t="s">
        <v>20</v>
      </c>
      <c r="H24" s="1508"/>
      <c r="J24" s="23"/>
      <c r="K24" s="23"/>
      <c r="L24" s="23"/>
      <c r="M24" s="23"/>
    </row>
    <row r="25" spans="1:16" s="14" customFormat="1" ht="12.2" customHeight="1" thickBot="1" x14ac:dyDescent="0.25">
      <c r="D25" s="44"/>
      <c r="E25" s="45"/>
      <c r="F25" s="46"/>
      <c r="G25" s="47" t="s">
        <v>21</v>
      </c>
      <c r="H25" s="47" t="s">
        <v>22</v>
      </c>
      <c r="J25" s="23"/>
      <c r="K25" s="23"/>
      <c r="L25" s="23"/>
      <c r="M25" s="23"/>
    </row>
    <row r="26" spans="1:16" s="14" customFormat="1" ht="18" customHeight="1" thickBot="1" x14ac:dyDescent="0.25">
      <c r="D26" s="13"/>
      <c r="E26" s="48">
        <v>2</v>
      </c>
      <c r="F26" s="158">
        <v>45414</v>
      </c>
      <c r="G26" s="493">
        <v>45372</v>
      </c>
      <c r="H26" s="158">
        <f>F26</f>
        <v>45414</v>
      </c>
      <c r="I26" s="49"/>
      <c r="J26" s="23"/>
      <c r="K26" s="23"/>
      <c r="L26" s="23"/>
      <c r="M26" s="23"/>
    </row>
    <row r="27" spans="1:16" s="50" customFormat="1" ht="11.25" x14ac:dyDescent="0.2">
      <c r="J27" s="51"/>
      <c r="K27" s="51"/>
      <c r="L27" s="51"/>
      <c r="M27" s="51"/>
    </row>
    <row r="28" spans="1:16" x14ac:dyDescent="0.2">
      <c r="E28" s="17" t="s">
        <v>66</v>
      </c>
    </row>
    <row r="29" spans="1:16" x14ac:dyDescent="0.2">
      <c r="D29" s="52"/>
      <c r="E29" s="17" t="s">
        <v>67</v>
      </c>
      <c r="F29" s="52"/>
      <c r="G29" s="52"/>
    </row>
    <row r="30" spans="1:16" ht="20.25" customHeight="1" x14ac:dyDescent="0.2">
      <c r="A30" s="154" t="s">
        <v>26</v>
      </c>
      <c r="B30" s="1509" t="s">
        <v>68</v>
      </c>
      <c r="C30" s="1510"/>
      <c r="D30" s="1511"/>
      <c r="E30" s="53" t="s">
        <v>69</v>
      </c>
      <c r="F30" s="54" t="s">
        <v>70</v>
      </c>
      <c r="G30" s="55"/>
      <c r="H30" s="56"/>
      <c r="J30" s="1486" t="s">
        <v>606</v>
      </c>
      <c r="K30" s="1486"/>
      <c r="L30" s="1486"/>
      <c r="M30" s="1486"/>
      <c r="N30" s="1486"/>
      <c r="O30" s="142"/>
      <c r="P30" s="142"/>
    </row>
    <row r="31" spans="1:16" ht="22.5" customHeight="1" x14ac:dyDescent="0.2">
      <c r="A31" s="155" t="s">
        <v>71</v>
      </c>
      <c r="B31" s="1512" t="s">
        <v>72</v>
      </c>
      <c r="C31" s="1513"/>
      <c r="D31" s="1514"/>
      <c r="E31" s="58"/>
      <c r="F31" s="59" t="s">
        <v>73</v>
      </c>
      <c r="G31" s="60"/>
      <c r="H31" s="59" t="s">
        <v>74</v>
      </c>
      <c r="J31" s="1487" t="s">
        <v>126</v>
      </c>
      <c r="K31" s="1487"/>
      <c r="L31" s="153">
        <v>513900000</v>
      </c>
      <c r="M31" s="140"/>
      <c r="N31" s="141"/>
      <c r="O31" s="146"/>
      <c r="P31" s="146"/>
    </row>
    <row r="32" spans="1:16" ht="17.25" customHeight="1" x14ac:dyDescent="0.25">
      <c r="A32" s="155" t="s">
        <v>75</v>
      </c>
      <c r="B32" s="1512"/>
      <c r="C32" s="1513"/>
      <c r="D32" s="1514"/>
      <c r="E32" s="58"/>
      <c r="F32" s="59" t="s">
        <v>76</v>
      </c>
      <c r="G32" s="57" t="s">
        <v>77</v>
      </c>
      <c r="H32" s="59" t="s">
        <v>78</v>
      </c>
      <c r="J32" s="143"/>
      <c r="K32" s="145" t="s">
        <v>127</v>
      </c>
      <c r="L32" s="145" t="s">
        <v>128</v>
      </c>
      <c r="M32" s="152" t="s">
        <v>129</v>
      </c>
      <c r="N32" s="152" t="s">
        <v>130</v>
      </c>
      <c r="O32" s="142" t="s">
        <v>132</v>
      </c>
      <c r="P32" s="142"/>
    </row>
    <row r="33" spans="1:17" x14ac:dyDescent="0.2">
      <c r="A33" s="61"/>
      <c r="B33" s="1515"/>
      <c r="C33" s="1516"/>
      <c r="D33" s="1517"/>
      <c r="E33" s="62"/>
      <c r="F33" s="63" t="s">
        <v>79</v>
      </c>
      <c r="G33" s="64"/>
      <c r="H33" s="63" t="s">
        <v>80</v>
      </c>
      <c r="J33" s="174" t="s">
        <v>135</v>
      </c>
      <c r="K33" s="175">
        <f>ROUND((L33/1.2),2)</f>
        <v>135026539.44</v>
      </c>
      <c r="L33" s="175">
        <f>'кс-2 №1корр'!X580</f>
        <v>162031847.33000001</v>
      </c>
      <c r="M33" s="176">
        <v>1</v>
      </c>
      <c r="N33" s="177">
        <v>1</v>
      </c>
      <c r="O33" s="142"/>
      <c r="P33" s="142"/>
    </row>
    <row r="34" spans="1:17" ht="13.5" thickBot="1" x14ac:dyDescent="0.25">
      <c r="A34" s="65">
        <v>1</v>
      </c>
      <c r="B34" s="1496">
        <v>2</v>
      </c>
      <c r="C34" s="1497"/>
      <c r="D34" s="1498"/>
      <c r="E34" s="65">
        <v>3</v>
      </c>
      <c r="F34" s="65">
        <v>4</v>
      </c>
      <c r="G34" s="65">
        <v>5</v>
      </c>
      <c r="H34" s="65">
        <v>6</v>
      </c>
      <c r="J34" s="174" t="s">
        <v>1139</v>
      </c>
      <c r="K34" s="178" t="e">
        <f>#REF!/1.2</f>
        <v>#REF!</v>
      </c>
      <c r="L34" s="175" t="e">
        <f>#REF!</f>
        <v>#REF!</v>
      </c>
      <c r="M34" s="176">
        <v>2</v>
      </c>
      <c r="N34" s="177">
        <v>2</v>
      </c>
      <c r="O34" s="146" t="e">
        <f>H44-L34</f>
        <v>#REF!</v>
      </c>
      <c r="P34" s="142"/>
    </row>
    <row r="35" spans="1:17" ht="27" customHeight="1" thickBot="1" x14ac:dyDescent="0.25">
      <c r="A35" s="66"/>
      <c r="B35" s="1499" t="s">
        <v>81</v>
      </c>
      <c r="C35" s="1500"/>
      <c r="D35" s="1501"/>
      <c r="E35" s="67" t="s">
        <v>82</v>
      </c>
      <c r="F35" s="68" t="e">
        <f>F36</f>
        <v>#REF!</v>
      </c>
      <c r="G35" s="68" t="e">
        <f>G36</f>
        <v>#REF!</v>
      </c>
      <c r="H35" s="68" t="e">
        <f>H36</f>
        <v>#REF!</v>
      </c>
      <c r="I35" s="16"/>
      <c r="J35" s="179"/>
      <c r="K35" s="180"/>
      <c r="L35" s="180"/>
      <c r="M35" s="181"/>
      <c r="N35" s="182"/>
      <c r="O35" s="146" t="e">
        <f>H43-#REF!</f>
        <v>#REF!</v>
      </c>
      <c r="P35" s="146"/>
      <c r="Q35" s="159"/>
    </row>
    <row r="36" spans="1:17" ht="18.75" customHeight="1" x14ac:dyDescent="0.2">
      <c r="A36" s="69" t="s">
        <v>27</v>
      </c>
      <c r="B36" s="1491" t="s">
        <v>83</v>
      </c>
      <c r="C36" s="1492"/>
      <c r="D36" s="1493"/>
      <c r="E36" s="61"/>
      <c r="F36" s="70" t="e">
        <f>G36</f>
        <v>#REF!</v>
      </c>
      <c r="G36" s="71" t="e">
        <f>K33+H36</f>
        <v>#REF!</v>
      </c>
      <c r="H36" s="150" t="e">
        <f>K34</f>
        <v>#REF!</v>
      </c>
      <c r="I36" s="16"/>
      <c r="J36" s="183"/>
      <c r="K36" s="184"/>
      <c r="L36" s="184"/>
      <c r="M36" s="185"/>
      <c r="N36" s="186"/>
      <c r="O36" s="146"/>
      <c r="P36" s="161"/>
    </row>
    <row r="37" spans="1:17" hidden="1" x14ac:dyDescent="0.2">
      <c r="A37" s="69" t="s">
        <v>24</v>
      </c>
      <c r="B37" s="1491" t="s">
        <v>83</v>
      </c>
      <c r="C37" s="1492"/>
      <c r="D37" s="1493"/>
      <c r="E37" s="61"/>
      <c r="F37" s="70">
        <f t="shared" ref="F37:G41" si="0">G37</f>
        <v>0</v>
      </c>
      <c r="G37" s="71">
        <f t="shared" si="0"/>
        <v>0</v>
      </c>
      <c r="H37" s="72">
        <f>SUM(I37:Q37)</f>
        <v>0</v>
      </c>
      <c r="I37" s="16"/>
      <c r="J37" s="187"/>
      <c r="K37" s="188"/>
      <c r="L37" s="188"/>
      <c r="M37" s="189"/>
      <c r="N37" s="177"/>
      <c r="O37" s="142"/>
      <c r="P37" s="142"/>
    </row>
    <row r="38" spans="1:17" hidden="1" x14ac:dyDescent="0.2">
      <c r="A38" s="69" t="s">
        <v>28</v>
      </c>
      <c r="B38" s="1491" t="s">
        <v>84</v>
      </c>
      <c r="C38" s="1492"/>
      <c r="D38" s="1493"/>
      <c r="E38" s="61"/>
      <c r="F38" s="70">
        <f t="shared" si="0"/>
        <v>0</v>
      </c>
      <c r="G38" s="71">
        <f t="shared" si="0"/>
        <v>0</v>
      </c>
      <c r="H38" s="72">
        <f>SUM(I38:Q38)</f>
        <v>0</v>
      </c>
      <c r="I38" s="16"/>
      <c r="J38" s="187"/>
      <c r="K38" s="188"/>
      <c r="L38" s="188"/>
      <c r="M38" s="189"/>
      <c r="N38" s="177"/>
      <c r="O38" s="1485"/>
      <c r="P38" s="1485"/>
    </row>
    <row r="39" spans="1:17" hidden="1" x14ac:dyDescent="0.2">
      <c r="A39" s="69" t="s">
        <v>29</v>
      </c>
      <c r="B39" s="1491" t="s">
        <v>85</v>
      </c>
      <c r="C39" s="1492"/>
      <c r="D39" s="1493"/>
      <c r="E39" s="61"/>
      <c r="F39" s="70"/>
      <c r="G39" s="71"/>
      <c r="H39" s="72"/>
      <c r="I39" s="16"/>
      <c r="J39" s="187"/>
      <c r="K39" s="188"/>
      <c r="L39" s="188"/>
      <c r="M39" s="189"/>
      <c r="N39" s="176"/>
      <c r="O39" s="146"/>
      <c r="P39" s="146"/>
    </row>
    <row r="40" spans="1:17" hidden="1" x14ac:dyDescent="0.2">
      <c r="A40" s="69" t="s">
        <v>29</v>
      </c>
      <c r="B40" s="1491" t="s">
        <v>86</v>
      </c>
      <c r="C40" s="1492"/>
      <c r="D40" s="1493"/>
      <c r="E40" s="61"/>
      <c r="F40" s="70"/>
      <c r="G40" s="71"/>
      <c r="H40" s="72"/>
      <c r="I40" s="16"/>
      <c r="J40" s="187"/>
      <c r="K40" s="188"/>
      <c r="L40" s="188"/>
      <c r="M40" s="189"/>
      <c r="N40" s="176"/>
      <c r="O40" s="142"/>
      <c r="P40" s="142"/>
    </row>
    <row r="41" spans="1:17" hidden="1" x14ac:dyDescent="0.2">
      <c r="A41" s="69" t="s">
        <v>30</v>
      </c>
      <c r="B41" s="1491" t="s">
        <v>87</v>
      </c>
      <c r="C41" s="1492"/>
      <c r="D41" s="1493"/>
      <c r="E41" s="61"/>
      <c r="F41" s="70">
        <f t="shared" si="0"/>
        <v>0</v>
      </c>
      <c r="G41" s="71">
        <f t="shared" si="0"/>
        <v>0</v>
      </c>
      <c r="H41" s="72">
        <f>SUM(I41:Q41)</f>
        <v>0</v>
      </c>
      <c r="I41" s="16"/>
      <c r="J41" s="187"/>
      <c r="K41" s="188"/>
      <c r="L41" s="188"/>
      <c r="M41" s="189"/>
      <c r="N41" s="177"/>
      <c r="O41" s="142"/>
      <c r="P41" s="142"/>
    </row>
    <row r="42" spans="1:17" ht="14.25" customHeight="1" x14ac:dyDescent="0.2">
      <c r="A42" s="75"/>
      <c r="E42" s="1494" t="s">
        <v>88</v>
      </c>
      <c r="F42" s="1494"/>
      <c r="G42" s="1494"/>
      <c r="H42" s="76" t="e">
        <f>H35</f>
        <v>#REF!</v>
      </c>
      <c r="I42" s="16"/>
      <c r="J42" s="187"/>
      <c r="K42" s="188"/>
      <c r="L42" s="188"/>
      <c r="M42" s="176"/>
      <c r="N42" s="176"/>
      <c r="O42" s="146"/>
      <c r="P42" s="161"/>
    </row>
    <row r="43" spans="1:17" ht="14.25" customHeight="1" x14ac:dyDescent="0.2">
      <c r="A43" s="75"/>
      <c r="E43" s="1494" t="s">
        <v>89</v>
      </c>
      <c r="F43" s="1494"/>
      <c r="G43" s="1494"/>
      <c r="H43" s="76" t="e">
        <f>ROUND(H42*0.2,2)</f>
        <v>#REF!</v>
      </c>
      <c r="I43" s="16"/>
      <c r="J43" s="187"/>
      <c r="K43" s="188"/>
      <c r="L43" s="188"/>
      <c r="M43" s="189"/>
      <c r="N43" s="190"/>
      <c r="O43" s="146"/>
      <c r="P43" s="142"/>
    </row>
    <row r="44" spans="1:17" ht="14.25" customHeight="1" x14ac:dyDescent="0.2">
      <c r="A44" s="75"/>
      <c r="E44" s="1494" t="s">
        <v>90</v>
      </c>
      <c r="F44" s="1494"/>
      <c r="G44" s="1494"/>
      <c r="H44" s="76" t="e">
        <f>H42+H43</f>
        <v>#REF!</v>
      </c>
      <c r="I44" s="16"/>
      <c r="J44" s="163"/>
      <c r="K44" s="164"/>
      <c r="L44" s="164"/>
      <c r="M44" s="165"/>
      <c r="N44" s="162"/>
      <c r="O44" s="142"/>
      <c r="P44" s="142"/>
    </row>
    <row r="45" spans="1:17" ht="12.75" hidden="1" customHeight="1" x14ac:dyDescent="0.2">
      <c r="A45" s="78"/>
      <c r="B45" s="79"/>
      <c r="C45" s="79"/>
      <c r="D45" s="80"/>
      <c r="E45" s="61"/>
      <c r="F45" s="81"/>
      <c r="G45" s="82"/>
      <c r="H45" s="83"/>
      <c r="I45" s="16"/>
      <c r="J45" s="163"/>
      <c r="K45" s="164"/>
      <c r="L45" s="164"/>
      <c r="M45" s="165"/>
      <c r="N45" s="162"/>
      <c r="O45" s="142"/>
      <c r="P45" s="142"/>
    </row>
    <row r="46" spans="1:17" ht="12.75" hidden="1" customHeight="1" x14ac:dyDescent="0.2">
      <c r="A46" s="78" t="s">
        <v>91</v>
      </c>
      <c r="B46" s="84"/>
      <c r="C46" s="84"/>
      <c r="D46" s="85" t="s">
        <v>92</v>
      </c>
      <c r="E46" s="61"/>
      <c r="F46" s="72" t="e">
        <v>#REF!</v>
      </c>
      <c r="G46" s="71" t="e">
        <v>#REF!</v>
      </c>
      <c r="H46" s="86">
        <v>68388.36</v>
      </c>
      <c r="I46" s="16"/>
      <c r="J46" s="163"/>
      <c r="K46" s="164"/>
      <c r="L46" s="164"/>
      <c r="M46" s="165"/>
      <c r="N46" s="162"/>
      <c r="O46" s="142"/>
      <c r="P46" s="142"/>
    </row>
    <row r="47" spans="1:17" ht="12.75" hidden="1" customHeight="1" x14ac:dyDescent="0.2">
      <c r="A47" s="20"/>
      <c r="B47" s="87"/>
      <c r="C47" s="87"/>
      <c r="D47" s="88" t="s">
        <v>93</v>
      </c>
      <c r="E47" s="21"/>
      <c r="F47" s="89"/>
      <c r="G47" s="71" t="e">
        <v>#REF!</v>
      </c>
      <c r="H47" s="90">
        <v>437891.54</v>
      </c>
      <c r="I47" s="16"/>
      <c r="J47" s="163"/>
      <c r="K47" s="164"/>
      <c r="L47" s="164"/>
      <c r="M47" s="165"/>
      <c r="N47" s="162"/>
      <c r="O47" s="142"/>
      <c r="P47" s="142"/>
    </row>
    <row r="48" spans="1:17" ht="12.75" hidden="1" customHeight="1" x14ac:dyDescent="0.2">
      <c r="A48" s="20"/>
      <c r="B48" s="87"/>
      <c r="C48" s="87"/>
      <c r="D48" s="88" t="s">
        <v>94</v>
      </c>
      <c r="E48" s="21"/>
      <c r="F48" s="89"/>
      <c r="G48" s="71">
        <v>0</v>
      </c>
      <c r="H48" s="90">
        <v>0</v>
      </c>
      <c r="I48" s="16"/>
      <c r="J48" s="163"/>
      <c r="K48" s="164"/>
      <c r="L48" s="164"/>
      <c r="M48" s="165"/>
      <c r="N48" s="162"/>
      <c r="O48" s="142"/>
      <c r="P48" s="142"/>
    </row>
    <row r="49" spans="1:16" ht="12.75" hidden="1" customHeight="1" x14ac:dyDescent="0.2">
      <c r="A49" s="20"/>
      <c r="B49" s="87"/>
      <c r="C49" s="87"/>
      <c r="D49" s="88" t="s">
        <v>92</v>
      </c>
      <c r="E49" s="21"/>
      <c r="F49" s="89"/>
      <c r="G49" s="71">
        <v>0</v>
      </c>
      <c r="H49" s="90">
        <v>0</v>
      </c>
      <c r="I49" s="16"/>
      <c r="J49" s="163"/>
      <c r="K49" s="164"/>
      <c r="L49" s="164"/>
      <c r="M49" s="165"/>
      <c r="N49" s="162"/>
      <c r="O49" s="142"/>
      <c r="P49" s="142"/>
    </row>
    <row r="50" spans="1:16" ht="12.75" hidden="1" customHeight="1" x14ac:dyDescent="0.2">
      <c r="A50" s="20"/>
      <c r="B50" s="87"/>
      <c r="C50" s="87"/>
      <c r="D50" s="88" t="s">
        <v>95</v>
      </c>
      <c r="E50" s="21"/>
      <c r="F50" s="89"/>
      <c r="G50" s="71">
        <v>0</v>
      </c>
      <c r="H50" s="86">
        <v>0</v>
      </c>
      <c r="I50" s="16"/>
      <c r="J50" s="163"/>
      <c r="K50" s="164"/>
      <c r="L50" s="164"/>
      <c r="M50" s="165"/>
      <c r="N50" s="162"/>
      <c r="O50" s="142"/>
      <c r="P50" s="142"/>
    </row>
    <row r="51" spans="1:16" ht="12.75" hidden="1" customHeight="1" x14ac:dyDescent="0.2">
      <c r="A51" s="69" t="s">
        <v>96</v>
      </c>
      <c r="B51" s="91"/>
      <c r="C51" s="91"/>
      <c r="D51" s="80" t="s">
        <v>92</v>
      </c>
      <c r="E51" s="61"/>
      <c r="F51" s="92">
        <v>0</v>
      </c>
      <c r="G51" s="93">
        <v>0</v>
      </c>
      <c r="H51" s="83">
        <v>0</v>
      </c>
      <c r="I51" s="16"/>
      <c r="J51" s="163"/>
      <c r="K51" s="164"/>
      <c r="L51" s="164"/>
      <c r="M51" s="165"/>
      <c r="N51" s="162"/>
      <c r="O51" s="142"/>
      <c r="P51" s="142"/>
    </row>
    <row r="52" spans="1:16" ht="13.5" hidden="1" customHeight="1" thickBot="1" x14ac:dyDescent="0.25">
      <c r="A52" s="69"/>
      <c r="B52" s="91"/>
      <c r="C52" s="91"/>
      <c r="D52" s="80"/>
      <c r="E52" s="61"/>
      <c r="F52" s="94"/>
      <c r="G52" s="71"/>
      <c r="H52" s="86"/>
      <c r="I52" s="16"/>
      <c r="J52" s="163"/>
      <c r="K52" s="164"/>
      <c r="L52" s="164"/>
      <c r="M52" s="165"/>
      <c r="N52" s="162"/>
      <c r="O52" s="142"/>
      <c r="P52" s="142"/>
    </row>
    <row r="53" spans="1:16" ht="12.75" hidden="1" customHeight="1" x14ac:dyDescent="0.2">
      <c r="A53" s="69" t="s">
        <v>97</v>
      </c>
      <c r="B53" s="91"/>
      <c r="C53" s="91"/>
      <c r="D53" s="80" t="s">
        <v>98</v>
      </c>
      <c r="E53" s="61"/>
      <c r="F53" s="94">
        <v>0</v>
      </c>
      <c r="G53" s="71">
        <v>0</v>
      </c>
      <c r="H53" s="86">
        <v>0</v>
      </c>
      <c r="I53" s="16"/>
      <c r="J53" s="163"/>
      <c r="K53" s="164"/>
      <c r="L53" s="164"/>
      <c r="M53" s="165"/>
      <c r="N53" s="162"/>
      <c r="O53" s="142"/>
      <c r="P53" s="142"/>
    </row>
    <row r="54" spans="1:16" ht="15.75" hidden="1" customHeight="1" x14ac:dyDescent="0.2">
      <c r="A54" s="69"/>
      <c r="B54" s="91"/>
      <c r="C54" s="91"/>
      <c r="D54" s="80" t="s">
        <v>99</v>
      </c>
      <c r="E54" s="61"/>
      <c r="F54" s="94">
        <v>0</v>
      </c>
      <c r="G54" s="82">
        <v>0</v>
      </c>
      <c r="H54" s="95">
        <v>0</v>
      </c>
      <c r="I54" s="16"/>
      <c r="J54" s="163"/>
      <c r="K54" s="164"/>
      <c r="L54" s="164"/>
      <c r="M54" s="165"/>
      <c r="N54" s="162"/>
      <c r="O54" s="142"/>
      <c r="P54" s="142"/>
    </row>
    <row r="55" spans="1:16" ht="15.75" hidden="1" customHeight="1" x14ac:dyDescent="0.2">
      <c r="A55" s="69"/>
      <c r="B55" s="91"/>
      <c r="C55" s="91"/>
      <c r="D55" s="80"/>
      <c r="E55" s="61"/>
      <c r="F55" s="96"/>
      <c r="G55" s="97"/>
      <c r="H55" s="98"/>
      <c r="I55" s="16"/>
      <c r="J55" s="163"/>
      <c r="K55" s="164"/>
      <c r="L55" s="164"/>
      <c r="M55" s="165"/>
      <c r="N55" s="162"/>
      <c r="O55" s="142"/>
      <c r="P55" s="142"/>
    </row>
    <row r="56" spans="1:16" ht="15.75" hidden="1" customHeight="1" x14ac:dyDescent="0.2">
      <c r="A56" s="20" t="s">
        <v>100</v>
      </c>
      <c r="B56" s="99"/>
      <c r="C56" s="99"/>
      <c r="D56" s="100" t="s">
        <v>92</v>
      </c>
      <c r="E56" s="21"/>
      <c r="F56" s="94">
        <v>0</v>
      </c>
      <c r="G56" s="71">
        <v>0</v>
      </c>
      <c r="H56" s="86">
        <v>0</v>
      </c>
      <c r="I56" s="16"/>
      <c r="J56" s="163"/>
      <c r="K56" s="164"/>
      <c r="L56" s="164"/>
      <c r="M56" s="165"/>
      <c r="N56" s="162"/>
      <c r="O56" s="142"/>
      <c r="P56" s="142"/>
    </row>
    <row r="57" spans="1:16" ht="12.75" hidden="1" customHeight="1" x14ac:dyDescent="0.2">
      <c r="A57" s="20"/>
      <c r="B57" s="99"/>
      <c r="C57" s="99"/>
      <c r="D57" s="100"/>
      <c r="E57" s="21"/>
      <c r="F57" s="94"/>
      <c r="G57" s="71"/>
      <c r="H57" s="86"/>
      <c r="I57" s="16"/>
      <c r="J57" s="163"/>
      <c r="K57" s="164"/>
      <c r="L57" s="164"/>
      <c r="M57" s="165"/>
      <c r="N57" s="166"/>
    </row>
    <row r="58" spans="1:16" ht="12.75" hidden="1" customHeight="1" x14ac:dyDescent="0.2">
      <c r="A58" s="20" t="s">
        <v>97</v>
      </c>
      <c r="B58" s="99"/>
      <c r="C58" s="99"/>
      <c r="D58" s="100" t="s">
        <v>101</v>
      </c>
      <c r="E58" s="21"/>
      <c r="F58" s="94">
        <v>401728.83</v>
      </c>
      <c r="G58" s="71">
        <v>401728.83</v>
      </c>
      <c r="H58" s="86">
        <v>401728.83</v>
      </c>
      <c r="I58" s="16"/>
      <c r="J58" s="163"/>
      <c r="K58" s="164"/>
      <c r="L58" s="164"/>
      <c r="M58" s="165"/>
      <c r="N58" s="166"/>
    </row>
    <row r="59" spans="1:16" ht="12.75" hidden="1" customHeight="1" x14ac:dyDescent="0.2">
      <c r="A59" s="20"/>
      <c r="B59" s="99"/>
      <c r="C59" s="99"/>
      <c r="D59" s="100"/>
      <c r="E59" s="21"/>
      <c r="F59" s="96"/>
      <c r="G59" s="101"/>
      <c r="H59" s="102"/>
      <c r="I59" s="16"/>
      <c r="J59" s="163"/>
      <c r="K59" s="164"/>
      <c r="L59" s="164"/>
      <c r="M59" s="165"/>
      <c r="N59" s="166"/>
    </row>
    <row r="60" spans="1:16" ht="12.75" hidden="1" customHeight="1" x14ac:dyDescent="0.2">
      <c r="A60" s="20" t="s">
        <v>100</v>
      </c>
      <c r="B60" s="99"/>
      <c r="C60" s="99"/>
      <c r="D60" s="100" t="s">
        <v>92</v>
      </c>
      <c r="E60" s="21"/>
      <c r="F60" s="94">
        <v>72311.19</v>
      </c>
      <c r="G60" s="71">
        <v>72311.19</v>
      </c>
      <c r="H60" s="86">
        <v>72311.19</v>
      </c>
      <c r="I60" s="16"/>
      <c r="J60" s="163"/>
      <c r="K60" s="164"/>
      <c r="L60" s="164"/>
      <c r="M60" s="165"/>
      <c r="N60" s="166"/>
    </row>
    <row r="61" spans="1:16" ht="12.75" hidden="1" customHeight="1" x14ac:dyDescent="0.2">
      <c r="A61" s="20"/>
      <c r="B61" s="99"/>
      <c r="C61" s="99"/>
      <c r="D61" s="100"/>
      <c r="E61" s="21"/>
      <c r="F61" s="96"/>
      <c r="G61" s="101"/>
      <c r="H61" s="102"/>
      <c r="I61" s="16"/>
      <c r="J61" s="163"/>
      <c r="K61" s="164"/>
      <c r="L61" s="164"/>
      <c r="M61" s="165"/>
      <c r="N61" s="166"/>
    </row>
    <row r="62" spans="1:16" ht="12.75" hidden="1" customHeight="1" x14ac:dyDescent="0.2">
      <c r="A62" s="20"/>
      <c r="B62" s="99"/>
      <c r="C62" s="99"/>
      <c r="D62" s="100"/>
      <c r="E62" s="21"/>
      <c r="F62" s="56"/>
      <c r="G62" s="103"/>
      <c r="H62" s="86"/>
      <c r="I62" s="16"/>
      <c r="J62" s="163"/>
      <c r="K62" s="164"/>
      <c r="L62" s="164"/>
      <c r="M62" s="165"/>
      <c r="N62" s="166"/>
    </row>
    <row r="63" spans="1:16" ht="12.75" hidden="1" customHeight="1" x14ac:dyDescent="0.2">
      <c r="A63" s="104"/>
      <c r="B63" s="105"/>
      <c r="C63" s="105"/>
      <c r="D63" s="106"/>
      <c r="E63" s="60"/>
      <c r="F63" s="107"/>
      <c r="G63" s="107"/>
      <c r="H63" s="108"/>
      <c r="I63" s="16"/>
      <c r="J63" s="163"/>
      <c r="K63" s="164"/>
      <c r="L63" s="164"/>
      <c r="M63" s="165"/>
      <c r="N63" s="166"/>
    </row>
    <row r="64" spans="1:16" ht="12.75" hidden="1" customHeight="1" x14ac:dyDescent="0.2">
      <c r="A64" s="20"/>
      <c r="B64" s="99"/>
      <c r="C64" s="99"/>
      <c r="D64" s="100" t="s">
        <v>102</v>
      </c>
      <c r="E64" s="21"/>
      <c r="F64" s="109"/>
      <c r="G64" s="110">
        <v>0</v>
      </c>
      <c r="H64" s="111">
        <v>0</v>
      </c>
      <c r="I64" s="16"/>
      <c r="J64" s="163"/>
      <c r="K64" s="164"/>
      <c r="L64" s="164"/>
      <c r="M64" s="165"/>
      <c r="N64" s="166"/>
    </row>
    <row r="65" spans="1:14" ht="12.75" hidden="1" customHeight="1" x14ac:dyDescent="0.2">
      <c r="A65" s="20"/>
      <c r="B65" s="99"/>
      <c r="C65" s="99"/>
      <c r="D65" s="100" t="s">
        <v>92</v>
      </c>
      <c r="E65" s="21"/>
      <c r="F65" s="112"/>
      <c r="G65" s="113">
        <v>0</v>
      </c>
      <c r="H65" s="114">
        <v>0</v>
      </c>
      <c r="I65" s="16"/>
      <c r="J65" s="163"/>
      <c r="K65" s="164"/>
      <c r="L65" s="164"/>
      <c r="M65" s="165"/>
      <c r="N65" s="166"/>
    </row>
    <row r="66" spans="1:14" ht="12.75" hidden="1" customHeight="1" x14ac:dyDescent="0.2">
      <c r="A66" s="20"/>
      <c r="B66" s="99"/>
      <c r="C66" s="99"/>
      <c r="D66" s="100" t="s">
        <v>103</v>
      </c>
      <c r="E66" s="21"/>
      <c r="F66" s="112"/>
      <c r="G66" s="113">
        <v>0</v>
      </c>
      <c r="H66" s="114">
        <v>0</v>
      </c>
      <c r="I66" s="16"/>
      <c r="J66" s="163"/>
      <c r="K66" s="164"/>
      <c r="L66" s="164"/>
      <c r="M66" s="165"/>
      <c r="N66" s="166"/>
    </row>
    <row r="67" spans="1:14" ht="12.75" hidden="1" customHeight="1" x14ac:dyDescent="0.2">
      <c r="A67" s="20"/>
      <c r="B67" s="99"/>
      <c r="C67" s="99"/>
      <c r="D67" s="100" t="s">
        <v>104</v>
      </c>
      <c r="E67" s="60"/>
      <c r="F67" s="112"/>
      <c r="G67" s="113">
        <v>0</v>
      </c>
      <c r="H67" s="114">
        <v>0</v>
      </c>
      <c r="I67" s="16"/>
      <c r="J67" s="163"/>
      <c r="K67" s="164"/>
      <c r="L67" s="164"/>
      <c r="M67" s="165"/>
      <c r="N67" s="166"/>
    </row>
    <row r="68" spans="1:14" ht="12.75" hidden="1" customHeight="1" x14ac:dyDescent="0.2">
      <c r="A68" s="20"/>
      <c r="B68" s="99"/>
      <c r="C68" s="99"/>
      <c r="D68" s="100" t="s">
        <v>92</v>
      </c>
      <c r="E68" s="21"/>
      <c r="F68" s="115"/>
      <c r="G68" s="116">
        <v>0</v>
      </c>
      <c r="H68" s="117">
        <v>0</v>
      </c>
      <c r="I68" s="16"/>
      <c r="J68" s="163"/>
      <c r="K68" s="164"/>
      <c r="L68" s="164"/>
      <c r="M68" s="165"/>
      <c r="N68" s="166"/>
    </row>
    <row r="69" spans="1:14" ht="12.75" hidden="1" customHeight="1" x14ac:dyDescent="0.2">
      <c r="A69" s="118"/>
      <c r="B69" s="104"/>
      <c r="C69" s="104"/>
      <c r="D69" s="85" t="s">
        <v>105</v>
      </c>
      <c r="E69" s="60"/>
      <c r="F69" s="119"/>
      <c r="G69" s="110">
        <v>0</v>
      </c>
      <c r="H69" s="114">
        <v>0</v>
      </c>
      <c r="I69" s="16"/>
      <c r="J69" s="163"/>
      <c r="K69" s="164"/>
      <c r="L69" s="164"/>
      <c r="M69" s="165"/>
      <c r="N69" s="166"/>
    </row>
    <row r="70" spans="1:14" ht="12.75" hidden="1" customHeight="1" x14ac:dyDescent="0.2">
      <c r="A70" s="20"/>
      <c r="B70" s="87"/>
      <c r="C70" s="87"/>
      <c r="D70" s="88" t="s">
        <v>106</v>
      </c>
      <c r="E70" s="21"/>
      <c r="F70" s="112"/>
      <c r="G70" s="113">
        <v>0</v>
      </c>
      <c r="H70" s="114">
        <v>0</v>
      </c>
      <c r="I70" s="16"/>
      <c r="J70" s="163"/>
      <c r="K70" s="164"/>
      <c r="L70" s="164"/>
      <c r="M70" s="165"/>
      <c r="N70" s="166"/>
    </row>
    <row r="71" spans="1:14" ht="12.75" hidden="1" customHeight="1" x14ac:dyDescent="0.2">
      <c r="A71" s="20"/>
      <c r="B71" s="87"/>
      <c r="C71" s="87"/>
      <c r="D71" s="88" t="s">
        <v>92</v>
      </c>
      <c r="E71" s="21"/>
      <c r="F71" s="112"/>
      <c r="G71" s="113">
        <v>0</v>
      </c>
      <c r="H71" s="114">
        <v>0</v>
      </c>
      <c r="I71" s="16"/>
      <c r="J71" s="163"/>
      <c r="K71" s="164"/>
      <c r="L71" s="164"/>
      <c r="M71" s="165"/>
      <c r="N71" s="166"/>
    </row>
    <row r="72" spans="1:14" ht="12.75" hidden="1" customHeight="1" x14ac:dyDescent="0.2">
      <c r="A72" s="20"/>
      <c r="B72" s="87"/>
      <c r="C72" s="87"/>
      <c r="D72" s="88" t="s">
        <v>107</v>
      </c>
      <c r="E72" s="21"/>
      <c r="F72" s="112"/>
      <c r="G72" s="113">
        <v>0</v>
      </c>
      <c r="H72" s="114">
        <v>0</v>
      </c>
      <c r="I72" s="16"/>
      <c r="J72" s="163"/>
      <c r="K72" s="164"/>
      <c r="L72" s="164"/>
      <c r="M72" s="165"/>
      <c r="N72" s="166"/>
    </row>
    <row r="73" spans="1:14" ht="12.75" hidden="1" customHeight="1" x14ac:dyDescent="0.2">
      <c r="A73" s="118"/>
      <c r="B73" s="105"/>
      <c r="C73" s="105"/>
      <c r="D73" s="106" t="s">
        <v>108</v>
      </c>
      <c r="E73" s="60"/>
      <c r="F73" s="119"/>
      <c r="G73" s="110">
        <v>0</v>
      </c>
      <c r="H73" s="111">
        <v>0</v>
      </c>
      <c r="I73" s="16"/>
      <c r="J73" s="163"/>
      <c r="K73" s="164"/>
      <c r="L73" s="164"/>
      <c r="M73" s="165"/>
      <c r="N73" s="166"/>
    </row>
    <row r="74" spans="1:14" ht="12.75" hidden="1" customHeight="1" x14ac:dyDescent="0.2">
      <c r="A74" s="118"/>
      <c r="B74" s="105"/>
      <c r="C74" s="105"/>
      <c r="D74" s="106" t="s">
        <v>92</v>
      </c>
      <c r="E74" s="60"/>
      <c r="F74" s="119"/>
      <c r="G74" s="110">
        <v>0</v>
      </c>
      <c r="H74" s="111">
        <v>0</v>
      </c>
      <c r="I74" s="16"/>
      <c r="J74" s="163"/>
      <c r="K74" s="164"/>
      <c r="L74" s="164"/>
      <c r="M74" s="165"/>
      <c r="N74" s="166"/>
    </row>
    <row r="75" spans="1:14" ht="12.75" hidden="1" customHeight="1" x14ac:dyDescent="0.2">
      <c r="A75" s="118"/>
      <c r="B75" s="105"/>
      <c r="C75" s="105"/>
      <c r="D75" s="106" t="s">
        <v>109</v>
      </c>
      <c r="E75" s="60"/>
      <c r="F75" s="119"/>
      <c r="G75" s="110">
        <v>0</v>
      </c>
      <c r="H75" s="111">
        <v>0</v>
      </c>
      <c r="I75" s="16"/>
      <c r="J75" s="163"/>
      <c r="K75" s="164"/>
      <c r="L75" s="164"/>
      <c r="M75" s="165"/>
      <c r="N75" s="166"/>
    </row>
    <row r="76" spans="1:14" ht="12.75" hidden="1" customHeight="1" x14ac:dyDescent="0.2">
      <c r="A76" s="120" t="s">
        <v>34</v>
      </c>
      <c r="B76" s="121"/>
      <c r="C76" s="121"/>
      <c r="D76" s="122" t="s">
        <v>110</v>
      </c>
      <c r="E76" s="123"/>
      <c r="F76" s="124"/>
      <c r="G76" s="125" t="e">
        <v>#REF!</v>
      </c>
      <c r="H76" s="126"/>
      <c r="I76" s="16"/>
      <c r="J76" s="163"/>
      <c r="K76" s="164"/>
      <c r="L76" s="164"/>
      <c r="M76" s="165"/>
      <c r="N76" s="166"/>
    </row>
    <row r="77" spans="1:14" ht="13.5" hidden="1" customHeight="1" thickBot="1" x14ac:dyDescent="0.25">
      <c r="A77" s="50"/>
      <c r="B77" s="50"/>
      <c r="C77" s="50"/>
      <c r="F77" s="50"/>
      <c r="G77" s="32" t="s">
        <v>111</v>
      </c>
      <c r="H77" s="127">
        <v>379935.31</v>
      </c>
      <c r="I77" s="16"/>
      <c r="J77" s="163"/>
      <c r="K77" s="164"/>
      <c r="L77" s="164"/>
      <c r="M77" s="165"/>
      <c r="N77" s="166"/>
    </row>
    <row r="78" spans="1:14" ht="13.5" hidden="1" customHeight="1" thickBot="1" x14ac:dyDescent="0.25">
      <c r="F78" s="50"/>
      <c r="G78" s="32" t="s">
        <v>112</v>
      </c>
      <c r="H78" s="127">
        <v>68388.36</v>
      </c>
      <c r="I78" s="16"/>
      <c r="J78" s="163"/>
      <c r="K78" s="164"/>
      <c r="L78" s="164"/>
      <c r="M78" s="165"/>
      <c r="N78" s="166"/>
    </row>
    <row r="79" spans="1:14" ht="13.5" hidden="1" customHeight="1" thickBot="1" x14ac:dyDescent="0.25">
      <c r="F79" s="1495" t="s">
        <v>113</v>
      </c>
      <c r="G79" s="1495"/>
      <c r="H79" s="127">
        <v>448323.67</v>
      </c>
      <c r="I79" s="16"/>
      <c r="J79" s="163"/>
      <c r="K79" s="164"/>
      <c r="L79" s="164"/>
      <c r="M79" s="165"/>
      <c r="N79" s="166"/>
    </row>
    <row r="80" spans="1:14" ht="12.75" hidden="1" customHeight="1" x14ac:dyDescent="0.2">
      <c r="F80" s="50"/>
      <c r="G80" s="50"/>
      <c r="H80" s="128"/>
      <c r="I80" s="16"/>
      <c r="J80" s="163"/>
      <c r="K80" s="164"/>
      <c r="L80" s="164"/>
      <c r="M80" s="165"/>
      <c r="N80" s="166"/>
    </row>
    <row r="81" spans="1:15" x14ac:dyDescent="0.2">
      <c r="E81" s="13" t="s">
        <v>114</v>
      </c>
      <c r="F81" s="50"/>
      <c r="G81" s="50"/>
      <c r="H81" s="724" t="e">
        <f>H44/2</f>
        <v>#REF!</v>
      </c>
      <c r="I81" s="16"/>
      <c r="J81" s="163"/>
      <c r="K81" s="164"/>
      <c r="L81" s="164"/>
      <c r="M81" s="165"/>
      <c r="N81" s="166"/>
    </row>
    <row r="82" spans="1:15" ht="13.5" thickBot="1" x14ac:dyDescent="0.25">
      <c r="E82" s="13" t="s">
        <v>115</v>
      </c>
      <c r="F82" s="50"/>
      <c r="G82" s="50"/>
      <c r="H82" s="76" t="e">
        <f>H81</f>
        <v>#REF!</v>
      </c>
      <c r="I82" s="16"/>
      <c r="J82" s="167"/>
      <c r="K82" s="168"/>
      <c r="L82" s="168"/>
      <c r="M82" s="169"/>
      <c r="N82" s="170"/>
    </row>
    <row r="83" spans="1:15" ht="13.5" thickTop="1" x14ac:dyDescent="0.2">
      <c r="E83" s="13" t="s">
        <v>116</v>
      </c>
      <c r="F83" s="50"/>
      <c r="G83" s="50"/>
      <c r="H83" s="76" t="e">
        <f>H82/120*20</f>
        <v>#REF!</v>
      </c>
      <c r="I83" s="74"/>
      <c r="J83" s="147"/>
      <c r="K83" s="151" t="e">
        <f>SUM(K33:K82)</f>
        <v>#REF!</v>
      </c>
      <c r="L83" s="151" t="e">
        <f>SUM(L33:L82)</f>
        <v>#REF!</v>
      </c>
      <c r="M83" s="148"/>
      <c r="N83" s="149"/>
      <c r="O83" s="146" t="e">
        <f>F35-K83</f>
        <v>#REF!</v>
      </c>
    </row>
    <row r="84" spans="1:15" x14ac:dyDescent="0.2">
      <c r="F84" s="50"/>
      <c r="G84" s="50"/>
      <c r="H84" s="128"/>
      <c r="I84" s="74"/>
      <c r="J84" s="77"/>
      <c r="N84" s="73"/>
    </row>
    <row r="85" spans="1:15" ht="15.75" x14ac:dyDescent="0.25">
      <c r="F85" s="50"/>
      <c r="G85" s="50"/>
      <c r="H85" s="128"/>
      <c r="I85" s="74"/>
      <c r="J85" s="77" t="s">
        <v>131</v>
      </c>
      <c r="K85" s="77"/>
      <c r="L85" s="144" t="e">
        <f>L31-L83</f>
        <v>#REF!</v>
      </c>
      <c r="N85" s="73"/>
    </row>
    <row r="86" spans="1:15" s="130" customFormat="1" ht="25.5" customHeight="1" x14ac:dyDescent="0.2">
      <c r="A86" s="129" t="s">
        <v>54</v>
      </c>
      <c r="B86" s="129"/>
      <c r="C86" s="1504" t="s">
        <v>117</v>
      </c>
      <c r="D86" s="1504"/>
      <c r="E86" s="1504"/>
      <c r="F86" s="1505"/>
      <c r="G86" s="1505"/>
      <c r="H86" s="130" t="s">
        <v>118</v>
      </c>
      <c r="I86" s="131"/>
      <c r="J86" s="132"/>
      <c r="K86" s="133"/>
      <c r="L86" s="16"/>
      <c r="M86" s="133"/>
      <c r="N86" s="73"/>
    </row>
    <row r="87" spans="1:15" s="130" customFormat="1" ht="9.75" customHeight="1" x14ac:dyDescent="0.2">
      <c r="C87" s="1506" t="s">
        <v>119</v>
      </c>
      <c r="D87" s="1506"/>
      <c r="E87" s="1506"/>
      <c r="F87" s="1502" t="s">
        <v>120</v>
      </c>
      <c r="G87" s="1502"/>
      <c r="H87" s="134" t="s">
        <v>121</v>
      </c>
      <c r="I87" s="135"/>
      <c r="J87" s="132"/>
      <c r="K87" s="133"/>
      <c r="L87" s="16"/>
      <c r="M87" s="133"/>
      <c r="N87" s="73"/>
    </row>
    <row r="88" spans="1:15" s="134" customFormat="1" ht="15.75" customHeight="1" x14ac:dyDescent="0.2">
      <c r="D88" s="1503"/>
      <c r="E88" s="1503"/>
      <c r="F88" s="130"/>
      <c r="G88" s="130"/>
      <c r="H88" s="130"/>
      <c r="I88" s="131"/>
      <c r="J88" s="132"/>
      <c r="K88" s="136"/>
      <c r="L88" s="16"/>
      <c r="M88" s="133"/>
      <c r="N88" s="73"/>
    </row>
    <row r="89" spans="1:15" s="130" customFormat="1" ht="12.75" hidden="1" customHeight="1" x14ac:dyDescent="0.2">
      <c r="J89" s="133"/>
      <c r="K89" s="133"/>
      <c r="L89" s="16"/>
      <c r="M89" s="133"/>
      <c r="N89" s="73"/>
    </row>
    <row r="90" spans="1:15" s="130" customFormat="1" ht="12.75" hidden="1" customHeight="1" x14ac:dyDescent="0.2">
      <c r="J90" s="133"/>
      <c r="K90" s="133"/>
      <c r="L90" s="16"/>
      <c r="M90" s="133"/>
      <c r="N90" s="73"/>
    </row>
    <row r="91" spans="1:15" s="130" customFormat="1" x14ac:dyDescent="0.2">
      <c r="B91" s="50" t="s">
        <v>122</v>
      </c>
      <c r="J91" s="133"/>
      <c r="K91" s="133"/>
      <c r="L91" s="16"/>
      <c r="M91" s="133"/>
      <c r="N91" s="73"/>
    </row>
    <row r="92" spans="1:15" s="130" customFormat="1" x14ac:dyDescent="0.2">
      <c r="J92" s="133"/>
      <c r="K92" s="133"/>
      <c r="L92" s="16"/>
      <c r="M92" s="133"/>
    </row>
    <row r="93" spans="1:15" s="130" customFormat="1" x14ac:dyDescent="0.2">
      <c r="J93" s="133"/>
      <c r="K93" s="133"/>
      <c r="L93" s="16"/>
      <c r="M93" s="133"/>
    </row>
    <row r="94" spans="1:15" s="130" customFormat="1" x14ac:dyDescent="0.2">
      <c r="J94" s="133"/>
      <c r="K94" s="133"/>
      <c r="L94" s="16"/>
      <c r="M94" s="133"/>
    </row>
    <row r="95" spans="1:15" s="130" customFormat="1" x14ac:dyDescent="0.2">
      <c r="C95" s="1488"/>
      <c r="D95" s="1489"/>
      <c r="E95" s="1489"/>
      <c r="F95" s="1489"/>
      <c r="G95" s="1489"/>
      <c r="H95" s="137"/>
      <c r="J95" s="133"/>
      <c r="K95" s="133"/>
      <c r="L95" s="133"/>
      <c r="M95" s="133"/>
    </row>
    <row r="96" spans="1:15" s="130" customFormat="1" ht="30.6" customHeight="1" x14ac:dyDescent="0.2">
      <c r="A96" s="129" t="s">
        <v>55</v>
      </c>
      <c r="B96" s="17"/>
      <c r="C96" s="1488" t="s">
        <v>123</v>
      </c>
      <c r="D96" s="1489"/>
      <c r="E96" s="1489"/>
      <c r="F96" s="1490"/>
      <c r="G96" s="1490"/>
      <c r="H96" s="137" t="s">
        <v>124</v>
      </c>
      <c r="J96" s="133"/>
      <c r="K96" s="133"/>
      <c r="L96" s="133"/>
      <c r="M96" s="133"/>
    </row>
    <row r="97" spans="2:13" s="130" customFormat="1" x14ac:dyDescent="0.2">
      <c r="D97" s="138" t="s">
        <v>119</v>
      </c>
      <c r="E97" s="134"/>
      <c r="F97" s="1502" t="s">
        <v>120</v>
      </c>
      <c r="G97" s="1502"/>
      <c r="H97" s="139" t="s">
        <v>121</v>
      </c>
      <c r="J97" s="133"/>
      <c r="K97" s="133"/>
      <c r="L97" s="133"/>
      <c r="M97" s="133"/>
    </row>
    <row r="98" spans="2:13" s="130" customFormat="1" x14ac:dyDescent="0.2">
      <c r="D98" s="1503" t="s">
        <v>125</v>
      </c>
      <c r="E98" s="1503"/>
      <c r="J98" s="133"/>
      <c r="K98" s="133"/>
      <c r="L98" s="133"/>
      <c r="M98" s="133"/>
    </row>
    <row r="99" spans="2:13" s="130" customFormat="1" x14ac:dyDescent="0.2">
      <c r="B99" s="50" t="s">
        <v>122</v>
      </c>
      <c r="J99" s="133"/>
      <c r="K99" s="133"/>
      <c r="L99" s="133"/>
      <c r="M99" s="133"/>
    </row>
  </sheetData>
  <mergeCells count="36"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O38:P38"/>
    <mergeCell ref="B30:D30"/>
    <mergeCell ref="J30:N30"/>
    <mergeCell ref="B31:D31"/>
    <mergeCell ref="J31:K31"/>
    <mergeCell ref="B32:D32"/>
    <mergeCell ref="B33:D33"/>
    <mergeCell ref="G24:H24"/>
    <mergeCell ref="C7:F7"/>
    <mergeCell ref="C9:F9"/>
    <mergeCell ref="C11:F11"/>
    <mergeCell ref="C13:F13"/>
    <mergeCell ref="C14:F14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98A30-D684-4D31-B645-86ECC0CEAA3B}">
  <dimension ref="A1:Q99"/>
  <sheetViews>
    <sheetView view="pageBreakPreview" topLeftCell="A22" zoomScaleNormal="100" zoomScaleSheetLayoutView="100" workbookViewId="0">
      <selection activeCell="F27" sqref="F27"/>
    </sheetView>
  </sheetViews>
  <sheetFormatPr defaultColWidth="9" defaultRowHeight="12.75" x14ac:dyDescent="0.2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1.5703125" style="16" customWidth="1"/>
    <col min="11" max="11" width="17.5703125" style="16" customWidth="1"/>
    <col min="12" max="12" width="17.140625" style="16" customWidth="1"/>
    <col min="13" max="13" width="8.140625" style="16" customWidth="1"/>
    <col min="14" max="14" width="14.7109375" style="13" customWidth="1"/>
    <col min="15" max="15" width="15.140625" style="13" bestFit="1" customWidth="1"/>
    <col min="16" max="16" width="14.28515625" style="13" customWidth="1"/>
    <col min="17" max="16384" width="9" style="13"/>
  </cols>
  <sheetData>
    <row r="1" spans="1:14" x14ac:dyDescent="0.2">
      <c r="G1" s="14"/>
      <c r="H1" s="15" t="s">
        <v>50</v>
      </c>
    </row>
    <row r="2" spans="1:14" x14ac:dyDescent="0.2">
      <c r="G2" s="14"/>
      <c r="H2" s="15" t="s">
        <v>51</v>
      </c>
    </row>
    <row r="3" spans="1:14" x14ac:dyDescent="0.2">
      <c r="G3" s="14"/>
      <c r="H3" s="15" t="s">
        <v>52</v>
      </c>
    </row>
    <row r="4" spans="1:14" ht="9.75" customHeight="1" x14ac:dyDescent="0.2"/>
    <row r="5" spans="1:14" ht="16.350000000000001" customHeight="1" x14ac:dyDescent="0.2">
      <c r="G5" s="1031"/>
      <c r="H5" s="18" t="s">
        <v>0</v>
      </c>
    </row>
    <row r="6" spans="1:14" x14ac:dyDescent="0.2">
      <c r="G6" s="1033" t="s">
        <v>1</v>
      </c>
      <c r="H6" s="20" t="s">
        <v>53</v>
      </c>
    </row>
    <row r="7" spans="1:14" ht="25.9" customHeight="1" x14ac:dyDescent="0.2">
      <c r="A7" s="13" t="s">
        <v>3</v>
      </c>
      <c r="C7" s="1518"/>
      <c r="D7" s="1518"/>
      <c r="E7" s="1518"/>
      <c r="F7" s="1518"/>
      <c r="G7" s="1033"/>
      <c r="H7" s="21"/>
    </row>
    <row r="8" spans="1:14" s="14" customFormat="1" ht="18.399999999999999" customHeight="1" x14ac:dyDescent="0.2">
      <c r="A8" s="13"/>
      <c r="B8" s="13"/>
      <c r="C8" s="13"/>
      <c r="D8" s="22"/>
      <c r="E8" s="22"/>
      <c r="F8" s="13"/>
      <c r="G8" s="1033"/>
      <c r="H8" s="21"/>
      <c r="J8" s="23"/>
      <c r="K8" s="23"/>
      <c r="L8" s="23"/>
      <c r="M8" s="23"/>
    </row>
    <row r="9" spans="1:14" s="14" customFormat="1" ht="25.5" customHeight="1" x14ac:dyDescent="0.2">
      <c r="A9" s="1550" t="s">
        <v>1152</v>
      </c>
      <c r="B9" s="1550"/>
      <c r="C9" s="1519" t="s">
        <v>37</v>
      </c>
      <c r="D9" s="1519"/>
      <c r="E9" s="1519"/>
      <c r="F9" s="1519"/>
      <c r="G9" s="1033" t="s">
        <v>4</v>
      </c>
      <c r="H9" s="18">
        <v>16673706</v>
      </c>
      <c r="J9" s="23"/>
      <c r="K9" s="23"/>
      <c r="L9" s="23"/>
      <c r="M9" s="23"/>
    </row>
    <row r="10" spans="1:14" s="14" customFormat="1" x14ac:dyDescent="0.2">
      <c r="A10" s="24"/>
      <c r="B10" s="24"/>
      <c r="C10" s="13"/>
      <c r="D10" s="22"/>
      <c r="E10" s="13"/>
      <c r="H10" s="18"/>
      <c r="J10" s="23"/>
      <c r="K10" s="23"/>
      <c r="L10" s="23"/>
      <c r="M10" s="23"/>
    </row>
    <row r="11" spans="1:14" s="14" customFormat="1" ht="31.5" customHeight="1" x14ac:dyDescent="0.2">
      <c r="A11" s="24" t="s">
        <v>1145</v>
      </c>
      <c r="B11" s="24"/>
      <c r="C11" s="1520" t="s">
        <v>1146</v>
      </c>
      <c r="D11" s="1520"/>
      <c r="E11" s="1520"/>
      <c r="F11" s="1520"/>
      <c r="G11" s="25" t="s">
        <v>4</v>
      </c>
      <c r="H11" s="26">
        <v>58306175</v>
      </c>
      <c r="J11" s="23"/>
      <c r="K11" s="23"/>
      <c r="L11" s="23"/>
      <c r="M11" s="23"/>
    </row>
    <row r="12" spans="1:14" s="14" customFormat="1" x14ac:dyDescent="0.2">
      <c r="A12" s="24"/>
      <c r="B12" s="24"/>
      <c r="C12" s="13"/>
      <c r="D12" s="22"/>
      <c r="G12" s="1033"/>
      <c r="H12" s="18"/>
      <c r="J12" s="23"/>
      <c r="K12" s="23"/>
      <c r="L12" s="23"/>
      <c r="M12" s="23"/>
    </row>
    <row r="13" spans="1:14" s="14" customFormat="1" ht="42" hidden="1" customHeight="1" x14ac:dyDescent="0.2">
      <c r="A13" s="24" t="s">
        <v>56</v>
      </c>
      <c r="B13" s="24"/>
      <c r="C13" s="1518" t="s">
        <v>57</v>
      </c>
      <c r="D13" s="1518"/>
      <c r="E13" s="1518"/>
      <c r="F13" s="1518"/>
      <c r="G13" s="13"/>
      <c r="H13" s="21"/>
      <c r="J13" s="23"/>
      <c r="K13" s="23"/>
      <c r="L13" s="27"/>
      <c r="M13" s="23"/>
    </row>
    <row r="14" spans="1:14" ht="36.75" customHeight="1" x14ac:dyDescent="0.2">
      <c r="A14" s="24" t="s">
        <v>58</v>
      </c>
      <c r="B14" s="24"/>
      <c r="C14" s="1551" t="s">
        <v>138</v>
      </c>
      <c r="D14" s="1551"/>
      <c r="E14" s="1551"/>
      <c r="F14" s="1551"/>
      <c r="G14" s="28"/>
      <c r="H14" s="21"/>
      <c r="I14" s="29"/>
    </row>
    <row r="15" spans="1:14" ht="36.75" customHeight="1" x14ac:dyDescent="0.2">
      <c r="D15" s="13" t="s">
        <v>59</v>
      </c>
      <c r="E15" s="30"/>
      <c r="F15" s="30"/>
      <c r="G15" s="31" t="s">
        <v>60</v>
      </c>
      <c r="H15" s="31"/>
      <c r="I15" s="14"/>
      <c r="J15" s="14"/>
      <c r="K15" s="14"/>
      <c r="L15" s="14"/>
      <c r="M15" s="14"/>
      <c r="N15" s="14"/>
    </row>
    <row r="16" spans="1:14" s="14" customFormat="1" ht="15.6" customHeight="1" thickBot="1" x14ac:dyDescent="0.25">
      <c r="D16" s="30"/>
      <c r="E16" s="30"/>
      <c r="F16" s="1030" t="s">
        <v>61</v>
      </c>
      <c r="G16" s="1033" t="s">
        <v>62</v>
      </c>
      <c r="H16" s="21"/>
    </row>
    <row r="17" spans="1:16" s="14" customFormat="1" ht="15" customHeight="1" thickBot="1" x14ac:dyDescent="0.25">
      <c r="D17" s="28"/>
      <c r="E17" s="28"/>
      <c r="F17" s="1033" t="s">
        <v>63</v>
      </c>
      <c r="G17" s="31" t="s">
        <v>15</v>
      </c>
      <c r="H17" s="33" t="s">
        <v>1148</v>
      </c>
    </row>
    <row r="18" spans="1:16" s="14" customFormat="1" ht="15" customHeight="1" thickBot="1" x14ac:dyDescent="0.25">
      <c r="C18" s="34"/>
      <c r="D18" s="35"/>
      <c r="G18" s="31" t="s">
        <v>16</v>
      </c>
      <c r="H18" s="36">
        <v>45126</v>
      </c>
    </row>
    <row r="19" spans="1:16" s="14" customFormat="1" ht="15" customHeight="1" x14ac:dyDescent="0.2">
      <c r="C19" s="34"/>
      <c r="D19" s="35"/>
      <c r="G19" s="1440" t="s">
        <v>1131</v>
      </c>
      <c r="H19" s="1441">
        <v>5</v>
      </c>
    </row>
    <row r="20" spans="1:16" s="14" customFormat="1" ht="15" customHeight="1" x14ac:dyDescent="0.2">
      <c r="C20" s="34"/>
      <c r="D20" s="35"/>
      <c r="G20" s="1440" t="s">
        <v>16</v>
      </c>
      <c r="H20" s="1442" t="s">
        <v>1902</v>
      </c>
    </row>
    <row r="21" spans="1:16" s="14" customFormat="1" ht="15" customHeight="1" x14ac:dyDescent="0.2">
      <c r="C21" s="34"/>
      <c r="D21" s="37"/>
      <c r="F21" s="1030"/>
      <c r="G21" s="1033" t="s">
        <v>17</v>
      </c>
      <c r="H21" s="21"/>
    </row>
    <row r="22" spans="1:16" s="14" customFormat="1" ht="15" customHeight="1" x14ac:dyDescent="0.2">
      <c r="C22" s="34"/>
      <c r="D22" s="38"/>
      <c r="F22" s="15"/>
      <c r="G22" s="13" t="s">
        <v>59</v>
      </c>
      <c r="H22" s="13"/>
    </row>
    <row r="23" spans="1:16" s="14" customFormat="1" ht="5.45" customHeight="1" thickBot="1" x14ac:dyDescent="0.25">
      <c r="C23" s="39"/>
      <c r="D23" s="40"/>
      <c r="F23" s="15"/>
      <c r="G23" s="13"/>
      <c r="H23" s="13"/>
      <c r="J23" s="23"/>
      <c r="K23" s="23"/>
      <c r="L23" s="23"/>
      <c r="M23" s="23"/>
    </row>
    <row r="24" spans="1:16" s="14" customFormat="1" ht="12.2" customHeight="1" thickBot="1" x14ac:dyDescent="0.25">
      <c r="D24" s="41"/>
      <c r="E24" s="42" t="s">
        <v>64</v>
      </c>
      <c r="F24" s="43" t="s">
        <v>65</v>
      </c>
      <c r="G24" s="1507" t="s">
        <v>20</v>
      </c>
      <c r="H24" s="1508"/>
      <c r="J24" s="23"/>
      <c r="K24" s="23"/>
      <c r="L24" s="23"/>
      <c r="M24" s="23"/>
    </row>
    <row r="25" spans="1:16" s="14" customFormat="1" ht="12.2" customHeight="1" thickBot="1" x14ac:dyDescent="0.25">
      <c r="D25" s="44"/>
      <c r="E25" s="45"/>
      <c r="F25" s="46"/>
      <c r="G25" s="47" t="s">
        <v>21</v>
      </c>
      <c r="H25" s="47" t="s">
        <v>22</v>
      </c>
      <c r="J25" s="23"/>
      <c r="K25" s="23"/>
      <c r="L25" s="23"/>
      <c r="M25" s="23"/>
    </row>
    <row r="26" spans="1:16" s="14" customFormat="1" ht="18" customHeight="1" thickBot="1" x14ac:dyDescent="0.25">
      <c r="D26" s="13"/>
      <c r="E26" s="48">
        <v>3</v>
      </c>
      <c r="F26" s="158">
        <f>H26</f>
        <v>45435</v>
      </c>
      <c r="G26" s="493">
        <v>45415</v>
      </c>
      <c r="H26" s="158">
        <v>45435</v>
      </c>
      <c r="I26" s="49"/>
      <c r="J26" s="23"/>
      <c r="K26" s="23"/>
      <c r="L26" s="23"/>
      <c r="M26" s="23"/>
    </row>
    <row r="27" spans="1:16" s="50" customFormat="1" ht="11.25" x14ac:dyDescent="0.2">
      <c r="J27" s="51"/>
      <c r="K27" s="51"/>
      <c r="L27" s="51"/>
      <c r="M27" s="51"/>
    </row>
    <row r="28" spans="1:16" x14ac:dyDescent="0.2">
      <c r="E28" s="1031" t="s">
        <v>66</v>
      </c>
    </row>
    <row r="29" spans="1:16" x14ac:dyDescent="0.2">
      <c r="D29" s="52"/>
      <c r="E29" s="1031" t="s">
        <v>67</v>
      </c>
      <c r="F29" s="52"/>
      <c r="G29" s="52"/>
    </row>
    <row r="30" spans="1:16" ht="20.25" customHeight="1" x14ac:dyDescent="0.2">
      <c r="A30" s="154" t="s">
        <v>26</v>
      </c>
      <c r="B30" s="1509" t="s">
        <v>68</v>
      </c>
      <c r="C30" s="1510"/>
      <c r="D30" s="1511"/>
      <c r="E30" s="1032" t="s">
        <v>69</v>
      </c>
      <c r="F30" s="54" t="s">
        <v>70</v>
      </c>
      <c r="G30" s="55"/>
      <c r="H30" s="56"/>
      <c r="J30" s="1486" t="s">
        <v>606</v>
      </c>
      <c r="K30" s="1486"/>
      <c r="L30" s="1486"/>
      <c r="M30" s="1486"/>
      <c r="N30" s="1486"/>
      <c r="O30" s="1027"/>
      <c r="P30" s="1027"/>
    </row>
    <row r="31" spans="1:16" ht="24.75" customHeight="1" x14ac:dyDescent="0.2">
      <c r="A31" s="155" t="s">
        <v>71</v>
      </c>
      <c r="B31" s="1512" t="s">
        <v>72</v>
      </c>
      <c r="C31" s="1513"/>
      <c r="D31" s="1514"/>
      <c r="E31" s="58"/>
      <c r="F31" s="1034" t="s">
        <v>73</v>
      </c>
      <c r="G31" s="60"/>
      <c r="H31" s="1034" t="s">
        <v>74</v>
      </c>
      <c r="J31" s="1487" t="s">
        <v>126</v>
      </c>
      <c r="K31" s="1487"/>
      <c r="L31" s="153">
        <v>472402292.64999998</v>
      </c>
      <c r="M31" s="140"/>
      <c r="N31" s="141"/>
      <c r="O31" s="146"/>
      <c r="P31" s="146"/>
    </row>
    <row r="32" spans="1:16" ht="17.25" customHeight="1" x14ac:dyDescent="0.25">
      <c r="A32" s="155" t="s">
        <v>75</v>
      </c>
      <c r="B32" s="1512"/>
      <c r="C32" s="1513"/>
      <c r="D32" s="1514"/>
      <c r="E32" s="58"/>
      <c r="F32" s="1034" t="s">
        <v>76</v>
      </c>
      <c r="G32" s="57" t="s">
        <v>77</v>
      </c>
      <c r="H32" s="1034" t="s">
        <v>78</v>
      </c>
      <c r="J32" s="143"/>
      <c r="K32" s="145" t="s">
        <v>127</v>
      </c>
      <c r="L32" s="145" t="s">
        <v>128</v>
      </c>
      <c r="M32" s="152" t="s">
        <v>129</v>
      </c>
      <c r="N32" s="152" t="s">
        <v>130</v>
      </c>
      <c r="O32" s="1027" t="s">
        <v>132</v>
      </c>
      <c r="P32" s="1027"/>
    </row>
    <row r="33" spans="1:17" x14ac:dyDescent="0.2">
      <c r="A33" s="61"/>
      <c r="B33" s="1515"/>
      <c r="C33" s="1516"/>
      <c r="D33" s="1517"/>
      <c r="E33" s="62"/>
      <c r="F33" s="63" t="s">
        <v>79</v>
      </c>
      <c r="G33" s="64"/>
      <c r="H33" s="63" t="s">
        <v>80</v>
      </c>
      <c r="J33" s="1054" t="s">
        <v>1153</v>
      </c>
      <c r="K33" s="1055">
        <v>124224416.28</v>
      </c>
      <c r="L33" s="1055">
        <v>149069299.53999999</v>
      </c>
      <c r="M33" s="1056">
        <v>1</v>
      </c>
      <c r="N33" s="1057">
        <v>1</v>
      </c>
      <c r="O33" s="1058">
        <f>'[11]кс-2 №1корр'!X582</f>
        <v>149069299.54360002</v>
      </c>
      <c r="P33" s="1027"/>
    </row>
    <row r="34" spans="1:17" ht="13.5" thickBot="1" x14ac:dyDescent="0.25">
      <c r="A34" s="65">
        <v>1</v>
      </c>
      <c r="B34" s="1496">
        <v>2</v>
      </c>
      <c r="C34" s="1497"/>
      <c r="D34" s="1498"/>
      <c r="E34" s="65">
        <v>3</v>
      </c>
      <c r="F34" s="65">
        <v>4</v>
      </c>
      <c r="G34" s="65">
        <v>5</v>
      </c>
      <c r="H34" s="65">
        <v>6</v>
      </c>
      <c r="J34" s="1054" t="s">
        <v>1156</v>
      </c>
      <c r="K34" s="1059">
        <v>29689669.216666669</v>
      </c>
      <c r="L34" s="1055">
        <v>35627603.060000002</v>
      </c>
      <c r="M34" s="1056">
        <v>2</v>
      </c>
      <c r="N34" s="1057">
        <v>2</v>
      </c>
      <c r="O34" s="146">
        <f>K34*1.2</f>
        <v>35627603.060000002</v>
      </c>
      <c r="P34" s="146"/>
    </row>
    <row r="35" spans="1:17" ht="27" customHeight="1" thickBot="1" x14ac:dyDescent="0.25">
      <c r="A35" s="66"/>
      <c r="B35" s="1499" t="s">
        <v>81</v>
      </c>
      <c r="C35" s="1500"/>
      <c r="D35" s="1501"/>
      <c r="E35" s="67" t="s">
        <v>82</v>
      </c>
      <c r="F35" s="68">
        <f>F36</f>
        <v>283784458.52717066</v>
      </c>
      <c r="G35" s="68">
        <f>G36</f>
        <v>283784458.52717066</v>
      </c>
      <c r="H35" s="68">
        <f>H36</f>
        <v>129870373.03050397</v>
      </c>
      <c r="I35" s="16"/>
      <c r="J35" s="1054" t="s">
        <v>1903</v>
      </c>
      <c r="K35" s="1443">
        <f>L35/1.2</f>
        <v>129870373.03050397</v>
      </c>
      <c r="L35" s="1443">
        <f>' кс-2 №3'!AB830</f>
        <v>155844447.63660476</v>
      </c>
      <c r="M35" s="1056">
        <v>3</v>
      </c>
      <c r="N35" s="1057">
        <v>3</v>
      </c>
      <c r="O35" s="146">
        <f>K35*1.2</f>
        <v>155844447.63660476</v>
      </c>
      <c r="P35" s="146"/>
      <c r="Q35" s="159"/>
    </row>
    <row r="36" spans="1:17" ht="18.75" customHeight="1" x14ac:dyDescent="0.2">
      <c r="A36" s="69" t="s">
        <v>27</v>
      </c>
      <c r="B36" s="1491" t="s">
        <v>83</v>
      </c>
      <c r="C36" s="1492"/>
      <c r="D36" s="1493"/>
      <c r="E36" s="61"/>
      <c r="F36" s="70">
        <f>G36</f>
        <v>283784458.52717066</v>
      </c>
      <c r="G36" s="71">
        <f>K33+K34+H36</f>
        <v>283784458.52717066</v>
      </c>
      <c r="H36" s="150">
        <f>K35</f>
        <v>129870373.03050397</v>
      </c>
      <c r="I36" s="16"/>
      <c r="J36" s="1060"/>
      <c r="K36" s="1061"/>
      <c r="L36" s="1061"/>
      <c r="M36" s="1062"/>
      <c r="N36" s="1063"/>
      <c r="O36" s="1027"/>
      <c r="P36" s="1027"/>
    </row>
    <row r="37" spans="1:17" hidden="1" x14ac:dyDescent="0.2">
      <c r="A37" s="69" t="s">
        <v>24</v>
      </c>
      <c r="B37" s="1491" t="s">
        <v>83</v>
      </c>
      <c r="C37" s="1492"/>
      <c r="D37" s="1493"/>
      <c r="E37" s="61"/>
      <c r="F37" s="70">
        <f t="shared" ref="F37:G41" si="0">G37</f>
        <v>0</v>
      </c>
      <c r="G37" s="71">
        <f t="shared" si="0"/>
        <v>0</v>
      </c>
      <c r="H37" s="72">
        <f>SUM(I37:Q37)</f>
        <v>0</v>
      </c>
      <c r="I37" s="16"/>
      <c r="J37" s="1064"/>
      <c r="K37" s="1065"/>
      <c r="L37" s="1065"/>
      <c r="M37" s="1066"/>
      <c r="N37" s="1057"/>
      <c r="O37" s="1027"/>
      <c r="P37" s="1027"/>
    </row>
    <row r="38" spans="1:17" hidden="1" x14ac:dyDescent="0.2">
      <c r="A38" s="69" t="s">
        <v>28</v>
      </c>
      <c r="B38" s="1491" t="s">
        <v>84</v>
      </c>
      <c r="C38" s="1492"/>
      <c r="D38" s="1493"/>
      <c r="E38" s="61"/>
      <c r="F38" s="70">
        <f t="shared" si="0"/>
        <v>0</v>
      </c>
      <c r="G38" s="71">
        <f t="shared" si="0"/>
        <v>0</v>
      </c>
      <c r="H38" s="72">
        <f>SUM(I38:Q38)</f>
        <v>0</v>
      </c>
      <c r="I38" s="16"/>
      <c r="J38" s="1064"/>
      <c r="K38" s="1065"/>
      <c r="L38" s="1065"/>
      <c r="M38" s="1066"/>
      <c r="N38" s="1057"/>
      <c r="O38" s="1485"/>
      <c r="P38" s="1485"/>
    </row>
    <row r="39" spans="1:17" hidden="1" x14ac:dyDescent="0.2">
      <c r="A39" s="69" t="s">
        <v>29</v>
      </c>
      <c r="B39" s="1491" t="s">
        <v>85</v>
      </c>
      <c r="C39" s="1492"/>
      <c r="D39" s="1493"/>
      <c r="E39" s="61"/>
      <c r="F39" s="70"/>
      <c r="G39" s="71"/>
      <c r="H39" s="72"/>
      <c r="I39" s="16"/>
      <c r="J39" s="1064"/>
      <c r="K39" s="1065"/>
      <c r="L39" s="1065"/>
      <c r="M39" s="1066"/>
      <c r="N39" s="1056"/>
      <c r="O39" s="146"/>
      <c r="P39" s="146"/>
    </row>
    <row r="40" spans="1:17" hidden="1" x14ac:dyDescent="0.2">
      <c r="A40" s="69" t="s">
        <v>29</v>
      </c>
      <c r="B40" s="1491" t="s">
        <v>86</v>
      </c>
      <c r="C40" s="1492"/>
      <c r="D40" s="1493"/>
      <c r="E40" s="61"/>
      <c r="F40" s="70"/>
      <c r="G40" s="71"/>
      <c r="H40" s="72"/>
      <c r="I40" s="16"/>
      <c r="J40" s="1064"/>
      <c r="K40" s="1065"/>
      <c r="L40" s="1065"/>
      <c r="M40" s="1066"/>
      <c r="N40" s="1056"/>
      <c r="O40" s="1027"/>
      <c r="P40" s="1027"/>
    </row>
    <row r="41" spans="1:17" hidden="1" x14ac:dyDescent="0.2">
      <c r="A41" s="69" t="s">
        <v>30</v>
      </c>
      <c r="B41" s="1491" t="s">
        <v>87</v>
      </c>
      <c r="C41" s="1492"/>
      <c r="D41" s="1493"/>
      <c r="E41" s="61"/>
      <c r="F41" s="70">
        <f t="shared" si="0"/>
        <v>0</v>
      </c>
      <c r="G41" s="71">
        <f t="shared" si="0"/>
        <v>0</v>
      </c>
      <c r="H41" s="72">
        <f>SUM(I41:Q41)</f>
        <v>0</v>
      </c>
      <c r="I41" s="16"/>
      <c r="J41" s="1064"/>
      <c r="K41" s="1065"/>
      <c r="L41" s="1065"/>
      <c r="M41" s="1066"/>
      <c r="N41" s="1057"/>
      <c r="O41" s="1027"/>
      <c r="P41" s="1027"/>
    </row>
    <row r="42" spans="1:17" ht="14.25" customHeight="1" x14ac:dyDescent="0.2">
      <c r="A42" s="75"/>
      <c r="E42" s="1494" t="s">
        <v>88</v>
      </c>
      <c r="F42" s="1494"/>
      <c r="G42" s="1494"/>
      <c r="H42" s="76">
        <f>H35</f>
        <v>129870373.03050397</v>
      </c>
      <c r="I42" s="16"/>
      <c r="J42" s="1064"/>
      <c r="K42" s="1065"/>
      <c r="L42" s="1065"/>
      <c r="M42" s="1056"/>
      <c r="N42" s="1067"/>
      <c r="O42" s="146"/>
      <c r="P42" s="161"/>
    </row>
    <row r="43" spans="1:17" ht="14.25" customHeight="1" x14ac:dyDescent="0.2">
      <c r="A43" s="75"/>
      <c r="E43" s="1494" t="s">
        <v>89</v>
      </c>
      <c r="F43" s="1494"/>
      <c r="G43" s="1494"/>
      <c r="H43" s="76">
        <f>ROUND(H42*0.2,2)</f>
        <v>25974074.609999999</v>
      </c>
      <c r="I43" s="16"/>
      <c r="J43" s="1064"/>
      <c r="K43" s="1065"/>
      <c r="L43" s="1065"/>
      <c r="M43" s="1056"/>
      <c r="N43" s="1067"/>
      <c r="O43" s="146"/>
      <c r="P43" s="1027"/>
    </row>
    <row r="44" spans="1:17" ht="14.25" customHeight="1" x14ac:dyDescent="0.2">
      <c r="A44" s="75"/>
      <c r="E44" s="1494" t="s">
        <v>90</v>
      </c>
      <c r="F44" s="1494"/>
      <c r="G44" s="1494"/>
      <c r="H44" s="76">
        <f>H42+H43</f>
        <v>155844447.64050397</v>
      </c>
      <c r="I44" s="16"/>
      <c r="J44" s="1064"/>
      <c r="K44" s="1065"/>
      <c r="L44" s="1065"/>
      <c r="M44" s="1056"/>
      <c r="N44" s="1057"/>
      <c r="O44" s="1027"/>
      <c r="P44" s="1027"/>
    </row>
    <row r="45" spans="1:17" ht="12.75" hidden="1" customHeight="1" x14ac:dyDescent="0.2">
      <c r="A45" s="78"/>
      <c r="B45" s="79"/>
      <c r="C45" s="79"/>
      <c r="D45" s="80"/>
      <c r="E45" s="61"/>
      <c r="F45" s="81"/>
      <c r="G45" s="82"/>
      <c r="H45" s="83"/>
      <c r="I45" s="16"/>
      <c r="J45" s="1064"/>
      <c r="K45" s="1065"/>
      <c r="L45" s="1065"/>
      <c r="M45" s="1056"/>
      <c r="N45" s="1057"/>
      <c r="O45" s="1027"/>
      <c r="P45" s="1027"/>
    </row>
    <row r="46" spans="1:17" ht="12.75" hidden="1" customHeight="1" x14ac:dyDescent="0.2">
      <c r="A46" s="78" t="s">
        <v>91</v>
      </c>
      <c r="B46" s="84"/>
      <c r="C46" s="84"/>
      <c r="D46" s="85" t="s">
        <v>92</v>
      </c>
      <c r="E46" s="61"/>
      <c r="F46" s="72" t="e">
        <v>#REF!</v>
      </c>
      <c r="G46" s="71" t="e">
        <v>#REF!</v>
      </c>
      <c r="H46" s="86">
        <v>68388.36</v>
      </c>
      <c r="I46" s="16"/>
      <c r="J46" s="1064"/>
      <c r="K46" s="1065"/>
      <c r="L46" s="1065"/>
      <c r="M46" s="1056"/>
      <c r="N46" s="1057"/>
      <c r="O46" s="1027"/>
      <c r="P46" s="1027"/>
    </row>
    <row r="47" spans="1:17" ht="12.75" hidden="1" customHeight="1" x14ac:dyDescent="0.2">
      <c r="A47" s="20"/>
      <c r="B47" s="87"/>
      <c r="C47" s="87"/>
      <c r="D47" s="1029" t="s">
        <v>93</v>
      </c>
      <c r="E47" s="21"/>
      <c r="F47" s="89"/>
      <c r="G47" s="71" t="e">
        <v>#REF!</v>
      </c>
      <c r="H47" s="90">
        <v>437891.54</v>
      </c>
      <c r="I47" s="16"/>
      <c r="J47" s="1064"/>
      <c r="K47" s="1065"/>
      <c r="L47" s="1065"/>
      <c r="M47" s="1056"/>
      <c r="N47" s="1057"/>
      <c r="O47" s="1027"/>
      <c r="P47" s="1027"/>
    </row>
    <row r="48" spans="1:17" ht="12.75" hidden="1" customHeight="1" x14ac:dyDescent="0.2">
      <c r="A48" s="20"/>
      <c r="B48" s="87"/>
      <c r="C48" s="87"/>
      <c r="D48" s="1029" t="s">
        <v>94</v>
      </c>
      <c r="E48" s="21"/>
      <c r="F48" s="89"/>
      <c r="G48" s="71">
        <v>0</v>
      </c>
      <c r="H48" s="90">
        <v>0</v>
      </c>
      <c r="I48" s="16"/>
      <c r="J48" s="1064"/>
      <c r="K48" s="1065"/>
      <c r="L48" s="1065"/>
      <c r="M48" s="1056"/>
      <c r="N48" s="1057"/>
      <c r="O48" s="1027"/>
      <c r="P48" s="1027"/>
    </row>
    <row r="49" spans="1:16" ht="12.75" hidden="1" customHeight="1" x14ac:dyDescent="0.2">
      <c r="A49" s="20"/>
      <c r="B49" s="87"/>
      <c r="C49" s="87"/>
      <c r="D49" s="1029" t="s">
        <v>92</v>
      </c>
      <c r="E49" s="21"/>
      <c r="F49" s="89"/>
      <c r="G49" s="71">
        <v>0</v>
      </c>
      <c r="H49" s="90">
        <v>0</v>
      </c>
      <c r="I49" s="16"/>
      <c r="J49" s="1064"/>
      <c r="K49" s="1065"/>
      <c r="L49" s="1065"/>
      <c r="M49" s="1056"/>
      <c r="N49" s="1057"/>
      <c r="O49" s="1027"/>
      <c r="P49" s="1027"/>
    </row>
    <row r="50" spans="1:16" ht="12.75" hidden="1" customHeight="1" x14ac:dyDescent="0.2">
      <c r="A50" s="20"/>
      <c r="B50" s="87"/>
      <c r="C50" s="87"/>
      <c r="D50" s="1029" t="s">
        <v>95</v>
      </c>
      <c r="E50" s="21"/>
      <c r="F50" s="89"/>
      <c r="G50" s="71">
        <v>0</v>
      </c>
      <c r="H50" s="86">
        <v>0</v>
      </c>
      <c r="I50" s="16"/>
      <c r="J50" s="1064"/>
      <c r="K50" s="1065"/>
      <c r="L50" s="1065"/>
      <c r="M50" s="1056"/>
      <c r="N50" s="1057"/>
      <c r="O50" s="1027"/>
      <c r="P50" s="1027"/>
    </row>
    <row r="51" spans="1:16" ht="12.75" hidden="1" customHeight="1" x14ac:dyDescent="0.2">
      <c r="A51" s="69" t="s">
        <v>96</v>
      </c>
      <c r="B51" s="91"/>
      <c r="C51" s="91"/>
      <c r="D51" s="80" t="s">
        <v>92</v>
      </c>
      <c r="E51" s="61"/>
      <c r="F51" s="92">
        <v>0</v>
      </c>
      <c r="G51" s="93">
        <v>0</v>
      </c>
      <c r="H51" s="83">
        <v>0</v>
      </c>
      <c r="I51" s="16"/>
      <c r="J51" s="1064"/>
      <c r="K51" s="1065"/>
      <c r="L51" s="1065"/>
      <c r="M51" s="1056"/>
      <c r="N51" s="1057"/>
      <c r="O51" s="1027"/>
      <c r="P51" s="1027"/>
    </row>
    <row r="52" spans="1:16" ht="13.5" hidden="1" customHeight="1" thickBot="1" x14ac:dyDescent="0.25">
      <c r="A52" s="69"/>
      <c r="B52" s="91"/>
      <c r="C52" s="91"/>
      <c r="D52" s="80"/>
      <c r="E52" s="61"/>
      <c r="F52" s="94"/>
      <c r="G52" s="71"/>
      <c r="H52" s="86"/>
      <c r="I52" s="16"/>
      <c r="J52" s="1064"/>
      <c r="K52" s="1065"/>
      <c r="L52" s="1065"/>
      <c r="M52" s="1056"/>
      <c r="N52" s="1057"/>
      <c r="O52" s="1027"/>
      <c r="P52" s="1027"/>
    </row>
    <row r="53" spans="1:16" ht="12.75" hidden="1" customHeight="1" x14ac:dyDescent="0.2">
      <c r="A53" s="69" t="s">
        <v>97</v>
      </c>
      <c r="B53" s="91"/>
      <c r="C53" s="91"/>
      <c r="D53" s="80" t="s">
        <v>98</v>
      </c>
      <c r="E53" s="61"/>
      <c r="F53" s="94">
        <v>0</v>
      </c>
      <c r="G53" s="71">
        <v>0</v>
      </c>
      <c r="H53" s="86">
        <v>0</v>
      </c>
      <c r="I53" s="16"/>
      <c r="J53" s="1064"/>
      <c r="K53" s="1065"/>
      <c r="L53" s="1065"/>
      <c r="M53" s="1056"/>
      <c r="N53" s="1057"/>
      <c r="O53" s="1027"/>
      <c r="P53" s="1027"/>
    </row>
    <row r="54" spans="1:16" ht="15.75" hidden="1" customHeight="1" x14ac:dyDescent="0.2">
      <c r="A54" s="69"/>
      <c r="B54" s="91"/>
      <c r="C54" s="91"/>
      <c r="D54" s="80" t="s">
        <v>99</v>
      </c>
      <c r="E54" s="61"/>
      <c r="F54" s="94">
        <v>0</v>
      </c>
      <c r="G54" s="82">
        <v>0</v>
      </c>
      <c r="H54" s="95">
        <v>0</v>
      </c>
      <c r="I54" s="16"/>
      <c r="J54" s="1064"/>
      <c r="K54" s="1065"/>
      <c r="L54" s="1065"/>
      <c r="M54" s="1056"/>
      <c r="N54" s="1057"/>
      <c r="O54" s="1027"/>
      <c r="P54" s="1027"/>
    </row>
    <row r="55" spans="1:16" ht="15.75" hidden="1" customHeight="1" x14ac:dyDescent="0.2">
      <c r="A55" s="69"/>
      <c r="B55" s="91"/>
      <c r="C55" s="91"/>
      <c r="D55" s="80"/>
      <c r="E55" s="61"/>
      <c r="F55" s="96"/>
      <c r="G55" s="1035"/>
      <c r="H55" s="98"/>
      <c r="I55" s="16"/>
      <c r="J55" s="1064"/>
      <c r="K55" s="1065"/>
      <c r="L55" s="1065"/>
      <c r="M55" s="1056"/>
      <c r="N55" s="1057"/>
      <c r="O55" s="1027"/>
      <c r="P55" s="1027"/>
    </row>
    <row r="56" spans="1:16" ht="15.75" hidden="1" customHeight="1" x14ac:dyDescent="0.2">
      <c r="A56" s="20" t="s">
        <v>100</v>
      </c>
      <c r="B56" s="99"/>
      <c r="C56" s="99"/>
      <c r="D56" s="1028" t="s">
        <v>92</v>
      </c>
      <c r="E56" s="21"/>
      <c r="F56" s="94">
        <v>0</v>
      </c>
      <c r="G56" s="71">
        <v>0</v>
      </c>
      <c r="H56" s="86">
        <v>0</v>
      </c>
      <c r="I56" s="16"/>
      <c r="J56" s="1064"/>
      <c r="K56" s="1065"/>
      <c r="L56" s="1065"/>
      <c r="M56" s="1056"/>
      <c r="N56" s="1057"/>
      <c r="O56" s="1027"/>
      <c r="P56" s="1027"/>
    </row>
    <row r="57" spans="1:16" ht="12.75" hidden="1" customHeight="1" x14ac:dyDescent="0.2">
      <c r="A57" s="20"/>
      <c r="B57" s="99"/>
      <c r="C57" s="99"/>
      <c r="D57" s="1028"/>
      <c r="E57" s="21"/>
      <c r="F57" s="94"/>
      <c r="G57" s="71"/>
      <c r="H57" s="86"/>
      <c r="I57" s="16"/>
      <c r="J57" s="1064"/>
      <c r="K57" s="1065"/>
      <c r="L57" s="1065"/>
      <c r="M57" s="1056"/>
      <c r="N57" s="1068"/>
    </row>
    <row r="58" spans="1:16" ht="12.75" hidden="1" customHeight="1" x14ac:dyDescent="0.2">
      <c r="A58" s="20" t="s">
        <v>97</v>
      </c>
      <c r="B58" s="99"/>
      <c r="C58" s="99"/>
      <c r="D58" s="1028" t="s">
        <v>101</v>
      </c>
      <c r="E58" s="21"/>
      <c r="F58" s="94">
        <v>401728.83</v>
      </c>
      <c r="G58" s="71">
        <v>401728.83</v>
      </c>
      <c r="H58" s="86">
        <v>401728.83</v>
      </c>
      <c r="I58" s="16"/>
      <c r="J58" s="1064"/>
      <c r="K58" s="1065"/>
      <c r="L58" s="1065"/>
      <c r="M58" s="1056"/>
      <c r="N58" s="1068"/>
    </row>
    <row r="59" spans="1:16" ht="12.75" hidden="1" customHeight="1" x14ac:dyDescent="0.2">
      <c r="A59" s="20"/>
      <c r="B59" s="99"/>
      <c r="C59" s="99"/>
      <c r="D59" s="1028"/>
      <c r="E59" s="21"/>
      <c r="F59" s="96"/>
      <c r="G59" s="101"/>
      <c r="H59" s="102"/>
      <c r="I59" s="16"/>
      <c r="J59" s="1064"/>
      <c r="K59" s="1065"/>
      <c r="L59" s="1065"/>
      <c r="M59" s="1056"/>
      <c r="N59" s="1068"/>
    </row>
    <row r="60" spans="1:16" ht="12.75" hidden="1" customHeight="1" x14ac:dyDescent="0.2">
      <c r="A60" s="20" t="s">
        <v>100</v>
      </c>
      <c r="B60" s="99"/>
      <c r="C60" s="99"/>
      <c r="D60" s="1028" t="s">
        <v>92</v>
      </c>
      <c r="E60" s="21"/>
      <c r="F60" s="94">
        <v>72311.19</v>
      </c>
      <c r="G60" s="71">
        <v>72311.19</v>
      </c>
      <c r="H60" s="86">
        <v>72311.19</v>
      </c>
      <c r="I60" s="16"/>
      <c r="J60" s="1064"/>
      <c r="K60" s="1065"/>
      <c r="L60" s="1065"/>
      <c r="M60" s="1056"/>
      <c r="N60" s="1068"/>
    </row>
    <row r="61" spans="1:16" ht="12.75" hidden="1" customHeight="1" x14ac:dyDescent="0.2">
      <c r="A61" s="20"/>
      <c r="B61" s="99"/>
      <c r="C61" s="99"/>
      <c r="D61" s="1028"/>
      <c r="E61" s="21"/>
      <c r="F61" s="96"/>
      <c r="G61" s="101"/>
      <c r="H61" s="102"/>
      <c r="I61" s="16"/>
      <c r="J61" s="1064"/>
      <c r="K61" s="1065"/>
      <c r="L61" s="1065"/>
      <c r="M61" s="1056"/>
      <c r="N61" s="1068"/>
    </row>
    <row r="62" spans="1:16" ht="12.75" hidden="1" customHeight="1" x14ac:dyDescent="0.2">
      <c r="A62" s="20"/>
      <c r="B62" s="99"/>
      <c r="C62" s="99"/>
      <c r="D62" s="1028"/>
      <c r="E62" s="21"/>
      <c r="F62" s="56"/>
      <c r="G62" s="103"/>
      <c r="H62" s="86"/>
      <c r="I62" s="16"/>
      <c r="J62" s="1064"/>
      <c r="K62" s="1065"/>
      <c r="L62" s="1065"/>
      <c r="M62" s="1056"/>
      <c r="N62" s="1068"/>
    </row>
    <row r="63" spans="1:16" ht="12.75" hidden="1" customHeight="1" x14ac:dyDescent="0.2">
      <c r="A63" s="104"/>
      <c r="B63" s="105"/>
      <c r="C63" s="105"/>
      <c r="D63" s="106"/>
      <c r="E63" s="60"/>
      <c r="F63" s="107"/>
      <c r="G63" s="107"/>
      <c r="H63" s="108"/>
      <c r="I63" s="16"/>
      <c r="J63" s="1064"/>
      <c r="K63" s="1065"/>
      <c r="L63" s="1065"/>
      <c r="M63" s="1056"/>
      <c r="N63" s="1068"/>
    </row>
    <row r="64" spans="1:16" ht="12.75" hidden="1" customHeight="1" x14ac:dyDescent="0.2">
      <c r="A64" s="20"/>
      <c r="B64" s="99"/>
      <c r="C64" s="99"/>
      <c r="D64" s="1028" t="s">
        <v>102</v>
      </c>
      <c r="E64" s="21"/>
      <c r="F64" s="109"/>
      <c r="G64" s="110">
        <v>0</v>
      </c>
      <c r="H64" s="111">
        <v>0</v>
      </c>
      <c r="I64" s="16"/>
      <c r="J64" s="1064"/>
      <c r="K64" s="1065"/>
      <c r="L64" s="1065"/>
      <c r="M64" s="1056"/>
      <c r="N64" s="1068"/>
    </row>
    <row r="65" spans="1:14" ht="12.75" hidden="1" customHeight="1" x14ac:dyDescent="0.2">
      <c r="A65" s="20"/>
      <c r="B65" s="99"/>
      <c r="C65" s="99"/>
      <c r="D65" s="1028" t="s">
        <v>92</v>
      </c>
      <c r="E65" s="21"/>
      <c r="F65" s="112"/>
      <c r="G65" s="113">
        <v>0</v>
      </c>
      <c r="H65" s="114">
        <v>0</v>
      </c>
      <c r="I65" s="16"/>
      <c r="J65" s="1064"/>
      <c r="K65" s="1065"/>
      <c r="L65" s="1065"/>
      <c r="M65" s="1056"/>
      <c r="N65" s="1068"/>
    </row>
    <row r="66" spans="1:14" ht="12.75" hidden="1" customHeight="1" x14ac:dyDescent="0.2">
      <c r="A66" s="20"/>
      <c r="B66" s="99"/>
      <c r="C66" s="99"/>
      <c r="D66" s="1028" t="s">
        <v>103</v>
      </c>
      <c r="E66" s="21"/>
      <c r="F66" s="112"/>
      <c r="G66" s="113">
        <v>0</v>
      </c>
      <c r="H66" s="114">
        <v>0</v>
      </c>
      <c r="I66" s="16"/>
      <c r="J66" s="1064"/>
      <c r="K66" s="1065"/>
      <c r="L66" s="1065"/>
      <c r="M66" s="1056"/>
      <c r="N66" s="1068"/>
    </row>
    <row r="67" spans="1:14" ht="12.75" hidden="1" customHeight="1" x14ac:dyDescent="0.2">
      <c r="A67" s="20"/>
      <c r="B67" s="99"/>
      <c r="C67" s="99"/>
      <c r="D67" s="1028" t="s">
        <v>104</v>
      </c>
      <c r="E67" s="60"/>
      <c r="F67" s="112"/>
      <c r="G67" s="113">
        <v>0</v>
      </c>
      <c r="H67" s="114">
        <v>0</v>
      </c>
      <c r="I67" s="16"/>
      <c r="J67" s="1064"/>
      <c r="K67" s="1065"/>
      <c r="L67" s="1065"/>
      <c r="M67" s="1056"/>
      <c r="N67" s="1068"/>
    </row>
    <row r="68" spans="1:14" ht="12.75" hidden="1" customHeight="1" x14ac:dyDescent="0.2">
      <c r="A68" s="20"/>
      <c r="B68" s="99"/>
      <c r="C68" s="99"/>
      <c r="D68" s="1028" t="s">
        <v>92</v>
      </c>
      <c r="E68" s="21"/>
      <c r="F68" s="115"/>
      <c r="G68" s="116">
        <v>0</v>
      </c>
      <c r="H68" s="117">
        <v>0</v>
      </c>
      <c r="I68" s="16"/>
      <c r="J68" s="1064"/>
      <c r="K68" s="1065"/>
      <c r="L68" s="1065"/>
      <c r="M68" s="1056"/>
      <c r="N68" s="1068"/>
    </row>
    <row r="69" spans="1:14" ht="12.75" hidden="1" customHeight="1" x14ac:dyDescent="0.2">
      <c r="A69" s="118"/>
      <c r="B69" s="104"/>
      <c r="C69" s="104"/>
      <c r="D69" s="85" t="s">
        <v>105</v>
      </c>
      <c r="E69" s="60"/>
      <c r="F69" s="119"/>
      <c r="G69" s="110">
        <v>0</v>
      </c>
      <c r="H69" s="114">
        <v>0</v>
      </c>
      <c r="I69" s="16"/>
      <c r="J69" s="1064"/>
      <c r="K69" s="1065"/>
      <c r="L69" s="1065"/>
      <c r="M69" s="1056"/>
      <c r="N69" s="1068"/>
    </row>
    <row r="70" spans="1:14" ht="12.75" hidden="1" customHeight="1" x14ac:dyDescent="0.2">
      <c r="A70" s="20"/>
      <c r="B70" s="87"/>
      <c r="C70" s="87"/>
      <c r="D70" s="1029" t="s">
        <v>106</v>
      </c>
      <c r="E70" s="21"/>
      <c r="F70" s="112"/>
      <c r="G70" s="113">
        <v>0</v>
      </c>
      <c r="H70" s="114">
        <v>0</v>
      </c>
      <c r="I70" s="16"/>
      <c r="J70" s="1064"/>
      <c r="K70" s="1065"/>
      <c r="L70" s="1065"/>
      <c r="M70" s="1056"/>
      <c r="N70" s="1068"/>
    </row>
    <row r="71" spans="1:14" ht="12.75" hidden="1" customHeight="1" x14ac:dyDescent="0.2">
      <c r="A71" s="20"/>
      <c r="B71" s="87"/>
      <c r="C71" s="87"/>
      <c r="D71" s="1029" t="s">
        <v>92</v>
      </c>
      <c r="E71" s="21"/>
      <c r="F71" s="112"/>
      <c r="G71" s="113">
        <v>0</v>
      </c>
      <c r="H71" s="114">
        <v>0</v>
      </c>
      <c r="I71" s="16"/>
      <c r="J71" s="1064"/>
      <c r="K71" s="1065"/>
      <c r="L71" s="1065"/>
      <c r="M71" s="1056"/>
      <c r="N71" s="1068"/>
    </row>
    <row r="72" spans="1:14" ht="12.75" hidden="1" customHeight="1" x14ac:dyDescent="0.2">
      <c r="A72" s="20"/>
      <c r="B72" s="87"/>
      <c r="C72" s="87"/>
      <c r="D72" s="1029" t="s">
        <v>107</v>
      </c>
      <c r="E72" s="21"/>
      <c r="F72" s="112"/>
      <c r="G72" s="113">
        <v>0</v>
      </c>
      <c r="H72" s="114">
        <v>0</v>
      </c>
      <c r="I72" s="16"/>
      <c r="J72" s="1064"/>
      <c r="K72" s="1065"/>
      <c r="L72" s="1065"/>
      <c r="M72" s="1056"/>
      <c r="N72" s="1068"/>
    </row>
    <row r="73" spans="1:14" ht="12.75" hidden="1" customHeight="1" x14ac:dyDescent="0.2">
      <c r="A73" s="118"/>
      <c r="B73" s="105"/>
      <c r="C73" s="105"/>
      <c r="D73" s="106" t="s">
        <v>108</v>
      </c>
      <c r="E73" s="60"/>
      <c r="F73" s="119"/>
      <c r="G73" s="110">
        <v>0</v>
      </c>
      <c r="H73" s="111">
        <v>0</v>
      </c>
      <c r="I73" s="16"/>
      <c r="J73" s="1064"/>
      <c r="K73" s="1065"/>
      <c r="L73" s="1065"/>
      <c r="M73" s="1056"/>
      <c r="N73" s="1068"/>
    </row>
    <row r="74" spans="1:14" ht="12.75" hidden="1" customHeight="1" x14ac:dyDescent="0.2">
      <c r="A74" s="118"/>
      <c r="B74" s="105"/>
      <c r="C74" s="105"/>
      <c r="D74" s="106" t="s">
        <v>92</v>
      </c>
      <c r="E74" s="60"/>
      <c r="F74" s="119"/>
      <c r="G74" s="110">
        <v>0</v>
      </c>
      <c r="H74" s="111">
        <v>0</v>
      </c>
      <c r="I74" s="16"/>
      <c r="J74" s="1064"/>
      <c r="K74" s="1065"/>
      <c r="L74" s="1065"/>
      <c r="M74" s="1056"/>
      <c r="N74" s="1068"/>
    </row>
    <row r="75" spans="1:14" ht="12.75" hidden="1" customHeight="1" x14ac:dyDescent="0.2">
      <c r="A75" s="118"/>
      <c r="B75" s="105"/>
      <c r="C75" s="105"/>
      <c r="D75" s="106" t="s">
        <v>109</v>
      </c>
      <c r="E75" s="60"/>
      <c r="F75" s="119"/>
      <c r="G75" s="110">
        <v>0</v>
      </c>
      <c r="H75" s="111">
        <v>0</v>
      </c>
      <c r="I75" s="16"/>
      <c r="J75" s="1064"/>
      <c r="K75" s="1065"/>
      <c r="L75" s="1065"/>
      <c r="M75" s="1056"/>
      <c r="N75" s="1068"/>
    </row>
    <row r="76" spans="1:14" ht="12.75" hidden="1" customHeight="1" x14ac:dyDescent="0.2">
      <c r="A76" s="120" t="s">
        <v>34</v>
      </c>
      <c r="B76" s="121"/>
      <c r="C76" s="121"/>
      <c r="D76" s="122" t="s">
        <v>110</v>
      </c>
      <c r="E76" s="123"/>
      <c r="F76" s="124"/>
      <c r="G76" s="125" t="e">
        <v>#REF!</v>
      </c>
      <c r="H76" s="126"/>
      <c r="I76" s="16"/>
      <c r="J76" s="1064"/>
      <c r="K76" s="1065"/>
      <c r="L76" s="1065"/>
      <c r="M76" s="1056"/>
      <c r="N76" s="1068"/>
    </row>
    <row r="77" spans="1:14" ht="13.5" hidden="1" customHeight="1" thickBot="1" x14ac:dyDescent="0.25">
      <c r="A77" s="50"/>
      <c r="B77" s="50"/>
      <c r="C77" s="50"/>
      <c r="F77" s="50"/>
      <c r="G77" s="1030" t="s">
        <v>111</v>
      </c>
      <c r="H77" s="127">
        <v>379935.31</v>
      </c>
      <c r="I77" s="16"/>
      <c r="J77" s="1064"/>
      <c r="K77" s="1065"/>
      <c r="L77" s="1065"/>
      <c r="M77" s="1056"/>
      <c r="N77" s="1068"/>
    </row>
    <row r="78" spans="1:14" ht="13.5" hidden="1" customHeight="1" thickBot="1" x14ac:dyDescent="0.25">
      <c r="F78" s="50"/>
      <c r="G78" s="1030" t="s">
        <v>112</v>
      </c>
      <c r="H78" s="127">
        <v>68388.36</v>
      </c>
      <c r="I78" s="16"/>
      <c r="J78" s="1064"/>
      <c r="K78" s="1065"/>
      <c r="L78" s="1065"/>
      <c r="M78" s="1056"/>
      <c r="N78" s="1068"/>
    </row>
    <row r="79" spans="1:14" ht="13.5" hidden="1" customHeight="1" thickBot="1" x14ac:dyDescent="0.25">
      <c r="F79" s="1495" t="s">
        <v>113</v>
      </c>
      <c r="G79" s="1495"/>
      <c r="H79" s="127">
        <v>448323.67</v>
      </c>
      <c r="I79" s="16"/>
      <c r="J79" s="1064"/>
      <c r="K79" s="1065"/>
      <c r="L79" s="1065"/>
      <c r="M79" s="1056"/>
      <c r="N79" s="1068"/>
    </row>
    <row r="80" spans="1:14" ht="12.75" hidden="1" customHeight="1" x14ac:dyDescent="0.2">
      <c r="F80" s="50"/>
      <c r="G80" s="50"/>
      <c r="H80" s="128"/>
      <c r="I80" s="16"/>
      <c r="J80" s="1064"/>
      <c r="K80" s="1065"/>
      <c r="L80" s="1065"/>
      <c r="M80" s="1056"/>
      <c r="N80" s="1068"/>
    </row>
    <row r="81" spans="1:15" x14ac:dyDescent="0.2">
      <c r="E81" s="13" t="s">
        <v>114</v>
      </c>
      <c r="F81" s="50"/>
      <c r="G81" s="50"/>
      <c r="H81" s="76">
        <f>H44/2</f>
        <v>77922223.820251986</v>
      </c>
      <c r="I81" s="132" t="s">
        <v>1904</v>
      </c>
      <c r="J81" s="1064"/>
      <c r="K81" s="1065"/>
      <c r="L81" s="1065"/>
      <c r="M81" s="1056"/>
      <c r="N81" s="1068"/>
    </row>
    <row r="82" spans="1:15" ht="13.5" thickBot="1" x14ac:dyDescent="0.25">
      <c r="E82" s="13" t="s">
        <v>115</v>
      </c>
      <c r="F82" s="50"/>
      <c r="G82" s="50"/>
      <c r="H82" s="1069">
        <f>H81</f>
        <v>77922223.820251986</v>
      </c>
      <c r="I82" s="16"/>
      <c r="J82" s="1070"/>
      <c r="K82" s="1071"/>
      <c r="L82" s="1071"/>
      <c r="M82" s="1072"/>
      <c r="N82" s="1073"/>
    </row>
    <row r="83" spans="1:15" ht="13.5" thickTop="1" x14ac:dyDescent="0.2">
      <c r="E83" s="13" t="s">
        <v>116</v>
      </c>
      <c r="F83" s="50"/>
      <c r="G83" s="50"/>
      <c r="H83" s="76">
        <f>H82/120*20</f>
        <v>12987037.303375332</v>
      </c>
      <c r="I83" s="74"/>
      <c r="J83" s="1074"/>
      <c r="K83" s="1075">
        <f>SUM(K33:K82)</f>
        <v>283784458.52717066</v>
      </c>
      <c r="L83" s="1075">
        <f>SUM(L33:L82)</f>
        <v>340541350.23660475</v>
      </c>
      <c r="M83" s="148"/>
      <c r="N83" s="149"/>
      <c r="O83" s="146"/>
    </row>
    <row r="84" spans="1:15" x14ac:dyDescent="0.2">
      <c r="F84" s="50"/>
      <c r="G84" s="50"/>
      <c r="H84" s="128"/>
      <c r="I84" s="74"/>
      <c r="J84" s="77"/>
      <c r="N84" s="73"/>
    </row>
    <row r="85" spans="1:15" ht="15.75" x14ac:dyDescent="0.25">
      <c r="F85" s="50"/>
      <c r="G85" s="50"/>
      <c r="H85" s="128"/>
      <c r="I85" s="74"/>
      <c r="J85" s="77" t="s">
        <v>131</v>
      </c>
      <c r="K85" s="77"/>
      <c r="L85" s="144">
        <f>L31-L83</f>
        <v>131860942.41339523</v>
      </c>
      <c r="N85" s="73"/>
    </row>
    <row r="86" spans="1:15" s="130" customFormat="1" ht="25.5" customHeight="1" x14ac:dyDescent="0.2">
      <c r="A86" s="1504" t="s">
        <v>1152</v>
      </c>
      <c r="B86" s="1504"/>
      <c r="C86" s="1504" t="s">
        <v>123</v>
      </c>
      <c r="D86" s="1504"/>
      <c r="E86" s="1504"/>
      <c r="F86" s="1505"/>
      <c r="G86" s="1505"/>
      <c r="H86" s="130" t="s">
        <v>124</v>
      </c>
      <c r="I86" s="131"/>
      <c r="J86" s="132"/>
      <c r="K86" s="133"/>
      <c r="L86" s="16"/>
      <c r="M86" s="133"/>
      <c r="N86" s="73"/>
    </row>
    <row r="87" spans="1:15" s="130" customFormat="1" ht="15.75" customHeight="1" x14ac:dyDescent="0.2">
      <c r="C87" s="1506" t="s">
        <v>119</v>
      </c>
      <c r="D87" s="1506"/>
      <c r="E87" s="1506"/>
      <c r="F87" s="1502" t="s">
        <v>120</v>
      </c>
      <c r="G87" s="1502"/>
      <c r="H87" s="134" t="s">
        <v>121</v>
      </c>
      <c r="I87" s="135"/>
      <c r="J87" s="132"/>
      <c r="K87" s="133"/>
      <c r="L87" s="16"/>
      <c r="M87" s="133"/>
      <c r="N87" s="73"/>
    </row>
    <row r="88" spans="1:15" s="134" customFormat="1" ht="15.75" customHeight="1" x14ac:dyDescent="0.2">
      <c r="D88" s="1503"/>
      <c r="E88" s="1503"/>
      <c r="F88" s="130"/>
      <c r="G88" s="130"/>
      <c r="H88" s="130"/>
      <c r="I88" s="131"/>
      <c r="J88" s="132"/>
      <c r="K88" s="133"/>
      <c r="L88" s="16"/>
      <c r="M88" s="133"/>
      <c r="N88" s="73"/>
    </row>
    <row r="89" spans="1:15" s="130" customFormat="1" ht="12.75" hidden="1" customHeight="1" x14ac:dyDescent="0.2">
      <c r="J89" s="133"/>
      <c r="K89" s="133"/>
      <c r="L89" s="16"/>
      <c r="M89" s="133"/>
      <c r="N89" s="73"/>
    </row>
    <row r="90" spans="1:15" s="130" customFormat="1" ht="12.75" hidden="1" customHeight="1" x14ac:dyDescent="0.2">
      <c r="J90" s="133"/>
      <c r="K90" s="133"/>
      <c r="L90" s="16"/>
      <c r="M90" s="133"/>
      <c r="N90" s="73"/>
    </row>
    <row r="91" spans="1:15" s="130" customFormat="1" x14ac:dyDescent="0.2">
      <c r="B91" s="50" t="s">
        <v>122</v>
      </c>
      <c r="J91" s="133"/>
      <c r="K91" s="133"/>
      <c r="L91" s="16"/>
      <c r="M91" s="133"/>
      <c r="N91" s="73"/>
    </row>
    <row r="92" spans="1:15" s="130" customFormat="1" x14ac:dyDescent="0.2">
      <c r="J92" s="133"/>
      <c r="K92" s="133"/>
      <c r="L92" s="16"/>
      <c r="M92" s="133"/>
    </row>
    <row r="93" spans="1:15" s="130" customFormat="1" x14ac:dyDescent="0.2">
      <c r="J93" s="133"/>
      <c r="K93" s="133"/>
      <c r="L93" s="16"/>
      <c r="M93" s="133"/>
    </row>
    <row r="94" spans="1:15" s="130" customFormat="1" x14ac:dyDescent="0.2">
      <c r="J94" s="133"/>
      <c r="K94" s="133"/>
      <c r="L94" s="16"/>
      <c r="M94" s="133"/>
    </row>
    <row r="95" spans="1:15" s="130" customFormat="1" x14ac:dyDescent="0.2">
      <c r="C95" s="1488"/>
      <c r="D95" s="1489"/>
      <c r="E95" s="1489"/>
      <c r="F95" s="1489"/>
      <c r="G95" s="1489"/>
      <c r="H95" s="137"/>
      <c r="J95" s="133"/>
      <c r="K95" s="133"/>
      <c r="L95" s="133"/>
      <c r="M95" s="133"/>
    </row>
    <row r="96" spans="1:15" s="130" customFormat="1" ht="30.6" customHeight="1" x14ac:dyDescent="0.2">
      <c r="A96" s="129" t="s">
        <v>1145</v>
      </c>
      <c r="B96" s="1031"/>
      <c r="C96" s="1488" t="s">
        <v>1154</v>
      </c>
      <c r="D96" s="1489"/>
      <c r="E96" s="1489"/>
      <c r="F96" s="1490"/>
      <c r="G96" s="1490"/>
      <c r="H96" s="137" t="s">
        <v>1155</v>
      </c>
      <c r="J96" s="133"/>
      <c r="K96" s="133"/>
      <c r="L96" s="133"/>
      <c r="M96" s="133"/>
    </row>
    <row r="97" spans="2:13" s="130" customFormat="1" x14ac:dyDescent="0.2">
      <c r="D97" s="138" t="s">
        <v>119</v>
      </c>
      <c r="E97" s="134"/>
      <c r="F97" s="1502" t="s">
        <v>120</v>
      </c>
      <c r="G97" s="1502"/>
      <c r="H97" s="139" t="s">
        <v>121</v>
      </c>
      <c r="J97" s="133"/>
      <c r="K97" s="133"/>
      <c r="L97" s="133"/>
      <c r="M97" s="133"/>
    </row>
    <row r="98" spans="2:13" s="130" customFormat="1" x14ac:dyDescent="0.2">
      <c r="D98" s="1503" t="s">
        <v>125</v>
      </c>
      <c r="E98" s="1503"/>
      <c r="J98" s="133"/>
      <c r="K98" s="133"/>
      <c r="L98" s="133"/>
      <c r="M98" s="133"/>
    </row>
    <row r="99" spans="2:13" s="130" customFormat="1" x14ac:dyDescent="0.2">
      <c r="B99" s="50" t="s">
        <v>122</v>
      </c>
      <c r="J99" s="133"/>
      <c r="K99" s="133"/>
      <c r="L99" s="133"/>
      <c r="M99" s="133"/>
    </row>
  </sheetData>
  <mergeCells count="38">
    <mergeCell ref="B32:D32"/>
    <mergeCell ref="C7:F7"/>
    <mergeCell ref="A9:B9"/>
    <mergeCell ref="C9:F9"/>
    <mergeCell ref="C11:F11"/>
    <mergeCell ref="C13:F13"/>
    <mergeCell ref="C14:F14"/>
    <mergeCell ref="G24:H24"/>
    <mergeCell ref="B30:D30"/>
    <mergeCell ref="J30:N30"/>
    <mergeCell ref="B31:D31"/>
    <mergeCell ref="J31:K31"/>
    <mergeCell ref="B33:D33"/>
    <mergeCell ref="B34:D34"/>
    <mergeCell ref="B35:D35"/>
    <mergeCell ref="B36:D36"/>
    <mergeCell ref="B37:D37"/>
    <mergeCell ref="C87:E87"/>
    <mergeCell ref="F87:G87"/>
    <mergeCell ref="O38:P38"/>
    <mergeCell ref="B39:D39"/>
    <mergeCell ref="B40:D40"/>
    <mergeCell ref="B41:D41"/>
    <mergeCell ref="E42:G42"/>
    <mergeCell ref="E43:G43"/>
    <mergeCell ref="B38:D38"/>
    <mergeCell ref="E44:G44"/>
    <mergeCell ref="F79:G79"/>
    <mergeCell ref="A86:B86"/>
    <mergeCell ref="C86:E86"/>
    <mergeCell ref="F86:G86"/>
    <mergeCell ref="D98:E98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C9E95-5153-488A-870A-6BB0C9C9BF8A}">
  <sheetPr codeName="Лист12">
    <tabColor rgb="FFFFFF00"/>
  </sheetPr>
  <dimension ref="A1:GU968"/>
  <sheetViews>
    <sheetView tabSelected="1" view="pageBreakPreview" zoomScale="90" zoomScaleNormal="80" zoomScaleSheetLayoutView="90" workbookViewId="0">
      <selection activeCell="AB23" sqref="AB23"/>
    </sheetView>
  </sheetViews>
  <sheetFormatPr defaultColWidth="9.140625" defaultRowHeight="14.25" customHeight="1" outlineLevelRow="2" outlineLevelCol="2" x14ac:dyDescent="0.2"/>
  <cols>
    <col min="1" max="1" width="24.28515625" style="1428" customWidth="1"/>
    <col min="2" max="2" width="67.140625" style="1426" customWidth="1"/>
    <col min="3" max="3" width="9.28515625" style="1427" customWidth="1"/>
    <col min="4" max="4" width="13.42578125" style="1417" hidden="1" customWidth="1" outlineLevel="1"/>
    <col min="5" max="5" width="18.42578125" style="1418" hidden="1" customWidth="1" outlineLevel="1"/>
    <col min="6" max="6" width="18.42578125" style="1419" hidden="1" customWidth="1" outlineLevel="1"/>
    <col min="7" max="7" width="18.42578125" style="1418" hidden="1" customWidth="1" outlineLevel="1"/>
    <col min="8" max="8" width="18.42578125" style="1419" hidden="1" customWidth="1" outlineLevel="1"/>
    <col min="9" max="9" width="20" style="1419" hidden="1" customWidth="1" outlineLevel="1"/>
    <col min="10" max="10" width="2.28515625" style="1419" hidden="1" customWidth="1" collapsed="1"/>
    <col min="11" max="11" width="13.42578125" style="1417" hidden="1" customWidth="1" outlineLevel="1"/>
    <col min="12" max="12" width="18.42578125" style="1420" hidden="1" customWidth="1" outlineLevel="2"/>
    <col min="13" max="13" width="18.42578125" style="1417" hidden="1" customWidth="1" outlineLevel="2"/>
    <col min="14" max="14" width="18.42578125" style="1420" hidden="1" customWidth="1" outlineLevel="2"/>
    <col min="15" max="15" width="18.42578125" style="1417" hidden="1" customWidth="1" outlineLevel="2"/>
    <col min="16" max="16" width="20" style="1417" hidden="1" customWidth="1" outlineLevel="2"/>
    <col min="17" max="17" width="13.42578125" style="1417" hidden="1" customWidth="1" outlineLevel="1" collapsed="1"/>
    <col min="18" max="18" width="18.42578125" style="1420" hidden="1" customWidth="1" outlineLevel="2"/>
    <col min="19" max="19" width="18.42578125" style="1417" hidden="1" customWidth="1" outlineLevel="2"/>
    <col min="20" max="20" width="18.42578125" style="1420" hidden="1" customWidth="1" outlineLevel="2"/>
    <col min="21" max="21" width="18.42578125" style="1417" hidden="1" customWidth="1" outlineLevel="2"/>
    <col min="22" max="22" width="20" style="1417" hidden="1" customWidth="1" outlineLevel="2"/>
    <col min="23" max="23" width="13.42578125" style="1417" customWidth="1" outlineLevel="1" collapsed="1"/>
    <col min="24" max="24" width="18.42578125" style="1420" customWidth="1" outlineLevel="2"/>
    <col min="25" max="25" width="18.42578125" style="1417" customWidth="1" outlineLevel="2"/>
    <col min="26" max="26" width="18.42578125" style="1420" customWidth="1" outlineLevel="2"/>
    <col min="27" max="27" width="18.42578125" style="1417" customWidth="1" outlineLevel="2"/>
    <col min="28" max="28" width="20" style="1417" customWidth="1" outlineLevel="2"/>
    <col min="29" max="29" width="13.42578125" style="1417" hidden="1" customWidth="1" outlineLevel="1"/>
    <col min="30" max="30" width="18.42578125" style="1420" hidden="1" customWidth="1" outlineLevel="2"/>
    <col min="31" max="31" width="18.42578125" style="1417" hidden="1" customWidth="1" outlineLevel="2"/>
    <col min="32" max="32" width="18.42578125" style="1420" hidden="1" customWidth="1" outlineLevel="2"/>
    <col min="33" max="33" width="18.42578125" style="1417" hidden="1" customWidth="1" outlineLevel="2"/>
    <col min="34" max="34" width="20" style="1417" hidden="1" customWidth="1" outlineLevel="2"/>
    <col min="35" max="35" width="14.7109375" style="1417" hidden="1" customWidth="1" outlineLevel="1" collapsed="1"/>
    <col min="36" max="36" width="18.42578125" style="1420" hidden="1" customWidth="1" outlineLevel="2"/>
    <col min="37" max="37" width="18.42578125" style="1417" hidden="1" customWidth="1" outlineLevel="2"/>
    <col min="38" max="38" width="18.42578125" style="1420" hidden="1" customWidth="1" outlineLevel="2"/>
    <col min="39" max="39" width="18.42578125" style="1417" hidden="1" customWidth="1" outlineLevel="2"/>
    <col min="40" max="40" width="20" style="1417" hidden="1" customWidth="1" outlineLevel="2"/>
    <col min="41" max="41" width="14" style="1417" hidden="1" customWidth="1" outlineLevel="1" collapsed="1"/>
    <col min="42" max="42" width="18.42578125" style="1420" hidden="1" customWidth="1" outlineLevel="2"/>
    <col min="43" max="43" width="18.42578125" style="1417" hidden="1" customWidth="1" outlineLevel="2"/>
    <col min="44" max="44" width="18.42578125" style="1420" hidden="1" customWidth="1" outlineLevel="2"/>
    <col min="45" max="45" width="18.42578125" style="1417" hidden="1" customWidth="1" outlineLevel="2"/>
    <col min="46" max="46" width="20" style="1417" hidden="1" customWidth="1" outlineLevel="2"/>
    <col min="47" max="47" width="13.42578125" style="1417" hidden="1" customWidth="1" outlineLevel="1" collapsed="1"/>
    <col min="48" max="48" width="18.42578125" style="1420" hidden="1" customWidth="1" outlineLevel="2"/>
    <col min="49" max="49" width="18.42578125" style="1417" hidden="1" customWidth="1" outlineLevel="2"/>
    <col min="50" max="50" width="18.42578125" style="1420" hidden="1" customWidth="1" outlineLevel="2"/>
    <col min="51" max="51" width="18.42578125" style="1417" hidden="1" customWidth="1" outlineLevel="2"/>
    <col min="52" max="52" width="20" style="1417" hidden="1" customWidth="1" outlineLevel="2"/>
    <col min="53" max="53" width="13.42578125" style="1417" hidden="1" customWidth="1" outlineLevel="1" collapsed="1"/>
    <col min="54" max="54" width="18.42578125" style="1418" hidden="1" customWidth="1" outlineLevel="2"/>
    <col min="55" max="55" width="18.42578125" style="1419" hidden="1" customWidth="1" outlineLevel="2"/>
    <col min="56" max="56" width="18.42578125" style="1418" hidden="1" customWidth="1" outlineLevel="2"/>
    <col min="57" max="57" width="18.42578125" style="1419" hidden="1" customWidth="1" outlineLevel="2"/>
    <col min="58" max="58" width="20" style="1419" hidden="1" customWidth="1" outlineLevel="2"/>
    <col min="59" max="59" width="1.85546875" style="1419" hidden="1" customWidth="1" outlineLevel="1" collapsed="1"/>
    <col min="60" max="60" width="13.42578125" style="1417" hidden="1" customWidth="1"/>
    <col min="61" max="61" width="18.42578125" style="1418" hidden="1" customWidth="1"/>
    <col min="62" max="62" width="18.42578125" style="1419" hidden="1" customWidth="1"/>
    <col min="63" max="63" width="18.42578125" style="1418" hidden="1" customWidth="1"/>
    <col min="64" max="64" width="18.42578125" style="1419" hidden="1" customWidth="1"/>
    <col min="65" max="65" width="20" style="1419" hidden="1" customWidth="1"/>
    <col min="66" max="66" width="13.42578125" style="1417" hidden="1" customWidth="1"/>
    <col min="67" max="67" width="18.42578125" style="1418" hidden="1" customWidth="1"/>
    <col min="68" max="68" width="18.42578125" style="1419" hidden="1" customWidth="1"/>
    <col min="69" max="69" width="18.42578125" style="1418" hidden="1" customWidth="1"/>
    <col min="70" max="70" width="18.42578125" style="1419" hidden="1" customWidth="1"/>
    <col min="71" max="71" width="20" style="1419" hidden="1" customWidth="1"/>
    <col min="72" max="72" width="16" style="1125" hidden="1" customWidth="1"/>
    <col min="73" max="73" width="23.85546875" style="1125" customWidth="1"/>
    <col min="74" max="74" width="15.140625" style="1125" bestFit="1" customWidth="1"/>
    <col min="75" max="75" width="10.85546875" style="1125" bestFit="1" customWidth="1"/>
    <col min="76" max="16384" width="9.140625" style="1125"/>
  </cols>
  <sheetData>
    <row r="1" spans="1:72" s="1083" customFormat="1" ht="15" outlineLevel="2" x14ac:dyDescent="0.25">
      <c r="A1" s="424"/>
      <c r="B1" s="534"/>
      <c r="C1" s="425"/>
      <c r="D1" s="1078"/>
      <c r="E1" s="1078"/>
      <c r="F1" s="1078"/>
      <c r="G1" s="1078"/>
      <c r="H1" s="1078"/>
      <c r="I1" s="1078"/>
      <c r="J1" s="1078"/>
      <c r="K1" s="1079"/>
      <c r="L1" s="1080"/>
      <c r="M1" s="1081"/>
      <c r="N1" s="1080"/>
      <c r="O1" s="1081"/>
      <c r="P1" s="1081"/>
      <c r="Q1" s="1079"/>
      <c r="R1" s="1080"/>
      <c r="S1" s="1081"/>
      <c r="T1" s="1080"/>
      <c r="U1" s="1081"/>
      <c r="V1" s="1081"/>
      <c r="W1" s="1079"/>
      <c r="X1" s="1080"/>
      <c r="Y1" s="1081"/>
      <c r="Z1" s="1080"/>
      <c r="AA1" s="1081"/>
      <c r="AB1" s="1081"/>
      <c r="AC1" s="1082"/>
      <c r="AD1" s="1082"/>
      <c r="AE1" s="1082"/>
      <c r="AF1" s="1082"/>
      <c r="AG1" s="1082"/>
      <c r="AH1" s="1082"/>
      <c r="AI1" s="1082"/>
      <c r="AJ1" s="1082"/>
      <c r="AK1" s="1082"/>
      <c r="AL1" s="1082"/>
      <c r="AM1" s="1082"/>
      <c r="AN1" s="1082"/>
      <c r="AO1" s="1082"/>
      <c r="AP1" s="1082"/>
      <c r="AQ1" s="1082"/>
      <c r="AR1" s="1082"/>
      <c r="AS1" s="1082"/>
      <c r="AT1" s="1082"/>
      <c r="AU1" s="1082"/>
      <c r="AV1" s="1082"/>
      <c r="AW1" s="1082"/>
      <c r="AX1" s="1082"/>
      <c r="AY1" s="1082"/>
      <c r="AZ1" s="1082"/>
      <c r="BA1" s="1082"/>
      <c r="BB1" s="1078"/>
      <c r="BC1" s="1078"/>
      <c r="BD1" s="1078"/>
      <c r="BE1" s="1078"/>
      <c r="BF1" s="1078"/>
      <c r="BG1" s="1078"/>
      <c r="BH1" s="1078"/>
      <c r="BI1" s="1078"/>
      <c r="BJ1" s="1078"/>
      <c r="BK1" s="1078"/>
      <c r="BL1" s="1078"/>
      <c r="BM1" s="1078"/>
      <c r="BN1" s="1078"/>
      <c r="BO1" s="1078"/>
      <c r="BP1" s="1078"/>
      <c r="BQ1" s="1078"/>
      <c r="BR1" s="1078"/>
      <c r="BS1" s="1078"/>
      <c r="BT1" s="1077"/>
    </row>
    <row r="2" spans="1:72" s="1083" customFormat="1" ht="12.6" customHeight="1" outlineLevel="2" x14ac:dyDescent="0.25">
      <c r="A2" s="424"/>
      <c r="B2" s="534"/>
      <c r="C2" s="425"/>
      <c r="D2" s="1078"/>
      <c r="E2" s="1078"/>
      <c r="F2" s="1078"/>
      <c r="G2" s="1078"/>
      <c r="H2" s="1078"/>
      <c r="I2" s="1078"/>
      <c r="J2" s="1078"/>
      <c r="K2" s="1079"/>
      <c r="L2" s="1080"/>
      <c r="M2" s="1081"/>
      <c r="N2" s="1556" t="s">
        <v>0</v>
      </c>
      <c r="O2" s="1557"/>
      <c r="P2" s="1558"/>
      <c r="Q2" s="1079"/>
      <c r="R2" s="1080"/>
      <c r="S2" s="1081"/>
      <c r="T2" s="1084" t="s">
        <v>0</v>
      </c>
      <c r="U2" s="1085"/>
      <c r="V2" s="1086"/>
      <c r="W2" s="1079"/>
      <c r="X2" s="1080"/>
      <c r="Y2" s="1081"/>
      <c r="Z2" s="1084" t="s">
        <v>0</v>
      </c>
      <c r="AA2" s="1085"/>
      <c r="AB2" s="1086"/>
      <c r="AC2" s="1082"/>
      <c r="AD2" s="1082"/>
      <c r="AE2" s="1082"/>
      <c r="AF2" s="1082"/>
      <c r="AG2" s="1082"/>
      <c r="AH2" s="1082"/>
      <c r="AI2" s="1082"/>
      <c r="AJ2" s="1082"/>
      <c r="AK2" s="1082"/>
      <c r="AL2" s="1082"/>
      <c r="AM2" s="1082"/>
      <c r="AN2" s="1082"/>
      <c r="AO2" s="1082"/>
      <c r="AP2" s="1082"/>
      <c r="AQ2" s="1082"/>
      <c r="AR2" s="1082"/>
      <c r="AS2" s="1082"/>
      <c r="AT2" s="1082"/>
      <c r="AU2" s="1082"/>
      <c r="AV2" s="1082"/>
      <c r="AW2" s="1082"/>
      <c r="AX2" s="1082"/>
      <c r="AY2" s="1082"/>
      <c r="AZ2" s="1082"/>
      <c r="BA2" s="1082"/>
      <c r="BB2" s="1078"/>
      <c r="BC2" s="1078"/>
      <c r="BD2" s="1078"/>
      <c r="BE2" s="1078"/>
      <c r="BF2" s="1078"/>
      <c r="BG2" s="1078"/>
      <c r="BH2" s="1078"/>
      <c r="BI2" s="1078"/>
      <c r="BJ2" s="1078"/>
      <c r="BK2" s="1078"/>
      <c r="BL2" s="1078"/>
      <c r="BM2" s="1078"/>
      <c r="BN2" s="1078"/>
      <c r="BO2" s="1078"/>
      <c r="BP2" s="1078"/>
      <c r="BQ2" s="1078"/>
      <c r="BR2" s="1078"/>
      <c r="BS2" s="1078"/>
      <c r="BT2" s="1077"/>
    </row>
    <row r="3" spans="1:72" s="1083" customFormat="1" ht="15" outlineLevel="2" x14ac:dyDescent="0.25">
      <c r="A3" s="424"/>
      <c r="B3" s="534"/>
      <c r="C3" s="425"/>
      <c r="D3" s="1078"/>
      <c r="E3" s="1078"/>
      <c r="F3" s="1078"/>
      <c r="G3" s="1078"/>
      <c r="H3" s="1078"/>
      <c r="I3" s="1078"/>
      <c r="J3" s="1078"/>
      <c r="K3" s="1079"/>
      <c r="L3" s="1080"/>
      <c r="M3" s="1087" t="s">
        <v>1</v>
      </c>
      <c r="N3" s="1556" t="s">
        <v>2</v>
      </c>
      <c r="O3" s="1557"/>
      <c r="P3" s="1558"/>
      <c r="Q3" s="1079"/>
      <c r="R3" s="1080"/>
      <c r="S3" s="1087" t="s">
        <v>1</v>
      </c>
      <c r="T3" s="1556" t="s">
        <v>2</v>
      </c>
      <c r="U3" s="1557"/>
      <c r="V3" s="1558"/>
      <c r="W3" s="1079"/>
      <c r="X3" s="1080"/>
      <c r="Y3" s="1087" t="s">
        <v>1</v>
      </c>
      <c r="Z3" s="1556" t="s">
        <v>2</v>
      </c>
      <c r="AA3" s="1557"/>
      <c r="AB3" s="1558"/>
      <c r="AC3" s="1082"/>
      <c r="AD3" s="1082"/>
      <c r="AE3" s="1082"/>
      <c r="AF3" s="1082"/>
      <c r="AG3" s="1082"/>
      <c r="AH3" s="1082"/>
      <c r="AI3" s="1082"/>
      <c r="AJ3" s="1082"/>
      <c r="AK3" s="1082"/>
      <c r="AL3" s="1082"/>
      <c r="AM3" s="1082"/>
      <c r="AN3" s="1082"/>
      <c r="AO3" s="1082"/>
      <c r="AP3" s="1082"/>
      <c r="AQ3" s="1082"/>
      <c r="AR3" s="1082"/>
      <c r="AS3" s="1082"/>
      <c r="AT3" s="1082"/>
      <c r="AU3" s="1082"/>
      <c r="AV3" s="1082"/>
      <c r="AW3" s="1082"/>
      <c r="AX3" s="1082"/>
      <c r="AY3" s="1082"/>
      <c r="AZ3" s="1082"/>
      <c r="BA3" s="1082"/>
      <c r="BB3" s="1078"/>
      <c r="BC3" s="1078"/>
      <c r="BD3" s="1078"/>
      <c r="BE3" s="1078"/>
      <c r="BF3" s="1078"/>
      <c r="BG3" s="1078"/>
      <c r="BH3" s="1078"/>
      <c r="BI3" s="1078"/>
      <c r="BJ3" s="1078"/>
      <c r="BK3" s="1078"/>
      <c r="BL3" s="1078"/>
      <c r="BM3" s="1078"/>
      <c r="BN3" s="1078"/>
      <c r="BO3" s="1078"/>
      <c r="BP3" s="1078"/>
      <c r="BQ3" s="1078"/>
      <c r="BR3" s="1078"/>
      <c r="BS3" s="1078"/>
      <c r="BT3" s="1077"/>
    </row>
    <row r="4" spans="1:72" s="1083" customFormat="1" ht="13.5" customHeight="1" outlineLevel="2" x14ac:dyDescent="0.25">
      <c r="A4" s="424"/>
      <c r="B4" s="535"/>
      <c r="C4" s="425"/>
      <c r="D4" s="1078"/>
      <c r="E4" s="1078"/>
      <c r="F4" s="1078"/>
      <c r="G4" s="1078"/>
      <c r="H4" s="1078"/>
      <c r="I4" s="1078"/>
      <c r="J4" s="1078"/>
      <c r="K4" s="1079"/>
      <c r="L4" s="1080"/>
      <c r="M4" s="1087"/>
      <c r="N4" s="1585"/>
      <c r="O4" s="1586"/>
      <c r="P4" s="1587"/>
      <c r="Q4" s="1079"/>
      <c r="R4" s="1080"/>
      <c r="S4" s="1087"/>
      <c r="T4" s="1556"/>
      <c r="U4" s="1557"/>
      <c r="V4" s="1558"/>
      <c r="W4" s="1079"/>
      <c r="X4" s="1080"/>
      <c r="Y4" s="1087"/>
      <c r="Z4" s="1556"/>
      <c r="AA4" s="1557"/>
      <c r="AB4" s="1558"/>
      <c r="AC4" s="1082"/>
      <c r="AD4" s="1082"/>
      <c r="AE4" s="1082"/>
      <c r="AF4" s="1082"/>
      <c r="AG4" s="1082"/>
      <c r="AH4" s="1082"/>
      <c r="AI4" s="1082"/>
      <c r="AJ4" s="1082"/>
      <c r="AK4" s="1082"/>
      <c r="AL4" s="1082"/>
      <c r="AM4" s="1082"/>
      <c r="AN4" s="1082"/>
      <c r="AO4" s="1082"/>
      <c r="AP4" s="1082"/>
      <c r="AQ4" s="1082"/>
      <c r="AR4" s="1082"/>
      <c r="AS4" s="1082"/>
      <c r="AT4" s="1082"/>
      <c r="AU4" s="1082"/>
      <c r="AV4" s="1082"/>
      <c r="AW4" s="1082"/>
      <c r="AX4" s="1082"/>
      <c r="AY4" s="1082"/>
      <c r="AZ4" s="1082"/>
      <c r="BA4" s="1082"/>
      <c r="BB4" s="1078"/>
      <c r="BC4" s="1078"/>
      <c r="BD4" s="1078"/>
      <c r="BE4" s="1078"/>
      <c r="BF4" s="1078"/>
      <c r="BG4" s="1078"/>
      <c r="BH4" s="1078"/>
      <c r="BI4" s="1078"/>
      <c r="BJ4" s="1078"/>
      <c r="BK4" s="1078"/>
      <c r="BL4" s="1078"/>
      <c r="BM4" s="1078"/>
      <c r="BN4" s="1078"/>
      <c r="BO4" s="1078"/>
      <c r="BP4" s="1078"/>
      <c r="BQ4" s="1078"/>
      <c r="BR4" s="1078"/>
      <c r="BS4" s="1078"/>
      <c r="BT4" s="1077"/>
    </row>
    <row r="5" spans="1:72" s="1083" customFormat="1" ht="15" outlineLevel="2" x14ac:dyDescent="0.25">
      <c r="A5" s="426" t="s">
        <v>3</v>
      </c>
      <c r="B5" s="536"/>
      <c r="C5" s="427"/>
      <c r="D5" s="1078"/>
      <c r="E5" s="1078"/>
      <c r="F5" s="1078"/>
      <c r="G5" s="1078"/>
      <c r="H5" s="1078"/>
      <c r="I5" s="1078"/>
      <c r="J5" s="1078"/>
      <c r="K5" s="1079"/>
      <c r="L5" s="1080"/>
      <c r="M5" s="1087" t="s">
        <v>4</v>
      </c>
      <c r="N5" s="1582"/>
      <c r="O5" s="1583"/>
      <c r="P5" s="1584"/>
      <c r="Q5" s="1079"/>
      <c r="R5" s="1080"/>
      <c r="S5" s="1087" t="s">
        <v>4</v>
      </c>
      <c r="T5" s="1556"/>
      <c r="U5" s="1557"/>
      <c r="V5" s="1558"/>
      <c r="W5" s="1079"/>
      <c r="X5" s="1080"/>
      <c r="Y5" s="1087" t="s">
        <v>4</v>
      </c>
      <c r="Z5" s="1556"/>
      <c r="AA5" s="1557"/>
      <c r="AB5" s="1558"/>
      <c r="AC5" s="1082"/>
      <c r="AD5" s="1082"/>
      <c r="AE5" s="1082"/>
      <c r="AF5" s="1082"/>
      <c r="AG5" s="1082"/>
      <c r="AH5" s="1082"/>
      <c r="AI5" s="1082"/>
      <c r="AJ5" s="1082"/>
      <c r="AK5" s="1082"/>
      <c r="AL5" s="1082"/>
      <c r="AM5" s="1082"/>
      <c r="AN5" s="1082"/>
      <c r="AO5" s="1082"/>
      <c r="AP5" s="1082"/>
      <c r="AQ5" s="1082"/>
      <c r="AR5" s="1082"/>
      <c r="AS5" s="1082"/>
      <c r="AT5" s="1082"/>
      <c r="AU5" s="1082"/>
      <c r="AV5" s="1082"/>
      <c r="AW5" s="1082"/>
      <c r="AX5" s="1082"/>
      <c r="AY5" s="1082"/>
      <c r="AZ5" s="1082"/>
      <c r="BA5" s="1082"/>
      <c r="BB5" s="1078"/>
      <c r="BC5" s="1078"/>
      <c r="BD5" s="1078"/>
      <c r="BE5" s="1078"/>
      <c r="BF5" s="1078"/>
      <c r="BG5" s="1078"/>
      <c r="BH5" s="1078"/>
      <c r="BI5" s="1078"/>
      <c r="BJ5" s="1078"/>
      <c r="BK5" s="1078"/>
      <c r="BL5" s="1078"/>
      <c r="BM5" s="1078"/>
      <c r="BN5" s="1078"/>
      <c r="BO5" s="1078"/>
      <c r="BP5" s="1078"/>
      <c r="BQ5" s="1078"/>
      <c r="BR5" s="1078"/>
      <c r="BS5" s="1078"/>
      <c r="BT5" s="1077"/>
    </row>
    <row r="6" spans="1:72" s="1083" customFormat="1" ht="33" customHeight="1" outlineLevel="2" x14ac:dyDescent="0.25">
      <c r="A6" s="424"/>
      <c r="B6" s="1437" t="s">
        <v>6</v>
      </c>
      <c r="C6" s="425"/>
      <c r="D6" s="1078"/>
      <c r="E6" s="1078"/>
      <c r="F6" s="1078"/>
      <c r="G6" s="1078"/>
      <c r="H6" s="1078"/>
      <c r="I6" s="1078"/>
      <c r="J6" s="1078"/>
      <c r="K6" s="1079"/>
      <c r="L6" s="1080"/>
      <c r="M6" s="1087"/>
      <c r="N6" s="1585"/>
      <c r="O6" s="1586"/>
      <c r="P6" s="1587"/>
      <c r="Q6" s="1079"/>
      <c r="R6" s="1080"/>
      <c r="S6" s="1087"/>
      <c r="T6" s="1556"/>
      <c r="U6" s="1557"/>
      <c r="V6" s="1558"/>
      <c r="W6" s="1079"/>
      <c r="X6" s="1080"/>
      <c r="Y6" s="1087"/>
      <c r="Z6" s="1556"/>
      <c r="AA6" s="1557"/>
      <c r="AB6" s="1558"/>
      <c r="AC6" s="1082"/>
      <c r="AD6" s="1082"/>
      <c r="AE6" s="1082"/>
      <c r="AF6" s="1082"/>
      <c r="AG6" s="1082"/>
      <c r="AH6" s="1082"/>
      <c r="AI6" s="1082"/>
      <c r="AJ6" s="1082"/>
      <c r="AK6" s="1082"/>
      <c r="AL6" s="1082"/>
      <c r="AM6" s="1082"/>
      <c r="AN6" s="1082"/>
      <c r="AO6" s="1082"/>
      <c r="AP6" s="1082"/>
      <c r="AQ6" s="1082"/>
      <c r="AR6" s="1082"/>
      <c r="AS6" s="1082"/>
      <c r="AT6" s="1082"/>
      <c r="AU6" s="1082"/>
      <c r="AV6" s="1082"/>
      <c r="AW6" s="1082"/>
      <c r="AX6" s="1082"/>
      <c r="AY6" s="1082"/>
      <c r="AZ6" s="1082"/>
      <c r="BA6" s="1082"/>
      <c r="BB6" s="1078"/>
      <c r="BC6" s="1078"/>
      <c r="BD6" s="1078"/>
      <c r="BE6" s="1078"/>
      <c r="BF6" s="1078"/>
      <c r="BG6" s="1078"/>
      <c r="BH6" s="1078"/>
      <c r="BI6" s="1078"/>
      <c r="BJ6" s="1078"/>
      <c r="BK6" s="1078"/>
      <c r="BL6" s="1078"/>
      <c r="BM6" s="1078"/>
      <c r="BN6" s="1078"/>
      <c r="BO6" s="1078"/>
      <c r="BP6" s="1078"/>
      <c r="BQ6" s="1078"/>
      <c r="BR6" s="1078"/>
      <c r="BS6" s="1078"/>
      <c r="BT6" s="1077"/>
    </row>
    <row r="7" spans="1:72" s="1083" customFormat="1" ht="33.75" customHeight="1" outlineLevel="2" x14ac:dyDescent="0.25">
      <c r="A7" s="426" t="s">
        <v>1143</v>
      </c>
      <c r="B7" s="1552" t="s">
        <v>1144</v>
      </c>
      <c r="C7" s="1552"/>
      <c r="D7" s="1078"/>
      <c r="E7" s="1078"/>
      <c r="F7" s="1078"/>
      <c r="G7" s="1078"/>
      <c r="H7" s="1078"/>
      <c r="I7" s="1078"/>
      <c r="J7" s="1078"/>
      <c r="K7" s="1088"/>
      <c r="L7" s="1080"/>
      <c r="M7" s="1087" t="s">
        <v>4</v>
      </c>
      <c r="N7" s="1582" t="s">
        <v>42</v>
      </c>
      <c r="O7" s="1583"/>
      <c r="P7" s="1584"/>
      <c r="Q7" s="1088"/>
      <c r="R7" s="1080"/>
      <c r="S7" s="1087" t="s">
        <v>4</v>
      </c>
      <c r="T7" s="1556" t="s">
        <v>42</v>
      </c>
      <c r="U7" s="1557"/>
      <c r="V7" s="1558"/>
      <c r="W7" s="1088"/>
      <c r="X7" s="1080"/>
      <c r="Y7" s="1087" t="s">
        <v>4</v>
      </c>
      <c r="Z7" s="1588">
        <v>16673706</v>
      </c>
      <c r="AA7" s="1589"/>
      <c r="AB7" s="1590"/>
      <c r="AC7" s="1082"/>
      <c r="AD7" s="1082"/>
      <c r="AE7" s="1082"/>
      <c r="AF7" s="1082"/>
      <c r="AG7" s="1082"/>
      <c r="AH7" s="1082"/>
      <c r="AI7" s="1082"/>
      <c r="AJ7" s="1082"/>
      <c r="AK7" s="1082"/>
      <c r="AL7" s="1082"/>
      <c r="AM7" s="1082"/>
      <c r="AN7" s="1082"/>
      <c r="AO7" s="1082"/>
      <c r="AP7" s="1082"/>
      <c r="AQ7" s="1082"/>
      <c r="AR7" s="1082"/>
      <c r="AS7" s="1082"/>
      <c r="AT7" s="1082"/>
      <c r="AU7" s="1082"/>
      <c r="AV7" s="1082"/>
      <c r="AW7" s="1082"/>
      <c r="AX7" s="1082"/>
      <c r="AY7" s="1082"/>
      <c r="AZ7" s="1082"/>
      <c r="BA7" s="1082"/>
      <c r="BB7" s="1078"/>
      <c r="BC7" s="1078"/>
      <c r="BD7" s="1078"/>
      <c r="BE7" s="1078"/>
      <c r="BF7" s="1078"/>
      <c r="BG7" s="1078"/>
      <c r="BH7" s="1078"/>
      <c r="BI7" s="1078"/>
      <c r="BJ7" s="1078"/>
      <c r="BK7" s="1078"/>
      <c r="BL7" s="1078"/>
      <c r="BM7" s="1078"/>
      <c r="BN7" s="1078"/>
      <c r="BO7" s="1078"/>
      <c r="BP7" s="1078"/>
      <c r="BQ7" s="1078"/>
      <c r="BR7" s="1078"/>
      <c r="BS7" s="1078"/>
      <c r="BT7" s="1077"/>
    </row>
    <row r="8" spans="1:72" s="1083" customFormat="1" ht="21.75" customHeight="1" outlineLevel="2" x14ac:dyDescent="0.25">
      <c r="A8" s="424"/>
      <c r="B8" s="1437" t="s">
        <v>6</v>
      </c>
      <c r="C8" s="425"/>
      <c r="D8" s="1078"/>
      <c r="E8" s="1078"/>
      <c r="F8" s="1078"/>
      <c r="G8" s="1078"/>
      <c r="H8" s="1078"/>
      <c r="I8" s="1078"/>
      <c r="J8" s="1078"/>
      <c r="K8" s="1079"/>
      <c r="L8" s="1080"/>
      <c r="M8" s="1087"/>
      <c r="N8" s="1585"/>
      <c r="O8" s="1586"/>
      <c r="P8" s="1587"/>
      <c r="Q8" s="1079"/>
      <c r="R8" s="1080"/>
      <c r="S8" s="1087"/>
      <c r="T8" s="1556"/>
      <c r="U8" s="1557"/>
      <c r="V8" s="1558"/>
      <c r="W8" s="1079"/>
      <c r="X8" s="1080"/>
      <c r="Y8" s="1087"/>
      <c r="Z8" s="1591"/>
      <c r="AA8" s="1592"/>
      <c r="AB8" s="1593"/>
      <c r="AC8" s="1082"/>
      <c r="AD8" s="1082"/>
      <c r="AE8" s="1082"/>
      <c r="AF8" s="1082"/>
      <c r="AG8" s="1082"/>
      <c r="AH8" s="1082"/>
      <c r="AI8" s="1082"/>
      <c r="AJ8" s="1082"/>
      <c r="AK8" s="1082"/>
      <c r="AL8" s="1082"/>
      <c r="AM8" s="1082"/>
      <c r="AN8" s="1082"/>
      <c r="AO8" s="1082"/>
      <c r="AP8" s="1082"/>
      <c r="AQ8" s="1082"/>
      <c r="AR8" s="1082"/>
      <c r="AS8" s="1082"/>
      <c r="AT8" s="1082"/>
      <c r="AU8" s="1082"/>
      <c r="AV8" s="1082"/>
      <c r="AW8" s="1082"/>
      <c r="AX8" s="1082"/>
      <c r="AY8" s="1082"/>
      <c r="AZ8" s="1082"/>
      <c r="BA8" s="1082"/>
      <c r="BB8" s="1078"/>
      <c r="BC8" s="1078"/>
      <c r="BD8" s="1078"/>
      <c r="BE8" s="1078"/>
      <c r="BF8" s="1078"/>
      <c r="BG8" s="1078"/>
      <c r="BH8" s="1078"/>
      <c r="BI8" s="1078"/>
      <c r="BJ8" s="1078"/>
      <c r="BK8" s="1078"/>
      <c r="BL8" s="1078"/>
      <c r="BM8" s="1078"/>
      <c r="BN8" s="1078"/>
      <c r="BO8" s="1078"/>
      <c r="BP8" s="1078"/>
      <c r="BQ8" s="1078"/>
      <c r="BR8" s="1078"/>
      <c r="BS8" s="1078"/>
      <c r="BT8" s="1077"/>
    </row>
    <row r="9" spans="1:72" s="1083" customFormat="1" ht="28.5" customHeight="1" outlineLevel="2" x14ac:dyDescent="0.25">
      <c r="A9" s="426" t="s">
        <v>1145</v>
      </c>
      <c r="B9" s="1553" t="s">
        <v>1146</v>
      </c>
      <c r="C9" s="1553"/>
      <c r="D9" s="1078"/>
      <c r="E9" s="1078"/>
      <c r="F9" s="1078"/>
      <c r="G9" s="1078"/>
      <c r="H9" s="1078"/>
      <c r="I9" s="1078"/>
      <c r="J9" s="1078"/>
      <c r="K9" s="1079"/>
      <c r="L9" s="1080"/>
      <c r="M9" s="1087" t="s">
        <v>4</v>
      </c>
      <c r="N9" s="1582" t="s">
        <v>43</v>
      </c>
      <c r="O9" s="1583"/>
      <c r="P9" s="1584"/>
      <c r="Q9" s="1079"/>
      <c r="R9" s="1080"/>
      <c r="S9" s="1087" t="s">
        <v>4</v>
      </c>
      <c r="T9" s="1556" t="s">
        <v>43</v>
      </c>
      <c r="U9" s="1557"/>
      <c r="V9" s="1558"/>
      <c r="W9" s="1079"/>
      <c r="X9" s="1080"/>
      <c r="Y9" s="1087" t="s">
        <v>4</v>
      </c>
      <c r="Z9" s="1588" t="s">
        <v>1147</v>
      </c>
      <c r="AA9" s="1589"/>
      <c r="AB9" s="1590"/>
      <c r="AC9" s="1082"/>
      <c r="AD9" s="1082"/>
      <c r="AE9" s="1082"/>
      <c r="AF9" s="1082"/>
      <c r="AG9" s="1082"/>
      <c r="AH9" s="1082"/>
      <c r="AI9" s="1082"/>
      <c r="AJ9" s="1082"/>
      <c r="AK9" s="1082"/>
      <c r="AL9" s="1082"/>
      <c r="AM9" s="1082"/>
      <c r="AN9" s="1082"/>
      <c r="AO9" s="1082"/>
      <c r="AP9" s="1082"/>
      <c r="AQ9" s="1082"/>
      <c r="AR9" s="1082"/>
      <c r="AS9" s="1082"/>
      <c r="AT9" s="1082"/>
      <c r="AU9" s="1082"/>
      <c r="AV9" s="1082"/>
      <c r="AW9" s="1082"/>
      <c r="AX9" s="1082"/>
      <c r="AY9" s="1082"/>
      <c r="AZ9" s="1082"/>
      <c r="BA9" s="1082"/>
      <c r="BB9" s="1078"/>
      <c r="BC9" s="1078"/>
      <c r="BD9" s="1078"/>
      <c r="BE9" s="1078"/>
      <c r="BF9" s="1078"/>
      <c r="BG9" s="1078"/>
      <c r="BH9" s="1078"/>
      <c r="BI9" s="1078"/>
      <c r="BJ9" s="1078"/>
      <c r="BK9" s="1078"/>
      <c r="BL9" s="1078"/>
      <c r="BM9" s="1078"/>
      <c r="BN9" s="1078"/>
      <c r="BO9" s="1078"/>
      <c r="BP9" s="1078"/>
      <c r="BQ9" s="1078"/>
      <c r="BR9" s="1078"/>
      <c r="BS9" s="1078"/>
      <c r="BT9" s="1077"/>
    </row>
    <row r="10" spans="1:72" s="1083" customFormat="1" ht="27.75" customHeight="1" outlineLevel="2" x14ac:dyDescent="0.25">
      <c r="A10" s="424"/>
      <c r="B10" s="1437" t="s">
        <v>6</v>
      </c>
      <c r="C10" s="425"/>
      <c r="D10" s="1078"/>
      <c r="E10" s="1078"/>
      <c r="F10" s="1078"/>
      <c r="G10" s="1078"/>
      <c r="H10" s="1078"/>
      <c r="I10" s="1078"/>
      <c r="J10" s="1078"/>
      <c r="K10" s="1079"/>
      <c r="L10" s="1080"/>
      <c r="M10" s="1081"/>
      <c r="N10" s="1585"/>
      <c r="O10" s="1586"/>
      <c r="P10" s="1587"/>
      <c r="Q10" s="1079"/>
      <c r="R10" s="1080"/>
      <c r="S10" s="1081"/>
      <c r="T10" s="1556"/>
      <c r="U10" s="1557"/>
      <c r="V10" s="1558"/>
      <c r="W10" s="1079"/>
      <c r="X10" s="1080"/>
      <c r="Y10" s="1081"/>
      <c r="Z10" s="1556"/>
      <c r="AA10" s="1557"/>
      <c r="AB10" s="1558"/>
      <c r="AC10" s="1082"/>
      <c r="AD10" s="1082"/>
      <c r="AE10" s="1082"/>
      <c r="AF10" s="1082"/>
      <c r="AG10" s="1082"/>
      <c r="AH10" s="1082"/>
      <c r="AI10" s="1082"/>
      <c r="AJ10" s="1082"/>
      <c r="AK10" s="1082"/>
      <c r="AL10" s="1082"/>
      <c r="AM10" s="1082"/>
      <c r="AN10" s="1082"/>
      <c r="AO10" s="1082"/>
      <c r="AP10" s="1082"/>
      <c r="AQ10" s="1082"/>
      <c r="AR10" s="1082"/>
      <c r="AS10" s="1082"/>
      <c r="AT10" s="1082"/>
      <c r="AU10" s="1082"/>
      <c r="AV10" s="1082"/>
      <c r="AW10" s="1082"/>
      <c r="AX10" s="1082"/>
      <c r="AY10" s="1082"/>
      <c r="AZ10" s="1082"/>
      <c r="BA10" s="1082"/>
      <c r="BB10" s="1078"/>
      <c r="BC10" s="1078"/>
      <c r="BD10" s="1078"/>
      <c r="BE10" s="1078"/>
      <c r="BF10" s="1078"/>
      <c r="BG10" s="1078"/>
      <c r="BH10" s="1078"/>
      <c r="BI10" s="1078"/>
      <c r="BJ10" s="1078"/>
      <c r="BK10" s="1078"/>
      <c r="BL10" s="1078"/>
      <c r="BM10" s="1078"/>
      <c r="BN10" s="1078"/>
      <c r="BO10" s="1078"/>
      <c r="BP10" s="1078"/>
      <c r="BQ10" s="1078"/>
      <c r="BR10" s="1078"/>
      <c r="BS10" s="1078"/>
      <c r="BT10" s="1077"/>
    </row>
    <row r="11" spans="1:72" s="1083" customFormat="1" ht="23.25" outlineLevel="2" x14ac:dyDescent="0.25">
      <c r="A11" s="424" t="s">
        <v>9</v>
      </c>
      <c r="B11" s="537" t="s">
        <v>138</v>
      </c>
      <c r="C11" s="427"/>
      <c r="D11" s="1078"/>
      <c r="E11" s="1078"/>
      <c r="F11" s="1091"/>
      <c r="G11" s="1078"/>
      <c r="H11" s="1092"/>
      <c r="I11" s="1078"/>
      <c r="J11" s="1078"/>
      <c r="K11" s="1079"/>
      <c r="L11" s="1080"/>
      <c r="M11" s="1081"/>
      <c r="N11" s="1582"/>
      <c r="O11" s="1583"/>
      <c r="P11" s="1584"/>
      <c r="Q11" s="1079"/>
      <c r="R11" s="1080"/>
      <c r="S11" s="1081"/>
      <c r="T11" s="1556"/>
      <c r="U11" s="1557"/>
      <c r="V11" s="1558"/>
      <c r="W11" s="1079"/>
      <c r="X11" s="1080"/>
      <c r="Y11" s="1081"/>
      <c r="Z11" s="1556"/>
      <c r="AA11" s="1557"/>
      <c r="AB11" s="1558"/>
      <c r="AC11" s="1082"/>
      <c r="AD11" s="1082"/>
      <c r="AE11" s="1093"/>
      <c r="AF11" s="1082"/>
      <c r="AG11" s="1094"/>
      <c r="AH11" s="1082"/>
      <c r="AI11" s="1082"/>
      <c r="AJ11" s="1082"/>
      <c r="AK11" s="1093"/>
      <c r="AL11" s="1082"/>
      <c r="AM11" s="1094"/>
      <c r="AN11" s="1082"/>
      <c r="AO11" s="1082"/>
      <c r="AP11" s="1082"/>
      <c r="AQ11" s="1093"/>
      <c r="AR11" s="1082"/>
      <c r="AS11" s="1094"/>
      <c r="AT11" s="1082"/>
      <c r="AU11" s="1082"/>
      <c r="AV11" s="1082"/>
      <c r="AW11" s="1093"/>
      <c r="AX11" s="1082"/>
      <c r="AY11" s="1094"/>
      <c r="AZ11" s="1082"/>
      <c r="BA11" s="1082"/>
      <c r="BB11" s="1078"/>
      <c r="BC11" s="1091"/>
      <c r="BD11" s="1078"/>
      <c r="BE11" s="1092"/>
      <c r="BF11" s="1078"/>
      <c r="BG11" s="1078"/>
      <c r="BH11" s="1078"/>
      <c r="BI11" s="1078"/>
      <c r="BJ11" s="1091"/>
      <c r="BK11" s="1078"/>
      <c r="BL11" s="1092"/>
      <c r="BM11" s="1078"/>
      <c r="BN11" s="1078"/>
      <c r="BO11" s="1078"/>
      <c r="BP11" s="1091"/>
      <c r="BQ11" s="1078"/>
      <c r="BR11" s="1092"/>
      <c r="BS11" s="1078"/>
      <c r="BT11" s="1077"/>
    </row>
    <row r="12" spans="1:72" s="1083" customFormat="1" ht="15" outlineLevel="2" x14ac:dyDescent="0.25">
      <c r="A12" s="424"/>
      <c r="B12" s="1438" t="s">
        <v>10</v>
      </c>
      <c r="C12" s="425"/>
      <c r="D12" s="1078"/>
      <c r="E12" s="1078"/>
      <c r="F12" s="1091"/>
      <c r="G12" s="1078"/>
      <c r="H12" s="1092"/>
      <c r="I12" s="1078"/>
      <c r="J12" s="1078"/>
      <c r="K12" s="1079"/>
      <c r="L12" s="1080"/>
      <c r="M12" s="1081"/>
      <c r="N12" s="1585"/>
      <c r="O12" s="1586"/>
      <c r="P12" s="1587"/>
      <c r="Q12" s="1079"/>
      <c r="R12" s="1080"/>
      <c r="S12" s="1081"/>
      <c r="T12" s="1556"/>
      <c r="U12" s="1557"/>
      <c r="V12" s="1558"/>
      <c r="W12" s="1079"/>
      <c r="X12" s="1080"/>
      <c r="Y12" s="1081"/>
      <c r="Z12" s="1556"/>
      <c r="AA12" s="1557"/>
      <c r="AB12" s="1558"/>
      <c r="AC12" s="1082"/>
      <c r="AD12" s="1082"/>
      <c r="AE12" s="1093"/>
      <c r="AF12" s="1082"/>
      <c r="AG12" s="1094"/>
      <c r="AH12" s="1082"/>
      <c r="AI12" s="1082"/>
      <c r="AJ12" s="1082"/>
      <c r="AK12" s="1093"/>
      <c r="AL12" s="1082"/>
      <c r="AM12" s="1094"/>
      <c r="AN12" s="1082"/>
      <c r="AO12" s="1082"/>
      <c r="AP12" s="1082"/>
      <c r="AQ12" s="1093"/>
      <c r="AR12" s="1082"/>
      <c r="AS12" s="1094"/>
      <c r="AT12" s="1082"/>
      <c r="AU12" s="1082"/>
      <c r="AV12" s="1082"/>
      <c r="AW12" s="1093"/>
      <c r="AX12" s="1082"/>
      <c r="AY12" s="1094"/>
      <c r="AZ12" s="1082"/>
      <c r="BA12" s="1082"/>
      <c r="BB12" s="1078"/>
      <c r="BC12" s="1091"/>
      <c r="BD12" s="1078"/>
      <c r="BE12" s="1092"/>
      <c r="BF12" s="1078"/>
      <c r="BG12" s="1078"/>
      <c r="BH12" s="1078"/>
      <c r="BI12" s="1078"/>
      <c r="BJ12" s="1091"/>
      <c r="BK12" s="1078"/>
      <c r="BL12" s="1092"/>
      <c r="BM12" s="1078"/>
      <c r="BN12" s="1078"/>
      <c r="BO12" s="1078"/>
      <c r="BP12" s="1091"/>
      <c r="BQ12" s="1078"/>
      <c r="BR12" s="1092"/>
      <c r="BS12" s="1078"/>
      <c r="BT12" s="1077"/>
    </row>
    <row r="13" spans="1:72" s="1083" customFormat="1" ht="23.25" outlineLevel="2" x14ac:dyDescent="0.25">
      <c r="A13" s="424" t="s">
        <v>11</v>
      </c>
      <c r="B13" s="537" t="s">
        <v>137</v>
      </c>
      <c r="C13" s="427"/>
      <c r="D13" s="1078"/>
      <c r="E13" s="1078"/>
      <c r="F13" s="1091"/>
      <c r="G13" s="1078"/>
      <c r="H13" s="1092"/>
      <c r="I13" s="1078"/>
      <c r="J13" s="1078"/>
      <c r="K13" s="1079"/>
      <c r="L13" s="1080"/>
      <c r="M13" s="1081"/>
      <c r="N13" s="1582"/>
      <c r="O13" s="1583"/>
      <c r="P13" s="1584"/>
      <c r="Q13" s="1079"/>
      <c r="R13" s="1080"/>
      <c r="S13" s="1081"/>
      <c r="T13" s="1556"/>
      <c r="U13" s="1557"/>
      <c r="V13" s="1558"/>
      <c r="W13" s="1079"/>
      <c r="X13" s="1080"/>
      <c r="Y13" s="1081"/>
      <c r="Z13" s="1556"/>
      <c r="AA13" s="1557"/>
      <c r="AB13" s="1558"/>
      <c r="AC13" s="1082"/>
      <c r="AD13" s="1082"/>
      <c r="AE13" s="1093"/>
      <c r="AF13" s="1082"/>
      <c r="AG13" s="1094"/>
      <c r="AH13" s="1082"/>
      <c r="AI13" s="1082"/>
      <c r="AJ13" s="1082"/>
      <c r="AK13" s="1093"/>
      <c r="AL13" s="1082"/>
      <c r="AM13" s="1094"/>
      <c r="AN13" s="1082"/>
      <c r="AO13" s="1082"/>
      <c r="AP13" s="1082"/>
      <c r="AQ13" s="1093"/>
      <c r="AR13" s="1082"/>
      <c r="AS13" s="1094"/>
      <c r="AT13" s="1082"/>
      <c r="AU13" s="1082"/>
      <c r="AV13" s="1082"/>
      <c r="AW13" s="1093"/>
      <c r="AX13" s="1082"/>
      <c r="AY13" s="1094"/>
      <c r="AZ13" s="1082"/>
      <c r="BA13" s="1082"/>
      <c r="BB13" s="1078"/>
      <c r="BC13" s="1091"/>
      <c r="BD13" s="1078"/>
      <c r="BE13" s="1092"/>
      <c r="BF13" s="1078"/>
      <c r="BG13" s="1078"/>
      <c r="BH13" s="1078"/>
      <c r="BI13" s="1078"/>
      <c r="BJ13" s="1091"/>
      <c r="BK13" s="1078"/>
      <c r="BL13" s="1092"/>
      <c r="BM13" s="1078"/>
      <c r="BN13" s="1078"/>
      <c r="BO13" s="1078"/>
      <c r="BP13" s="1091"/>
      <c r="BQ13" s="1078"/>
      <c r="BR13" s="1092"/>
      <c r="BS13" s="1078"/>
      <c r="BT13" s="1077"/>
    </row>
    <row r="14" spans="1:72" s="1083" customFormat="1" ht="15" outlineLevel="2" x14ac:dyDescent="0.25">
      <c r="A14" s="424"/>
      <c r="B14" s="1439" t="s">
        <v>12</v>
      </c>
      <c r="C14" s="425"/>
      <c r="D14" s="1078"/>
      <c r="E14" s="1078"/>
      <c r="F14" s="1091"/>
      <c r="G14" s="1078"/>
      <c r="H14" s="1092"/>
      <c r="I14" s="1078"/>
      <c r="J14" s="1078"/>
      <c r="K14" s="1079"/>
      <c r="L14" s="1080"/>
      <c r="M14" s="1087" t="s">
        <v>13</v>
      </c>
      <c r="N14" s="1556"/>
      <c r="O14" s="1557"/>
      <c r="P14" s="1558"/>
      <c r="Q14" s="1079"/>
      <c r="R14" s="1080"/>
      <c r="S14" s="1087" t="s">
        <v>13</v>
      </c>
      <c r="T14" s="1556"/>
      <c r="U14" s="1557"/>
      <c r="V14" s="1558"/>
      <c r="W14" s="1079"/>
      <c r="X14" s="1080"/>
      <c r="Y14" s="1087" t="s">
        <v>13</v>
      </c>
      <c r="Z14" s="1556"/>
      <c r="AA14" s="1557"/>
      <c r="AB14" s="1558"/>
      <c r="AC14" s="1082"/>
      <c r="AD14" s="1082"/>
      <c r="AE14" s="1093"/>
      <c r="AF14" s="1082"/>
      <c r="AG14" s="1094"/>
      <c r="AH14" s="1082"/>
      <c r="AI14" s="1082"/>
      <c r="AJ14" s="1082"/>
      <c r="AK14" s="1093"/>
      <c r="AL14" s="1082"/>
      <c r="AM14" s="1094"/>
      <c r="AN14" s="1082"/>
      <c r="AO14" s="1082"/>
      <c r="AP14" s="1082"/>
      <c r="AQ14" s="1093"/>
      <c r="AR14" s="1082"/>
      <c r="AS14" s="1094"/>
      <c r="AT14" s="1082"/>
      <c r="AU14" s="1082"/>
      <c r="AV14" s="1082"/>
      <c r="AW14" s="1093"/>
      <c r="AX14" s="1082"/>
      <c r="AY14" s="1094"/>
      <c r="AZ14" s="1082"/>
      <c r="BA14" s="1082"/>
      <c r="BB14" s="1078"/>
      <c r="BC14" s="1091"/>
      <c r="BD14" s="1078"/>
      <c r="BE14" s="1092"/>
      <c r="BF14" s="1078"/>
      <c r="BG14" s="1078"/>
      <c r="BH14" s="1078"/>
      <c r="BI14" s="1078"/>
      <c r="BJ14" s="1091"/>
      <c r="BK14" s="1078"/>
      <c r="BL14" s="1092"/>
      <c r="BM14" s="1078"/>
      <c r="BN14" s="1078"/>
      <c r="BO14" s="1078"/>
      <c r="BP14" s="1091"/>
      <c r="BQ14" s="1078"/>
      <c r="BR14" s="1092"/>
      <c r="BS14" s="1078"/>
      <c r="BT14" s="1077"/>
    </row>
    <row r="15" spans="1:72" s="1083" customFormat="1" ht="15" outlineLevel="2" x14ac:dyDescent="0.25">
      <c r="A15" s="1089"/>
      <c r="B15" s="1090"/>
      <c r="C15" s="1077"/>
      <c r="D15" s="1078"/>
      <c r="E15" s="1078"/>
      <c r="F15" s="1091"/>
      <c r="G15" s="1078"/>
      <c r="H15" s="1092"/>
      <c r="I15" s="1078"/>
      <c r="J15" s="1078"/>
      <c r="K15" s="1079"/>
      <c r="L15" s="1095" t="s">
        <v>14</v>
      </c>
      <c r="M15" s="1096" t="s">
        <v>15</v>
      </c>
      <c r="N15" s="1579" t="s">
        <v>136</v>
      </c>
      <c r="O15" s="1580"/>
      <c r="P15" s="1581"/>
      <c r="Q15" s="1079"/>
      <c r="R15" s="1095" t="s">
        <v>14</v>
      </c>
      <c r="S15" s="1096" t="s">
        <v>15</v>
      </c>
      <c r="T15" s="1556" t="s">
        <v>136</v>
      </c>
      <c r="U15" s="1557"/>
      <c r="V15" s="1558"/>
      <c r="W15" s="1079"/>
      <c r="X15" s="1095" t="s">
        <v>14</v>
      </c>
      <c r="Y15" s="1096" t="s">
        <v>15</v>
      </c>
      <c r="Z15" s="1532" t="s">
        <v>1148</v>
      </c>
      <c r="AA15" s="1533"/>
      <c r="AB15" s="1534"/>
      <c r="AC15" s="1082"/>
      <c r="AD15" s="1082"/>
      <c r="AE15" s="1093"/>
      <c r="AF15" s="1082"/>
      <c r="AG15" s="1094"/>
      <c r="AH15" s="1082"/>
      <c r="AI15" s="1082"/>
      <c r="AJ15" s="1082"/>
      <c r="AK15" s="1093"/>
      <c r="AL15" s="1082"/>
      <c r="AM15" s="1094"/>
      <c r="AN15" s="1082"/>
      <c r="AO15" s="1082"/>
      <c r="AP15" s="1082"/>
      <c r="AQ15" s="1093"/>
      <c r="AR15" s="1082"/>
      <c r="AS15" s="1094"/>
      <c r="AT15" s="1082"/>
      <c r="AU15" s="1082"/>
      <c r="AV15" s="1082"/>
      <c r="AW15" s="1093"/>
      <c r="AX15" s="1082"/>
      <c r="AY15" s="1094"/>
      <c r="AZ15" s="1082"/>
      <c r="BA15" s="1082"/>
      <c r="BB15" s="1078"/>
      <c r="BC15" s="1091"/>
      <c r="BD15" s="1078"/>
      <c r="BE15" s="1092"/>
      <c r="BF15" s="1078"/>
      <c r="BG15" s="1078"/>
      <c r="BH15" s="1078"/>
      <c r="BI15" s="1078"/>
      <c r="BJ15" s="1091"/>
      <c r="BK15" s="1078"/>
      <c r="BL15" s="1092"/>
      <c r="BM15" s="1078"/>
      <c r="BN15" s="1078"/>
      <c r="BO15" s="1078"/>
      <c r="BP15" s="1091"/>
      <c r="BQ15" s="1078"/>
      <c r="BR15" s="1092"/>
      <c r="BS15" s="1078"/>
      <c r="BT15" s="1077"/>
    </row>
    <row r="16" spans="1:72" s="1083" customFormat="1" ht="15" outlineLevel="2" x14ac:dyDescent="0.25">
      <c r="A16" s="1089"/>
      <c r="B16" s="1090"/>
      <c r="C16" s="1077"/>
      <c r="D16" s="1078"/>
      <c r="E16" s="1078"/>
      <c r="F16" s="1091"/>
      <c r="G16" s="1078"/>
      <c r="H16" s="1092"/>
      <c r="I16" s="1078"/>
      <c r="J16" s="1078"/>
      <c r="K16" s="1079"/>
      <c r="L16" s="1080"/>
      <c r="M16" s="1096" t="s">
        <v>16</v>
      </c>
      <c r="N16" s="1565" t="s">
        <v>603</v>
      </c>
      <c r="O16" s="1566"/>
      <c r="P16" s="1567"/>
      <c r="Q16" s="1079"/>
      <c r="R16" s="1080"/>
      <c r="S16" s="1096" t="s">
        <v>16</v>
      </c>
      <c r="T16" s="1556" t="s">
        <v>603</v>
      </c>
      <c r="U16" s="1557"/>
      <c r="V16" s="1558"/>
      <c r="W16" s="1079"/>
      <c r="X16" s="1080"/>
      <c r="Y16" s="1096" t="s">
        <v>16</v>
      </c>
      <c r="Z16" s="1535" t="s">
        <v>603</v>
      </c>
      <c r="AA16" s="1536"/>
      <c r="AB16" s="1537"/>
      <c r="AC16" s="1082"/>
      <c r="AD16" s="1082"/>
      <c r="AE16" s="1093"/>
      <c r="AF16" s="1082"/>
      <c r="AG16" s="1094"/>
      <c r="AH16" s="1082"/>
      <c r="AI16" s="1082"/>
      <c r="AJ16" s="1082"/>
      <c r="AK16" s="1093"/>
      <c r="AL16" s="1082"/>
      <c r="AM16" s="1094"/>
      <c r="AN16" s="1082"/>
      <c r="AO16" s="1082"/>
      <c r="AP16" s="1082"/>
      <c r="AQ16" s="1093"/>
      <c r="AR16" s="1082"/>
      <c r="AS16" s="1094"/>
      <c r="AT16" s="1082"/>
      <c r="AU16" s="1082"/>
      <c r="AV16" s="1082"/>
      <c r="AW16" s="1093"/>
      <c r="AX16" s="1082"/>
      <c r="AY16" s="1094"/>
      <c r="AZ16" s="1082"/>
      <c r="BA16" s="1082"/>
      <c r="BB16" s="1078"/>
      <c r="BC16" s="1091"/>
      <c r="BD16" s="1078"/>
      <c r="BE16" s="1092"/>
      <c r="BF16" s="1078"/>
      <c r="BG16" s="1078"/>
      <c r="BH16" s="1078"/>
      <c r="BI16" s="1078"/>
      <c r="BJ16" s="1091"/>
      <c r="BK16" s="1078"/>
      <c r="BL16" s="1092"/>
      <c r="BM16" s="1078"/>
      <c r="BN16" s="1078"/>
      <c r="BO16" s="1078"/>
      <c r="BP16" s="1091"/>
      <c r="BQ16" s="1078"/>
      <c r="BR16" s="1092"/>
      <c r="BS16" s="1078"/>
      <c r="BT16" s="1077"/>
    </row>
    <row r="17" spans="1:203" s="1083" customFormat="1" ht="15" outlineLevel="2" x14ac:dyDescent="0.25">
      <c r="A17" s="1089"/>
      <c r="B17" s="1090"/>
      <c r="C17" s="1077"/>
      <c r="D17" s="1078"/>
      <c r="E17" s="1078"/>
      <c r="F17" s="1091"/>
      <c r="G17" s="1078"/>
      <c r="H17" s="1092"/>
      <c r="I17" s="1078"/>
      <c r="J17" s="1078"/>
      <c r="K17" s="1079"/>
      <c r="L17" s="1095" t="s">
        <v>1131</v>
      </c>
      <c r="M17" s="1097" t="s">
        <v>15</v>
      </c>
      <c r="N17" s="1565" t="s">
        <v>29</v>
      </c>
      <c r="O17" s="1566"/>
      <c r="P17" s="1567"/>
      <c r="Q17" s="1079"/>
      <c r="R17" s="1095" t="s">
        <v>1131</v>
      </c>
      <c r="S17" s="1097" t="s">
        <v>15</v>
      </c>
      <c r="T17" s="1556" t="s">
        <v>29</v>
      </c>
      <c r="U17" s="1557"/>
      <c r="V17" s="1558"/>
      <c r="W17" s="1079"/>
      <c r="X17" s="1095" t="s">
        <v>1131</v>
      </c>
      <c r="Y17" s="1097" t="s">
        <v>15</v>
      </c>
      <c r="Z17" s="1568" t="s">
        <v>30</v>
      </c>
      <c r="AA17" s="1569"/>
      <c r="AB17" s="1570"/>
      <c r="AC17" s="1082"/>
      <c r="AD17" s="1082"/>
      <c r="AE17" s="1093"/>
      <c r="AF17" s="1082"/>
      <c r="AG17" s="1094"/>
      <c r="AH17" s="1082"/>
      <c r="AI17" s="1082"/>
      <c r="AJ17" s="1082"/>
      <c r="AK17" s="1093"/>
      <c r="AL17" s="1082"/>
      <c r="AM17" s="1094"/>
      <c r="AN17" s="1082"/>
      <c r="AO17" s="1082"/>
      <c r="AP17" s="1082"/>
      <c r="AQ17" s="1093"/>
      <c r="AR17" s="1082"/>
      <c r="AS17" s="1094"/>
      <c r="AT17" s="1082"/>
      <c r="AU17" s="1082"/>
      <c r="AV17" s="1082"/>
      <c r="AW17" s="1093"/>
      <c r="AX17" s="1082"/>
      <c r="AY17" s="1094"/>
      <c r="AZ17" s="1082"/>
      <c r="BA17" s="1082"/>
      <c r="BB17" s="1078"/>
      <c r="BC17" s="1091"/>
      <c r="BD17" s="1078"/>
      <c r="BE17" s="1092"/>
      <c r="BF17" s="1078"/>
      <c r="BG17" s="1078"/>
      <c r="BH17" s="1078"/>
      <c r="BI17" s="1078"/>
      <c r="BJ17" s="1091"/>
      <c r="BK17" s="1078"/>
      <c r="BL17" s="1092"/>
      <c r="BM17" s="1078"/>
      <c r="BN17" s="1078"/>
      <c r="BO17" s="1078"/>
      <c r="BP17" s="1091"/>
      <c r="BQ17" s="1078"/>
      <c r="BR17" s="1092"/>
      <c r="BS17" s="1078"/>
      <c r="BT17" s="1077"/>
    </row>
    <row r="18" spans="1:203" s="1083" customFormat="1" ht="15" outlineLevel="2" x14ac:dyDescent="0.25">
      <c r="A18" s="1089"/>
      <c r="B18" s="1090"/>
      <c r="C18" s="1077"/>
      <c r="D18" s="1078"/>
      <c r="E18" s="1078"/>
      <c r="F18" s="1091"/>
      <c r="G18" s="1078"/>
      <c r="H18" s="1092"/>
      <c r="I18" s="1078"/>
      <c r="J18" s="1078"/>
      <c r="K18" s="1079"/>
      <c r="L18" s="1080"/>
      <c r="M18" s="1097" t="s">
        <v>16</v>
      </c>
      <c r="N18" s="1565" t="s">
        <v>1132</v>
      </c>
      <c r="O18" s="1566"/>
      <c r="P18" s="1567"/>
      <c r="Q18" s="1079"/>
      <c r="R18" s="1080"/>
      <c r="S18" s="1097" t="s">
        <v>16</v>
      </c>
      <c r="T18" s="1556" t="s">
        <v>1132</v>
      </c>
      <c r="U18" s="1557"/>
      <c r="V18" s="1558"/>
      <c r="W18" s="1079"/>
      <c r="X18" s="1080"/>
      <c r="Y18" s="1097" t="s">
        <v>16</v>
      </c>
      <c r="Z18" s="1568" t="s">
        <v>1906</v>
      </c>
      <c r="AA18" s="1569"/>
      <c r="AB18" s="1570"/>
      <c r="AC18" s="1082"/>
      <c r="AD18" s="1082"/>
      <c r="AE18" s="1093"/>
      <c r="AF18" s="1082"/>
      <c r="AG18" s="1094"/>
      <c r="AH18" s="1082"/>
      <c r="AI18" s="1082"/>
      <c r="AJ18" s="1082"/>
      <c r="AK18" s="1093"/>
      <c r="AL18" s="1082"/>
      <c r="AM18" s="1094"/>
      <c r="AN18" s="1082"/>
      <c r="AO18" s="1082"/>
      <c r="AP18" s="1082"/>
      <c r="AQ18" s="1093"/>
      <c r="AR18" s="1082"/>
      <c r="AS18" s="1094"/>
      <c r="AT18" s="1082"/>
      <c r="AU18" s="1082"/>
      <c r="AV18" s="1082"/>
      <c r="AW18" s="1093"/>
      <c r="AX18" s="1082"/>
      <c r="AY18" s="1094"/>
      <c r="AZ18" s="1082"/>
      <c r="BA18" s="1082"/>
      <c r="BB18" s="1078"/>
      <c r="BC18" s="1091"/>
      <c r="BD18" s="1078"/>
      <c r="BE18" s="1092"/>
      <c r="BF18" s="1078"/>
      <c r="BG18" s="1078"/>
      <c r="BH18" s="1078"/>
      <c r="BI18" s="1078"/>
      <c r="BJ18" s="1091"/>
      <c r="BK18" s="1078"/>
      <c r="BL18" s="1092"/>
      <c r="BM18" s="1078"/>
      <c r="BN18" s="1078"/>
      <c r="BO18" s="1078"/>
      <c r="BP18" s="1091"/>
      <c r="BQ18" s="1078"/>
      <c r="BR18" s="1092"/>
      <c r="BS18" s="1078"/>
      <c r="BT18" s="1077"/>
    </row>
    <row r="19" spans="1:203" s="1083" customFormat="1" ht="15" outlineLevel="2" x14ac:dyDescent="0.25">
      <c r="A19" s="1089"/>
      <c r="B19" s="1090"/>
      <c r="C19" s="1077"/>
      <c r="D19" s="1078"/>
      <c r="E19" s="1078"/>
      <c r="F19" s="1091"/>
      <c r="G19" s="1078"/>
      <c r="H19" s="1092"/>
      <c r="I19" s="1078"/>
      <c r="J19" s="1078"/>
      <c r="K19" s="1079"/>
      <c r="L19" s="1080"/>
      <c r="M19" s="1087" t="s">
        <v>17</v>
      </c>
      <c r="N19" s="1556"/>
      <c r="O19" s="1557"/>
      <c r="P19" s="1558"/>
      <c r="Q19" s="1079"/>
      <c r="R19" s="1080"/>
      <c r="S19" s="1087" t="s">
        <v>17</v>
      </c>
      <c r="T19" s="1556"/>
      <c r="U19" s="1557"/>
      <c r="V19" s="1558"/>
      <c r="W19" s="1079"/>
      <c r="X19" s="1080"/>
      <c r="Y19" s="1087" t="s">
        <v>17</v>
      </c>
      <c r="Z19" s="1556"/>
      <c r="AA19" s="1557"/>
      <c r="AB19" s="1558"/>
      <c r="AC19" s="1082"/>
      <c r="AD19" s="1082"/>
      <c r="AE19" s="1093"/>
      <c r="AF19" s="1082"/>
      <c r="AG19" s="1094"/>
      <c r="AH19" s="1082"/>
      <c r="AI19" s="1082"/>
      <c r="AJ19" s="1082"/>
      <c r="AK19" s="1093"/>
      <c r="AL19" s="1082"/>
      <c r="AM19" s="1094"/>
      <c r="AN19" s="1082"/>
      <c r="AO19" s="1082"/>
      <c r="AP19" s="1082"/>
      <c r="AQ19" s="1093"/>
      <c r="AR19" s="1082"/>
      <c r="AS19" s="1094"/>
      <c r="AT19" s="1082"/>
      <c r="AU19" s="1082"/>
      <c r="AV19" s="1082"/>
      <c r="AW19" s="1093"/>
      <c r="AX19" s="1082"/>
      <c r="AY19" s="1094"/>
      <c r="AZ19" s="1082"/>
      <c r="BA19" s="1082"/>
      <c r="BB19" s="1078"/>
      <c r="BC19" s="1091"/>
      <c r="BD19" s="1078"/>
      <c r="BE19" s="1092"/>
      <c r="BF19" s="1078"/>
      <c r="BG19" s="1078"/>
      <c r="BH19" s="1078"/>
      <c r="BI19" s="1078"/>
      <c r="BJ19" s="1091"/>
      <c r="BK19" s="1078"/>
      <c r="BL19" s="1092"/>
      <c r="BM19" s="1078"/>
      <c r="BN19" s="1078"/>
      <c r="BO19" s="1078"/>
      <c r="BP19" s="1091"/>
      <c r="BQ19" s="1078"/>
      <c r="BR19" s="1092"/>
      <c r="BS19" s="1078"/>
      <c r="BT19" s="1077"/>
    </row>
    <row r="20" spans="1:203" s="1083" customFormat="1" ht="15" outlineLevel="2" x14ac:dyDescent="0.25">
      <c r="A20" s="1089"/>
      <c r="B20" s="1090"/>
      <c r="C20" s="1077"/>
      <c r="D20" s="1078"/>
      <c r="E20" s="1078"/>
      <c r="F20" s="1091"/>
      <c r="G20" s="1078"/>
      <c r="H20" s="1092"/>
      <c r="I20" s="1078"/>
      <c r="J20" s="1078"/>
      <c r="K20" s="1079"/>
      <c r="L20" s="1095"/>
      <c r="M20" s="1098"/>
      <c r="N20" s="1099"/>
      <c r="O20" s="1098"/>
      <c r="P20" s="1081"/>
      <c r="Q20" s="1079"/>
      <c r="R20" s="1095"/>
      <c r="S20" s="1098"/>
      <c r="T20" s="1099"/>
      <c r="U20" s="1098"/>
      <c r="V20" s="1081"/>
      <c r="W20" s="1079"/>
      <c r="X20" s="1095"/>
      <c r="Y20" s="1098"/>
      <c r="Z20" s="1099"/>
      <c r="AA20" s="1098"/>
      <c r="AB20" s="1081"/>
      <c r="AC20" s="1082"/>
      <c r="AD20" s="1082"/>
      <c r="AE20" s="1093"/>
      <c r="AF20" s="1082"/>
      <c r="AG20" s="1094"/>
      <c r="AH20" s="1082"/>
      <c r="AI20" s="1082"/>
      <c r="AJ20" s="1082"/>
      <c r="AK20" s="1093"/>
      <c r="AL20" s="1082"/>
      <c r="AM20" s="1094"/>
      <c r="AN20" s="1082"/>
      <c r="AO20" s="1082"/>
      <c r="AP20" s="1082"/>
      <c r="AQ20" s="1093"/>
      <c r="AR20" s="1082"/>
      <c r="AS20" s="1094"/>
      <c r="AT20" s="1082"/>
      <c r="AU20" s="1082"/>
      <c r="AV20" s="1082"/>
      <c r="AW20" s="1093"/>
      <c r="AX20" s="1082"/>
      <c r="AY20" s="1094"/>
      <c r="AZ20" s="1082"/>
      <c r="BA20" s="1082"/>
      <c r="BB20" s="1078"/>
      <c r="BC20" s="1091"/>
      <c r="BD20" s="1078"/>
      <c r="BE20" s="1092"/>
      <c r="BF20" s="1078"/>
      <c r="BG20" s="1078"/>
      <c r="BH20" s="1078"/>
      <c r="BI20" s="1078"/>
      <c r="BJ20" s="1091"/>
      <c r="BK20" s="1078"/>
      <c r="BL20" s="1092"/>
      <c r="BM20" s="1078"/>
      <c r="BN20" s="1078"/>
      <c r="BO20" s="1078"/>
      <c r="BP20" s="1091"/>
      <c r="BQ20" s="1078"/>
      <c r="BR20" s="1092"/>
      <c r="BS20" s="1078"/>
      <c r="BT20" s="1077"/>
    </row>
    <row r="21" spans="1:203" s="1083" customFormat="1" ht="15" outlineLevel="2" x14ac:dyDescent="0.25">
      <c r="A21" s="1089"/>
      <c r="B21" s="1090"/>
      <c r="C21" s="1077"/>
      <c r="D21" s="1078"/>
      <c r="E21" s="1078"/>
      <c r="F21" s="1091"/>
      <c r="G21" s="1078"/>
      <c r="H21" s="1092"/>
      <c r="I21" s="1078"/>
      <c r="J21" s="1078"/>
      <c r="K21" s="1079"/>
      <c r="L21" s="1095"/>
      <c r="M21" s="1559" t="s">
        <v>18</v>
      </c>
      <c r="N21" s="1561" t="s">
        <v>19</v>
      </c>
      <c r="O21" s="1563" t="s">
        <v>20</v>
      </c>
      <c r="P21" s="1564"/>
      <c r="Q21" s="1079"/>
      <c r="R21" s="1095"/>
      <c r="S21" s="1100" t="s">
        <v>18</v>
      </c>
      <c r="T21" s="1101" t="s">
        <v>19</v>
      </c>
      <c r="U21" s="1102" t="s">
        <v>20</v>
      </c>
      <c r="V21" s="1103"/>
      <c r="W21" s="1079"/>
      <c r="X21" s="1095"/>
      <c r="Y21" s="1100" t="s">
        <v>18</v>
      </c>
      <c r="Z21" s="1101" t="s">
        <v>19</v>
      </c>
      <c r="AA21" s="1102" t="s">
        <v>20</v>
      </c>
      <c r="AB21" s="1103"/>
      <c r="AC21" s="1082"/>
      <c r="AD21" s="1082"/>
      <c r="AE21" s="1093"/>
      <c r="AF21" s="1082"/>
      <c r="AG21" s="1094"/>
      <c r="AH21" s="1082"/>
      <c r="AI21" s="1082"/>
      <c r="AJ21" s="1082"/>
      <c r="AK21" s="1093"/>
      <c r="AL21" s="1082"/>
      <c r="AM21" s="1094"/>
      <c r="AN21" s="1082"/>
      <c r="AO21" s="1082"/>
      <c r="AP21" s="1082"/>
      <c r="AQ21" s="1093"/>
      <c r="AR21" s="1082"/>
      <c r="AS21" s="1094"/>
      <c r="AT21" s="1082"/>
      <c r="AU21" s="1082"/>
      <c r="AV21" s="1082"/>
      <c r="AW21" s="1093"/>
      <c r="AX21" s="1082"/>
      <c r="AY21" s="1094"/>
      <c r="AZ21" s="1082"/>
      <c r="BA21" s="1082"/>
      <c r="BB21" s="1078"/>
      <c r="BC21" s="1091"/>
      <c r="BD21" s="1078"/>
      <c r="BE21" s="1092"/>
      <c r="BF21" s="1078"/>
      <c r="BG21" s="1078"/>
      <c r="BH21" s="1078"/>
      <c r="BI21" s="1078"/>
      <c r="BJ21" s="1091"/>
      <c r="BK21" s="1078"/>
      <c r="BL21" s="1092"/>
      <c r="BM21" s="1078"/>
      <c r="BN21" s="1078"/>
      <c r="BO21" s="1078"/>
      <c r="BP21" s="1091"/>
      <c r="BQ21" s="1078"/>
      <c r="BR21" s="1092"/>
      <c r="BS21" s="1078"/>
      <c r="BT21" s="1077"/>
    </row>
    <row r="22" spans="1:203" s="1083" customFormat="1" ht="15" outlineLevel="2" x14ac:dyDescent="0.25">
      <c r="A22" s="1089"/>
      <c r="B22" s="1090"/>
      <c r="C22" s="1077"/>
      <c r="D22" s="1078"/>
      <c r="E22" s="1078"/>
      <c r="F22" s="1091"/>
      <c r="G22" s="1078"/>
      <c r="H22" s="1092"/>
      <c r="I22" s="1078"/>
      <c r="J22" s="1078"/>
      <c r="K22" s="1079"/>
      <c r="L22" s="1095"/>
      <c r="M22" s="1560"/>
      <c r="N22" s="1562"/>
      <c r="O22" s="1097" t="s">
        <v>21</v>
      </c>
      <c r="P22" s="1097" t="s">
        <v>22</v>
      </c>
      <c r="Q22" s="1079"/>
      <c r="R22" s="1095"/>
      <c r="S22" s="1104"/>
      <c r="T22" s="1105"/>
      <c r="U22" s="1097" t="s">
        <v>21</v>
      </c>
      <c r="V22" s="1097" t="s">
        <v>22</v>
      </c>
      <c r="W22" s="1079"/>
      <c r="X22" s="1095"/>
      <c r="Y22" s="1104"/>
      <c r="Z22" s="1105"/>
      <c r="AA22" s="1097" t="s">
        <v>21</v>
      </c>
      <c r="AB22" s="1097" t="s">
        <v>22</v>
      </c>
      <c r="AC22" s="1082"/>
      <c r="AD22" s="1082"/>
      <c r="AE22" s="1093"/>
      <c r="AF22" s="1082"/>
      <c r="AG22" s="1094"/>
      <c r="AH22" s="1082"/>
      <c r="AI22" s="1082"/>
      <c r="AJ22" s="1082"/>
      <c r="AK22" s="1093"/>
      <c r="AL22" s="1082"/>
      <c r="AM22" s="1094"/>
      <c r="AN22" s="1082"/>
      <c r="AO22" s="1082"/>
      <c r="AP22" s="1082"/>
      <c r="AQ22" s="1093"/>
      <c r="AR22" s="1082"/>
      <c r="AS22" s="1094"/>
      <c r="AT22" s="1082"/>
      <c r="AU22" s="1082"/>
      <c r="AV22" s="1082"/>
      <c r="AW22" s="1093"/>
      <c r="AX22" s="1082"/>
      <c r="AY22" s="1094"/>
      <c r="AZ22" s="1082"/>
      <c r="BA22" s="1082"/>
      <c r="BB22" s="1078"/>
      <c r="BC22" s="1091"/>
      <c r="BD22" s="1078"/>
      <c r="BE22" s="1092"/>
      <c r="BF22" s="1078"/>
      <c r="BG22" s="1078"/>
      <c r="BH22" s="1078"/>
      <c r="BI22" s="1078"/>
      <c r="BJ22" s="1091"/>
      <c r="BK22" s="1078"/>
      <c r="BL22" s="1092"/>
      <c r="BM22" s="1078"/>
      <c r="BN22" s="1078"/>
      <c r="BO22" s="1078"/>
      <c r="BP22" s="1091"/>
      <c r="BQ22" s="1078"/>
      <c r="BR22" s="1092"/>
      <c r="BS22" s="1078"/>
      <c r="BT22" s="1077"/>
    </row>
    <row r="23" spans="1:203" s="1083" customFormat="1" ht="15" outlineLevel="2" x14ac:dyDescent="0.25">
      <c r="A23" s="1089"/>
      <c r="B23" s="1090"/>
      <c r="C23" s="1077"/>
      <c r="D23" s="1078"/>
      <c r="E23" s="1078"/>
      <c r="F23" s="1091"/>
      <c r="G23" s="1078"/>
      <c r="H23" s="1092"/>
      <c r="I23" s="1078"/>
      <c r="J23" s="1078"/>
      <c r="K23" s="1079"/>
      <c r="L23" s="1095"/>
      <c r="M23" s="1106" t="s">
        <v>27</v>
      </c>
      <c r="N23" s="1107">
        <f>P23</f>
        <v>45371</v>
      </c>
      <c r="O23" s="1108">
        <v>45126</v>
      </c>
      <c r="P23" s="1109">
        <v>45371</v>
      </c>
      <c r="Q23" s="1079"/>
      <c r="R23" s="1095"/>
      <c r="S23" s="1110">
        <v>2</v>
      </c>
      <c r="T23" s="1111">
        <f>V23</f>
        <v>45414</v>
      </c>
      <c r="U23" s="1108">
        <v>45372</v>
      </c>
      <c r="V23" s="1108">
        <v>45414</v>
      </c>
      <c r="W23" s="1079"/>
      <c r="X23" s="1095"/>
      <c r="Y23" s="1110" t="s">
        <v>28</v>
      </c>
      <c r="Z23" s="1111">
        <f>AB23</f>
        <v>45435</v>
      </c>
      <c r="AA23" s="1108">
        <v>45415</v>
      </c>
      <c r="AB23" s="1108">
        <v>45435</v>
      </c>
      <c r="AC23" s="1082"/>
      <c r="AD23" s="1082"/>
      <c r="AE23" s="1093"/>
      <c r="AF23" s="1082"/>
      <c r="AG23" s="1094"/>
      <c r="AH23" s="1082"/>
      <c r="AI23" s="1082"/>
      <c r="AJ23" s="1082"/>
      <c r="AK23" s="1093"/>
      <c r="AL23" s="1082"/>
      <c r="AM23" s="1094"/>
      <c r="AN23" s="1082"/>
      <c r="AO23" s="1082"/>
      <c r="AP23" s="1082"/>
      <c r="AQ23" s="1093"/>
      <c r="AR23" s="1082"/>
      <c r="AS23" s="1094"/>
      <c r="AT23" s="1082"/>
      <c r="AU23" s="1082"/>
      <c r="AV23" s="1082"/>
      <c r="AW23" s="1093"/>
      <c r="AX23" s="1082"/>
      <c r="AY23" s="1094"/>
      <c r="AZ23" s="1082"/>
      <c r="BA23" s="1082"/>
      <c r="BB23" s="1078"/>
      <c r="BC23" s="1091"/>
      <c r="BD23" s="1078"/>
      <c r="BE23" s="1092"/>
      <c r="BF23" s="1078"/>
      <c r="BG23" s="1078"/>
      <c r="BH23" s="1078"/>
      <c r="BI23" s="1078"/>
      <c r="BJ23" s="1091"/>
      <c r="BK23" s="1078"/>
      <c r="BL23" s="1092"/>
      <c r="BM23" s="1078"/>
      <c r="BN23" s="1078"/>
      <c r="BO23" s="1078"/>
      <c r="BP23" s="1091"/>
      <c r="BQ23" s="1078"/>
      <c r="BR23" s="1092"/>
      <c r="BS23" s="1078"/>
      <c r="BT23" s="1077"/>
    </row>
    <row r="24" spans="1:203" s="1083" customFormat="1" ht="15" outlineLevel="2" x14ac:dyDescent="0.25">
      <c r="A24" s="1089"/>
      <c r="B24" s="1090"/>
      <c r="C24" s="1077"/>
      <c r="D24" s="1078"/>
      <c r="E24" s="1078"/>
      <c r="F24" s="1091"/>
      <c r="G24" s="1078"/>
      <c r="H24" s="1092"/>
      <c r="I24" s="1078"/>
      <c r="J24" s="1078"/>
      <c r="K24" s="1079"/>
      <c r="L24" s="1079"/>
      <c r="M24" s="1079"/>
      <c r="N24" s="1079"/>
      <c r="O24" s="1079"/>
      <c r="P24" s="1079"/>
      <c r="Q24" s="1079"/>
      <c r="R24" s="1079"/>
      <c r="S24" s="1079"/>
      <c r="T24" s="1079"/>
      <c r="U24" s="1079"/>
      <c r="V24" s="1079"/>
      <c r="W24" s="1079"/>
      <c r="X24" s="1079"/>
      <c r="Y24" s="1079"/>
      <c r="Z24" s="1079"/>
      <c r="AA24" s="1079"/>
      <c r="AB24" s="1079"/>
      <c r="AC24" s="1082"/>
      <c r="AD24" s="1082"/>
      <c r="AE24" s="1093"/>
      <c r="AF24" s="1082"/>
      <c r="AG24" s="1094"/>
      <c r="AH24" s="1082"/>
      <c r="AI24" s="1082"/>
      <c r="AJ24" s="1082"/>
      <c r="AK24" s="1093"/>
      <c r="AL24" s="1082"/>
      <c r="AM24" s="1094"/>
      <c r="AN24" s="1082"/>
      <c r="AO24" s="1082"/>
      <c r="AP24" s="1082"/>
      <c r="AQ24" s="1093"/>
      <c r="AR24" s="1082"/>
      <c r="AS24" s="1094"/>
      <c r="AT24" s="1082"/>
      <c r="AU24" s="1082"/>
      <c r="AV24" s="1082"/>
      <c r="AW24" s="1093"/>
      <c r="AX24" s="1082"/>
      <c r="AY24" s="1094"/>
      <c r="AZ24" s="1082"/>
      <c r="BA24" s="1082"/>
      <c r="BB24" s="1078"/>
      <c r="BC24" s="1091"/>
      <c r="BD24" s="1078"/>
      <c r="BE24" s="1092"/>
      <c r="BF24" s="1078"/>
      <c r="BG24" s="1078"/>
      <c r="BH24" s="1078"/>
      <c r="BI24" s="1078"/>
      <c r="BJ24" s="1091"/>
      <c r="BK24" s="1078"/>
      <c r="BL24" s="1092"/>
      <c r="BM24" s="1078"/>
      <c r="BN24" s="1078"/>
      <c r="BO24" s="1078"/>
      <c r="BP24" s="1091"/>
      <c r="BQ24" s="1078"/>
      <c r="BR24" s="1092"/>
      <c r="BS24" s="1078"/>
      <c r="BT24" s="1077"/>
    </row>
    <row r="25" spans="1:203" s="1083" customFormat="1" ht="15" outlineLevel="2" x14ac:dyDescent="0.25">
      <c r="A25" s="1089"/>
      <c r="B25" s="1090"/>
      <c r="C25" s="1077"/>
      <c r="D25" s="1078"/>
      <c r="E25" s="1078"/>
      <c r="F25" s="1091"/>
      <c r="G25" s="1078"/>
      <c r="H25" s="1092"/>
      <c r="I25" s="1078"/>
      <c r="J25" s="1078"/>
      <c r="K25" s="1578" t="s">
        <v>23</v>
      </c>
      <c r="L25" s="1578"/>
      <c r="M25" s="1578"/>
      <c r="N25" s="1578"/>
      <c r="O25" s="1578"/>
      <c r="P25" s="1578"/>
      <c r="Q25" s="1578" t="s">
        <v>23</v>
      </c>
      <c r="R25" s="1578"/>
      <c r="S25" s="1578"/>
      <c r="T25" s="1578"/>
      <c r="U25" s="1578"/>
      <c r="V25" s="1578"/>
      <c r="W25" s="1578" t="s">
        <v>23</v>
      </c>
      <c r="X25" s="1578"/>
      <c r="Y25" s="1578"/>
      <c r="Z25" s="1578"/>
      <c r="AA25" s="1578"/>
      <c r="AB25" s="1578"/>
      <c r="AC25" s="1082"/>
      <c r="AD25" s="1082"/>
      <c r="AE25" s="1093"/>
      <c r="AF25" s="1082"/>
      <c r="AG25" s="1094"/>
      <c r="AH25" s="1082"/>
      <c r="AI25" s="1082"/>
      <c r="AJ25" s="1082"/>
      <c r="AK25" s="1093"/>
      <c r="AL25" s="1082"/>
      <c r="AM25" s="1094"/>
      <c r="AN25" s="1082"/>
      <c r="AO25" s="1082"/>
      <c r="AP25" s="1082"/>
      <c r="AQ25" s="1093"/>
      <c r="AR25" s="1082"/>
      <c r="AS25" s="1094"/>
      <c r="AT25" s="1082"/>
      <c r="AU25" s="1082"/>
      <c r="AV25" s="1082"/>
      <c r="AW25" s="1093"/>
      <c r="AX25" s="1082"/>
      <c r="AY25" s="1094"/>
      <c r="AZ25" s="1082"/>
      <c r="BA25" s="1082"/>
      <c r="BB25" s="1078"/>
      <c r="BC25" s="1091"/>
      <c r="BD25" s="1078"/>
      <c r="BE25" s="1092"/>
      <c r="BF25" s="1078"/>
      <c r="BG25" s="1078"/>
      <c r="BH25" s="1078"/>
      <c r="BI25" s="1078"/>
      <c r="BJ25" s="1091"/>
      <c r="BK25" s="1078"/>
      <c r="BL25" s="1092"/>
      <c r="BM25" s="1078"/>
      <c r="BN25" s="1078"/>
      <c r="BO25" s="1078"/>
      <c r="BP25" s="1091"/>
      <c r="BQ25" s="1078"/>
      <c r="BR25" s="1092"/>
      <c r="BS25" s="1078"/>
      <c r="BT25" s="1077"/>
    </row>
    <row r="26" spans="1:203" s="1083" customFormat="1" ht="15" customHeight="1" outlineLevel="2" x14ac:dyDescent="0.25">
      <c r="A26" s="1089"/>
      <c r="B26" s="1076"/>
      <c r="C26" s="1077"/>
      <c r="D26" s="1078"/>
      <c r="E26" s="1078"/>
      <c r="F26" s="1078"/>
      <c r="G26" s="1078"/>
      <c r="H26" s="1092"/>
      <c r="I26" s="1078"/>
      <c r="J26" s="1078"/>
      <c r="K26" s="1578" t="s">
        <v>25</v>
      </c>
      <c r="L26" s="1578"/>
      <c r="M26" s="1578"/>
      <c r="N26" s="1578"/>
      <c r="O26" s="1578"/>
      <c r="P26" s="1578"/>
      <c r="Q26" s="1578" t="s">
        <v>25</v>
      </c>
      <c r="R26" s="1578"/>
      <c r="S26" s="1578"/>
      <c r="T26" s="1578"/>
      <c r="U26" s="1578"/>
      <c r="V26" s="1578"/>
      <c r="W26" s="1578" t="s">
        <v>25</v>
      </c>
      <c r="X26" s="1578"/>
      <c r="Y26" s="1578"/>
      <c r="Z26" s="1578"/>
      <c r="AA26" s="1578"/>
      <c r="AB26" s="1578"/>
      <c r="AC26" s="1082"/>
      <c r="AD26" s="1082"/>
      <c r="AE26" s="1082"/>
      <c r="AF26" s="1082"/>
      <c r="AG26" s="1094"/>
      <c r="AH26" s="1082"/>
      <c r="AI26" s="1082"/>
      <c r="AJ26" s="1082"/>
      <c r="AK26" s="1082"/>
      <c r="AL26" s="1082"/>
      <c r="AM26" s="1094"/>
      <c r="AN26" s="1082"/>
      <c r="AO26" s="1082"/>
      <c r="AP26" s="1082"/>
      <c r="AQ26" s="1082"/>
      <c r="AR26" s="1082"/>
      <c r="AS26" s="1094"/>
      <c r="AT26" s="1082"/>
      <c r="AU26" s="1082"/>
      <c r="AV26" s="1082"/>
      <c r="AW26" s="1082"/>
      <c r="AX26" s="1082"/>
      <c r="AY26" s="1094"/>
      <c r="AZ26" s="1082"/>
      <c r="BA26" s="1082"/>
      <c r="BB26" s="1078"/>
      <c r="BC26" s="1078"/>
      <c r="BD26" s="1078"/>
      <c r="BE26" s="1092"/>
      <c r="BF26" s="1078"/>
      <c r="BG26" s="1078"/>
      <c r="BH26" s="1078"/>
      <c r="BI26" s="1078"/>
      <c r="BJ26" s="1078"/>
      <c r="BK26" s="1078"/>
      <c r="BL26" s="1092"/>
      <c r="BM26" s="1078"/>
      <c r="BN26" s="1078"/>
      <c r="BO26" s="1078"/>
      <c r="BP26" s="1078"/>
      <c r="BQ26" s="1078"/>
      <c r="BR26" s="1092"/>
      <c r="BS26" s="1078"/>
      <c r="BT26" s="1077"/>
    </row>
    <row r="27" spans="1:203" s="1083" customFormat="1" ht="15" customHeight="1" outlineLevel="2" x14ac:dyDescent="0.25">
      <c r="A27" s="1089"/>
      <c r="B27" s="1076"/>
      <c r="C27" s="1077"/>
      <c r="D27" s="1078"/>
      <c r="E27" s="1078"/>
      <c r="F27" s="1078"/>
      <c r="G27" s="1078"/>
      <c r="H27" s="1092"/>
      <c r="I27" s="1078"/>
      <c r="J27" s="1078"/>
      <c r="K27" s="1555" t="s">
        <v>602</v>
      </c>
      <c r="L27" s="1555"/>
      <c r="M27" s="1555"/>
      <c r="N27" s="1555"/>
      <c r="O27" s="1555"/>
      <c r="P27" s="1555"/>
      <c r="Q27" s="1555" t="s">
        <v>1142</v>
      </c>
      <c r="R27" s="1555"/>
      <c r="S27" s="1555"/>
      <c r="T27" s="1555"/>
      <c r="U27" s="1555"/>
      <c r="V27" s="1555"/>
      <c r="W27" s="1555" t="s">
        <v>1157</v>
      </c>
      <c r="X27" s="1555"/>
      <c r="Y27" s="1555"/>
      <c r="Z27" s="1555"/>
      <c r="AA27" s="1555"/>
      <c r="AB27" s="1555"/>
      <c r="AC27" s="1082"/>
      <c r="AD27" s="1082"/>
      <c r="AE27" s="1082"/>
      <c r="AF27" s="1082"/>
      <c r="AG27" s="1094"/>
      <c r="AH27" s="1082"/>
      <c r="AI27" s="1082"/>
      <c r="AJ27" s="1082"/>
      <c r="AK27" s="1082"/>
      <c r="AL27" s="1082"/>
      <c r="AM27" s="1094"/>
      <c r="AN27" s="1082"/>
      <c r="AO27" s="1082"/>
      <c r="AP27" s="1082"/>
      <c r="AQ27" s="1082"/>
      <c r="AR27" s="1082"/>
      <c r="AS27" s="1094"/>
      <c r="AT27" s="1082"/>
      <c r="AU27" s="1082"/>
      <c r="AV27" s="1082"/>
      <c r="AW27" s="1082"/>
      <c r="AX27" s="1082"/>
      <c r="AY27" s="1094"/>
      <c r="AZ27" s="1082"/>
      <c r="BA27" s="1082"/>
      <c r="BB27" s="1078"/>
      <c r="BC27" s="1078"/>
      <c r="BD27" s="1078"/>
      <c r="BE27" s="1092"/>
      <c r="BF27" s="1078"/>
      <c r="BG27" s="1078"/>
      <c r="BH27" s="1078"/>
      <c r="BI27" s="1078"/>
      <c r="BJ27" s="1078"/>
      <c r="BK27" s="1078"/>
      <c r="BL27" s="1092"/>
      <c r="BM27" s="1078"/>
      <c r="BN27" s="1078"/>
      <c r="BO27" s="1078"/>
      <c r="BP27" s="1078"/>
      <c r="BQ27" s="1078"/>
      <c r="BR27" s="1092"/>
      <c r="BS27" s="1078"/>
      <c r="BT27" s="1077"/>
    </row>
    <row r="28" spans="1:203" s="1083" customFormat="1" ht="40.5" hidden="1" customHeight="1" x14ac:dyDescent="0.25">
      <c r="A28" s="1089"/>
      <c r="B28" s="1112"/>
      <c r="C28" s="1077"/>
      <c r="D28" s="1078"/>
      <c r="E28" s="1078"/>
      <c r="F28" s="1078"/>
      <c r="G28" s="1078"/>
      <c r="H28" s="1092"/>
      <c r="I28" s="1078"/>
      <c r="J28" s="1078"/>
      <c r="K28" s="1113" t="s">
        <v>1158</v>
      </c>
      <c r="L28" s="1114"/>
      <c r="M28" s="1114"/>
      <c r="N28" s="1114"/>
      <c r="O28" s="1115"/>
      <c r="P28" s="1114"/>
      <c r="Q28" s="1113" t="s">
        <v>1159</v>
      </c>
      <c r="W28" s="1116" t="s">
        <v>1160</v>
      </c>
      <c r="X28" s="1117"/>
      <c r="Y28" s="1117"/>
      <c r="Z28" s="1117"/>
      <c r="AA28" s="1118"/>
      <c r="AB28" s="1117"/>
      <c r="AC28" s="1116" t="s">
        <v>1161</v>
      </c>
      <c r="AD28" s="1117"/>
      <c r="AE28" s="1117"/>
      <c r="AF28" s="1117"/>
      <c r="AG28" s="1118"/>
      <c r="AH28" s="1117"/>
      <c r="AI28" s="1116" t="s">
        <v>1161</v>
      </c>
      <c r="AJ28" s="1117"/>
      <c r="AK28" s="1117"/>
      <c r="AL28" s="1117"/>
      <c r="AM28" s="1118"/>
      <c r="AN28" s="1117"/>
      <c r="AO28" s="1116" t="s">
        <v>1161</v>
      </c>
      <c r="AP28" s="1117"/>
      <c r="AQ28" s="1117"/>
      <c r="AR28" s="1117"/>
      <c r="AS28" s="1118"/>
      <c r="AT28" s="1117"/>
      <c r="AU28" s="1116" t="s">
        <v>1161</v>
      </c>
      <c r="AV28" s="1117"/>
      <c r="AW28" s="1117"/>
      <c r="AX28" s="1117"/>
      <c r="AY28" s="1118"/>
      <c r="AZ28" s="1117"/>
      <c r="BA28" s="1116" t="s">
        <v>1161</v>
      </c>
      <c r="BB28" s="1078"/>
      <c r="BC28" s="1078"/>
      <c r="BD28" s="1078"/>
      <c r="BE28" s="1092"/>
      <c r="BF28" s="1078"/>
      <c r="BG28" s="1078"/>
      <c r="BH28" s="1576" t="s">
        <v>1162</v>
      </c>
      <c r="BI28" s="1576"/>
      <c r="BJ28" s="1576"/>
      <c r="BK28" s="1576"/>
      <c r="BL28" s="1576"/>
      <c r="BM28" s="1577"/>
      <c r="BN28" s="1576" t="s">
        <v>1137</v>
      </c>
      <c r="BO28" s="1576"/>
      <c r="BP28" s="1576"/>
      <c r="BQ28" s="1576"/>
      <c r="BR28" s="1576"/>
      <c r="BS28" s="1576"/>
      <c r="BT28" s="1077"/>
    </row>
    <row r="29" spans="1:203" ht="27" customHeight="1" x14ac:dyDescent="0.2">
      <c r="A29" s="1119"/>
      <c r="B29" s="1120"/>
      <c r="C29" s="1121"/>
      <c r="D29" s="1121"/>
      <c r="E29" s="1574" t="s">
        <v>142</v>
      </c>
      <c r="F29" s="1575"/>
      <c r="G29" s="1574" t="s">
        <v>143</v>
      </c>
      <c r="H29" s="1575"/>
      <c r="I29" s="1122"/>
      <c r="J29" s="1121"/>
      <c r="K29" s="1121"/>
      <c r="L29" s="1574" t="s">
        <v>142</v>
      </c>
      <c r="M29" s="1575"/>
      <c r="N29" s="1574" t="s">
        <v>143</v>
      </c>
      <c r="O29" s="1575"/>
      <c r="P29" s="1122"/>
      <c r="Q29" s="1121"/>
      <c r="R29" s="1574" t="s">
        <v>142</v>
      </c>
      <c r="S29" s="1575"/>
      <c r="T29" s="1574" t="s">
        <v>143</v>
      </c>
      <c r="U29" s="1575"/>
      <c r="V29" s="1122"/>
      <c r="W29" s="1121"/>
      <c r="X29" s="1574" t="s">
        <v>142</v>
      </c>
      <c r="Y29" s="1575"/>
      <c r="Z29" s="1574" t="s">
        <v>143</v>
      </c>
      <c r="AA29" s="1575"/>
      <c r="AB29" s="1122"/>
      <c r="AC29" s="1123"/>
      <c r="AD29" s="1572" t="s">
        <v>142</v>
      </c>
      <c r="AE29" s="1573"/>
      <c r="AF29" s="1572" t="s">
        <v>143</v>
      </c>
      <c r="AG29" s="1573"/>
      <c r="AH29" s="1124"/>
      <c r="AI29" s="1123"/>
      <c r="AJ29" s="1572" t="s">
        <v>142</v>
      </c>
      <c r="AK29" s="1573"/>
      <c r="AL29" s="1572" t="s">
        <v>143</v>
      </c>
      <c r="AM29" s="1573"/>
      <c r="AN29" s="1124"/>
      <c r="AO29" s="1123"/>
      <c r="AP29" s="1572" t="s">
        <v>142</v>
      </c>
      <c r="AQ29" s="1573"/>
      <c r="AR29" s="1572" t="s">
        <v>143</v>
      </c>
      <c r="AS29" s="1573"/>
      <c r="AT29" s="1124"/>
      <c r="AU29" s="1123"/>
      <c r="AV29" s="1572" t="s">
        <v>142</v>
      </c>
      <c r="AW29" s="1573"/>
      <c r="AX29" s="1572" t="s">
        <v>143</v>
      </c>
      <c r="AY29" s="1573"/>
      <c r="AZ29" s="1124"/>
      <c r="BA29" s="1123"/>
      <c r="BB29" s="1572" t="s">
        <v>142</v>
      </c>
      <c r="BC29" s="1573"/>
      <c r="BD29" s="1572" t="s">
        <v>143</v>
      </c>
      <c r="BE29" s="1573"/>
      <c r="BF29" s="1124"/>
      <c r="BG29" s="1123"/>
      <c r="BH29" s="1123"/>
      <c r="BI29" s="1572" t="s">
        <v>142</v>
      </c>
      <c r="BJ29" s="1573"/>
      <c r="BK29" s="1572" t="s">
        <v>143</v>
      </c>
      <c r="BL29" s="1573"/>
      <c r="BM29" s="1124"/>
      <c r="BN29" s="1123"/>
      <c r="BO29" s="1572" t="s">
        <v>142</v>
      </c>
      <c r="BP29" s="1573"/>
      <c r="BQ29" s="1572" t="s">
        <v>143</v>
      </c>
      <c r="BR29" s="1573"/>
      <c r="BS29" s="1124"/>
    </row>
    <row r="30" spans="1:203" ht="25.5" customHeight="1" x14ac:dyDescent="0.2">
      <c r="A30" s="1126" t="s">
        <v>48</v>
      </c>
      <c r="B30" s="1127" t="s">
        <v>139</v>
      </c>
      <c r="C30" s="1128" t="s">
        <v>140</v>
      </c>
      <c r="D30" s="1128" t="s">
        <v>141</v>
      </c>
      <c r="E30" s="1129" t="s">
        <v>145</v>
      </c>
      <c r="F30" s="1121" t="s">
        <v>111</v>
      </c>
      <c r="G30" s="1129" t="s">
        <v>145</v>
      </c>
      <c r="H30" s="1121" t="s">
        <v>111</v>
      </c>
      <c r="I30" s="1130" t="s">
        <v>144</v>
      </c>
      <c r="J30" s="1128"/>
      <c r="K30" s="1131" t="s">
        <v>141</v>
      </c>
      <c r="L30" s="1129" t="s">
        <v>145</v>
      </c>
      <c r="M30" s="1121" t="s">
        <v>111</v>
      </c>
      <c r="N30" s="1129" t="s">
        <v>145</v>
      </c>
      <c r="O30" s="1121" t="s">
        <v>111</v>
      </c>
      <c r="P30" s="1132" t="s">
        <v>144</v>
      </c>
      <c r="Q30" s="1131" t="s">
        <v>141</v>
      </c>
      <c r="R30" s="1129" t="s">
        <v>145</v>
      </c>
      <c r="S30" s="1121" t="s">
        <v>111</v>
      </c>
      <c r="T30" s="1129" t="s">
        <v>145</v>
      </c>
      <c r="U30" s="1121" t="s">
        <v>111</v>
      </c>
      <c r="V30" s="1132" t="s">
        <v>144</v>
      </c>
      <c r="W30" s="1131" t="s">
        <v>141</v>
      </c>
      <c r="X30" s="1129" t="s">
        <v>145</v>
      </c>
      <c r="Y30" s="1121" t="s">
        <v>111</v>
      </c>
      <c r="Z30" s="1129" t="s">
        <v>145</v>
      </c>
      <c r="AA30" s="1121" t="s">
        <v>111</v>
      </c>
      <c r="AB30" s="1132" t="s">
        <v>144</v>
      </c>
      <c r="AC30" s="1133" t="s">
        <v>141</v>
      </c>
      <c r="AD30" s="1134" t="s">
        <v>145</v>
      </c>
      <c r="AE30" s="1123" t="s">
        <v>111</v>
      </c>
      <c r="AF30" s="1134" t="s">
        <v>145</v>
      </c>
      <c r="AG30" s="1123" t="s">
        <v>111</v>
      </c>
      <c r="AH30" s="1135" t="s">
        <v>144</v>
      </c>
      <c r="AI30" s="1133" t="s">
        <v>141</v>
      </c>
      <c r="AJ30" s="1134" t="s">
        <v>145</v>
      </c>
      <c r="AK30" s="1123" t="s">
        <v>111</v>
      </c>
      <c r="AL30" s="1134" t="s">
        <v>145</v>
      </c>
      <c r="AM30" s="1123" t="s">
        <v>111</v>
      </c>
      <c r="AN30" s="1135" t="s">
        <v>144</v>
      </c>
      <c r="AO30" s="1133" t="s">
        <v>141</v>
      </c>
      <c r="AP30" s="1134" t="s">
        <v>145</v>
      </c>
      <c r="AQ30" s="1123" t="s">
        <v>111</v>
      </c>
      <c r="AR30" s="1134" t="s">
        <v>145</v>
      </c>
      <c r="AS30" s="1123" t="s">
        <v>111</v>
      </c>
      <c r="AT30" s="1135" t="s">
        <v>144</v>
      </c>
      <c r="AU30" s="1133" t="s">
        <v>141</v>
      </c>
      <c r="AV30" s="1134" t="s">
        <v>145</v>
      </c>
      <c r="AW30" s="1123" t="s">
        <v>111</v>
      </c>
      <c r="AX30" s="1134" t="s">
        <v>145</v>
      </c>
      <c r="AY30" s="1123" t="s">
        <v>111</v>
      </c>
      <c r="AZ30" s="1135" t="s">
        <v>144</v>
      </c>
      <c r="BA30" s="1133" t="s">
        <v>141</v>
      </c>
      <c r="BB30" s="1134" t="s">
        <v>145</v>
      </c>
      <c r="BC30" s="1123" t="s">
        <v>111</v>
      </c>
      <c r="BD30" s="1134" t="s">
        <v>145</v>
      </c>
      <c r="BE30" s="1123" t="s">
        <v>111</v>
      </c>
      <c r="BF30" s="1136" t="s">
        <v>144</v>
      </c>
      <c r="BG30" s="1137"/>
      <c r="BH30" s="1137" t="s">
        <v>141</v>
      </c>
      <c r="BI30" s="1134" t="s">
        <v>145</v>
      </c>
      <c r="BJ30" s="1123" t="s">
        <v>111</v>
      </c>
      <c r="BK30" s="1134" t="s">
        <v>145</v>
      </c>
      <c r="BL30" s="1123" t="s">
        <v>111</v>
      </c>
      <c r="BM30" s="1136" t="s">
        <v>144</v>
      </c>
      <c r="BN30" s="1137" t="s">
        <v>141</v>
      </c>
      <c r="BO30" s="1134" t="s">
        <v>145</v>
      </c>
      <c r="BP30" s="1123" t="s">
        <v>111</v>
      </c>
      <c r="BQ30" s="1134" t="s">
        <v>145</v>
      </c>
      <c r="BR30" s="1123" t="s">
        <v>111</v>
      </c>
      <c r="BS30" s="1136" t="s">
        <v>144</v>
      </c>
    </row>
    <row r="31" spans="1:203" ht="30" x14ac:dyDescent="0.2">
      <c r="A31" s="1138">
        <v>1</v>
      </c>
      <c r="B31" s="1139" t="s">
        <v>148</v>
      </c>
      <c r="C31" s="1140"/>
      <c r="D31" s="1141"/>
      <c r="E31" s="1142"/>
      <c r="F31" s="1143"/>
      <c r="G31" s="1142"/>
      <c r="H31" s="1143"/>
      <c r="I31" s="1144"/>
      <c r="J31" s="1143"/>
      <c r="K31" s="1145"/>
      <c r="L31" s="1146"/>
      <c r="M31" s="1143"/>
      <c r="N31" s="1146"/>
      <c r="O31" s="1143"/>
      <c r="P31" s="1144"/>
      <c r="Q31" s="1145"/>
      <c r="R31" s="1146"/>
      <c r="S31" s="1143"/>
      <c r="T31" s="1146"/>
      <c r="U31" s="1143"/>
      <c r="V31" s="1144"/>
      <c r="W31" s="1140"/>
      <c r="X31" s="1146"/>
      <c r="Y31" s="1143"/>
      <c r="Z31" s="1146"/>
      <c r="AA31" s="1143"/>
      <c r="AB31" s="1144"/>
      <c r="AC31" s="1145"/>
      <c r="AD31" s="1146"/>
      <c r="AE31" s="1143"/>
      <c r="AF31" s="1146"/>
      <c r="AG31" s="1143"/>
      <c r="AH31" s="1144"/>
      <c r="AI31" s="1145"/>
      <c r="AJ31" s="1146"/>
      <c r="AK31" s="1143"/>
      <c r="AL31" s="1146"/>
      <c r="AM31" s="1143"/>
      <c r="AN31" s="1144"/>
      <c r="AO31" s="1145"/>
      <c r="AP31" s="1146"/>
      <c r="AQ31" s="1143"/>
      <c r="AR31" s="1146"/>
      <c r="AS31" s="1143"/>
      <c r="AT31" s="1144"/>
      <c r="AU31" s="1145"/>
      <c r="AV31" s="1146"/>
      <c r="AW31" s="1143"/>
      <c r="AX31" s="1146"/>
      <c r="AY31" s="1143"/>
      <c r="AZ31" s="1144"/>
      <c r="BA31" s="1145"/>
      <c r="BB31" s="1142"/>
      <c r="BC31" s="1143"/>
      <c r="BD31" s="1142"/>
      <c r="BE31" s="1143"/>
      <c r="BF31" s="1144"/>
      <c r="BG31" s="1143"/>
      <c r="BH31" s="1141"/>
      <c r="BI31" s="1142"/>
      <c r="BJ31" s="1143"/>
      <c r="BK31" s="1142"/>
      <c r="BL31" s="1143"/>
      <c r="BM31" s="1144"/>
      <c r="BN31" s="1141"/>
      <c r="BO31" s="1142"/>
      <c r="BP31" s="1143"/>
      <c r="BQ31" s="1142"/>
      <c r="BR31" s="1143"/>
      <c r="BS31" s="1144"/>
    </row>
    <row r="32" spans="1:203" s="1162" customFormat="1" ht="15.75" customHeight="1" x14ac:dyDescent="0.25">
      <c r="A32" s="1147" t="s">
        <v>149</v>
      </c>
      <c r="B32" s="1148" t="s">
        <v>150</v>
      </c>
      <c r="C32" s="1149"/>
      <c r="D32" s="1150"/>
      <c r="E32" s="1151"/>
      <c r="F32" s="1152">
        <f>F34+F35+F36+F37+F39+F40+F42+F43+F44+F45+F46+F47+F48+F49+F51+F52+F53+F54+F55+F56+F57+F58+F59+F60+F61+F62+F63+F64+F65+F66+F67+F68+F69+F70+F71+F72+F74+F75+F76+F77+F79+F80+F81+F82+F83+F84+F85+F86+F87+F88+F89+F90+F91+F92+F93</f>
        <v>23834068.015500002</v>
      </c>
      <c r="G32" s="1151"/>
      <c r="H32" s="1153">
        <f>H34+H35+H36+H37+H39+H40+H42+H43+H44+H45+H46+H47+H48+H49+H51+H52+H53+H54+H55+H56+H57+H58+H59+H60+H61+H62+H63+H64+H65+H66+H67+H68+H69+H70+H71+H72+H74+H75+H76+H77+H79+H80+H81+H82+H83+H84+H85+H86+H87+H88+H89+H90+H91+H92+H93</f>
        <v>21868543.3015</v>
      </c>
      <c r="I32" s="1154">
        <f>I34+I35+I36+I37+I39+I40+I42+I43+I44+I45+I46+I47+I48+I49+I51+I52+I53+I54+I55+I56+I57+I58+I59+I60+I61+I62+I63+I64+I65+I66+I67+I68+I69+I70+I71+I72+I74+I75+I76+I77+I79+I80+I81+I82+I83+I84+I85+I86+I87+I88+I89+I90+I91+I92+I93</f>
        <v>45702611.317000002</v>
      </c>
      <c r="J32" s="1155"/>
      <c r="K32" s="1145"/>
      <c r="L32" s="1156"/>
      <c r="M32" s="1157">
        <f>M34+M35+M36+M37+M39+M40+M42+M43+M44+M45+M46+M47+M48+M49+M51+M52+M53+M54+M55+M56+M57+M58+M59+M60+M61+M62+M63+M64+M65+M66+M67+M68+M69+M70+M71+M72+M74+M75+M76+M77+M79+M80+M81+M82+M83+M84+M85+M86+M87+M88+M89+M90+M91+M92+M93</f>
        <v>6476170</v>
      </c>
      <c r="N32" s="1156"/>
      <c r="O32" s="1158">
        <f>O34+O35+O36+O37+O39+O40+O42+O43+O44+O45+O46+O47+O48+O49+O51+O52+O53+O54+O55+O56+O57+O58+O59+O60+O61+O62+O63+O64+O65+O66+O67+O68+O69+O70+O71+O72+O74+O75+O76+O77+O79+O80+O81+O82+O83+O84+O85+O86+O87+O88+O89+O90+O91+O92+O93</f>
        <v>6962719.6450000005</v>
      </c>
      <c r="P32" s="1159">
        <f>P34+P35+P36+P37+P39+P40+P42+P43+P44+P45+P46+P47+P48+P49+P51+P52+P53+P54+P55+P56+P57+P58+P59+P60+P61+P62+P63+P64+P65+P66+P67+P68+P69+P70+P71+P72+P74+P75+P76+P77+P79+P80+P81+P82+P83+P84+P85+P86+P87+P88+P89+P90+P91+P92+P93</f>
        <v>13438889.645</v>
      </c>
      <c r="Q32" s="1145"/>
      <c r="R32" s="1156"/>
      <c r="S32" s="1157">
        <f>S34+S35+S36+S37+S39+S40+S42+S43+S44+S45+S46+S47+S48+S49+S51+S52+S53+S54+S55+S56+S57+S58+S59+S60+S61+S62+S63+S64+S65+S66+S67+S68+S69+S70+S71+S72+S74+S75+S76+S77+S79+S80+S81+S82+S83+S84+S85+S86+S87+S88+S89+S90+S91+S92+S93</f>
        <v>1864348.8</v>
      </c>
      <c r="T32" s="1156"/>
      <c r="U32" s="1158">
        <f>U34+U35+U36+U37+U39+U40+U42+U43+U44+U45+U46+U47+U48+U49+U51+U52+U53+U54+U55+U56+U57+U58+U59+U60+U61+U62+U63+U64+U65+U66+U67+U68+U69+U70+U71+U72+U74+U75+U76+U77+U79+U80+U81+U82+U83+U84+U85+U86+U87+U88+U89+U90+U91+U92+U93</f>
        <v>1794786.96</v>
      </c>
      <c r="V32" s="1159">
        <f>V34+V35+V36+V37+V39+V40+V42+V43+V44+V45+V46+V47+V48+V49+V51+V52+V53+V54+V55+V56+V57+V58+V59+V60+V61+V62+V63+V64+V65+V66+V67+V68+V69+V70+V71+V72+V74+V75+V76+V77+V79+V80+V81+V82+V83+V84+V85+V86+V87+V88+V89+V90+V91+V92+V93</f>
        <v>3659135.76</v>
      </c>
      <c r="W32" s="1149"/>
      <c r="X32" s="1156"/>
      <c r="Y32" s="1157">
        <f>Y34+Y35+Y36+Y37+Y39+Y40+Y42+Y43+Y44+Y45+Y46+Y47+Y48+Y49+Y51+Y52+Y53+Y54+Y55+Y56+Y57+Y58+Y59+Y60+Y61+Y62+Y63+Y64+Y65+Y66+Y67+Y68+Y69+Y70+Y71+Y72+Y74+Y75+Y76+Y77+Y79+Y80+Y81+Y82+Y83+Y84+Y85+Y86+Y87+Y88+Y89+Y90+Y91+Y92+Y93</f>
        <v>10720245.656000001</v>
      </c>
      <c r="Z32" s="1156"/>
      <c r="AA32" s="1158">
        <f>AA34+AA35+AA36+AA37+AA39+AA40+AA42+AA43+AA44+AA45+AA46+AA47+AA48+AA49+AA51+AA52+AA53+AA54+AA55+AA56+AA57+AA58+AA59+AA60+AA61+AA62+AA63+AA64+AA65+AA66+AA67+AA68+AA69+AA70+AA71+AA72+AA74+AA75+AA76+AA77+AA79+AA80+AA81+AA82+AA83+AA84+AA85+AA86+AA87+AA88+AA89+AA90+AA91+AA92+AA93</f>
        <v>8589710.3900000006</v>
      </c>
      <c r="AB32" s="1159">
        <f>AB34+AB35+AB36+AB37+AB39+AB40+AB42+AB43+AB44+AB45+AB46+AB47+AB48+AB49+AB51+AB52+AB53+AB54+AB55+AB56+AB57+AB58+AB59+AB60+AB61+AB62+AB63+AB64+AB65+AB66+AB67+AB68+AB69+AB70+AB71+AB72+AB74+AB75+AB76+AB77+AB79+AB80+AB81+AB82+AB83+AB84+AB85+AB86+AB87+AB88+AB89+AB90+AB91+AB92+AB93</f>
        <v>19309956.046</v>
      </c>
      <c r="AC32" s="1145"/>
      <c r="AD32" s="1156"/>
      <c r="AE32" s="1157">
        <f>AE34+AE35+AE36+AE37+AE39+AE40+AE42+AE43+AE44+AE45+AE46+AE47+AE48+AE49+AE51+AE52+AE53+AE54+AE55+AE56+AE57+AE58+AE59+AE60+AE61+AE62+AE63+AE64+AE65+AE66+AE67+AE68+AE69+AE70+AE71+AE72+AE74+AE75+AE76+AE77+AE79+AE80+AE81+AE82+AE83+AE84+AE85+AE86+AE87+AE88+AE89+AE90+AE91+AE92+AE93</f>
        <v>0</v>
      </c>
      <c r="AF32" s="1156"/>
      <c r="AG32" s="1158">
        <f>AG34+AG35+AG36+AG37+AG39+AG40+AG42+AG43+AG44+AG45+AG46+AG47+AG48+AG49+AG51+AG52+AG53+AG54+AG55+AG56+AG57+AG58+AG59+AG60+AG61+AG62+AG63+AG64+AG65+AG66+AG67+AG68+AG69+AG70+AG71+AG72+AG74+AG75+AG76+AG77+AG79+AG80+AG81+AG82+AG83+AG84+AG85+AG86+AG87+AG88+AG89+AG90+AG91+AG92+AG93</f>
        <v>0</v>
      </c>
      <c r="AH32" s="1159">
        <f>AH34+AH35+AH36+AH37+AH39+AH40+AH42+AH43+AH44+AH45+AH46+AH47+AH48+AH49+AH51+AH52+AH53+AH54+AH55+AH56+AH57+AH58+AH59+AH60+AH61+AH62+AH63+AH64+AH65+AH66+AH67+AH68+AH69+AH70+AH71+AH72+AH74+AH75+AH76+AH77+AH79+AH80+AH81+AH82+AH83+AH84+AH85+AH86+AH87+AH88+AH89+AH90+AH91+AH92+AH93</f>
        <v>0</v>
      </c>
      <c r="AI32" s="1145"/>
      <c r="AJ32" s="1156"/>
      <c r="AK32" s="1157">
        <f>AK34+AK35+AK36+AK37+AK39+AK40+AK42+AK43+AK44+AK45+AK46+AK47+AK48+AK49+AK51+AK52+AK53+AK54+AK55+AK56+AK57+AK58+AK59+AK60+AK61+AK62+AK63+AK64+AK65+AK66+AK67+AK68+AK69+AK70+AK71+AK72+AK74+AK75+AK76+AK77+AK79+AK80+AK81+AK82+AK83+AK84+AK85+AK86+AK87+AK88+AK89+AK90+AK91+AK92+AK93</f>
        <v>0</v>
      </c>
      <c r="AL32" s="1156"/>
      <c r="AM32" s="1158">
        <f>AM34+AM35+AM36+AM37+AM39+AM40+AM42+AM43+AM44+AM45+AM46+AM47+AM48+AM49+AM51+AM52+AM53+AM54+AM55+AM56+AM57+AM58+AM59+AM60+AM61+AM62+AM63+AM64+AM65+AM66+AM67+AM68+AM69+AM70+AM71+AM72+AM74+AM75+AM76+AM77+AM79+AM80+AM81+AM82+AM83+AM84+AM85+AM86+AM87+AM88+AM89+AM90+AM91+AM92+AM93</f>
        <v>0</v>
      </c>
      <c r="AN32" s="1159">
        <f>AN34+AN35+AN36+AN37+AN39+AN40+AN42+AN43+AN44+AN45+AN46+AN47+AN48+AN49+AN51+AN52+AN53+AN54+AN55+AN56+AN57+AN58+AN59+AN60+AN61+AN62+AN63+AN64+AN65+AN66+AN67+AN68+AN69+AN70+AN71+AN72+AN74+AN75+AN76+AN77+AN79+AN80+AN81+AN82+AN83+AN84+AN85+AN86+AN87+AN88+AN89+AN90+AN91+AN92+AN93</f>
        <v>0</v>
      </c>
      <c r="AO32" s="1145"/>
      <c r="AP32" s="1156"/>
      <c r="AQ32" s="1157">
        <f>AQ34+AQ35+AQ36+AQ37+AQ39+AQ40+AQ42+AQ43+AQ44+AQ45+AQ46+AQ47+AQ48+AQ49+AQ51+AQ52+AQ53+AQ54+AQ55+AQ56+AQ57+AQ58+AQ59+AQ60+AQ61+AQ62+AQ63+AQ64+AQ65+AQ66+AQ67+AQ68+AQ69+AQ70+AQ71+AQ72+AQ74+AQ75+AQ76+AQ77+AQ79+AQ80+AQ81+AQ82+AQ83+AQ84+AQ85+AQ86+AQ87+AQ88+AQ89+AQ90+AQ91+AQ92+AQ93</f>
        <v>0</v>
      </c>
      <c r="AR32" s="1156"/>
      <c r="AS32" s="1158">
        <f>AS34+AS35+AS36+AS37+AS39+AS40+AS42+AS43+AS44+AS45+AS46+AS47+AS48+AS49+AS51+AS52+AS53+AS54+AS55+AS56+AS57+AS58+AS59+AS60+AS61+AS62+AS63+AS64+AS65+AS66+AS67+AS68+AS69+AS70+AS71+AS72+AS74+AS75+AS76+AS77+AS79+AS80+AS81+AS82+AS83+AS84+AS85+AS86+AS87+AS88+AS89+AS90+AS91+AS92+AS93</f>
        <v>0</v>
      </c>
      <c r="AT32" s="1159">
        <f>AT34+AT35+AT36+AT37+AT39+AT40+AT42+AT43+AT44+AT45+AT46+AT47+AT48+AT49+AT51+AT52+AT53+AT54+AT55+AT56+AT57+AT58+AT59+AT60+AT61+AT62+AT63+AT64+AT65+AT66+AT67+AT68+AT69+AT70+AT71+AT72+AT74+AT75+AT76+AT77+AT79+AT80+AT81+AT82+AT83+AT84+AT85+AT86+AT87+AT88+AT89+AT90+AT91+AT92+AT93</f>
        <v>0</v>
      </c>
      <c r="AU32" s="1145"/>
      <c r="AV32" s="1156"/>
      <c r="AW32" s="1157">
        <f>AW34+AW35+AW36+AW37+AW39+AW40+AW42+AW43+AW44+AW45+AW46+AW47+AW48+AW49+AW51+AW52+AW53+AW54+AW55+AW56+AW57+AW58+AW59+AW60+AW61+AW62+AW63+AW64+AW65+AW66+AW67+AW68+AW69+AW70+AW71+AW72+AW74+AW75+AW76+AW77+AW79+AW80+AW81+AW82+AW83+AW84+AW85+AW86+AW87+AW88+AW89+AW90+AW91+AW92+AW93</f>
        <v>0</v>
      </c>
      <c r="AX32" s="1156"/>
      <c r="AY32" s="1158">
        <f>AY34+AY35+AY36+AY37+AY39+AY40+AY42+AY43+AY44+AY45+AY46+AY47+AY48+AY49+AY51+AY52+AY53+AY54+AY55+AY56+AY57+AY58+AY59+AY60+AY61+AY62+AY63+AY64+AY65+AY66+AY67+AY68+AY69+AY70+AY71+AY72+AY74+AY75+AY76+AY77+AY79+AY80+AY81+AY82+AY83+AY84+AY85+AY86+AY87+AY88+AY89+AY90+AY91+AY92+AY93</f>
        <v>0</v>
      </c>
      <c r="AZ32" s="1159">
        <f>AZ34+AZ35+AZ36+AZ37+AZ39+AZ40+AZ42+AZ43+AZ44+AZ45+AZ46+AZ47+AZ48+AZ49+AZ51+AZ52+AZ53+AZ54+AZ55+AZ56+AZ57+AZ58+AZ59+AZ60+AZ61+AZ62+AZ63+AZ64+AZ65+AZ66+AZ67+AZ68+AZ69+AZ70+AZ71+AZ72+AZ74+AZ75+AZ76+AZ77+AZ79+AZ80+AZ81+AZ82+AZ83+AZ84+AZ85+AZ86+AZ87+AZ88+AZ89+AZ90+AZ91+AZ92+AZ93</f>
        <v>0</v>
      </c>
      <c r="BA32" s="1145"/>
      <c r="BB32" s="1151"/>
      <c r="BC32" s="1152">
        <f>BC34+BC35+BC36+BC37+BC39+BC40+BC42+BC43+BC44+BC45+BC46+BC47+BC48+BC49+BC51+BC52+BC53+BC54+BC55+BC56+BC57+BC58+BC59+BC60+BC61+BC62+BC63+BC64+BC65+BC66+BC67+BC68+BC69+BC70+BC71+BC72+BC74+BC75+BC76+BC77+BC79+BC80+BC81+BC82+BC83+BC84+BC85+BC86+BC87+BC88+BC89+BC90+BC91+BC92+BC93</f>
        <v>0</v>
      </c>
      <c r="BD32" s="1151"/>
      <c r="BE32" s="1153">
        <f>BE34+BE35+BE36+BE37+BE39+BE40+BE42+BE43+BE44+BE45+BE46+BE47+BE48+BE49+BE51+BE52+BE53+BE54+BE55+BE56+BE57+BE58+BE59+BE60+BE61+BE62+BE63+BE64+BE65+BE66+BE67+BE68+BE69+BE70+BE71+BE72+BE74+BE75+BE76+BE77+BE79+BE80+BE81+BE82+BE83+BE84+BE85+BE86+BE87+BE88+BE89+BE90+BE91+BE92+BE93</f>
        <v>0</v>
      </c>
      <c r="BF32" s="1154">
        <f>BF34+BF35+BF36+BF37+BF39+BF40+BF42+BF43+BF44+BF45+BF46+BF47+BF48+BF49+BF51+BF52+BF53+BF54+BF55+BF56+BF57+BF58+BF59+BF60+BF61+BF62+BF63+BF64+BF65+BF66+BF67+BF68+BF69+BF70+BF71+BF72+BF74+BF75+BF76+BF77+BF79+BF80+BF81+BF82+BF83+BF84+BF85+BF86+BF87+BF88+BF89+BF90+BF91+BF92+BF93</f>
        <v>0</v>
      </c>
      <c r="BG32" s="1155"/>
      <c r="BH32" s="1150"/>
      <c r="BI32" s="1151"/>
      <c r="BJ32" s="1152">
        <f>BJ34+BJ35+BJ36+BJ37+BJ39+BJ40+BJ42+BJ43+BJ44+BJ45+BJ46+BJ47+BJ48+BJ49+BJ51+BJ52+BJ53+BJ54+BJ55+BJ56+BJ57+BJ58+BJ59+BJ60+BJ61+BJ62+BJ63+BJ64+BJ65+BJ66+BJ67+BJ68+BJ69+BJ70+BJ71+BJ72+BJ74+BJ75+BJ76+BJ77+BJ79+BJ80+BJ81+BJ82+BJ83+BJ84+BJ85+BJ86+BJ87+BJ88+BJ89+BJ90+BJ91+BJ92+BJ93</f>
        <v>19060764.456</v>
      </c>
      <c r="BK32" s="1151"/>
      <c r="BL32" s="1153">
        <f>BL34+BL35+BL36+BL37+BL39+BL40+BL42+BL43+BL44+BL45+BL46+BL47+BL48+BL49+BL51+BL52+BL53+BL54+BL55+BL56+BL57+BL58+BL59+BL60+BL61+BL62+BL63+BL64+BL65+BL66+BL67+BL68+BL69+BL70+BL71+BL72+BL74+BL75+BL76+BL77+BL79+BL80+BL81+BL82+BL83+BL84+BL85+BL86+BL87+BL88+BL89+BL90+BL91+BL92+BL93</f>
        <v>17347216.994999997</v>
      </c>
      <c r="BM32" s="1154">
        <f>BM34+BM35+BM36+BM37+BM39+BM40+BM42+BM43+BM44+BM45+BM46+BM47+BM48+BM49+BM51+BM52+BM53+BM54+BM55+BM56+BM57+BM58+BM59+BM60+BM61+BM62+BM63+BM64+BM65+BM66+BM67+BM68+BM69+BM70+BM71+BM72+BM74+BM75+BM76+BM77+BM79+BM80+BM81+BM82+BM83+BM84+BM85+BM86+BM87+BM88+BM89+BM90+BM91+BM92+BM93</f>
        <v>36407981.451000005</v>
      </c>
      <c r="BN32" s="1150"/>
      <c r="BO32" s="1151"/>
      <c r="BP32" s="1152">
        <f>BP34+BP35+BP36+BP37+BP39+BP40+BP42+BP43+BP44+BP45+BP46+BP47+BP48+BP49+BP51+BP52+BP53+BP54+BP55+BP56+BP57+BP58+BP59+BP60+BP61+BP62+BP63+BP64+BP65+BP66+BP67+BP68+BP69+BP70+BP71+BP72+BP74+BP75+BP76+BP77+BP79+BP80+BP81+BP82+BP83+BP84+BP85+BP86+BP87+BP88+BP89+BP90+BP91+BP92+BP93</f>
        <v>4773303.5594999995</v>
      </c>
      <c r="BQ32" s="1151"/>
      <c r="BR32" s="1153">
        <f>BR34+BR35+BR36+BR37+BR39+BR40+BR42+BR43+BR44+BR45+BR46+BR47+BR48+BR49+BR51+BR52+BR53+BR54+BR55+BR56+BR57+BR58+BR59+BR60+BR61+BR62+BR63+BR64+BR65+BR66+BR67+BR68+BR69+BR70+BR71+BR72+BR74+BR75+BR76+BR77+BR79+BR80+BR81+BR82+BR83+BR84+BR85+BR86+BR87+BR88+BR89+BR90+BR91+BR92+BR93</f>
        <v>4521326.3064999999</v>
      </c>
      <c r="BS32" s="1154">
        <f>BS34+BS35+BS36+BS37+BS39+BS40+BS42+BS43+BS44+BS45+BS46+BS47+BS48+BS49+BS51+BS52+BS53+BS54+BS55+BS56+BS57+BS58+BS59+BS60+BS61+BS62+BS63+BS64+BS65+BS66+BS67+BS68+BS69+BS70+BS71+BS72+BS74+BS75+BS76+BS77+BS79+BS80+BS81+BS82+BS83+BS84+BS85+BS86+BS87+BS88+BS89+BS90+BS91+BS92+BS93</f>
        <v>9294629.8660000004</v>
      </c>
      <c r="BT32" s="1160"/>
      <c r="BU32" s="1161"/>
      <c r="BV32" s="1160"/>
      <c r="BW32" s="1160"/>
      <c r="BX32" s="1160"/>
      <c r="BY32" s="1160"/>
      <c r="BZ32" s="1160"/>
      <c r="CA32" s="1160"/>
      <c r="CB32" s="1160"/>
      <c r="CC32" s="1160"/>
      <c r="CD32" s="1160"/>
      <c r="CE32" s="1160"/>
      <c r="CF32" s="1160"/>
      <c r="CG32" s="1160"/>
      <c r="CH32" s="1160"/>
      <c r="CI32" s="1160"/>
      <c r="CJ32" s="1160"/>
      <c r="CK32" s="1160"/>
      <c r="CL32" s="1160"/>
      <c r="CM32" s="1160"/>
      <c r="CN32" s="1160"/>
      <c r="CO32" s="1160"/>
      <c r="CP32" s="1160"/>
      <c r="CQ32" s="1160"/>
      <c r="CR32" s="1160"/>
      <c r="CS32" s="1160"/>
      <c r="CT32" s="1160"/>
      <c r="CU32" s="1160"/>
      <c r="CV32" s="1160"/>
      <c r="CW32" s="1160"/>
      <c r="CX32" s="1160"/>
      <c r="CY32" s="1160"/>
      <c r="CZ32" s="1160"/>
      <c r="DA32" s="1160"/>
      <c r="DB32" s="1160"/>
      <c r="DC32" s="1160"/>
      <c r="DD32" s="1160"/>
      <c r="DE32" s="1160"/>
      <c r="DF32" s="1160"/>
      <c r="DG32" s="1160"/>
      <c r="DH32" s="1160"/>
      <c r="DI32" s="1160"/>
      <c r="DJ32" s="1160"/>
      <c r="DK32" s="1160"/>
      <c r="DL32" s="1160"/>
      <c r="DM32" s="1160"/>
      <c r="DN32" s="1160"/>
      <c r="DO32" s="1160"/>
      <c r="DP32" s="1160"/>
      <c r="DQ32" s="1160"/>
      <c r="DR32" s="1160"/>
      <c r="DS32" s="1160"/>
      <c r="DT32" s="1160"/>
      <c r="DU32" s="1160"/>
      <c r="DV32" s="1160"/>
      <c r="DW32" s="1160"/>
      <c r="DX32" s="1160"/>
      <c r="DY32" s="1160"/>
      <c r="DZ32" s="1160"/>
      <c r="EA32" s="1160"/>
      <c r="EB32" s="1160"/>
      <c r="EC32" s="1160"/>
      <c r="ED32" s="1160"/>
      <c r="EE32" s="1160"/>
      <c r="EF32" s="1160"/>
      <c r="EG32" s="1160"/>
      <c r="EH32" s="1160"/>
      <c r="EI32" s="1160"/>
      <c r="EJ32" s="1160"/>
      <c r="EK32" s="1160"/>
      <c r="EL32" s="1160"/>
      <c r="EM32" s="1160"/>
      <c r="EN32" s="1160"/>
      <c r="EO32" s="1160"/>
      <c r="EP32" s="1160"/>
      <c r="EQ32" s="1160"/>
      <c r="ER32" s="1160"/>
      <c r="ES32" s="1160"/>
      <c r="ET32" s="1160"/>
      <c r="EU32" s="1160"/>
      <c r="EV32" s="1160"/>
      <c r="EW32" s="1160"/>
      <c r="EX32" s="1160"/>
      <c r="EY32" s="1160"/>
      <c r="EZ32" s="1160"/>
      <c r="FA32" s="1160"/>
      <c r="FB32" s="1160"/>
      <c r="FC32" s="1160"/>
      <c r="FD32" s="1160"/>
      <c r="FE32" s="1160"/>
      <c r="FF32" s="1160"/>
      <c r="FG32" s="1160"/>
      <c r="FH32" s="1160"/>
      <c r="FI32" s="1160"/>
      <c r="FJ32" s="1160"/>
      <c r="FK32" s="1160"/>
      <c r="FL32" s="1160"/>
      <c r="FM32" s="1160"/>
      <c r="FN32" s="1160"/>
      <c r="FO32" s="1160"/>
      <c r="FP32" s="1160"/>
      <c r="FQ32" s="1160"/>
      <c r="FR32" s="1160"/>
      <c r="FS32" s="1160"/>
      <c r="FT32" s="1160"/>
      <c r="FU32" s="1160"/>
      <c r="FV32" s="1160"/>
      <c r="FW32" s="1160"/>
      <c r="FX32" s="1160"/>
      <c r="FY32" s="1160"/>
      <c r="FZ32" s="1160"/>
      <c r="GA32" s="1160"/>
      <c r="GB32" s="1160"/>
      <c r="GC32" s="1160"/>
      <c r="GD32" s="1160"/>
      <c r="GE32" s="1160"/>
      <c r="GF32" s="1160"/>
      <c r="GG32" s="1160"/>
      <c r="GH32" s="1160"/>
      <c r="GI32" s="1160"/>
      <c r="GJ32" s="1160"/>
      <c r="GK32" s="1160"/>
      <c r="GL32" s="1160"/>
      <c r="GM32" s="1160"/>
      <c r="GN32" s="1160"/>
      <c r="GO32" s="1160"/>
      <c r="GP32" s="1160"/>
      <c r="GQ32" s="1160"/>
      <c r="GR32" s="1160"/>
      <c r="GS32" s="1160"/>
      <c r="GT32" s="1160"/>
      <c r="GU32" s="1160"/>
    </row>
    <row r="33" spans="1:203" ht="15" hidden="1" outlineLevel="1" x14ac:dyDescent="0.2">
      <c r="A33" s="1163" t="s">
        <v>1163</v>
      </c>
      <c r="B33" s="1164" t="s">
        <v>133</v>
      </c>
      <c r="C33" s="1165"/>
      <c r="D33" s="1166"/>
      <c r="E33" s="1167"/>
      <c r="F33" s="1168"/>
      <c r="G33" s="1167"/>
      <c r="H33" s="1169"/>
      <c r="I33" s="1169"/>
      <c r="J33" s="1168"/>
      <c r="K33" s="1170"/>
      <c r="L33" s="1171"/>
      <c r="M33" s="1172"/>
      <c r="N33" s="1171"/>
      <c r="O33" s="1173"/>
      <c r="P33" s="1173"/>
      <c r="Q33" s="1170"/>
      <c r="R33" s="1171"/>
      <c r="S33" s="1172"/>
      <c r="T33" s="1171"/>
      <c r="U33" s="1173"/>
      <c r="V33" s="1173"/>
      <c r="W33" s="1170"/>
      <c r="X33" s="1171"/>
      <c r="Y33" s="1172"/>
      <c r="Z33" s="1171"/>
      <c r="AA33" s="1173"/>
      <c r="AB33" s="1173"/>
      <c r="AC33" s="1170"/>
      <c r="AD33" s="1171"/>
      <c r="AE33" s="1172"/>
      <c r="AF33" s="1171"/>
      <c r="AG33" s="1173"/>
      <c r="AH33" s="1173"/>
      <c r="AI33" s="1170"/>
      <c r="AJ33" s="1171"/>
      <c r="AK33" s="1172"/>
      <c r="AL33" s="1171"/>
      <c r="AM33" s="1173"/>
      <c r="AN33" s="1173"/>
      <c r="AO33" s="1170"/>
      <c r="AP33" s="1171"/>
      <c r="AQ33" s="1172"/>
      <c r="AR33" s="1171"/>
      <c r="AS33" s="1173"/>
      <c r="AT33" s="1173"/>
      <c r="AU33" s="1170"/>
      <c r="AV33" s="1171"/>
      <c r="AW33" s="1172"/>
      <c r="AX33" s="1171"/>
      <c r="AY33" s="1173"/>
      <c r="AZ33" s="1173"/>
      <c r="BA33" s="1170"/>
      <c r="BB33" s="1167"/>
      <c r="BC33" s="1168"/>
      <c r="BD33" s="1167"/>
      <c r="BE33" s="1169"/>
      <c r="BF33" s="1169"/>
      <c r="BG33" s="1168"/>
      <c r="BH33" s="1166">
        <f>K33+Q33+W33+AC33+AI33+AO33+AU33+BA33</f>
        <v>0</v>
      </c>
      <c r="BI33" s="1167"/>
      <c r="BJ33" s="1168"/>
      <c r="BK33" s="1167"/>
      <c r="BL33" s="1169"/>
      <c r="BM33" s="1169"/>
      <c r="BN33" s="1166">
        <f>D33-BH33</f>
        <v>0</v>
      </c>
      <c r="BO33" s="1167"/>
      <c r="BP33" s="1168"/>
      <c r="BQ33" s="1167"/>
      <c r="BR33" s="1169"/>
      <c r="BS33" s="1169"/>
    </row>
    <row r="34" spans="1:203" s="1182" customFormat="1" hidden="1" outlineLevel="1" x14ac:dyDescent="0.2">
      <c r="A34" s="1174" t="s">
        <v>1164</v>
      </c>
      <c r="B34" s="1175" t="s">
        <v>151</v>
      </c>
      <c r="C34" s="1176" t="s">
        <v>1165</v>
      </c>
      <c r="D34" s="1177">
        <v>0.44</v>
      </c>
      <c r="E34" s="1178">
        <v>49415</v>
      </c>
      <c r="F34" s="1169">
        <f>D34*E34</f>
        <v>21742.6</v>
      </c>
      <c r="G34" s="1178">
        <v>0</v>
      </c>
      <c r="H34" s="1169"/>
      <c r="I34" s="1169">
        <f>E34*D34+G34*D34</f>
        <v>21742.6</v>
      </c>
      <c r="J34" s="1169"/>
      <c r="K34" s="1179">
        <v>0.44</v>
      </c>
      <c r="L34" s="1180">
        <v>49415</v>
      </c>
      <c r="M34" s="1173">
        <f>K34*L34</f>
        <v>21742.6</v>
      </c>
      <c r="N34" s="1180">
        <v>0</v>
      </c>
      <c r="O34" s="1173"/>
      <c r="P34" s="1173">
        <f>L34*K34+N34*K34</f>
        <v>21742.6</v>
      </c>
      <c r="Q34" s="1179"/>
      <c r="R34" s="1180">
        <v>49415</v>
      </c>
      <c r="S34" s="1173">
        <f>Q34*R34</f>
        <v>0</v>
      </c>
      <c r="T34" s="1180">
        <v>0</v>
      </c>
      <c r="U34" s="1173"/>
      <c r="V34" s="1173">
        <f>R34*Q34+T34*Q34</f>
        <v>0</v>
      </c>
      <c r="W34" s="1179"/>
      <c r="X34" s="1180">
        <v>49415</v>
      </c>
      <c r="Y34" s="1173">
        <f>W34*X34</f>
        <v>0</v>
      </c>
      <c r="Z34" s="1180">
        <v>0</v>
      </c>
      <c r="AA34" s="1173"/>
      <c r="AB34" s="1173">
        <f>X34*W34+Z34*W34</f>
        <v>0</v>
      </c>
      <c r="AC34" s="1179"/>
      <c r="AD34" s="1180">
        <v>49415</v>
      </c>
      <c r="AE34" s="1173">
        <f>AC34*AD34</f>
        <v>0</v>
      </c>
      <c r="AF34" s="1180">
        <v>0</v>
      </c>
      <c r="AG34" s="1173"/>
      <c r="AH34" s="1173">
        <f>AD34*AC34+AF34*AC34</f>
        <v>0</v>
      </c>
      <c r="AI34" s="1179"/>
      <c r="AJ34" s="1180">
        <v>49415</v>
      </c>
      <c r="AK34" s="1173">
        <f>AI34*AJ34</f>
        <v>0</v>
      </c>
      <c r="AL34" s="1180">
        <v>0</v>
      </c>
      <c r="AM34" s="1173"/>
      <c r="AN34" s="1173">
        <f>AJ34*AI34+AL34*AI34</f>
        <v>0</v>
      </c>
      <c r="AO34" s="1179"/>
      <c r="AP34" s="1180">
        <v>49415</v>
      </c>
      <c r="AQ34" s="1173">
        <f>AO34*AP34</f>
        <v>0</v>
      </c>
      <c r="AR34" s="1180">
        <v>0</v>
      </c>
      <c r="AS34" s="1173"/>
      <c r="AT34" s="1173">
        <f>AP34*AO34+AR34*AO34</f>
        <v>0</v>
      </c>
      <c r="AU34" s="1179"/>
      <c r="AV34" s="1180">
        <v>49415</v>
      </c>
      <c r="AW34" s="1173">
        <f>AU34*AV34</f>
        <v>0</v>
      </c>
      <c r="AX34" s="1180">
        <v>0</v>
      </c>
      <c r="AY34" s="1173"/>
      <c r="AZ34" s="1173">
        <f>AV34*AU34+AX34*AU34</f>
        <v>0</v>
      </c>
      <c r="BA34" s="1179"/>
      <c r="BB34" s="1178">
        <v>49415</v>
      </c>
      <c r="BC34" s="1169">
        <f>BA34*BB34</f>
        <v>0</v>
      </c>
      <c r="BD34" s="1178">
        <v>0</v>
      </c>
      <c r="BE34" s="1169"/>
      <c r="BF34" s="1169">
        <f>BB34*BA34+BD34*BA34</f>
        <v>0</v>
      </c>
      <c r="BG34" s="1169"/>
      <c r="BH34" s="1166">
        <f t="shared" ref="BH34:BH97" si="0">K34+Q34+W34+AC34+AI34+AO34+AU34+BA34</f>
        <v>0.44</v>
      </c>
      <c r="BI34" s="1178">
        <v>49415</v>
      </c>
      <c r="BJ34" s="1169">
        <f>BH34*BI34</f>
        <v>21742.6</v>
      </c>
      <c r="BK34" s="1178">
        <v>0</v>
      </c>
      <c r="BL34" s="1169"/>
      <c r="BM34" s="1169">
        <f>BI34*BH34+BK34*BH34</f>
        <v>21742.6</v>
      </c>
      <c r="BN34" s="1166">
        <f t="shared" ref="BN34:BN97" si="1">D34-BH34</f>
        <v>0</v>
      </c>
      <c r="BO34" s="1178">
        <v>49415</v>
      </c>
      <c r="BP34" s="1169">
        <f>BN34*BO34</f>
        <v>0</v>
      </c>
      <c r="BQ34" s="1178">
        <v>0</v>
      </c>
      <c r="BR34" s="1169"/>
      <c r="BS34" s="1169">
        <f>BO34*BN34+BQ34*BN34</f>
        <v>0</v>
      </c>
      <c r="BT34" s="1181"/>
      <c r="BU34" s="1181"/>
      <c r="BV34" s="1181"/>
      <c r="BW34" s="1181"/>
      <c r="BX34" s="1181"/>
      <c r="BY34" s="1181"/>
      <c r="BZ34" s="1181"/>
      <c r="CA34" s="1181"/>
      <c r="CB34" s="1181"/>
      <c r="CC34" s="1181"/>
      <c r="CD34" s="1181"/>
      <c r="CE34" s="1181"/>
      <c r="CF34" s="1181"/>
      <c r="CG34" s="1181"/>
      <c r="CH34" s="1181"/>
      <c r="CI34" s="1181"/>
      <c r="CJ34" s="1181"/>
      <c r="CK34" s="1181"/>
      <c r="CL34" s="1181"/>
      <c r="CM34" s="1181"/>
      <c r="CN34" s="1181"/>
      <c r="CO34" s="1181"/>
      <c r="CP34" s="1181"/>
      <c r="CQ34" s="1181"/>
      <c r="CR34" s="1181"/>
      <c r="CS34" s="1181"/>
      <c r="CT34" s="1181"/>
      <c r="CU34" s="1181"/>
      <c r="CV34" s="1181"/>
      <c r="CW34" s="1181"/>
      <c r="CX34" s="1181"/>
      <c r="CY34" s="1181"/>
      <c r="CZ34" s="1181"/>
      <c r="DA34" s="1181"/>
      <c r="DB34" s="1181"/>
      <c r="DC34" s="1181"/>
      <c r="DD34" s="1181"/>
      <c r="DE34" s="1181"/>
      <c r="DF34" s="1181"/>
      <c r="DG34" s="1181"/>
      <c r="DH34" s="1181"/>
      <c r="DI34" s="1181"/>
      <c r="DJ34" s="1181"/>
      <c r="DK34" s="1181"/>
      <c r="DL34" s="1181"/>
      <c r="DM34" s="1181"/>
      <c r="DN34" s="1181"/>
      <c r="DO34" s="1181"/>
      <c r="DP34" s="1181"/>
      <c r="DQ34" s="1181"/>
      <c r="DR34" s="1181"/>
      <c r="DS34" s="1181"/>
      <c r="DT34" s="1181"/>
      <c r="DU34" s="1181"/>
      <c r="DV34" s="1181"/>
      <c r="DW34" s="1181"/>
      <c r="DX34" s="1181"/>
      <c r="DY34" s="1181"/>
      <c r="DZ34" s="1181"/>
      <c r="EA34" s="1181"/>
      <c r="EB34" s="1181"/>
      <c r="EC34" s="1181"/>
      <c r="ED34" s="1181"/>
      <c r="EE34" s="1181"/>
      <c r="EF34" s="1181"/>
      <c r="EG34" s="1181"/>
      <c r="EH34" s="1181"/>
      <c r="EI34" s="1181"/>
      <c r="EJ34" s="1181"/>
      <c r="EK34" s="1181"/>
      <c r="EL34" s="1181"/>
      <c r="EM34" s="1181"/>
      <c r="EN34" s="1181"/>
      <c r="EO34" s="1181"/>
      <c r="EP34" s="1181"/>
      <c r="EQ34" s="1181"/>
      <c r="ER34" s="1181"/>
      <c r="ES34" s="1181"/>
      <c r="ET34" s="1181"/>
      <c r="EU34" s="1181"/>
      <c r="EV34" s="1181"/>
      <c r="EW34" s="1181"/>
      <c r="EX34" s="1181"/>
      <c r="EY34" s="1181"/>
      <c r="EZ34" s="1181"/>
      <c r="FA34" s="1181"/>
      <c r="FB34" s="1181"/>
      <c r="FC34" s="1181"/>
      <c r="FD34" s="1181"/>
      <c r="FE34" s="1181"/>
      <c r="FF34" s="1181"/>
      <c r="FG34" s="1181"/>
      <c r="FH34" s="1181"/>
      <c r="FI34" s="1181"/>
      <c r="FJ34" s="1181"/>
      <c r="FK34" s="1181"/>
      <c r="FL34" s="1181"/>
      <c r="FM34" s="1181"/>
      <c r="FN34" s="1181"/>
      <c r="FO34" s="1181"/>
      <c r="FP34" s="1181"/>
      <c r="FQ34" s="1181"/>
      <c r="FR34" s="1181"/>
      <c r="FS34" s="1181"/>
      <c r="FT34" s="1181"/>
      <c r="FU34" s="1181"/>
      <c r="FV34" s="1181"/>
      <c r="FW34" s="1181"/>
      <c r="FX34" s="1181"/>
      <c r="FY34" s="1181"/>
      <c r="FZ34" s="1181"/>
      <c r="GA34" s="1181"/>
      <c r="GB34" s="1181"/>
      <c r="GC34" s="1181"/>
      <c r="GD34" s="1181"/>
      <c r="GE34" s="1181"/>
      <c r="GF34" s="1181"/>
      <c r="GG34" s="1181"/>
      <c r="GH34" s="1181"/>
      <c r="GI34" s="1181"/>
      <c r="GJ34" s="1181"/>
      <c r="GK34" s="1181"/>
      <c r="GL34" s="1181"/>
      <c r="GM34" s="1181"/>
      <c r="GN34" s="1181"/>
      <c r="GO34" s="1181"/>
      <c r="GP34" s="1181"/>
      <c r="GQ34" s="1181"/>
      <c r="GR34" s="1181"/>
      <c r="GS34" s="1181"/>
      <c r="GT34" s="1181"/>
      <c r="GU34" s="1181"/>
    </row>
    <row r="35" spans="1:203" s="1181" customFormat="1" hidden="1" outlineLevel="1" x14ac:dyDescent="0.2">
      <c r="A35" s="1174" t="s">
        <v>1166</v>
      </c>
      <c r="B35" s="1175" t="s">
        <v>152</v>
      </c>
      <c r="C35" s="1176" t="s">
        <v>1167</v>
      </c>
      <c r="D35" s="1177">
        <v>389.4</v>
      </c>
      <c r="E35" s="1178">
        <v>990</v>
      </c>
      <c r="F35" s="1169">
        <f>D35*E35</f>
        <v>385506</v>
      </c>
      <c r="G35" s="1178">
        <v>0</v>
      </c>
      <c r="H35" s="1169"/>
      <c r="I35" s="1169">
        <f>E35*D35+G35*D35</f>
        <v>385506</v>
      </c>
      <c r="J35" s="1169"/>
      <c r="K35" s="1179">
        <v>389.4</v>
      </c>
      <c r="L35" s="1180">
        <v>990</v>
      </c>
      <c r="M35" s="1173">
        <f>K35*L35</f>
        <v>385506</v>
      </c>
      <c r="N35" s="1180">
        <v>0</v>
      </c>
      <c r="O35" s="1173"/>
      <c r="P35" s="1173">
        <f>L35*K35+N35*K35</f>
        <v>385506</v>
      </c>
      <c r="Q35" s="1179"/>
      <c r="R35" s="1180">
        <v>990</v>
      </c>
      <c r="S35" s="1173">
        <f>Q35*R35</f>
        <v>0</v>
      </c>
      <c r="T35" s="1180">
        <v>0</v>
      </c>
      <c r="U35" s="1173"/>
      <c r="V35" s="1173">
        <f>R35*Q35+T35*Q35</f>
        <v>0</v>
      </c>
      <c r="W35" s="1179"/>
      <c r="X35" s="1180">
        <v>990</v>
      </c>
      <c r="Y35" s="1173">
        <f>W35*X35</f>
        <v>0</v>
      </c>
      <c r="Z35" s="1180">
        <v>0</v>
      </c>
      <c r="AA35" s="1173"/>
      <c r="AB35" s="1173">
        <f>X35*W35+Z35*W35</f>
        <v>0</v>
      </c>
      <c r="AC35" s="1179"/>
      <c r="AD35" s="1180">
        <v>990</v>
      </c>
      <c r="AE35" s="1173">
        <f>AC35*AD35</f>
        <v>0</v>
      </c>
      <c r="AF35" s="1180">
        <v>0</v>
      </c>
      <c r="AG35" s="1173"/>
      <c r="AH35" s="1173">
        <f>AD35*AC35+AF35*AC35</f>
        <v>0</v>
      </c>
      <c r="AI35" s="1179"/>
      <c r="AJ35" s="1180">
        <v>990</v>
      </c>
      <c r="AK35" s="1173">
        <f>AI35*AJ35</f>
        <v>0</v>
      </c>
      <c r="AL35" s="1180">
        <v>0</v>
      </c>
      <c r="AM35" s="1173"/>
      <c r="AN35" s="1173">
        <f>AJ35*AI35+AL35*AI35</f>
        <v>0</v>
      </c>
      <c r="AO35" s="1179"/>
      <c r="AP35" s="1180">
        <v>990</v>
      </c>
      <c r="AQ35" s="1173">
        <f>AO35*AP35</f>
        <v>0</v>
      </c>
      <c r="AR35" s="1180">
        <v>0</v>
      </c>
      <c r="AS35" s="1173"/>
      <c r="AT35" s="1173">
        <f>AP35*AO35+AR35*AO35</f>
        <v>0</v>
      </c>
      <c r="AU35" s="1179"/>
      <c r="AV35" s="1180">
        <v>990</v>
      </c>
      <c r="AW35" s="1173">
        <f>AU35*AV35</f>
        <v>0</v>
      </c>
      <c r="AX35" s="1180">
        <v>0</v>
      </c>
      <c r="AY35" s="1173"/>
      <c r="AZ35" s="1173">
        <f>AV35*AU35+AX35*AU35</f>
        <v>0</v>
      </c>
      <c r="BA35" s="1179"/>
      <c r="BB35" s="1178">
        <v>990</v>
      </c>
      <c r="BC35" s="1169">
        <f>BA35*BB35</f>
        <v>0</v>
      </c>
      <c r="BD35" s="1178">
        <v>0</v>
      </c>
      <c r="BE35" s="1169"/>
      <c r="BF35" s="1169">
        <f>BB35*BA35+BD35*BA35</f>
        <v>0</v>
      </c>
      <c r="BG35" s="1169"/>
      <c r="BH35" s="1166">
        <f t="shared" si="0"/>
        <v>389.4</v>
      </c>
      <c r="BI35" s="1178">
        <v>990</v>
      </c>
      <c r="BJ35" s="1169">
        <f>BH35*BI35</f>
        <v>385506</v>
      </c>
      <c r="BK35" s="1178">
        <v>0</v>
      </c>
      <c r="BL35" s="1169"/>
      <c r="BM35" s="1169">
        <f>BI35*BH35+BK35*BH35</f>
        <v>385506</v>
      </c>
      <c r="BN35" s="1166">
        <f t="shared" si="1"/>
        <v>0</v>
      </c>
      <c r="BO35" s="1178">
        <v>990</v>
      </c>
      <c r="BP35" s="1169">
        <f>BN35*BO35</f>
        <v>0</v>
      </c>
      <c r="BQ35" s="1178">
        <v>0</v>
      </c>
      <c r="BR35" s="1169"/>
      <c r="BS35" s="1169">
        <f>BO35*BN35+BQ35*BN35</f>
        <v>0</v>
      </c>
    </row>
    <row r="36" spans="1:203" s="1181" customFormat="1" ht="15" hidden="1" outlineLevel="1" x14ac:dyDescent="0.2">
      <c r="A36" s="1163" t="s">
        <v>1168</v>
      </c>
      <c r="B36" s="1183" t="s">
        <v>154</v>
      </c>
      <c r="C36" s="1176" t="s">
        <v>1165</v>
      </c>
      <c r="D36" s="1177">
        <v>0.34</v>
      </c>
      <c r="E36" s="1178">
        <v>95478</v>
      </c>
      <c r="F36" s="1169">
        <f>D36*E36</f>
        <v>32462.520000000004</v>
      </c>
      <c r="G36" s="1178">
        <v>229000</v>
      </c>
      <c r="H36" s="1169">
        <f>D36*G36</f>
        <v>77860</v>
      </c>
      <c r="I36" s="1169">
        <f>E36*D36+G36*D36</f>
        <v>110322.52</v>
      </c>
      <c r="J36" s="1169"/>
      <c r="K36" s="1179"/>
      <c r="L36" s="1180">
        <v>95478</v>
      </c>
      <c r="M36" s="1173">
        <f>K36*L36</f>
        <v>0</v>
      </c>
      <c r="N36" s="1180">
        <v>229000</v>
      </c>
      <c r="O36" s="1173">
        <f>K36*N36</f>
        <v>0</v>
      </c>
      <c r="P36" s="1173">
        <f>L36*K36+N36*K36</f>
        <v>0</v>
      </c>
      <c r="Q36" s="1179"/>
      <c r="R36" s="1180">
        <v>95478</v>
      </c>
      <c r="S36" s="1173">
        <f>Q36*R36</f>
        <v>0</v>
      </c>
      <c r="T36" s="1180">
        <v>229000</v>
      </c>
      <c r="U36" s="1173">
        <f>Q36*T36</f>
        <v>0</v>
      </c>
      <c r="V36" s="1173">
        <f>R36*Q36+T36*Q36</f>
        <v>0</v>
      </c>
      <c r="W36" s="1179"/>
      <c r="X36" s="1180">
        <v>95478</v>
      </c>
      <c r="Y36" s="1173">
        <f>W36*X36</f>
        <v>0</v>
      </c>
      <c r="Z36" s="1180">
        <v>229000</v>
      </c>
      <c r="AA36" s="1173">
        <f>W36*Z36</f>
        <v>0</v>
      </c>
      <c r="AB36" s="1173">
        <f>X36*W36+Z36*W36</f>
        <v>0</v>
      </c>
      <c r="AC36" s="1179"/>
      <c r="AD36" s="1180">
        <v>95478</v>
      </c>
      <c r="AE36" s="1173">
        <f>AC36*AD36</f>
        <v>0</v>
      </c>
      <c r="AF36" s="1180">
        <v>229000</v>
      </c>
      <c r="AG36" s="1173">
        <f>AC36*AF36</f>
        <v>0</v>
      </c>
      <c r="AH36" s="1173">
        <f>AD36*AC36+AF36*AC36</f>
        <v>0</v>
      </c>
      <c r="AI36" s="1179"/>
      <c r="AJ36" s="1180">
        <v>95478</v>
      </c>
      <c r="AK36" s="1173">
        <f>AI36*AJ36</f>
        <v>0</v>
      </c>
      <c r="AL36" s="1180">
        <v>229000</v>
      </c>
      <c r="AM36" s="1173">
        <f>AI36*AL36</f>
        <v>0</v>
      </c>
      <c r="AN36" s="1173">
        <f>AJ36*AI36+AL36*AI36</f>
        <v>0</v>
      </c>
      <c r="AO36" s="1179"/>
      <c r="AP36" s="1180">
        <v>95478</v>
      </c>
      <c r="AQ36" s="1173">
        <f>AO36*AP36</f>
        <v>0</v>
      </c>
      <c r="AR36" s="1180">
        <v>229000</v>
      </c>
      <c r="AS36" s="1173">
        <f>AO36*AR36</f>
        <v>0</v>
      </c>
      <c r="AT36" s="1173">
        <f>AP36*AO36+AR36*AO36</f>
        <v>0</v>
      </c>
      <c r="AU36" s="1179"/>
      <c r="AV36" s="1180">
        <v>95478</v>
      </c>
      <c r="AW36" s="1173">
        <f>AU36*AV36</f>
        <v>0</v>
      </c>
      <c r="AX36" s="1180">
        <v>229000</v>
      </c>
      <c r="AY36" s="1173">
        <f>AU36*AX36</f>
        <v>0</v>
      </c>
      <c r="AZ36" s="1173">
        <f>AV36*AU36+AX36*AU36</f>
        <v>0</v>
      </c>
      <c r="BA36" s="1179"/>
      <c r="BB36" s="1178">
        <v>95478</v>
      </c>
      <c r="BC36" s="1169">
        <f>BA36*BB36</f>
        <v>0</v>
      </c>
      <c r="BD36" s="1178">
        <v>229000</v>
      </c>
      <c r="BE36" s="1169">
        <f>BA36*BD36</f>
        <v>0</v>
      </c>
      <c r="BF36" s="1169">
        <f>BB36*BA36+BD36*BA36</f>
        <v>0</v>
      </c>
      <c r="BG36" s="1169"/>
      <c r="BH36" s="1166">
        <f t="shared" si="0"/>
        <v>0</v>
      </c>
      <c r="BI36" s="1178">
        <v>95478</v>
      </c>
      <c r="BJ36" s="1169">
        <f>BH36*BI36</f>
        <v>0</v>
      </c>
      <c r="BK36" s="1178">
        <v>229000</v>
      </c>
      <c r="BL36" s="1169">
        <f>BH36*BK36</f>
        <v>0</v>
      </c>
      <c r="BM36" s="1169">
        <f>BI36*BH36+BK36*BH36</f>
        <v>0</v>
      </c>
      <c r="BN36" s="1166">
        <f t="shared" si="1"/>
        <v>0.34</v>
      </c>
      <c r="BO36" s="1178">
        <v>95478</v>
      </c>
      <c r="BP36" s="1169">
        <f>BN36*BO36</f>
        <v>32462.520000000004</v>
      </c>
      <c r="BQ36" s="1178">
        <v>229000</v>
      </c>
      <c r="BR36" s="1169">
        <f>BN36*BQ36</f>
        <v>77860</v>
      </c>
      <c r="BS36" s="1169">
        <f>BO36*BN36+BQ36*BN36</f>
        <v>110322.52</v>
      </c>
    </row>
    <row r="37" spans="1:203" s="1184" customFormat="1" ht="15" hidden="1" outlineLevel="1" collapsed="1" x14ac:dyDescent="0.2">
      <c r="A37" s="1163" t="s">
        <v>1169</v>
      </c>
      <c r="B37" s="1183" t="s">
        <v>155</v>
      </c>
      <c r="C37" s="1176" t="s">
        <v>1167</v>
      </c>
      <c r="D37" s="1177">
        <v>389.4</v>
      </c>
      <c r="E37" s="1178">
        <v>2711</v>
      </c>
      <c r="F37" s="1169">
        <f>D37*E37</f>
        <v>1055663.3999999999</v>
      </c>
      <c r="G37" s="1178">
        <v>6573</v>
      </c>
      <c r="H37" s="1169">
        <f>D37*G37</f>
        <v>2559526.1999999997</v>
      </c>
      <c r="I37" s="1169">
        <f>E37*D37+G37*D37</f>
        <v>3615189.5999999996</v>
      </c>
      <c r="J37" s="1169"/>
      <c r="K37" s="1179">
        <v>389.4</v>
      </c>
      <c r="L37" s="1180">
        <v>2711</v>
      </c>
      <c r="M37" s="1173">
        <f>K37*L37</f>
        <v>1055663.3999999999</v>
      </c>
      <c r="N37" s="1180">
        <v>6573</v>
      </c>
      <c r="O37" s="1173">
        <f>K37*N37</f>
        <v>2559526.1999999997</v>
      </c>
      <c r="P37" s="1173">
        <f>L37*K37+N37*K37</f>
        <v>3615189.5999999996</v>
      </c>
      <c r="Q37" s="1179"/>
      <c r="R37" s="1180">
        <v>2711</v>
      </c>
      <c r="S37" s="1173">
        <f>Q37*R37</f>
        <v>0</v>
      </c>
      <c r="T37" s="1180">
        <v>6573</v>
      </c>
      <c r="U37" s="1173">
        <f>Q37*T37</f>
        <v>0</v>
      </c>
      <c r="V37" s="1173">
        <f>R37*Q37+T37*Q37</f>
        <v>0</v>
      </c>
      <c r="W37" s="1179"/>
      <c r="X37" s="1180">
        <v>2711</v>
      </c>
      <c r="Y37" s="1173">
        <f>W37*X37</f>
        <v>0</v>
      </c>
      <c r="Z37" s="1180">
        <v>6573</v>
      </c>
      <c r="AA37" s="1173">
        <f>W37*Z37</f>
        <v>0</v>
      </c>
      <c r="AB37" s="1173">
        <f>X37*W37+Z37*W37</f>
        <v>0</v>
      </c>
      <c r="AC37" s="1179"/>
      <c r="AD37" s="1180">
        <v>2711</v>
      </c>
      <c r="AE37" s="1173">
        <f>AC37*AD37</f>
        <v>0</v>
      </c>
      <c r="AF37" s="1180">
        <v>6573</v>
      </c>
      <c r="AG37" s="1173">
        <f>AC37*AF37</f>
        <v>0</v>
      </c>
      <c r="AH37" s="1173">
        <f>AD37*AC37+AF37*AC37</f>
        <v>0</v>
      </c>
      <c r="AI37" s="1179"/>
      <c r="AJ37" s="1180">
        <v>2711</v>
      </c>
      <c r="AK37" s="1173">
        <f>AI37*AJ37</f>
        <v>0</v>
      </c>
      <c r="AL37" s="1180">
        <v>6573</v>
      </c>
      <c r="AM37" s="1173">
        <f>AI37*AL37</f>
        <v>0</v>
      </c>
      <c r="AN37" s="1173">
        <f>AJ37*AI37+AL37*AI37</f>
        <v>0</v>
      </c>
      <c r="AO37" s="1179"/>
      <c r="AP37" s="1180">
        <v>2711</v>
      </c>
      <c r="AQ37" s="1173">
        <f>AO37*AP37</f>
        <v>0</v>
      </c>
      <c r="AR37" s="1180">
        <v>6573</v>
      </c>
      <c r="AS37" s="1173">
        <f>AO37*AR37</f>
        <v>0</v>
      </c>
      <c r="AT37" s="1173">
        <f>AP37*AO37+AR37*AO37</f>
        <v>0</v>
      </c>
      <c r="AU37" s="1179"/>
      <c r="AV37" s="1180">
        <v>2711</v>
      </c>
      <c r="AW37" s="1173">
        <f>AU37*AV37</f>
        <v>0</v>
      </c>
      <c r="AX37" s="1180">
        <v>6573</v>
      </c>
      <c r="AY37" s="1173">
        <f>AU37*AX37</f>
        <v>0</v>
      </c>
      <c r="AZ37" s="1173">
        <f>AV37*AU37+AX37*AU37</f>
        <v>0</v>
      </c>
      <c r="BA37" s="1179"/>
      <c r="BB37" s="1178">
        <v>2711</v>
      </c>
      <c r="BC37" s="1169">
        <f>BA37*BB37</f>
        <v>0</v>
      </c>
      <c r="BD37" s="1178">
        <v>6573</v>
      </c>
      <c r="BE37" s="1169">
        <f>BA37*BD37</f>
        <v>0</v>
      </c>
      <c r="BF37" s="1169">
        <f>BB37*BA37+BD37*BA37</f>
        <v>0</v>
      </c>
      <c r="BG37" s="1169"/>
      <c r="BH37" s="1166">
        <f t="shared" si="0"/>
        <v>389.4</v>
      </c>
      <c r="BI37" s="1178">
        <v>2711</v>
      </c>
      <c r="BJ37" s="1169">
        <f>BH37*BI37</f>
        <v>1055663.3999999999</v>
      </c>
      <c r="BK37" s="1178">
        <v>6573</v>
      </c>
      <c r="BL37" s="1169">
        <f>BH37*BK37</f>
        <v>2559526.1999999997</v>
      </c>
      <c r="BM37" s="1169">
        <f>BI37*BH37+BK37*BH37</f>
        <v>3615189.5999999996</v>
      </c>
      <c r="BN37" s="1166">
        <f t="shared" si="1"/>
        <v>0</v>
      </c>
      <c r="BO37" s="1178">
        <v>2711</v>
      </c>
      <c r="BP37" s="1169">
        <f>BN37*BO37</f>
        <v>0</v>
      </c>
      <c r="BQ37" s="1178">
        <v>6573</v>
      </c>
      <c r="BR37" s="1169">
        <f>BN37*BQ37</f>
        <v>0</v>
      </c>
      <c r="BS37" s="1169">
        <f>BO37*BN37+BQ37*BN37</f>
        <v>0</v>
      </c>
      <c r="BT37" s="1125"/>
      <c r="BU37" s="1125"/>
      <c r="BV37" s="1125"/>
      <c r="BW37" s="1125"/>
      <c r="BX37" s="1125"/>
      <c r="BY37" s="1125"/>
      <c r="BZ37" s="1125"/>
      <c r="CA37" s="1125"/>
      <c r="CB37" s="1125"/>
      <c r="CC37" s="1125"/>
      <c r="CD37" s="1125"/>
      <c r="CE37" s="1125"/>
      <c r="CF37" s="1125"/>
      <c r="CG37" s="1125"/>
      <c r="CH37" s="1125"/>
      <c r="CI37" s="1125"/>
      <c r="CJ37" s="1125"/>
      <c r="CK37" s="1125"/>
      <c r="CL37" s="1125"/>
      <c r="CM37" s="1125"/>
      <c r="CN37" s="1125"/>
      <c r="CO37" s="1125"/>
      <c r="CP37" s="1125"/>
      <c r="CQ37" s="1125"/>
      <c r="CR37" s="1125"/>
      <c r="CS37" s="1125"/>
      <c r="CT37" s="1125"/>
      <c r="CU37" s="1125"/>
      <c r="CV37" s="1125"/>
      <c r="CW37" s="1125"/>
      <c r="CX37" s="1125"/>
      <c r="CY37" s="1125"/>
      <c r="CZ37" s="1125"/>
      <c r="DA37" s="1125"/>
      <c r="DB37" s="1125"/>
      <c r="DC37" s="1125"/>
      <c r="DD37" s="1125"/>
      <c r="DE37" s="1125"/>
      <c r="DF37" s="1125"/>
      <c r="DG37" s="1125"/>
      <c r="DH37" s="1125"/>
      <c r="DI37" s="1125"/>
      <c r="DJ37" s="1125"/>
      <c r="DK37" s="1125"/>
      <c r="DL37" s="1125"/>
      <c r="DM37" s="1125"/>
      <c r="DN37" s="1125"/>
      <c r="DO37" s="1125"/>
      <c r="DP37" s="1125"/>
      <c r="DQ37" s="1125"/>
      <c r="DR37" s="1125"/>
      <c r="DS37" s="1125"/>
      <c r="DT37" s="1125"/>
      <c r="DU37" s="1125"/>
      <c r="DV37" s="1125"/>
      <c r="DW37" s="1125"/>
      <c r="DX37" s="1125"/>
      <c r="DY37" s="1125"/>
      <c r="DZ37" s="1125"/>
      <c r="EA37" s="1125"/>
      <c r="EB37" s="1125"/>
      <c r="EC37" s="1125"/>
      <c r="ED37" s="1125"/>
      <c r="EE37" s="1125"/>
      <c r="EF37" s="1125"/>
      <c r="EG37" s="1125"/>
      <c r="EH37" s="1125"/>
      <c r="EI37" s="1125"/>
      <c r="EJ37" s="1125"/>
      <c r="EK37" s="1125"/>
      <c r="EL37" s="1125"/>
      <c r="EM37" s="1125"/>
      <c r="EN37" s="1125"/>
      <c r="EO37" s="1125"/>
      <c r="EP37" s="1125"/>
      <c r="EQ37" s="1125"/>
      <c r="ER37" s="1125"/>
      <c r="ES37" s="1125"/>
      <c r="ET37" s="1125"/>
      <c r="EU37" s="1125"/>
      <c r="EV37" s="1125"/>
      <c r="EW37" s="1125"/>
      <c r="EX37" s="1125"/>
      <c r="EY37" s="1125"/>
      <c r="EZ37" s="1125"/>
      <c r="FA37" s="1125"/>
      <c r="FB37" s="1125"/>
      <c r="FC37" s="1125"/>
      <c r="FD37" s="1125"/>
      <c r="FE37" s="1125"/>
      <c r="FF37" s="1125"/>
      <c r="FG37" s="1125"/>
      <c r="FH37" s="1125"/>
      <c r="FI37" s="1125"/>
      <c r="FJ37" s="1125"/>
      <c r="FK37" s="1125"/>
      <c r="FL37" s="1125"/>
      <c r="FM37" s="1125"/>
      <c r="FN37" s="1125"/>
      <c r="FO37" s="1125"/>
      <c r="FP37" s="1125"/>
      <c r="FQ37" s="1125"/>
      <c r="FR37" s="1125"/>
      <c r="FS37" s="1125"/>
      <c r="FT37" s="1125"/>
      <c r="FU37" s="1125"/>
      <c r="FV37" s="1125"/>
      <c r="FW37" s="1125"/>
      <c r="FX37" s="1125"/>
      <c r="FY37" s="1125"/>
      <c r="FZ37" s="1125"/>
      <c r="GA37" s="1125"/>
      <c r="GB37" s="1125"/>
      <c r="GC37" s="1125"/>
      <c r="GD37" s="1125"/>
      <c r="GE37" s="1125"/>
      <c r="GF37" s="1125"/>
      <c r="GG37" s="1125"/>
      <c r="GH37" s="1125"/>
      <c r="GI37" s="1125"/>
      <c r="GJ37" s="1125"/>
      <c r="GK37" s="1125"/>
      <c r="GL37" s="1125"/>
      <c r="GM37" s="1125"/>
      <c r="GN37" s="1125"/>
      <c r="GO37" s="1125"/>
      <c r="GP37" s="1125"/>
      <c r="GQ37" s="1125"/>
      <c r="GR37" s="1125"/>
      <c r="GS37" s="1125"/>
      <c r="GT37" s="1125"/>
      <c r="GU37" s="1125"/>
    </row>
    <row r="38" spans="1:203" ht="15" hidden="1" outlineLevel="1" x14ac:dyDescent="0.2">
      <c r="A38" s="1163" t="s">
        <v>1170</v>
      </c>
      <c r="B38" s="1183" t="s">
        <v>156</v>
      </c>
      <c r="C38" s="1176"/>
      <c r="D38" s="1185"/>
      <c r="E38" s="1178">
        <v>0</v>
      </c>
      <c r="F38" s="1169"/>
      <c r="G38" s="1178">
        <v>0</v>
      </c>
      <c r="H38" s="1169"/>
      <c r="I38" s="1169"/>
      <c r="J38" s="1169"/>
      <c r="K38" s="1186"/>
      <c r="L38" s="1180">
        <v>0</v>
      </c>
      <c r="M38" s="1173"/>
      <c r="N38" s="1180">
        <v>0</v>
      </c>
      <c r="O38" s="1173"/>
      <c r="P38" s="1173"/>
      <c r="Q38" s="1186"/>
      <c r="R38" s="1180">
        <v>0</v>
      </c>
      <c r="S38" s="1173"/>
      <c r="T38" s="1180">
        <v>0</v>
      </c>
      <c r="U38" s="1173"/>
      <c r="V38" s="1173"/>
      <c r="W38" s="1186"/>
      <c r="X38" s="1180">
        <v>0</v>
      </c>
      <c r="Y38" s="1173"/>
      <c r="Z38" s="1180">
        <v>0</v>
      </c>
      <c r="AA38" s="1173"/>
      <c r="AB38" s="1173"/>
      <c r="AC38" s="1186"/>
      <c r="AD38" s="1180">
        <v>0</v>
      </c>
      <c r="AE38" s="1173"/>
      <c r="AF38" s="1180">
        <v>0</v>
      </c>
      <c r="AG38" s="1173"/>
      <c r="AH38" s="1173"/>
      <c r="AI38" s="1186"/>
      <c r="AJ38" s="1180">
        <v>0</v>
      </c>
      <c r="AK38" s="1173"/>
      <c r="AL38" s="1180">
        <v>0</v>
      </c>
      <c r="AM38" s="1173"/>
      <c r="AN38" s="1173"/>
      <c r="AO38" s="1186"/>
      <c r="AP38" s="1180">
        <v>0</v>
      </c>
      <c r="AQ38" s="1173"/>
      <c r="AR38" s="1180">
        <v>0</v>
      </c>
      <c r="AS38" s="1173"/>
      <c r="AT38" s="1173"/>
      <c r="AU38" s="1186"/>
      <c r="AV38" s="1180">
        <v>0</v>
      </c>
      <c r="AW38" s="1173"/>
      <c r="AX38" s="1180">
        <v>0</v>
      </c>
      <c r="AY38" s="1173"/>
      <c r="AZ38" s="1173"/>
      <c r="BA38" s="1186"/>
      <c r="BB38" s="1178">
        <v>0</v>
      </c>
      <c r="BC38" s="1169"/>
      <c r="BD38" s="1178">
        <v>0</v>
      </c>
      <c r="BE38" s="1169"/>
      <c r="BF38" s="1169"/>
      <c r="BG38" s="1169"/>
      <c r="BH38" s="1166">
        <f t="shared" si="0"/>
        <v>0</v>
      </c>
      <c r="BI38" s="1178">
        <v>0</v>
      </c>
      <c r="BJ38" s="1169"/>
      <c r="BK38" s="1178">
        <v>0</v>
      </c>
      <c r="BL38" s="1169"/>
      <c r="BM38" s="1169"/>
      <c r="BN38" s="1166">
        <f t="shared" si="1"/>
        <v>0</v>
      </c>
      <c r="BO38" s="1178">
        <v>0</v>
      </c>
      <c r="BP38" s="1169"/>
      <c r="BQ38" s="1178">
        <v>0</v>
      </c>
      <c r="BR38" s="1169"/>
      <c r="BS38" s="1169"/>
    </row>
    <row r="39" spans="1:203" s="1181" customFormat="1" ht="69" hidden="1" customHeight="1" outlineLevel="1" x14ac:dyDescent="0.2">
      <c r="A39" s="1174" t="s">
        <v>1171</v>
      </c>
      <c r="B39" s="1175" t="s">
        <v>1172</v>
      </c>
      <c r="C39" s="1176" t="s">
        <v>1167</v>
      </c>
      <c r="D39" s="1177">
        <v>536</v>
      </c>
      <c r="E39" s="1178">
        <v>4955</v>
      </c>
      <c r="F39" s="1169">
        <f>D39*E39</f>
        <v>2655880</v>
      </c>
      <c r="G39" s="1178">
        <v>4501</v>
      </c>
      <c r="H39" s="1169">
        <f>D39*G39</f>
        <v>2412536</v>
      </c>
      <c r="I39" s="1169">
        <f>E39*D39+G39*D39</f>
        <v>5068416</v>
      </c>
      <c r="J39" s="1169"/>
      <c r="K39" s="1179">
        <v>428.8</v>
      </c>
      <c r="L39" s="1180">
        <v>4955</v>
      </c>
      <c r="M39" s="1173">
        <f>K39*L39</f>
        <v>2124704</v>
      </c>
      <c r="N39" s="1180">
        <v>4501</v>
      </c>
      <c r="O39" s="1173">
        <f>K39*N39</f>
        <v>1930028.8</v>
      </c>
      <c r="P39" s="1173">
        <f>L39*K39+N39*K39</f>
        <v>4054732.7999999998</v>
      </c>
      <c r="Q39" s="1179">
        <v>96.96</v>
      </c>
      <c r="R39" s="1180">
        <v>4955</v>
      </c>
      <c r="S39" s="1173">
        <f>Q39*R39</f>
        <v>480436.8</v>
      </c>
      <c r="T39" s="1180">
        <v>4501</v>
      </c>
      <c r="U39" s="1173">
        <f>Q39*T39</f>
        <v>436416.95999999996</v>
      </c>
      <c r="V39" s="1173">
        <f>R39*Q39+T39*Q39</f>
        <v>916853.76000000001</v>
      </c>
      <c r="W39" s="1179"/>
      <c r="X39" s="1180">
        <v>4955</v>
      </c>
      <c r="Y39" s="1173">
        <f>W39*X39</f>
        <v>0</v>
      </c>
      <c r="Z39" s="1180">
        <v>4501</v>
      </c>
      <c r="AA39" s="1173">
        <f>W39*Z39</f>
        <v>0</v>
      </c>
      <c r="AB39" s="1173">
        <f>X39*W39+Z39*W39</f>
        <v>0</v>
      </c>
      <c r="AC39" s="1179"/>
      <c r="AD39" s="1180">
        <v>4955</v>
      </c>
      <c r="AE39" s="1173">
        <f>AC39*AD39</f>
        <v>0</v>
      </c>
      <c r="AF39" s="1180">
        <v>4501</v>
      </c>
      <c r="AG39" s="1173">
        <f>AC39*AF39</f>
        <v>0</v>
      </c>
      <c r="AH39" s="1173">
        <f>AD39*AC39+AF39*AC39</f>
        <v>0</v>
      </c>
      <c r="AI39" s="1179"/>
      <c r="AJ39" s="1180">
        <v>4955</v>
      </c>
      <c r="AK39" s="1173">
        <f>AI39*AJ39</f>
        <v>0</v>
      </c>
      <c r="AL39" s="1180">
        <v>4501</v>
      </c>
      <c r="AM39" s="1173">
        <f>AI39*AL39</f>
        <v>0</v>
      </c>
      <c r="AN39" s="1173">
        <f>AJ39*AI39+AL39*AI39</f>
        <v>0</v>
      </c>
      <c r="AO39" s="1179"/>
      <c r="AP39" s="1180">
        <v>4955</v>
      </c>
      <c r="AQ39" s="1173">
        <f>AO39*AP39</f>
        <v>0</v>
      </c>
      <c r="AR39" s="1180">
        <v>4501</v>
      </c>
      <c r="AS39" s="1173">
        <f>AO39*AR39</f>
        <v>0</v>
      </c>
      <c r="AT39" s="1173">
        <f>AP39*AO39+AR39*AO39</f>
        <v>0</v>
      </c>
      <c r="AU39" s="1179"/>
      <c r="AV39" s="1180">
        <v>4955</v>
      </c>
      <c r="AW39" s="1173">
        <f>AU39*AV39</f>
        <v>0</v>
      </c>
      <c r="AX39" s="1180">
        <v>4501</v>
      </c>
      <c r="AY39" s="1173">
        <f>AU39*AX39</f>
        <v>0</v>
      </c>
      <c r="AZ39" s="1173">
        <f>AV39*AU39+AX39*AU39</f>
        <v>0</v>
      </c>
      <c r="BA39" s="1179"/>
      <c r="BB39" s="1178">
        <v>4955</v>
      </c>
      <c r="BC39" s="1169">
        <f>BA39*BB39</f>
        <v>0</v>
      </c>
      <c r="BD39" s="1178">
        <v>4501</v>
      </c>
      <c r="BE39" s="1169">
        <f>BA39*BD39</f>
        <v>0</v>
      </c>
      <c r="BF39" s="1169">
        <f>BB39*BA39+BD39*BA39</f>
        <v>0</v>
      </c>
      <c r="BG39" s="1169"/>
      <c r="BH39" s="1166">
        <f t="shared" si="0"/>
        <v>525.76</v>
      </c>
      <c r="BI39" s="1178">
        <v>4955</v>
      </c>
      <c r="BJ39" s="1169">
        <f>BH39*BI39</f>
        <v>2605140.7999999998</v>
      </c>
      <c r="BK39" s="1178">
        <v>4501</v>
      </c>
      <c r="BL39" s="1169">
        <f>BH39*BK39</f>
        <v>2366445.7599999998</v>
      </c>
      <c r="BM39" s="1169">
        <f>BI39*BH39+BK39*BH39</f>
        <v>4971586.5599999996</v>
      </c>
      <c r="BN39" s="1166">
        <f t="shared" si="1"/>
        <v>10.240000000000009</v>
      </c>
      <c r="BO39" s="1178">
        <v>4955</v>
      </c>
      <c r="BP39" s="1169">
        <f>BN39*BO39</f>
        <v>50739.200000000048</v>
      </c>
      <c r="BQ39" s="1178">
        <v>4501</v>
      </c>
      <c r="BR39" s="1169">
        <f>BN39*BQ39</f>
        <v>46090.240000000042</v>
      </c>
      <c r="BS39" s="1169">
        <f>BO39*BN39+BQ39*BN39</f>
        <v>96829.44000000009</v>
      </c>
    </row>
    <row r="40" spans="1:203" s="1187" customFormat="1" ht="15" hidden="1" outlineLevel="1" x14ac:dyDescent="0.25">
      <c r="A40" s="1174" t="s">
        <v>1173</v>
      </c>
      <c r="B40" s="1175" t="s">
        <v>158</v>
      </c>
      <c r="C40" s="1176" t="s">
        <v>31</v>
      </c>
      <c r="D40" s="1177">
        <v>2</v>
      </c>
      <c r="E40" s="1178">
        <v>8577.8799999999992</v>
      </c>
      <c r="F40" s="1169">
        <f>D40*E40</f>
        <v>17155.759999999998</v>
      </c>
      <c r="G40" s="1178">
        <v>4657.25</v>
      </c>
      <c r="H40" s="1169">
        <f>D40*G40</f>
        <v>9314.5</v>
      </c>
      <c r="I40" s="1169">
        <f>E40*D40+G40*D40</f>
        <v>26470.26</v>
      </c>
      <c r="J40" s="1169"/>
      <c r="K40" s="1179"/>
      <c r="L40" s="1180">
        <v>8577.8799999999992</v>
      </c>
      <c r="M40" s="1173">
        <f>K40*L40</f>
        <v>0</v>
      </c>
      <c r="N40" s="1180">
        <v>4657.25</v>
      </c>
      <c r="O40" s="1173">
        <f>K40*N40</f>
        <v>0</v>
      </c>
      <c r="P40" s="1173">
        <f>L40*K40+N40*K40</f>
        <v>0</v>
      </c>
      <c r="Q40" s="1179"/>
      <c r="R40" s="1180">
        <v>8577.8799999999992</v>
      </c>
      <c r="S40" s="1173">
        <f>Q40*R40</f>
        <v>0</v>
      </c>
      <c r="T40" s="1180">
        <v>4657.25</v>
      </c>
      <c r="U40" s="1173">
        <f>Q40*T40</f>
        <v>0</v>
      </c>
      <c r="V40" s="1173">
        <f>R40*Q40+T40*Q40</f>
        <v>0</v>
      </c>
      <c r="W40" s="1179"/>
      <c r="X40" s="1180">
        <v>8577.8799999999992</v>
      </c>
      <c r="Y40" s="1173">
        <f>W40*X40</f>
        <v>0</v>
      </c>
      <c r="Z40" s="1180">
        <v>4657.25</v>
      </c>
      <c r="AA40" s="1173">
        <f>W40*Z40</f>
        <v>0</v>
      </c>
      <c r="AB40" s="1173">
        <f>X40*W40+Z40*W40</f>
        <v>0</v>
      </c>
      <c r="AC40" s="1179"/>
      <c r="AD40" s="1180">
        <v>8577.8799999999992</v>
      </c>
      <c r="AE40" s="1173">
        <f>AC40*AD40</f>
        <v>0</v>
      </c>
      <c r="AF40" s="1180">
        <v>4657.25</v>
      </c>
      <c r="AG40" s="1173">
        <f>AC40*AF40</f>
        <v>0</v>
      </c>
      <c r="AH40" s="1173">
        <f>AD40*AC40+AF40*AC40</f>
        <v>0</v>
      </c>
      <c r="AI40" s="1179"/>
      <c r="AJ40" s="1180">
        <v>8577.8799999999992</v>
      </c>
      <c r="AK40" s="1173">
        <f>AI40*AJ40</f>
        <v>0</v>
      </c>
      <c r="AL40" s="1180">
        <v>4657.25</v>
      </c>
      <c r="AM40" s="1173">
        <f>AI40*AL40</f>
        <v>0</v>
      </c>
      <c r="AN40" s="1173">
        <f>AJ40*AI40+AL40*AI40</f>
        <v>0</v>
      </c>
      <c r="AO40" s="1179"/>
      <c r="AP40" s="1180">
        <v>8577.8799999999992</v>
      </c>
      <c r="AQ40" s="1173">
        <f>AO40*AP40</f>
        <v>0</v>
      </c>
      <c r="AR40" s="1180">
        <v>4657.25</v>
      </c>
      <c r="AS40" s="1173">
        <f>AO40*AR40</f>
        <v>0</v>
      </c>
      <c r="AT40" s="1173">
        <f>AP40*AO40+AR40*AO40</f>
        <v>0</v>
      </c>
      <c r="AU40" s="1179"/>
      <c r="AV40" s="1180">
        <v>8577.8799999999992</v>
      </c>
      <c r="AW40" s="1173">
        <f>AU40*AV40</f>
        <v>0</v>
      </c>
      <c r="AX40" s="1180">
        <v>4657.25</v>
      </c>
      <c r="AY40" s="1173">
        <f>AU40*AX40</f>
        <v>0</v>
      </c>
      <c r="AZ40" s="1173">
        <f>AV40*AU40+AX40*AU40</f>
        <v>0</v>
      </c>
      <c r="BA40" s="1179"/>
      <c r="BB40" s="1178">
        <v>8577.8799999999992</v>
      </c>
      <c r="BC40" s="1169">
        <f>BA40*BB40</f>
        <v>0</v>
      </c>
      <c r="BD40" s="1178">
        <v>4657.25</v>
      </c>
      <c r="BE40" s="1169">
        <f>BA40*BD40</f>
        <v>0</v>
      </c>
      <c r="BF40" s="1169">
        <f>BB40*BA40+BD40*BA40</f>
        <v>0</v>
      </c>
      <c r="BG40" s="1169"/>
      <c r="BH40" s="1166">
        <f t="shared" si="0"/>
        <v>0</v>
      </c>
      <c r="BI40" s="1178">
        <v>8577.8799999999992</v>
      </c>
      <c r="BJ40" s="1169">
        <f>BH40*BI40</f>
        <v>0</v>
      </c>
      <c r="BK40" s="1178">
        <v>4657.25</v>
      </c>
      <c r="BL40" s="1169">
        <f>BH40*BK40</f>
        <v>0</v>
      </c>
      <c r="BM40" s="1169">
        <f>BI40*BH40+BK40*BH40</f>
        <v>0</v>
      </c>
      <c r="BN40" s="1166">
        <f t="shared" si="1"/>
        <v>2</v>
      </c>
      <c r="BO40" s="1178">
        <v>8577.8799999999992</v>
      </c>
      <c r="BP40" s="1169">
        <f>BN40*BO40</f>
        <v>17155.759999999998</v>
      </c>
      <c r="BQ40" s="1178">
        <v>4657.25</v>
      </c>
      <c r="BR40" s="1169">
        <f>BN40*BQ40</f>
        <v>9314.5</v>
      </c>
      <c r="BS40" s="1169">
        <f>BO40*BN40+BQ40*BN40</f>
        <v>26470.26</v>
      </c>
    </row>
    <row r="41" spans="1:203" ht="15" outlineLevel="1" collapsed="1" x14ac:dyDescent="0.2">
      <c r="A41" s="1163" t="s">
        <v>1174</v>
      </c>
      <c r="B41" s="1183" t="s">
        <v>159</v>
      </c>
      <c r="C41" s="1176"/>
      <c r="D41" s="1177"/>
      <c r="E41" s="1178">
        <v>0</v>
      </c>
      <c r="F41" s="1169"/>
      <c r="G41" s="1178">
        <v>0</v>
      </c>
      <c r="H41" s="1169"/>
      <c r="I41" s="1169"/>
      <c r="J41" s="1169"/>
      <c r="K41" s="1179"/>
      <c r="L41" s="1180">
        <v>0</v>
      </c>
      <c r="M41" s="1173"/>
      <c r="N41" s="1180">
        <v>0</v>
      </c>
      <c r="O41" s="1173"/>
      <c r="P41" s="1173"/>
      <c r="Q41" s="1179"/>
      <c r="R41" s="1180">
        <v>0</v>
      </c>
      <c r="S41" s="1173"/>
      <c r="T41" s="1180">
        <v>0</v>
      </c>
      <c r="U41" s="1173"/>
      <c r="V41" s="1173"/>
      <c r="W41" s="1188"/>
      <c r="X41" s="1180"/>
      <c r="Y41" s="1173"/>
      <c r="Z41" s="1180"/>
      <c r="AA41" s="1173"/>
      <c r="AB41" s="1173"/>
      <c r="AC41" s="1179"/>
      <c r="AD41" s="1180">
        <v>0</v>
      </c>
      <c r="AE41" s="1173"/>
      <c r="AF41" s="1180">
        <v>0</v>
      </c>
      <c r="AG41" s="1173"/>
      <c r="AH41" s="1173"/>
      <c r="AI41" s="1179"/>
      <c r="AJ41" s="1180">
        <v>0</v>
      </c>
      <c r="AK41" s="1173"/>
      <c r="AL41" s="1180">
        <v>0</v>
      </c>
      <c r="AM41" s="1173"/>
      <c r="AN41" s="1173"/>
      <c r="AO41" s="1179"/>
      <c r="AP41" s="1180">
        <v>0</v>
      </c>
      <c r="AQ41" s="1173"/>
      <c r="AR41" s="1180">
        <v>0</v>
      </c>
      <c r="AS41" s="1173"/>
      <c r="AT41" s="1173"/>
      <c r="AU41" s="1179"/>
      <c r="AV41" s="1180">
        <v>0</v>
      </c>
      <c r="AW41" s="1173"/>
      <c r="AX41" s="1180">
        <v>0</v>
      </c>
      <c r="AY41" s="1173"/>
      <c r="AZ41" s="1173"/>
      <c r="BA41" s="1179"/>
      <c r="BB41" s="1178">
        <v>0</v>
      </c>
      <c r="BC41" s="1169"/>
      <c r="BD41" s="1178">
        <v>0</v>
      </c>
      <c r="BE41" s="1169"/>
      <c r="BF41" s="1169"/>
      <c r="BG41" s="1169"/>
      <c r="BH41" s="1166">
        <f t="shared" si="0"/>
        <v>0</v>
      </c>
      <c r="BI41" s="1178">
        <v>0</v>
      </c>
      <c r="BJ41" s="1169"/>
      <c r="BK41" s="1178">
        <v>0</v>
      </c>
      <c r="BL41" s="1169"/>
      <c r="BM41" s="1169"/>
      <c r="BN41" s="1166">
        <f t="shared" si="1"/>
        <v>0</v>
      </c>
      <c r="BO41" s="1178">
        <v>0</v>
      </c>
      <c r="BP41" s="1169"/>
      <c r="BQ41" s="1178">
        <v>0</v>
      </c>
      <c r="BR41" s="1169"/>
      <c r="BS41" s="1169"/>
    </row>
    <row r="42" spans="1:203" s="1181" customFormat="1" outlineLevel="1" x14ac:dyDescent="0.2">
      <c r="A42" s="1174" t="s">
        <v>1175</v>
      </c>
      <c r="B42" s="1175" t="s">
        <v>160</v>
      </c>
      <c r="C42" s="1176" t="s">
        <v>1167</v>
      </c>
      <c r="D42" s="1177">
        <v>301.39999999999998</v>
      </c>
      <c r="E42" s="1178">
        <v>3957.07</v>
      </c>
      <c r="F42" s="1169">
        <f t="shared" ref="F42:F47" si="2">D42*E42</f>
        <v>1192660.898</v>
      </c>
      <c r="G42" s="1178">
        <v>0</v>
      </c>
      <c r="H42" s="1169"/>
      <c r="I42" s="1169">
        <f t="shared" ref="I42:I49" si="3">E42*D42+G42*D42</f>
        <v>1192660.898</v>
      </c>
      <c r="J42" s="1169"/>
      <c r="K42" s="1179"/>
      <c r="L42" s="1180">
        <v>3957.07</v>
      </c>
      <c r="M42" s="1173">
        <f t="shared" ref="M42:M47" si="4">K42*L42</f>
        <v>0</v>
      </c>
      <c r="N42" s="1180">
        <v>0</v>
      </c>
      <c r="O42" s="1173"/>
      <c r="P42" s="1173">
        <f t="shared" ref="P42:P49" si="5">L42*K42+N42*K42</f>
        <v>0</v>
      </c>
      <c r="Q42" s="1179"/>
      <c r="R42" s="1180">
        <v>3957.07</v>
      </c>
      <c r="S42" s="1173">
        <f t="shared" ref="S42:S47" si="6">Q42*R42</f>
        <v>0</v>
      </c>
      <c r="T42" s="1180">
        <v>0</v>
      </c>
      <c r="U42" s="1173"/>
      <c r="V42" s="1173">
        <f t="shared" ref="V42:V49" si="7">R42*Q42+T42*Q42</f>
        <v>0</v>
      </c>
      <c r="W42" s="1188">
        <v>301.39999999999998</v>
      </c>
      <c r="X42" s="1180">
        <v>3957.07</v>
      </c>
      <c r="Y42" s="1173">
        <f t="shared" ref="Y42:Y47" si="8">W42*X42</f>
        <v>1192660.898</v>
      </c>
      <c r="Z42" s="1180">
        <v>0</v>
      </c>
      <c r="AA42" s="1173"/>
      <c r="AB42" s="1173">
        <f t="shared" ref="AB42:AB49" si="9">X42*W42+Z42*W42</f>
        <v>1192660.898</v>
      </c>
      <c r="AC42" s="1179"/>
      <c r="AD42" s="1180">
        <v>3957.07</v>
      </c>
      <c r="AE42" s="1173">
        <f t="shared" ref="AE42:AE47" si="10">AC42*AD42</f>
        <v>0</v>
      </c>
      <c r="AF42" s="1180">
        <v>0</v>
      </c>
      <c r="AG42" s="1173"/>
      <c r="AH42" s="1173">
        <f t="shared" ref="AH42:AH49" si="11">AD42*AC42+AF42*AC42</f>
        <v>0</v>
      </c>
      <c r="AI42" s="1179"/>
      <c r="AJ42" s="1180">
        <v>3957.07</v>
      </c>
      <c r="AK42" s="1173">
        <f t="shared" ref="AK42:AK47" si="12">AI42*AJ42</f>
        <v>0</v>
      </c>
      <c r="AL42" s="1180">
        <v>0</v>
      </c>
      <c r="AM42" s="1173"/>
      <c r="AN42" s="1173">
        <f t="shared" ref="AN42:AN49" si="13">AJ42*AI42+AL42*AI42</f>
        <v>0</v>
      </c>
      <c r="AO42" s="1179"/>
      <c r="AP42" s="1180">
        <v>3957.07</v>
      </c>
      <c r="AQ42" s="1173">
        <f t="shared" ref="AQ42:AQ47" si="14">AO42*AP42</f>
        <v>0</v>
      </c>
      <c r="AR42" s="1180">
        <v>0</v>
      </c>
      <c r="AS42" s="1173"/>
      <c r="AT42" s="1173">
        <f t="shared" ref="AT42:AT49" si="15">AP42*AO42+AR42*AO42</f>
        <v>0</v>
      </c>
      <c r="AU42" s="1179"/>
      <c r="AV42" s="1180">
        <v>3957.07</v>
      </c>
      <c r="AW42" s="1173">
        <f t="shared" ref="AW42:AW47" si="16">AU42*AV42</f>
        <v>0</v>
      </c>
      <c r="AX42" s="1180">
        <v>0</v>
      </c>
      <c r="AY42" s="1173"/>
      <c r="AZ42" s="1173">
        <f t="shared" ref="AZ42:AZ49" si="17">AV42*AU42+AX42*AU42</f>
        <v>0</v>
      </c>
      <c r="BA42" s="1179"/>
      <c r="BB42" s="1178">
        <v>3957.07</v>
      </c>
      <c r="BC42" s="1169">
        <f t="shared" ref="BC42:BC47" si="18">BA42*BB42</f>
        <v>0</v>
      </c>
      <c r="BD42" s="1178">
        <v>0</v>
      </c>
      <c r="BE42" s="1169"/>
      <c r="BF42" s="1169">
        <f t="shared" ref="BF42:BF49" si="19">BB42*BA42+BD42*BA42</f>
        <v>0</v>
      </c>
      <c r="BG42" s="1169"/>
      <c r="BH42" s="1166">
        <f t="shared" si="0"/>
        <v>301.39999999999998</v>
      </c>
      <c r="BI42" s="1178">
        <v>3957.07</v>
      </c>
      <c r="BJ42" s="1169">
        <f t="shared" ref="BJ42:BJ47" si="20">BH42*BI42</f>
        <v>1192660.898</v>
      </c>
      <c r="BK42" s="1178">
        <v>0</v>
      </c>
      <c r="BL42" s="1169"/>
      <c r="BM42" s="1169">
        <f t="shared" ref="BM42:BM49" si="21">BI42*BH42+BK42*BH42</f>
        <v>1192660.898</v>
      </c>
      <c r="BN42" s="1166">
        <f t="shared" si="1"/>
        <v>0</v>
      </c>
      <c r="BO42" s="1178">
        <v>3957.07</v>
      </c>
      <c r="BP42" s="1169">
        <f t="shared" ref="BP42:BP47" si="22">BN42*BO42</f>
        <v>0</v>
      </c>
      <c r="BQ42" s="1178">
        <v>0</v>
      </c>
      <c r="BR42" s="1169"/>
      <c r="BS42" s="1169">
        <f t="shared" ref="BS42:BS49" si="23">BO42*BN42+BQ42*BN42</f>
        <v>0</v>
      </c>
    </row>
    <row r="43" spans="1:203" outlineLevel="1" x14ac:dyDescent="0.2">
      <c r="A43" s="1174" t="s">
        <v>1176</v>
      </c>
      <c r="B43" s="1175" t="s">
        <v>1177</v>
      </c>
      <c r="C43" s="1176" t="s">
        <v>1167</v>
      </c>
      <c r="D43" s="1177">
        <v>168.8</v>
      </c>
      <c r="E43" s="1178">
        <v>1131.76</v>
      </c>
      <c r="F43" s="1169">
        <f t="shared" si="2"/>
        <v>191041.08800000002</v>
      </c>
      <c r="G43" s="1178">
        <v>3051.39</v>
      </c>
      <c r="H43" s="1169">
        <f>D43*G43</f>
        <v>515074.63200000004</v>
      </c>
      <c r="I43" s="1169">
        <f t="shared" si="3"/>
        <v>706115.72000000009</v>
      </c>
      <c r="J43" s="1169"/>
      <c r="K43" s="1179"/>
      <c r="L43" s="1180">
        <v>1131.76</v>
      </c>
      <c r="M43" s="1173">
        <f t="shared" si="4"/>
        <v>0</v>
      </c>
      <c r="N43" s="1180">
        <v>3051.39</v>
      </c>
      <c r="O43" s="1173">
        <f>K43*N43</f>
        <v>0</v>
      </c>
      <c r="P43" s="1173">
        <f t="shared" si="5"/>
        <v>0</v>
      </c>
      <c r="Q43" s="1179"/>
      <c r="R43" s="1180">
        <v>1131.76</v>
      </c>
      <c r="S43" s="1173">
        <f t="shared" si="6"/>
        <v>0</v>
      </c>
      <c r="T43" s="1180">
        <v>3051.39</v>
      </c>
      <c r="U43" s="1173">
        <f>Q43*T43</f>
        <v>0</v>
      </c>
      <c r="V43" s="1173">
        <f t="shared" si="7"/>
        <v>0</v>
      </c>
      <c r="W43" s="1188">
        <v>168.8</v>
      </c>
      <c r="X43" s="1180">
        <v>1131.76</v>
      </c>
      <c r="Y43" s="1173">
        <f t="shared" si="8"/>
        <v>191041.08800000002</v>
      </c>
      <c r="Z43" s="1180">
        <v>3051.39</v>
      </c>
      <c r="AA43" s="1173">
        <f>W43*Z43</f>
        <v>515074.63200000004</v>
      </c>
      <c r="AB43" s="1173">
        <f t="shared" si="9"/>
        <v>706115.72000000009</v>
      </c>
      <c r="AC43" s="1179"/>
      <c r="AD43" s="1180">
        <v>1131.76</v>
      </c>
      <c r="AE43" s="1173">
        <f t="shared" si="10"/>
        <v>0</v>
      </c>
      <c r="AF43" s="1180">
        <v>3051.39</v>
      </c>
      <c r="AG43" s="1173">
        <f>AC43*AF43</f>
        <v>0</v>
      </c>
      <c r="AH43" s="1173">
        <f t="shared" si="11"/>
        <v>0</v>
      </c>
      <c r="AI43" s="1179"/>
      <c r="AJ43" s="1180">
        <v>1131.76</v>
      </c>
      <c r="AK43" s="1173">
        <f t="shared" si="12"/>
        <v>0</v>
      </c>
      <c r="AL43" s="1180">
        <v>3051.39</v>
      </c>
      <c r="AM43" s="1173">
        <f>AI43*AL43</f>
        <v>0</v>
      </c>
      <c r="AN43" s="1173">
        <f t="shared" si="13"/>
        <v>0</v>
      </c>
      <c r="AO43" s="1179"/>
      <c r="AP43" s="1180">
        <v>1131.76</v>
      </c>
      <c r="AQ43" s="1173">
        <f t="shared" si="14"/>
        <v>0</v>
      </c>
      <c r="AR43" s="1180">
        <v>3051.39</v>
      </c>
      <c r="AS43" s="1173">
        <f>AO43*AR43</f>
        <v>0</v>
      </c>
      <c r="AT43" s="1173">
        <f t="shared" si="15"/>
        <v>0</v>
      </c>
      <c r="AU43" s="1179"/>
      <c r="AV43" s="1180">
        <v>1131.76</v>
      </c>
      <c r="AW43" s="1173">
        <f t="shared" si="16"/>
        <v>0</v>
      </c>
      <c r="AX43" s="1180">
        <v>3051.39</v>
      </c>
      <c r="AY43" s="1173">
        <f>AU43*AX43</f>
        <v>0</v>
      </c>
      <c r="AZ43" s="1173">
        <f t="shared" si="17"/>
        <v>0</v>
      </c>
      <c r="BA43" s="1179"/>
      <c r="BB43" s="1178">
        <v>1131.76</v>
      </c>
      <c r="BC43" s="1169">
        <f t="shared" si="18"/>
        <v>0</v>
      </c>
      <c r="BD43" s="1178">
        <v>3051.39</v>
      </c>
      <c r="BE43" s="1169">
        <f>BA43*BD43</f>
        <v>0</v>
      </c>
      <c r="BF43" s="1169">
        <f t="shared" si="19"/>
        <v>0</v>
      </c>
      <c r="BG43" s="1169"/>
      <c r="BH43" s="1166">
        <f t="shared" si="0"/>
        <v>168.8</v>
      </c>
      <c r="BI43" s="1178">
        <v>1131.76</v>
      </c>
      <c r="BJ43" s="1169">
        <f t="shared" si="20"/>
        <v>191041.08800000002</v>
      </c>
      <c r="BK43" s="1178">
        <v>3051.39</v>
      </c>
      <c r="BL43" s="1169">
        <f>BH43*BK43</f>
        <v>515074.63200000004</v>
      </c>
      <c r="BM43" s="1169">
        <f t="shared" si="21"/>
        <v>706115.72000000009</v>
      </c>
      <c r="BN43" s="1166">
        <f t="shared" si="1"/>
        <v>0</v>
      </c>
      <c r="BO43" s="1178">
        <v>1131.76</v>
      </c>
      <c r="BP43" s="1169">
        <f t="shared" si="22"/>
        <v>0</v>
      </c>
      <c r="BQ43" s="1178">
        <v>3051.39</v>
      </c>
      <c r="BR43" s="1169">
        <f>BN43*BQ43</f>
        <v>0</v>
      </c>
      <c r="BS43" s="1169">
        <f t="shared" si="23"/>
        <v>0</v>
      </c>
    </row>
    <row r="44" spans="1:203" outlineLevel="1" x14ac:dyDescent="0.2">
      <c r="A44" s="1174" t="s">
        <v>1178</v>
      </c>
      <c r="B44" s="1175" t="s">
        <v>162</v>
      </c>
      <c r="C44" s="1176" t="s">
        <v>1167</v>
      </c>
      <c r="D44" s="1177">
        <v>111.8</v>
      </c>
      <c r="E44" s="1178">
        <v>7888.98</v>
      </c>
      <c r="F44" s="1169">
        <f t="shared" si="2"/>
        <v>881987.96399999992</v>
      </c>
      <c r="G44" s="1178">
        <v>0</v>
      </c>
      <c r="H44" s="1169"/>
      <c r="I44" s="1169">
        <f t="shared" si="3"/>
        <v>881987.96399999992</v>
      </c>
      <c r="J44" s="1169"/>
      <c r="K44" s="1179"/>
      <c r="L44" s="1180">
        <v>7888.98</v>
      </c>
      <c r="M44" s="1173">
        <f t="shared" si="4"/>
        <v>0</v>
      </c>
      <c r="N44" s="1180">
        <v>0</v>
      </c>
      <c r="O44" s="1173"/>
      <c r="P44" s="1173">
        <f t="shared" si="5"/>
        <v>0</v>
      </c>
      <c r="Q44" s="1179"/>
      <c r="R44" s="1180">
        <v>7888.98</v>
      </c>
      <c r="S44" s="1173">
        <f t="shared" si="6"/>
        <v>0</v>
      </c>
      <c r="T44" s="1180">
        <v>0</v>
      </c>
      <c r="U44" s="1173"/>
      <c r="V44" s="1173">
        <f t="shared" si="7"/>
        <v>0</v>
      </c>
      <c r="W44" s="1188">
        <v>111.8</v>
      </c>
      <c r="X44" s="1180">
        <v>7888.98</v>
      </c>
      <c r="Y44" s="1173">
        <f t="shared" si="8"/>
        <v>881987.96399999992</v>
      </c>
      <c r="Z44" s="1180">
        <v>0</v>
      </c>
      <c r="AA44" s="1173"/>
      <c r="AB44" s="1173">
        <f t="shared" si="9"/>
        <v>881987.96399999992</v>
      </c>
      <c r="AC44" s="1179"/>
      <c r="AD44" s="1180">
        <v>7888.98</v>
      </c>
      <c r="AE44" s="1173">
        <f t="shared" si="10"/>
        <v>0</v>
      </c>
      <c r="AF44" s="1180">
        <v>0</v>
      </c>
      <c r="AG44" s="1173"/>
      <c r="AH44" s="1173">
        <f t="shared" si="11"/>
        <v>0</v>
      </c>
      <c r="AI44" s="1179"/>
      <c r="AJ44" s="1180">
        <v>7888.98</v>
      </c>
      <c r="AK44" s="1173">
        <f t="shared" si="12"/>
        <v>0</v>
      </c>
      <c r="AL44" s="1180">
        <v>0</v>
      </c>
      <c r="AM44" s="1173"/>
      <c r="AN44" s="1173">
        <f t="shared" si="13"/>
        <v>0</v>
      </c>
      <c r="AO44" s="1179"/>
      <c r="AP44" s="1180">
        <v>7888.98</v>
      </c>
      <c r="AQ44" s="1173">
        <f t="shared" si="14"/>
        <v>0</v>
      </c>
      <c r="AR44" s="1180">
        <v>0</v>
      </c>
      <c r="AS44" s="1173"/>
      <c r="AT44" s="1173">
        <f t="shared" si="15"/>
        <v>0</v>
      </c>
      <c r="AU44" s="1179"/>
      <c r="AV44" s="1180">
        <v>7888.98</v>
      </c>
      <c r="AW44" s="1173">
        <f t="shared" si="16"/>
        <v>0</v>
      </c>
      <c r="AX44" s="1180">
        <v>0</v>
      </c>
      <c r="AY44" s="1173"/>
      <c r="AZ44" s="1173">
        <f t="shared" si="17"/>
        <v>0</v>
      </c>
      <c r="BA44" s="1179"/>
      <c r="BB44" s="1178">
        <v>7888.98</v>
      </c>
      <c r="BC44" s="1169">
        <f t="shared" si="18"/>
        <v>0</v>
      </c>
      <c r="BD44" s="1178">
        <v>0</v>
      </c>
      <c r="BE44" s="1169"/>
      <c r="BF44" s="1169">
        <f t="shared" si="19"/>
        <v>0</v>
      </c>
      <c r="BG44" s="1169"/>
      <c r="BH44" s="1166">
        <f t="shared" si="0"/>
        <v>111.8</v>
      </c>
      <c r="BI44" s="1178">
        <v>7888.98</v>
      </c>
      <c r="BJ44" s="1169">
        <f t="shared" si="20"/>
        <v>881987.96399999992</v>
      </c>
      <c r="BK44" s="1178">
        <v>0</v>
      </c>
      <c r="BL44" s="1169"/>
      <c r="BM44" s="1169">
        <f t="shared" si="21"/>
        <v>881987.96399999992</v>
      </c>
      <c r="BN44" s="1166">
        <f t="shared" si="1"/>
        <v>0</v>
      </c>
      <c r="BO44" s="1178">
        <v>7888.98</v>
      </c>
      <c r="BP44" s="1169">
        <f t="shared" si="22"/>
        <v>0</v>
      </c>
      <c r="BQ44" s="1178">
        <v>0</v>
      </c>
      <c r="BR44" s="1169"/>
      <c r="BS44" s="1169">
        <f t="shared" si="23"/>
        <v>0</v>
      </c>
    </row>
    <row r="45" spans="1:203" ht="28.5" hidden="1" outlineLevel="1" x14ac:dyDescent="0.2">
      <c r="A45" s="1174" t="s">
        <v>1179</v>
      </c>
      <c r="B45" s="1175" t="s">
        <v>163</v>
      </c>
      <c r="C45" s="1176" t="s">
        <v>1167</v>
      </c>
      <c r="D45" s="1177">
        <v>206.75</v>
      </c>
      <c r="E45" s="1178">
        <v>1134.79</v>
      </c>
      <c r="F45" s="1169">
        <f t="shared" si="2"/>
        <v>234617.83249999999</v>
      </c>
      <c r="G45" s="1178">
        <v>719.09</v>
      </c>
      <c r="H45" s="1169">
        <f>D45*G45</f>
        <v>148671.85750000001</v>
      </c>
      <c r="I45" s="1169">
        <f t="shared" si="3"/>
        <v>383289.69</v>
      </c>
      <c r="J45" s="1169"/>
      <c r="K45" s="1179"/>
      <c r="L45" s="1180">
        <v>1134.79</v>
      </c>
      <c r="M45" s="1173">
        <f t="shared" si="4"/>
        <v>0</v>
      </c>
      <c r="N45" s="1180">
        <v>719.09</v>
      </c>
      <c r="O45" s="1173">
        <f>K45*N45</f>
        <v>0</v>
      </c>
      <c r="P45" s="1173">
        <f t="shared" si="5"/>
        <v>0</v>
      </c>
      <c r="Q45" s="1179"/>
      <c r="R45" s="1180">
        <v>1134.79</v>
      </c>
      <c r="S45" s="1173">
        <f t="shared" si="6"/>
        <v>0</v>
      </c>
      <c r="T45" s="1180">
        <v>719.09</v>
      </c>
      <c r="U45" s="1173">
        <f>Q45*T45</f>
        <v>0</v>
      </c>
      <c r="V45" s="1173">
        <f t="shared" si="7"/>
        <v>0</v>
      </c>
      <c r="W45" s="1188"/>
      <c r="X45" s="1180">
        <v>1134.79</v>
      </c>
      <c r="Y45" s="1173">
        <f t="shared" si="8"/>
        <v>0</v>
      </c>
      <c r="Z45" s="1180">
        <v>719.09</v>
      </c>
      <c r="AA45" s="1173">
        <f>W45*Z45</f>
        <v>0</v>
      </c>
      <c r="AB45" s="1173">
        <f t="shared" si="9"/>
        <v>0</v>
      </c>
      <c r="AC45" s="1179"/>
      <c r="AD45" s="1180">
        <v>1134.79</v>
      </c>
      <c r="AE45" s="1173">
        <f t="shared" si="10"/>
        <v>0</v>
      </c>
      <c r="AF45" s="1180">
        <v>719.09</v>
      </c>
      <c r="AG45" s="1173">
        <f>AC45*AF45</f>
        <v>0</v>
      </c>
      <c r="AH45" s="1173">
        <f t="shared" si="11"/>
        <v>0</v>
      </c>
      <c r="AI45" s="1179"/>
      <c r="AJ45" s="1180">
        <v>1134.79</v>
      </c>
      <c r="AK45" s="1173">
        <f t="shared" si="12"/>
        <v>0</v>
      </c>
      <c r="AL45" s="1180">
        <v>719.09</v>
      </c>
      <c r="AM45" s="1173">
        <f>AI45*AL45</f>
        <v>0</v>
      </c>
      <c r="AN45" s="1173">
        <f t="shared" si="13"/>
        <v>0</v>
      </c>
      <c r="AO45" s="1179"/>
      <c r="AP45" s="1180">
        <v>1134.79</v>
      </c>
      <c r="AQ45" s="1173">
        <f t="shared" si="14"/>
        <v>0</v>
      </c>
      <c r="AR45" s="1180">
        <v>719.09</v>
      </c>
      <c r="AS45" s="1173">
        <f>AO45*AR45</f>
        <v>0</v>
      </c>
      <c r="AT45" s="1173">
        <f t="shared" si="15"/>
        <v>0</v>
      </c>
      <c r="AU45" s="1179"/>
      <c r="AV45" s="1180">
        <v>1134.79</v>
      </c>
      <c r="AW45" s="1173">
        <f t="shared" si="16"/>
        <v>0</v>
      </c>
      <c r="AX45" s="1180">
        <v>719.09</v>
      </c>
      <c r="AY45" s="1173">
        <f>AU45*AX45</f>
        <v>0</v>
      </c>
      <c r="AZ45" s="1173">
        <f t="shared" si="17"/>
        <v>0</v>
      </c>
      <c r="BA45" s="1179"/>
      <c r="BB45" s="1178">
        <v>1134.79</v>
      </c>
      <c r="BC45" s="1169">
        <f t="shared" si="18"/>
        <v>0</v>
      </c>
      <c r="BD45" s="1178">
        <v>719.09</v>
      </c>
      <c r="BE45" s="1169">
        <f>BA45*BD45</f>
        <v>0</v>
      </c>
      <c r="BF45" s="1169">
        <f t="shared" si="19"/>
        <v>0</v>
      </c>
      <c r="BG45" s="1169"/>
      <c r="BH45" s="1166">
        <f t="shared" si="0"/>
        <v>0</v>
      </c>
      <c r="BI45" s="1178">
        <v>1134.79</v>
      </c>
      <c r="BJ45" s="1169">
        <f t="shared" si="20"/>
        <v>0</v>
      </c>
      <c r="BK45" s="1178">
        <v>719.09</v>
      </c>
      <c r="BL45" s="1169">
        <f>BH45*BK45</f>
        <v>0</v>
      </c>
      <c r="BM45" s="1169">
        <f t="shared" si="21"/>
        <v>0</v>
      </c>
      <c r="BN45" s="1166">
        <f t="shared" si="1"/>
        <v>206.75</v>
      </c>
      <c r="BO45" s="1178">
        <v>1134.79</v>
      </c>
      <c r="BP45" s="1169">
        <f t="shared" si="22"/>
        <v>234617.83249999999</v>
      </c>
      <c r="BQ45" s="1178">
        <v>719.09</v>
      </c>
      <c r="BR45" s="1169">
        <f>BN45*BQ45</f>
        <v>148671.85750000001</v>
      </c>
      <c r="BS45" s="1169">
        <f t="shared" si="23"/>
        <v>383289.69</v>
      </c>
    </row>
    <row r="46" spans="1:203" hidden="1" outlineLevel="1" x14ac:dyDescent="0.2">
      <c r="A46" s="1174" t="s">
        <v>1180</v>
      </c>
      <c r="B46" s="1175" t="s">
        <v>164</v>
      </c>
      <c r="C46" s="1176" t="s">
        <v>1167</v>
      </c>
      <c r="D46" s="1177">
        <v>69.400000000000006</v>
      </c>
      <c r="E46" s="1178">
        <v>888.18</v>
      </c>
      <c r="F46" s="1169">
        <f t="shared" si="2"/>
        <v>61639.692000000003</v>
      </c>
      <c r="G46" s="1178">
        <v>462.8</v>
      </c>
      <c r="H46" s="1169">
        <f>D46*G46</f>
        <v>32118.320000000003</v>
      </c>
      <c r="I46" s="1169">
        <f t="shared" si="3"/>
        <v>93758.012000000002</v>
      </c>
      <c r="J46" s="1169"/>
      <c r="K46" s="1179"/>
      <c r="L46" s="1180">
        <v>888.18</v>
      </c>
      <c r="M46" s="1173">
        <f t="shared" si="4"/>
        <v>0</v>
      </c>
      <c r="N46" s="1180">
        <v>462.8</v>
      </c>
      <c r="O46" s="1173">
        <f>K46*N46</f>
        <v>0</v>
      </c>
      <c r="P46" s="1173">
        <f t="shared" si="5"/>
        <v>0</v>
      </c>
      <c r="Q46" s="1179"/>
      <c r="R46" s="1180">
        <v>888.18</v>
      </c>
      <c r="S46" s="1173">
        <f t="shared" si="6"/>
        <v>0</v>
      </c>
      <c r="T46" s="1180">
        <v>462.8</v>
      </c>
      <c r="U46" s="1173">
        <f>Q46*T46</f>
        <v>0</v>
      </c>
      <c r="V46" s="1173">
        <f t="shared" si="7"/>
        <v>0</v>
      </c>
      <c r="W46" s="1188"/>
      <c r="X46" s="1180">
        <v>888.18</v>
      </c>
      <c r="Y46" s="1173">
        <f t="shared" si="8"/>
        <v>0</v>
      </c>
      <c r="Z46" s="1180">
        <v>462.8</v>
      </c>
      <c r="AA46" s="1173">
        <f>W46*Z46</f>
        <v>0</v>
      </c>
      <c r="AB46" s="1173">
        <f t="shared" si="9"/>
        <v>0</v>
      </c>
      <c r="AC46" s="1179"/>
      <c r="AD46" s="1180">
        <v>888.18</v>
      </c>
      <c r="AE46" s="1173">
        <f t="shared" si="10"/>
        <v>0</v>
      </c>
      <c r="AF46" s="1180">
        <v>462.8</v>
      </c>
      <c r="AG46" s="1173">
        <f>AC46*AF46</f>
        <v>0</v>
      </c>
      <c r="AH46" s="1173">
        <f t="shared" si="11"/>
        <v>0</v>
      </c>
      <c r="AI46" s="1179"/>
      <c r="AJ46" s="1180">
        <v>888.18</v>
      </c>
      <c r="AK46" s="1173">
        <f t="shared" si="12"/>
        <v>0</v>
      </c>
      <c r="AL46" s="1180">
        <v>462.8</v>
      </c>
      <c r="AM46" s="1173">
        <f>AI46*AL46</f>
        <v>0</v>
      </c>
      <c r="AN46" s="1173">
        <f t="shared" si="13"/>
        <v>0</v>
      </c>
      <c r="AO46" s="1179"/>
      <c r="AP46" s="1180">
        <v>888.18</v>
      </c>
      <c r="AQ46" s="1173">
        <f t="shared" si="14"/>
        <v>0</v>
      </c>
      <c r="AR46" s="1180">
        <v>462.8</v>
      </c>
      <c r="AS46" s="1173">
        <f>AO46*AR46</f>
        <v>0</v>
      </c>
      <c r="AT46" s="1173">
        <f t="shared" si="15"/>
        <v>0</v>
      </c>
      <c r="AU46" s="1179"/>
      <c r="AV46" s="1180">
        <v>888.18</v>
      </c>
      <c r="AW46" s="1173">
        <f t="shared" si="16"/>
        <v>0</v>
      </c>
      <c r="AX46" s="1180">
        <v>462.8</v>
      </c>
      <c r="AY46" s="1173">
        <f>AU46*AX46</f>
        <v>0</v>
      </c>
      <c r="AZ46" s="1173">
        <f t="shared" si="17"/>
        <v>0</v>
      </c>
      <c r="BA46" s="1179"/>
      <c r="BB46" s="1178">
        <v>888.18</v>
      </c>
      <c r="BC46" s="1169">
        <f t="shared" si="18"/>
        <v>0</v>
      </c>
      <c r="BD46" s="1178">
        <v>462.8</v>
      </c>
      <c r="BE46" s="1169">
        <f>BA46*BD46</f>
        <v>0</v>
      </c>
      <c r="BF46" s="1169">
        <f t="shared" si="19"/>
        <v>0</v>
      </c>
      <c r="BG46" s="1169"/>
      <c r="BH46" s="1166">
        <f t="shared" si="0"/>
        <v>0</v>
      </c>
      <c r="BI46" s="1178">
        <v>888.18</v>
      </c>
      <c r="BJ46" s="1169">
        <f t="shared" si="20"/>
        <v>0</v>
      </c>
      <c r="BK46" s="1178">
        <v>462.8</v>
      </c>
      <c r="BL46" s="1169">
        <f>BH46*BK46</f>
        <v>0</v>
      </c>
      <c r="BM46" s="1169">
        <f t="shared" si="21"/>
        <v>0</v>
      </c>
      <c r="BN46" s="1166">
        <f t="shared" si="1"/>
        <v>69.400000000000006</v>
      </c>
      <c r="BO46" s="1178">
        <v>888.18</v>
      </c>
      <c r="BP46" s="1169">
        <f t="shared" si="22"/>
        <v>61639.692000000003</v>
      </c>
      <c r="BQ46" s="1178">
        <v>462.8</v>
      </c>
      <c r="BR46" s="1169">
        <f>BN46*BQ46</f>
        <v>32118.320000000003</v>
      </c>
      <c r="BS46" s="1169">
        <f t="shared" si="23"/>
        <v>93758.012000000002</v>
      </c>
    </row>
    <row r="47" spans="1:203" hidden="1" outlineLevel="1" x14ac:dyDescent="0.2">
      <c r="A47" s="1174" t="s">
        <v>1181</v>
      </c>
      <c r="B47" s="1175" t="s">
        <v>165</v>
      </c>
      <c r="C47" s="1176" t="s">
        <v>1167</v>
      </c>
      <c r="D47" s="1177">
        <v>69.400000000000006</v>
      </c>
      <c r="E47" s="1178">
        <v>1277.25</v>
      </c>
      <c r="F47" s="1169">
        <f t="shared" si="2"/>
        <v>88641.150000000009</v>
      </c>
      <c r="G47" s="1178">
        <v>397.79</v>
      </c>
      <c r="H47" s="1169">
        <f>D47*G47</f>
        <v>27606.626000000004</v>
      </c>
      <c r="I47" s="1169">
        <f t="shared" si="3"/>
        <v>116247.77600000001</v>
      </c>
      <c r="J47" s="1169"/>
      <c r="K47" s="1179"/>
      <c r="L47" s="1180">
        <v>1277.25</v>
      </c>
      <c r="M47" s="1173">
        <f t="shared" si="4"/>
        <v>0</v>
      </c>
      <c r="N47" s="1180">
        <v>397.79</v>
      </c>
      <c r="O47" s="1173">
        <f>K47*N47</f>
        <v>0</v>
      </c>
      <c r="P47" s="1173">
        <f t="shared" si="5"/>
        <v>0</v>
      </c>
      <c r="Q47" s="1179"/>
      <c r="R47" s="1180">
        <v>1277.25</v>
      </c>
      <c r="S47" s="1173">
        <f t="shared" si="6"/>
        <v>0</v>
      </c>
      <c r="T47" s="1180">
        <v>397.79</v>
      </c>
      <c r="U47" s="1173">
        <f>Q47*T47</f>
        <v>0</v>
      </c>
      <c r="V47" s="1173">
        <f t="shared" si="7"/>
        <v>0</v>
      </c>
      <c r="W47" s="1188"/>
      <c r="X47" s="1180">
        <v>1277.25</v>
      </c>
      <c r="Y47" s="1173">
        <f t="shared" si="8"/>
        <v>0</v>
      </c>
      <c r="Z47" s="1180">
        <v>397.79</v>
      </c>
      <c r="AA47" s="1173">
        <f>W47*Z47</f>
        <v>0</v>
      </c>
      <c r="AB47" s="1173">
        <f t="shared" si="9"/>
        <v>0</v>
      </c>
      <c r="AC47" s="1179"/>
      <c r="AD47" s="1180">
        <v>1277.25</v>
      </c>
      <c r="AE47" s="1173">
        <f t="shared" si="10"/>
        <v>0</v>
      </c>
      <c r="AF47" s="1180">
        <v>397.79</v>
      </c>
      <c r="AG47" s="1173">
        <f>AC47*AF47</f>
        <v>0</v>
      </c>
      <c r="AH47" s="1173">
        <f t="shared" si="11"/>
        <v>0</v>
      </c>
      <c r="AI47" s="1179"/>
      <c r="AJ47" s="1180">
        <v>1277.25</v>
      </c>
      <c r="AK47" s="1173">
        <f t="shared" si="12"/>
        <v>0</v>
      </c>
      <c r="AL47" s="1180">
        <v>397.79</v>
      </c>
      <c r="AM47" s="1173">
        <f>AI47*AL47</f>
        <v>0</v>
      </c>
      <c r="AN47" s="1173">
        <f t="shared" si="13"/>
        <v>0</v>
      </c>
      <c r="AO47" s="1179"/>
      <c r="AP47" s="1180">
        <v>1277.25</v>
      </c>
      <c r="AQ47" s="1173">
        <f t="shared" si="14"/>
        <v>0</v>
      </c>
      <c r="AR47" s="1180">
        <v>397.79</v>
      </c>
      <c r="AS47" s="1173">
        <f>AO47*AR47</f>
        <v>0</v>
      </c>
      <c r="AT47" s="1173">
        <f t="shared" si="15"/>
        <v>0</v>
      </c>
      <c r="AU47" s="1179"/>
      <c r="AV47" s="1180">
        <v>1277.25</v>
      </c>
      <c r="AW47" s="1173">
        <f t="shared" si="16"/>
        <v>0</v>
      </c>
      <c r="AX47" s="1180">
        <v>397.79</v>
      </c>
      <c r="AY47" s="1173">
        <f>AU47*AX47</f>
        <v>0</v>
      </c>
      <c r="AZ47" s="1173">
        <f t="shared" si="17"/>
        <v>0</v>
      </c>
      <c r="BA47" s="1179"/>
      <c r="BB47" s="1178">
        <v>1277.25</v>
      </c>
      <c r="BC47" s="1169">
        <f t="shared" si="18"/>
        <v>0</v>
      </c>
      <c r="BD47" s="1178">
        <v>397.79</v>
      </c>
      <c r="BE47" s="1169">
        <f>BA47*BD47</f>
        <v>0</v>
      </c>
      <c r="BF47" s="1169">
        <f t="shared" si="19"/>
        <v>0</v>
      </c>
      <c r="BG47" s="1169"/>
      <c r="BH47" s="1166">
        <f t="shared" si="0"/>
        <v>0</v>
      </c>
      <c r="BI47" s="1178">
        <v>1277.25</v>
      </c>
      <c r="BJ47" s="1169">
        <f t="shared" si="20"/>
        <v>0</v>
      </c>
      <c r="BK47" s="1178">
        <v>397.79</v>
      </c>
      <c r="BL47" s="1169">
        <f>BH47*BK47</f>
        <v>0</v>
      </c>
      <c r="BM47" s="1169">
        <f t="shared" si="21"/>
        <v>0</v>
      </c>
      <c r="BN47" s="1166">
        <f t="shared" si="1"/>
        <v>69.400000000000006</v>
      </c>
      <c r="BO47" s="1178">
        <v>1277.25</v>
      </c>
      <c r="BP47" s="1169">
        <f t="shared" si="22"/>
        <v>88641.150000000009</v>
      </c>
      <c r="BQ47" s="1178">
        <v>397.79</v>
      </c>
      <c r="BR47" s="1169">
        <f>BN47*BQ47</f>
        <v>27606.626000000004</v>
      </c>
      <c r="BS47" s="1169">
        <f t="shared" si="23"/>
        <v>116247.77600000001</v>
      </c>
    </row>
    <row r="48" spans="1:203" s="1189" customFormat="1" hidden="1" outlineLevel="1" x14ac:dyDescent="0.2">
      <c r="A48" s="1174" t="s">
        <v>1182</v>
      </c>
      <c r="B48" s="1175" t="s">
        <v>1183</v>
      </c>
      <c r="C48" s="1176" t="s">
        <v>1167</v>
      </c>
      <c r="D48" s="1177">
        <v>69.400000000000006</v>
      </c>
      <c r="E48" s="1178">
        <v>635.48</v>
      </c>
      <c r="F48" s="1169">
        <f>D48*E48</f>
        <v>44102.312000000005</v>
      </c>
      <c r="G48" s="1178">
        <v>740.97</v>
      </c>
      <c r="H48" s="1169">
        <f>D48*G48</f>
        <v>51423.318000000007</v>
      </c>
      <c r="I48" s="1169">
        <f t="shared" si="3"/>
        <v>95525.63</v>
      </c>
      <c r="J48" s="1169"/>
      <c r="K48" s="1179"/>
      <c r="L48" s="1180">
        <v>635.48</v>
      </c>
      <c r="M48" s="1173">
        <f>K48*L48</f>
        <v>0</v>
      </c>
      <c r="N48" s="1180">
        <v>740.97</v>
      </c>
      <c r="O48" s="1173">
        <f>K48*N48</f>
        <v>0</v>
      </c>
      <c r="P48" s="1173">
        <f t="shared" si="5"/>
        <v>0</v>
      </c>
      <c r="Q48" s="1179"/>
      <c r="R48" s="1180">
        <v>635.48</v>
      </c>
      <c r="S48" s="1173">
        <f>Q48*R48</f>
        <v>0</v>
      </c>
      <c r="T48" s="1180">
        <v>740.97</v>
      </c>
      <c r="U48" s="1173">
        <f>Q48*T48</f>
        <v>0</v>
      </c>
      <c r="V48" s="1173">
        <f t="shared" si="7"/>
        <v>0</v>
      </c>
      <c r="W48" s="1188"/>
      <c r="X48" s="1180">
        <v>635.48</v>
      </c>
      <c r="Y48" s="1173">
        <f>W48*X48</f>
        <v>0</v>
      </c>
      <c r="Z48" s="1180">
        <v>740.97</v>
      </c>
      <c r="AA48" s="1173">
        <f>W48*Z48</f>
        <v>0</v>
      </c>
      <c r="AB48" s="1173">
        <f t="shared" si="9"/>
        <v>0</v>
      </c>
      <c r="AC48" s="1179"/>
      <c r="AD48" s="1180">
        <v>635.48</v>
      </c>
      <c r="AE48" s="1173">
        <f>AC48*AD48</f>
        <v>0</v>
      </c>
      <c r="AF48" s="1180">
        <v>740.97</v>
      </c>
      <c r="AG48" s="1173">
        <f>AC48*AF48</f>
        <v>0</v>
      </c>
      <c r="AH48" s="1173">
        <f t="shared" si="11"/>
        <v>0</v>
      </c>
      <c r="AI48" s="1179"/>
      <c r="AJ48" s="1180">
        <v>635.48</v>
      </c>
      <c r="AK48" s="1173">
        <f>AI48*AJ48</f>
        <v>0</v>
      </c>
      <c r="AL48" s="1180">
        <v>740.97</v>
      </c>
      <c r="AM48" s="1173">
        <f>AI48*AL48</f>
        <v>0</v>
      </c>
      <c r="AN48" s="1173">
        <f t="shared" si="13"/>
        <v>0</v>
      </c>
      <c r="AO48" s="1179"/>
      <c r="AP48" s="1180">
        <v>635.48</v>
      </c>
      <c r="AQ48" s="1173">
        <f>AO48*AP48</f>
        <v>0</v>
      </c>
      <c r="AR48" s="1180">
        <v>740.97</v>
      </c>
      <c r="AS48" s="1173">
        <f>AO48*AR48</f>
        <v>0</v>
      </c>
      <c r="AT48" s="1173">
        <f t="shared" si="15"/>
        <v>0</v>
      </c>
      <c r="AU48" s="1179"/>
      <c r="AV48" s="1180">
        <v>635.48</v>
      </c>
      <c r="AW48" s="1173">
        <f>AU48*AV48</f>
        <v>0</v>
      </c>
      <c r="AX48" s="1180">
        <v>740.97</v>
      </c>
      <c r="AY48" s="1173">
        <f>AU48*AX48</f>
        <v>0</v>
      </c>
      <c r="AZ48" s="1173">
        <f t="shared" si="17"/>
        <v>0</v>
      </c>
      <c r="BA48" s="1179"/>
      <c r="BB48" s="1178">
        <v>635.48</v>
      </c>
      <c r="BC48" s="1169">
        <f>BA48*BB48</f>
        <v>0</v>
      </c>
      <c r="BD48" s="1178">
        <v>740.97</v>
      </c>
      <c r="BE48" s="1169">
        <f>BA48*BD48</f>
        <v>0</v>
      </c>
      <c r="BF48" s="1169">
        <f t="shared" si="19"/>
        <v>0</v>
      </c>
      <c r="BG48" s="1169"/>
      <c r="BH48" s="1166">
        <f t="shared" si="0"/>
        <v>0</v>
      </c>
      <c r="BI48" s="1178">
        <v>635.48</v>
      </c>
      <c r="BJ48" s="1169">
        <f>BH48*BI48</f>
        <v>0</v>
      </c>
      <c r="BK48" s="1178">
        <v>740.97</v>
      </c>
      <c r="BL48" s="1169">
        <f>BH48*BK48</f>
        <v>0</v>
      </c>
      <c r="BM48" s="1169">
        <f t="shared" si="21"/>
        <v>0</v>
      </c>
      <c r="BN48" s="1166">
        <f t="shared" si="1"/>
        <v>69.400000000000006</v>
      </c>
      <c r="BO48" s="1178">
        <v>635.48</v>
      </c>
      <c r="BP48" s="1169">
        <f>BN48*BO48</f>
        <v>44102.312000000005</v>
      </c>
      <c r="BQ48" s="1178">
        <v>740.97</v>
      </c>
      <c r="BR48" s="1169">
        <f>BN48*BQ48</f>
        <v>51423.318000000007</v>
      </c>
      <c r="BS48" s="1169">
        <f t="shared" si="23"/>
        <v>95525.63</v>
      </c>
    </row>
    <row r="49" spans="1:203" s="1189" customFormat="1" hidden="1" outlineLevel="1" x14ac:dyDescent="0.2">
      <c r="A49" s="1174" t="s">
        <v>1184</v>
      </c>
      <c r="B49" s="1175" t="s">
        <v>1185</v>
      </c>
      <c r="C49" s="1176" t="s">
        <v>1167</v>
      </c>
      <c r="D49" s="1177">
        <v>69.400000000000006</v>
      </c>
      <c r="E49" s="1178">
        <v>75.650000000000006</v>
      </c>
      <c r="F49" s="1169">
        <f>D49*E49</f>
        <v>5250.1100000000006</v>
      </c>
      <c r="G49" s="1178">
        <v>42.3</v>
      </c>
      <c r="H49" s="1169">
        <f>D49*G49</f>
        <v>2935.62</v>
      </c>
      <c r="I49" s="1169">
        <f t="shared" si="3"/>
        <v>8185.7300000000005</v>
      </c>
      <c r="J49" s="1169"/>
      <c r="K49" s="1179"/>
      <c r="L49" s="1180">
        <v>75.650000000000006</v>
      </c>
      <c r="M49" s="1173">
        <f>K49*L49</f>
        <v>0</v>
      </c>
      <c r="N49" s="1180">
        <v>42.3</v>
      </c>
      <c r="O49" s="1173">
        <f>K49*N49</f>
        <v>0</v>
      </c>
      <c r="P49" s="1173">
        <f t="shared" si="5"/>
        <v>0</v>
      </c>
      <c r="Q49" s="1179"/>
      <c r="R49" s="1180">
        <v>75.650000000000006</v>
      </c>
      <c r="S49" s="1173">
        <f>Q49*R49</f>
        <v>0</v>
      </c>
      <c r="T49" s="1180">
        <v>42.3</v>
      </c>
      <c r="U49" s="1173">
        <f>Q49*T49</f>
        <v>0</v>
      </c>
      <c r="V49" s="1173">
        <f t="shared" si="7"/>
        <v>0</v>
      </c>
      <c r="W49" s="1188"/>
      <c r="X49" s="1180">
        <v>75.650000000000006</v>
      </c>
      <c r="Y49" s="1173">
        <f>W49*X49</f>
        <v>0</v>
      </c>
      <c r="Z49" s="1180">
        <v>42.3</v>
      </c>
      <c r="AA49" s="1173">
        <f>W49*Z49</f>
        <v>0</v>
      </c>
      <c r="AB49" s="1173">
        <f t="shared" si="9"/>
        <v>0</v>
      </c>
      <c r="AC49" s="1179"/>
      <c r="AD49" s="1180">
        <v>75.650000000000006</v>
      </c>
      <c r="AE49" s="1173">
        <f>AC49*AD49</f>
        <v>0</v>
      </c>
      <c r="AF49" s="1180">
        <v>42.3</v>
      </c>
      <c r="AG49" s="1173">
        <f>AC49*AF49</f>
        <v>0</v>
      </c>
      <c r="AH49" s="1173">
        <f t="shared" si="11"/>
        <v>0</v>
      </c>
      <c r="AI49" s="1179"/>
      <c r="AJ49" s="1180">
        <v>75.650000000000006</v>
      </c>
      <c r="AK49" s="1173">
        <f>AI49*AJ49</f>
        <v>0</v>
      </c>
      <c r="AL49" s="1180">
        <v>42.3</v>
      </c>
      <c r="AM49" s="1173">
        <f>AI49*AL49</f>
        <v>0</v>
      </c>
      <c r="AN49" s="1173">
        <f t="shared" si="13"/>
        <v>0</v>
      </c>
      <c r="AO49" s="1179"/>
      <c r="AP49" s="1180">
        <v>75.650000000000006</v>
      </c>
      <c r="AQ49" s="1173">
        <f>AO49*AP49</f>
        <v>0</v>
      </c>
      <c r="AR49" s="1180">
        <v>42.3</v>
      </c>
      <c r="AS49" s="1173">
        <f>AO49*AR49</f>
        <v>0</v>
      </c>
      <c r="AT49" s="1173">
        <f t="shared" si="15"/>
        <v>0</v>
      </c>
      <c r="AU49" s="1179"/>
      <c r="AV49" s="1180">
        <v>75.650000000000006</v>
      </c>
      <c r="AW49" s="1173">
        <f>AU49*AV49</f>
        <v>0</v>
      </c>
      <c r="AX49" s="1180">
        <v>42.3</v>
      </c>
      <c r="AY49" s="1173">
        <f>AU49*AX49</f>
        <v>0</v>
      </c>
      <c r="AZ49" s="1173">
        <f t="shared" si="17"/>
        <v>0</v>
      </c>
      <c r="BA49" s="1179"/>
      <c r="BB49" s="1178">
        <v>75.650000000000006</v>
      </c>
      <c r="BC49" s="1169">
        <f>BA49*BB49</f>
        <v>0</v>
      </c>
      <c r="BD49" s="1178">
        <v>42.3</v>
      </c>
      <c r="BE49" s="1169">
        <f>BA49*BD49</f>
        <v>0</v>
      </c>
      <c r="BF49" s="1169">
        <f t="shared" si="19"/>
        <v>0</v>
      </c>
      <c r="BG49" s="1169"/>
      <c r="BH49" s="1166">
        <f t="shared" si="0"/>
        <v>0</v>
      </c>
      <c r="BI49" s="1178">
        <v>75.650000000000006</v>
      </c>
      <c r="BJ49" s="1169">
        <f>BH49*BI49</f>
        <v>0</v>
      </c>
      <c r="BK49" s="1178">
        <v>42.3</v>
      </c>
      <c r="BL49" s="1169">
        <f>BH49*BK49</f>
        <v>0</v>
      </c>
      <c r="BM49" s="1169">
        <f t="shared" si="21"/>
        <v>0</v>
      </c>
      <c r="BN49" s="1166">
        <f t="shared" si="1"/>
        <v>69.400000000000006</v>
      </c>
      <c r="BO49" s="1178">
        <v>75.650000000000006</v>
      </c>
      <c r="BP49" s="1169">
        <f>BN49*BO49</f>
        <v>5250.1100000000006</v>
      </c>
      <c r="BQ49" s="1178">
        <v>42.3</v>
      </c>
      <c r="BR49" s="1169">
        <f>BN49*BQ49</f>
        <v>2935.62</v>
      </c>
      <c r="BS49" s="1169">
        <f t="shared" si="23"/>
        <v>8185.7300000000005</v>
      </c>
    </row>
    <row r="50" spans="1:203" ht="15" outlineLevel="1" x14ac:dyDescent="0.2">
      <c r="A50" s="1163" t="s">
        <v>1186</v>
      </c>
      <c r="B50" s="1183" t="s">
        <v>168</v>
      </c>
      <c r="C50" s="1176"/>
      <c r="D50" s="1177"/>
      <c r="E50" s="1178">
        <v>0</v>
      </c>
      <c r="F50" s="1169"/>
      <c r="G50" s="1178">
        <v>0</v>
      </c>
      <c r="H50" s="1169"/>
      <c r="I50" s="1169"/>
      <c r="J50" s="1169"/>
      <c r="K50" s="1179"/>
      <c r="L50" s="1180">
        <v>0</v>
      </c>
      <c r="M50" s="1173"/>
      <c r="N50" s="1180">
        <v>0</v>
      </c>
      <c r="O50" s="1173"/>
      <c r="P50" s="1173"/>
      <c r="Q50" s="1179"/>
      <c r="R50" s="1180">
        <v>0</v>
      </c>
      <c r="S50" s="1173"/>
      <c r="T50" s="1180">
        <v>0</v>
      </c>
      <c r="U50" s="1173"/>
      <c r="V50" s="1173"/>
      <c r="W50" s="1188"/>
      <c r="X50" s="1180">
        <v>0</v>
      </c>
      <c r="Y50" s="1173"/>
      <c r="Z50" s="1180">
        <v>0</v>
      </c>
      <c r="AA50" s="1173"/>
      <c r="AB50" s="1173"/>
      <c r="AC50" s="1179"/>
      <c r="AD50" s="1180">
        <v>0</v>
      </c>
      <c r="AE50" s="1173"/>
      <c r="AF50" s="1180">
        <v>0</v>
      </c>
      <c r="AG50" s="1173"/>
      <c r="AH50" s="1173"/>
      <c r="AI50" s="1179"/>
      <c r="AJ50" s="1180">
        <v>0</v>
      </c>
      <c r="AK50" s="1173"/>
      <c r="AL50" s="1180">
        <v>0</v>
      </c>
      <c r="AM50" s="1173"/>
      <c r="AN50" s="1173"/>
      <c r="AO50" s="1179"/>
      <c r="AP50" s="1180">
        <v>0</v>
      </c>
      <c r="AQ50" s="1173"/>
      <c r="AR50" s="1180">
        <v>0</v>
      </c>
      <c r="AS50" s="1173"/>
      <c r="AT50" s="1173"/>
      <c r="AU50" s="1179"/>
      <c r="AV50" s="1180">
        <v>0</v>
      </c>
      <c r="AW50" s="1173"/>
      <c r="AX50" s="1180">
        <v>0</v>
      </c>
      <c r="AY50" s="1173"/>
      <c r="AZ50" s="1173"/>
      <c r="BA50" s="1179"/>
      <c r="BB50" s="1178">
        <v>0</v>
      </c>
      <c r="BC50" s="1169"/>
      <c r="BD50" s="1178">
        <v>0</v>
      </c>
      <c r="BE50" s="1169"/>
      <c r="BF50" s="1169"/>
      <c r="BG50" s="1169"/>
      <c r="BH50" s="1166">
        <f t="shared" si="0"/>
        <v>0</v>
      </c>
      <c r="BI50" s="1178">
        <v>0</v>
      </c>
      <c r="BJ50" s="1169"/>
      <c r="BK50" s="1178">
        <v>0</v>
      </c>
      <c r="BL50" s="1169"/>
      <c r="BM50" s="1169"/>
      <c r="BN50" s="1166">
        <f t="shared" si="1"/>
        <v>0</v>
      </c>
      <c r="BO50" s="1178">
        <v>0</v>
      </c>
      <c r="BP50" s="1169"/>
      <c r="BQ50" s="1178">
        <v>0</v>
      </c>
      <c r="BR50" s="1169"/>
      <c r="BS50" s="1169"/>
    </row>
    <row r="51" spans="1:203" hidden="1" outlineLevel="1" x14ac:dyDescent="0.2">
      <c r="A51" s="1174" t="s">
        <v>1187</v>
      </c>
      <c r="B51" s="1175" t="s">
        <v>169</v>
      </c>
      <c r="C51" s="1176" t="s">
        <v>1167</v>
      </c>
      <c r="D51" s="1177">
        <v>352.5</v>
      </c>
      <c r="E51" s="1178">
        <v>378</v>
      </c>
      <c r="F51" s="1169">
        <f t="shared" ref="F51:F72" si="24">D51*E51</f>
        <v>133245</v>
      </c>
      <c r="G51" s="1178">
        <v>72.930000000000007</v>
      </c>
      <c r="H51" s="1169">
        <f t="shared" ref="H51:H72" si="25">D51*G51</f>
        <v>25707.825000000001</v>
      </c>
      <c r="I51" s="1169">
        <f t="shared" ref="I51:I72" si="26">E51*D51+G51*D51</f>
        <v>158952.82500000001</v>
      </c>
      <c r="J51" s="1169"/>
      <c r="K51" s="1179">
        <v>352.5</v>
      </c>
      <c r="L51" s="1180">
        <v>378</v>
      </c>
      <c r="M51" s="1173">
        <f t="shared" ref="M51:M72" si="27">K51*L51</f>
        <v>133245</v>
      </c>
      <c r="N51" s="1180">
        <v>72.930000000000007</v>
      </c>
      <c r="O51" s="1173">
        <f t="shared" ref="O51:O72" si="28">K51*N51</f>
        <v>25707.825000000001</v>
      </c>
      <c r="P51" s="1173">
        <f t="shared" ref="P51:P72" si="29">L51*K51+N51*K51</f>
        <v>158952.82500000001</v>
      </c>
      <c r="Q51" s="1179"/>
      <c r="R51" s="1180">
        <v>378</v>
      </c>
      <c r="S51" s="1173">
        <f t="shared" ref="S51:S72" si="30">Q51*R51</f>
        <v>0</v>
      </c>
      <c r="T51" s="1180">
        <v>72.930000000000007</v>
      </c>
      <c r="U51" s="1173">
        <f t="shared" ref="U51:U72" si="31">Q51*T51</f>
        <v>0</v>
      </c>
      <c r="V51" s="1173">
        <f t="shared" ref="V51:V72" si="32">R51*Q51+T51*Q51</f>
        <v>0</v>
      </c>
      <c r="W51" s="1188"/>
      <c r="X51" s="1180">
        <v>378</v>
      </c>
      <c r="Y51" s="1173">
        <f t="shared" ref="Y51:Y72" si="33">W51*X51</f>
        <v>0</v>
      </c>
      <c r="Z51" s="1180">
        <v>72.930000000000007</v>
      </c>
      <c r="AA51" s="1173">
        <f t="shared" ref="AA51:AA72" si="34">W51*Z51</f>
        <v>0</v>
      </c>
      <c r="AB51" s="1173">
        <f t="shared" ref="AB51:AB72" si="35">X51*W51+Z51*W51</f>
        <v>0</v>
      </c>
      <c r="AC51" s="1179"/>
      <c r="AD51" s="1180">
        <v>378</v>
      </c>
      <c r="AE51" s="1173">
        <f t="shared" ref="AE51:AE72" si="36">AC51*AD51</f>
        <v>0</v>
      </c>
      <c r="AF51" s="1180">
        <v>72.930000000000007</v>
      </c>
      <c r="AG51" s="1173">
        <f t="shared" ref="AG51:AG72" si="37">AC51*AF51</f>
        <v>0</v>
      </c>
      <c r="AH51" s="1173">
        <f t="shared" ref="AH51:AH72" si="38">AD51*AC51+AF51*AC51</f>
        <v>0</v>
      </c>
      <c r="AI51" s="1179"/>
      <c r="AJ51" s="1180">
        <v>378</v>
      </c>
      <c r="AK51" s="1173">
        <f t="shared" ref="AK51:AK72" si="39">AI51*AJ51</f>
        <v>0</v>
      </c>
      <c r="AL51" s="1180">
        <v>72.930000000000007</v>
      </c>
      <c r="AM51" s="1173">
        <f t="shared" ref="AM51:AM72" si="40">AI51*AL51</f>
        <v>0</v>
      </c>
      <c r="AN51" s="1173">
        <f t="shared" ref="AN51:AN72" si="41">AJ51*AI51+AL51*AI51</f>
        <v>0</v>
      </c>
      <c r="AO51" s="1179"/>
      <c r="AP51" s="1180">
        <v>378</v>
      </c>
      <c r="AQ51" s="1173">
        <f t="shared" ref="AQ51:AQ72" si="42">AO51*AP51</f>
        <v>0</v>
      </c>
      <c r="AR51" s="1180">
        <v>72.930000000000007</v>
      </c>
      <c r="AS51" s="1173">
        <f t="shared" ref="AS51:AS72" si="43">AO51*AR51</f>
        <v>0</v>
      </c>
      <c r="AT51" s="1173">
        <f t="shared" ref="AT51:AT72" si="44">AP51*AO51+AR51*AO51</f>
        <v>0</v>
      </c>
      <c r="AU51" s="1179"/>
      <c r="AV51" s="1180">
        <v>378</v>
      </c>
      <c r="AW51" s="1173">
        <f t="shared" ref="AW51:AW72" si="45">AU51*AV51</f>
        <v>0</v>
      </c>
      <c r="AX51" s="1180">
        <v>72.930000000000007</v>
      </c>
      <c r="AY51" s="1173">
        <f t="shared" ref="AY51:AY72" si="46">AU51*AX51</f>
        <v>0</v>
      </c>
      <c r="AZ51" s="1173">
        <f t="shared" ref="AZ51:AZ72" si="47">AV51*AU51+AX51*AU51</f>
        <v>0</v>
      </c>
      <c r="BA51" s="1179"/>
      <c r="BB51" s="1178">
        <v>378</v>
      </c>
      <c r="BC51" s="1169">
        <f t="shared" ref="BC51:BC72" si="48">BA51*BB51</f>
        <v>0</v>
      </c>
      <c r="BD51" s="1178">
        <v>72.930000000000007</v>
      </c>
      <c r="BE51" s="1169">
        <f t="shared" ref="BE51:BE72" si="49">BA51*BD51</f>
        <v>0</v>
      </c>
      <c r="BF51" s="1169">
        <f t="shared" ref="BF51:BF72" si="50">BB51*BA51+BD51*BA51</f>
        <v>0</v>
      </c>
      <c r="BG51" s="1169"/>
      <c r="BH51" s="1166">
        <f t="shared" si="0"/>
        <v>352.5</v>
      </c>
      <c r="BI51" s="1178">
        <v>378</v>
      </c>
      <c r="BJ51" s="1169">
        <f t="shared" ref="BJ51:BJ72" si="51">BH51*BI51</f>
        <v>133245</v>
      </c>
      <c r="BK51" s="1178">
        <v>72.930000000000007</v>
      </c>
      <c r="BL51" s="1169">
        <f t="shared" ref="BL51:BL72" si="52">BH51*BK51</f>
        <v>25707.825000000001</v>
      </c>
      <c r="BM51" s="1169">
        <f t="shared" ref="BM51:BM72" si="53">BI51*BH51+BK51*BH51</f>
        <v>158952.82500000001</v>
      </c>
      <c r="BN51" s="1166">
        <f t="shared" si="1"/>
        <v>0</v>
      </c>
      <c r="BO51" s="1178">
        <v>378</v>
      </c>
      <c r="BP51" s="1169">
        <f t="shared" ref="BP51:BP72" si="54">BN51*BO51</f>
        <v>0</v>
      </c>
      <c r="BQ51" s="1178">
        <v>72.930000000000007</v>
      </c>
      <c r="BR51" s="1169">
        <f t="shared" ref="BR51:BR72" si="55">BN51*BQ51</f>
        <v>0</v>
      </c>
      <c r="BS51" s="1169">
        <f t="shared" ref="BS51:BS72" si="56">BO51*BN51+BQ51*BN51</f>
        <v>0</v>
      </c>
    </row>
    <row r="52" spans="1:203" s="1181" customFormat="1" hidden="1" outlineLevel="1" x14ac:dyDescent="0.2">
      <c r="A52" s="1174" t="s">
        <v>1188</v>
      </c>
      <c r="B52" s="1175" t="s">
        <v>170</v>
      </c>
      <c r="C52" s="1176" t="s">
        <v>1189</v>
      </c>
      <c r="D52" s="1177">
        <v>7.87</v>
      </c>
      <c r="E52" s="1178">
        <v>13208</v>
      </c>
      <c r="F52" s="1169">
        <f t="shared" si="24"/>
        <v>103946.96</v>
      </c>
      <c r="G52" s="1178">
        <v>14998</v>
      </c>
      <c r="H52" s="1169">
        <f t="shared" si="25"/>
        <v>118034.26</v>
      </c>
      <c r="I52" s="1169">
        <f t="shared" si="26"/>
        <v>221981.22</v>
      </c>
      <c r="J52" s="1169"/>
      <c r="K52" s="1179">
        <v>7.87</v>
      </c>
      <c r="L52" s="1180">
        <v>13208</v>
      </c>
      <c r="M52" s="1173">
        <f t="shared" si="27"/>
        <v>103946.96</v>
      </c>
      <c r="N52" s="1180">
        <v>14998</v>
      </c>
      <c r="O52" s="1173">
        <f t="shared" si="28"/>
        <v>118034.26</v>
      </c>
      <c r="P52" s="1173">
        <f t="shared" si="29"/>
        <v>221981.22</v>
      </c>
      <c r="Q52" s="1179"/>
      <c r="R52" s="1180">
        <v>13208</v>
      </c>
      <c r="S52" s="1173">
        <f t="shared" si="30"/>
        <v>0</v>
      </c>
      <c r="T52" s="1180">
        <v>14998</v>
      </c>
      <c r="U52" s="1173">
        <f t="shared" si="31"/>
        <v>0</v>
      </c>
      <c r="V52" s="1173">
        <f t="shared" si="32"/>
        <v>0</v>
      </c>
      <c r="W52" s="1188"/>
      <c r="X52" s="1180">
        <v>13208</v>
      </c>
      <c r="Y52" s="1173">
        <f t="shared" si="33"/>
        <v>0</v>
      </c>
      <c r="Z52" s="1180">
        <v>14998</v>
      </c>
      <c r="AA52" s="1173">
        <f t="shared" si="34"/>
        <v>0</v>
      </c>
      <c r="AB52" s="1173">
        <f t="shared" si="35"/>
        <v>0</v>
      </c>
      <c r="AC52" s="1179"/>
      <c r="AD52" s="1180">
        <v>13208</v>
      </c>
      <c r="AE52" s="1173">
        <f t="shared" si="36"/>
        <v>0</v>
      </c>
      <c r="AF52" s="1180">
        <v>14998</v>
      </c>
      <c r="AG52" s="1173">
        <f t="shared" si="37"/>
        <v>0</v>
      </c>
      <c r="AH52" s="1173">
        <f t="shared" si="38"/>
        <v>0</v>
      </c>
      <c r="AI52" s="1179"/>
      <c r="AJ52" s="1180">
        <v>13208</v>
      </c>
      <c r="AK52" s="1173">
        <f t="shared" si="39"/>
        <v>0</v>
      </c>
      <c r="AL52" s="1180">
        <v>14998</v>
      </c>
      <c r="AM52" s="1173">
        <f t="shared" si="40"/>
        <v>0</v>
      </c>
      <c r="AN52" s="1173">
        <f t="shared" si="41"/>
        <v>0</v>
      </c>
      <c r="AO52" s="1179"/>
      <c r="AP52" s="1180">
        <v>13208</v>
      </c>
      <c r="AQ52" s="1173">
        <f t="shared" si="42"/>
        <v>0</v>
      </c>
      <c r="AR52" s="1180">
        <v>14998</v>
      </c>
      <c r="AS52" s="1173">
        <f t="shared" si="43"/>
        <v>0</v>
      </c>
      <c r="AT52" s="1173">
        <f t="shared" si="44"/>
        <v>0</v>
      </c>
      <c r="AU52" s="1179"/>
      <c r="AV52" s="1180">
        <v>13208</v>
      </c>
      <c r="AW52" s="1173">
        <f t="shared" si="45"/>
        <v>0</v>
      </c>
      <c r="AX52" s="1180">
        <v>14998</v>
      </c>
      <c r="AY52" s="1173">
        <f t="shared" si="46"/>
        <v>0</v>
      </c>
      <c r="AZ52" s="1173">
        <f t="shared" si="47"/>
        <v>0</v>
      </c>
      <c r="BA52" s="1179"/>
      <c r="BB52" s="1178">
        <v>13208</v>
      </c>
      <c r="BC52" s="1169">
        <f t="shared" si="48"/>
        <v>0</v>
      </c>
      <c r="BD52" s="1178">
        <v>14998</v>
      </c>
      <c r="BE52" s="1169">
        <f t="shared" si="49"/>
        <v>0</v>
      </c>
      <c r="BF52" s="1169">
        <f t="shared" si="50"/>
        <v>0</v>
      </c>
      <c r="BG52" s="1169"/>
      <c r="BH52" s="1166">
        <f t="shared" si="0"/>
        <v>7.87</v>
      </c>
      <c r="BI52" s="1178">
        <v>13208</v>
      </c>
      <c r="BJ52" s="1169">
        <f t="shared" si="51"/>
        <v>103946.96</v>
      </c>
      <c r="BK52" s="1178">
        <v>14998</v>
      </c>
      <c r="BL52" s="1169">
        <f t="shared" si="52"/>
        <v>118034.26</v>
      </c>
      <c r="BM52" s="1169">
        <f t="shared" si="53"/>
        <v>221981.22</v>
      </c>
      <c r="BN52" s="1166">
        <f t="shared" si="1"/>
        <v>0</v>
      </c>
      <c r="BO52" s="1178">
        <v>13208</v>
      </c>
      <c r="BP52" s="1169">
        <f t="shared" si="54"/>
        <v>0</v>
      </c>
      <c r="BQ52" s="1178">
        <v>14998</v>
      </c>
      <c r="BR52" s="1169">
        <f t="shared" si="55"/>
        <v>0</v>
      </c>
      <c r="BS52" s="1169">
        <f t="shared" si="56"/>
        <v>0</v>
      </c>
    </row>
    <row r="53" spans="1:203" s="1181" customFormat="1" outlineLevel="1" x14ac:dyDescent="0.2">
      <c r="A53" s="1174" t="s">
        <v>628</v>
      </c>
      <c r="B53" s="1175" t="s">
        <v>1190</v>
      </c>
      <c r="C53" s="1176" t="s">
        <v>1167</v>
      </c>
      <c r="D53" s="1177">
        <v>187.8</v>
      </c>
      <c r="E53" s="1178">
        <v>4772</v>
      </c>
      <c r="F53" s="1169">
        <f t="shared" si="24"/>
        <v>896181.60000000009</v>
      </c>
      <c r="G53" s="1178">
        <v>2131</v>
      </c>
      <c r="H53" s="1169">
        <f t="shared" si="25"/>
        <v>400201.80000000005</v>
      </c>
      <c r="I53" s="1169">
        <f t="shared" si="26"/>
        <v>1296383.4000000001</v>
      </c>
      <c r="J53" s="1169"/>
      <c r="K53" s="1179"/>
      <c r="L53" s="1180">
        <v>4772</v>
      </c>
      <c r="M53" s="1173">
        <f t="shared" si="27"/>
        <v>0</v>
      </c>
      <c r="N53" s="1180">
        <v>2131</v>
      </c>
      <c r="O53" s="1173">
        <f t="shared" si="28"/>
        <v>0</v>
      </c>
      <c r="P53" s="1173">
        <f t="shared" si="29"/>
        <v>0</v>
      </c>
      <c r="Q53" s="1179"/>
      <c r="R53" s="1180">
        <v>4772</v>
      </c>
      <c r="S53" s="1173">
        <f t="shared" si="30"/>
        <v>0</v>
      </c>
      <c r="T53" s="1180">
        <v>2131</v>
      </c>
      <c r="U53" s="1173">
        <f t="shared" si="31"/>
        <v>0</v>
      </c>
      <c r="V53" s="1173">
        <f t="shared" si="32"/>
        <v>0</v>
      </c>
      <c r="W53" s="1188">
        <v>187.8</v>
      </c>
      <c r="X53" s="1180">
        <v>4772</v>
      </c>
      <c r="Y53" s="1173">
        <f t="shared" si="33"/>
        <v>896181.60000000009</v>
      </c>
      <c r="Z53" s="1180">
        <v>2131</v>
      </c>
      <c r="AA53" s="1173">
        <f t="shared" si="34"/>
        <v>400201.80000000005</v>
      </c>
      <c r="AB53" s="1173">
        <f t="shared" si="35"/>
        <v>1296383.4000000001</v>
      </c>
      <c r="AC53" s="1179"/>
      <c r="AD53" s="1180">
        <v>4772</v>
      </c>
      <c r="AE53" s="1173">
        <f t="shared" si="36"/>
        <v>0</v>
      </c>
      <c r="AF53" s="1180">
        <v>2131</v>
      </c>
      <c r="AG53" s="1173">
        <f t="shared" si="37"/>
        <v>0</v>
      </c>
      <c r="AH53" s="1173">
        <f t="shared" si="38"/>
        <v>0</v>
      </c>
      <c r="AI53" s="1179"/>
      <c r="AJ53" s="1180">
        <v>4772</v>
      </c>
      <c r="AK53" s="1173">
        <f t="shared" si="39"/>
        <v>0</v>
      </c>
      <c r="AL53" s="1180">
        <v>2131</v>
      </c>
      <c r="AM53" s="1173">
        <f t="shared" si="40"/>
        <v>0</v>
      </c>
      <c r="AN53" s="1173">
        <f t="shared" si="41"/>
        <v>0</v>
      </c>
      <c r="AO53" s="1179"/>
      <c r="AP53" s="1180">
        <v>4772</v>
      </c>
      <c r="AQ53" s="1173">
        <f t="shared" si="42"/>
        <v>0</v>
      </c>
      <c r="AR53" s="1180">
        <v>2131</v>
      </c>
      <c r="AS53" s="1173">
        <f t="shared" si="43"/>
        <v>0</v>
      </c>
      <c r="AT53" s="1173">
        <f t="shared" si="44"/>
        <v>0</v>
      </c>
      <c r="AU53" s="1179"/>
      <c r="AV53" s="1180">
        <v>4772</v>
      </c>
      <c r="AW53" s="1173">
        <f t="shared" si="45"/>
        <v>0</v>
      </c>
      <c r="AX53" s="1180">
        <v>2131</v>
      </c>
      <c r="AY53" s="1173">
        <f t="shared" si="46"/>
        <v>0</v>
      </c>
      <c r="AZ53" s="1173">
        <f t="shared" si="47"/>
        <v>0</v>
      </c>
      <c r="BA53" s="1179"/>
      <c r="BB53" s="1178">
        <v>4772</v>
      </c>
      <c r="BC53" s="1169">
        <f t="shared" si="48"/>
        <v>0</v>
      </c>
      <c r="BD53" s="1178">
        <v>2131</v>
      </c>
      <c r="BE53" s="1169">
        <f t="shared" si="49"/>
        <v>0</v>
      </c>
      <c r="BF53" s="1169">
        <f t="shared" si="50"/>
        <v>0</v>
      </c>
      <c r="BG53" s="1169"/>
      <c r="BH53" s="1166">
        <f t="shared" si="0"/>
        <v>187.8</v>
      </c>
      <c r="BI53" s="1178">
        <v>4772</v>
      </c>
      <c r="BJ53" s="1169">
        <f t="shared" si="51"/>
        <v>896181.60000000009</v>
      </c>
      <c r="BK53" s="1178">
        <v>2131</v>
      </c>
      <c r="BL53" s="1169">
        <f t="shared" si="52"/>
        <v>400201.80000000005</v>
      </c>
      <c r="BM53" s="1169">
        <f t="shared" si="53"/>
        <v>1296383.4000000001</v>
      </c>
      <c r="BN53" s="1166">
        <f t="shared" si="1"/>
        <v>0</v>
      </c>
      <c r="BO53" s="1178">
        <v>4772</v>
      </c>
      <c r="BP53" s="1169">
        <f t="shared" si="54"/>
        <v>0</v>
      </c>
      <c r="BQ53" s="1178">
        <v>2131</v>
      </c>
      <c r="BR53" s="1169">
        <f t="shared" si="55"/>
        <v>0</v>
      </c>
      <c r="BS53" s="1169">
        <f t="shared" si="56"/>
        <v>0</v>
      </c>
    </row>
    <row r="54" spans="1:203" hidden="1" outlineLevel="1" x14ac:dyDescent="0.2">
      <c r="A54" s="1174" t="s">
        <v>629</v>
      </c>
      <c r="B54" s="1175" t="s">
        <v>173</v>
      </c>
      <c r="C54" s="1176" t="s">
        <v>1167</v>
      </c>
      <c r="D54" s="1177">
        <v>332.1</v>
      </c>
      <c r="E54" s="1178">
        <v>2629</v>
      </c>
      <c r="F54" s="1169">
        <f t="shared" si="24"/>
        <v>873090.9</v>
      </c>
      <c r="G54" s="1178">
        <v>3034</v>
      </c>
      <c r="H54" s="1169">
        <f t="shared" si="25"/>
        <v>1007591.4</v>
      </c>
      <c r="I54" s="1169">
        <f t="shared" si="26"/>
        <v>1880682.3</v>
      </c>
      <c r="J54" s="1169"/>
      <c r="K54" s="1179"/>
      <c r="L54" s="1180">
        <v>2629</v>
      </c>
      <c r="M54" s="1173">
        <f t="shared" si="27"/>
        <v>0</v>
      </c>
      <c r="N54" s="1180">
        <v>3034</v>
      </c>
      <c r="O54" s="1173">
        <f t="shared" si="28"/>
        <v>0</v>
      </c>
      <c r="P54" s="1173">
        <f t="shared" si="29"/>
        <v>0</v>
      </c>
      <c r="Q54" s="1179"/>
      <c r="R54" s="1180">
        <v>2629</v>
      </c>
      <c r="S54" s="1173">
        <f t="shared" si="30"/>
        <v>0</v>
      </c>
      <c r="T54" s="1180">
        <v>3034</v>
      </c>
      <c r="U54" s="1173">
        <f t="shared" si="31"/>
        <v>0</v>
      </c>
      <c r="V54" s="1173">
        <f t="shared" si="32"/>
        <v>0</v>
      </c>
      <c r="W54" s="1188"/>
      <c r="X54" s="1180">
        <v>2629</v>
      </c>
      <c r="Y54" s="1173">
        <f t="shared" si="33"/>
        <v>0</v>
      </c>
      <c r="Z54" s="1180">
        <v>3034</v>
      </c>
      <c r="AA54" s="1173">
        <f t="shared" si="34"/>
        <v>0</v>
      </c>
      <c r="AB54" s="1173">
        <f t="shared" si="35"/>
        <v>0</v>
      </c>
      <c r="AC54" s="1179"/>
      <c r="AD54" s="1180">
        <v>2629</v>
      </c>
      <c r="AE54" s="1173">
        <f t="shared" si="36"/>
        <v>0</v>
      </c>
      <c r="AF54" s="1180">
        <v>3034</v>
      </c>
      <c r="AG54" s="1173">
        <f t="shared" si="37"/>
        <v>0</v>
      </c>
      <c r="AH54" s="1173">
        <f t="shared" si="38"/>
        <v>0</v>
      </c>
      <c r="AI54" s="1179"/>
      <c r="AJ54" s="1180">
        <v>2629</v>
      </c>
      <c r="AK54" s="1173">
        <f t="shared" si="39"/>
        <v>0</v>
      </c>
      <c r="AL54" s="1180">
        <v>3034</v>
      </c>
      <c r="AM54" s="1173">
        <f t="shared" si="40"/>
        <v>0</v>
      </c>
      <c r="AN54" s="1173">
        <f t="shared" si="41"/>
        <v>0</v>
      </c>
      <c r="AO54" s="1179"/>
      <c r="AP54" s="1180">
        <v>2629</v>
      </c>
      <c r="AQ54" s="1173">
        <f t="shared" si="42"/>
        <v>0</v>
      </c>
      <c r="AR54" s="1180">
        <v>3034</v>
      </c>
      <c r="AS54" s="1173">
        <f t="shared" si="43"/>
        <v>0</v>
      </c>
      <c r="AT54" s="1173">
        <f t="shared" si="44"/>
        <v>0</v>
      </c>
      <c r="AU54" s="1179"/>
      <c r="AV54" s="1180">
        <v>2629</v>
      </c>
      <c r="AW54" s="1173">
        <f t="shared" si="45"/>
        <v>0</v>
      </c>
      <c r="AX54" s="1180">
        <v>3034</v>
      </c>
      <c r="AY54" s="1173">
        <f t="shared" si="46"/>
        <v>0</v>
      </c>
      <c r="AZ54" s="1173">
        <f t="shared" si="47"/>
        <v>0</v>
      </c>
      <c r="BA54" s="1179"/>
      <c r="BB54" s="1178">
        <v>2629</v>
      </c>
      <c r="BC54" s="1169">
        <f t="shared" si="48"/>
        <v>0</v>
      </c>
      <c r="BD54" s="1178">
        <v>3034</v>
      </c>
      <c r="BE54" s="1169">
        <f t="shared" si="49"/>
        <v>0</v>
      </c>
      <c r="BF54" s="1169">
        <f t="shared" si="50"/>
        <v>0</v>
      </c>
      <c r="BG54" s="1169"/>
      <c r="BH54" s="1166">
        <f t="shared" si="0"/>
        <v>0</v>
      </c>
      <c r="BI54" s="1178">
        <v>2629</v>
      </c>
      <c r="BJ54" s="1169">
        <f t="shared" si="51"/>
        <v>0</v>
      </c>
      <c r="BK54" s="1178">
        <v>3034</v>
      </c>
      <c r="BL54" s="1169">
        <f t="shared" si="52"/>
        <v>0</v>
      </c>
      <c r="BM54" s="1169">
        <f t="shared" si="53"/>
        <v>0</v>
      </c>
      <c r="BN54" s="1166">
        <f t="shared" si="1"/>
        <v>332.1</v>
      </c>
      <c r="BO54" s="1178">
        <v>2629</v>
      </c>
      <c r="BP54" s="1169">
        <f t="shared" si="54"/>
        <v>873090.9</v>
      </c>
      <c r="BQ54" s="1178">
        <v>3034</v>
      </c>
      <c r="BR54" s="1169">
        <f t="shared" si="55"/>
        <v>1007591.4</v>
      </c>
      <c r="BS54" s="1169">
        <f t="shared" si="56"/>
        <v>1880682.3</v>
      </c>
    </row>
    <row r="55" spans="1:203" outlineLevel="1" x14ac:dyDescent="0.2">
      <c r="A55" s="1174" t="s">
        <v>630</v>
      </c>
      <c r="B55" s="1175" t="s">
        <v>174</v>
      </c>
      <c r="C55" s="1176" t="s">
        <v>1167</v>
      </c>
      <c r="D55" s="1177">
        <v>121.8</v>
      </c>
      <c r="E55" s="1178">
        <v>708.11</v>
      </c>
      <c r="F55" s="1169">
        <f t="shared" si="24"/>
        <v>86247.797999999995</v>
      </c>
      <c r="G55" s="1178">
        <v>2641.52</v>
      </c>
      <c r="H55" s="1169">
        <f t="shared" si="25"/>
        <v>321737.136</v>
      </c>
      <c r="I55" s="1169">
        <f t="shared" si="26"/>
        <v>407984.93400000001</v>
      </c>
      <c r="J55" s="1169"/>
      <c r="K55" s="1179"/>
      <c r="L55" s="1180">
        <v>708.11</v>
      </c>
      <c r="M55" s="1173">
        <f t="shared" si="27"/>
        <v>0</v>
      </c>
      <c r="N55" s="1180">
        <v>2641.52</v>
      </c>
      <c r="O55" s="1173">
        <f t="shared" si="28"/>
        <v>0</v>
      </c>
      <c r="P55" s="1173">
        <f t="shared" si="29"/>
        <v>0</v>
      </c>
      <c r="Q55" s="1179"/>
      <c r="R55" s="1180">
        <v>708.11</v>
      </c>
      <c r="S55" s="1173">
        <f t="shared" si="30"/>
        <v>0</v>
      </c>
      <c r="T55" s="1180">
        <v>2641.52</v>
      </c>
      <c r="U55" s="1173">
        <f t="shared" si="31"/>
        <v>0</v>
      </c>
      <c r="V55" s="1173">
        <f t="shared" si="32"/>
        <v>0</v>
      </c>
      <c r="W55" s="1188">
        <v>121.8</v>
      </c>
      <c r="X55" s="1180">
        <v>708.11</v>
      </c>
      <c r="Y55" s="1173">
        <f t="shared" si="33"/>
        <v>86247.797999999995</v>
      </c>
      <c r="Z55" s="1180">
        <v>2641.52</v>
      </c>
      <c r="AA55" s="1173">
        <f t="shared" si="34"/>
        <v>321737.136</v>
      </c>
      <c r="AB55" s="1173">
        <f t="shared" si="35"/>
        <v>407984.93400000001</v>
      </c>
      <c r="AC55" s="1179"/>
      <c r="AD55" s="1180">
        <v>708.11</v>
      </c>
      <c r="AE55" s="1173">
        <f t="shared" si="36"/>
        <v>0</v>
      </c>
      <c r="AF55" s="1180">
        <v>2641.52</v>
      </c>
      <c r="AG55" s="1173">
        <f t="shared" si="37"/>
        <v>0</v>
      </c>
      <c r="AH55" s="1173">
        <f t="shared" si="38"/>
        <v>0</v>
      </c>
      <c r="AI55" s="1179"/>
      <c r="AJ55" s="1180">
        <v>708.11</v>
      </c>
      <c r="AK55" s="1173">
        <f t="shared" si="39"/>
        <v>0</v>
      </c>
      <c r="AL55" s="1180">
        <v>2641.52</v>
      </c>
      <c r="AM55" s="1173">
        <f t="shared" si="40"/>
        <v>0</v>
      </c>
      <c r="AN55" s="1173">
        <f t="shared" si="41"/>
        <v>0</v>
      </c>
      <c r="AO55" s="1179"/>
      <c r="AP55" s="1180">
        <v>708.11</v>
      </c>
      <c r="AQ55" s="1173">
        <f t="shared" si="42"/>
        <v>0</v>
      </c>
      <c r="AR55" s="1180">
        <v>2641.52</v>
      </c>
      <c r="AS55" s="1173">
        <f t="shared" si="43"/>
        <v>0</v>
      </c>
      <c r="AT55" s="1173">
        <f t="shared" si="44"/>
        <v>0</v>
      </c>
      <c r="AU55" s="1179"/>
      <c r="AV55" s="1180">
        <v>708.11</v>
      </c>
      <c r="AW55" s="1173">
        <f t="shared" si="45"/>
        <v>0</v>
      </c>
      <c r="AX55" s="1180">
        <v>2641.52</v>
      </c>
      <c r="AY55" s="1173">
        <f t="shared" si="46"/>
        <v>0</v>
      </c>
      <c r="AZ55" s="1173">
        <f t="shared" si="47"/>
        <v>0</v>
      </c>
      <c r="BA55" s="1179"/>
      <c r="BB55" s="1178">
        <v>708.11</v>
      </c>
      <c r="BC55" s="1169">
        <f t="shared" si="48"/>
        <v>0</v>
      </c>
      <c r="BD55" s="1178">
        <v>2641.52</v>
      </c>
      <c r="BE55" s="1169">
        <f t="shared" si="49"/>
        <v>0</v>
      </c>
      <c r="BF55" s="1169">
        <f t="shared" si="50"/>
        <v>0</v>
      </c>
      <c r="BG55" s="1169"/>
      <c r="BH55" s="1166">
        <f t="shared" si="0"/>
        <v>121.8</v>
      </c>
      <c r="BI55" s="1178">
        <v>708.11</v>
      </c>
      <c r="BJ55" s="1169">
        <f t="shared" si="51"/>
        <v>86247.797999999995</v>
      </c>
      <c r="BK55" s="1178">
        <v>2641.52</v>
      </c>
      <c r="BL55" s="1169">
        <f t="shared" si="52"/>
        <v>321737.136</v>
      </c>
      <c r="BM55" s="1169">
        <f t="shared" si="53"/>
        <v>407984.93400000001</v>
      </c>
      <c r="BN55" s="1166">
        <f t="shared" si="1"/>
        <v>0</v>
      </c>
      <c r="BO55" s="1178">
        <v>708.11</v>
      </c>
      <c r="BP55" s="1169">
        <f t="shared" si="54"/>
        <v>0</v>
      </c>
      <c r="BQ55" s="1178">
        <v>2641.52</v>
      </c>
      <c r="BR55" s="1169">
        <f t="shared" si="55"/>
        <v>0</v>
      </c>
      <c r="BS55" s="1169">
        <f t="shared" si="56"/>
        <v>0</v>
      </c>
    </row>
    <row r="56" spans="1:203" s="1181" customFormat="1" outlineLevel="1" x14ac:dyDescent="0.2">
      <c r="A56" s="1174" t="s">
        <v>631</v>
      </c>
      <c r="B56" s="1175" t="s">
        <v>175</v>
      </c>
      <c r="C56" s="1176" t="s">
        <v>1167</v>
      </c>
      <c r="D56" s="1177">
        <v>141.30000000000001</v>
      </c>
      <c r="E56" s="1178">
        <v>680.87</v>
      </c>
      <c r="F56" s="1169">
        <f t="shared" si="24"/>
        <v>96206.931000000011</v>
      </c>
      <c r="G56" s="1178">
        <v>1083.74</v>
      </c>
      <c r="H56" s="1169">
        <f t="shared" si="25"/>
        <v>153132.462</v>
      </c>
      <c r="I56" s="1169">
        <f t="shared" si="26"/>
        <v>249339.39300000001</v>
      </c>
      <c r="J56" s="1169"/>
      <c r="K56" s="1179"/>
      <c r="L56" s="1180">
        <v>680.87</v>
      </c>
      <c r="M56" s="1173">
        <f t="shared" si="27"/>
        <v>0</v>
      </c>
      <c r="N56" s="1180">
        <v>1083.74</v>
      </c>
      <c r="O56" s="1173">
        <f t="shared" si="28"/>
        <v>0</v>
      </c>
      <c r="P56" s="1173">
        <f t="shared" si="29"/>
        <v>0</v>
      </c>
      <c r="Q56" s="1179"/>
      <c r="R56" s="1180">
        <v>680.87</v>
      </c>
      <c r="S56" s="1173">
        <f t="shared" si="30"/>
        <v>0</v>
      </c>
      <c r="T56" s="1180">
        <v>1083.74</v>
      </c>
      <c r="U56" s="1173">
        <f t="shared" si="31"/>
        <v>0</v>
      </c>
      <c r="V56" s="1173">
        <f t="shared" si="32"/>
        <v>0</v>
      </c>
      <c r="W56" s="1188">
        <v>141.30000000000001</v>
      </c>
      <c r="X56" s="1180">
        <v>680.87</v>
      </c>
      <c r="Y56" s="1173">
        <f t="shared" si="33"/>
        <v>96206.931000000011</v>
      </c>
      <c r="Z56" s="1180">
        <v>1083.74</v>
      </c>
      <c r="AA56" s="1173">
        <f t="shared" si="34"/>
        <v>153132.462</v>
      </c>
      <c r="AB56" s="1173">
        <f t="shared" si="35"/>
        <v>249339.39300000001</v>
      </c>
      <c r="AC56" s="1179"/>
      <c r="AD56" s="1180">
        <v>680.87</v>
      </c>
      <c r="AE56" s="1173">
        <f t="shared" si="36"/>
        <v>0</v>
      </c>
      <c r="AF56" s="1180">
        <v>1083.74</v>
      </c>
      <c r="AG56" s="1173">
        <f t="shared" si="37"/>
        <v>0</v>
      </c>
      <c r="AH56" s="1173">
        <f t="shared" si="38"/>
        <v>0</v>
      </c>
      <c r="AI56" s="1179"/>
      <c r="AJ56" s="1180">
        <v>680.87</v>
      </c>
      <c r="AK56" s="1173">
        <f t="shared" si="39"/>
        <v>0</v>
      </c>
      <c r="AL56" s="1180">
        <v>1083.74</v>
      </c>
      <c r="AM56" s="1173">
        <f t="shared" si="40"/>
        <v>0</v>
      </c>
      <c r="AN56" s="1173">
        <f t="shared" si="41"/>
        <v>0</v>
      </c>
      <c r="AO56" s="1179"/>
      <c r="AP56" s="1180">
        <v>680.87</v>
      </c>
      <c r="AQ56" s="1173">
        <f t="shared" si="42"/>
        <v>0</v>
      </c>
      <c r="AR56" s="1180">
        <v>1083.74</v>
      </c>
      <c r="AS56" s="1173">
        <f t="shared" si="43"/>
        <v>0</v>
      </c>
      <c r="AT56" s="1173">
        <f t="shared" si="44"/>
        <v>0</v>
      </c>
      <c r="AU56" s="1179"/>
      <c r="AV56" s="1180">
        <v>680.87</v>
      </c>
      <c r="AW56" s="1173">
        <f t="shared" si="45"/>
        <v>0</v>
      </c>
      <c r="AX56" s="1180">
        <v>1083.74</v>
      </c>
      <c r="AY56" s="1173">
        <f t="shared" si="46"/>
        <v>0</v>
      </c>
      <c r="AZ56" s="1173">
        <f t="shared" si="47"/>
        <v>0</v>
      </c>
      <c r="BA56" s="1179"/>
      <c r="BB56" s="1178">
        <v>680.87</v>
      </c>
      <c r="BC56" s="1169">
        <f t="shared" si="48"/>
        <v>0</v>
      </c>
      <c r="BD56" s="1178">
        <v>1083.74</v>
      </c>
      <c r="BE56" s="1169">
        <f t="shared" si="49"/>
        <v>0</v>
      </c>
      <c r="BF56" s="1169">
        <f t="shared" si="50"/>
        <v>0</v>
      </c>
      <c r="BG56" s="1169"/>
      <c r="BH56" s="1166">
        <f t="shared" si="0"/>
        <v>141.30000000000001</v>
      </c>
      <c r="BI56" s="1178">
        <v>680.87</v>
      </c>
      <c r="BJ56" s="1169">
        <f t="shared" si="51"/>
        <v>96206.931000000011</v>
      </c>
      <c r="BK56" s="1178">
        <v>1083.74</v>
      </c>
      <c r="BL56" s="1169">
        <f t="shared" si="52"/>
        <v>153132.462</v>
      </c>
      <c r="BM56" s="1169">
        <f t="shared" si="53"/>
        <v>249339.39300000001</v>
      </c>
      <c r="BN56" s="1166">
        <f t="shared" si="1"/>
        <v>0</v>
      </c>
      <c r="BO56" s="1178">
        <v>680.87</v>
      </c>
      <c r="BP56" s="1169">
        <f t="shared" si="54"/>
        <v>0</v>
      </c>
      <c r="BQ56" s="1178">
        <v>1083.74</v>
      </c>
      <c r="BR56" s="1169">
        <f t="shared" si="55"/>
        <v>0</v>
      </c>
      <c r="BS56" s="1169">
        <f t="shared" si="56"/>
        <v>0</v>
      </c>
    </row>
    <row r="57" spans="1:203" s="1181" customFormat="1" outlineLevel="1" x14ac:dyDescent="0.2">
      <c r="A57" s="1174" t="s">
        <v>632</v>
      </c>
      <c r="B57" s="1175" t="s">
        <v>176</v>
      </c>
      <c r="C57" s="1176" t="s">
        <v>1167</v>
      </c>
      <c r="D57" s="1177">
        <v>355.6</v>
      </c>
      <c r="E57" s="1178">
        <v>3576</v>
      </c>
      <c r="F57" s="1169">
        <f t="shared" si="24"/>
        <v>1271625.6000000001</v>
      </c>
      <c r="G57" s="1178">
        <v>1630</v>
      </c>
      <c r="H57" s="1169">
        <f t="shared" si="25"/>
        <v>579628</v>
      </c>
      <c r="I57" s="1169">
        <f t="shared" si="26"/>
        <v>1851253.6</v>
      </c>
      <c r="J57" s="1169"/>
      <c r="K57" s="1179"/>
      <c r="L57" s="1180">
        <v>3576</v>
      </c>
      <c r="M57" s="1173">
        <f t="shared" si="27"/>
        <v>0</v>
      </c>
      <c r="N57" s="1180">
        <v>1630</v>
      </c>
      <c r="O57" s="1173">
        <f t="shared" si="28"/>
        <v>0</v>
      </c>
      <c r="P57" s="1173">
        <f t="shared" si="29"/>
        <v>0</v>
      </c>
      <c r="Q57" s="1179"/>
      <c r="R57" s="1180">
        <v>3576</v>
      </c>
      <c r="S57" s="1173">
        <f t="shared" si="30"/>
        <v>0</v>
      </c>
      <c r="T57" s="1180">
        <v>1630</v>
      </c>
      <c r="U57" s="1173">
        <f t="shared" si="31"/>
        <v>0</v>
      </c>
      <c r="V57" s="1173">
        <f t="shared" si="32"/>
        <v>0</v>
      </c>
      <c r="W57" s="1188">
        <v>355.6</v>
      </c>
      <c r="X57" s="1180">
        <v>3576</v>
      </c>
      <c r="Y57" s="1173">
        <f t="shared" si="33"/>
        <v>1271625.6000000001</v>
      </c>
      <c r="Z57" s="1180">
        <v>1630</v>
      </c>
      <c r="AA57" s="1173">
        <f t="shared" si="34"/>
        <v>579628</v>
      </c>
      <c r="AB57" s="1173">
        <f t="shared" si="35"/>
        <v>1851253.6</v>
      </c>
      <c r="AC57" s="1179"/>
      <c r="AD57" s="1180">
        <v>3576</v>
      </c>
      <c r="AE57" s="1173">
        <f t="shared" si="36"/>
        <v>0</v>
      </c>
      <c r="AF57" s="1180">
        <v>1630</v>
      </c>
      <c r="AG57" s="1173">
        <f t="shared" si="37"/>
        <v>0</v>
      </c>
      <c r="AH57" s="1173">
        <f t="shared" si="38"/>
        <v>0</v>
      </c>
      <c r="AI57" s="1179"/>
      <c r="AJ57" s="1180">
        <v>3576</v>
      </c>
      <c r="AK57" s="1173">
        <f t="shared" si="39"/>
        <v>0</v>
      </c>
      <c r="AL57" s="1180">
        <v>1630</v>
      </c>
      <c r="AM57" s="1173">
        <f t="shared" si="40"/>
        <v>0</v>
      </c>
      <c r="AN57" s="1173">
        <f t="shared" si="41"/>
        <v>0</v>
      </c>
      <c r="AO57" s="1179"/>
      <c r="AP57" s="1180">
        <v>3576</v>
      </c>
      <c r="AQ57" s="1173">
        <f t="shared" si="42"/>
        <v>0</v>
      </c>
      <c r="AR57" s="1180">
        <v>1630</v>
      </c>
      <c r="AS57" s="1173">
        <f t="shared" si="43"/>
        <v>0</v>
      </c>
      <c r="AT57" s="1173">
        <f t="shared" si="44"/>
        <v>0</v>
      </c>
      <c r="AU57" s="1179"/>
      <c r="AV57" s="1180">
        <v>3576</v>
      </c>
      <c r="AW57" s="1173">
        <f t="shared" si="45"/>
        <v>0</v>
      </c>
      <c r="AX57" s="1180">
        <v>1630</v>
      </c>
      <c r="AY57" s="1173">
        <f t="shared" si="46"/>
        <v>0</v>
      </c>
      <c r="AZ57" s="1173">
        <f t="shared" si="47"/>
        <v>0</v>
      </c>
      <c r="BA57" s="1179"/>
      <c r="BB57" s="1178">
        <v>3576</v>
      </c>
      <c r="BC57" s="1169">
        <f t="shared" si="48"/>
        <v>0</v>
      </c>
      <c r="BD57" s="1178">
        <v>1630</v>
      </c>
      <c r="BE57" s="1169">
        <f t="shared" si="49"/>
        <v>0</v>
      </c>
      <c r="BF57" s="1169">
        <f t="shared" si="50"/>
        <v>0</v>
      </c>
      <c r="BG57" s="1169"/>
      <c r="BH57" s="1166">
        <f t="shared" si="0"/>
        <v>355.6</v>
      </c>
      <c r="BI57" s="1178">
        <v>3576</v>
      </c>
      <c r="BJ57" s="1169">
        <f t="shared" si="51"/>
        <v>1271625.6000000001</v>
      </c>
      <c r="BK57" s="1178">
        <v>1630</v>
      </c>
      <c r="BL57" s="1169">
        <f t="shared" si="52"/>
        <v>579628</v>
      </c>
      <c r="BM57" s="1169">
        <f t="shared" si="53"/>
        <v>1851253.6</v>
      </c>
      <c r="BN57" s="1166">
        <f t="shared" si="1"/>
        <v>0</v>
      </c>
      <c r="BO57" s="1178">
        <v>3576</v>
      </c>
      <c r="BP57" s="1169">
        <f t="shared" si="54"/>
        <v>0</v>
      </c>
      <c r="BQ57" s="1178">
        <v>1630</v>
      </c>
      <c r="BR57" s="1169">
        <f t="shared" si="55"/>
        <v>0</v>
      </c>
      <c r="BS57" s="1169">
        <f t="shared" si="56"/>
        <v>0</v>
      </c>
    </row>
    <row r="58" spans="1:203" s="1181" customFormat="1" hidden="1" outlineLevel="1" x14ac:dyDescent="0.2">
      <c r="A58" s="1174" t="s">
        <v>633</v>
      </c>
      <c r="B58" s="1175" t="s">
        <v>1191</v>
      </c>
      <c r="C58" s="1176" t="s">
        <v>1167</v>
      </c>
      <c r="D58" s="1177">
        <v>2</v>
      </c>
      <c r="E58" s="1178">
        <v>4149</v>
      </c>
      <c r="F58" s="1169">
        <f t="shared" si="24"/>
        <v>8298</v>
      </c>
      <c r="G58" s="1178">
        <v>2131</v>
      </c>
      <c r="H58" s="1169">
        <f t="shared" si="25"/>
        <v>4262</v>
      </c>
      <c r="I58" s="1169">
        <f t="shared" si="26"/>
        <v>12560</v>
      </c>
      <c r="J58" s="1169"/>
      <c r="K58" s="1179"/>
      <c r="L58" s="1180">
        <v>4149</v>
      </c>
      <c r="M58" s="1173">
        <f t="shared" si="27"/>
        <v>0</v>
      </c>
      <c r="N58" s="1180">
        <v>2131</v>
      </c>
      <c r="O58" s="1173">
        <f t="shared" si="28"/>
        <v>0</v>
      </c>
      <c r="P58" s="1173">
        <f t="shared" si="29"/>
        <v>0</v>
      </c>
      <c r="Q58" s="1179"/>
      <c r="R58" s="1180">
        <v>4149</v>
      </c>
      <c r="S58" s="1173">
        <f t="shared" si="30"/>
        <v>0</v>
      </c>
      <c r="T58" s="1180">
        <v>2131</v>
      </c>
      <c r="U58" s="1173">
        <f t="shared" si="31"/>
        <v>0</v>
      </c>
      <c r="V58" s="1173">
        <f t="shared" si="32"/>
        <v>0</v>
      </c>
      <c r="W58" s="1188"/>
      <c r="X58" s="1180">
        <v>4149</v>
      </c>
      <c r="Y58" s="1173">
        <f t="shared" si="33"/>
        <v>0</v>
      </c>
      <c r="Z58" s="1180">
        <v>2131</v>
      </c>
      <c r="AA58" s="1173">
        <f t="shared" si="34"/>
        <v>0</v>
      </c>
      <c r="AB58" s="1173">
        <f t="shared" si="35"/>
        <v>0</v>
      </c>
      <c r="AC58" s="1179"/>
      <c r="AD58" s="1180">
        <v>4149</v>
      </c>
      <c r="AE58" s="1173">
        <f t="shared" si="36"/>
        <v>0</v>
      </c>
      <c r="AF58" s="1180">
        <v>2131</v>
      </c>
      <c r="AG58" s="1173">
        <f t="shared" si="37"/>
        <v>0</v>
      </c>
      <c r="AH58" s="1173">
        <f t="shared" si="38"/>
        <v>0</v>
      </c>
      <c r="AI58" s="1179"/>
      <c r="AJ58" s="1180">
        <v>4149</v>
      </c>
      <c r="AK58" s="1173">
        <f t="shared" si="39"/>
        <v>0</v>
      </c>
      <c r="AL58" s="1180">
        <v>2131</v>
      </c>
      <c r="AM58" s="1173">
        <f t="shared" si="40"/>
        <v>0</v>
      </c>
      <c r="AN58" s="1173">
        <f t="shared" si="41"/>
        <v>0</v>
      </c>
      <c r="AO58" s="1179"/>
      <c r="AP58" s="1180">
        <v>4149</v>
      </c>
      <c r="AQ58" s="1173">
        <f t="shared" si="42"/>
        <v>0</v>
      </c>
      <c r="AR58" s="1180">
        <v>2131</v>
      </c>
      <c r="AS58" s="1173">
        <f t="shared" si="43"/>
        <v>0</v>
      </c>
      <c r="AT58" s="1173">
        <f t="shared" si="44"/>
        <v>0</v>
      </c>
      <c r="AU58" s="1179"/>
      <c r="AV58" s="1180">
        <v>4149</v>
      </c>
      <c r="AW58" s="1173">
        <f t="shared" si="45"/>
        <v>0</v>
      </c>
      <c r="AX58" s="1180">
        <v>2131</v>
      </c>
      <c r="AY58" s="1173">
        <f t="shared" si="46"/>
        <v>0</v>
      </c>
      <c r="AZ58" s="1173">
        <f t="shared" si="47"/>
        <v>0</v>
      </c>
      <c r="BA58" s="1179"/>
      <c r="BB58" s="1178">
        <v>4149</v>
      </c>
      <c r="BC58" s="1169">
        <f t="shared" si="48"/>
        <v>0</v>
      </c>
      <c r="BD58" s="1178">
        <v>2131</v>
      </c>
      <c r="BE58" s="1169">
        <f t="shared" si="49"/>
        <v>0</v>
      </c>
      <c r="BF58" s="1169">
        <f t="shared" si="50"/>
        <v>0</v>
      </c>
      <c r="BG58" s="1169"/>
      <c r="BH58" s="1166">
        <f t="shared" si="0"/>
        <v>0</v>
      </c>
      <c r="BI58" s="1178">
        <v>4149</v>
      </c>
      <c r="BJ58" s="1169">
        <f t="shared" si="51"/>
        <v>0</v>
      </c>
      <c r="BK58" s="1178">
        <v>2131</v>
      </c>
      <c r="BL58" s="1169">
        <f t="shared" si="52"/>
        <v>0</v>
      </c>
      <c r="BM58" s="1169">
        <f t="shared" si="53"/>
        <v>0</v>
      </c>
      <c r="BN58" s="1166">
        <f t="shared" si="1"/>
        <v>2</v>
      </c>
      <c r="BO58" s="1178">
        <v>4149</v>
      </c>
      <c r="BP58" s="1169">
        <f t="shared" si="54"/>
        <v>8298</v>
      </c>
      <c r="BQ58" s="1178">
        <v>2131</v>
      </c>
      <c r="BR58" s="1169">
        <f t="shared" si="55"/>
        <v>4262</v>
      </c>
      <c r="BS58" s="1169">
        <f t="shared" si="56"/>
        <v>12560</v>
      </c>
    </row>
    <row r="59" spans="1:203" s="1181" customFormat="1" ht="28.5" hidden="1" outlineLevel="1" x14ac:dyDescent="0.2">
      <c r="A59" s="1174" t="s">
        <v>634</v>
      </c>
      <c r="B59" s="1175" t="s">
        <v>178</v>
      </c>
      <c r="C59" s="1176" t="s">
        <v>1167</v>
      </c>
      <c r="D59" s="1177">
        <v>141.30000000000001</v>
      </c>
      <c r="E59" s="1178">
        <v>3470</v>
      </c>
      <c r="F59" s="1169">
        <f t="shared" si="24"/>
        <v>490311.00000000006</v>
      </c>
      <c r="G59" s="1178">
        <v>1590</v>
      </c>
      <c r="H59" s="1169">
        <f t="shared" si="25"/>
        <v>224667.00000000003</v>
      </c>
      <c r="I59" s="1169">
        <f t="shared" si="26"/>
        <v>714978.00000000012</v>
      </c>
      <c r="J59" s="1169"/>
      <c r="K59" s="1179"/>
      <c r="L59" s="1180">
        <v>3470</v>
      </c>
      <c r="M59" s="1173">
        <f t="shared" si="27"/>
        <v>0</v>
      </c>
      <c r="N59" s="1180">
        <v>1590</v>
      </c>
      <c r="O59" s="1173">
        <f t="shared" si="28"/>
        <v>0</v>
      </c>
      <c r="P59" s="1173">
        <f t="shared" si="29"/>
        <v>0</v>
      </c>
      <c r="Q59" s="1179"/>
      <c r="R59" s="1180">
        <v>3470</v>
      </c>
      <c r="S59" s="1173">
        <f t="shared" si="30"/>
        <v>0</v>
      </c>
      <c r="T59" s="1180">
        <v>1590</v>
      </c>
      <c r="U59" s="1173">
        <f t="shared" si="31"/>
        <v>0</v>
      </c>
      <c r="V59" s="1173">
        <f t="shared" si="32"/>
        <v>0</v>
      </c>
      <c r="W59" s="1188"/>
      <c r="X59" s="1180">
        <v>3470</v>
      </c>
      <c r="Y59" s="1173">
        <f t="shared" si="33"/>
        <v>0</v>
      </c>
      <c r="Z59" s="1180">
        <v>1590</v>
      </c>
      <c r="AA59" s="1173">
        <f t="shared" si="34"/>
        <v>0</v>
      </c>
      <c r="AB59" s="1173">
        <f t="shared" si="35"/>
        <v>0</v>
      </c>
      <c r="AC59" s="1179"/>
      <c r="AD59" s="1180">
        <v>3470</v>
      </c>
      <c r="AE59" s="1173">
        <f t="shared" si="36"/>
        <v>0</v>
      </c>
      <c r="AF59" s="1180">
        <v>1590</v>
      </c>
      <c r="AG59" s="1173">
        <f t="shared" si="37"/>
        <v>0</v>
      </c>
      <c r="AH59" s="1173">
        <f t="shared" si="38"/>
        <v>0</v>
      </c>
      <c r="AI59" s="1179"/>
      <c r="AJ59" s="1180">
        <v>3470</v>
      </c>
      <c r="AK59" s="1173">
        <f t="shared" si="39"/>
        <v>0</v>
      </c>
      <c r="AL59" s="1180">
        <v>1590</v>
      </c>
      <c r="AM59" s="1173">
        <f t="shared" si="40"/>
        <v>0</v>
      </c>
      <c r="AN59" s="1173">
        <f t="shared" si="41"/>
        <v>0</v>
      </c>
      <c r="AO59" s="1179"/>
      <c r="AP59" s="1180">
        <v>3470</v>
      </c>
      <c r="AQ59" s="1173">
        <f t="shared" si="42"/>
        <v>0</v>
      </c>
      <c r="AR59" s="1180">
        <v>1590</v>
      </c>
      <c r="AS59" s="1173">
        <f t="shared" si="43"/>
        <v>0</v>
      </c>
      <c r="AT59" s="1173">
        <f t="shared" si="44"/>
        <v>0</v>
      </c>
      <c r="AU59" s="1179"/>
      <c r="AV59" s="1180">
        <v>3470</v>
      </c>
      <c r="AW59" s="1173">
        <f t="shared" si="45"/>
        <v>0</v>
      </c>
      <c r="AX59" s="1180">
        <v>1590</v>
      </c>
      <c r="AY59" s="1173">
        <f t="shared" si="46"/>
        <v>0</v>
      </c>
      <c r="AZ59" s="1173">
        <f t="shared" si="47"/>
        <v>0</v>
      </c>
      <c r="BA59" s="1179"/>
      <c r="BB59" s="1178">
        <v>3470</v>
      </c>
      <c r="BC59" s="1169">
        <f t="shared" si="48"/>
        <v>0</v>
      </c>
      <c r="BD59" s="1178">
        <v>1590</v>
      </c>
      <c r="BE59" s="1169">
        <f t="shared" si="49"/>
        <v>0</v>
      </c>
      <c r="BF59" s="1169">
        <f t="shared" si="50"/>
        <v>0</v>
      </c>
      <c r="BG59" s="1169"/>
      <c r="BH59" s="1166">
        <f t="shared" si="0"/>
        <v>0</v>
      </c>
      <c r="BI59" s="1178">
        <v>3470</v>
      </c>
      <c r="BJ59" s="1169">
        <f t="shared" si="51"/>
        <v>0</v>
      </c>
      <c r="BK59" s="1178">
        <v>1590</v>
      </c>
      <c r="BL59" s="1169">
        <f t="shared" si="52"/>
        <v>0</v>
      </c>
      <c r="BM59" s="1169">
        <f t="shared" si="53"/>
        <v>0</v>
      </c>
      <c r="BN59" s="1166">
        <f t="shared" si="1"/>
        <v>141.30000000000001</v>
      </c>
      <c r="BO59" s="1178">
        <v>3470</v>
      </c>
      <c r="BP59" s="1169">
        <f t="shared" si="54"/>
        <v>490311.00000000006</v>
      </c>
      <c r="BQ59" s="1178">
        <v>1590</v>
      </c>
      <c r="BR59" s="1169">
        <f t="shared" si="55"/>
        <v>224667.00000000003</v>
      </c>
      <c r="BS59" s="1169">
        <f t="shared" si="56"/>
        <v>714978.00000000012</v>
      </c>
    </row>
    <row r="60" spans="1:203" s="1181" customFormat="1" hidden="1" outlineLevel="1" x14ac:dyDescent="0.2">
      <c r="A60" s="1174" t="s">
        <v>635</v>
      </c>
      <c r="B60" s="1175" t="s">
        <v>179</v>
      </c>
      <c r="C60" s="1176" t="s">
        <v>1167</v>
      </c>
      <c r="D60" s="1177">
        <v>1140.5999999999999</v>
      </c>
      <c r="E60" s="1178">
        <v>75.650000000000006</v>
      </c>
      <c r="F60" s="1169">
        <f t="shared" si="24"/>
        <v>86286.39</v>
      </c>
      <c r="G60" s="1178">
        <v>42.3</v>
      </c>
      <c r="H60" s="1169">
        <f t="shared" si="25"/>
        <v>48247.37999999999</v>
      </c>
      <c r="I60" s="1169">
        <f t="shared" si="26"/>
        <v>134533.76999999999</v>
      </c>
      <c r="J60" s="1169"/>
      <c r="K60" s="1177"/>
      <c r="L60" s="1180">
        <v>75.650000000000006</v>
      </c>
      <c r="M60" s="1173">
        <f t="shared" si="27"/>
        <v>0</v>
      </c>
      <c r="N60" s="1180">
        <v>42.3</v>
      </c>
      <c r="O60" s="1173">
        <f t="shared" si="28"/>
        <v>0</v>
      </c>
      <c r="P60" s="1173">
        <f t="shared" si="29"/>
        <v>0</v>
      </c>
      <c r="Q60" s="1177"/>
      <c r="R60" s="1180">
        <v>75.650000000000006</v>
      </c>
      <c r="S60" s="1173">
        <f t="shared" si="30"/>
        <v>0</v>
      </c>
      <c r="T60" s="1180">
        <v>42.3</v>
      </c>
      <c r="U60" s="1173">
        <f t="shared" si="31"/>
        <v>0</v>
      </c>
      <c r="V60" s="1173">
        <f t="shared" si="32"/>
        <v>0</v>
      </c>
      <c r="W60" s="1188"/>
      <c r="X60" s="1180">
        <v>75.650000000000006</v>
      </c>
      <c r="Y60" s="1173">
        <f t="shared" si="33"/>
        <v>0</v>
      </c>
      <c r="Z60" s="1180">
        <v>42.3</v>
      </c>
      <c r="AA60" s="1173">
        <f t="shared" si="34"/>
        <v>0</v>
      </c>
      <c r="AB60" s="1173">
        <f t="shared" si="35"/>
        <v>0</v>
      </c>
      <c r="AC60" s="1177"/>
      <c r="AD60" s="1180">
        <v>75.650000000000006</v>
      </c>
      <c r="AE60" s="1173">
        <f t="shared" si="36"/>
        <v>0</v>
      </c>
      <c r="AF60" s="1180">
        <v>42.3</v>
      </c>
      <c r="AG60" s="1173">
        <f t="shared" si="37"/>
        <v>0</v>
      </c>
      <c r="AH60" s="1173">
        <f t="shared" si="38"/>
        <v>0</v>
      </c>
      <c r="AI60" s="1177"/>
      <c r="AJ60" s="1180">
        <v>75.650000000000006</v>
      </c>
      <c r="AK60" s="1173">
        <f t="shared" si="39"/>
        <v>0</v>
      </c>
      <c r="AL60" s="1180">
        <v>42.3</v>
      </c>
      <c r="AM60" s="1173">
        <f t="shared" si="40"/>
        <v>0</v>
      </c>
      <c r="AN60" s="1173">
        <f t="shared" si="41"/>
        <v>0</v>
      </c>
      <c r="AO60" s="1177"/>
      <c r="AP60" s="1180">
        <v>75.650000000000006</v>
      </c>
      <c r="AQ60" s="1173">
        <f t="shared" si="42"/>
        <v>0</v>
      </c>
      <c r="AR60" s="1180">
        <v>42.3</v>
      </c>
      <c r="AS60" s="1173">
        <f t="shared" si="43"/>
        <v>0</v>
      </c>
      <c r="AT60" s="1173">
        <f t="shared" si="44"/>
        <v>0</v>
      </c>
      <c r="AU60" s="1177"/>
      <c r="AV60" s="1180">
        <v>75.650000000000006</v>
      </c>
      <c r="AW60" s="1173">
        <f t="shared" si="45"/>
        <v>0</v>
      </c>
      <c r="AX60" s="1180">
        <v>42.3</v>
      </c>
      <c r="AY60" s="1173">
        <f t="shared" si="46"/>
        <v>0</v>
      </c>
      <c r="AZ60" s="1173">
        <f t="shared" si="47"/>
        <v>0</v>
      </c>
      <c r="BA60" s="1177"/>
      <c r="BB60" s="1178">
        <v>75.650000000000006</v>
      </c>
      <c r="BC60" s="1169">
        <f t="shared" si="48"/>
        <v>0</v>
      </c>
      <c r="BD60" s="1178">
        <v>42.3</v>
      </c>
      <c r="BE60" s="1169">
        <f t="shared" si="49"/>
        <v>0</v>
      </c>
      <c r="BF60" s="1169">
        <f t="shared" si="50"/>
        <v>0</v>
      </c>
      <c r="BG60" s="1169"/>
      <c r="BH60" s="1166">
        <f t="shared" si="0"/>
        <v>0</v>
      </c>
      <c r="BI60" s="1178">
        <v>75.650000000000006</v>
      </c>
      <c r="BJ60" s="1169">
        <f t="shared" si="51"/>
        <v>0</v>
      </c>
      <c r="BK60" s="1178">
        <v>42.3</v>
      </c>
      <c r="BL60" s="1169">
        <f t="shared" si="52"/>
        <v>0</v>
      </c>
      <c r="BM60" s="1169">
        <f t="shared" si="53"/>
        <v>0</v>
      </c>
      <c r="BN60" s="1166">
        <f t="shared" si="1"/>
        <v>1140.5999999999999</v>
      </c>
      <c r="BO60" s="1178">
        <v>75.650000000000006</v>
      </c>
      <c r="BP60" s="1169">
        <f t="shared" si="54"/>
        <v>86286.39</v>
      </c>
      <c r="BQ60" s="1178">
        <v>42.3</v>
      </c>
      <c r="BR60" s="1169">
        <f t="shared" si="55"/>
        <v>48247.37999999999</v>
      </c>
      <c r="BS60" s="1169">
        <f t="shared" si="56"/>
        <v>134533.76999999999</v>
      </c>
    </row>
    <row r="61" spans="1:203" s="1160" customFormat="1" ht="15" outlineLevel="1" x14ac:dyDescent="0.25">
      <c r="A61" s="1163" t="s">
        <v>1192</v>
      </c>
      <c r="B61" s="1183" t="s">
        <v>180</v>
      </c>
      <c r="C61" s="1190" t="s">
        <v>1167</v>
      </c>
      <c r="D61" s="1191">
        <v>1194.52</v>
      </c>
      <c r="E61" s="1178">
        <v>4448</v>
      </c>
      <c r="F61" s="1169">
        <f t="shared" si="24"/>
        <v>5313224.96</v>
      </c>
      <c r="G61" s="1178">
        <v>3702</v>
      </c>
      <c r="H61" s="1169">
        <f t="shared" si="25"/>
        <v>4422113.04</v>
      </c>
      <c r="I61" s="1169">
        <f t="shared" si="26"/>
        <v>9735338</v>
      </c>
      <c r="J61" s="1169"/>
      <c r="K61" s="1192">
        <v>98.58</v>
      </c>
      <c r="L61" s="1180">
        <v>4448</v>
      </c>
      <c r="M61" s="1173">
        <f t="shared" si="27"/>
        <v>438483.83999999997</v>
      </c>
      <c r="N61" s="1180">
        <v>3702</v>
      </c>
      <c r="O61" s="1173">
        <f t="shared" si="28"/>
        <v>364943.16</v>
      </c>
      <c r="P61" s="1173">
        <f t="shared" si="29"/>
        <v>803427</v>
      </c>
      <c r="Q61" s="1192"/>
      <c r="R61" s="1180">
        <v>4448</v>
      </c>
      <c r="S61" s="1173">
        <f t="shared" si="30"/>
        <v>0</v>
      </c>
      <c r="T61" s="1180">
        <v>3702</v>
      </c>
      <c r="U61" s="1173">
        <f t="shared" si="31"/>
        <v>0</v>
      </c>
      <c r="V61" s="1173">
        <f t="shared" si="32"/>
        <v>0</v>
      </c>
      <c r="W61" s="1193">
        <v>1095.94</v>
      </c>
      <c r="X61" s="1180">
        <v>4448</v>
      </c>
      <c r="Y61" s="1173">
        <f t="shared" si="33"/>
        <v>4874741.12</v>
      </c>
      <c r="Z61" s="1180">
        <v>3702</v>
      </c>
      <c r="AA61" s="1173">
        <f t="shared" si="34"/>
        <v>4057169.8800000004</v>
      </c>
      <c r="AB61" s="1173">
        <f t="shared" si="35"/>
        <v>8931911</v>
      </c>
      <c r="AC61" s="1192"/>
      <c r="AD61" s="1180">
        <v>4448</v>
      </c>
      <c r="AE61" s="1173">
        <f t="shared" si="36"/>
        <v>0</v>
      </c>
      <c r="AF61" s="1180">
        <v>3702</v>
      </c>
      <c r="AG61" s="1173">
        <f t="shared" si="37"/>
        <v>0</v>
      </c>
      <c r="AH61" s="1173">
        <f t="shared" si="38"/>
        <v>0</v>
      </c>
      <c r="AI61" s="1192"/>
      <c r="AJ61" s="1180">
        <v>4448</v>
      </c>
      <c r="AK61" s="1173">
        <f t="shared" si="39"/>
        <v>0</v>
      </c>
      <c r="AL61" s="1180">
        <v>3702</v>
      </c>
      <c r="AM61" s="1173">
        <f t="shared" si="40"/>
        <v>0</v>
      </c>
      <c r="AN61" s="1173">
        <f t="shared" si="41"/>
        <v>0</v>
      </c>
      <c r="AO61" s="1192"/>
      <c r="AP61" s="1180">
        <v>4448</v>
      </c>
      <c r="AQ61" s="1173">
        <f t="shared" si="42"/>
        <v>0</v>
      </c>
      <c r="AR61" s="1180">
        <v>3702</v>
      </c>
      <c r="AS61" s="1173">
        <f t="shared" si="43"/>
        <v>0</v>
      </c>
      <c r="AT61" s="1173">
        <f t="shared" si="44"/>
        <v>0</v>
      </c>
      <c r="AU61" s="1192"/>
      <c r="AV61" s="1180">
        <v>4448</v>
      </c>
      <c r="AW61" s="1173">
        <f t="shared" si="45"/>
        <v>0</v>
      </c>
      <c r="AX61" s="1180">
        <v>3702</v>
      </c>
      <c r="AY61" s="1173">
        <f t="shared" si="46"/>
        <v>0</v>
      </c>
      <c r="AZ61" s="1173">
        <f t="shared" si="47"/>
        <v>0</v>
      </c>
      <c r="BA61" s="1192"/>
      <c r="BB61" s="1178">
        <v>4448</v>
      </c>
      <c r="BC61" s="1169">
        <f t="shared" si="48"/>
        <v>0</v>
      </c>
      <c r="BD61" s="1178">
        <v>3702</v>
      </c>
      <c r="BE61" s="1169">
        <f t="shared" si="49"/>
        <v>0</v>
      </c>
      <c r="BF61" s="1169">
        <f t="shared" si="50"/>
        <v>0</v>
      </c>
      <c r="BG61" s="1169"/>
      <c r="BH61" s="1166">
        <f t="shared" si="0"/>
        <v>1194.52</v>
      </c>
      <c r="BI61" s="1178">
        <v>4448</v>
      </c>
      <c r="BJ61" s="1169">
        <f t="shared" si="51"/>
        <v>5313224.96</v>
      </c>
      <c r="BK61" s="1178">
        <v>3702</v>
      </c>
      <c r="BL61" s="1169">
        <f t="shared" si="52"/>
        <v>4422113.04</v>
      </c>
      <c r="BM61" s="1169">
        <f t="shared" si="53"/>
        <v>9735338</v>
      </c>
      <c r="BN61" s="1166">
        <f t="shared" si="1"/>
        <v>0</v>
      </c>
      <c r="BO61" s="1178">
        <v>4448</v>
      </c>
      <c r="BP61" s="1169">
        <f t="shared" si="54"/>
        <v>0</v>
      </c>
      <c r="BQ61" s="1178">
        <v>3702</v>
      </c>
      <c r="BR61" s="1169">
        <f t="shared" si="55"/>
        <v>0</v>
      </c>
      <c r="BS61" s="1169">
        <f t="shared" si="56"/>
        <v>0</v>
      </c>
    </row>
    <row r="62" spans="1:203" s="1194" customFormat="1" ht="15" outlineLevel="1" collapsed="1" x14ac:dyDescent="0.25">
      <c r="A62" s="1163" t="s">
        <v>1193</v>
      </c>
      <c r="B62" s="1183" t="s">
        <v>181</v>
      </c>
      <c r="C62" s="1190" t="s">
        <v>31</v>
      </c>
      <c r="D62" s="1191">
        <v>11</v>
      </c>
      <c r="E62" s="1178">
        <v>34209</v>
      </c>
      <c r="F62" s="1169">
        <f t="shared" si="24"/>
        <v>376299</v>
      </c>
      <c r="G62" s="1178">
        <v>89433</v>
      </c>
      <c r="H62" s="1169">
        <f t="shared" si="25"/>
        <v>983763</v>
      </c>
      <c r="I62" s="1169">
        <f t="shared" si="26"/>
        <v>1360062</v>
      </c>
      <c r="J62" s="1169"/>
      <c r="K62" s="1192"/>
      <c r="L62" s="1180">
        <v>34209</v>
      </c>
      <c r="M62" s="1173">
        <f t="shared" si="27"/>
        <v>0</v>
      </c>
      <c r="N62" s="1180">
        <v>89433</v>
      </c>
      <c r="O62" s="1173">
        <f t="shared" si="28"/>
        <v>0</v>
      </c>
      <c r="P62" s="1173">
        <f t="shared" si="29"/>
        <v>0</v>
      </c>
      <c r="Q62" s="1192"/>
      <c r="R62" s="1180">
        <v>34209</v>
      </c>
      <c r="S62" s="1173">
        <f t="shared" si="30"/>
        <v>0</v>
      </c>
      <c r="T62" s="1180">
        <v>89433</v>
      </c>
      <c r="U62" s="1173">
        <f t="shared" si="31"/>
        <v>0</v>
      </c>
      <c r="V62" s="1173">
        <f t="shared" si="32"/>
        <v>0</v>
      </c>
      <c r="W62" s="1193">
        <v>11</v>
      </c>
      <c r="X62" s="1180">
        <v>34209</v>
      </c>
      <c r="Y62" s="1173">
        <f t="shared" si="33"/>
        <v>376299</v>
      </c>
      <c r="Z62" s="1180">
        <v>89433</v>
      </c>
      <c r="AA62" s="1173">
        <f t="shared" si="34"/>
        <v>983763</v>
      </c>
      <c r="AB62" s="1173">
        <f t="shared" si="35"/>
        <v>1360062</v>
      </c>
      <c r="AC62" s="1192"/>
      <c r="AD62" s="1180">
        <v>34209</v>
      </c>
      <c r="AE62" s="1173">
        <f t="shared" si="36"/>
        <v>0</v>
      </c>
      <c r="AF62" s="1180">
        <v>89433</v>
      </c>
      <c r="AG62" s="1173">
        <f t="shared" si="37"/>
        <v>0</v>
      </c>
      <c r="AH62" s="1173">
        <f t="shared" si="38"/>
        <v>0</v>
      </c>
      <c r="AI62" s="1192"/>
      <c r="AJ62" s="1180">
        <v>34209</v>
      </c>
      <c r="AK62" s="1173">
        <f t="shared" si="39"/>
        <v>0</v>
      </c>
      <c r="AL62" s="1180">
        <v>89433</v>
      </c>
      <c r="AM62" s="1173">
        <f t="shared" si="40"/>
        <v>0</v>
      </c>
      <c r="AN62" s="1173">
        <f t="shared" si="41"/>
        <v>0</v>
      </c>
      <c r="AO62" s="1192"/>
      <c r="AP62" s="1180">
        <v>34209</v>
      </c>
      <c r="AQ62" s="1173">
        <f t="shared" si="42"/>
        <v>0</v>
      </c>
      <c r="AR62" s="1180">
        <v>89433</v>
      </c>
      <c r="AS62" s="1173">
        <f t="shared" si="43"/>
        <v>0</v>
      </c>
      <c r="AT62" s="1173">
        <f t="shared" si="44"/>
        <v>0</v>
      </c>
      <c r="AU62" s="1192"/>
      <c r="AV62" s="1180">
        <v>34209</v>
      </c>
      <c r="AW62" s="1173">
        <f t="shared" si="45"/>
        <v>0</v>
      </c>
      <c r="AX62" s="1180">
        <v>89433</v>
      </c>
      <c r="AY62" s="1173">
        <f t="shared" si="46"/>
        <v>0</v>
      </c>
      <c r="AZ62" s="1173">
        <f t="shared" si="47"/>
        <v>0</v>
      </c>
      <c r="BA62" s="1192"/>
      <c r="BB62" s="1178">
        <v>34209</v>
      </c>
      <c r="BC62" s="1169">
        <f t="shared" si="48"/>
        <v>0</v>
      </c>
      <c r="BD62" s="1178">
        <v>89433</v>
      </c>
      <c r="BE62" s="1169">
        <f t="shared" si="49"/>
        <v>0</v>
      </c>
      <c r="BF62" s="1169">
        <f t="shared" si="50"/>
        <v>0</v>
      </c>
      <c r="BG62" s="1169"/>
      <c r="BH62" s="1166">
        <f t="shared" si="0"/>
        <v>11</v>
      </c>
      <c r="BI62" s="1178">
        <v>34209</v>
      </c>
      <c r="BJ62" s="1169">
        <f t="shared" si="51"/>
        <v>376299</v>
      </c>
      <c r="BK62" s="1178">
        <v>89433</v>
      </c>
      <c r="BL62" s="1169">
        <f t="shared" si="52"/>
        <v>983763</v>
      </c>
      <c r="BM62" s="1169">
        <f t="shared" si="53"/>
        <v>1360062</v>
      </c>
      <c r="BN62" s="1166">
        <f t="shared" si="1"/>
        <v>0</v>
      </c>
      <c r="BO62" s="1178">
        <v>34209</v>
      </c>
      <c r="BP62" s="1169">
        <f t="shared" si="54"/>
        <v>0</v>
      </c>
      <c r="BQ62" s="1178">
        <v>89433</v>
      </c>
      <c r="BR62" s="1169">
        <f t="shared" si="55"/>
        <v>0</v>
      </c>
      <c r="BS62" s="1169">
        <f t="shared" si="56"/>
        <v>0</v>
      </c>
      <c r="BT62" s="1160"/>
      <c r="BU62" s="1160"/>
      <c r="BV62" s="1160"/>
      <c r="BW62" s="1160"/>
      <c r="BX62" s="1160"/>
      <c r="BY62" s="1160"/>
      <c r="BZ62" s="1160"/>
      <c r="CA62" s="1160"/>
      <c r="CB62" s="1160"/>
      <c r="CC62" s="1160"/>
      <c r="CD62" s="1160"/>
      <c r="CE62" s="1160"/>
      <c r="CF62" s="1160"/>
      <c r="CG62" s="1160"/>
      <c r="CH62" s="1160"/>
      <c r="CI62" s="1160"/>
      <c r="CJ62" s="1160"/>
      <c r="CK62" s="1160"/>
      <c r="CL62" s="1160"/>
      <c r="CM62" s="1160"/>
      <c r="CN62" s="1160"/>
      <c r="CO62" s="1160"/>
      <c r="CP62" s="1160"/>
      <c r="CQ62" s="1160"/>
      <c r="CR62" s="1160"/>
      <c r="CS62" s="1160"/>
      <c r="CT62" s="1160"/>
      <c r="CU62" s="1160"/>
      <c r="CV62" s="1160"/>
      <c r="CW62" s="1160"/>
      <c r="CX62" s="1160"/>
      <c r="CY62" s="1160"/>
      <c r="CZ62" s="1160"/>
      <c r="DA62" s="1160"/>
      <c r="DB62" s="1160"/>
      <c r="DC62" s="1160"/>
      <c r="DD62" s="1160"/>
      <c r="DE62" s="1160"/>
      <c r="DF62" s="1160"/>
      <c r="DG62" s="1160"/>
      <c r="DH62" s="1160"/>
      <c r="DI62" s="1160"/>
      <c r="DJ62" s="1160"/>
      <c r="DK62" s="1160"/>
      <c r="DL62" s="1160"/>
      <c r="DM62" s="1160"/>
      <c r="DN62" s="1160"/>
      <c r="DO62" s="1160"/>
      <c r="DP62" s="1160"/>
      <c r="DQ62" s="1160"/>
      <c r="DR62" s="1160"/>
      <c r="DS62" s="1160"/>
      <c r="DT62" s="1160"/>
      <c r="DU62" s="1160"/>
      <c r="DV62" s="1160"/>
      <c r="DW62" s="1160"/>
      <c r="DX62" s="1160"/>
      <c r="DY62" s="1160"/>
      <c r="DZ62" s="1160"/>
      <c r="EA62" s="1160"/>
      <c r="EB62" s="1160"/>
      <c r="EC62" s="1160"/>
      <c r="ED62" s="1160"/>
      <c r="EE62" s="1160"/>
      <c r="EF62" s="1160"/>
      <c r="EG62" s="1160"/>
      <c r="EH62" s="1160"/>
      <c r="EI62" s="1160"/>
      <c r="EJ62" s="1160"/>
      <c r="EK62" s="1160"/>
      <c r="EL62" s="1160"/>
      <c r="EM62" s="1160"/>
      <c r="EN62" s="1160"/>
      <c r="EO62" s="1160"/>
      <c r="EP62" s="1160"/>
      <c r="EQ62" s="1160"/>
      <c r="ER62" s="1160"/>
      <c r="ES62" s="1160"/>
      <c r="ET62" s="1160"/>
      <c r="EU62" s="1160"/>
      <c r="EV62" s="1160"/>
      <c r="EW62" s="1160"/>
      <c r="EX62" s="1160"/>
      <c r="EY62" s="1160"/>
      <c r="EZ62" s="1160"/>
      <c r="FA62" s="1160"/>
      <c r="FB62" s="1160"/>
      <c r="FC62" s="1160"/>
      <c r="FD62" s="1160"/>
      <c r="FE62" s="1160"/>
      <c r="FF62" s="1160"/>
      <c r="FG62" s="1160"/>
      <c r="FH62" s="1160"/>
      <c r="FI62" s="1160"/>
      <c r="FJ62" s="1160"/>
      <c r="FK62" s="1160"/>
      <c r="FL62" s="1160"/>
      <c r="FM62" s="1160"/>
      <c r="FN62" s="1160"/>
      <c r="FO62" s="1160"/>
      <c r="FP62" s="1160"/>
      <c r="FQ62" s="1160"/>
      <c r="FR62" s="1160"/>
      <c r="FS62" s="1160"/>
      <c r="FT62" s="1160"/>
      <c r="FU62" s="1160"/>
      <c r="FV62" s="1160"/>
      <c r="FW62" s="1160"/>
      <c r="FX62" s="1160"/>
      <c r="FY62" s="1160"/>
      <c r="FZ62" s="1160"/>
      <c r="GA62" s="1160"/>
      <c r="GB62" s="1160"/>
      <c r="GC62" s="1160"/>
      <c r="GD62" s="1160"/>
      <c r="GE62" s="1160"/>
      <c r="GF62" s="1160"/>
      <c r="GG62" s="1160"/>
      <c r="GH62" s="1160"/>
      <c r="GI62" s="1160"/>
      <c r="GJ62" s="1160"/>
      <c r="GK62" s="1160"/>
      <c r="GL62" s="1160"/>
      <c r="GM62" s="1160"/>
      <c r="GN62" s="1160"/>
      <c r="GO62" s="1160"/>
      <c r="GP62" s="1160"/>
      <c r="GQ62" s="1160"/>
      <c r="GR62" s="1160"/>
      <c r="GS62" s="1160"/>
      <c r="GT62" s="1160"/>
      <c r="GU62" s="1160"/>
    </row>
    <row r="63" spans="1:203" s="1194" customFormat="1" ht="15" outlineLevel="1" x14ac:dyDescent="0.25">
      <c r="A63" s="1163" t="s">
        <v>1194</v>
      </c>
      <c r="B63" s="1183" t="s">
        <v>182</v>
      </c>
      <c r="C63" s="1190" t="s">
        <v>31</v>
      </c>
      <c r="D63" s="1191">
        <v>6</v>
      </c>
      <c r="E63" s="1178">
        <v>18204</v>
      </c>
      <c r="F63" s="1169">
        <f t="shared" si="24"/>
        <v>109224</v>
      </c>
      <c r="G63" s="1178">
        <v>79865</v>
      </c>
      <c r="H63" s="1169">
        <f t="shared" si="25"/>
        <v>479190</v>
      </c>
      <c r="I63" s="1169">
        <f t="shared" si="26"/>
        <v>588414</v>
      </c>
      <c r="J63" s="1169"/>
      <c r="K63" s="1192"/>
      <c r="L63" s="1180">
        <v>18204</v>
      </c>
      <c r="M63" s="1173">
        <f t="shared" si="27"/>
        <v>0</v>
      </c>
      <c r="N63" s="1180">
        <v>79865</v>
      </c>
      <c r="O63" s="1173">
        <f t="shared" si="28"/>
        <v>0</v>
      </c>
      <c r="P63" s="1173">
        <f t="shared" si="29"/>
        <v>0</v>
      </c>
      <c r="Q63" s="1192"/>
      <c r="R63" s="1180">
        <v>18204</v>
      </c>
      <c r="S63" s="1173">
        <f t="shared" si="30"/>
        <v>0</v>
      </c>
      <c r="T63" s="1180">
        <v>79865</v>
      </c>
      <c r="U63" s="1173">
        <f t="shared" si="31"/>
        <v>0</v>
      </c>
      <c r="V63" s="1173">
        <f t="shared" si="32"/>
        <v>0</v>
      </c>
      <c r="W63" s="1193">
        <v>6</v>
      </c>
      <c r="X63" s="1180">
        <v>18204</v>
      </c>
      <c r="Y63" s="1173">
        <f t="shared" si="33"/>
        <v>109224</v>
      </c>
      <c r="Z63" s="1180">
        <v>79865</v>
      </c>
      <c r="AA63" s="1173">
        <f t="shared" si="34"/>
        <v>479190</v>
      </c>
      <c r="AB63" s="1173">
        <f t="shared" si="35"/>
        <v>588414</v>
      </c>
      <c r="AC63" s="1192"/>
      <c r="AD63" s="1180">
        <v>18204</v>
      </c>
      <c r="AE63" s="1173">
        <f t="shared" si="36"/>
        <v>0</v>
      </c>
      <c r="AF63" s="1180">
        <v>79865</v>
      </c>
      <c r="AG63" s="1173">
        <f t="shared" si="37"/>
        <v>0</v>
      </c>
      <c r="AH63" s="1173">
        <f t="shared" si="38"/>
        <v>0</v>
      </c>
      <c r="AI63" s="1192"/>
      <c r="AJ63" s="1180">
        <v>18204</v>
      </c>
      <c r="AK63" s="1173">
        <f t="shared" si="39"/>
        <v>0</v>
      </c>
      <c r="AL63" s="1180">
        <v>79865</v>
      </c>
      <c r="AM63" s="1173">
        <f t="shared" si="40"/>
        <v>0</v>
      </c>
      <c r="AN63" s="1173">
        <f t="shared" si="41"/>
        <v>0</v>
      </c>
      <c r="AO63" s="1192"/>
      <c r="AP63" s="1180">
        <v>18204</v>
      </c>
      <c r="AQ63" s="1173">
        <f t="shared" si="42"/>
        <v>0</v>
      </c>
      <c r="AR63" s="1180">
        <v>79865</v>
      </c>
      <c r="AS63" s="1173">
        <f t="shared" si="43"/>
        <v>0</v>
      </c>
      <c r="AT63" s="1173">
        <f t="shared" si="44"/>
        <v>0</v>
      </c>
      <c r="AU63" s="1192"/>
      <c r="AV63" s="1180">
        <v>18204</v>
      </c>
      <c r="AW63" s="1173">
        <f t="shared" si="45"/>
        <v>0</v>
      </c>
      <c r="AX63" s="1180">
        <v>79865</v>
      </c>
      <c r="AY63" s="1173">
        <f t="shared" si="46"/>
        <v>0</v>
      </c>
      <c r="AZ63" s="1173">
        <f t="shared" si="47"/>
        <v>0</v>
      </c>
      <c r="BA63" s="1192"/>
      <c r="BB63" s="1178">
        <v>18204</v>
      </c>
      <c r="BC63" s="1169">
        <f t="shared" si="48"/>
        <v>0</v>
      </c>
      <c r="BD63" s="1178">
        <v>79865</v>
      </c>
      <c r="BE63" s="1169">
        <f t="shared" si="49"/>
        <v>0</v>
      </c>
      <c r="BF63" s="1169">
        <f t="shared" si="50"/>
        <v>0</v>
      </c>
      <c r="BG63" s="1169"/>
      <c r="BH63" s="1166">
        <f t="shared" si="0"/>
        <v>6</v>
      </c>
      <c r="BI63" s="1178">
        <v>18204</v>
      </c>
      <c r="BJ63" s="1169">
        <f t="shared" si="51"/>
        <v>109224</v>
      </c>
      <c r="BK63" s="1178">
        <v>79865</v>
      </c>
      <c r="BL63" s="1169">
        <f t="shared" si="52"/>
        <v>479190</v>
      </c>
      <c r="BM63" s="1169">
        <f t="shared" si="53"/>
        <v>588414</v>
      </c>
      <c r="BN63" s="1166">
        <f t="shared" si="1"/>
        <v>0</v>
      </c>
      <c r="BO63" s="1178">
        <v>18204</v>
      </c>
      <c r="BP63" s="1169">
        <f t="shared" si="54"/>
        <v>0</v>
      </c>
      <c r="BQ63" s="1178">
        <v>79865</v>
      </c>
      <c r="BR63" s="1169">
        <f t="shared" si="55"/>
        <v>0</v>
      </c>
      <c r="BS63" s="1169">
        <f t="shared" si="56"/>
        <v>0</v>
      </c>
      <c r="BT63" s="1160"/>
      <c r="BU63" s="1160"/>
      <c r="BV63" s="1160"/>
      <c r="BW63" s="1160"/>
      <c r="BX63" s="1160"/>
      <c r="BY63" s="1160"/>
      <c r="BZ63" s="1160"/>
      <c r="CA63" s="1160"/>
      <c r="CB63" s="1160"/>
      <c r="CC63" s="1160"/>
      <c r="CD63" s="1160"/>
      <c r="CE63" s="1160"/>
      <c r="CF63" s="1160"/>
      <c r="CG63" s="1160"/>
      <c r="CH63" s="1160"/>
      <c r="CI63" s="1160"/>
      <c r="CJ63" s="1160"/>
      <c r="CK63" s="1160"/>
      <c r="CL63" s="1160"/>
      <c r="CM63" s="1160"/>
      <c r="CN63" s="1160"/>
      <c r="CO63" s="1160"/>
      <c r="CP63" s="1160"/>
      <c r="CQ63" s="1160"/>
      <c r="CR63" s="1160"/>
      <c r="CS63" s="1160"/>
      <c r="CT63" s="1160"/>
      <c r="CU63" s="1160"/>
      <c r="CV63" s="1160"/>
      <c r="CW63" s="1160"/>
      <c r="CX63" s="1160"/>
      <c r="CY63" s="1160"/>
      <c r="CZ63" s="1160"/>
      <c r="DA63" s="1160"/>
      <c r="DB63" s="1160"/>
      <c r="DC63" s="1160"/>
      <c r="DD63" s="1160"/>
      <c r="DE63" s="1160"/>
      <c r="DF63" s="1160"/>
      <c r="DG63" s="1160"/>
      <c r="DH63" s="1160"/>
      <c r="DI63" s="1160"/>
      <c r="DJ63" s="1160"/>
      <c r="DK63" s="1160"/>
      <c r="DL63" s="1160"/>
      <c r="DM63" s="1160"/>
      <c r="DN63" s="1160"/>
      <c r="DO63" s="1160"/>
      <c r="DP63" s="1160"/>
      <c r="DQ63" s="1160"/>
      <c r="DR63" s="1160"/>
      <c r="DS63" s="1160"/>
      <c r="DT63" s="1160"/>
      <c r="DU63" s="1160"/>
      <c r="DV63" s="1160"/>
      <c r="DW63" s="1160"/>
      <c r="DX63" s="1160"/>
      <c r="DY63" s="1160"/>
      <c r="DZ63" s="1160"/>
      <c r="EA63" s="1160"/>
      <c r="EB63" s="1160"/>
      <c r="EC63" s="1160"/>
      <c r="ED63" s="1160"/>
      <c r="EE63" s="1160"/>
      <c r="EF63" s="1160"/>
      <c r="EG63" s="1160"/>
      <c r="EH63" s="1160"/>
      <c r="EI63" s="1160"/>
      <c r="EJ63" s="1160"/>
      <c r="EK63" s="1160"/>
      <c r="EL63" s="1160"/>
      <c r="EM63" s="1160"/>
      <c r="EN63" s="1160"/>
      <c r="EO63" s="1160"/>
      <c r="EP63" s="1160"/>
      <c r="EQ63" s="1160"/>
      <c r="ER63" s="1160"/>
      <c r="ES63" s="1160"/>
      <c r="ET63" s="1160"/>
      <c r="EU63" s="1160"/>
      <c r="EV63" s="1160"/>
      <c r="EW63" s="1160"/>
      <c r="EX63" s="1160"/>
      <c r="EY63" s="1160"/>
      <c r="EZ63" s="1160"/>
      <c r="FA63" s="1160"/>
      <c r="FB63" s="1160"/>
      <c r="FC63" s="1160"/>
      <c r="FD63" s="1160"/>
      <c r="FE63" s="1160"/>
      <c r="FF63" s="1160"/>
      <c r="FG63" s="1160"/>
      <c r="FH63" s="1160"/>
      <c r="FI63" s="1160"/>
      <c r="FJ63" s="1160"/>
      <c r="FK63" s="1160"/>
      <c r="FL63" s="1160"/>
      <c r="FM63" s="1160"/>
      <c r="FN63" s="1160"/>
      <c r="FO63" s="1160"/>
      <c r="FP63" s="1160"/>
      <c r="FQ63" s="1160"/>
      <c r="FR63" s="1160"/>
      <c r="FS63" s="1160"/>
      <c r="FT63" s="1160"/>
      <c r="FU63" s="1160"/>
      <c r="FV63" s="1160"/>
      <c r="FW63" s="1160"/>
      <c r="FX63" s="1160"/>
      <c r="FY63" s="1160"/>
      <c r="FZ63" s="1160"/>
      <c r="GA63" s="1160"/>
      <c r="GB63" s="1160"/>
      <c r="GC63" s="1160"/>
      <c r="GD63" s="1160"/>
      <c r="GE63" s="1160"/>
      <c r="GF63" s="1160"/>
      <c r="GG63" s="1160"/>
      <c r="GH63" s="1160"/>
      <c r="GI63" s="1160"/>
      <c r="GJ63" s="1160"/>
      <c r="GK63" s="1160"/>
      <c r="GL63" s="1160"/>
      <c r="GM63" s="1160"/>
      <c r="GN63" s="1160"/>
      <c r="GO63" s="1160"/>
      <c r="GP63" s="1160"/>
      <c r="GQ63" s="1160"/>
      <c r="GR63" s="1160"/>
      <c r="GS63" s="1160"/>
      <c r="GT63" s="1160"/>
      <c r="GU63" s="1160"/>
    </row>
    <row r="64" spans="1:203" s="1160" customFormat="1" ht="15" outlineLevel="1" x14ac:dyDescent="0.25">
      <c r="A64" s="1163" t="s">
        <v>1195</v>
      </c>
      <c r="B64" s="1183" t="s">
        <v>183</v>
      </c>
      <c r="C64" s="1190" t="s">
        <v>31</v>
      </c>
      <c r="D64" s="1191">
        <v>42</v>
      </c>
      <c r="E64" s="1178">
        <v>14176</v>
      </c>
      <c r="F64" s="1169">
        <f t="shared" si="24"/>
        <v>595392</v>
      </c>
      <c r="G64" s="1178">
        <v>34900</v>
      </c>
      <c r="H64" s="1169">
        <f t="shared" si="25"/>
        <v>1465800</v>
      </c>
      <c r="I64" s="1169">
        <f t="shared" si="26"/>
        <v>2061192</v>
      </c>
      <c r="J64" s="1169"/>
      <c r="K64" s="1192"/>
      <c r="L64" s="1180">
        <v>14176</v>
      </c>
      <c r="M64" s="1173">
        <f t="shared" si="27"/>
        <v>0</v>
      </c>
      <c r="N64" s="1180">
        <v>34900</v>
      </c>
      <c r="O64" s="1173">
        <f t="shared" si="28"/>
        <v>0</v>
      </c>
      <c r="P64" s="1173">
        <f t="shared" si="29"/>
        <v>0</v>
      </c>
      <c r="Q64" s="1192"/>
      <c r="R64" s="1180">
        <v>14176</v>
      </c>
      <c r="S64" s="1173">
        <f t="shared" si="30"/>
        <v>0</v>
      </c>
      <c r="T64" s="1180">
        <v>34900</v>
      </c>
      <c r="U64" s="1173">
        <f t="shared" si="31"/>
        <v>0</v>
      </c>
      <c r="V64" s="1173">
        <f t="shared" si="32"/>
        <v>0</v>
      </c>
      <c r="W64" s="1193">
        <v>5</v>
      </c>
      <c r="X64" s="1180">
        <v>14176</v>
      </c>
      <c r="Y64" s="1173">
        <f t="shared" si="33"/>
        <v>70880</v>
      </c>
      <c r="Z64" s="1180">
        <v>34900</v>
      </c>
      <c r="AA64" s="1173">
        <f t="shared" si="34"/>
        <v>174500</v>
      </c>
      <c r="AB64" s="1173">
        <f t="shared" si="35"/>
        <v>245380</v>
      </c>
      <c r="AC64" s="1192"/>
      <c r="AD64" s="1180">
        <v>14176</v>
      </c>
      <c r="AE64" s="1173">
        <f t="shared" si="36"/>
        <v>0</v>
      </c>
      <c r="AF64" s="1180">
        <v>34900</v>
      </c>
      <c r="AG64" s="1173">
        <f t="shared" si="37"/>
        <v>0</v>
      </c>
      <c r="AH64" s="1173">
        <f t="shared" si="38"/>
        <v>0</v>
      </c>
      <c r="AI64" s="1192"/>
      <c r="AJ64" s="1180">
        <v>14176</v>
      </c>
      <c r="AK64" s="1173">
        <f t="shared" si="39"/>
        <v>0</v>
      </c>
      <c r="AL64" s="1180">
        <v>34900</v>
      </c>
      <c r="AM64" s="1173">
        <f t="shared" si="40"/>
        <v>0</v>
      </c>
      <c r="AN64" s="1173">
        <f t="shared" si="41"/>
        <v>0</v>
      </c>
      <c r="AO64" s="1192"/>
      <c r="AP64" s="1180">
        <v>14176</v>
      </c>
      <c r="AQ64" s="1173">
        <f t="shared" si="42"/>
        <v>0</v>
      </c>
      <c r="AR64" s="1180">
        <v>34900</v>
      </c>
      <c r="AS64" s="1173">
        <f t="shared" si="43"/>
        <v>0</v>
      </c>
      <c r="AT64" s="1173">
        <f t="shared" si="44"/>
        <v>0</v>
      </c>
      <c r="AU64" s="1192"/>
      <c r="AV64" s="1180">
        <v>14176</v>
      </c>
      <c r="AW64" s="1173">
        <f t="shared" si="45"/>
        <v>0</v>
      </c>
      <c r="AX64" s="1180">
        <v>34900</v>
      </c>
      <c r="AY64" s="1173">
        <f t="shared" si="46"/>
        <v>0</v>
      </c>
      <c r="AZ64" s="1173">
        <f t="shared" si="47"/>
        <v>0</v>
      </c>
      <c r="BA64" s="1192"/>
      <c r="BB64" s="1178">
        <v>14176</v>
      </c>
      <c r="BC64" s="1169">
        <f t="shared" si="48"/>
        <v>0</v>
      </c>
      <c r="BD64" s="1178">
        <v>34900</v>
      </c>
      <c r="BE64" s="1169">
        <f t="shared" si="49"/>
        <v>0</v>
      </c>
      <c r="BF64" s="1169">
        <f t="shared" si="50"/>
        <v>0</v>
      </c>
      <c r="BG64" s="1169"/>
      <c r="BH64" s="1166">
        <f t="shared" si="0"/>
        <v>5</v>
      </c>
      <c r="BI64" s="1178">
        <v>14176</v>
      </c>
      <c r="BJ64" s="1169">
        <f t="shared" si="51"/>
        <v>70880</v>
      </c>
      <c r="BK64" s="1178">
        <v>34900</v>
      </c>
      <c r="BL64" s="1169">
        <f t="shared" si="52"/>
        <v>174500</v>
      </c>
      <c r="BM64" s="1169">
        <f t="shared" si="53"/>
        <v>245380</v>
      </c>
      <c r="BN64" s="1166">
        <f t="shared" si="1"/>
        <v>37</v>
      </c>
      <c r="BO64" s="1178">
        <v>14176</v>
      </c>
      <c r="BP64" s="1169">
        <f t="shared" si="54"/>
        <v>524512</v>
      </c>
      <c r="BQ64" s="1178">
        <v>34900</v>
      </c>
      <c r="BR64" s="1169">
        <f t="shared" si="55"/>
        <v>1291300</v>
      </c>
      <c r="BS64" s="1169">
        <f t="shared" si="56"/>
        <v>1815812</v>
      </c>
    </row>
    <row r="65" spans="1:203" ht="15" outlineLevel="1" collapsed="1" x14ac:dyDescent="0.2">
      <c r="A65" s="1163" t="s">
        <v>1196</v>
      </c>
      <c r="B65" s="1183" t="s">
        <v>1197</v>
      </c>
      <c r="C65" s="1190" t="s">
        <v>31</v>
      </c>
      <c r="D65" s="1191">
        <v>1</v>
      </c>
      <c r="E65" s="1178">
        <v>504288.43</v>
      </c>
      <c r="F65" s="1169">
        <f t="shared" si="24"/>
        <v>504288.43</v>
      </c>
      <c r="G65" s="1178">
        <v>855301.2</v>
      </c>
      <c r="H65" s="1169">
        <f t="shared" si="25"/>
        <v>855301.2</v>
      </c>
      <c r="I65" s="1169">
        <f t="shared" si="26"/>
        <v>1359589.63</v>
      </c>
      <c r="J65" s="1169"/>
      <c r="K65" s="1192"/>
      <c r="L65" s="1180">
        <v>504288.43</v>
      </c>
      <c r="M65" s="1173">
        <f t="shared" si="27"/>
        <v>0</v>
      </c>
      <c r="N65" s="1180">
        <v>855301.2</v>
      </c>
      <c r="O65" s="1173">
        <f t="shared" si="28"/>
        <v>0</v>
      </c>
      <c r="P65" s="1173">
        <f t="shared" si="29"/>
        <v>0</v>
      </c>
      <c r="Q65" s="1192"/>
      <c r="R65" s="1180">
        <v>504288.43</v>
      </c>
      <c r="S65" s="1173">
        <f t="shared" si="30"/>
        <v>0</v>
      </c>
      <c r="T65" s="1180">
        <v>855301.2</v>
      </c>
      <c r="U65" s="1173">
        <f t="shared" si="31"/>
        <v>0</v>
      </c>
      <c r="V65" s="1173">
        <f t="shared" si="32"/>
        <v>0</v>
      </c>
      <c r="W65" s="1193">
        <v>0.9</v>
      </c>
      <c r="X65" s="1180">
        <v>504288.43</v>
      </c>
      <c r="Y65" s="1173">
        <f t="shared" si="33"/>
        <v>453859.587</v>
      </c>
      <c r="Z65" s="1180">
        <v>855301.2</v>
      </c>
      <c r="AA65" s="1173">
        <f t="shared" si="34"/>
        <v>769771.08</v>
      </c>
      <c r="AB65" s="1173">
        <f t="shared" si="35"/>
        <v>1223630.6669999999</v>
      </c>
      <c r="AC65" s="1192"/>
      <c r="AD65" s="1180">
        <v>504288.43</v>
      </c>
      <c r="AE65" s="1173">
        <f t="shared" si="36"/>
        <v>0</v>
      </c>
      <c r="AF65" s="1180">
        <v>855301.2</v>
      </c>
      <c r="AG65" s="1173">
        <f t="shared" si="37"/>
        <v>0</v>
      </c>
      <c r="AH65" s="1173">
        <f t="shared" si="38"/>
        <v>0</v>
      </c>
      <c r="AI65" s="1192"/>
      <c r="AJ65" s="1180">
        <v>504288.43</v>
      </c>
      <c r="AK65" s="1173">
        <f t="shared" si="39"/>
        <v>0</v>
      </c>
      <c r="AL65" s="1180">
        <v>855301.2</v>
      </c>
      <c r="AM65" s="1173">
        <f t="shared" si="40"/>
        <v>0</v>
      </c>
      <c r="AN65" s="1173">
        <f t="shared" si="41"/>
        <v>0</v>
      </c>
      <c r="AO65" s="1192"/>
      <c r="AP65" s="1180">
        <v>504288.43</v>
      </c>
      <c r="AQ65" s="1173">
        <f t="shared" si="42"/>
        <v>0</v>
      </c>
      <c r="AR65" s="1180">
        <v>855301.2</v>
      </c>
      <c r="AS65" s="1173">
        <f t="shared" si="43"/>
        <v>0</v>
      </c>
      <c r="AT65" s="1173">
        <f t="shared" si="44"/>
        <v>0</v>
      </c>
      <c r="AU65" s="1192"/>
      <c r="AV65" s="1180">
        <v>504288.43</v>
      </c>
      <c r="AW65" s="1173">
        <f t="shared" si="45"/>
        <v>0</v>
      </c>
      <c r="AX65" s="1180">
        <v>855301.2</v>
      </c>
      <c r="AY65" s="1173">
        <f t="shared" si="46"/>
        <v>0</v>
      </c>
      <c r="AZ65" s="1173">
        <f t="shared" si="47"/>
        <v>0</v>
      </c>
      <c r="BA65" s="1192"/>
      <c r="BB65" s="1178">
        <v>504288.43</v>
      </c>
      <c r="BC65" s="1169">
        <f t="shared" si="48"/>
        <v>0</v>
      </c>
      <c r="BD65" s="1178">
        <v>855301.2</v>
      </c>
      <c r="BE65" s="1169">
        <f t="shared" si="49"/>
        <v>0</v>
      </c>
      <c r="BF65" s="1169">
        <f t="shared" si="50"/>
        <v>0</v>
      </c>
      <c r="BG65" s="1169"/>
      <c r="BH65" s="1166">
        <f t="shared" si="0"/>
        <v>0.9</v>
      </c>
      <c r="BI65" s="1178">
        <v>504288.43</v>
      </c>
      <c r="BJ65" s="1169">
        <f t="shared" si="51"/>
        <v>453859.587</v>
      </c>
      <c r="BK65" s="1178">
        <v>855301.2</v>
      </c>
      <c r="BL65" s="1169">
        <f t="shared" si="52"/>
        <v>769771.08</v>
      </c>
      <c r="BM65" s="1169">
        <f t="shared" si="53"/>
        <v>1223630.6669999999</v>
      </c>
      <c r="BN65" s="1166">
        <f t="shared" si="1"/>
        <v>9.9999999999999978E-2</v>
      </c>
      <c r="BO65" s="1178">
        <v>504288.43</v>
      </c>
      <c r="BP65" s="1169">
        <f t="shared" si="54"/>
        <v>50428.842999999986</v>
      </c>
      <c r="BQ65" s="1178">
        <v>855301.2</v>
      </c>
      <c r="BR65" s="1169">
        <f t="shared" si="55"/>
        <v>85530.119999999981</v>
      </c>
      <c r="BS65" s="1169">
        <f t="shared" si="56"/>
        <v>135958.96299999996</v>
      </c>
    </row>
    <row r="66" spans="1:203" s="1195" customFormat="1" ht="15" hidden="1" outlineLevel="1" collapsed="1" x14ac:dyDescent="0.2">
      <c r="A66" s="1163" t="s">
        <v>1198</v>
      </c>
      <c r="B66" s="1183" t="s">
        <v>185</v>
      </c>
      <c r="C66" s="1190" t="s">
        <v>1189</v>
      </c>
      <c r="D66" s="1191">
        <v>41.2</v>
      </c>
      <c r="E66" s="1178">
        <v>44343.5</v>
      </c>
      <c r="F66" s="1169">
        <f t="shared" si="24"/>
        <v>1826952.2000000002</v>
      </c>
      <c r="G66" s="1178">
        <v>47372</v>
      </c>
      <c r="H66" s="1169">
        <f t="shared" si="25"/>
        <v>1951726.4000000001</v>
      </c>
      <c r="I66" s="1169">
        <f t="shared" si="26"/>
        <v>3778678.6000000006</v>
      </c>
      <c r="J66" s="1169"/>
      <c r="K66" s="1192">
        <v>41.2</v>
      </c>
      <c r="L66" s="1180">
        <v>44343.5</v>
      </c>
      <c r="M66" s="1173">
        <f t="shared" si="27"/>
        <v>1826952.2000000002</v>
      </c>
      <c r="N66" s="1180">
        <v>47372</v>
      </c>
      <c r="O66" s="1173">
        <f t="shared" si="28"/>
        <v>1951726.4000000001</v>
      </c>
      <c r="P66" s="1173">
        <f t="shared" si="29"/>
        <v>3778678.6000000006</v>
      </c>
      <c r="Q66" s="1192"/>
      <c r="R66" s="1180">
        <v>44343.5</v>
      </c>
      <c r="S66" s="1173">
        <f t="shared" si="30"/>
        <v>0</v>
      </c>
      <c r="T66" s="1180">
        <v>47372</v>
      </c>
      <c r="U66" s="1173">
        <f t="shared" si="31"/>
        <v>0</v>
      </c>
      <c r="V66" s="1173">
        <f t="shared" si="32"/>
        <v>0</v>
      </c>
      <c r="W66" s="1193"/>
      <c r="X66" s="1180">
        <v>44343.5</v>
      </c>
      <c r="Y66" s="1173">
        <f t="shared" si="33"/>
        <v>0</v>
      </c>
      <c r="Z66" s="1180">
        <v>47372</v>
      </c>
      <c r="AA66" s="1173">
        <f t="shared" si="34"/>
        <v>0</v>
      </c>
      <c r="AB66" s="1173">
        <f t="shared" si="35"/>
        <v>0</v>
      </c>
      <c r="AC66" s="1192"/>
      <c r="AD66" s="1180">
        <v>44343.5</v>
      </c>
      <c r="AE66" s="1173">
        <f t="shared" si="36"/>
        <v>0</v>
      </c>
      <c r="AF66" s="1180">
        <v>47372</v>
      </c>
      <c r="AG66" s="1173">
        <f t="shared" si="37"/>
        <v>0</v>
      </c>
      <c r="AH66" s="1173">
        <f t="shared" si="38"/>
        <v>0</v>
      </c>
      <c r="AI66" s="1192"/>
      <c r="AJ66" s="1180">
        <v>44343.5</v>
      </c>
      <c r="AK66" s="1173">
        <f t="shared" si="39"/>
        <v>0</v>
      </c>
      <c r="AL66" s="1180">
        <v>47372</v>
      </c>
      <c r="AM66" s="1173">
        <f t="shared" si="40"/>
        <v>0</v>
      </c>
      <c r="AN66" s="1173">
        <f t="shared" si="41"/>
        <v>0</v>
      </c>
      <c r="AO66" s="1192"/>
      <c r="AP66" s="1180">
        <v>44343.5</v>
      </c>
      <c r="AQ66" s="1173">
        <f t="shared" si="42"/>
        <v>0</v>
      </c>
      <c r="AR66" s="1180">
        <v>47372</v>
      </c>
      <c r="AS66" s="1173">
        <f t="shared" si="43"/>
        <v>0</v>
      </c>
      <c r="AT66" s="1173">
        <f t="shared" si="44"/>
        <v>0</v>
      </c>
      <c r="AU66" s="1192"/>
      <c r="AV66" s="1180">
        <v>44343.5</v>
      </c>
      <c r="AW66" s="1173">
        <f t="shared" si="45"/>
        <v>0</v>
      </c>
      <c r="AX66" s="1180">
        <v>47372</v>
      </c>
      <c r="AY66" s="1173">
        <f t="shared" si="46"/>
        <v>0</v>
      </c>
      <c r="AZ66" s="1173">
        <f t="shared" si="47"/>
        <v>0</v>
      </c>
      <c r="BA66" s="1192"/>
      <c r="BB66" s="1178">
        <v>44343.5</v>
      </c>
      <c r="BC66" s="1169">
        <f t="shared" si="48"/>
        <v>0</v>
      </c>
      <c r="BD66" s="1178">
        <v>47372</v>
      </c>
      <c r="BE66" s="1169">
        <f t="shared" si="49"/>
        <v>0</v>
      </c>
      <c r="BF66" s="1169">
        <f t="shared" si="50"/>
        <v>0</v>
      </c>
      <c r="BG66" s="1169"/>
      <c r="BH66" s="1166">
        <f t="shared" si="0"/>
        <v>41.2</v>
      </c>
      <c r="BI66" s="1178">
        <v>44343.5</v>
      </c>
      <c r="BJ66" s="1169">
        <f t="shared" si="51"/>
        <v>1826952.2000000002</v>
      </c>
      <c r="BK66" s="1178">
        <v>47372</v>
      </c>
      <c r="BL66" s="1169">
        <f t="shared" si="52"/>
        <v>1951726.4000000001</v>
      </c>
      <c r="BM66" s="1169">
        <f t="shared" si="53"/>
        <v>3778678.6000000006</v>
      </c>
      <c r="BN66" s="1166">
        <f t="shared" si="1"/>
        <v>0</v>
      </c>
      <c r="BO66" s="1178">
        <v>44343.5</v>
      </c>
      <c r="BP66" s="1169">
        <f t="shared" si="54"/>
        <v>0</v>
      </c>
      <c r="BQ66" s="1178">
        <v>47372</v>
      </c>
      <c r="BR66" s="1169">
        <f t="shared" si="55"/>
        <v>0</v>
      </c>
      <c r="BS66" s="1169">
        <f t="shared" si="56"/>
        <v>0</v>
      </c>
      <c r="BT66" s="1125"/>
      <c r="BU66" s="1125"/>
      <c r="BV66" s="1125"/>
      <c r="BW66" s="1125"/>
      <c r="BX66" s="1125"/>
      <c r="BY66" s="1125"/>
      <c r="BZ66" s="1125"/>
      <c r="CA66" s="1125"/>
      <c r="CB66" s="1125"/>
      <c r="CC66" s="1125"/>
      <c r="CD66" s="1125"/>
      <c r="CE66" s="1125"/>
      <c r="CF66" s="1125"/>
      <c r="CG66" s="1125"/>
      <c r="CH66" s="1125"/>
      <c r="CI66" s="1125"/>
      <c r="CJ66" s="1125"/>
      <c r="CK66" s="1125"/>
      <c r="CL66" s="1125"/>
      <c r="CM66" s="1125"/>
      <c r="CN66" s="1125"/>
      <c r="CO66" s="1125"/>
      <c r="CP66" s="1125"/>
      <c r="CQ66" s="1125"/>
      <c r="CR66" s="1125"/>
      <c r="CS66" s="1125"/>
      <c r="CT66" s="1125"/>
      <c r="CU66" s="1125"/>
      <c r="CV66" s="1125"/>
      <c r="CW66" s="1125"/>
      <c r="CX66" s="1125"/>
      <c r="CY66" s="1125"/>
      <c r="CZ66" s="1125"/>
      <c r="DA66" s="1125"/>
      <c r="DB66" s="1125"/>
      <c r="DC66" s="1125"/>
      <c r="DD66" s="1125"/>
      <c r="DE66" s="1125"/>
      <c r="DF66" s="1125"/>
      <c r="DG66" s="1125"/>
      <c r="DH66" s="1125"/>
      <c r="DI66" s="1125"/>
      <c r="DJ66" s="1125"/>
      <c r="DK66" s="1125"/>
      <c r="DL66" s="1125"/>
      <c r="DM66" s="1125"/>
      <c r="DN66" s="1125"/>
      <c r="DO66" s="1125"/>
      <c r="DP66" s="1125"/>
      <c r="DQ66" s="1125"/>
      <c r="DR66" s="1125"/>
      <c r="DS66" s="1125"/>
      <c r="DT66" s="1125"/>
      <c r="DU66" s="1125"/>
      <c r="DV66" s="1125"/>
      <c r="DW66" s="1125"/>
      <c r="DX66" s="1125"/>
      <c r="DY66" s="1125"/>
      <c r="DZ66" s="1125"/>
      <c r="EA66" s="1125"/>
      <c r="EB66" s="1125"/>
      <c r="EC66" s="1125"/>
      <c r="ED66" s="1125"/>
      <c r="EE66" s="1125"/>
      <c r="EF66" s="1125"/>
      <c r="EG66" s="1125"/>
      <c r="EH66" s="1125"/>
      <c r="EI66" s="1125"/>
      <c r="EJ66" s="1125"/>
      <c r="EK66" s="1125"/>
      <c r="EL66" s="1125"/>
      <c r="EM66" s="1125"/>
      <c r="EN66" s="1125"/>
      <c r="EO66" s="1125"/>
      <c r="EP66" s="1125"/>
      <c r="EQ66" s="1125"/>
      <c r="ER66" s="1125"/>
      <c r="ES66" s="1125"/>
      <c r="ET66" s="1125"/>
      <c r="EU66" s="1125"/>
      <c r="EV66" s="1125"/>
      <c r="EW66" s="1125"/>
      <c r="EX66" s="1125"/>
      <c r="EY66" s="1125"/>
      <c r="EZ66" s="1125"/>
      <c r="FA66" s="1125"/>
      <c r="FB66" s="1125"/>
      <c r="FC66" s="1125"/>
      <c r="FD66" s="1125"/>
      <c r="FE66" s="1125"/>
      <c r="FF66" s="1125"/>
      <c r="FG66" s="1125"/>
      <c r="FH66" s="1125"/>
      <c r="FI66" s="1125"/>
      <c r="FJ66" s="1125"/>
      <c r="FK66" s="1125"/>
      <c r="FL66" s="1125"/>
      <c r="FM66" s="1125"/>
      <c r="FN66" s="1125"/>
      <c r="FO66" s="1125"/>
      <c r="FP66" s="1125"/>
      <c r="FQ66" s="1125"/>
      <c r="FR66" s="1125"/>
      <c r="FS66" s="1125"/>
      <c r="FT66" s="1125"/>
      <c r="FU66" s="1125"/>
      <c r="FV66" s="1125"/>
      <c r="FW66" s="1125"/>
      <c r="FX66" s="1125"/>
      <c r="FY66" s="1125"/>
      <c r="FZ66" s="1125"/>
      <c r="GA66" s="1125"/>
      <c r="GB66" s="1125"/>
      <c r="GC66" s="1125"/>
      <c r="GD66" s="1125"/>
      <c r="GE66" s="1125"/>
      <c r="GF66" s="1125"/>
      <c r="GG66" s="1125"/>
      <c r="GH66" s="1125"/>
      <c r="GI66" s="1125"/>
      <c r="GJ66" s="1125"/>
      <c r="GK66" s="1125"/>
      <c r="GL66" s="1125"/>
      <c r="GM66" s="1125"/>
      <c r="GN66" s="1125"/>
      <c r="GO66" s="1125"/>
      <c r="GP66" s="1125"/>
      <c r="GQ66" s="1125"/>
      <c r="GR66" s="1125"/>
      <c r="GS66" s="1125"/>
      <c r="GT66" s="1125"/>
      <c r="GU66" s="1125"/>
    </row>
    <row r="67" spans="1:203" s="1199" customFormat="1" ht="15" hidden="1" outlineLevel="1" collapsed="1" x14ac:dyDescent="0.25">
      <c r="A67" s="1163" t="s">
        <v>1199</v>
      </c>
      <c r="B67" s="1183" t="s">
        <v>186</v>
      </c>
      <c r="C67" s="1190" t="s">
        <v>1167</v>
      </c>
      <c r="D67" s="1196">
        <v>387</v>
      </c>
      <c r="E67" s="1178">
        <v>3576</v>
      </c>
      <c r="F67" s="1169">
        <f t="shared" si="24"/>
        <v>1383912</v>
      </c>
      <c r="G67" s="1178">
        <v>3510</v>
      </c>
      <c r="H67" s="1169">
        <f t="shared" si="25"/>
        <v>1358370</v>
      </c>
      <c r="I67" s="1169">
        <f t="shared" si="26"/>
        <v>2742282</v>
      </c>
      <c r="J67" s="1169"/>
      <c r="K67" s="1197"/>
      <c r="L67" s="1180">
        <v>3576</v>
      </c>
      <c r="M67" s="1173">
        <f t="shared" si="27"/>
        <v>0</v>
      </c>
      <c r="N67" s="1180">
        <v>3510</v>
      </c>
      <c r="O67" s="1173">
        <f t="shared" si="28"/>
        <v>0</v>
      </c>
      <c r="P67" s="1173">
        <f t="shared" si="29"/>
        <v>0</v>
      </c>
      <c r="Q67" s="1197">
        <v>387</v>
      </c>
      <c r="R67" s="1180">
        <v>3576</v>
      </c>
      <c r="S67" s="1173">
        <f t="shared" si="30"/>
        <v>1383912</v>
      </c>
      <c r="T67" s="1180">
        <v>3510</v>
      </c>
      <c r="U67" s="1173">
        <f t="shared" si="31"/>
        <v>1358370</v>
      </c>
      <c r="V67" s="1173">
        <f t="shared" si="32"/>
        <v>2742282</v>
      </c>
      <c r="W67" s="1198"/>
      <c r="X67" s="1180">
        <v>3576</v>
      </c>
      <c r="Y67" s="1173">
        <f t="shared" si="33"/>
        <v>0</v>
      </c>
      <c r="Z67" s="1180">
        <v>3510</v>
      </c>
      <c r="AA67" s="1173">
        <f t="shared" si="34"/>
        <v>0</v>
      </c>
      <c r="AB67" s="1173">
        <f t="shared" si="35"/>
        <v>0</v>
      </c>
      <c r="AC67" s="1197"/>
      <c r="AD67" s="1180">
        <v>3576</v>
      </c>
      <c r="AE67" s="1173">
        <f t="shared" si="36"/>
        <v>0</v>
      </c>
      <c r="AF67" s="1180">
        <v>3510</v>
      </c>
      <c r="AG67" s="1173">
        <f t="shared" si="37"/>
        <v>0</v>
      </c>
      <c r="AH67" s="1173">
        <f t="shared" si="38"/>
        <v>0</v>
      </c>
      <c r="AI67" s="1197"/>
      <c r="AJ67" s="1180">
        <v>3576</v>
      </c>
      <c r="AK67" s="1173">
        <f t="shared" si="39"/>
        <v>0</v>
      </c>
      <c r="AL67" s="1180">
        <v>3510</v>
      </c>
      <c r="AM67" s="1173">
        <f t="shared" si="40"/>
        <v>0</v>
      </c>
      <c r="AN67" s="1173">
        <f t="shared" si="41"/>
        <v>0</v>
      </c>
      <c r="AO67" s="1197"/>
      <c r="AP67" s="1180">
        <v>3576</v>
      </c>
      <c r="AQ67" s="1173">
        <f t="shared" si="42"/>
        <v>0</v>
      </c>
      <c r="AR67" s="1180">
        <v>3510</v>
      </c>
      <c r="AS67" s="1173">
        <f t="shared" si="43"/>
        <v>0</v>
      </c>
      <c r="AT67" s="1173">
        <f t="shared" si="44"/>
        <v>0</v>
      </c>
      <c r="AU67" s="1197"/>
      <c r="AV67" s="1180">
        <v>3576</v>
      </c>
      <c r="AW67" s="1173">
        <f t="shared" si="45"/>
        <v>0</v>
      </c>
      <c r="AX67" s="1180">
        <v>3510</v>
      </c>
      <c r="AY67" s="1173">
        <f t="shared" si="46"/>
        <v>0</v>
      </c>
      <c r="AZ67" s="1173">
        <f t="shared" si="47"/>
        <v>0</v>
      </c>
      <c r="BA67" s="1197"/>
      <c r="BB67" s="1178">
        <v>3576</v>
      </c>
      <c r="BC67" s="1169">
        <f t="shared" si="48"/>
        <v>0</v>
      </c>
      <c r="BD67" s="1178">
        <v>3510</v>
      </c>
      <c r="BE67" s="1169">
        <f t="shared" si="49"/>
        <v>0</v>
      </c>
      <c r="BF67" s="1169">
        <f t="shared" si="50"/>
        <v>0</v>
      </c>
      <c r="BG67" s="1169"/>
      <c r="BH67" s="1166">
        <f t="shared" si="0"/>
        <v>387</v>
      </c>
      <c r="BI67" s="1178">
        <v>3576</v>
      </c>
      <c r="BJ67" s="1169">
        <f t="shared" si="51"/>
        <v>1383912</v>
      </c>
      <c r="BK67" s="1178">
        <v>3510</v>
      </c>
      <c r="BL67" s="1169">
        <f t="shared" si="52"/>
        <v>1358370</v>
      </c>
      <c r="BM67" s="1169">
        <f t="shared" si="53"/>
        <v>2742282</v>
      </c>
      <c r="BN67" s="1166">
        <f t="shared" si="1"/>
        <v>0</v>
      </c>
      <c r="BO67" s="1178">
        <v>3576</v>
      </c>
      <c r="BP67" s="1169">
        <f t="shared" si="54"/>
        <v>0</v>
      </c>
      <c r="BQ67" s="1178">
        <v>3510</v>
      </c>
      <c r="BR67" s="1169">
        <f t="shared" si="55"/>
        <v>0</v>
      </c>
      <c r="BS67" s="1169">
        <f t="shared" si="56"/>
        <v>0</v>
      </c>
    </row>
    <row r="68" spans="1:203" s="1160" customFormat="1" ht="15" hidden="1" outlineLevel="1" collapsed="1" x14ac:dyDescent="0.25">
      <c r="A68" s="1163" t="s">
        <v>1200</v>
      </c>
      <c r="B68" s="1183" t="s">
        <v>187</v>
      </c>
      <c r="C68" s="1190" t="s">
        <v>31</v>
      </c>
      <c r="D68" s="1191">
        <v>15</v>
      </c>
      <c r="E68" s="1178">
        <v>25728.400000000001</v>
      </c>
      <c r="F68" s="1169">
        <f t="shared" si="24"/>
        <v>385926</v>
      </c>
      <c r="G68" s="1178">
        <v>850.2</v>
      </c>
      <c r="H68" s="1169">
        <f t="shared" si="25"/>
        <v>12753</v>
      </c>
      <c r="I68" s="1169">
        <f t="shared" si="26"/>
        <v>398679</v>
      </c>
      <c r="J68" s="1169"/>
      <c r="K68" s="1192">
        <v>15</v>
      </c>
      <c r="L68" s="1180">
        <v>25728.400000000001</v>
      </c>
      <c r="M68" s="1173">
        <f t="shared" si="27"/>
        <v>385926</v>
      </c>
      <c r="N68" s="1180">
        <v>850.2</v>
      </c>
      <c r="O68" s="1173">
        <f t="shared" si="28"/>
        <v>12753</v>
      </c>
      <c r="P68" s="1173">
        <f t="shared" si="29"/>
        <v>398679</v>
      </c>
      <c r="Q68" s="1192"/>
      <c r="R68" s="1180">
        <v>25728.400000000001</v>
      </c>
      <c r="S68" s="1173">
        <f t="shared" si="30"/>
        <v>0</v>
      </c>
      <c r="T68" s="1180">
        <v>850.2</v>
      </c>
      <c r="U68" s="1173">
        <f t="shared" si="31"/>
        <v>0</v>
      </c>
      <c r="V68" s="1173">
        <f t="shared" si="32"/>
        <v>0</v>
      </c>
      <c r="W68" s="1193"/>
      <c r="X68" s="1180">
        <v>25728.400000000001</v>
      </c>
      <c r="Y68" s="1173">
        <f t="shared" si="33"/>
        <v>0</v>
      </c>
      <c r="Z68" s="1180">
        <v>850.2</v>
      </c>
      <c r="AA68" s="1173">
        <f t="shared" si="34"/>
        <v>0</v>
      </c>
      <c r="AB68" s="1173">
        <f t="shared" si="35"/>
        <v>0</v>
      </c>
      <c r="AC68" s="1192"/>
      <c r="AD68" s="1180">
        <v>25728.400000000001</v>
      </c>
      <c r="AE68" s="1173">
        <f t="shared" si="36"/>
        <v>0</v>
      </c>
      <c r="AF68" s="1180">
        <v>850.2</v>
      </c>
      <c r="AG68" s="1173">
        <f t="shared" si="37"/>
        <v>0</v>
      </c>
      <c r="AH68" s="1173">
        <f t="shared" si="38"/>
        <v>0</v>
      </c>
      <c r="AI68" s="1192"/>
      <c r="AJ68" s="1180">
        <v>25728.400000000001</v>
      </c>
      <c r="AK68" s="1173">
        <f t="shared" si="39"/>
        <v>0</v>
      </c>
      <c r="AL68" s="1180">
        <v>850.2</v>
      </c>
      <c r="AM68" s="1173">
        <f t="shared" si="40"/>
        <v>0</v>
      </c>
      <c r="AN68" s="1173">
        <f t="shared" si="41"/>
        <v>0</v>
      </c>
      <c r="AO68" s="1192"/>
      <c r="AP68" s="1180">
        <v>25728.400000000001</v>
      </c>
      <c r="AQ68" s="1173">
        <f t="shared" si="42"/>
        <v>0</v>
      </c>
      <c r="AR68" s="1180">
        <v>850.2</v>
      </c>
      <c r="AS68" s="1173">
        <f t="shared" si="43"/>
        <v>0</v>
      </c>
      <c r="AT68" s="1173">
        <f t="shared" si="44"/>
        <v>0</v>
      </c>
      <c r="AU68" s="1192"/>
      <c r="AV68" s="1180">
        <v>25728.400000000001</v>
      </c>
      <c r="AW68" s="1173">
        <f t="shared" si="45"/>
        <v>0</v>
      </c>
      <c r="AX68" s="1180">
        <v>850.2</v>
      </c>
      <c r="AY68" s="1173">
        <f t="shared" si="46"/>
        <v>0</v>
      </c>
      <c r="AZ68" s="1173">
        <f t="shared" si="47"/>
        <v>0</v>
      </c>
      <c r="BA68" s="1192"/>
      <c r="BB68" s="1178">
        <v>25728.400000000001</v>
      </c>
      <c r="BC68" s="1169">
        <f t="shared" si="48"/>
        <v>0</v>
      </c>
      <c r="BD68" s="1178">
        <v>850.2</v>
      </c>
      <c r="BE68" s="1169">
        <f t="shared" si="49"/>
        <v>0</v>
      </c>
      <c r="BF68" s="1169">
        <f t="shared" si="50"/>
        <v>0</v>
      </c>
      <c r="BG68" s="1169"/>
      <c r="BH68" s="1166">
        <f t="shared" si="0"/>
        <v>15</v>
      </c>
      <c r="BI68" s="1178">
        <v>25728.400000000001</v>
      </c>
      <c r="BJ68" s="1169">
        <f t="shared" si="51"/>
        <v>385926</v>
      </c>
      <c r="BK68" s="1178">
        <v>850.2</v>
      </c>
      <c r="BL68" s="1169">
        <f t="shared" si="52"/>
        <v>12753</v>
      </c>
      <c r="BM68" s="1169">
        <f t="shared" si="53"/>
        <v>398679</v>
      </c>
      <c r="BN68" s="1166">
        <f t="shared" si="1"/>
        <v>0</v>
      </c>
      <c r="BO68" s="1178">
        <v>25728.400000000001</v>
      </c>
      <c r="BP68" s="1169">
        <f t="shared" si="54"/>
        <v>0</v>
      </c>
      <c r="BQ68" s="1178">
        <v>850.2</v>
      </c>
      <c r="BR68" s="1169">
        <f t="shared" si="55"/>
        <v>0</v>
      </c>
      <c r="BS68" s="1169">
        <f t="shared" si="56"/>
        <v>0</v>
      </c>
    </row>
    <row r="69" spans="1:203" s="1160" customFormat="1" ht="15" hidden="1" outlineLevel="1" x14ac:dyDescent="0.25">
      <c r="A69" s="1163" t="s">
        <v>1201</v>
      </c>
      <c r="B69" s="1183" t="s">
        <v>188</v>
      </c>
      <c r="C69" s="1190" t="s">
        <v>31</v>
      </c>
      <c r="D69" s="1191">
        <v>1</v>
      </c>
      <c r="E69" s="1178">
        <v>89509.68</v>
      </c>
      <c r="F69" s="1169">
        <f t="shared" si="24"/>
        <v>89509.68</v>
      </c>
      <c r="G69" s="1178">
        <v>73184.800000000003</v>
      </c>
      <c r="H69" s="1169">
        <f t="shared" si="25"/>
        <v>73184.800000000003</v>
      </c>
      <c r="I69" s="1169">
        <f t="shared" si="26"/>
        <v>162694.47999999998</v>
      </c>
      <c r="J69" s="1169"/>
      <c r="K69" s="1192"/>
      <c r="L69" s="1180">
        <v>89509.68</v>
      </c>
      <c r="M69" s="1173">
        <f t="shared" si="27"/>
        <v>0</v>
      </c>
      <c r="N69" s="1180">
        <v>73184.800000000003</v>
      </c>
      <c r="O69" s="1173">
        <f t="shared" si="28"/>
        <v>0</v>
      </c>
      <c r="P69" s="1173">
        <f t="shared" si="29"/>
        <v>0</v>
      </c>
      <c r="Q69" s="1192"/>
      <c r="R69" s="1180">
        <v>89509.68</v>
      </c>
      <c r="S69" s="1173">
        <f t="shared" si="30"/>
        <v>0</v>
      </c>
      <c r="T69" s="1180">
        <v>73184.800000000003</v>
      </c>
      <c r="U69" s="1173">
        <f t="shared" si="31"/>
        <v>0</v>
      </c>
      <c r="V69" s="1173">
        <f t="shared" si="32"/>
        <v>0</v>
      </c>
      <c r="W69" s="1193"/>
      <c r="X69" s="1180">
        <v>89509.68</v>
      </c>
      <c r="Y69" s="1173">
        <f t="shared" si="33"/>
        <v>0</v>
      </c>
      <c r="Z69" s="1180">
        <v>73184.800000000003</v>
      </c>
      <c r="AA69" s="1173">
        <f t="shared" si="34"/>
        <v>0</v>
      </c>
      <c r="AB69" s="1173">
        <f t="shared" si="35"/>
        <v>0</v>
      </c>
      <c r="AC69" s="1192"/>
      <c r="AD69" s="1180">
        <v>89509.68</v>
      </c>
      <c r="AE69" s="1173">
        <f t="shared" si="36"/>
        <v>0</v>
      </c>
      <c r="AF69" s="1180">
        <v>73184.800000000003</v>
      </c>
      <c r="AG69" s="1173">
        <f t="shared" si="37"/>
        <v>0</v>
      </c>
      <c r="AH69" s="1173">
        <f t="shared" si="38"/>
        <v>0</v>
      </c>
      <c r="AI69" s="1192"/>
      <c r="AJ69" s="1180">
        <v>89509.68</v>
      </c>
      <c r="AK69" s="1173">
        <f t="shared" si="39"/>
        <v>0</v>
      </c>
      <c r="AL69" s="1180">
        <v>73184.800000000003</v>
      </c>
      <c r="AM69" s="1173">
        <f t="shared" si="40"/>
        <v>0</v>
      </c>
      <c r="AN69" s="1173">
        <f t="shared" si="41"/>
        <v>0</v>
      </c>
      <c r="AO69" s="1192"/>
      <c r="AP69" s="1180">
        <v>89509.68</v>
      </c>
      <c r="AQ69" s="1173">
        <f t="shared" si="42"/>
        <v>0</v>
      </c>
      <c r="AR69" s="1180">
        <v>73184.800000000003</v>
      </c>
      <c r="AS69" s="1173">
        <f t="shared" si="43"/>
        <v>0</v>
      </c>
      <c r="AT69" s="1173">
        <f t="shared" si="44"/>
        <v>0</v>
      </c>
      <c r="AU69" s="1192"/>
      <c r="AV69" s="1180">
        <v>89509.68</v>
      </c>
      <c r="AW69" s="1173">
        <f t="shared" si="45"/>
        <v>0</v>
      </c>
      <c r="AX69" s="1180">
        <v>73184.800000000003</v>
      </c>
      <c r="AY69" s="1173">
        <f t="shared" si="46"/>
        <v>0</v>
      </c>
      <c r="AZ69" s="1173">
        <f t="shared" si="47"/>
        <v>0</v>
      </c>
      <c r="BA69" s="1192"/>
      <c r="BB69" s="1178">
        <v>89509.68</v>
      </c>
      <c r="BC69" s="1169">
        <f t="shared" si="48"/>
        <v>0</v>
      </c>
      <c r="BD69" s="1178">
        <v>73184.800000000003</v>
      </c>
      <c r="BE69" s="1169">
        <f t="shared" si="49"/>
        <v>0</v>
      </c>
      <c r="BF69" s="1169">
        <f t="shared" si="50"/>
        <v>0</v>
      </c>
      <c r="BG69" s="1169"/>
      <c r="BH69" s="1166">
        <f t="shared" si="0"/>
        <v>0</v>
      </c>
      <c r="BI69" s="1178">
        <v>89509.68</v>
      </c>
      <c r="BJ69" s="1169">
        <f t="shared" si="51"/>
        <v>0</v>
      </c>
      <c r="BK69" s="1178">
        <v>73184.800000000003</v>
      </c>
      <c r="BL69" s="1169">
        <f t="shared" si="52"/>
        <v>0</v>
      </c>
      <c r="BM69" s="1169">
        <f t="shared" si="53"/>
        <v>0</v>
      </c>
      <c r="BN69" s="1166">
        <f t="shared" si="1"/>
        <v>1</v>
      </c>
      <c r="BO69" s="1178">
        <v>89509.68</v>
      </c>
      <c r="BP69" s="1169">
        <f t="shared" si="54"/>
        <v>89509.68</v>
      </c>
      <c r="BQ69" s="1178">
        <v>73184.800000000003</v>
      </c>
      <c r="BR69" s="1169">
        <f t="shared" si="55"/>
        <v>73184.800000000003</v>
      </c>
      <c r="BS69" s="1169">
        <f t="shared" si="56"/>
        <v>162694.47999999998</v>
      </c>
    </row>
    <row r="70" spans="1:203" ht="15" hidden="1" outlineLevel="1" collapsed="1" x14ac:dyDescent="0.2">
      <c r="A70" s="1163" t="s">
        <v>1202</v>
      </c>
      <c r="B70" s="1183" t="s">
        <v>189</v>
      </c>
      <c r="C70" s="1190" t="s">
        <v>31</v>
      </c>
      <c r="D70" s="1191">
        <v>12</v>
      </c>
      <c r="E70" s="1178">
        <v>11909.97</v>
      </c>
      <c r="F70" s="1169">
        <f t="shared" si="24"/>
        <v>142919.63999999998</v>
      </c>
      <c r="G70" s="1178">
        <v>4538.7299999999996</v>
      </c>
      <c r="H70" s="1169">
        <f t="shared" si="25"/>
        <v>54464.759999999995</v>
      </c>
      <c r="I70" s="1169">
        <f t="shared" si="26"/>
        <v>197384.39999999997</v>
      </c>
      <c r="J70" s="1169"/>
      <c r="K70" s="1192"/>
      <c r="L70" s="1180">
        <v>11909.97</v>
      </c>
      <c r="M70" s="1173">
        <f t="shared" si="27"/>
        <v>0</v>
      </c>
      <c r="N70" s="1180">
        <v>4538.7299999999996</v>
      </c>
      <c r="O70" s="1173">
        <f t="shared" si="28"/>
        <v>0</v>
      </c>
      <c r="P70" s="1173">
        <f t="shared" si="29"/>
        <v>0</v>
      </c>
      <c r="Q70" s="1192"/>
      <c r="R70" s="1180">
        <v>11909.97</v>
      </c>
      <c r="S70" s="1173">
        <f t="shared" si="30"/>
        <v>0</v>
      </c>
      <c r="T70" s="1180">
        <v>4538.7299999999996</v>
      </c>
      <c r="U70" s="1173">
        <f t="shared" si="31"/>
        <v>0</v>
      </c>
      <c r="V70" s="1173">
        <f t="shared" si="32"/>
        <v>0</v>
      </c>
      <c r="W70" s="1193"/>
      <c r="X70" s="1180">
        <v>11909.97</v>
      </c>
      <c r="Y70" s="1173">
        <f t="shared" si="33"/>
        <v>0</v>
      </c>
      <c r="Z70" s="1180">
        <v>4538.7299999999996</v>
      </c>
      <c r="AA70" s="1173">
        <f t="shared" si="34"/>
        <v>0</v>
      </c>
      <c r="AB70" s="1173">
        <f t="shared" si="35"/>
        <v>0</v>
      </c>
      <c r="AC70" s="1192"/>
      <c r="AD70" s="1180">
        <v>11909.97</v>
      </c>
      <c r="AE70" s="1173">
        <f t="shared" si="36"/>
        <v>0</v>
      </c>
      <c r="AF70" s="1180">
        <v>4538.7299999999996</v>
      </c>
      <c r="AG70" s="1173">
        <f t="shared" si="37"/>
        <v>0</v>
      </c>
      <c r="AH70" s="1173">
        <f t="shared" si="38"/>
        <v>0</v>
      </c>
      <c r="AI70" s="1192"/>
      <c r="AJ70" s="1180">
        <v>11909.97</v>
      </c>
      <c r="AK70" s="1173">
        <f t="shared" si="39"/>
        <v>0</v>
      </c>
      <c r="AL70" s="1180">
        <v>4538.7299999999996</v>
      </c>
      <c r="AM70" s="1173">
        <f t="shared" si="40"/>
        <v>0</v>
      </c>
      <c r="AN70" s="1173">
        <f t="shared" si="41"/>
        <v>0</v>
      </c>
      <c r="AO70" s="1192"/>
      <c r="AP70" s="1180">
        <v>11909.97</v>
      </c>
      <c r="AQ70" s="1173">
        <f t="shared" si="42"/>
        <v>0</v>
      </c>
      <c r="AR70" s="1180">
        <v>4538.7299999999996</v>
      </c>
      <c r="AS70" s="1173">
        <f t="shared" si="43"/>
        <v>0</v>
      </c>
      <c r="AT70" s="1173">
        <f t="shared" si="44"/>
        <v>0</v>
      </c>
      <c r="AU70" s="1192"/>
      <c r="AV70" s="1180">
        <v>11909.97</v>
      </c>
      <c r="AW70" s="1173">
        <f t="shared" si="45"/>
        <v>0</v>
      </c>
      <c r="AX70" s="1180">
        <v>4538.7299999999996</v>
      </c>
      <c r="AY70" s="1173">
        <f t="shared" si="46"/>
        <v>0</v>
      </c>
      <c r="AZ70" s="1173">
        <f t="shared" si="47"/>
        <v>0</v>
      </c>
      <c r="BA70" s="1192"/>
      <c r="BB70" s="1178">
        <v>11909.97</v>
      </c>
      <c r="BC70" s="1169">
        <f t="shared" si="48"/>
        <v>0</v>
      </c>
      <c r="BD70" s="1178">
        <v>4538.7299999999996</v>
      </c>
      <c r="BE70" s="1169">
        <f t="shared" si="49"/>
        <v>0</v>
      </c>
      <c r="BF70" s="1169">
        <f t="shared" si="50"/>
        <v>0</v>
      </c>
      <c r="BG70" s="1169"/>
      <c r="BH70" s="1166">
        <f t="shared" si="0"/>
        <v>0</v>
      </c>
      <c r="BI70" s="1178">
        <v>11909.97</v>
      </c>
      <c r="BJ70" s="1169">
        <f t="shared" si="51"/>
        <v>0</v>
      </c>
      <c r="BK70" s="1178">
        <v>4538.7299999999996</v>
      </c>
      <c r="BL70" s="1169">
        <f t="shared" si="52"/>
        <v>0</v>
      </c>
      <c r="BM70" s="1169">
        <f t="shared" si="53"/>
        <v>0</v>
      </c>
      <c r="BN70" s="1166">
        <f t="shared" si="1"/>
        <v>12</v>
      </c>
      <c r="BO70" s="1178">
        <v>11909.97</v>
      </c>
      <c r="BP70" s="1169">
        <f t="shared" si="54"/>
        <v>142919.63999999998</v>
      </c>
      <c r="BQ70" s="1178">
        <v>4538.7299999999996</v>
      </c>
      <c r="BR70" s="1169">
        <f t="shared" si="55"/>
        <v>54464.759999999995</v>
      </c>
      <c r="BS70" s="1169">
        <f t="shared" si="56"/>
        <v>197384.39999999997</v>
      </c>
    </row>
    <row r="71" spans="1:203" s="1160" customFormat="1" ht="15" hidden="1" outlineLevel="1" collapsed="1" x14ac:dyDescent="0.25">
      <c r="A71" s="1163" t="s">
        <v>1203</v>
      </c>
      <c r="B71" s="1183" t="s">
        <v>190</v>
      </c>
      <c r="C71" s="1190" t="s">
        <v>31</v>
      </c>
      <c r="D71" s="1191">
        <v>5</v>
      </c>
      <c r="E71" s="1178">
        <v>43829.72</v>
      </c>
      <c r="F71" s="1169">
        <f t="shared" si="24"/>
        <v>219148.6</v>
      </c>
      <c r="G71" s="1178">
        <v>26306.28</v>
      </c>
      <c r="H71" s="1169">
        <f t="shared" si="25"/>
        <v>131531.4</v>
      </c>
      <c r="I71" s="1169">
        <f t="shared" si="26"/>
        <v>350680</v>
      </c>
      <c r="J71" s="1169"/>
      <c r="K71" s="1192"/>
      <c r="L71" s="1180">
        <v>43829.72</v>
      </c>
      <c r="M71" s="1173">
        <f t="shared" si="27"/>
        <v>0</v>
      </c>
      <c r="N71" s="1180">
        <v>26306.28</v>
      </c>
      <c r="O71" s="1173">
        <f t="shared" si="28"/>
        <v>0</v>
      </c>
      <c r="P71" s="1173">
        <f t="shared" si="29"/>
        <v>0</v>
      </c>
      <c r="Q71" s="1192"/>
      <c r="R71" s="1180">
        <v>43829.72</v>
      </c>
      <c r="S71" s="1173">
        <f t="shared" si="30"/>
        <v>0</v>
      </c>
      <c r="T71" s="1180">
        <v>26306.28</v>
      </c>
      <c r="U71" s="1173">
        <f t="shared" si="31"/>
        <v>0</v>
      </c>
      <c r="V71" s="1173">
        <f t="shared" si="32"/>
        <v>0</v>
      </c>
      <c r="W71" s="1193"/>
      <c r="X71" s="1180">
        <v>43829.72</v>
      </c>
      <c r="Y71" s="1173">
        <f t="shared" si="33"/>
        <v>0</v>
      </c>
      <c r="Z71" s="1180">
        <v>26306.28</v>
      </c>
      <c r="AA71" s="1173">
        <f t="shared" si="34"/>
        <v>0</v>
      </c>
      <c r="AB71" s="1173">
        <f t="shared" si="35"/>
        <v>0</v>
      </c>
      <c r="AC71" s="1192"/>
      <c r="AD71" s="1180">
        <v>43829.72</v>
      </c>
      <c r="AE71" s="1173">
        <f t="shared" si="36"/>
        <v>0</v>
      </c>
      <c r="AF71" s="1180">
        <v>26306.28</v>
      </c>
      <c r="AG71" s="1173">
        <f t="shared" si="37"/>
        <v>0</v>
      </c>
      <c r="AH71" s="1173">
        <f t="shared" si="38"/>
        <v>0</v>
      </c>
      <c r="AI71" s="1192"/>
      <c r="AJ71" s="1180">
        <v>43829.72</v>
      </c>
      <c r="AK71" s="1173">
        <f t="shared" si="39"/>
        <v>0</v>
      </c>
      <c r="AL71" s="1180">
        <v>26306.28</v>
      </c>
      <c r="AM71" s="1173">
        <f t="shared" si="40"/>
        <v>0</v>
      </c>
      <c r="AN71" s="1173">
        <f t="shared" si="41"/>
        <v>0</v>
      </c>
      <c r="AO71" s="1192"/>
      <c r="AP71" s="1180">
        <v>43829.72</v>
      </c>
      <c r="AQ71" s="1173">
        <f t="shared" si="42"/>
        <v>0</v>
      </c>
      <c r="AR71" s="1180">
        <v>26306.28</v>
      </c>
      <c r="AS71" s="1173">
        <f t="shared" si="43"/>
        <v>0</v>
      </c>
      <c r="AT71" s="1173">
        <f t="shared" si="44"/>
        <v>0</v>
      </c>
      <c r="AU71" s="1192"/>
      <c r="AV71" s="1180">
        <v>43829.72</v>
      </c>
      <c r="AW71" s="1173">
        <f t="shared" si="45"/>
        <v>0</v>
      </c>
      <c r="AX71" s="1180">
        <v>26306.28</v>
      </c>
      <c r="AY71" s="1173">
        <f t="shared" si="46"/>
        <v>0</v>
      </c>
      <c r="AZ71" s="1173">
        <f t="shared" si="47"/>
        <v>0</v>
      </c>
      <c r="BA71" s="1192"/>
      <c r="BB71" s="1178">
        <v>43829.72</v>
      </c>
      <c r="BC71" s="1169">
        <f t="shared" si="48"/>
        <v>0</v>
      </c>
      <c r="BD71" s="1178">
        <v>26306.28</v>
      </c>
      <c r="BE71" s="1169">
        <f t="shared" si="49"/>
        <v>0</v>
      </c>
      <c r="BF71" s="1169">
        <f t="shared" si="50"/>
        <v>0</v>
      </c>
      <c r="BG71" s="1169"/>
      <c r="BH71" s="1166">
        <f t="shared" si="0"/>
        <v>0</v>
      </c>
      <c r="BI71" s="1178">
        <v>43829.72</v>
      </c>
      <c r="BJ71" s="1169">
        <f t="shared" si="51"/>
        <v>0</v>
      </c>
      <c r="BK71" s="1178">
        <v>26306.28</v>
      </c>
      <c r="BL71" s="1169">
        <f t="shared" si="52"/>
        <v>0</v>
      </c>
      <c r="BM71" s="1169">
        <f t="shared" si="53"/>
        <v>0</v>
      </c>
      <c r="BN71" s="1166">
        <f t="shared" si="1"/>
        <v>5</v>
      </c>
      <c r="BO71" s="1178">
        <v>43829.72</v>
      </c>
      <c r="BP71" s="1169">
        <f t="shared" si="54"/>
        <v>219148.6</v>
      </c>
      <c r="BQ71" s="1178">
        <v>26306.28</v>
      </c>
      <c r="BR71" s="1169">
        <f t="shared" si="55"/>
        <v>131531.4</v>
      </c>
      <c r="BS71" s="1169">
        <f t="shared" si="56"/>
        <v>350680</v>
      </c>
    </row>
    <row r="72" spans="1:203" s="1160" customFormat="1" ht="15" outlineLevel="1" collapsed="1" x14ac:dyDescent="0.25">
      <c r="A72" s="1163" t="s">
        <v>1204</v>
      </c>
      <c r="B72" s="1183" t="s">
        <v>191</v>
      </c>
      <c r="C72" s="1190" t="s">
        <v>31</v>
      </c>
      <c r="D72" s="1191">
        <v>1</v>
      </c>
      <c r="E72" s="1178">
        <v>219290.07</v>
      </c>
      <c r="F72" s="1169">
        <f t="shared" si="24"/>
        <v>219290.07</v>
      </c>
      <c r="G72" s="1178">
        <v>155542.39999999999</v>
      </c>
      <c r="H72" s="1169">
        <f t="shared" si="25"/>
        <v>155542.39999999999</v>
      </c>
      <c r="I72" s="1169">
        <f t="shared" si="26"/>
        <v>374832.47</v>
      </c>
      <c r="J72" s="1169"/>
      <c r="K72" s="1192"/>
      <c r="L72" s="1180">
        <v>219290.07</v>
      </c>
      <c r="M72" s="1173">
        <f t="shared" si="27"/>
        <v>0</v>
      </c>
      <c r="N72" s="1180">
        <v>155542.39999999999</v>
      </c>
      <c r="O72" s="1173">
        <f t="shared" si="28"/>
        <v>0</v>
      </c>
      <c r="P72" s="1173">
        <f t="shared" si="29"/>
        <v>0</v>
      </c>
      <c r="Q72" s="1192"/>
      <c r="R72" s="1180">
        <v>219290.07</v>
      </c>
      <c r="S72" s="1173">
        <f t="shared" si="30"/>
        <v>0</v>
      </c>
      <c r="T72" s="1180">
        <v>155542.39999999999</v>
      </c>
      <c r="U72" s="1173">
        <f t="shared" si="31"/>
        <v>0</v>
      </c>
      <c r="V72" s="1173">
        <f t="shared" si="32"/>
        <v>0</v>
      </c>
      <c r="W72" s="1193">
        <v>1</v>
      </c>
      <c r="X72" s="1180">
        <v>219290.07</v>
      </c>
      <c r="Y72" s="1173">
        <f t="shared" si="33"/>
        <v>219290.07</v>
      </c>
      <c r="Z72" s="1180">
        <v>155542.39999999999</v>
      </c>
      <c r="AA72" s="1173">
        <f t="shared" si="34"/>
        <v>155542.39999999999</v>
      </c>
      <c r="AB72" s="1173">
        <f t="shared" si="35"/>
        <v>374832.47</v>
      </c>
      <c r="AC72" s="1192"/>
      <c r="AD72" s="1180">
        <v>219290.07</v>
      </c>
      <c r="AE72" s="1173">
        <f t="shared" si="36"/>
        <v>0</v>
      </c>
      <c r="AF72" s="1180">
        <v>155542.39999999999</v>
      </c>
      <c r="AG72" s="1173">
        <f t="shared" si="37"/>
        <v>0</v>
      </c>
      <c r="AH72" s="1173">
        <f t="shared" si="38"/>
        <v>0</v>
      </c>
      <c r="AI72" s="1192"/>
      <c r="AJ72" s="1180">
        <v>219290.07</v>
      </c>
      <c r="AK72" s="1173">
        <f t="shared" si="39"/>
        <v>0</v>
      </c>
      <c r="AL72" s="1180">
        <v>155542.39999999999</v>
      </c>
      <c r="AM72" s="1173">
        <f t="shared" si="40"/>
        <v>0</v>
      </c>
      <c r="AN72" s="1173">
        <f t="shared" si="41"/>
        <v>0</v>
      </c>
      <c r="AO72" s="1192"/>
      <c r="AP72" s="1180">
        <v>219290.07</v>
      </c>
      <c r="AQ72" s="1173">
        <f t="shared" si="42"/>
        <v>0</v>
      </c>
      <c r="AR72" s="1180">
        <v>155542.39999999999</v>
      </c>
      <c r="AS72" s="1173">
        <f t="shared" si="43"/>
        <v>0</v>
      </c>
      <c r="AT72" s="1173">
        <f t="shared" si="44"/>
        <v>0</v>
      </c>
      <c r="AU72" s="1192"/>
      <c r="AV72" s="1180">
        <v>219290.07</v>
      </c>
      <c r="AW72" s="1173">
        <f t="shared" si="45"/>
        <v>0</v>
      </c>
      <c r="AX72" s="1180">
        <v>155542.39999999999</v>
      </c>
      <c r="AY72" s="1173">
        <f t="shared" si="46"/>
        <v>0</v>
      </c>
      <c r="AZ72" s="1173">
        <f t="shared" si="47"/>
        <v>0</v>
      </c>
      <c r="BA72" s="1192"/>
      <c r="BB72" s="1178">
        <v>219290.07</v>
      </c>
      <c r="BC72" s="1169">
        <f t="shared" si="48"/>
        <v>0</v>
      </c>
      <c r="BD72" s="1178">
        <v>155542.39999999999</v>
      </c>
      <c r="BE72" s="1169">
        <f t="shared" si="49"/>
        <v>0</v>
      </c>
      <c r="BF72" s="1169">
        <f t="shared" si="50"/>
        <v>0</v>
      </c>
      <c r="BG72" s="1169"/>
      <c r="BH72" s="1166">
        <f t="shared" si="0"/>
        <v>1</v>
      </c>
      <c r="BI72" s="1178">
        <v>219290.07</v>
      </c>
      <c r="BJ72" s="1169">
        <f t="shared" si="51"/>
        <v>219290.07</v>
      </c>
      <c r="BK72" s="1178">
        <v>155542.39999999999</v>
      </c>
      <c r="BL72" s="1169">
        <f t="shared" si="52"/>
        <v>155542.39999999999</v>
      </c>
      <c r="BM72" s="1169">
        <f t="shared" si="53"/>
        <v>374832.47</v>
      </c>
      <c r="BN72" s="1166">
        <f t="shared" si="1"/>
        <v>0</v>
      </c>
      <c r="BO72" s="1178">
        <v>219290.07</v>
      </c>
      <c r="BP72" s="1169">
        <f t="shared" si="54"/>
        <v>0</v>
      </c>
      <c r="BQ72" s="1178">
        <v>155542.39999999999</v>
      </c>
      <c r="BR72" s="1169">
        <f t="shared" si="55"/>
        <v>0</v>
      </c>
      <c r="BS72" s="1169">
        <f t="shared" si="56"/>
        <v>0</v>
      </c>
    </row>
    <row r="73" spans="1:203" ht="15" hidden="1" outlineLevel="1" collapsed="1" x14ac:dyDescent="0.2">
      <c r="A73" s="1163" t="s">
        <v>1205</v>
      </c>
      <c r="B73" s="1200" t="s">
        <v>1206</v>
      </c>
      <c r="C73" s="1176"/>
      <c r="D73" s="1177"/>
      <c r="E73" s="1178">
        <v>0</v>
      </c>
      <c r="F73" s="1169"/>
      <c r="G73" s="1178">
        <v>0</v>
      </c>
      <c r="H73" s="1169"/>
      <c r="I73" s="1169"/>
      <c r="J73" s="1169"/>
      <c r="K73" s="1179"/>
      <c r="L73" s="1180">
        <v>0</v>
      </c>
      <c r="M73" s="1173"/>
      <c r="N73" s="1180">
        <v>0</v>
      </c>
      <c r="O73" s="1173"/>
      <c r="P73" s="1173"/>
      <c r="Q73" s="1179"/>
      <c r="R73" s="1180">
        <v>0</v>
      </c>
      <c r="S73" s="1173"/>
      <c r="T73" s="1180">
        <v>0</v>
      </c>
      <c r="U73" s="1173"/>
      <c r="V73" s="1173"/>
      <c r="W73" s="1179"/>
      <c r="X73" s="1180">
        <v>0</v>
      </c>
      <c r="Y73" s="1173"/>
      <c r="Z73" s="1180">
        <v>0</v>
      </c>
      <c r="AA73" s="1173"/>
      <c r="AB73" s="1173"/>
      <c r="AC73" s="1179"/>
      <c r="AD73" s="1180">
        <v>0</v>
      </c>
      <c r="AE73" s="1173"/>
      <c r="AF73" s="1180">
        <v>0</v>
      </c>
      <c r="AG73" s="1173"/>
      <c r="AH73" s="1173"/>
      <c r="AI73" s="1179"/>
      <c r="AJ73" s="1180">
        <v>0</v>
      </c>
      <c r="AK73" s="1173"/>
      <c r="AL73" s="1180">
        <v>0</v>
      </c>
      <c r="AM73" s="1173"/>
      <c r="AN73" s="1173"/>
      <c r="AO73" s="1179"/>
      <c r="AP73" s="1180">
        <v>0</v>
      </c>
      <c r="AQ73" s="1173"/>
      <c r="AR73" s="1180">
        <v>0</v>
      </c>
      <c r="AS73" s="1173"/>
      <c r="AT73" s="1173"/>
      <c r="AU73" s="1179"/>
      <c r="AV73" s="1180">
        <v>0</v>
      </c>
      <c r="AW73" s="1173"/>
      <c r="AX73" s="1180">
        <v>0</v>
      </c>
      <c r="AY73" s="1173"/>
      <c r="AZ73" s="1173"/>
      <c r="BA73" s="1179"/>
      <c r="BB73" s="1178">
        <v>0</v>
      </c>
      <c r="BC73" s="1169"/>
      <c r="BD73" s="1178">
        <v>0</v>
      </c>
      <c r="BE73" s="1169"/>
      <c r="BF73" s="1169"/>
      <c r="BG73" s="1169"/>
      <c r="BH73" s="1166">
        <f t="shared" si="0"/>
        <v>0</v>
      </c>
      <c r="BI73" s="1178">
        <v>0</v>
      </c>
      <c r="BJ73" s="1169"/>
      <c r="BK73" s="1178">
        <v>0</v>
      </c>
      <c r="BL73" s="1169"/>
      <c r="BM73" s="1169"/>
      <c r="BN73" s="1166">
        <f t="shared" si="1"/>
        <v>0</v>
      </c>
      <c r="BO73" s="1178">
        <v>0</v>
      </c>
      <c r="BP73" s="1169"/>
      <c r="BQ73" s="1178">
        <v>0</v>
      </c>
      <c r="BR73" s="1169"/>
      <c r="BS73" s="1169"/>
    </row>
    <row r="74" spans="1:203" s="1189" customFormat="1" hidden="1" outlineLevel="1" x14ac:dyDescent="0.2">
      <c r="A74" s="1174" t="s">
        <v>1207</v>
      </c>
      <c r="B74" s="1201" t="s">
        <v>1208</v>
      </c>
      <c r="C74" s="1202" t="s">
        <v>1167</v>
      </c>
      <c r="D74" s="1203">
        <v>76</v>
      </c>
      <c r="E74" s="1178">
        <v>2955</v>
      </c>
      <c r="F74" s="1169">
        <f>D74*E74</f>
        <v>224580</v>
      </c>
      <c r="G74" s="1178">
        <v>3501</v>
      </c>
      <c r="H74" s="1169">
        <f>D74*G74</f>
        <v>266076</v>
      </c>
      <c r="I74" s="1169">
        <f>E74*D74+G74*D74</f>
        <v>490656</v>
      </c>
      <c r="J74" s="1169"/>
      <c r="K74" s="1204"/>
      <c r="L74" s="1180">
        <v>2955</v>
      </c>
      <c r="M74" s="1173">
        <f>K74*L74</f>
        <v>0</v>
      </c>
      <c r="N74" s="1180">
        <v>3501</v>
      </c>
      <c r="O74" s="1173">
        <f>K74*N74</f>
        <v>0</v>
      </c>
      <c r="P74" s="1173">
        <f>L74*K74+N74*K74</f>
        <v>0</v>
      </c>
      <c r="Q74" s="1204"/>
      <c r="R74" s="1180">
        <v>2955</v>
      </c>
      <c r="S74" s="1173">
        <f>Q74*R74</f>
        <v>0</v>
      </c>
      <c r="T74" s="1180">
        <v>3501</v>
      </c>
      <c r="U74" s="1173">
        <f>Q74*T74</f>
        <v>0</v>
      </c>
      <c r="V74" s="1173">
        <f>R74*Q74+T74*Q74</f>
        <v>0</v>
      </c>
      <c r="W74" s="1204"/>
      <c r="X74" s="1180">
        <v>2955</v>
      </c>
      <c r="Y74" s="1173">
        <f>W74*X74</f>
        <v>0</v>
      </c>
      <c r="Z74" s="1180">
        <v>3501</v>
      </c>
      <c r="AA74" s="1173">
        <f>W74*Z74</f>
        <v>0</v>
      </c>
      <c r="AB74" s="1173">
        <f>X74*W74+Z74*W74</f>
        <v>0</v>
      </c>
      <c r="AC74" s="1204"/>
      <c r="AD74" s="1180">
        <v>2955</v>
      </c>
      <c r="AE74" s="1173">
        <f>AC74*AD74</f>
        <v>0</v>
      </c>
      <c r="AF74" s="1180">
        <v>3501</v>
      </c>
      <c r="AG74" s="1173">
        <f>AC74*AF74</f>
        <v>0</v>
      </c>
      <c r="AH74" s="1173">
        <f>AD74*AC74+AF74*AC74</f>
        <v>0</v>
      </c>
      <c r="AI74" s="1204"/>
      <c r="AJ74" s="1180">
        <v>2955</v>
      </c>
      <c r="AK74" s="1173">
        <f>AI74*AJ74</f>
        <v>0</v>
      </c>
      <c r="AL74" s="1180">
        <v>3501</v>
      </c>
      <c r="AM74" s="1173">
        <f>AI74*AL74</f>
        <v>0</v>
      </c>
      <c r="AN74" s="1173">
        <f>AJ74*AI74+AL74*AI74</f>
        <v>0</v>
      </c>
      <c r="AO74" s="1204"/>
      <c r="AP74" s="1180">
        <v>2955</v>
      </c>
      <c r="AQ74" s="1173">
        <f>AO74*AP74</f>
        <v>0</v>
      </c>
      <c r="AR74" s="1180">
        <v>3501</v>
      </c>
      <c r="AS74" s="1173">
        <f>AO74*AR74</f>
        <v>0</v>
      </c>
      <c r="AT74" s="1173">
        <f>AP74*AO74+AR74*AO74</f>
        <v>0</v>
      </c>
      <c r="AU74" s="1204"/>
      <c r="AV74" s="1180">
        <v>2955</v>
      </c>
      <c r="AW74" s="1173">
        <f>AU74*AV74</f>
        <v>0</v>
      </c>
      <c r="AX74" s="1180">
        <v>3501</v>
      </c>
      <c r="AY74" s="1173">
        <f>AU74*AX74</f>
        <v>0</v>
      </c>
      <c r="AZ74" s="1173">
        <f>AV74*AU74+AX74*AU74</f>
        <v>0</v>
      </c>
      <c r="BA74" s="1204"/>
      <c r="BB74" s="1178">
        <v>2955</v>
      </c>
      <c r="BC74" s="1169">
        <f>BA74*BB74</f>
        <v>0</v>
      </c>
      <c r="BD74" s="1178">
        <v>3501</v>
      </c>
      <c r="BE74" s="1169">
        <f>BA74*BD74</f>
        <v>0</v>
      </c>
      <c r="BF74" s="1169">
        <f>BB74*BA74+BD74*BA74</f>
        <v>0</v>
      </c>
      <c r="BG74" s="1169"/>
      <c r="BH74" s="1166">
        <f t="shared" si="0"/>
        <v>0</v>
      </c>
      <c r="BI74" s="1178">
        <v>2955</v>
      </c>
      <c r="BJ74" s="1169">
        <f>BH74*BI74</f>
        <v>0</v>
      </c>
      <c r="BK74" s="1178">
        <v>3501</v>
      </c>
      <c r="BL74" s="1169">
        <f>BH74*BK74</f>
        <v>0</v>
      </c>
      <c r="BM74" s="1169">
        <f>BI74*BH74+BK74*BH74</f>
        <v>0</v>
      </c>
      <c r="BN74" s="1166">
        <f t="shared" si="1"/>
        <v>76</v>
      </c>
      <c r="BO74" s="1178">
        <v>2955</v>
      </c>
      <c r="BP74" s="1169">
        <f>BN74*BO74</f>
        <v>224580</v>
      </c>
      <c r="BQ74" s="1178">
        <v>3501</v>
      </c>
      <c r="BR74" s="1169">
        <f>BN74*BQ74</f>
        <v>266076</v>
      </c>
      <c r="BS74" s="1169">
        <f>BO74*BN74+BQ74*BN74</f>
        <v>490656</v>
      </c>
    </row>
    <row r="75" spans="1:203" s="1189" customFormat="1" hidden="1" outlineLevel="1" x14ac:dyDescent="0.2">
      <c r="A75" s="1174" t="s">
        <v>1209</v>
      </c>
      <c r="B75" s="1201" t="s">
        <v>1210</v>
      </c>
      <c r="C75" s="1202" t="s">
        <v>31</v>
      </c>
      <c r="D75" s="1203">
        <v>4</v>
      </c>
      <c r="E75" s="1178">
        <v>42024.27</v>
      </c>
      <c r="F75" s="1169">
        <f>D75*E75</f>
        <v>168097.08</v>
      </c>
      <c r="G75" s="1178">
        <v>15381.6</v>
      </c>
      <c r="H75" s="1169">
        <f>D75*G75</f>
        <v>61526.400000000001</v>
      </c>
      <c r="I75" s="1169">
        <f>E75*D75+G75*D75</f>
        <v>229623.47999999998</v>
      </c>
      <c r="J75" s="1169"/>
      <c r="K75" s="1204"/>
      <c r="L75" s="1180">
        <v>42024.27</v>
      </c>
      <c r="M75" s="1173">
        <f>K75*L75</f>
        <v>0</v>
      </c>
      <c r="N75" s="1180">
        <v>15381.6</v>
      </c>
      <c r="O75" s="1173">
        <f>K75*N75</f>
        <v>0</v>
      </c>
      <c r="P75" s="1173">
        <f>L75*K75+N75*K75</f>
        <v>0</v>
      </c>
      <c r="Q75" s="1204"/>
      <c r="R75" s="1180">
        <v>42024.27</v>
      </c>
      <c r="S75" s="1173">
        <f>Q75*R75</f>
        <v>0</v>
      </c>
      <c r="T75" s="1180">
        <v>15381.6</v>
      </c>
      <c r="U75" s="1173">
        <f>Q75*T75</f>
        <v>0</v>
      </c>
      <c r="V75" s="1173">
        <f>R75*Q75+T75*Q75</f>
        <v>0</v>
      </c>
      <c r="W75" s="1204"/>
      <c r="X75" s="1180">
        <v>42024.27</v>
      </c>
      <c r="Y75" s="1173">
        <f>W75*X75</f>
        <v>0</v>
      </c>
      <c r="Z75" s="1180">
        <v>15381.6</v>
      </c>
      <c r="AA75" s="1173">
        <f>W75*Z75</f>
        <v>0</v>
      </c>
      <c r="AB75" s="1173">
        <f>X75*W75+Z75*W75</f>
        <v>0</v>
      </c>
      <c r="AC75" s="1204"/>
      <c r="AD75" s="1180">
        <v>42024.27</v>
      </c>
      <c r="AE75" s="1173">
        <f>AC75*AD75</f>
        <v>0</v>
      </c>
      <c r="AF75" s="1180">
        <v>15381.6</v>
      </c>
      <c r="AG75" s="1173">
        <f>AC75*AF75</f>
        <v>0</v>
      </c>
      <c r="AH75" s="1173">
        <f>AD75*AC75+AF75*AC75</f>
        <v>0</v>
      </c>
      <c r="AI75" s="1204"/>
      <c r="AJ75" s="1180">
        <v>42024.27</v>
      </c>
      <c r="AK75" s="1173">
        <f>AI75*AJ75</f>
        <v>0</v>
      </c>
      <c r="AL75" s="1180">
        <v>15381.6</v>
      </c>
      <c r="AM75" s="1173">
        <f>AI75*AL75</f>
        <v>0</v>
      </c>
      <c r="AN75" s="1173">
        <f>AJ75*AI75+AL75*AI75</f>
        <v>0</v>
      </c>
      <c r="AO75" s="1204"/>
      <c r="AP75" s="1180">
        <v>42024.27</v>
      </c>
      <c r="AQ75" s="1173">
        <f>AO75*AP75</f>
        <v>0</v>
      </c>
      <c r="AR75" s="1180">
        <v>15381.6</v>
      </c>
      <c r="AS75" s="1173">
        <f>AO75*AR75</f>
        <v>0</v>
      </c>
      <c r="AT75" s="1173">
        <f>AP75*AO75+AR75*AO75</f>
        <v>0</v>
      </c>
      <c r="AU75" s="1204"/>
      <c r="AV75" s="1180">
        <v>42024.27</v>
      </c>
      <c r="AW75" s="1173">
        <f>AU75*AV75</f>
        <v>0</v>
      </c>
      <c r="AX75" s="1180">
        <v>15381.6</v>
      </c>
      <c r="AY75" s="1173">
        <f>AU75*AX75</f>
        <v>0</v>
      </c>
      <c r="AZ75" s="1173">
        <f>AV75*AU75+AX75*AU75</f>
        <v>0</v>
      </c>
      <c r="BA75" s="1204"/>
      <c r="BB75" s="1178">
        <v>42024.27</v>
      </c>
      <c r="BC75" s="1169">
        <f>BA75*BB75</f>
        <v>0</v>
      </c>
      <c r="BD75" s="1178">
        <v>15381.6</v>
      </c>
      <c r="BE75" s="1169">
        <f>BA75*BD75</f>
        <v>0</v>
      </c>
      <c r="BF75" s="1169">
        <f>BB75*BA75+BD75*BA75</f>
        <v>0</v>
      </c>
      <c r="BG75" s="1169"/>
      <c r="BH75" s="1166">
        <f t="shared" si="0"/>
        <v>0</v>
      </c>
      <c r="BI75" s="1178">
        <v>42024.27</v>
      </c>
      <c r="BJ75" s="1169">
        <f>BH75*BI75</f>
        <v>0</v>
      </c>
      <c r="BK75" s="1178">
        <v>15381.6</v>
      </c>
      <c r="BL75" s="1169">
        <f>BH75*BK75</f>
        <v>0</v>
      </c>
      <c r="BM75" s="1169">
        <f>BI75*BH75+BK75*BH75</f>
        <v>0</v>
      </c>
      <c r="BN75" s="1166">
        <f t="shared" si="1"/>
        <v>4</v>
      </c>
      <c r="BO75" s="1178">
        <v>42024.27</v>
      </c>
      <c r="BP75" s="1169">
        <f>BN75*BO75</f>
        <v>168097.08</v>
      </c>
      <c r="BQ75" s="1178">
        <v>15381.6</v>
      </c>
      <c r="BR75" s="1169">
        <f>BN75*BQ75</f>
        <v>61526.400000000001</v>
      </c>
      <c r="BS75" s="1169">
        <f>BO75*BN75+BQ75*BN75</f>
        <v>229623.47999999998</v>
      </c>
    </row>
    <row r="76" spans="1:203" s="1189" customFormat="1" hidden="1" outlineLevel="1" x14ac:dyDescent="0.2">
      <c r="A76" s="1174" t="s">
        <v>1211</v>
      </c>
      <c r="B76" s="1201" t="s">
        <v>1212</v>
      </c>
      <c r="C76" s="1202" t="s">
        <v>31</v>
      </c>
      <c r="D76" s="1203">
        <v>11</v>
      </c>
      <c r="E76" s="1178">
        <v>10938.3</v>
      </c>
      <c r="F76" s="1169">
        <f>D76*E76</f>
        <v>120321.29999999999</v>
      </c>
      <c r="G76" s="1178">
        <v>8970</v>
      </c>
      <c r="H76" s="1169">
        <f>D76*G76</f>
        <v>98670</v>
      </c>
      <c r="I76" s="1169">
        <f>E76*D76+G76*D76</f>
        <v>218991.3</v>
      </c>
      <c r="J76" s="1169"/>
      <c r="K76" s="1204"/>
      <c r="L76" s="1180">
        <v>10938.3</v>
      </c>
      <c r="M76" s="1173">
        <f>K76*L76</f>
        <v>0</v>
      </c>
      <c r="N76" s="1180">
        <v>8970</v>
      </c>
      <c r="O76" s="1173">
        <f>K76*N76</f>
        <v>0</v>
      </c>
      <c r="P76" s="1173">
        <f>L76*K76+N76*K76</f>
        <v>0</v>
      </c>
      <c r="Q76" s="1204"/>
      <c r="R76" s="1180">
        <v>10938.3</v>
      </c>
      <c r="S76" s="1173">
        <f>Q76*R76</f>
        <v>0</v>
      </c>
      <c r="T76" s="1180">
        <v>8970</v>
      </c>
      <c r="U76" s="1173">
        <f>Q76*T76</f>
        <v>0</v>
      </c>
      <c r="V76" s="1173">
        <f>R76*Q76+T76*Q76</f>
        <v>0</v>
      </c>
      <c r="W76" s="1204"/>
      <c r="X76" s="1180">
        <v>10938.3</v>
      </c>
      <c r="Y76" s="1173">
        <f>W76*X76</f>
        <v>0</v>
      </c>
      <c r="Z76" s="1180">
        <v>8970</v>
      </c>
      <c r="AA76" s="1173">
        <f>W76*Z76</f>
        <v>0</v>
      </c>
      <c r="AB76" s="1173">
        <f>X76*W76+Z76*W76</f>
        <v>0</v>
      </c>
      <c r="AC76" s="1204"/>
      <c r="AD76" s="1180">
        <v>10938.3</v>
      </c>
      <c r="AE76" s="1173">
        <f>AC76*AD76</f>
        <v>0</v>
      </c>
      <c r="AF76" s="1180">
        <v>8970</v>
      </c>
      <c r="AG76" s="1173">
        <f>AC76*AF76</f>
        <v>0</v>
      </c>
      <c r="AH76" s="1173">
        <f>AD76*AC76+AF76*AC76</f>
        <v>0</v>
      </c>
      <c r="AI76" s="1204"/>
      <c r="AJ76" s="1180">
        <v>10938.3</v>
      </c>
      <c r="AK76" s="1173">
        <f>AI76*AJ76</f>
        <v>0</v>
      </c>
      <c r="AL76" s="1180">
        <v>8970</v>
      </c>
      <c r="AM76" s="1173">
        <f>AI76*AL76</f>
        <v>0</v>
      </c>
      <c r="AN76" s="1173">
        <f>AJ76*AI76+AL76*AI76</f>
        <v>0</v>
      </c>
      <c r="AO76" s="1204"/>
      <c r="AP76" s="1180">
        <v>10938.3</v>
      </c>
      <c r="AQ76" s="1173">
        <f>AO76*AP76</f>
        <v>0</v>
      </c>
      <c r="AR76" s="1180">
        <v>8970</v>
      </c>
      <c r="AS76" s="1173">
        <f>AO76*AR76</f>
        <v>0</v>
      </c>
      <c r="AT76" s="1173">
        <f>AP76*AO76+AR76*AO76</f>
        <v>0</v>
      </c>
      <c r="AU76" s="1204"/>
      <c r="AV76" s="1180">
        <v>10938.3</v>
      </c>
      <c r="AW76" s="1173">
        <f>AU76*AV76</f>
        <v>0</v>
      </c>
      <c r="AX76" s="1180">
        <v>8970</v>
      </c>
      <c r="AY76" s="1173">
        <f>AU76*AX76</f>
        <v>0</v>
      </c>
      <c r="AZ76" s="1173">
        <f>AV76*AU76+AX76*AU76</f>
        <v>0</v>
      </c>
      <c r="BA76" s="1204"/>
      <c r="BB76" s="1178">
        <v>10938.3</v>
      </c>
      <c r="BC76" s="1169">
        <f>BA76*BB76</f>
        <v>0</v>
      </c>
      <c r="BD76" s="1178">
        <v>8970</v>
      </c>
      <c r="BE76" s="1169">
        <f>BA76*BD76</f>
        <v>0</v>
      </c>
      <c r="BF76" s="1169">
        <f>BB76*BA76+BD76*BA76</f>
        <v>0</v>
      </c>
      <c r="BG76" s="1169"/>
      <c r="BH76" s="1166">
        <f t="shared" si="0"/>
        <v>0</v>
      </c>
      <c r="BI76" s="1178">
        <v>10938.3</v>
      </c>
      <c r="BJ76" s="1169">
        <f>BH76*BI76</f>
        <v>0</v>
      </c>
      <c r="BK76" s="1178">
        <v>8970</v>
      </c>
      <c r="BL76" s="1169">
        <f>BH76*BK76</f>
        <v>0</v>
      </c>
      <c r="BM76" s="1169">
        <f>BI76*BH76+BK76*BH76</f>
        <v>0</v>
      </c>
      <c r="BN76" s="1166">
        <f t="shared" si="1"/>
        <v>11</v>
      </c>
      <c r="BO76" s="1178">
        <v>10938.3</v>
      </c>
      <c r="BP76" s="1169">
        <f>BN76*BO76</f>
        <v>120321.29999999999</v>
      </c>
      <c r="BQ76" s="1178">
        <v>8970</v>
      </c>
      <c r="BR76" s="1169">
        <f>BN76*BQ76</f>
        <v>98670</v>
      </c>
      <c r="BS76" s="1169">
        <f>BO76*BN76+BQ76*BN76</f>
        <v>218991.3</v>
      </c>
    </row>
    <row r="77" spans="1:203" s="1189" customFormat="1" hidden="1" outlineLevel="1" x14ac:dyDescent="0.2">
      <c r="A77" s="1174" t="s">
        <v>1213</v>
      </c>
      <c r="B77" s="1201" t="s">
        <v>1214</v>
      </c>
      <c r="C77" s="1202" t="s">
        <v>31</v>
      </c>
      <c r="D77" s="1203">
        <v>1</v>
      </c>
      <c r="E77" s="1178">
        <v>73821.119999999995</v>
      </c>
      <c r="F77" s="1169">
        <f>D77*E77</f>
        <v>73821.119999999995</v>
      </c>
      <c r="G77" s="1178">
        <v>4750.2</v>
      </c>
      <c r="H77" s="1169">
        <f>D77*G77</f>
        <v>4750.2</v>
      </c>
      <c r="I77" s="1169">
        <f>E77*D77+G77*D77</f>
        <v>78571.319999999992</v>
      </c>
      <c r="J77" s="1169"/>
      <c r="K77" s="1204"/>
      <c r="L77" s="1180">
        <v>73821.119999999995</v>
      </c>
      <c r="M77" s="1173">
        <f>K77*L77</f>
        <v>0</v>
      </c>
      <c r="N77" s="1180">
        <v>4750.2</v>
      </c>
      <c r="O77" s="1173">
        <f>K77*N77</f>
        <v>0</v>
      </c>
      <c r="P77" s="1173">
        <f>L77*K77+N77*K77</f>
        <v>0</v>
      </c>
      <c r="Q77" s="1204"/>
      <c r="R77" s="1180">
        <v>73821.119999999995</v>
      </c>
      <c r="S77" s="1173">
        <f>Q77*R77</f>
        <v>0</v>
      </c>
      <c r="T77" s="1180">
        <v>4750.2</v>
      </c>
      <c r="U77" s="1173">
        <f>Q77*T77</f>
        <v>0</v>
      </c>
      <c r="V77" s="1173">
        <f>R77*Q77+T77*Q77</f>
        <v>0</v>
      </c>
      <c r="W77" s="1204"/>
      <c r="X77" s="1180">
        <v>73821.119999999995</v>
      </c>
      <c r="Y77" s="1173">
        <f>W77*X77</f>
        <v>0</v>
      </c>
      <c r="Z77" s="1180">
        <v>4750.2</v>
      </c>
      <c r="AA77" s="1173">
        <f>W77*Z77</f>
        <v>0</v>
      </c>
      <c r="AB77" s="1173">
        <f>X77*W77+Z77*W77</f>
        <v>0</v>
      </c>
      <c r="AC77" s="1204"/>
      <c r="AD77" s="1180">
        <v>73821.119999999995</v>
      </c>
      <c r="AE77" s="1173">
        <f>AC77*AD77</f>
        <v>0</v>
      </c>
      <c r="AF77" s="1180">
        <v>4750.2</v>
      </c>
      <c r="AG77" s="1173">
        <f>AC77*AF77</f>
        <v>0</v>
      </c>
      <c r="AH77" s="1173">
        <f>AD77*AC77+AF77*AC77</f>
        <v>0</v>
      </c>
      <c r="AI77" s="1204"/>
      <c r="AJ77" s="1180">
        <v>73821.119999999995</v>
      </c>
      <c r="AK77" s="1173">
        <f>AI77*AJ77</f>
        <v>0</v>
      </c>
      <c r="AL77" s="1180">
        <v>4750.2</v>
      </c>
      <c r="AM77" s="1173">
        <f>AI77*AL77</f>
        <v>0</v>
      </c>
      <c r="AN77" s="1173">
        <f>AJ77*AI77+AL77*AI77</f>
        <v>0</v>
      </c>
      <c r="AO77" s="1204"/>
      <c r="AP77" s="1180">
        <v>73821.119999999995</v>
      </c>
      <c r="AQ77" s="1173">
        <f>AO77*AP77</f>
        <v>0</v>
      </c>
      <c r="AR77" s="1180">
        <v>4750.2</v>
      </c>
      <c r="AS77" s="1173">
        <f>AO77*AR77</f>
        <v>0</v>
      </c>
      <c r="AT77" s="1173">
        <f>AP77*AO77+AR77*AO77</f>
        <v>0</v>
      </c>
      <c r="AU77" s="1204"/>
      <c r="AV77" s="1180">
        <v>73821.119999999995</v>
      </c>
      <c r="AW77" s="1173">
        <f>AU77*AV77</f>
        <v>0</v>
      </c>
      <c r="AX77" s="1180">
        <v>4750.2</v>
      </c>
      <c r="AY77" s="1173">
        <f>AU77*AX77</f>
        <v>0</v>
      </c>
      <c r="AZ77" s="1173">
        <f>AV77*AU77+AX77*AU77</f>
        <v>0</v>
      </c>
      <c r="BA77" s="1204"/>
      <c r="BB77" s="1178">
        <v>73821.119999999995</v>
      </c>
      <c r="BC77" s="1169">
        <f>BA77*BB77</f>
        <v>0</v>
      </c>
      <c r="BD77" s="1178">
        <v>4750.2</v>
      </c>
      <c r="BE77" s="1169">
        <f>BA77*BD77</f>
        <v>0</v>
      </c>
      <c r="BF77" s="1169">
        <f>BB77*BA77+BD77*BA77</f>
        <v>0</v>
      </c>
      <c r="BG77" s="1169"/>
      <c r="BH77" s="1166">
        <f t="shared" si="0"/>
        <v>0</v>
      </c>
      <c r="BI77" s="1178">
        <v>73821.119999999995</v>
      </c>
      <c r="BJ77" s="1169">
        <f>BH77*BI77</f>
        <v>0</v>
      </c>
      <c r="BK77" s="1178">
        <v>4750.2</v>
      </c>
      <c r="BL77" s="1169">
        <f>BH77*BK77</f>
        <v>0</v>
      </c>
      <c r="BM77" s="1169">
        <f>BI77*BH77+BK77*BH77</f>
        <v>0</v>
      </c>
      <c r="BN77" s="1166">
        <f t="shared" si="1"/>
        <v>1</v>
      </c>
      <c r="BO77" s="1178">
        <v>73821.119999999995</v>
      </c>
      <c r="BP77" s="1169">
        <f>BN77*BO77</f>
        <v>73821.119999999995</v>
      </c>
      <c r="BQ77" s="1178">
        <v>4750.2</v>
      </c>
      <c r="BR77" s="1169">
        <f>BN77*BQ77</f>
        <v>4750.2</v>
      </c>
      <c r="BS77" s="1169">
        <f>BO77*BN77+BQ77*BN77</f>
        <v>78571.319999999992</v>
      </c>
    </row>
    <row r="78" spans="1:203" ht="15" hidden="1" outlineLevel="1" x14ac:dyDescent="0.2">
      <c r="A78" s="1163" t="s">
        <v>1215</v>
      </c>
      <c r="B78" s="1200" t="s">
        <v>1216</v>
      </c>
      <c r="C78" s="1202" t="s">
        <v>1217</v>
      </c>
      <c r="D78" s="1203" t="s">
        <v>1217</v>
      </c>
      <c r="E78" s="1178">
        <v>0</v>
      </c>
      <c r="F78" s="1169"/>
      <c r="G78" s="1178">
        <v>0</v>
      </c>
      <c r="H78" s="1169"/>
      <c r="I78" s="1169"/>
      <c r="J78" s="1169"/>
      <c r="K78" s="1204"/>
      <c r="L78" s="1180">
        <v>0</v>
      </c>
      <c r="M78" s="1173"/>
      <c r="N78" s="1180">
        <v>0</v>
      </c>
      <c r="O78" s="1173"/>
      <c r="P78" s="1173"/>
      <c r="Q78" s="1204"/>
      <c r="R78" s="1180">
        <v>0</v>
      </c>
      <c r="S78" s="1173"/>
      <c r="T78" s="1180">
        <v>0</v>
      </c>
      <c r="U78" s="1173"/>
      <c r="V78" s="1173"/>
      <c r="W78" s="1204"/>
      <c r="X78" s="1180">
        <v>0</v>
      </c>
      <c r="Y78" s="1173"/>
      <c r="Z78" s="1180">
        <v>0</v>
      </c>
      <c r="AA78" s="1173"/>
      <c r="AB78" s="1173"/>
      <c r="AC78" s="1204"/>
      <c r="AD78" s="1180">
        <v>0</v>
      </c>
      <c r="AE78" s="1173"/>
      <c r="AF78" s="1180">
        <v>0</v>
      </c>
      <c r="AG78" s="1173"/>
      <c r="AH78" s="1173"/>
      <c r="AI78" s="1204"/>
      <c r="AJ78" s="1180">
        <v>0</v>
      </c>
      <c r="AK78" s="1173"/>
      <c r="AL78" s="1180">
        <v>0</v>
      </c>
      <c r="AM78" s="1173"/>
      <c r="AN78" s="1173"/>
      <c r="AO78" s="1204"/>
      <c r="AP78" s="1180">
        <v>0</v>
      </c>
      <c r="AQ78" s="1173"/>
      <c r="AR78" s="1180">
        <v>0</v>
      </c>
      <c r="AS78" s="1173"/>
      <c r="AT78" s="1173"/>
      <c r="AU78" s="1204"/>
      <c r="AV78" s="1180">
        <v>0</v>
      </c>
      <c r="AW78" s="1173"/>
      <c r="AX78" s="1180">
        <v>0</v>
      </c>
      <c r="AY78" s="1173"/>
      <c r="AZ78" s="1173"/>
      <c r="BA78" s="1204"/>
      <c r="BB78" s="1178">
        <v>0</v>
      </c>
      <c r="BC78" s="1169"/>
      <c r="BD78" s="1178">
        <v>0</v>
      </c>
      <c r="BE78" s="1169"/>
      <c r="BF78" s="1169"/>
      <c r="BG78" s="1169"/>
      <c r="BH78" s="1166">
        <f t="shared" si="0"/>
        <v>0</v>
      </c>
      <c r="BI78" s="1178">
        <v>0</v>
      </c>
      <c r="BJ78" s="1169"/>
      <c r="BK78" s="1178">
        <v>0</v>
      </c>
      <c r="BL78" s="1169"/>
      <c r="BM78" s="1169"/>
      <c r="BN78" s="1166"/>
      <c r="BO78" s="1178">
        <v>0</v>
      </c>
      <c r="BP78" s="1169"/>
      <c r="BQ78" s="1178">
        <v>0</v>
      </c>
      <c r="BR78" s="1169"/>
      <c r="BS78" s="1169"/>
    </row>
    <row r="79" spans="1:203" s="1189" customFormat="1" hidden="1" outlineLevel="1" x14ac:dyDescent="0.2">
      <c r="A79" s="1174" t="s">
        <v>1218</v>
      </c>
      <c r="B79" s="1201" t="s">
        <v>1219</v>
      </c>
      <c r="C79" s="1202" t="s">
        <v>1220</v>
      </c>
      <c r="D79" s="1203">
        <v>7.45</v>
      </c>
      <c r="E79" s="1178">
        <v>600</v>
      </c>
      <c r="F79" s="1169">
        <f t="shared" ref="F79:F93" si="57">D79*E79</f>
        <v>4470</v>
      </c>
      <c r="G79" s="1178">
        <v>1345.5</v>
      </c>
      <c r="H79" s="1169">
        <f t="shared" ref="H79:H84" si="58">D79*G79</f>
        <v>10023.975</v>
      </c>
      <c r="I79" s="1169">
        <f t="shared" ref="I79:I93" si="59">E79*D79+G79*D79</f>
        <v>14493.975</v>
      </c>
      <c r="J79" s="1169"/>
      <c r="K79" s="1204"/>
      <c r="L79" s="1180">
        <v>600</v>
      </c>
      <c r="M79" s="1173">
        <f t="shared" ref="M79:M93" si="60">K79*L79</f>
        <v>0</v>
      </c>
      <c r="N79" s="1180">
        <v>1345.5</v>
      </c>
      <c r="O79" s="1173">
        <f t="shared" ref="O79:O84" si="61">K79*N79</f>
        <v>0</v>
      </c>
      <c r="P79" s="1173">
        <f t="shared" ref="P79:P93" si="62">L79*K79+N79*K79</f>
        <v>0</v>
      </c>
      <c r="Q79" s="1204"/>
      <c r="R79" s="1180">
        <v>600</v>
      </c>
      <c r="S79" s="1173">
        <f t="shared" ref="S79:S93" si="63">Q79*R79</f>
        <v>0</v>
      </c>
      <c r="T79" s="1180">
        <v>1345.5</v>
      </c>
      <c r="U79" s="1173">
        <f t="shared" ref="U79:U84" si="64">Q79*T79</f>
        <v>0</v>
      </c>
      <c r="V79" s="1173">
        <f t="shared" ref="V79:V93" si="65">R79*Q79+T79*Q79</f>
        <v>0</v>
      </c>
      <c r="W79" s="1204"/>
      <c r="X79" s="1180">
        <v>600</v>
      </c>
      <c r="Y79" s="1173">
        <f t="shared" ref="Y79:Y93" si="66">W79*X79</f>
        <v>0</v>
      </c>
      <c r="Z79" s="1180">
        <v>1345.5</v>
      </c>
      <c r="AA79" s="1173">
        <f t="shared" ref="AA79:AA84" si="67">W79*Z79</f>
        <v>0</v>
      </c>
      <c r="AB79" s="1173">
        <f t="shared" ref="AB79:AB93" si="68">X79*W79+Z79*W79</f>
        <v>0</v>
      </c>
      <c r="AC79" s="1204"/>
      <c r="AD79" s="1180">
        <v>600</v>
      </c>
      <c r="AE79" s="1173">
        <f t="shared" ref="AE79:AE93" si="69">AC79*AD79</f>
        <v>0</v>
      </c>
      <c r="AF79" s="1180">
        <v>1345.5</v>
      </c>
      <c r="AG79" s="1173">
        <f t="shared" ref="AG79:AG84" si="70">AC79*AF79</f>
        <v>0</v>
      </c>
      <c r="AH79" s="1173">
        <f t="shared" ref="AH79:AH93" si="71">AD79*AC79+AF79*AC79</f>
        <v>0</v>
      </c>
      <c r="AI79" s="1204"/>
      <c r="AJ79" s="1180">
        <v>600</v>
      </c>
      <c r="AK79" s="1173">
        <f t="shared" ref="AK79:AK93" si="72">AI79*AJ79</f>
        <v>0</v>
      </c>
      <c r="AL79" s="1180">
        <v>1345.5</v>
      </c>
      <c r="AM79" s="1173">
        <f t="shared" ref="AM79:AM84" si="73">AI79*AL79</f>
        <v>0</v>
      </c>
      <c r="AN79" s="1173">
        <f t="shared" ref="AN79:AN93" si="74">AJ79*AI79+AL79*AI79</f>
        <v>0</v>
      </c>
      <c r="AO79" s="1204"/>
      <c r="AP79" s="1180">
        <v>600</v>
      </c>
      <c r="AQ79" s="1173">
        <f t="shared" ref="AQ79:AQ93" si="75">AO79*AP79</f>
        <v>0</v>
      </c>
      <c r="AR79" s="1180">
        <v>1345.5</v>
      </c>
      <c r="AS79" s="1173">
        <f t="shared" ref="AS79:AS84" si="76">AO79*AR79</f>
        <v>0</v>
      </c>
      <c r="AT79" s="1173">
        <f t="shared" ref="AT79:AT93" si="77">AP79*AO79+AR79*AO79</f>
        <v>0</v>
      </c>
      <c r="AU79" s="1204"/>
      <c r="AV79" s="1180">
        <v>600</v>
      </c>
      <c r="AW79" s="1173">
        <f t="shared" ref="AW79:AW93" si="78">AU79*AV79</f>
        <v>0</v>
      </c>
      <c r="AX79" s="1180">
        <v>1345.5</v>
      </c>
      <c r="AY79" s="1173">
        <f t="shared" ref="AY79:AY84" si="79">AU79*AX79</f>
        <v>0</v>
      </c>
      <c r="AZ79" s="1173">
        <f t="shared" ref="AZ79:AZ93" si="80">AV79*AU79+AX79*AU79</f>
        <v>0</v>
      </c>
      <c r="BA79" s="1204"/>
      <c r="BB79" s="1178">
        <v>600</v>
      </c>
      <c r="BC79" s="1169">
        <f t="shared" ref="BC79:BC93" si="81">BA79*BB79</f>
        <v>0</v>
      </c>
      <c r="BD79" s="1178">
        <v>1345.5</v>
      </c>
      <c r="BE79" s="1169">
        <f t="shared" ref="BE79:BE84" si="82">BA79*BD79</f>
        <v>0</v>
      </c>
      <c r="BF79" s="1169">
        <f t="shared" ref="BF79:BF93" si="83">BB79*BA79+BD79*BA79</f>
        <v>0</v>
      </c>
      <c r="BG79" s="1169"/>
      <c r="BH79" s="1166">
        <f t="shared" si="0"/>
        <v>0</v>
      </c>
      <c r="BI79" s="1178">
        <v>600</v>
      </c>
      <c r="BJ79" s="1169">
        <f t="shared" ref="BJ79:BJ93" si="84">BH79*BI79</f>
        <v>0</v>
      </c>
      <c r="BK79" s="1178">
        <v>1345.5</v>
      </c>
      <c r="BL79" s="1169">
        <f t="shared" ref="BL79:BL84" si="85">BH79*BK79</f>
        <v>0</v>
      </c>
      <c r="BM79" s="1169">
        <f t="shared" ref="BM79:BM93" si="86">BI79*BH79+BK79*BH79</f>
        <v>0</v>
      </c>
      <c r="BN79" s="1166">
        <f t="shared" si="1"/>
        <v>7.45</v>
      </c>
      <c r="BO79" s="1178">
        <v>600</v>
      </c>
      <c r="BP79" s="1169">
        <f t="shared" ref="BP79:BP93" si="87">BN79*BO79</f>
        <v>4470</v>
      </c>
      <c r="BQ79" s="1178">
        <v>1345.5</v>
      </c>
      <c r="BR79" s="1169">
        <f t="shared" ref="BR79:BR84" si="88">BN79*BQ79</f>
        <v>10023.975</v>
      </c>
      <c r="BS79" s="1169">
        <f t="shared" ref="BS79:BS93" si="89">BO79*BN79+BQ79*BN79</f>
        <v>14493.975</v>
      </c>
    </row>
    <row r="80" spans="1:203" s="1189" customFormat="1" hidden="1" outlineLevel="1" x14ac:dyDescent="0.2">
      <c r="A80" s="1174" t="s">
        <v>1221</v>
      </c>
      <c r="B80" s="1201" t="s">
        <v>1222</v>
      </c>
      <c r="C80" s="1202" t="s">
        <v>1220</v>
      </c>
      <c r="D80" s="1203">
        <v>15</v>
      </c>
      <c r="E80" s="1178">
        <v>600</v>
      </c>
      <c r="F80" s="1169">
        <f t="shared" si="57"/>
        <v>9000</v>
      </c>
      <c r="G80" s="1178">
        <v>678.6</v>
      </c>
      <c r="H80" s="1169">
        <f t="shared" si="58"/>
        <v>10179</v>
      </c>
      <c r="I80" s="1169">
        <f t="shared" si="59"/>
        <v>19179</v>
      </c>
      <c r="J80" s="1169"/>
      <c r="K80" s="1204"/>
      <c r="L80" s="1180">
        <v>600</v>
      </c>
      <c r="M80" s="1173">
        <f t="shared" si="60"/>
        <v>0</v>
      </c>
      <c r="N80" s="1180">
        <v>678.6</v>
      </c>
      <c r="O80" s="1173">
        <f t="shared" si="61"/>
        <v>0</v>
      </c>
      <c r="P80" s="1173">
        <f t="shared" si="62"/>
        <v>0</v>
      </c>
      <c r="Q80" s="1204"/>
      <c r="R80" s="1180">
        <v>600</v>
      </c>
      <c r="S80" s="1173">
        <f t="shared" si="63"/>
        <v>0</v>
      </c>
      <c r="T80" s="1180">
        <v>678.6</v>
      </c>
      <c r="U80" s="1173">
        <f t="shared" si="64"/>
        <v>0</v>
      </c>
      <c r="V80" s="1173">
        <f t="shared" si="65"/>
        <v>0</v>
      </c>
      <c r="W80" s="1204"/>
      <c r="X80" s="1180">
        <v>600</v>
      </c>
      <c r="Y80" s="1173">
        <f t="shared" si="66"/>
        <v>0</v>
      </c>
      <c r="Z80" s="1180">
        <v>678.6</v>
      </c>
      <c r="AA80" s="1173">
        <f t="shared" si="67"/>
        <v>0</v>
      </c>
      <c r="AB80" s="1173">
        <f t="shared" si="68"/>
        <v>0</v>
      </c>
      <c r="AC80" s="1204"/>
      <c r="AD80" s="1180">
        <v>600</v>
      </c>
      <c r="AE80" s="1173">
        <f t="shared" si="69"/>
        <v>0</v>
      </c>
      <c r="AF80" s="1180">
        <v>678.6</v>
      </c>
      <c r="AG80" s="1173">
        <f t="shared" si="70"/>
        <v>0</v>
      </c>
      <c r="AH80" s="1173">
        <f t="shared" si="71"/>
        <v>0</v>
      </c>
      <c r="AI80" s="1204"/>
      <c r="AJ80" s="1180">
        <v>600</v>
      </c>
      <c r="AK80" s="1173">
        <f t="shared" si="72"/>
        <v>0</v>
      </c>
      <c r="AL80" s="1180">
        <v>678.6</v>
      </c>
      <c r="AM80" s="1173">
        <f t="shared" si="73"/>
        <v>0</v>
      </c>
      <c r="AN80" s="1173">
        <f t="shared" si="74"/>
        <v>0</v>
      </c>
      <c r="AO80" s="1204"/>
      <c r="AP80" s="1180">
        <v>600</v>
      </c>
      <c r="AQ80" s="1173">
        <f t="shared" si="75"/>
        <v>0</v>
      </c>
      <c r="AR80" s="1180">
        <v>678.6</v>
      </c>
      <c r="AS80" s="1173">
        <f t="shared" si="76"/>
        <v>0</v>
      </c>
      <c r="AT80" s="1173">
        <f t="shared" si="77"/>
        <v>0</v>
      </c>
      <c r="AU80" s="1204"/>
      <c r="AV80" s="1180">
        <v>600</v>
      </c>
      <c r="AW80" s="1173">
        <f t="shared" si="78"/>
        <v>0</v>
      </c>
      <c r="AX80" s="1180">
        <v>678.6</v>
      </c>
      <c r="AY80" s="1173">
        <f t="shared" si="79"/>
        <v>0</v>
      </c>
      <c r="AZ80" s="1173">
        <f t="shared" si="80"/>
        <v>0</v>
      </c>
      <c r="BA80" s="1204"/>
      <c r="BB80" s="1178">
        <v>600</v>
      </c>
      <c r="BC80" s="1169">
        <f t="shared" si="81"/>
        <v>0</v>
      </c>
      <c r="BD80" s="1178">
        <v>678.6</v>
      </c>
      <c r="BE80" s="1169">
        <f t="shared" si="82"/>
        <v>0</v>
      </c>
      <c r="BF80" s="1169">
        <f t="shared" si="83"/>
        <v>0</v>
      </c>
      <c r="BG80" s="1169"/>
      <c r="BH80" s="1166">
        <f t="shared" si="0"/>
        <v>0</v>
      </c>
      <c r="BI80" s="1178">
        <v>600</v>
      </c>
      <c r="BJ80" s="1169">
        <f t="shared" si="84"/>
        <v>0</v>
      </c>
      <c r="BK80" s="1178">
        <v>678.6</v>
      </c>
      <c r="BL80" s="1169">
        <f t="shared" si="85"/>
        <v>0</v>
      </c>
      <c r="BM80" s="1169">
        <f t="shared" si="86"/>
        <v>0</v>
      </c>
      <c r="BN80" s="1166">
        <f t="shared" si="1"/>
        <v>15</v>
      </c>
      <c r="BO80" s="1178">
        <v>600</v>
      </c>
      <c r="BP80" s="1169">
        <f t="shared" si="87"/>
        <v>9000</v>
      </c>
      <c r="BQ80" s="1178">
        <v>678.6</v>
      </c>
      <c r="BR80" s="1169">
        <f t="shared" si="88"/>
        <v>10179</v>
      </c>
      <c r="BS80" s="1169">
        <f t="shared" si="89"/>
        <v>19179</v>
      </c>
    </row>
    <row r="81" spans="1:203" s="1189" customFormat="1" hidden="1" outlineLevel="1" x14ac:dyDescent="0.2">
      <c r="A81" s="1174" t="s">
        <v>1223</v>
      </c>
      <c r="B81" s="1201" t="s">
        <v>1224</v>
      </c>
      <c r="C81" s="1202" t="s">
        <v>1220</v>
      </c>
      <c r="D81" s="1203">
        <v>64</v>
      </c>
      <c r="E81" s="1178">
        <v>600</v>
      </c>
      <c r="F81" s="1169">
        <f t="shared" si="57"/>
        <v>38400</v>
      </c>
      <c r="G81" s="1178">
        <v>508.3</v>
      </c>
      <c r="H81" s="1169">
        <f t="shared" si="58"/>
        <v>32531.200000000001</v>
      </c>
      <c r="I81" s="1169">
        <f t="shared" si="59"/>
        <v>70931.199999999997</v>
      </c>
      <c r="J81" s="1169"/>
      <c r="K81" s="1204"/>
      <c r="L81" s="1180">
        <v>600</v>
      </c>
      <c r="M81" s="1173">
        <f t="shared" si="60"/>
        <v>0</v>
      </c>
      <c r="N81" s="1180">
        <v>508.3</v>
      </c>
      <c r="O81" s="1173">
        <f t="shared" si="61"/>
        <v>0</v>
      </c>
      <c r="P81" s="1173">
        <f t="shared" si="62"/>
        <v>0</v>
      </c>
      <c r="Q81" s="1204"/>
      <c r="R81" s="1180">
        <v>600</v>
      </c>
      <c r="S81" s="1173">
        <f t="shared" si="63"/>
        <v>0</v>
      </c>
      <c r="T81" s="1180">
        <v>508.3</v>
      </c>
      <c r="U81" s="1173">
        <f t="shared" si="64"/>
        <v>0</v>
      </c>
      <c r="V81" s="1173">
        <f t="shared" si="65"/>
        <v>0</v>
      </c>
      <c r="W81" s="1204"/>
      <c r="X81" s="1180">
        <v>600</v>
      </c>
      <c r="Y81" s="1173">
        <f t="shared" si="66"/>
        <v>0</v>
      </c>
      <c r="Z81" s="1180">
        <v>508.3</v>
      </c>
      <c r="AA81" s="1173">
        <f t="shared" si="67"/>
        <v>0</v>
      </c>
      <c r="AB81" s="1173">
        <f t="shared" si="68"/>
        <v>0</v>
      </c>
      <c r="AC81" s="1204"/>
      <c r="AD81" s="1180">
        <v>600</v>
      </c>
      <c r="AE81" s="1173">
        <f t="shared" si="69"/>
        <v>0</v>
      </c>
      <c r="AF81" s="1180">
        <v>508.3</v>
      </c>
      <c r="AG81" s="1173">
        <f t="shared" si="70"/>
        <v>0</v>
      </c>
      <c r="AH81" s="1173">
        <f t="shared" si="71"/>
        <v>0</v>
      </c>
      <c r="AI81" s="1204"/>
      <c r="AJ81" s="1180">
        <v>600</v>
      </c>
      <c r="AK81" s="1173">
        <f t="shared" si="72"/>
        <v>0</v>
      </c>
      <c r="AL81" s="1180">
        <v>508.3</v>
      </c>
      <c r="AM81" s="1173">
        <f t="shared" si="73"/>
        <v>0</v>
      </c>
      <c r="AN81" s="1173">
        <f t="shared" si="74"/>
        <v>0</v>
      </c>
      <c r="AO81" s="1204"/>
      <c r="AP81" s="1180">
        <v>600</v>
      </c>
      <c r="AQ81" s="1173">
        <f t="shared" si="75"/>
        <v>0</v>
      </c>
      <c r="AR81" s="1180">
        <v>508.3</v>
      </c>
      <c r="AS81" s="1173">
        <f t="shared" si="76"/>
        <v>0</v>
      </c>
      <c r="AT81" s="1173">
        <f t="shared" si="77"/>
        <v>0</v>
      </c>
      <c r="AU81" s="1204"/>
      <c r="AV81" s="1180">
        <v>600</v>
      </c>
      <c r="AW81" s="1173">
        <f t="shared" si="78"/>
        <v>0</v>
      </c>
      <c r="AX81" s="1180">
        <v>508.3</v>
      </c>
      <c r="AY81" s="1173">
        <f t="shared" si="79"/>
        <v>0</v>
      </c>
      <c r="AZ81" s="1173">
        <f t="shared" si="80"/>
        <v>0</v>
      </c>
      <c r="BA81" s="1204"/>
      <c r="BB81" s="1178">
        <v>600</v>
      </c>
      <c r="BC81" s="1169">
        <f t="shared" si="81"/>
        <v>0</v>
      </c>
      <c r="BD81" s="1178">
        <v>508.3</v>
      </c>
      <c r="BE81" s="1169">
        <f t="shared" si="82"/>
        <v>0</v>
      </c>
      <c r="BF81" s="1169">
        <f t="shared" si="83"/>
        <v>0</v>
      </c>
      <c r="BG81" s="1169"/>
      <c r="BH81" s="1166">
        <f t="shared" si="0"/>
        <v>0</v>
      </c>
      <c r="BI81" s="1178">
        <v>600</v>
      </c>
      <c r="BJ81" s="1169">
        <f t="shared" si="84"/>
        <v>0</v>
      </c>
      <c r="BK81" s="1178">
        <v>508.3</v>
      </c>
      <c r="BL81" s="1169">
        <f t="shared" si="85"/>
        <v>0</v>
      </c>
      <c r="BM81" s="1169">
        <f t="shared" si="86"/>
        <v>0</v>
      </c>
      <c r="BN81" s="1166">
        <f t="shared" si="1"/>
        <v>64</v>
      </c>
      <c r="BO81" s="1178">
        <v>600</v>
      </c>
      <c r="BP81" s="1169">
        <f t="shared" si="87"/>
        <v>38400</v>
      </c>
      <c r="BQ81" s="1178">
        <v>508.3</v>
      </c>
      <c r="BR81" s="1169">
        <f t="shared" si="88"/>
        <v>32531.200000000001</v>
      </c>
      <c r="BS81" s="1169">
        <f t="shared" si="89"/>
        <v>70931.199999999997</v>
      </c>
    </row>
    <row r="82" spans="1:203" s="1189" customFormat="1" hidden="1" outlineLevel="1" x14ac:dyDescent="0.2">
      <c r="A82" s="1174" t="s">
        <v>1225</v>
      </c>
      <c r="B82" s="1201" t="s">
        <v>1226</v>
      </c>
      <c r="C82" s="1202" t="s">
        <v>1220</v>
      </c>
      <c r="D82" s="1203">
        <v>64</v>
      </c>
      <c r="E82" s="1178">
        <v>600</v>
      </c>
      <c r="F82" s="1169">
        <f t="shared" si="57"/>
        <v>38400</v>
      </c>
      <c r="G82" s="1178">
        <v>491.4</v>
      </c>
      <c r="H82" s="1169">
        <f t="shared" si="58"/>
        <v>31449.599999999999</v>
      </c>
      <c r="I82" s="1169">
        <f t="shared" si="59"/>
        <v>69849.600000000006</v>
      </c>
      <c r="J82" s="1169"/>
      <c r="K82" s="1204"/>
      <c r="L82" s="1180">
        <v>600</v>
      </c>
      <c r="M82" s="1173">
        <f t="shared" si="60"/>
        <v>0</v>
      </c>
      <c r="N82" s="1180">
        <v>491.4</v>
      </c>
      <c r="O82" s="1173">
        <f t="shared" si="61"/>
        <v>0</v>
      </c>
      <c r="P82" s="1173">
        <f t="shared" si="62"/>
        <v>0</v>
      </c>
      <c r="Q82" s="1204"/>
      <c r="R82" s="1180">
        <v>600</v>
      </c>
      <c r="S82" s="1173">
        <f t="shared" si="63"/>
        <v>0</v>
      </c>
      <c r="T82" s="1180">
        <v>491.4</v>
      </c>
      <c r="U82" s="1173">
        <f t="shared" si="64"/>
        <v>0</v>
      </c>
      <c r="V82" s="1173">
        <f t="shared" si="65"/>
        <v>0</v>
      </c>
      <c r="W82" s="1204"/>
      <c r="X82" s="1180">
        <v>600</v>
      </c>
      <c r="Y82" s="1173">
        <f t="shared" si="66"/>
        <v>0</v>
      </c>
      <c r="Z82" s="1180">
        <v>491.4</v>
      </c>
      <c r="AA82" s="1173">
        <f t="shared" si="67"/>
        <v>0</v>
      </c>
      <c r="AB82" s="1173">
        <f t="shared" si="68"/>
        <v>0</v>
      </c>
      <c r="AC82" s="1204"/>
      <c r="AD82" s="1180">
        <v>600</v>
      </c>
      <c r="AE82" s="1173">
        <f t="shared" si="69"/>
        <v>0</v>
      </c>
      <c r="AF82" s="1180">
        <v>491.4</v>
      </c>
      <c r="AG82" s="1173">
        <f t="shared" si="70"/>
        <v>0</v>
      </c>
      <c r="AH82" s="1173">
        <f t="shared" si="71"/>
        <v>0</v>
      </c>
      <c r="AI82" s="1204"/>
      <c r="AJ82" s="1180">
        <v>600</v>
      </c>
      <c r="AK82" s="1173">
        <f t="shared" si="72"/>
        <v>0</v>
      </c>
      <c r="AL82" s="1180">
        <v>491.4</v>
      </c>
      <c r="AM82" s="1173">
        <f t="shared" si="73"/>
        <v>0</v>
      </c>
      <c r="AN82" s="1173">
        <f t="shared" si="74"/>
        <v>0</v>
      </c>
      <c r="AO82" s="1204"/>
      <c r="AP82" s="1180">
        <v>600</v>
      </c>
      <c r="AQ82" s="1173">
        <f t="shared" si="75"/>
        <v>0</v>
      </c>
      <c r="AR82" s="1180">
        <v>491.4</v>
      </c>
      <c r="AS82" s="1173">
        <f t="shared" si="76"/>
        <v>0</v>
      </c>
      <c r="AT82" s="1173">
        <f t="shared" si="77"/>
        <v>0</v>
      </c>
      <c r="AU82" s="1204"/>
      <c r="AV82" s="1180">
        <v>600</v>
      </c>
      <c r="AW82" s="1173">
        <f t="shared" si="78"/>
        <v>0</v>
      </c>
      <c r="AX82" s="1180">
        <v>491.4</v>
      </c>
      <c r="AY82" s="1173">
        <f t="shared" si="79"/>
        <v>0</v>
      </c>
      <c r="AZ82" s="1173">
        <f t="shared" si="80"/>
        <v>0</v>
      </c>
      <c r="BA82" s="1204"/>
      <c r="BB82" s="1178">
        <v>600</v>
      </c>
      <c r="BC82" s="1169">
        <f t="shared" si="81"/>
        <v>0</v>
      </c>
      <c r="BD82" s="1178">
        <v>491.4</v>
      </c>
      <c r="BE82" s="1169">
        <f t="shared" si="82"/>
        <v>0</v>
      </c>
      <c r="BF82" s="1169">
        <f t="shared" si="83"/>
        <v>0</v>
      </c>
      <c r="BG82" s="1169"/>
      <c r="BH82" s="1166">
        <f t="shared" si="0"/>
        <v>0</v>
      </c>
      <c r="BI82" s="1178">
        <v>600</v>
      </c>
      <c r="BJ82" s="1169">
        <f t="shared" si="84"/>
        <v>0</v>
      </c>
      <c r="BK82" s="1178">
        <v>491.4</v>
      </c>
      <c r="BL82" s="1169">
        <f t="shared" si="85"/>
        <v>0</v>
      </c>
      <c r="BM82" s="1169">
        <f t="shared" si="86"/>
        <v>0</v>
      </c>
      <c r="BN82" s="1166">
        <f t="shared" si="1"/>
        <v>64</v>
      </c>
      <c r="BO82" s="1178">
        <v>600</v>
      </c>
      <c r="BP82" s="1169">
        <f t="shared" si="87"/>
        <v>38400</v>
      </c>
      <c r="BQ82" s="1178">
        <v>491.4</v>
      </c>
      <c r="BR82" s="1169">
        <f t="shared" si="88"/>
        <v>31449.599999999999</v>
      </c>
      <c r="BS82" s="1169">
        <f t="shared" si="89"/>
        <v>69849.600000000006</v>
      </c>
    </row>
    <row r="83" spans="1:203" s="1189" customFormat="1" hidden="1" outlineLevel="1" x14ac:dyDescent="0.2">
      <c r="A83" s="1174" t="s">
        <v>1227</v>
      </c>
      <c r="B83" s="1201" t="s">
        <v>1228</v>
      </c>
      <c r="C83" s="1202" t="s">
        <v>1220</v>
      </c>
      <c r="D83" s="1203">
        <v>64</v>
      </c>
      <c r="E83" s="1178">
        <v>600</v>
      </c>
      <c r="F83" s="1169">
        <f t="shared" si="57"/>
        <v>38400</v>
      </c>
      <c r="G83" s="1178">
        <v>565.5</v>
      </c>
      <c r="H83" s="1169">
        <f t="shared" si="58"/>
        <v>36192</v>
      </c>
      <c r="I83" s="1169">
        <f t="shared" si="59"/>
        <v>74592</v>
      </c>
      <c r="J83" s="1169"/>
      <c r="K83" s="1204"/>
      <c r="L83" s="1180">
        <v>600</v>
      </c>
      <c r="M83" s="1173">
        <f t="shared" si="60"/>
        <v>0</v>
      </c>
      <c r="N83" s="1180">
        <v>565.5</v>
      </c>
      <c r="O83" s="1173">
        <f t="shared" si="61"/>
        <v>0</v>
      </c>
      <c r="P83" s="1173">
        <f t="shared" si="62"/>
        <v>0</v>
      </c>
      <c r="Q83" s="1204"/>
      <c r="R83" s="1180">
        <v>600</v>
      </c>
      <c r="S83" s="1173">
        <f t="shared" si="63"/>
        <v>0</v>
      </c>
      <c r="T83" s="1180">
        <v>565.5</v>
      </c>
      <c r="U83" s="1173">
        <f t="shared" si="64"/>
        <v>0</v>
      </c>
      <c r="V83" s="1173">
        <f t="shared" si="65"/>
        <v>0</v>
      </c>
      <c r="W83" s="1204"/>
      <c r="X83" s="1180">
        <v>600</v>
      </c>
      <c r="Y83" s="1173">
        <f t="shared" si="66"/>
        <v>0</v>
      </c>
      <c r="Z83" s="1180">
        <v>565.5</v>
      </c>
      <c r="AA83" s="1173">
        <f t="shared" si="67"/>
        <v>0</v>
      </c>
      <c r="AB83" s="1173">
        <f t="shared" si="68"/>
        <v>0</v>
      </c>
      <c r="AC83" s="1204"/>
      <c r="AD83" s="1180">
        <v>600</v>
      </c>
      <c r="AE83" s="1173">
        <f t="shared" si="69"/>
        <v>0</v>
      </c>
      <c r="AF83" s="1180">
        <v>565.5</v>
      </c>
      <c r="AG83" s="1173">
        <f t="shared" si="70"/>
        <v>0</v>
      </c>
      <c r="AH83" s="1173">
        <f t="shared" si="71"/>
        <v>0</v>
      </c>
      <c r="AI83" s="1204"/>
      <c r="AJ83" s="1180">
        <v>600</v>
      </c>
      <c r="AK83" s="1173">
        <f t="shared" si="72"/>
        <v>0</v>
      </c>
      <c r="AL83" s="1180">
        <v>565.5</v>
      </c>
      <c r="AM83" s="1173">
        <f t="shared" si="73"/>
        <v>0</v>
      </c>
      <c r="AN83" s="1173">
        <f t="shared" si="74"/>
        <v>0</v>
      </c>
      <c r="AO83" s="1204"/>
      <c r="AP83" s="1180">
        <v>600</v>
      </c>
      <c r="AQ83" s="1173">
        <f t="shared" si="75"/>
        <v>0</v>
      </c>
      <c r="AR83" s="1180">
        <v>565.5</v>
      </c>
      <c r="AS83" s="1173">
        <f t="shared" si="76"/>
        <v>0</v>
      </c>
      <c r="AT83" s="1173">
        <f t="shared" si="77"/>
        <v>0</v>
      </c>
      <c r="AU83" s="1204"/>
      <c r="AV83" s="1180">
        <v>600</v>
      </c>
      <c r="AW83" s="1173">
        <f t="shared" si="78"/>
        <v>0</v>
      </c>
      <c r="AX83" s="1180">
        <v>565.5</v>
      </c>
      <c r="AY83" s="1173">
        <f t="shared" si="79"/>
        <v>0</v>
      </c>
      <c r="AZ83" s="1173">
        <f t="shared" si="80"/>
        <v>0</v>
      </c>
      <c r="BA83" s="1204"/>
      <c r="BB83" s="1178">
        <v>600</v>
      </c>
      <c r="BC83" s="1169">
        <f t="shared" si="81"/>
        <v>0</v>
      </c>
      <c r="BD83" s="1178">
        <v>565.5</v>
      </c>
      <c r="BE83" s="1169">
        <f t="shared" si="82"/>
        <v>0</v>
      </c>
      <c r="BF83" s="1169">
        <f t="shared" si="83"/>
        <v>0</v>
      </c>
      <c r="BG83" s="1169"/>
      <c r="BH83" s="1166">
        <f t="shared" si="0"/>
        <v>0</v>
      </c>
      <c r="BI83" s="1178">
        <v>600</v>
      </c>
      <c r="BJ83" s="1169">
        <f t="shared" si="84"/>
        <v>0</v>
      </c>
      <c r="BK83" s="1178">
        <v>565.5</v>
      </c>
      <c r="BL83" s="1169">
        <f t="shared" si="85"/>
        <v>0</v>
      </c>
      <c r="BM83" s="1169">
        <f t="shared" si="86"/>
        <v>0</v>
      </c>
      <c r="BN83" s="1166">
        <f t="shared" si="1"/>
        <v>64</v>
      </c>
      <c r="BO83" s="1178">
        <v>600</v>
      </c>
      <c r="BP83" s="1169">
        <f t="shared" si="87"/>
        <v>38400</v>
      </c>
      <c r="BQ83" s="1178">
        <v>565.5</v>
      </c>
      <c r="BR83" s="1169">
        <f t="shared" si="88"/>
        <v>36192</v>
      </c>
      <c r="BS83" s="1169">
        <f t="shared" si="89"/>
        <v>74592</v>
      </c>
    </row>
    <row r="84" spans="1:203" s="1189" customFormat="1" hidden="1" outlineLevel="1" x14ac:dyDescent="0.2">
      <c r="A84" s="1174" t="s">
        <v>1229</v>
      </c>
      <c r="B84" s="1201" t="s">
        <v>1230</v>
      </c>
      <c r="C84" s="1202" t="s">
        <v>31</v>
      </c>
      <c r="D84" s="1203">
        <v>7</v>
      </c>
      <c r="E84" s="1178">
        <v>36465</v>
      </c>
      <c r="F84" s="1169">
        <f t="shared" si="57"/>
        <v>255255</v>
      </c>
      <c r="G84" s="1178">
        <v>8931</v>
      </c>
      <c r="H84" s="1169">
        <f t="shared" si="58"/>
        <v>62517</v>
      </c>
      <c r="I84" s="1169">
        <f t="shared" si="59"/>
        <v>317772</v>
      </c>
      <c r="J84" s="1169"/>
      <c r="K84" s="1204"/>
      <c r="L84" s="1180">
        <v>36465</v>
      </c>
      <c r="M84" s="1173">
        <f t="shared" si="60"/>
        <v>0</v>
      </c>
      <c r="N84" s="1180">
        <v>8931</v>
      </c>
      <c r="O84" s="1173">
        <f t="shared" si="61"/>
        <v>0</v>
      </c>
      <c r="P84" s="1173">
        <f t="shared" si="62"/>
        <v>0</v>
      </c>
      <c r="Q84" s="1204"/>
      <c r="R84" s="1180">
        <v>36465</v>
      </c>
      <c r="S84" s="1173">
        <f t="shared" si="63"/>
        <v>0</v>
      </c>
      <c r="T84" s="1180">
        <v>8931</v>
      </c>
      <c r="U84" s="1173">
        <f t="shared" si="64"/>
        <v>0</v>
      </c>
      <c r="V84" s="1173">
        <f t="shared" si="65"/>
        <v>0</v>
      </c>
      <c r="W84" s="1204"/>
      <c r="X84" s="1180">
        <v>36465</v>
      </c>
      <c r="Y84" s="1173">
        <f t="shared" si="66"/>
        <v>0</v>
      </c>
      <c r="Z84" s="1180">
        <v>8931</v>
      </c>
      <c r="AA84" s="1173">
        <f t="shared" si="67"/>
        <v>0</v>
      </c>
      <c r="AB84" s="1173">
        <f t="shared" si="68"/>
        <v>0</v>
      </c>
      <c r="AC84" s="1204"/>
      <c r="AD84" s="1180">
        <v>36465</v>
      </c>
      <c r="AE84" s="1173">
        <f t="shared" si="69"/>
        <v>0</v>
      </c>
      <c r="AF84" s="1180">
        <v>8931</v>
      </c>
      <c r="AG84" s="1173">
        <f t="shared" si="70"/>
        <v>0</v>
      </c>
      <c r="AH84" s="1173">
        <f t="shared" si="71"/>
        <v>0</v>
      </c>
      <c r="AI84" s="1204"/>
      <c r="AJ84" s="1180">
        <v>36465</v>
      </c>
      <c r="AK84" s="1173">
        <f t="shared" si="72"/>
        <v>0</v>
      </c>
      <c r="AL84" s="1180">
        <v>8931</v>
      </c>
      <c r="AM84" s="1173">
        <f t="shared" si="73"/>
        <v>0</v>
      </c>
      <c r="AN84" s="1173">
        <f t="shared" si="74"/>
        <v>0</v>
      </c>
      <c r="AO84" s="1204"/>
      <c r="AP84" s="1180">
        <v>36465</v>
      </c>
      <c r="AQ84" s="1173">
        <f t="shared" si="75"/>
        <v>0</v>
      </c>
      <c r="AR84" s="1180">
        <v>8931</v>
      </c>
      <c r="AS84" s="1173">
        <f t="shared" si="76"/>
        <v>0</v>
      </c>
      <c r="AT84" s="1173">
        <f t="shared" si="77"/>
        <v>0</v>
      </c>
      <c r="AU84" s="1204"/>
      <c r="AV84" s="1180">
        <v>36465</v>
      </c>
      <c r="AW84" s="1173">
        <f t="shared" si="78"/>
        <v>0</v>
      </c>
      <c r="AX84" s="1180">
        <v>8931</v>
      </c>
      <c r="AY84" s="1173">
        <f t="shared" si="79"/>
        <v>0</v>
      </c>
      <c r="AZ84" s="1173">
        <f t="shared" si="80"/>
        <v>0</v>
      </c>
      <c r="BA84" s="1204"/>
      <c r="BB84" s="1178">
        <v>36465</v>
      </c>
      <c r="BC84" s="1169">
        <f t="shared" si="81"/>
        <v>0</v>
      </c>
      <c r="BD84" s="1178">
        <v>8931</v>
      </c>
      <c r="BE84" s="1169">
        <f t="shared" si="82"/>
        <v>0</v>
      </c>
      <c r="BF84" s="1169">
        <f t="shared" si="83"/>
        <v>0</v>
      </c>
      <c r="BG84" s="1169"/>
      <c r="BH84" s="1166">
        <f t="shared" si="0"/>
        <v>0</v>
      </c>
      <c r="BI84" s="1178">
        <v>36465</v>
      </c>
      <c r="BJ84" s="1169">
        <f t="shared" si="84"/>
        <v>0</v>
      </c>
      <c r="BK84" s="1178">
        <v>8931</v>
      </c>
      <c r="BL84" s="1169">
        <f t="shared" si="85"/>
        <v>0</v>
      </c>
      <c r="BM84" s="1169">
        <f t="shared" si="86"/>
        <v>0</v>
      </c>
      <c r="BN84" s="1166">
        <f t="shared" si="1"/>
        <v>7</v>
      </c>
      <c r="BO84" s="1178">
        <v>36465</v>
      </c>
      <c r="BP84" s="1169">
        <f t="shared" si="87"/>
        <v>255255</v>
      </c>
      <c r="BQ84" s="1178">
        <v>8931</v>
      </c>
      <c r="BR84" s="1169">
        <f t="shared" si="88"/>
        <v>62517</v>
      </c>
      <c r="BS84" s="1169">
        <f t="shared" si="89"/>
        <v>317772</v>
      </c>
    </row>
    <row r="85" spans="1:203" s="1189" customFormat="1" hidden="1" outlineLevel="1" x14ac:dyDescent="0.2">
      <c r="A85" s="1174" t="s">
        <v>1231</v>
      </c>
      <c r="B85" s="1201" t="s">
        <v>1232</v>
      </c>
      <c r="C85" s="1202" t="s">
        <v>1167</v>
      </c>
      <c r="D85" s="1203">
        <v>36</v>
      </c>
      <c r="E85" s="1178">
        <v>1166</v>
      </c>
      <c r="F85" s="1169">
        <f t="shared" si="57"/>
        <v>41976</v>
      </c>
      <c r="G85" s="1178">
        <v>0</v>
      </c>
      <c r="H85" s="1169"/>
      <c r="I85" s="1169">
        <f t="shared" si="59"/>
        <v>41976</v>
      </c>
      <c r="J85" s="1169"/>
      <c r="K85" s="1204"/>
      <c r="L85" s="1180">
        <v>1166</v>
      </c>
      <c r="M85" s="1173">
        <f t="shared" si="60"/>
        <v>0</v>
      </c>
      <c r="N85" s="1180">
        <v>0</v>
      </c>
      <c r="O85" s="1173"/>
      <c r="P85" s="1173">
        <f t="shared" si="62"/>
        <v>0</v>
      </c>
      <c r="Q85" s="1204"/>
      <c r="R85" s="1180">
        <v>1166</v>
      </c>
      <c r="S85" s="1173">
        <f t="shared" si="63"/>
        <v>0</v>
      </c>
      <c r="T85" s="1180">
        <v>0</v>
      </c>
      <c r="U85" s="1173"/>
      <c r="V85" s="1173">
        <f t="shared" si="65"/>
        <v>0</v>
      </c>
      <c r="W85" s="1204"/>
      <c r="X85" s="1180">
        <v>1166</v>
      </c>
      <c r="Y85" s="1173">
        <f t="shared" si="66"/>
        <v>0</v>
      </c>
      <c r="Z85" s="1180">
        <v>0</v>
      </c>
      <c r="AA85" s="1173"/>
      <c r="AB85" s="1173">
        <f t="shared" si="68"/>
        <v>0</v>
      </c>
      <c r="AC85" s="1204"/>
      <c r="AD85" s="1180">
        <v>1166</v>
      </c>
      <c r="AE85" s="1173">
        <f t="shared" si="69"/>
        <v>0</v>
      </c>
      <c r="AF85" s="1180">
        <v>0</v>
      </c>
      <c r="AG85" s="1173"/>
      <c r="AH85" s="1173">
        <f t="shared" si="71"/>
        <v>0</v>
      </c>
      <c r="AI85" s="1204"/>
      <c r="AJ85" s="1180">
        <v>1166</v>
      </c>
      <c r="AK85" s="1173">
        <f t="shared" si="72"/>
        <v>0</v>
      </c>
      <c r="AL85" s="1180">
        <v>0</v>
      </c>
      <c r="AM85" s="1173"/>
      <c r="AN85" s="1173">
        <f t="shared" si="74"/>
        <v>0</v>
      </c>
      <c r="AO85" s="1204"/>
      <c r="AP85" s="1180">
        <v>1166</v>
      </c>
      <c r="AQ85" s="1173">
        <f t="shared" si="75"/>
        <v>0</v>
      </c>
      <c r="AR85" s="1180">
        <v>0</v>
      </c>
      <c r="AS85" s="1173"/>
      <c r="AT85" s="1173">
        <f t="shared" si="77"/>
        <v>0</v>
      </c>
      <c r="AU85" s="1204"/>
      <c r="AV85" s="1180">
        <v>1166</v>
      </c>
      <c r="AW85" s="1173">
        <f t="shared" si="78"/>
        <v>0</v>
      </c>
      <c r="AX85" s="1180">
        <v>0</v>
      </c>
      <c r="AY85" s="1173"/>
      <c r="AZ85" s="1173">
        <f t="shared" si="80"/>
        <v>0</v>
      </c>
      <c r="BA85" s="1204"/>
      <c r="BB85" s="1178">
        <v>1166</v>
      </c>
      <c r="BC85" s="1169">
        <f t="shared" si="81"/>
        <v>0</v>
      </c>
      <c r="BD85" s="1178">
        <v>0</v>
      </c>
      <c r="BE85" s="1169"/>
      <c r="BF85" s="1169">
        <f t="shared" si="83"/>
        <v>0</v>
      </c>
      <c r="BG85" s="1169"/>
      <c r="BH85" s="1166">
        <f t="shared" si="0"/>
        <v>0</v>
      </c>
      <c r="BI85" s="1178">
        <v>1166</v>
      </c>
      <c r="BJ85" s="1169">
        <f t="shared" si="84"/>
        <v>0</v>
      </c>
      <c r="BK85" s="1178">
        <v>0</v>
      </c>
      <c r="BL85" s="1169"/>
      <c r="BM85" s="1169">
        <f t="shared" si="86"/>
        <v>0</v>
      </c>
      <c r="BN85" s="1166">
        <f t="shared" si="1"/>
        <v>36</v>
      </c>
      <c r="BO85" s="1178">
        <v>1166</v>
      </c>
      <c r="BP85" s="1169">
        <f t="shared" si="87"/>
        <v>41976</v>
      </c>
      <c r="BQ85" s="1178">
        <v>0</v>
      </c>
      <c r="BR85" s="1169"/>
      <c r="BS85" s="1169">
        <f t="shared" si="89"/>
        <v>41976</v>
      </c>
    </row>
    <row r="86" spans="1:203" s="1189" customFormat="1" hidden="1" outlineLevel="1" x14ac:dyDescent="0.2">
      <c r="A86" s="1174" t="s">
        <v>1233</v>
      </c>
      <c r="B86" s="1201" t="s">
        <v>1234</v>
      </c>
      <c r="C86" s="1202" t="s">
        <v>1220</v>
      </c>
      <c r="D86" s="1203">
        <v>12</v>
      </c>
      <c r="E86" s="1178">
        <v>904</v>
      </c>
      <c r="F86" s="1169">
        <f t="shared" si="57"/>
        <v>10848</v>
      </c>
      <c r="G86" s="1178">
        <v>453</v>
      </c>
      <c r="H86" s="1169">
        <f t="shared" ref="H86:H93" si="90">D86*G86</f>
        <v>5436</v>
      </c>
      <c r="I86" s="1169">
        <f t="shared" si="59"/>
        <v>16284</v>
      </c>
      <c r="J86" s="1169"/>
      <c r="K86" s="1204"/>
      <c r="L86" s="1180">
        <v>904</v>
      </c>
      <c r="M86" s="1173">
        <f t="shared" si="60"/>
        <v>0</v>
      </c>
      <c r="N86" s="1180">
        <v>453</v>
      </c>
      <c r="O86" s="1173">
        <f t="shared" ref="O86:O93" si="91">K86*N86</f>
        <v>0</v>
      </c>
      <c r="P86" s="1173">
        <f t="shared" si="62"/>
        <v>0</v>
      </c>
      <c r="Q86" s="1204"/>
      <c r="R86" s="1180">
        <v>904</v>
      </c>
      <c r="S86" s="1173">
        <f t="shared" si="63"/>
        <v>0</v>
      </c>
      <c r="T86" s="1180">
        <v>453</v>
      </c>
      <c r="U86" s="1173">
        <f t="shared" ref="U86:U93" si="92">Q86*T86</f>
        <v>0</v>
      </c>
      <c r="V86" s="1173">
        <f t="shared" si="65"/>
        <v>0</v>
      </c>
      <c r="W86" s="1204"/>
      <c r="X86" s="1180">
        <v>904</v>
      </c>
      <c r="Y86" s="1173">
        <f t="shared" si="66"/>
        <v>0</v>
      </c>
      <c r="Z86" s="1180">
        <v>453</v>
      </c>
      <c r="AA86" s="1173">
        <f t="shared" ref="AA86:AA93" si="93">W86*Z86</f>
        <v>0</v>
      </c>
      <c r="AB86" s="1173">
        <f t="shared" si="68"/>
        <v>0</v>
      </c>
      <c r="AC86" s="1204"/>
      <c r="AD86" s="1180">
        <v>904</v>
      </c>
      <c r="AE86" s="1173">
        <f t="shared" si="69"/>
        <v>0</v>
      </c>
      <c r="AF86" s="1180">
        <v>453</v>
      </c>
      <c r="AG86" s="1173">
        <f t="shared" ref="AG86:AG93" si="94">AC86*AF86</f>
        <v>0</v>
      </c>
      <c r="AH86" s="1173">
        <f t="shared" si="71"/>
        <v>0</v>
      </c>
      <c r="AI86" s="1204"/>
      <c r="AJ86" s="1180">
        <v>904</v>
      </c>
      <c r="AK86" s="1173">
        <f t="shared" si="72"/>
        <v>0</v>
      </c>
      <c r="AL86" s="1180">
        <v>453</v>
      </c>
      <c r="AM86" s="1173">
        <f t="shared" ref="AM86:AM93" si="95">AI86*AL86</f>
        <v>0</v>
      </c>
      <c r="AN86" s="1173">
        <f t="shared" si="74"/>
        <v>0</v>
      </c>
      <c r="AO86" s="1204"/>
      <c r="AP86" s="1180">
        <v>904</v>
      </c>
      <c r="AQ86" s="1173">
        <f t="shared" si="75"/>
        <v>0</v>
      </c>
      <c r="AR86" s="1180">
        <v>453</v>
      </c>
      <c r="AS86" s="1173">
        <f t="shared" ref="AS86:AS93" si="96">AO86*AR86</f>
        <v>0</v>
      </c>
      <c r="AT86" s="1173">
        <f t="shared" si="77"/>
        <v>0</v>
      </c>
      <c r="AU86" s="1204"/>
      <c r="AV86" s="1180">
        <v>904</v>
      </c>
      <c r="AW86" s="1173">
        <f t="shared" si="78"/>
        <v>0</v>
      </c>
      <c r="AX86" s="1180">
        <v>453</v>
      </c>
      <c r="AY86" s="1173">
        <f t="shared" ref="AY86:AY93" si="97">AU86*AX86</f>
        <v>0</v>
      </c>
      <c r="AZ86" s="1173">
        <f t="shared" si="80"/>
        <v>0</v>
      </c>
      <c r="BA86" s="1204"/>
      <c r="BB86" s="1178">
        <v>904</v>
      </c>
      <c r="BC86" s="1169">
        <f t="shared" si="81"/>
        <v>0</v>
      </c>
      <c r="BD86" s="1178">
        <v>453</v>
      </c>
      <c r="BE86" s="1169">
        <f t="shared" ref="BE86:BE93" si="98">BA86*BD86</f>
        <v>0</v>
      </c>
      <c r="BF86" s="1169">
        <f t="shared" si="83"/>
        <v>0</v>
      </c>
      <c r="BG86" s="1169"/>
      <c r="BH86" s="1166">
        <f t="shared" si="0"/>
        <v>0</v>
      </c>
      <c r="BI86" s="1178">
        <v>904</v>
      </c>
      <c r="BJ86" s="1169">
        <f t="shared" si="84"/>
        <v>0</v>
      </c>
      <c r="BK86" s="1178">
        <v>453</v>
      </c>
      <c r="BL86" s="1169">
        <f t="shared" ref="BL86:BL93" si="99">BH86*BK86</f>
        <v>0</v>
      </c>
      <c r="BM86" s="1169">
        <f t="shared" si="86"/>
        <v>0</v>
      </c>
      <c r="BN86" s="1166">
        <f t="shared" si="1"/>
        <v>12</v>
      </c>
      <c r="BO86" s="1178">
        <v>904</v>
      </c>
      <c r="BP86" s="1169">
        <f t="shared" si="87"/>
        <v>10848</v>
      </c>
      <c r="BQ86" s="1178">
        <v>453</v>
      </c>
      <c r="BR86" s="1169">
        <f t="shared" ref="BR86:BR93" si="100">BN86*BQ86</f>
        <v>5436</v>
      </c>
      <c r="BS86" s="1169">
        <f t="shared" si="89"/>
        <v>16284</v>
      </c>
    </row>
    <row r="87" spans="1:203" s="1189" customFormat="1" hidden="1" outlineLevel="1" x14ac:dyDescent="0.2">
      <c r="A87" s="1174" t="s">
        <v>1235</v>
      </c>
      <c r="B87" s="1201" t="s">
        <v>1236</v>
      </c>
      <c r="C87" s="1202" t="s">
        <v>1167</v>
      </c>
      <c r="D87" s="1203">
        <v>36</v>
      </c>
      <c r="E87" s="1178">
        <v>1690</v>
      </c>
      <c r="F87" s="1169">
        <f t="shared" si="57"/>
        <v>60840</v>
      </c>
      <c r="G87" s="1178">
        <v>1625</v>
      </c>
      <c r="H87" s="1169">
        <f t="shared" si="90"/>
        <v>58500</v>
      </c>
      <c r="I87" s="1169">
        <f t="shared" si="59"/>
        <v>119340</v>
      </c>
      <c r="J87" s="1169"/>
      <c r="K87" s="1204"/>
      <c r="L87" s="1180">
        <v>1690</v>
      </c>
      <c r="M87" s="1173">
        <f t="shared" si="60"/>
        <v>0</v>
      </c>
      <c r="N87" s="1180">
        <v>1625</v>
      </c>
      <c r="O87" s="1173">
        <f t="shared" si="91"/>
        <v>0</v>
      </c>
      <c r="P87" s="1173">
        <f t="shared" si="62"/>
        <v>0</v>
      </c>
      <c r="Q87" s="1204"/>
      <c r="R87" s="1180">
        <v>1690</v>
      </c>
      <c r="S87" s="1173">
        <f t="shared" si="63"/>
        <v>0</v>
      </c>
      <c r="T87" s="1180">
        <v>1625</v>
      </c>
      <c r="U87" s="1173">
        <f t="shared" si="92"/>
        <v>0</v>
      </c>
      <c r="V87" s="1173">
        <f t="shared" si="65"/>
        <v>0</v>
      </c>
      <c r="W87" s="1204"/>
      <c r="X87" s="1180">
        <v>1690</v>
      </c>
      <c r="Y87" s="1173">
        <f t="shared" si="66"/>
        <v>0</v>
      </c>
      <c r="Z87" s="1180">
        <v>1625</v>
      </c>
      <c r="AA87" s="1173">
        <f t="shared" si="93"/>
        <v>0</v>
      </c>
      <c r="AB87" s="1173">
        <f t="shared" si="68"/>
        <v>0</v>
      </c>
      <c r="AC87" s="1204"/>
      <c r="AD87" s="1180">
        <v>1690</v>
      </c>
      <c r="AE87" s="1173">
        <f t="shared" si="69"/>
        <v>0</v>
      </c>
      <c r="AF87" s="1180">
        <v>1625</v>
      </c>
      <c r="AG87" s="1173">
        <f t="shared" si="94"/>
        <v>0</v>
      </c>
      <c r="AH87" s="1173">
        <f t="shared" si="71"/>
        <v>0</v>
      </c>
      <c r="AI87" s="1204"/>
      <c r="AJ87" s="1180">
        <v>1690</v>
      </c>
      <c r="AK87" s="1173">
        <f t="shared" si="72"/>
        <v>0</v>
      </c>
      <c r="AL87" s="1180">
        <v>1625</v>
      </c>
      <c r="AM87" s="1173">
        <f t="shared" si="95"/>
        <v>0</v>
      </c>
      <c r="AN87" s="1173">
        <f t="shared" si="74"/>
        <v>0</v>
      </c>
      <c r="AO87" s="1204"/>
      <c r="AP87" s="1180">
        <v>1690</v>
      </c>
      <c r="AQ87" s="1173">
        <f t="shared" si="75"/>
        <v>0</v>
      </c>
      <c r="AR87" s="1180">
        <v>1625</v>
      </c>
      <c r="AS87" s="1173">
        <f t="shared" si="96"/>
        <v>0</v>
      </c>
      <c r="AT87" s="1173">
        <f t="shared" si="77"/>
        <v>0</v>
      </c>
      <c r="AU87" s="1204"/>
      <c r="AV87" s="1180">
        <v>1690</v>
      </c>
      <c r="AW87" s="1173">
        <f t="shared" si="78"/>
        <v>0</v>
      </c>
      <c r="AX87" s="1180">
        <v>1625</v>
      </c>
      <c r="AY87" s="1173">
        <f t="shared" si="97"/>
        <v>0</v>
      </c>
      <c r="AZ87" s="1173">
        <f t="shared" si="80"/>
        <v>0</v>
      </c>
      <c r="BA87" s="1204"/>
      <c r="BB87" s="1178">
        <v>1690</v>
      </c>
      <c r="BC87" s="1169">
        <f t="shared" si="81"/>
        <v>0</v>
      </c>
      <c r="BD87" s="1178">
        <v>1625</v>
      </c>
      <c r="BE87" s="1169">
        <f t="shared" si="98"/>
        <v>0</v>
      </c>
      <c r="BF87" s="1169">
        <f t="shared" si="83"/>
        <v>0</v>
      </c>
      <c r="BG87" s="1169"/>
      <c r="BH87" s="1166">
        <f t="shared" si="0"/>
        <v>0</v>
      </c>
      <c r="BI87" s="1178">
        <v>1690</v>
      </c>
      <c r="BJ87" s="1169">
        <f t="shared" si="84"/>
        <v>0</v>
      </c>
      <c r="BK87" s="1178">
        <v>1625</v>
      </c>
      <c r="BL87" s="1169">
        <f t="shared" si="99"/>
        <v>0</v>
      </c>
      <c r="BM87" s="1169">
        <f t="shared" si="86"/>
        <v>0</v>
      </c>
      <c r="BN87" s="1166">
        <f t="shared" si="1"/>
        <v>36</v>
      </c>
      <c r="BO87" s="1178">
        <v>1690</v>
      </c>
      <c r="BP87" s="1169">
        <f t="shared" si="87"/>
        <v>60840</v>
      </c>
      <c r="BQ87" s="1178">
        <v>1625</v>
      </c>
      <c r="BR87" s="1169">
        <f t="shared" si="100"/>
        <v>58500</v>
      </c>
      <c r="BS87" s="1169">
        <f t="shared" si="89"/>
        <v>119340</v>
      </c>
    </row>
    <row r="88" spans="1:203" s="1189" customFormat="1" hidden="1" outlineLevel="1" x14ac:dyDescent="0.2">
      <c r="A88" s="1174" t="s">
        <v>1237</v>
      </c>
      <c r="B88" s="1201" t="s">
        <v>1238</v>
      </c>
      <c r="C88" s="1202" t="s">
        <v>31</v>
      </c>
      <c r="D88" s="1203">
        <v>12</v>
      </c>
      <c r="E88" s="1178">
        <v>7585</v>
      </c>
      <c r="F88" s="1169">
        <f t="shared" si="57"/>
        <v>91020</v>
      </c>
      <c r="G88" s="1178">
        <v>1716</v>
      </c>
      <c r="H88" s="1169">
        <f t="shared" si="90"/>
        <v>20592</v>
      </c>
      <c r="I88" s="1169">
        <f t="shared" si="59"/>
        <v>111612</v>
      </c>
      <c r="J88" s="1169"/>
      <c r="K88" s="1204"/>
      <c r="L88" s="1180">
        <v>7585</v>
      </c>
      <c r="M88" s="1173">
        <f t="shared" si="60"/>
        <v>0</v>
      </c>
      <c r="N88" s="1180">
        <v>1716</v>
      </c>
      <c r="O88" s="1173">
        <f t="shared" si="91"/>
        <v>0</v>
      </c>
      <c r="P88" s="1173">
        <f t="shared" si="62"/>
        <v>0</v>
      </c>
      <c r="Q88" s="1204"/>
      <c r="R88" s="1180">
        <v>7585</v>
      </c>
      <c r="S88" s="1173">
        <f t="shared" si="63"/>
        <v>0</v>
      </c>
      <c r="T88" s="1180">
        <v>1716</v>
      </c>
      <c r="U88" s="1173">
        <f t="shared" si="92"/>
        <v>0</v>
      </c>
      <c r="V88" s="1173">
        <f t="shared" si="65"/>
        <v>0</v>
      </c>
      <c r="W88" s="1204"/>
      <c r="X88" s="1180">
        <v>7585</v>
      </c>
      <c r="Y88" s="1173">
        <f t="shared" si="66"/>
        <v>0</v>
      </c>
      <c r="Z88" s="1180">
        <v>1716</v>
      </c>
      <c r="AA88" s="1173">
        <f t="shared" si="93"/>
        <v>0</v>
      </c>
      <c r="AB88" s="1173">
        <f t="shared" si="68"/>
        <v>0</v>
      </c>
      <c r="AC88" s="1204"/>
      <c r="AD88" s="1180">
        <v>7585</v>
      </c>
      <c r="AE88" s="1173">
        <f t="shared" si="69"/>
        <v>0</v>
      </c>
      <c r="AF88" s="1180">
        <v>1716</v>
      </c>
      <c r="AG88" s="1173">
        <f t="shared" si="94"/>
        <v>0</v>
      </c>
      <c r="AH88" s="1173">
        <f t="shared" si="71"/>
        <v>0</v>
      </c>
      <c r="AI88" s="1204"/>
      <c r="AJ88" s="1180">
        <v>7585</v>
      </c>
      <c r="AK88" s="1173">
        <f t="shared" si="72"/>
        <v>0</v>
      </c>
      <c r="AL88" s="1180">
        <v>1716</v>
      </c>
      <c r="AM88" s="1173">
        <f t="shared" si="95"/>
        <v>0</v>
      </c>
      <c r="AN88" s="1173">
        <f t="shared" si="74"/>
        <v>0</v>
      </c>
      <c r="AO88" s="1204"/>
      <c r="AP88" s="1180">
        <v>7585</v>
      </c>
      <c r="AQ88" s="1173">
        <f t="shared" si="75"/>
        <v>0</v>
      </c>
      <c r="AR88" s="1180">
        <v>1716</v>
      </c>
      <c r="AS88" s="1173">
        <f t="shared" si="96"/>
        <v>0</v>
      </c>
      <c r="AT88" s="1173">
        <f t="shared" si="77"/>
        <v>0</v>
      </c>
      <c r="AU88" s="1204"/>
      <c r="AV88" s="1180">
        <v>7585</v>
      </c>
      <c r="AW88" s="1173">
        <f t="shared" si="78"/>
        <v>0</v>
      </c>
      <c r="AX88" s="1180">
        <v>1716</v>
      </c>
      <c r="AY88" s="1173">
        <f t="shared" si="97"/>
        <v>0</v>
      </c>
      <c r="AZ88" s="1173">
        <f t="shared" si="80"/>
        <v>0</v>
      </c>
      <c r="BA88" s="1204"/>
      <c r="BB88" s="1178">
        <v>7585</v>
      </c>
      <c r="BC88" s="1169">
        <f t="shared" si="81"/>
        <v>0</v>
      </c>
      <c r="BD88" s="1178">
        <v>1716</v>
      </c>
      <c r="BE88" s="1169">
        <f t="shared" si="98"/>
        <v>0</v>
      </c>
      <c r="BF88" s="1169">
        <f t="shared" si="83"/>
        <v>0</v>
      </c>
      <c r="BG88" s="1169"/>
      <c r="BH88" s="1166">
        <f t="shared" si="0"/>
        <v>0</v>
      </c>
      <c r="BI88" s="1178">
        <v>7585</v>
      </c>
      <c r="BJ88" s="1169">
        <f t="shared" si="84"/>
        <v>0</v>
      </c>
      <c r="BK88" s="1178">
        <v>1716</v>
      </c>
      <c r="BL88" s="1169">
        <f t="shared" si="99"/>
        <v>0</v>
      </c>
      <c r="BM88" s="1169">
        <f t="shared" si="86"/>
        <v>0</v>
      </c>
      <c r="BN88" s="1166">
        <f t="shared" si="1"/>
        <v>12</v>
      </c>
      <c r="BO88" s="1178">
        <v>7585</v>
      </c>
      <c r="BP88" s="1169">
        <f t="shared" si="87"/>
        <v>91020</v>
      </c>
      <c r="BQ88" s="1178">
        <v>1716</v>
      </c>
      <c r="BR88" s="1169">
        <f t="shared" si="100"/>
        <v>20592</v>
      </c>
      <c r="BS88" s="1169">
        <f t="shared" si="89"/>
        <v>111612</v>
      </c>
    </row>
    <row r="89" spans="1:203" s="1189" customFormat="1" hidden="1" outlineLevel="1" x14ac:dyDescent="0.2">
      <c r="A89" s="1174" t="s">
        <v>1239</v>
      </c>
      <c r="B89" s="1201" t="s">
        <v>176</v>
      </c>
      <c r="C89" s="1202" t="s">
        <v>1167</v>
      </c>
      <c r="D89" s="1203">
        <v>125.1</v>
      </c>
      <c r="E89" s="1178">
        <v>1286</v>
      </c>
      <c r="F89" s="1169">
        <f t="shared" si="57"/>
        <v>160878.6</v>
      </c>
      <c r="G89" s="1178">
        <v>2430</v>
      </c>
      <c r="H89" s="1169">
        <f t="shared" si="90"/>
        <v>303993</v>
      </c>
      <c r="I89" s="1169">
        <f t="shared" si="59"/>
        <v>464871.6</v>
      </c>
      <c r="J89" s="1169"/>
      <c r="K89" s="1204"/>
      <c r="L89" s="1180">
        <v>1286</v>
      </c>
      <c r="M89" s="1173">
        <f t="shared" si="60"/>
        <v>0</v>
      </c>
      <c r="N89" s="1180">
        <v>2430</v>
      </c>
      <c r="O89" s="1173">
        <f t="shared" si="91"/>
        <v>0</v>
      </c>
      <c r="P89" s="1173">
        <f t="shared" si="62"/>
        <v>0</v>
      </c>
      <c r="Q89" s="1204"/>
      <c r="R89" s="1180">
        <v>1286</v>
      </c>
      <c r="S89" s="1173">
        <f t="shared" si="63"/>
        <v>0</v>
      </c>
      <c r="T89" s="1180">
        <v>2430</v>
      </c>
      <c r="U89" s="1173">
        <f t="shared" si="92"/>
        <v>0</v>
      </c>
      <c r="V89" s="1173">
        <f t="shared" si="65"/>
        <v>0</v>
      </c>
      <c r="W89" s="1204"/>
      <c r="X89" s="1180">
        <v>1286</v>
      </c>
      <c r="Y89" s="1173">
        <f t="shared" si="66"/>
        <v>0</v>
      </c>
      <c r="Z89" s="1180">
        <v>2430</v>
      </c>
      <c r="AA89" s="1173">
        <f t="shared" si="93"/>
        <v>0</v>
      </c>
      <c r="AB89" s="1173">
        <f t="shared" si="68"/>
        <v>0</v>
      </c>
      <c r="AC89" s="1204"/>
      <c r="AD89" s="1180">
        <v>1286</v>
      </c>
      <c r="AE89" s="1173">
        <f t="shared" si="69"/>
        <v>0</v>
      </c>
      <c r="AF89" s="1180">
        <v>2430</v>
      </c>
      <c r="AG89" s="1173">
        <f t="shared" si="94"/>
        <v>0</v>
      </c>
      <c r="AH89" s="1173">
        <f t="shared" si="71"/>
        <v>0</v>
      </c>
      <c r="AI89" s="1204"/>
      <c r="AJ89" s="1180">
        <v>1286</v>
      </c>
      <c r="AK89" s="1173">
        <f t="shared" si="72"/>
        <v>0</v>
      </c>
      <c r="AL89" s="1180">
        <v>2430</v>
      </c>
      <c r="AM89" s="1173">
        <f t="shared" si="95"/>
        <v>0</v>
      </c>
      <c r="AN89" s="1173">
        <f t="shared" si="74"/>
        <v>0</v>
      </c>
      <c r="AO89" s="1204"/>
      <c r="AP89" s="1180">
        <v>1286</v>
      </c>
      <c r="AQ89" s="1173">
        <f t="shared" si="75"/>
        <v>0</v>
      </c>
      <c r="AR89" s="1180">
        <v>2430</v>
      </c>
      <c r="AS89" s="1173">
        <f t="shared" si="96"/>
        <v>0</v>
      </c>
      <c r="AT89" s="1173">
        <f t="shared" si="77"/>
        <v>0</v>
      </c>
      <c r="AU89" s="1204"/>
      <c r="AV89" s="1180">
        <v>1286</v>
      </c>
      <c r="AW89" s="1173">
        <f t="shared" si="78"/>
        <v>0</v>
      </c>
      <c r="AX89" s="1180">
        <v>2430</v>
      </c>
      <c r="AY89" s="1173">
        <f t="shared" si="97"/>
        <v>0</v>
      </c>
      <c r="AZ89" s="1173">
        <f t="shared" si="80"/>
        <v>0</v>
      </c>
      <c r="BA89" s="1204"/>
      <c r="BB89" s="1178">
        <v>1286</v>
      </c>
      <c r="BC89" s="1169">
        <f t="shared" si="81"/>
        <v>0</v>
      </c>
      <c r="BD89" s="1178">
        <v>2430</v>
      </c>
      <c r="BE89" s="1169">
        <f t="shared" si="98"/>
        <v>0</v>
      </c>
      <c r="BF89" s="1169">
        <f t="shared" si="83"/>
        <v>0</v>
      </c>
      <c r="BG89" s="1169"/>
      <c r="BH89" s="1166">
        <f t="shared" si="0"/>
        <v>0</v>
      </c>
      <c r="BI89" s="1178">
        <v>1286</v>
      </c>
      <c r="BJ89" s="1169">
        <f t="shared" si="84"/>
        <v>0</v>
      </c>
      <c r="BK89" s="1178">
        <v>2430</v>
      </c>
      <c r="BL89" s="1169">
        <f t="shared" si="99"/>
        <v>0</v>
      </c>
      <c r="BM89" s="1169">
        <f t="shared" si="86"/>
        <v>0</v>
      </c>
      <c r="BN89" s="1166">
        <f t="shared" si="1"/>
        <v>125.1</v>
      </c>
      <c r="BO89" s="1178">
        <v>1286</v>
      </c>
      <c r="BP89" s="1169">
        <f t="shared" si="87"/>
        <v>160878.6</v>
      </c>
      <c r="BQ89" s="1178">
        <v>2430</v>
      </c>
      <c r="BR89" s="1169">
        <f t="shared" si="100"/>
        <v>303993</v>
      </c>
      <c r="BS89" s="1169">
        <f t="shared" si="89"/>
        <v>464871.6</v>
      </c>
    </row>
    <row r="90" spans="1:203" s="1189" customFormat="1" hidden="1" outlineLevel="1" x14ac:dyDescent="0.2">
      <c r="A90" s="1174" t="s">
        <v>1240</v>
      </c>
      <c r="B90" s="1201" t="s">
        <v>1241</v>
      </c>
      <c r="C90" s="1202" t="s">
        <v>31</v>
      </c>
      <c r="D90" s="1203">
        <v>4</v>
      </c>
      <c r="E90" s="1178">
        <v>36465</v>
      </c>
      <c r="F90" s="1169">
        <f t="shared" si="57"/>
        <v>145860</v>
      </c>
      <c r="G90" s="1178">
        <v>7524</v>
      </c>
      <c r="H90" s="1169">
        <f t="shared" si="90"/>
        <v>30096</v>
      </c>
      <c r="I90" s="1169">
        <f t="shared" si="59"/>
        <v>175956</v>
      </c>
      <c r="J90" s="1169"/>
      <c r="K90" s="1204"/>
      <c r="L90" s="1180">
        <v>36465</v>
      </c>
      <c r="M90" s="1173">
        <f t="shared" si="60"/>
        <v>0</v>
      </c>
      <c r="N90" s="1180">
        <v>7524</v>
      </c>
      <c r="O90" s="1173">
        <f t="shared" si="91"/>
        <v>0</v>
      </c>
      <c r="P90" s="1173">
        <f t="shared" si="62"/>
        <v>0</v>
      </c>
      <c r="Q90" s="1204"/>
      <c r="R90" s="1180">
        <v>36465</v>
      </c>
      <c r="S90" s="1173">
        <f t="shared" si="63"/>
        <v>0</v>
      </c>
      <c r="T90" s="1180">
        <v>7524</v>
      </c>
      <c r="U90" s="1173">
        <f t="shared" si="92"/>
        <v>0</v>
      </c>
      <c r="V90" s="1173">
        <f t="shared" si="65"/>
        <v>0</v>
      </c>
      <c r="W90" s="1204"/>
      <c r="X90" s="1180">
        <v>36465</v>
      </c>
      <c r="Y90" s="1173">
        <f t="shared" si="66"/>
        <v>0</v>
      </c>
      <c r="Z90" s="1180">
        <v>7524</v>
      </c>
      <c r="AA90" s="1173">
        <f t="shared" si="93"/>
        <v>0</v>
      </c>
      <c r="AB90" s="1173">
        <f t="shared" si="68"/>
        <v>0</v>
      </c>
      <c r="AC90" s="1204"/>
      <c r="AD90" s="1180">
        <v>36465</v>
      </c>
      <c r="AE90" s="1173">
        <f t="shared" si="69"/>
        <v>0</v>
      </c>
      <c r="AF90" s="1180">
        <v>7524</v>
      </c>
      <c r="AG90" s="1173">
        <f t="shared" si="94"/>
        <v>0</v>
      </c>
      <c r="AH90" s="1173">
        <f t="shared" si="71"/>
        <v>0</v>
      </c>
      <c r="AI90" s="1204"/>
      <c r="AJ90" s="1180">
        <v>36465</v>
      </c>
      <c r="AK90" s="1173">
        <f t="shared" si="72"/>
        <v>0</v>
      </c>
      <c r="AL90" s="1180">
        <v>7524</v>
      </c>
      <c r="AM90" s="1173">
        <f t="shared" si="95"/>
        <v>0</v>
      </c>
      <c r="AN90" s="1173">
        <f t="shared" si="74"/>
        <v>0</v>
      </c>
      <c r="AO90" s="1204"/>
      <c r="AP90" s="1180">
        <v>36465</v>
      </c>
      <c r="AQ90" s="1173">
        <f t="shared" si="75"/>
        <v>0</v>
      </c>
      <c r="AR90" s="1180">
        <v>7524</v>
      </c>
      <c r="AS90" s="1173">
        <f t="shared" si="96"/>
        <v>0</v>
      </c>
      <c r="AT90" s="1173">
        <f t="shared" si="77"/>
        <v>0</v>
      </c>
      <c r="AU90" s="1204"/>
      <c r="AV90" s="1180">
        <v>36465</v>
      </c>
      <c r="AW90" s="1173">
        <f t="shared" si="78"/>
        <v>0</v>
      </c>
      <c r="AX90" s="1180">
        <v>7524</v>
      </c>
      <c r="AY90" s="1173">
        <f t="shared" si="97"/>
        <v>0</v>
      </c>
      <c r="AZ90" s="1173">
        <f t="shared" si="80"/>
        <v>0</v>
      </c>
      <c r="BA90" s="1204"/>
      <c r="BB90" s="1178">
        <v>36465</v>
      </c>
      <c r="BC90" s="1169">
        <f t="shared" si="81"/>
        <v>0</v>
      </c>
      <c r="BD90" s="1178">
        <v>7524</v>
      </c>
      <c r="BE90" s="1169">
        <f t="shared" si="98"/>
        <v>0</v>
      </c>
      <c r="BF90" s="1169">
        <f t="shared" si="83"/>
        <v>0</v>
      </c>
      <c r="BG90" s="1169"/>
      <c r="BH90" s="1166">
        <f t="shared" si="0"/>
        <v>0</v>
      </c>
      <c r="BI90" s="1178">
        <v>36465</v>
      </c>
      <c r="BJ90" s="1169">
        <f t="shared" si="84"/>
        <v>0</v>
      </c>
      <c r="BK90" s="1178">
        <v>7524</v>
      </c>
      <c r="BL90" s="1169">
        <f t="shared" si="99"/>
        <v>0</v>
      </c>
      <c r="BM90" s="1169">
        <f t="shared" si="86"/>
        <v>0</v>
      </c>
      <c r="BN90" s="1166">
        <f t="shared" si="1"/>
        <v>4</v>
      </c>
      <c r="BO90" s="1178">
        <v>36465</v>
      </c>
      <c r="BP90" s="1169">
        <f t="shared" si="87"/>
        <v>145860</v>
      </c>
      <c r="BQ90" s="1178">
        <v>7524</v>
      </c>
      <c r="BR90" s="1169">
        <f t="shared" si="100"/>
        <v>30096</v>
      </c>
      <c r="BS90" s="1169">
        <f t="shared" si="89"/>
        <v>175956</v>
      </c>
    </row>
    <row r="91" spans="1:203" s="1189" customFormat="1" hidden="1" outlineLevel="1" x14ac:dyDescent="0.2">
      <c r="A91" s="1174" t="s">
        <v>1242</v>
      </c>
      <c r="B91" s="1201" t="s">
        <v>1243</v>
      </c>
      <c r="C91" s="1202" t="s">
        <v>1189</v>
      </c>
      <c r="D91" s="1203">
        <v>1.87</v>
      </c>
      <c r="E91" s="1178">
        <v>6809</v>
      </c>
      <c r="F91" s="1169">
        <f t="shared" si="57"/>
        <v>12732.83</v>
      </c>
      <c r="G91" s="1178">
        <v>13857</v>
      </c>
      <c r="H91" s="1169">
        <f t="shared" si="90"/>
        <v>25912.59</v>
      </c>
      <c r="I91" s="1169">
        <f t="shared" si="59"/>
        <v>38645.42</v>
      </c>
      <c r="J91" s="1169"/>
      <c r="K91" s="1204"/>
      <c r="L91" s="1180">
        <v>6809</v>
      </c>
      <c r="M91" s="1173">
        <f t="shared" si="60"/>
        <v>0</v>
      </c>
      <c r="N91" s="1180">
        <v>13857</v>
      </c>
      <c r="O91" s="1173">
        <f t="shared" si="91"/>
        <v>0</v>
      </c>
      <c r="P91" s="1173">
        <f t="shared" si="62"/>
        <v>0</v>
      </c>
      <c r="Q91" s="1204"/>
      <c r="R91" s="1180">
        <v>6809</v>
      </c>
      <c r="S91" s="1173">
        <f t="shared" si="63"/>
        <v>0</v>
      </c>
      <c r="T91" s="1180">
        <v>13857</v>
      </c>
      <c r="U91" s="1173">
        <f t="shared" si="92"/>
        <v>0</v>
      </c>
      <c r="V91" s="1173">
        <f t="shared" si="65"/>
        <v>0</v>
      </c>
      <c r="W91" s="1204"/>
      <c r="X91" s="1180">
        <v>6809</v>
      </c>
      <c r="Y91" s="1173">
        <f t="shared" si="66"/>
        <v>0</v>
      </c>
      <c r="Z91" s="1180">
        <v>13857</v>
      </c>
      <c r="AA91" s="1173">
        <f t="shared" si="93"/>
        <v>0</v>
      </c>
      <c r="AB91" s="1173">
        <f t="shared" si="68"/>
        <v>0</v>
      </c>
      <c r="AC91" s="1204"/>
      <c r="AD91" s="1180">
        <v>6809</v>
      </c>
      <c r="AE91" s="1173">
        <f t="shared" si="69"/>
        <v>0</v>
      </c>
      <c r="AF91" s="1180">
        <v>13857</v>
      </c>
      <c r="AG91" s="1173">
        <f t="shared" si="94"/>
        <v>0</v>
      </c>
      <c r="AH91" s="1173">
        <f t="shared" si="71"/>
        <v>0</v>
      </c>
      <c r="AI91" s="1204"/>
      <c r="AJ91" s="1180">
        <v>6809</v>
      </c>
      <c r="AK91" s="1173">
        <f t="shared" si="72"/>
        <v>0</v>
      </c>
      <c r="AL91" s="1180">
        <v>13857</v>
      </c>
      <c r="AM91" s="1173">
        <f t="shared" si="95"/>
        <v>0</v>
      </c>
      <c r="AN91" s="1173">
        <f t="shared" si="74"/>
        <v>0</v>
      </c>
      <c r="AO91" s="1204"/>
      <c r="AP91" s="1180">
        <v>6809</v>
      </c>
      <c r="AQ91" s="1173">
        <f t="shared" si="75"/>
        <v>0</v>
      </c>
      <c r="AR91" s="1180">
        <v>13857</v>
      </c>
      <c r="AS91" s="1173">
        <f t="shared" si="96"/>
        <v>0</v>
      </c>
      <c r="AT91" s="1173">
        <f t="shared" si="77"/>
        <v>0</v>
      </c>
      <c r="AU91" s="1204"/>
      <c r="AV91" s="1180">
        <v>6809</v>
      </c>
      <c r="AW91" s="1173">
        <f t="shared" si="78"/>
        <v>0</v>
      </c>
      <c r="AX91" s="1180">
        <v>13857</v>
      </c>
      <c r="AY91" s="1173">
        <f t="shared" si="97"/>
        <v>0</v>
      </c>
      <c r="AZ91" s="1173">
        <f t="shared" si="80"/>
        <v>0</v>
      </c>
      <c r="BA91" s="1204"/>
      <c r="BB91" s="1178">
        <v>6809</v>
      </c>
      <c r="BC91" s="1169">
        <f t="shared" si="81"/>
        <v>0</v>
      </c>
      <c r="BD91" s="1178">
        <v>13857</v>
      </c>
      <c r="BE91" s="1169">
        <f t="shared" si="98"/>
        <v>0</v>
      </c>
      <c r="BF91" s="1169">
        <f t="shared" si="83"/>
        <v>0</v>
      </c>
      <c r="BG91" s="1169"/>
      <c r="BH91" s="1166">
        <f t="shared" si="0"/>
        <v>0</v>
      </c>
      <c r="BI91" s="1178">
        <v>6809</v>
      </c>
      <c r="BJ91" s="1169">
        <f t="shared" si="84"/>
        <v>0</v>
      </c>
      <c r="BK91" s="1178">
        <v>13857</v>
      </c>
      <c r="BL91" s="1169">
        <f t="shared" si="99"/>
        <v>0</v>
      </c>
      <c r="BM91" s="1169">
        <f t="shared" si="86"/>
        <v>0</v>
      </c>
      <c r="BN91" s="1166">
        <f t="shared" si="1"/>
        <v>1.87</v>
      </c>
      <c r="BO91" s="1178">
        <v>6809</v>
      </c>
      <c r="BP91" s="1169">
        <f t="shared" si="87"/>
        <v>12732.83</v>
      </c>
      <c r="BQ91" s="1178">
        <v>13857</v>
      </c>
      <c r="BR91" s="1169">
        <f t="shared" si="100"/>
        <v>25912.59</v>
      </c>
      <c r="BS91" s="1169">
        <f t="shared" si="89"/>
        <v>38645.42</v>
      </c>
    </row>
    <row r="92" spans="1:203" s="1189" customFormat="1" hidden="1" outlineLevel="1" x14ac:dyDescent="0.2">
      <c r="A92" s="1174" t="s">
        <v>1244</v>
      </c>
      <c r="B92" s="1201" t="s">
        <v>1245</v>
      </c>
      <c r="C92" s="1202" t="s">
        <v>31</v>
      </c>
      <c r="D92" s="1203">
        <v>24</v>
      </c>
      <c r="E92" s="1178">
        <v>3710</v>
      </c>
      <c r="F92" s="1169">
        <f t="shared" si="57"/>
        <v>89040</v>
      </c>
      <c r="G92" s="1178">
        <v>2543</v>
      </c>
      <c r="H92" s="1169">
        <f t="shared" si="90"/>
        <v>61032</v>
      </c>
      <c r="I92" s="1169">
        <f t="shared" si="59"/>
        <v>150072</v>
      </c>
      <c r="J92" s="1169"/>
      <c r="K92" s="1204"/>
      <c r="L92" s="1180">
        <v>3710</v>
      </c>
      <c r="M92" s="1173">
        <f t="shared" si="60"/>
        <v>0</v>
      </c>
      <c r="N92" s="1180">
        <v>2543</v>
      </c>
      <c r="O92" s="1173">
        <f t="shared" si="91"/>
        <v>0</v>
      </c>
      <c r="P92" s="1173">
        <f t="shared" si="62"/>
        <v>0</v>
      </c>
      <c r="Q92" s="1204"/>
      <c r="R92" s="1180">
        <v>3710</v>
      </c>
      <c r="S92" s="1173">
        <f t="shared" si="63"/>
        <v>0</v>
      </c>
      <c r="T92" s="1180">
        <v>2543</v>
      </c>
      <c r="U92" s="1173">
        <f t="shared" si="92"/>
        <v>0</v>
      </c>
      <c r="V92" s="1173">
        <f t="shared" si="65"/>
        <v>0</v>
      </c>
      <c r="W92" s="1204"/>
      <c r="X92" s="1180">
        <v>3710</v>
      </c>
      <c r="Y92" s="1173">
        <f t="shared" si="66"/>
        <v>0</v>
      </c>
      <c r="Z92" s="1180">
        <v>2543</v>
      </c>
      <c r="AA92" s="1173">
        <f t="shared" si="93"/>
        <v>0</v>
      </c>
      <c r="AB92" s="1173">
        <f t="shared" si="68"/>
        <v>0</v>
      </c>
      <c r="AC92" s="1204"/>
      <c r="AD92" s="1180">
        <v>3710</v>
      </c>
      <c r="AE92" s="1173">
        <f t="shared" si="69"/>
        <v>0</v>
      </c>
      <c r="AF92" s="1180">
        <v>2543</v>
      </c>
      <c r="AG92" s="1173">
        <f t="shared" si="94"/>
        <v>0</v>
      </c>
      <c r="AH92" s="1173">
        <f t="shared" si="71"/>
        <v>0</v>
      </c>
      <c r="AI92" s="1204"/>
      <c r="AJ92" s="1180">
        <v>3710</v>
      </c>
      <c r="AK92" s="1173">
        <f t="shared" si="72"/>
        <v>0</v>
      </c>
      <c r="AL92" s="1180">
        <v>2543</v>
      </c>
      <c r="AM92" s="1173">
        <f t="shared" si="95"/>
        <v>0</v>
      </c>
      <c r="AN92" s="1173">
        <f t="shared" si="74"/>
        <v>0</v>
      </c>
      <c r="AO92" s="1204"/>
      <c r="AP92" s="1180">
        <v>3710</v>
      </c>
      <c r="AQ92" s="1173">
        <f t="shared" si="75"/>
        <v>0</v>
      </c>
      <c r="AR92" s="1180">
        <v>2543</v>
      </c>
      <c r="AS92" s="1173">
        <f t="shared" si="96"/>
        <v>0</v>
      </c>
      <c r="AT92" s="1173">
        <f t="shared" si="77"/>
        <v>0</v>
      </c>
      <c r="AU92" s="1204"/>
      <c r="AV92" s="1180">
        <v>3710</v>
      </c>
      <c r="AW92" s="1173">
        <f t="shared" si="78"/>
        <v>0</v>
      </c>
      <c r="AX92" s="1180">
        <v>2543</v>
      </c>
      <c r="AY92" s="1173">
        <f t="shared" si="97"/>
        <v>0</v>
      </c>
      <c r="AZ92" s="1173">
        <f t="shared" si="80"/>
        <v>0</v>
      </c>
      <c r="BA92" s="1204"/>
      <c r="BB92" s="1178">
        <v>3710</v>
      </c>
      <c r="BC92" s="1169">
        <f t="shared" si="81"/>
        <v>0</v>
      </c>
      <c r="BD92" s="1178">
        <v>2543</v>
      </c>
      <c r="BE92" s="1169">
        <f t="shared" si="98"/>
        <v>0</v>
      </c>
      <c r="BF92" s="1169">
        <f t="shared" si="83"/>
        <v>0</v>
      </c>
      <c r="BG92" s="1169"/>
      <c r="BH92" s="1166">
        <f t="shared" si="0"/>
        <v>0</v>
      </c>
      <c r="BI92" s="1178">
        <v>3710</v>
      </c>
      <c r="BJ92" s="1169">
        <f t="shared" si="84"/>
        <v>0</v>
      </c>
      <c r="BK92" s="1178">
        <v>2543</v>
      </c>
      <c r="BL92" s="1169">
        <f t="shared" si="99"/>
        <v>0</v>
      </c>
      <c r="BM92" s="1169">
        <f t="shared" si="86"/>
        <v>0</v>
      </c>
      <c r="BN92" s="1166">
        <f t="shared" si="1"/>
        <v>24</v>
      </c>
      <c r="BO92" s="1178">
        <v>3710</v>
      </c>
      <c r="BP92" s="1169">
        <f t="shared" si="87"/>
        <v>89040</v>
      </c>
      <c r="BQ92" s="1178">
        <v>2543</v>
      </c>
      <c r="BR92" s="1169">
        <f t="shared" si="100"/>
        <v>61032</v>
      </c>
      <c r="BS92" s="1169">
        <f t="shared" si="89"/>
        <v>150072</v>
      </c>
    </row>
    <row r="93" spans="1:203" s="1189" customFormat="1" hidden="1" outlineLevel="1" x14ac:dyDescent="0.2">
      <c r="A93" s="1174" t="s">
        <v>1246</v>
      </c>
      <c r="B93" s="1201" t="s">
        <v>1247</v>
      </c>
      <c r="C93" s="1202" t="s">
        <v>1220</v>
      </c>
      <c r="D93" s="1203">
        <v>150</v>
      </c>
      <c r="E93" s="1178">
        <v>1135</v>
      </c>
      <c r="F93" s="1169">
        <f t="shared" si="57"/>
        <v>170250</v>
      </c>
      <c r="G93" s="1178">
        <v>567</v>
      </c>
      <c r="H93" s="1169">
        <f t="shared" si="90"/>
        <v>85050</v>
      </c>
      <c r="I93" s="1169">
        <f t="shared" si="59"/>
        <v>255300</v>
      </c>
      <c r="J93" s="1169"/>
      <c r="K93" s="1204"/>
      <c r="L93" s="1180">
        <v>1135</v>
      </c>
      <c r="M93" s="1173">
        <f t="shared" si="60"/>
        <v>0</v>
      </c>
      <c r="N93" s="1180">
        <v>567</v>
      </c>
      <c r="O93" s="1173">
        <f t="shared" si="91"/>
        <v>0</v>
      </c>
      <c r="P93" s="1173">
        <f t="shared" si="62"/>
        <v>0</v>
      </c>
      <c r="Q93" s="1204"/>
      <c r="R93" s="1180">
        <v>1135</v>
      </c>
      <c r="S93" s="1173">
        <f t="shared" si="63"/>
        <v>0</v>
      </c>
      <c r="T93" s="1180">
        <v>567</v>
      </c>
      <c r="U93" s="1173">
        <f t="shared" si="92"/>
        <v>0</v>
      </c>
      <c r="V93" s="1173">
        <f t="shared" si="65"/>
        <v>0</v>
      </c>
      <c r="W93" s="1204"/>
      <c r="X93" s="1180">
        <v>1135</v>
      </c>
      <c r="Y93" s="1173">
        <f t="shared" si="66"/>
        <v>0</v>
      </c>
      <c r="Z93" s="1180">
        <v>567</v>
      </c>
      <c r="AA93" s="1173">
        <f t="shared" si="93"/>
        <v>0</v>
      </c>
      <c r="AB93" s="1173">
        <f t="shared" si="68"/>
        <v>0</v>
      </c>
      <c r="AC93" s="1204"/>
      <c r="AD93" s="1180">
        <v>1135</v>
      </c>
      <c r="AE93" s="1173">
        <f t="shared" si="69"/>
        <v>0</v>
      </c>
      <c r="AF93" s="1180">
        <v>567</v>
      </c>
      <c r="AG93" s="1173">
        <f t="shared" si="94"/>
        <v>0</v>
      </c>
      <c r="AH93" s="1173">
        <f t="shared" si="71"/>
        <v>0</v>
      </c>
      <c r="AI93" s="1204"/>
      <c r="AJ93" s="1180">
        <v>1135</v>
      </c>
      <c r="AK93" s="1173">
        <f t="shared" si="72"/>
        <v>0</v>
      </c>
      <c r="AL93" s="1180">
        <v>567</v>
      </c>
      <c r="AM93" s="1173">
        <f t="shared" si="95"/>
        <v>0</v>
      </c>
      <c r="AN93" s="1173">
        <f t="shared" si="74"/>
        <v>0</v>
      </c>
      <c r="AO93" s="1204"/>
      <c r="AP93" s="1180">
        <v>1135</v>
      </c>
      <c r="AQ93" s="1173">
        <f t="shared" si="75"/>
        <v>0</v>
      </c>
      <c r="AR93" s="1180">
        <v>567</v>
      </c>
      <c r="AS93" s="1173">
        <f t="shared" si="96"/>
        <v>0</v>
      </c>
      <c r="AT93" s="1173">
        <f t="shared" si="77"/>
        <v>0</v>
      </c>
      <c r="AU93" s="1204"/>
      <c r="AV93" s="1180">
        <v>1135</v>
      </c>
      <c r="AW93" s="1173">
        <f t="shared" si="78"/>
        <v>0</v>
      </c>
      <c r="AX93" s="1180">
        <v>567</v>
      </c>
      <c r="AY93" s="1173">
        <f t="shared" si="97"/>
        <v>0</v>
      </c>
      <c r="AZ93" s="1173">
        <f t="shared" si="80"/>
        <v>0</v>
      </c>
      <c r="BA93" s="1204"/>
      <c r="BB93" s="1178">
        <v>1135</v>
      </c>
      <c r="BC93" s="1169">
        <f t="shared" si="81"/>
        <v>0</v>
      </c>
      <c r="BD93" s="1178">
        <v>567</v>
      </c>
      <c r="BE93" s="1169">
        <f t="shared" si="98"/>
        <v>0</v>
      </c>
      <c r="BF93" s="1169">
        <f t="shared" si="83"/>
        <v>0</v>
      </c>
      <c r="BG93" s="1169"/>
      <c r="BH93" s="1166">
        <f t="shared" si="0"/>
        <v>0</v>
      </c>
      <c r="BI93" s="1178">
        <v>1135</v>
      </c>
      <c r="BJ93" s="1169">
        <f t="shared" si="84"/>
        <v>0</v>
      </c>
      <c r="BK93" s="1178">
        <v>567</v>
      </c>
      <c r="BL93" s="1169">
        <f t="shared" si="99"/>
        <v>0</v>
      </c>
      <c r="BM93" s="1169">
        <f t="shared" si="86"/>
        <v>0</v>
      </c>
      <c r="BN93" s="1166">
        <f t="shared" si="1"/>
        <v>150</v>
      </c>
      <c r="BO93" s="1178">
        <v>1135</v>
      </c>
      <c r="BP93" s="1169">
        <f t="shared" si="87"/>
        <v>170250</v>
      </c>
      <c r="BQ93" s="1178">
        <v>567</v>
      </c>
      <c r="BR93" s="1169">
        <f t="shared" si="100"/>
        <v>85050</v>
      </c>
      <c r="BS93" s="1169">
        <f t="shared" si="89"/>
        <v>255300</v>
      </c>
    </row>
    <row r="94" spans="1:203" s="1162" customFormat="1" ht="15.75" customHeight="1" x14ac:dyDescent="0.25">
      <c r="A94" s="1205" t="s">
        <v>192</v>
      </c>
      <c r="B94" s="1148" t="s">
        <v>193</v>
      </c>
      <c r="C94" s="1149"/>
      <c r="D94" s="1150"/>
      <c r="E94" s="1151"/>
      <c r="F94" s="1206">
        <f>F96+F97+F99+F101+F102+F105+F106+F108</f>
        <v>9370353.4800000004</v>
      </c>
      <c r="G94" s="1207"/>
      <c r="H94" s="1206">
        <f>H96+H97+H99+H101+H102+H105+H106+H108</f>
        <v>19579106</v>
      </c>
      <c r="I94" s="1206">
        <f>I96+I97+I99+I101+I102+I105+I106+I108</f>
        <v>28949459.48</v>
      </c>
      <c r="J94" s="1155"/>
      <c r="K94" s="1145"/>
      <c r="L94" s="1156"/>
      <c r="M94" s="1208">
        <f>M96+M97+M99+M101+M102+M105+M106+M108</f>
        <v>4084784.62</v>
      </c>
      <c r="N94" s="1209"/>
      <c r="O94" s="1208">
        <f>O96+O97+O99+O101+O102+O105+O106+O108</f>
        <v>10885660</v>
      </c>
      <c r="P94" s="1208">
        <f>P96+P97+P99+P101+P102+P105+P106+P108</f>
        <v>14970444.620000001</v>
      </c>
      <c r="Q94" s="1145"/>
      <c r="R94" s="1156"/>
      <c r="S94" s="1208">
        <f>S96+S97+S99+S101+S102+S105+S106+S108</f>
        <v>813300</v>
      </c>
      <c r="T94" s="1209"/>
      <c r="U94" s="1208">
        <f>U96+U97+U99+U101+U102+U105+U106+U108</f>
        <v>2211900</v>
      </c>
      <c r="V94" s="1208">
        <f>V96+V97+V99+V101+V102+V105+V106+V108</f>
        <v>3025200</v>
      </c>
      <c r="W94" s="1149"/>
      <c r="X94" s="1156"/>
      <c r="Y94" s="1208">
        <f>Y96+Y97+Y99+Y101+Y102+Y105+Y106+Y108</f>
        <v>3109117.4</v>
      </c>
      <c r="Z94" s="1209"/>
      <c r="AA94" s="1208">
        <f>AA96+AA97+AA99+AA101+AA102+AA105+AA106+AA108</f>
        <v>4828757</v>
      </c>
      <c r="AB94" s="1208">
        <f>AB96+AB97+AB99+AB101+AB102+AB105+AB106+AB108</f>
        <v>7937874.4000000004</v>
      </c>
      <c r="AC94" s="1145"/>
      <c r="AD94" s="1156"/>
      <c r="AE94" s="1208">
        <f>AE96+AE97+AE99+AE101+AE102+AE105+AE106+AE108</f>
        <v>0</v>
      </c>
      <c r="AF94" s="1209"/>
      <c r="AG94" s="1208">
        <f>AG96+AG97+AG99+AG101+AG102+AG105+AG106+AG108</f>
        <v>0</v>
      </c>
      <c r="AH94" s="1208">
        <f>AH96+AH97+AH99+AH101+AH102+AH105+AH106+AH108</f>
        <v>0</v>
      </c>
      <c r="AI94" s="1145"/>
      <c r="AJ94" s="1156"/>
      <c r="AK94" s="1208">
        <f>AK96+AK97+AK99+AK101+AK102+AK105+AK106+AK108</f>
        <v>0</v>
      </c>
      <c r="AL94" s="1209"/>
      <c r="AM94" s="1208">
        <f>AM96+AM97+AM99+AM101+AM102+AM105+AM106+AM108</f>
        <v>0</v>
      </c>
      <c r="AN94" s="1208">
        <f>AN96+AN97+AN99+AN101+AN102+AN105+AN106+AN108</f>
        <v>0</v>
      </c>
      <c r="AO94" s="1145"/>
      <c r="AP94" s="1156"/>
      <c r="AQ94" s="1208">
        <f>AQ96+AQ97+AQ99+AQ101+AQ102+AQ105+AQ106+AQ108</f>
        <v>0</v>
      </c>
      <c r="AR94" s="1209"/>
      <c r="AS94" s="1208">
        <f>AS96+AS97+AS99+AS101+AS102+AS105+AS106+AS108</f>
        <v>0</v>
      </c>
      <c r="AT94" s="1208">
        <f>AT96+AT97+AT99+AT101+AT102+AT105+AT106+AT108</f>
        <v>0</v>
      </c>
      <c r="AU94" s="1145"/>
      <c r="AV94" s="1156"/>
      <c r="AW94" s="1208">
        <f>AW96+AW97+AW99+AW101+AW102+AW105+AW106+AW108</f>
        <v>0</v>
      </c>
      <c r="AX94" s="1209"/>
      <c r="AY94" s="1208">
        <f>AY96+AY97+AY99+AY101+AY102+AY105+AY106+AY108</f>
        <v>0</v>
      </c>
      <c r="AZ94" s="1208">
        <f>AZ96+AZ97+AZ99+AZ101+AZ102+AZ105+AZ106+AZ108</f>
        <v>0</v>
      </c>
      <c r="BA94" s="1145"/>
      <c r="BB94" s="1151"/>
      <c r="BC94" s="1206">
        <f>BC96+BC97+BC99+BC101+BC102+BC105+BC106+BC108</f>
        <v>0</v>
      </c>
      <c r="BD94" s="1207"/>
      <c r="BE94" s="1206">
        <f>BE96+BE97+BE99+BE101+BE102+BE105+BE106+BE108</f>
        <v>0</v>
      </c>
      <c r="BF94" s="1206">
        <f>BF96+BF97+BF99+BF101+BF102+BF105+BF106+BF108</f>
        <v>0</v>
      </c>
      <c r="BG94" s="1155"/>
      <c r="BH94" s="1166">
        <f t="shared" si="0"/>
        <v>0</v>
      </c>
      <c r="BI94" s="1151"/>
      <c r="BJ94" s="1206">
        <f>BJ96+BJ97+BJ99+BJ101+BJ102+BJ105+BJ106+BJ108</f>
        <v>8007202.0199999996</v>
      </c>
      <c r="BK94" s="1207"/>
      <c r="BL94" s="1206">
        <f>BL96+BL97+BL99+BL101+BL102+BL105+BL106+BL108</f>
        <v>17926317</v>
      </c>
      <c r="BM94" s="1206">
        <f>BM96+BM97+BM99+BM101+BM102+BM105+BM106+BM108</f>
        <v>25933519.02</v>
      </c>
      <c r="BN94" s="1166">
        <f t="shared" si="1"/>
        <v>0</v>
      </c>
      <c r="BO94" s="1151"/>
      <c r="BP94" s="1206">
        <f>BP96+BP97+BP99+BP101+BP102+BP105+BP106+BP108</f>
        <v>1363151.46</v>
      </c>
      <c r="BQ94" s="1207"/>
      <c r="BR94" s="1206">
        <f>BR96+BR97+BR99+BR101+BR102+BR105+BR106+BR108</f>
        <v>1652789</v>
      </c>
      <c r="BS94" s="1206">
        <f>BS96+BS97+BS99+BS101+BS102+BS105+BS106+BS108</f>
        <v>3015940.46</v>
      </c>
      <c r="BT94" s="1160"/>
      <c r="BU94" s="1160"/>
      <c r="BV94" s="1160"/>
      <c r="BW94" s="1160"/>
      <c r="BX94" s="1160"/>
      <c r="BY94" s="1160"/>
      <c r="BZ94" s="1160"/>
      <c r="CA94" s="1160"/>
      <c r="CB94" s="1160"/>
      <c r="CC94" s="1160"/>
      <c r="CD94" s="1160"/>
      <c r="CE94" s="1160"/>
      <c r="CF94" s="1160"/>
      <c r="CG94" s="1160"/>
      <c r="CH94" s="1160"/>
      <c r="CI94" s="1160"/>
      <c r="CJ94" s="1160"/>
      <c r="CK94" s="1160"/>
      <c r="CL94" s="1160"/>
      <c r="CM94" s="1160"/>
      <c r="CN94" s="1160"/>
      <c r="CO94" s="1160"/>
      <c r="CP94" s="1160"/>
      <c r="CQ94" s="1160"/>
      <c r="CR94" s="1160"/>
      <c r="CS94" s="1160"/>
      <c r="CT94" s="1160"/>
      <c r="CU94" s="1160"/>
      <c r="CV94" s="1160"/>
      <c r="CW94" s="1160"/>
      <c r="CX94" s="1160"/>
      <c r="CY94" s="1160"/>
      <c r="CZ94" s="1160"/>
      <c r="DA94" s="1160"/>
      <c r="DB94" s="1160"/>
      <c r="DC94" s="1160"/>
      <c r="DD94" s="1160"/>
      <c r="DE94" s="1160"/>
      <c r="DF94" s="1160"/>
      <c r="DG94" s="1160"/>
      <c r="DH94" s="1160"/>
      <c r="DI94" s="1160"/>
      <c r="DJ94" s="1160"/>
      <c r="DK94" s="1160"/>
      <c r="DL94" s="1160"/>
      <c r="DM94" s="1160"/>
      <c r="DN94" s="1160"/>
      <c r="DO94" s="1160"/>
      <c r="DP94" s="1160"/>
      <c r="DQ94" s="1160"/>
      <c r="DR94" s="1160"/>
      <c r="DS94" s="1160"/>
      <c r="DT94" s="1160"/>
      <c r="DU94" s="1160"/>
      <c r="DV94" s="1160"/>
      <c r="DW94" s="1160"/>
      <c r="DX94" s="1160"/>
      <c r="DY94" s="1160"/>
      <c r="DZ94" s="1160"/>
      <c r="EA94" s="1160"/>
      <c r="EB94" s="1160"/>
      <c r="EC94" s="1160"/>
      <c r="ED94" s="1160"/>
      <c r="EE94" s="1160"/>
      <c r="EF94" s="1160"/>
      <c r="EG94" s="1160"/>
      <c r="EH94" s="1160"/>
      <c r="EI94" s="1160"/>
      <c r="EJ94" s="1160"/>
      <c r="EK94" s="1160"/>
      <c r="EL94" s="1160"/>
      <c r="EM94" s="1160"/>
      <c r="EN94" s="1160"/>
      <c r="EO94" s="1160"/>
      <c r="EP94" s="1160"/>
      <c r="EQ94" s="1160"/>
      <c r="ER94" s="1160"/>
      <c r="ES94" s="1160"/>
      <c r="ET94" s="1160"/>
      <c r="EU94" s="1160"/>
      <c r="EV94" s="1160"/>
      <c r="EW94" s="1160"/>
      <c r="EX94" s="1160"/>
      <c r="EY94" s="1160"/>
      <c r="EZ94" s="1160"/>
      <c r="FA94" s="1160"/>
      <c r="FB94" s="1160"/>
      <c r="FC94" s="1160"/>
      <c r="FD94" s="1160"/>
      <c r="FE94" s="1160"/>
      <c r="FF94" s="1160"/>
      <c r="FG94" s="1160"/>
      <c r="FH94" s="1160"/>
      <c r="FI94" s="1160"/>
      <c r="FJ94" s="1160"/>
      <c r="FK94" s="1160"/>
      <c r="FL94" s="1160"/>
      <c r="FM94" s="1160"/>
      <c r="FN94" s="1160"/>
      <c r="FO94" s="1160"/>
      <c r="FP94" s="1160"/>
      <c r="FQ94" s="1160"/>
      <c r="FR94" s="1160"/>
      <c r="FS94" s="1160"/>
      <c r="FT94" s="1160"/>
      <c r="FU94" s="1160"/>
      <c r="FV94" s="1160"/>
      <c r="FW94" s="1160"/>
      <c r="FX94" s="1160"/>
      <c r="FY94" s="1160"/>
      <c r="FZ94" s="1160"/>
      <c r="GA94" s="1160"/>
      <c r="GB94" s="1160"/>
      <c r="GC94" s="1160"/>
      <c r="GD94" s="1160"/>
      <c r="GE94" s="1160"/>
      <c r="GF94" s="1160"/>
      <c r="GG94" s="1160"/>
      <c r="GH94" s="1160"/>
      <c r="GI94" s="1160"/>
      <c r="GJ94" s="1160"/>
      <c r="GK94" s="1160"/>
      <c r="GL94" s="1160"/>
      <c r="GM94" s="1160"/>
      <c r="GN94" s="1160"/>
      <c r="GO94" s="1160"/>
      <c r="GP94" s="1160"/>
      <c r="GQ94" s="1160"/>
      <c r="GR94" s="1160"/>
      <c r="GS94" s="1160"/>
      <c r="GT94" s="1160"/>
      <c r="GU94" s="1160"/>
    </row>
    <row r="95" spans="1:203" ht="15" outlineLevel="1" x14ac:dyDescent="0.2">
      <c r="A95" s="1163" t="s">
        <v>1248</v>
      </c>
      <c r="B95" s="1210" t="s">
        <v>1249</v>
      </c>
      <c r="C95" s="1191"/>
      <c r="D95" s="1191"/>
      <c r="E95" s="1211"/>
      <c r="F95" s="1212"/>
      <c r="G95" s="1211"/>
      <c r="H95" s="1212"/>
      <c r="I95" s="1211"/>
      <c r="J95" s="1211"/>
      <c r="K95" s="1192"/>
      <c r="L95" s="1191"/>
      <c r="M95" s="1196"/>
      <c r="N95" s="1191"/>
      <c r="O95" s="1196"/>
      <c r="P95" s="1191"/>
      <c r="Q95" s="1192"/>
      <c r="R95" s="1191"/>
      <c r="S95" s="1196"/>
      <c r="T95" s="1191"/>
      <c r="U95" s="1196"/>
      <c r="V95" s="1191"/>
      <c r="W95" s="1193"/>
      <c r="X95" s="1191"/>
      <c r="Y95" s="1196"/>
      <c r="Z95" s="1191"/>
      <c r="AA95" s="1196"/>
      <c r="AB95" s="1191"/>
      <c r="AC95" s="1192"/>
      <c r="AD95" s="1191"/>
      <c r="AE95" s="1196"/>
      <c r="AF95" s="1191"/>
      <c r="AG95" s="1196"/>
      <c r="AH95" s="1191"/>
      <c r="AI95" s="1192"/>
      <c r="AJ95" s="1191"/>
      <c r="AK95" s="1196"/>
      <c r="AL95" s="1191"/>
      <c r="AM95" s="1196"/>
      <c r="AN95" s="1191"/>
      <c r="AO95" s="1192"/>
      <c r="AP95" s="1191"/>
      <c r="AQ95" s="1196"/>
      <c r="AR95" s="1191"/>
      <c r="AS95" s="1196"/>
      <c r="AT95" s="1191"/>
      <c r="AU95" s="1192"/>
      <c r="AV95" s="1191"/>
      <c r="AW95" s="1196"/>
      <c r="AX95" s="1191"/>
      <c r="AY95" s="1196"/>
      <c r="AZ95" s="1191"/>
      <c r="BA95" s="1192"/>
      <c r="BB95" s="1211"/>
      <c r="BC95" s="1212"/>
      <c r="BD95" s="1211"/>
      <c r="BE95" s="1212"/>
      <c r="BF95" s="1211"/>
      <c r="BG95" s="1211"/>
      <c r="BH95" s="1166">
        <f t="shared" si="0"/>
        <v>0</v>
      </c>
      <c r="BI95" s="1211"/>
      <c r="BJ95" s="1212"/>
      <c r="BK95" s="1211"/>
      <c r="BL95" s="1212"/>
      <c r="BM95" s="1211"/>
      <c r="BN95" s="1166">
        <f t="shared" si="1"/>
        <v>0</v>
      </c>
      <c r="BO95" s="1211"/>
      <c r="BP95" s="1212"/>
      <c r="BQ95" s="1211"/>
      <c r="BR95" s="1212"/>
      <c r="BS95" s="1211"/>
    </row>
    <row r="96" spans="1:203" s="1189" customFormat="1" ht="24.75" customHeight="1" outlineLevel="1" x14ac:dyDescent="0.2">
      <c r="A96" s="1174" t="s">
        <v>1250</v>
      </c>
      <c r="B96" s="1213" t="s">
        <v>1251</v>
      </c>
      <c r="C96" s="1177" t="s">
        <v>1252</v>
      </c>
      <c r="D96" s="1177">
        <v>10.5</v>
      </c>
      <c r="E96" s="1178">
        <v>95478</v>
      </c>
      <c r="F96" s="1169">
        <f>D96*E96</f>
        <v>1002519</v>
      </c>
      <c r="G96" s="1178">
        <v>229000</v>
      </c>
      <c r="H96" s="1169">
        <f>D96*G96</f>
        <v>2404500</v>
      </c>
      <c r="I96" s="1169">
        <f>E96*D96+G96*D96</f>
        <v>3407019</v>
      </c>
      <c r="J96" s="1169"/>
      <c r="K96" s="1179">
        <v>6.95</v>
      </c>
      <c r="L96" s="1180">
        <v>95478</v>
      </c>
      <c r="M96" s="1173">
        <f>K96*L96</f>
        <v>663572.1</v>
      </c>
      <c r="N96" s="1180">
        <v>229000</v>
      </c>
      <c r="O96" s="1173">
        <f>K96*N96</f>
        <v>1591550</v>
      </c>
      <c r="P96" s="1173">
        <f>L96*K96+N96*K96</f>
        <v>2255122.1</v>
      </c>
      <c r="Q96" s="1179"/>
      <c r="R96" s="1180">
        <v>95478</v>
      </c>
      <c r="S96" s="1173">
        <f>Q96*R96</f>
        <v>0</v>
      </c>
      <c r="T96" s="1180">
        <v>229000</v>
      </c>
      <c r="U96" s="1173">
        <f>Q96*T96</f>
        <v>0</v>
      </c>
      <c r="V96" s="1173">
        <f>R96*Q96+T96*Q96</f>
        <v>0</v>
      </c>
      <c r="W96" s="1188">
        <f>D96-K96</f>
        <v>3.55</v>
      </c>
      <c r="X96" s="1180">
        <v>95478</v>
      </c>
      <c r="Y96" s="1173">
        <f>W96*X96</f>
        <v>338946.89999999997</v>
      </c>
      <c r="Z96" s="1180">
        <v>229000</v>
      </c>
      <c r="AA96" s="1173">
        <f>W96*Z96</f>
        <v>812950</v>
      </c>
      <c r="AB96" s="1173">
        <f>X96*W96+Z96*W96</f>
        <v>1151896.8999999999</v>
      </c>
      <c r="AC96" s="1179"/>
      <c r="AD96" s="1180">
        <v>95478</v>
      </c>
      <c r="AE96" s="1173">
        <f>AC96*AD96</f>
        <v>0</v>
      </c>
      <c r="AF96" s="1180">
        <v>229000</v>
      </c>
      <c r="AG96" s="1173">
        <f>AC96*AF96</f>
        <v>0</v>
      </c>
      <c r="AH96" s="1173">
        <f>AD96*AC96+AF96*AC96</f>
        <v>0</v>
      </c>
      <c r="AI96" s="1179"/>
      <c r="AJ96" s="1180">
        <v>95478</v>
      </c>
      <c r="AK96" s="1173">
        <f>AI96*AJ96</f>
        <v>0</v>
      </c>
      <c r="AL96" s="1180">
        <v>229000</v>
      </c>
      <c r="AM96" s="1173">
        <f>AI96*AL96</f>
        <v>0</v>
      </c>
      <c r="AN96" s="1173">
        <f>AJ96*AI96+AL96*AI96</f>
        <v>0</v>
      </c>
      <c r="AO96" s="1179"/>
      <c r="AP96" s="1180">
        <v>95478</v>
      </c>
      <c r="AQ96" s="1173">
        <f>AO96*AP96</f>
        <v>0</v>
      </c>
      <c r="AR96" s="1180">
        <v>229000</v>
      </c>
      <c r="AS96" s="1173">
        <f>AO96*AR96</f>
        <v>0</v>
      </c>
      <c r="AT96" s="1173">
        <f>AP96*AO96+AR96*AO96</f>
        <v>0</v>
      </c>
      <c r="AU96" s="1179"/>
      <c r="AV96" s="1180">
        <v>95478</v>
      </c>
      <c r="AW96" s="1173">
        <f>AU96*AV96</f>
        <v>0</v>
      </c>
      <c r="AX96" s="1180">
        <v>229000</v>
      </c>
      <c r="AY96" s="1173">
        <f>AU96*AX96</f>
        <v>0</v>
      </c>
      <c r="AZ96" s="1173">
        <f>AV96*AU96+AX96*AU96</f>
        <v>0</v>
      </c>
      <c r="BA96" s="1179"/>
      <c r="BB96" s="1178">
        <v>95478</v>
      </c>
      <c r="BC96" s="1169">
        <f>BA96*BB96</f>
        <v>0</v>
      </c>
      <c r="BD96" s="1178">
        <v>229000</v>
      </c>
      <c r="BE96" s="1169">
        <f>BA96*BD96</f>
        <v>0</v>
      </c>
      <c r="BF96" s="1169">
        <f>BB96*BA96+BD96*BA96</f>
        <v>0</v>
      </c>
      <c r="BG96" s="1169"/>
      <c r="BH96" s="1166">
        <f t="shared" si="0"/>
        <v>10.5</v>
      </c>
      <c r="BI96" s="1178">
        <v>95478</v>
      </c>
      <c r="BJ96" s="1169">
        <f>BH96*BI96</f>
        <v>1002519</v>
      </c>
      <c r="BK96" s="1178">
        <v>229000</v>
      </c>
      <c r="BL96" s="1169">
        <f>BH96*BK96</f>
        <v>2404500</v>
      </c>
      <c r="BM96" s="1169">
        <f>BI96*BH96+BK96*BH96</f>
        <v>3407019</v>
      </c>
      <c r="BN96" s="1166">
        <f t="shared" si="1"/>
        <v>0</v>
      </c>
      <c r="BO96" s="1178">
        <v>95478</v>
      </c>
      <c r="BP96" s="1169">
        <f>BN96*BO96</f>
        <v>0</v>
      </c>
      <c r="BQ96" s="1178">
        <v>229000</v>
      </c>
      <c r="BR96" s="1169">
        <f>BN96*BQ96</f>
        <v>0</v>
      </c>
      <c r="BS96" s="1169">
        <f>BO96*BN96+BQ96*BN96</f>
        <v>0</v>
      </c>
    </row>
    <row r="97" spans="1:203" s="1189" customFormat="1" ht="28.5" hidden="1" outlineLevel="1" collapsed="1" x14ac:dyDescent="0.2">
      <c r="A97" s="1174" t="s">
        <v>1253</v>
      </c>
      <c r="B97" s="1213" t="s">
        <v>1254</v>
      </c>
      <c r="C97" s="1177" t="s">
        <v>1252</v>
      </c>
      <c r="D97" s="1177">
        <v>0.66</v>
      </c>
      <c r="E97" s="1178">
        <v>95478</v>
      </c>
      <c r="F97" s="1169">
        <f>D97*E97</f>
        <v>63015.48</v>
      </c>
      <c r="G97" s="1178">
        <v>229000</v>
      </c>
      <c r="H97" s="1169">
        <f>D97*G97</f>
        <v>151140</v>
      </c>
      <c r="I97" s="1169">
        <f>E97*D97+G97*D97</f>
        <v>214155.48</v>
      </c>
      <c r="J97" s="1169"/>
      <c r="K97" s="1179">
        <v>0.34</v>
      </c>
      <c r="L97" s="1180">
        <v>95478</v>
      </c>
      <c r="M97" s="1173">
        <f>K97*L97</f>
        <v>32462.520000000004</v>
      </c>
      <c r="N97" s="1180">
        <v>229000</v>
      </c>
      <c r="O97" s="1173">
        <f>K97*N97</f>
        <v>77860</v>
      </c>
      <c r="P97" s="1173">
        <f>L97*K97+N97*K97</f>
        <v>110322.52</v>
      </c>
      <c r="Q97" s="1179"/>
      <c r="R97" s="1180">
        <v>95478</v>
      </c>
      <c r="S97" s="1173">
        <f>Q97*R97</f>
        <v>0</v>
      </c>
      <c r="T97" s="1180">
        <v>229000</v>
      </c>
      <c r="U97" s="1173">
        <f>Q97*T97</f>
        <v>0</v>
      </c>
      <c r="V97" s="1173">
        <f>R97*Q97+T97*Q97</f>
        <v>0</v>
      </c>
      <c r="W97" s="1188"/>
      <c r="X97" s="1180">
        <v>95478</v>
      </c>
      <c r="Y97" s="1173">
        <f>W97*X97</f>
        <v>0</v>
      </c>
      <c r="Z97" s="1180">
        <v>229000</v>
      </c>
      <c r="AA97" s="1173">
        <f>W97*Z97</f>
        <v>0</v>
      </c>
      <c r="AB97" s="1173">
        <f>X97*W97+Z97*W97</f>
        <v>0</v>
      </c>
      <c r="AC97" s="1179"/>
      <c r="AD97" s="1180">
        <v>95478</v>
      </c>
      <c r="AE97" s="1173">
        <f>AC97*AD97</f>
        <v>0</v>
      </c>
      <c r="AF97" s="1180">
        <v>229000</v>
      </c>
      <c r="AG97" s="1173">
        <f>AC97*AF97</f>
        <v>0</v>
      </c>
      <c r="AH97" s="1173">
        <f>AD97*AC97+AF97*AC97</f>
        <v>0</v>
      </c>
      <c r="AI97" s="1179"/>
      <c r="AJ97" s="1180">
        <v>95478</v>
      </c>
      <c r="AK97" s="1173">
        <f>AI97*AJ97</f>
        <v>0</v>
      </c>
      <c r="AL97" s="1180">
        <v>229000</v>
      </c>
      <c r="AM97" s="1173">
        <f>AI97*AL97</f>
        <v>0</v>
      </c>
      <c r="AN97" s="1173">
        <f>AJ97*AI97+AL97*AI97</f>
        <v>0</v>
      </c>
      <c r="AO97" s="1179"/>
      <c r="AP97" s="1180">
        <v>95478</v>
      </c>
      <c r="AQ97" s="1173">
        <f>AO97*AP97</f>
        <v>0</v>
      </c>
      <c r="AR97" s="1180">
        <v>229000</v>
      </c>
      <c r="AS97" s="1173">
        <f>AO97*AR97</f>
        <v>0</v>
      </c>
      <c r="AT97" s="1173">
        <f>AP97*AO97+AR97*AO97</f>
        <v>0</v>
      </c>
      <c r="AU97" s="1179"/>
      <c r="AV97" s="1180">
        <v>95478</v>
      </c>
      <c r="AW97" s="1173">
        <f>AU97*AV97</f>
        <v>0</v>
      </c>
      <c r="AX97" s="1180">
        <v>229000</v>
      </c>
      <c r="AY97" s="1173">
        <f>AU97*AX97</f>
        <v>0</v>
      </c>
      <c r="AZ97" s="1173">
        <f>AV97*AU97+AX97*AU97</f>
        <v>0</v>
      </c>
      <c r="BA97" s="1179"/>
      <c r="BB97" s="1178">
        <v>95478</v>
      </c>
      <c r="BC97" s="1169">
        <f>BA97*BB97</f>
        <v>0</v>
      </c>
      <c r="BD97" s="1178">
        <v>229000</v>
      </c>
      <c r="BE97" s="1169">
        <f>BA97*BD97</f>
        <v>0</v>
      </c>
      <c r="BF97" s="1169">
        <f>BB97*BA97+BD97*BA97</f>
        <v>0</v>
      </c>
      <c r="BG97" s="1169"/>
      <c r="BH97" s="1166">
        <f t="shared" si="0"/>
        <v>0.34</v>
      </c>
      <c r="BI97" s="1178">
        <v>95478</v>
      </c>
      <c r="BJ97" s="1169">
        <f>BH97*BI97</f>
        <v>32462.520000000004</v>
      </c>
      <c r="BK97" s="1178">
        <v>229000</v>
      </c>
      <c r="BL97" s="1169">
        <f>BH97*BK97</f>
        <v>77860</v>
      </c>
      <c r="BM97" s="1169">
        <f>BI97*BH97+BK97*BH97</f>
        <v>110322.52</v>
      </c>
      <c r="BN97" s="1166">
        <f t="shared" si="1"/>
        <v>0.32</v>
      </c>
      <c r="BO97" s="1178">
        <v>95478</v>
      </c>
      <c r="BP97" s="1169">
        <f>BN97*BO97</f>
        <v>30552.959999999999</v>
      </c>
      <c r="BQ97" s="1178">
        <v>229000</v>
      </c>
      <c r="BR97" s="1169">
        <f>BN97*BQ97</f>
        <v>73280</v>
      </c>
      <c r="BS97" s="1169">
        <f>BO97*BN97+BQ97*BN97</f>
        <v>103832.95999999999</v>
      </c>
    </row>
    <row r="98" spans="1:203" ht="15" outlineLevel="1" collapsed="1" x14ac:dyDescent="0.2">
      <c r="A98" s="1163" t="s">
        <v>1255</v>
      </c>
      <c r="B98" s="1214" t="s">
        <v>197</v>
      </c>
      <c r="C98" s="1215"/>
      <c r="D98" s="1191"/>
      <c r="E98" s="1211"/>
      <c r="F98" s="1212"/>
      <c r="G98" s="1211"/>
      <c r="H98" s="1212"/>
      <c r="I98" s="1211"/>
      <c r="J98" s="1211"/>
      <c r="K98" s="1192"/>
      <c r="L98" s="1191"/>
      <c r="M98" s="1196"/>
      <c r="N98" s="1191"/>
      <c r="O98" s="1196"/>
      <c r="P98" s="1191"/>
      <c r="Q98" s="1192"/>
      <c r="R98" s="1191"/>
      <c r="S98" s="1196"/>
      <c r="T98" s="1191"/>
      <c r="U98" s="1196"/>
      <c r="V98" s="1191"/>
      <c r="W98" s="1193"/>
      <c r="X98" s="1191"/>
      <c r="Y98" s="1196"/>
      <c r="Z98" s="1191"/>
      <c r="AA98" s="1196"/>
      <c r="AB98" s="1191"/>
      <c r="AC98" s="1192"/>
      <c r="AD98" s="1191"/>
      <c r="AE98" s="1196"/>
      <c r="AF98" s="1191"/>
      <c r="AG98" s="1196"/>
      <c r="AH98" s="1191"/>
      <c r="AI98" s="1192"/>
      <c r="AJ98" s="1191"/>
      <c r="AK98" s="1196"/>
      <c r="AL98" s="1191"/>
      <c r="AM98" s="1196"/>
      <c r="AN98" s="1191"/>
      <c r="AO98" s="1192"/>
      <c r="AP98" s="1191"/>
      <c r="AQ98" s="1196"/>
      <c r="AR98" s="1191"/>
      <c r="AS98" s="1196"/>
      <c r="AT98" s="1191"/>
      <c r="AU98" s="1192"/>
      <c r="AV98" s="1191"/>
      <c r="AW98" s="1196"/>
      <c r="AX98" s="1191"/>
      <c r="AY98" s="1196"/>
      <c r="AZ98" s="1191"/>
      <c r="BA98" s="1192"/>
      <c r="BB98" s="1211"/>
      <c r="BC98" s="1212"/>
      <c r="BD98" s="1211"/>
      <c r="BE98" s="1212"/>
      <c r="BF98" s="1211"/>
      <c r="BG98" s="1211"/>
      <c r="BH98" s="1166">
        <f t="shared" ref="BH98:BH161" si="101">K98+Q98+W98+AC98+AI98+AO98+AU98+BA98</f>
        <v>0</v>
      </c>
      <c r="BI98" s="1211"/>
      <c r="BJ98" s="1212"/>
      <c r="BK98" s="1211"/>
      <c r="BL98" s="1212"/>
      <c r="BM98" s="1211"/>
      <c r="BN98" s="1166">
        <f t="shared" ref="BN98:BN161" si="102">D98-BH98</f>
        <v>0</v>
      </c>
      <c r="BO98" s="1211"/>
      <c r="BP98" s="1212"/>
      <c r="BQ98" s="1211"/>
      <c r="BR98" s="1212"/>
      <c r="BS98" s="1211"/>
    </row>
    <row r="99" spans="1:203" s="1216" customFormat="1" outlineLevel="1" x14ac:dyDescent="0.2">
      <c r="A99" s="1174" t="s">
        <v>1256</v>
      </c>
      <c r="B99" s="1213" t="s">
        <v>1257</v>
      </c>
      <c r="C99" s="1177" t="s">
        <v>1167</v>
      </c>
      <c r="D99" s="1177">
        <v>384.2</v>
      </c>
      <c r="E99" s="1178">
        <v>4150</v>
      </c>
      <c r="F99" s="1169">
        <f>D99*E99</f>
        <v>1594430</v>
      </c>
      <c r="G99" s="1178">
        <v>665</v>
      </c>
      <c r="H99" s="1169">
        <f>D99*G99</f>
        <v>255493</v>
      </c>
      <c r="I99" s="1169">
        <f>E99*D99+G99*D99</f>
        <v>1849923</v>
      </c>
      <c r="J99" s="1169"/>
      <c r="K99" s="1179"/>
      <c r="L99" s="1180">
        <v>4150</v>
      </c>
      <c r="M99" s="1173">
        <f>K99*L99</f>
        <v>0</v>
      </c>
      <c r="N99" s="1180">
        <v>665</v>
      </c>
      <c r="O99" s="1173">
        <f>K99*N99</f>
        <v>0</v>
      </c>
      <c r="P99" s="1173">
        <f>L99*K99+N99*K99</f>
        <v>0</v>
      </c>
      <c r="Q99" s="1179"/>
      <c r="R99" s="1180">
        <v>4150</v>
      </c>
      <c r="S99" s="1173">
        <f>Q99*R99</f>
        <v>0</v>
      </c>
      <c r="T99" s="1180">
        <v>665</v>
      </c>
      <c r="U99" s="1173">
        <f>Q99*T99</f>
        <v>0</v>
      </c>
      <c r="V99" s="1173">
        <f>R99*Q99+T99*Q99</f>
        <v>0</v>
      </c>
      <c r="W99" s="1188">
        <v>300</v>
      </c>
      <c r="X99" s="1180">
        <v>4150</v>
      </c>
      <c r="Y99" s="1173">
        <f>W99*X99</f>
        <v>1245000</v>
      </c>
      <c r="Z99" s="1180">
        <v>665</v>
      </c>
      <c r="AA99" s="1173">
        <f>W99*Z99</f>
        <v>199500</v>
      </c>
      <c r="AB99" s="1173">
        <f>X99*W99+Z99*W99</f>
        <v>1444500</v>
      </c>
      <c r="AC99" s="1179"/>
      <c r="AD99" s="1180">
        <v>4150</v>
      </c>
      <c r="AE99" s="1173">
        <f>AC99*AD99</f>
        <v>0</v>
      </c>
      <c r="AF99" s="1180">
        <v>665</v>
      </c>
      <c r="AG99" s="1173">
        <f>AC99*AF99</f>
        <v>0</v>
      </c>
      <c r="AH99" s="1173">
        <f>AD99*AC99+AF99*AC99</f>
        <v>0</v>
      </c>
      <c r="AI99" s="1179"/>
      <c r="AJ99" s="1180">
        <v>4150</v>
      </c>
      <c r="AK99" s="1173">
        <f>AI99*AJ99</f>
        <v>0</v>
      </c>
      <c r="AL99" s="1180">
        <v>665</v>
      </c>
      <c r="AM99" s="1173">
        <f>AI99*AL99</f>
        <v>0</v>
      </c>
      <c r="AN99" s="1173">
        <f>AJ99*AI99+AL99*AI99</f>
        <v>0</v>
      </c>
      <c r="AO99" s="1179"/>
      <c r="AP99" s="1180">
        <v>4150</v>
      </c>
      <c r="AQ99" s="1173">
        <f>AO99*AP99</f>
        <v>0</v>
      </c>
      <c r="AR99" s="1180">
        <v>665</v>
      </c>
      <c r="AS99" s="1173">
        <f>AO99*AR99</f>
        <v>0</v>
      </c>
      <c r="AT99" s="1173">
        <f>AP99*AO99+AR99*AO99</f>
        <v>0</v>
      </c>
      <c r="AU99" s="1179"/>
      <c r="AV99" s="1180">
        <v>4150</v>
      </c>
      <c r="AW99" s="1173">
        <f>AU99*AV99</f>
        <v>0</v>
      </c>
      <c r="AX99" s="1180">
        <v>665</v>
      </c>
      <c r="AY99" s="1173">
        <f>AU99*AX99</f>
        <v>0</v>
      </c>
      <c r="AZ99" s="1173">
        <f>AV99*AU99+AX99*AU99</f>
        <v>0</v>
      </c>
      <c r="BA99" s="1179"/>
      <c r="BB99" s="1178">
        <v>4150</v>
      </c>
      <c r="BC99" s="1169">
        <f>BA99*BB99</f>
        <v>0</v>
      </c>
      <c r="BD99" s="1178">
        <v>665</v>
      </c>
      <c r="BE99" s="1169">
        <f>BA99*BD99</f>
        <v>0</v>
      </c>
      <c r="BF99" s="1169">
        <f>BB99*BA99+BD99*BA99</f>
        <v>0</v>
      </c>
      <c r="BG99" s="1169"/>
      <c r="BH99" s="1166">
        <f t="shared" si="101"/>
        <v>300</v>
      </c>
      <c r="BI99" s="1178">
        <v>4150</v>
      </c>
      <c r="BJ99" s="1169">
        <f>BH99*BI99</f>
        <v>1245000</v>
      </c>
      <c r="BK99" s="1178">
        <v>665</v>
      </c>
      <c r="BL99" s="1169">
        <f>BH99*BK99</f>
        <v>199500</v>
      </c>
      <c r="BM99" s="1169">
        <f>BI99*BH99+BK99*BH99</f>
        <v>1444500</v>
      </c>
      <c r="BN99" s="1166">
        <f t="shared" si="102"/>
        <v>84.199999999999989</v>
      </c>
      <c r="BO99" s="1178">
        <v>4150</v>
      </c>
      <c r="BP99" s="1169">
        <f>BN99*BO99</f>
        <v>349429.99999999994</v>
      </c>
      <c r="BQ99" s="1178">
        <v>665</v>
      </c>
      <c r="BR99" s="1169">
        <f>BN99*BQ99</f>
        <v>55992.999999999993</v>
      </c>
      <c r="BS99" s="1169">
        <f>BO99*BN99+BQ99*BN99</f>
        <v>405422.99999999994</v>
      </c>
    </row>
    <row r="100" spans="1:203" ht="15" outlineLevel="1" collapsed="1" x14ac:dyDescent="0.2">
      <c r="A100" s="1163" t="s">
        <v>1258</v>
      </c>
      <c r="B100" s="1214" t="s">
        <v>199</v>
      </c>
      <c r="C100" s="1191"/>
      <c r="D100" s="1191"/>
      <c r="E100" s="1211"/>
      <c r="F100" s="1212"/>
      <c r="G100" s="1211"/>
      <c r="H100" s="1212"/>
      <c r="I100" s="1211"/>
      <c r="J100" s="1211"/>
      <c r="K100" s="1192"/>
      <c r="L100" s="1191"/>
      <c r="M100" s="1196"/>
      <c r="N100" s="1191"/>
      <c r="O100" s="1196"/>
      <c r="P100" s="1191"/>
      <c r="Q100" s="1192"/>
      <c r="R100" s="1191"/>
      <c r="S100" s="1196"/>
      <c r="T100" s="1191"/>
      <c r="U100" s="1196"/>
      <c r="V100" s="1191"/>
      <c r="W100" s="1193"/>
      <c r="X100" s="1191"/>
      <c r="Y100" s="1196"/>
      <c r="Z100" s="1191"/>
      <c r="AA100" s="1196"/>
      <c r="AB100" s="1191"/>
      <c r="AC100" s="1192"/>
      <c r="AD100" s="1191"/>
      <c r="AE100" s="1196"/>
      <c r="AF100" s="1191"/>
      <c r="AG100" s="1196"/>
      <c r="AH100" s="1191"/>
      <c r="AI100" s="1192"/>
      <c r="AJ100" s="1191"/>
      <c r="AK100" s="1196"/>
      <c r="AL100" s="1191"/>
      <c r="AM100" s="1196"/>
      <c r="AN100" s="1191"/>
      <c r="AO100" s="1192"/>
      <c r="AP100" s="1191"/>
      <c r="AQ100" s="1196"/>
      <c r="AR100" s="1191"/>
      <c r="AS100" s="1196"/>
      <c r="AT100" s="1191"/>
      <c r="AU100" s="1192"/>
      <c r="AV100" s="1191"/>
      <c r="AW100" s="1196"/>
      <c r="AX100" s="1191"/>
      <c r="AY100" s="1196"/>
      <c r="AZ100" s="1191"/>
      <c r="BA100" s="1192"/>
      <c r="BB100" s="1211"/>
      <c r="BC100" s="1212"/>
      <c r="BD100" s="1211"/>
      <c r="BE100" s="1212"/>
      <c r="BF100" s="1211"/>
      <c r="BG100" s="1211"/>
      <c r="BH100" s="1166">
        <f t="shared" si="101"/>
        <v>0</v>
      </c>
      <c r="BI100" s="1211"/>
      <c r="BJ100" s="1212"/>
      <c r="BK100" s="1211"/>
      <c r="BL100" s="1212"/>
      <c r="BM100" s="1211"/>
      <c r="BN100" s="1166">
        <f t="shared" si="102"/>
        <v>0</v>
      </c>
      <c r="BO100" s="1211"/>
      <c r="BP100" s="1212"/>
      <c r="BQ100" s="1211"/>
      <c r="BR100" s="1212"/>
      <c r="BS100" s="1211"/>
    </row>
    <row r="101" spans="1:203" s="1189" customFormat="1" outlineLevel="1" x14ac:dyDescent="0.2">
      <c r="A101" s="1174" t="s">
        <v>1259</v>
      </c>
      <c r="B101" s="1217" t="s">
        <v>1260</v>
      </c>
      <c r="C101" s="1202" t="s">
        <v>1261</v>
      </c>
      <c r="D101" s="1203">
        <v>811</v>
      </c>
      <c r="E101" s="1178">
        <v>393</v>
      </c>
      <c r="F101" s="1169">
        <f>D101*E101</f>
        <v>318723</v>
      </c>
      <c r="G101" s="1178">
        <v>0</v>
      </c>
      <c r="H101" s="1169"/>
      <c r="I101" s="1169">
        <f t="shared" ref="I101:I102" si="103">E101*D101+G101*D101</f>
        <v>318723</v>
      </c>
      <c r="J101" s="1169"/>
      <c r="K101" s="1204"/>
      <c r="L101" s="1180">
        <v>393</v>
      </c>
      <c r="M101" s="1173">
        <f>K101*L101</f>
        <v>0</v>
      </c>
      <c r="N101" s="1180">
        <v>0</v>
      </c>
      <c r="O101" s="1173"/>
      <c r="P101" s="1173">
        <f t="shared" ref="P101:P102" si="104">L101*K101+N101*K101</f>
        <v>0</v>
      </c>
      <c r="Q101" s="1204"/>
      <c r="R101" s="1180">
        <v>393</v>
      </c>
      <c r="S101" s="1173">
        <f>Q101*R101</f>
        <v>0</v>
      </c>
      <c r="T101" s="1180">
        <v>0</v>
      </c>
      <c r="U101" s="1173"/>
      <c r="V101" s="1173">
        <f t="shared" ref="V101:V102" si="105">R101*Q101+T101*Q101</f>
        <v>0</v>
      </c>
      <c r="W101" s="1218">
        <v>100</v>
      </c>
      <c r="X101" s="1180">
        <v>393</v>
      </c>
      <c r="Y101" s="1173">
        <f>W101*X101</f>
        <v>39300</v>
      </c>
      <c r="Z101" s="1180">
        <v>0</v>
      </c>
      <c r="AA101" s="1173"/>
      <c r="AB101" s="1173">
        <f t="shared" ref="AB101:AB102" si="106">X101*W101+Z101*W101</f>
        <v>39300</v>
      </c>
      <c r="AC101" s="1204"/>
      <c r="AD101" s="1180">
        <v>393</v>
      </c>
      <c r="AE101" s="1173">
        <f>AC101*AD101</f>
        <v>0</v>
      </c>
      <c r="AF101" s="1180">
        <v>0</v>
      </c>
      <c r="AG101" s="1173"/>
      <c r="AH101" s="1173">
        <f t="shared" ref="AH101:AH102" si="107">AD101*AC101+AF101*AC101</f>
        <v>0</v>
      </c>
      <c r="AI101" s="1204"/>
      <c r="AJ101" s="1180">
        <v>393</v>
      </c>
      <c r="AK101" s="1173">
        <f>AI101*AJ101</f>
        <v>0</v>
      </c>
      <c r="AL101" s="1180">
        <v>0</v>
      </c>
      <c r="AM101" s="1173"/>
      <c r="AN101" s="1173">
        <f t="shared" ref="AN101:AN102" si="108">AJ101*AI101+AL101*AI101</f>
        <v>0</v>
      </c>
      <c r="AO101" s="1204"/>
      <c r="AP101" s="1180">
        <v>393</v>
      </c>
      <c r="AQ101" s="1173">
        <f>AO101*AP101</f>
        <v>0</v>
      </c>
      <c r="AR101" s="1180">
        <v>0</v>
      </c>
      <c r="AS101" s="1173"/>
      <c r="AT101" s="1173">
        <f t="shared" ref="AT101:AT102" si="109">AP101*AO101+AR101*AO101</f>
        <v>0</v>
      </c>
      <c r="AU101" s="1204"/>
      <c r="AV101" s="1180">
        <v>393</v>
      </c>
      <c r="AW101" s="1173">
        <f>AU101*AV101</f>
        <v>0</v>
      </c>
      <c r="AX101" s="1180">
        <v>0</v>
      </c>
      <c r="AY101" s="1173"/>
      <c r="AZ101" s="1173">
        <f t="shared" ref="AZ101:AZ102" si="110">AV101*AU101+AX101*AU101</f>
        <v>0</v>
      </c>
      <c r="BA101" s="1204"/>
      <c r="BB101" s="1178">
        <v>393</v>
      </c>
      <c r="BC101" s="1169">
        <f>BA101*BB101</f>
        <v>0</v>
      </c>
      <c r="BD101" s="1178">
        <v>0</v>
      </c>
      <c r="BE101" s="1169"/>
      <c r="BF101" s="1169">
        <f t="shared" ref="BF101:BF102" si="111">BB101*BA101+BD101*BA101</f>
        <v>0</v>
      </c>
      <c r="BG101" s="1169"/>
      <c r="BH101" s="1166">
        <f t="shared" si="101"/>
        <v>100</v>
      </c>
      <c r="BI101" s="1178">
        <v>393</v>
      </c>
      <c r="BJ101" s="1169">
        <f>BH101*BI101</f>
        <v>39300</v>
      </c>
      <c r="BK101" s="1178">
        <v>0</v>
      </c>
      <c r="BL101" s="1169"/>
      <c r="BM101" s="1169">
        <f t="shared" ref="BM101:BM102" si="112">BI101*BH101+BK101*BH101</f>
        <v>39300</v>
      </c>
      <c r="BN101" s="1166">
        <f t="shared" si="102"/>
        <v>711</v>
      </c>
      <c r="BO101" s="1178">
        <v>393</v>
      </c>
      <c r="BP101" s="1169">
        <f>BN101*BO101</f>
        <v>279423</v>
      </c>
      <c r="BQ101" s="1178">
        <v>0</v>
      </c>
      <c r="BR101" s="1169"/>
      <c r="BS101" s="1169">
        <f t="shared" ref="BS101:BS102" si="113">BO101*BN101+BQ101*BN101</f>
        <v>279423</v>
      </c>
    </row>
    <row r="102" spans="1:203" s="1189" customFormat="1" outlineLevel="1" x14ac:dyDescent="0.2">
      <c r="A102" s="1174" t="s">
        <v>1262</v>
      </c>
      <c r="B102" s="1217" t="s">
        <v>1263</v>
      </c>
      <c r="C102" s="1202" t="s">
        <v>1264</v>
      </c>
      <c r="D102" s="1203">
        <v>1</v>
      </c>
      <c r="E102" s="1178">
        <v>260741</v>
      </c>
      <c r="F102" s="1169">
        <f>D102*E102</f>
        <v>260741</v>
      </c>
      <c r="G102" s="1178">
        <v>259614</v>
      </c>
      <c r="H102" s="1169">
        <f>D102*G102</f>
        <v>259614</v>
      </c>
      <c r="I102" s="1169">
        <f t="shared" si="103"/>
        <v>520355</v>
      </c>
      <c r="J102" s="1169"/>
      <c r="K102" s="1204"/>
      <c r="L102" s="1180">
        <v>260741</v>
      </c>
      <c r="M102" s="1173">
        <f>K102*L102</f>
        <v>0</v>
      </c>
      <c r="N102" s="1180">
        <v>259614</v>
      </c>
      <c r="O102" s="1173">
        <f>K102*N102</f>
        <v>0</v>
      </c>
      <c r="P102" s="1173">
        <f t="shared" si="104"/>
        <v>0</v>
      </c>
      <c r="Q102" s="1204"/>
      <c r="R102" s="1180">
        <v>260741</v>
      </c>
      <c r="S102" s="1173">
        <f>Q102*R102</f>
        <v>0</v>
      </c>
      <c r="T102" s="1180">
        <v>259614</v>
      </c>
      <c r="U102" s="1173">
        <f>Q102*T102</f>
        <v>0</v>
      </c>
      <c r="V102" s="1173">
        <f t="shared" si="105"/>
        <v>0</v>
      </c>
      <c r="W102" s="1218">
        <v>0.5</v>
      </c>
      <c r="X102" s="1180">
        <v>260741</v>
      </c>
      <c r="Y102" s="1173">
        <f>W102*X102</f>
        <v>130370.5</v>
      </c>
      <c r="Z102" s="1180">
        <v>259614</v>
      </c>
      <c r="AA102" s="1173">
        <f>W102*Z102</f>
        <v>129807</v>
      </c>
      <c r="AB102" s="1173">
        <f t="shared" si="106"/>
        <v>260177.5</v>
      </c>
      <c r="AC102" s="1204"/>
      <c r="AD102" s="1180">
        <v>260741</v>
      </c>
      <c r="AE102" s="1173">
        <f>AC102*AD102</f>
        <v>0</v>
      </c>
      <c r="AF102" s="1180">
        <v>259614</v>
      </c>
      <c r="AG102" s="1173">
        <f>AC102*AF102</f>
        <v>0</v>
      </c>
      <c r="AH102" s="1173">
        <f t="shared" si="107"/>
        <v>0</v>
      </c>
      <c r="AI102" s="1204"/>
      <c r="AJ102" s="1180">
        <v>260741</v>
      </c>
      <c r="AK102" s="1173">
        <f>AI102*AJ102</f>
        <v>0</v>
      </c>
      <c r="AL102" s="1180">
        <v>259614</v>
      </c>
      <c r="AM102" s="1173">
        <f>AI102*AL102</f>
        <v>0</v>
      </c>
      <c r="AN102" s="1173">
        <f t="shared" si="108"/>
        <v>0</v>
      </c>
      <c r="AO102" s="1204"/>
      <c r="AP102" s="1180">
        <v>260741</v>
      </c>
      <c r="AQ102" s="1173">
        <f>AO102*AP102</f>
        <v>0</v>
      </c>
      <c r="AR102" s="1180">
        <v>259614</v>
      </c>
      <c r="AS102" s="1173">
        <f>AO102*AR102</f>
        <v>0</v>
      </c>
      <c r="AT102" s="1173">
        <f t="shared" si="109"/>
        <v>0</v>
      </c>
      <c r="AU102" s="1204"/>
      <c r="AV102" s="1180">
        <v>260741</v>
      </c>
      <c r="AW102" s="1173">
        <f>AU102*AV102</f>
        <v>0</v>
      </c>
      <c r="AX102" s="1180">
        <v>259614</v>
      </c>
      <c r="AY102" s="1173">
        <f>AU102*AX102</f>
        <v>0</v>
      </c>
      <c r="AZ102" s="1173">
        <f t="shared" si="110"/>
        <v>0</v>
      </c>
      <c r="BA102" s="1204"/>
      <c r="BB102" s="1178">
        <v>260741</v>
      </c>
      <c r="BC102" s="1169">
        <f>BA102*BB102</f>
        <v>0</v>
      </c>
      <c r="BD102" s="1178">
        <v>259614</v>
      </c>
      <c r="BE102" s="1169">
        <f>BA102*BD102</f>
        <v>0</v>
      </c>
      <c r="BF102" s="1169">
        <f t="shared" si="111"/>
        <v>0</v>
      </c>
      <c r="BG102" s="1169"/>
      <c r="BH102" s="1166">
        <f t="shared" si="101"/>
        <v>0.5</v>
      </c>
      <c r="BI102" s="1178">
        <v>260741</v>
      </c>
      <c r="BJ102" s="1169">
        <f>BH102*BI102</f>
        <v>130370.5</v>
      </c>
      <c r="BK102" s="1178">
        <v>259614</v>
      </c>
      <c r="BL102" s="1169">
        <f>BH102*BK102</f>
        <v>129807</v>
      </c>
      <c r="BM102" s="1169">
        <f t="shared" si="112"/>
        <v>260177.5</v>
      </c>
      <c r="BN102" s="1166">
        <f t="shared" si="102"/>
        <v>0.5</v>
      </c>
      <c r="BO102" s="1178">
        <v>260741</v>
      </c>
      <c r="BP102" s="1169">
        <f>BN102*BO102</f>
        <v>130370.5</v>
      </c>
      <c r="BQ102" s="1178">
        <v>259614</v>
      </c>
      <c r="BR102" s="1169">
        <f>BN102*BQ102</f>
        <v>129807</v>
      </c>
      <c r="BS102" s="1169">
        <f t="shared" si="113"/>
        <v>260177.5</v>
      </c>
    </row>
    <row r="103" spans="1:203" ht="15" hidden="1" outlineLevel="1" collapsed="1" x14ac:dyDescent="0.2">
      <c r="A103" s="1163" t="s">
        <v>1265</v>
      </c>
      <c r="B103" s="1214" t="s">
        <v>204</v>
      </c>
      <c r="C103" s="1191"/>
      <c r="D103" s="1191"/>
      <c r="E103" s="1211"/>
      <c r="F103" s="1212"/>
      <c r="G103" s="1211"/>
      <c r="H103" s="1212"/>
      <c r="I103" s="1211"/>
      <c r="J103" s="1211"/>
      <c r="K103" s="1192"/>
      <c r="L103" s="1191"/>
      <c r="M103" s="1196"/>
      <c r="N103" s="1191"/>
      <c r="O103" s="1196"/>
      <c r="P103" s="1191"/>
      <c r="Q103" s="1192"/>
      <c r="R103" s="1191"/>
      <c r="S103" s="1196"/>
      <c r="T103" s="1191"/>
      <c r="U103" s="1196"/>
      <c r="V103" s="1191"/>
      <c r="W103" s="1193"/>
      <c r="X103" s="1191"/>
      <c r="Y103" s="1196"/>
      <c r="Z103" s="1191"/>
      <c r="AA103" s="1196"/>
      <c r="AB103" s="1191"/>
      <c r="AC103" s="1192"/>
      <c r="AD103" s="1191"/>
      <c r="AE103" s="1196"/>
      <c r="AF103" s="1191"/>
      <c r="AG103" s="1196"/>
      <c r="AH103" s="1191"/>
      <c r="AI103" s="1192"/>
      <c r="AJ103" s="1191"/>
      <c r="AK103" s="1196"/>
      <c r="AL103" s="1191"/>
      <c r="AM103" s="1196"/>
      <c r="AN103" s="1191"/>
      <c r="AO103" s="1192"/>
      <c r="AP103" s="1191"/>
      <c r="AQ103" s="1196"/>
      <c r="AR103" s="1191"/>
      <c r="AS103" s="1196"/>
      <c r="AT103" s="1191"/>
      <c r="AU103" s="1192"/>
      <c r="AV103" s="1191"/>
      <c r="AW103" s="1196"/>
      <c r="AX103" s="1191"/>
      <c r="AY103" s="1196"/>
      <c r="AZ103" s="1191"/>
      <c r="BA103" s="1192"/>
      <c r="BB103" s="1211"/>
      <c r="BC103" s="1212"/>
      <c r="BD103" s="1211"/>
      <c r="BE103" s="1212"/>
      <c r="BF103" s="1211"/>
      <c r="BG103" s="1211"/>
      <c r="BH103" s="1166">
        <f t="shared" si="101"/>
        <v>0</v>
      </c>
      <c r="BI103" s="1211"/>
      <c r="BJ103" s="1212"/>
      <c r="BK103" s="1211"/>
      <c r="BL103" s="1212"/>
      <c r="BM103" s="1211"/>
      <c r="BN103" s="1166">
        <f t="shared" si="102"/>
        <v>0</v>
      </c>
      <c r="BO103" s="1211"/>
      <c r="BP103" s="1212"/>
      <c r="BQ103" s="1211"/>
      <c r="BR103" s="1212"/>
      <c r="BS103" s="1211"/>
    </row>
    <row r="104" spans="1:203" ht="15" outlineLevel="1" collapsed="1" x14ac:dyDescent="0.2">
      <c r="A104" s="1163" t="s">
        <v>1266</v>
      </c>
      <c r="B104" s="1214" t="s">
        <v>206</v>
      </c>
      <c r="C104" s="1191"/>
      <c r="D104" s="1191"/>
      <c r="E104" s="1211"/>
      <c r="F104" s="1169"/>
      <c r="G104" s="1211"/>
      <c r="H104" s="1169"/>
      <c r="I104" s="1219"/>
      <c r="J104" s="1219"/>
      <c r="K104" s="1192"/>
      <c r="L104" s="1191"/>
      <c r="M104" s="1173"/>
      <c r="N104" s="1191"/>
      <c r="O104" s="1173"/>
      <c r="P104" s="1177"/>
      <c r="Q104" s="1192"/>
      <c r="R104" s="1191"/>
      <c r="S104" s="1173"/>
      <c r="T104" s="1191"/>
      <c r="U104" s="1173"/>
      <c r="V104" s="1177"/>
      <c r="W104" s="1193"/>
      <c r="X104" s="1191"/>
      <c r="Y104" s="1173"/>
      <c r="Z104" s="1191"/>
      <c r="AA104" s="1173"/>
      <c r="AB104" s="1177"/>
      <c r="AC104" s="1192"/>
      <c r="AD104" s="1191"/>
      <c r="AE104" s="1173"/>
      <c r="AF104" s="1191"/>
      <c r="AG104" s="1173"/>
      <c r="AH104" s="1177"/>
      <c r="AI104" s="1192"/>
      <c r="AJ104" s="1191"/>
      <c r="AK104" s="1173"/>
      <c r="AL104" s="1191"/>
      <c r="AM104" s="1173"/>
      <c r="AN104" s="1177"/>
      <c r="AO104" s="1192"/>
      <c r="AP104" s="1191"/>
      <c r="AQ104" s="1173"/>
      <c r="AR104" s="1191"/>
      <c r="AS104" s="1173"/>
      <c r="AT104" s="1177"/>
      <c r="AU104" s="1192"/>
      <c r="AV104" s="1191"/>
      <c r="AW104" s="1173"/>
      <c r="AX104" s="1191"/>
      <c r="AY104" s="1173"/>
      <c r="AZ104" s="1177"/>
      <c r="BA104" s="1192"/>
      <c r="BB104" s="1211"/>
      <c r="BC104" s="1169"/>
      <c r="BD104" s="1211"/>
      <c r="BE104" s="1169"/>
      <c r="BF104" s="1219"/>
      <c r="BG104" s="1219"/>
      <c r="BH104" s="1166">
        <f t="shared" si="101"/>
        <v>0</v>
      </c>
      <c r="BI104" s="1211"/>
      <c r="BJ104" s="1169"/>
      <c r="BK104" s="1211"/>
      <c r="BL104" s="1169"/>
      <c r="BM104" s="1219"/>
      <c r="BN104" s="1166">
        <f t="shared" si="102"/>
        <v>0</v>
      </c>
      <c r="BO104" s="1211"/>
      <c r="BP104" s="1169"/>
      <c r="BQ104" s="1211"/>
      <c r="BR104" s="1169"/>
      <c r="BS104" s="1219"/>
    </row>
    <row r="105" spans="1:203" s="1189" customFormat="1" outlineLevel="1" x14ac:dyDescent="0.2">
      <c r="A105" s="1174" t="s">
        <v>1267</v>
      </c>
      <c r="B105" s="1213" t="s">
        <v>1268</v>
      </c>
      <c r="C105" s="1177" t="s">
        <v>1167</v>
      </c>
      <c r="D105" s="1177">
        <v>2215</v>
      </c>
      <c r="E105" s="1178">
        <v>2711</v>
      </c>
      <c r="F105" s="1169">
        <f>D105*E105</f>
        <v>6004865</v>
      </c>
      <c r="G105" s="1178">
        <v>7373</v>
      </c>
      <c r="H105" s="1169">
        <f>D105*G105</f>
        <v>16331195</v>
      </c>
      <c r="I105" s="1169">
        <f>E105*D105+G105*D105</f>
        <v>22336060</v>
      </c>
      <c r="J105" s="1169"/>
      <c r="K105" s="1179">
        <v>1250</v>
      </c>
      <c r="L105" s="1180">
        <v>2711</v>
      </c>
      <c r="M105" s="1173">
        <f>K105*L105</f>
        <v>3388750</v>
      </c>
      <c r="N105" s="1180">
        <v>7373</v>
      </c>
      <c r="O105" s="1173">
        <f>K105*N105</f>
        <v>9216250</v>
      </c>
      <c r="P105" s="1173">
        <f>L105*K105+N105*K105</f>
        <v>12605000</v>
      </c>
      <c r="Q105" s="1179">
        <v>300</v>
      </c>
      <c r="R105" s="1180">
        <v>2711</v>
      </c>
      <c r="S105" s="1173">
        <f>Q105*R105</f>
        <v>813300</v>
      </c>
      <c r="T105" s="1180">
        <v>7373</v>
      </c>
      <c r="U105" s="1173">
        <f>Q105*T105</f>
        <v>2211900</v>
      </c>
      <c r="V105" s="1173">
        <f>R105*Q105+T105*Q105</f>
        <v>3025200</v>
      </c>
      <c r="W105" s="1188">
        <v>500</v>
      </c>
      <c r="X105" s="1180">
        <v>2711</v>
      </c>
      <c r="Y105" s="1173">
        <f>W105*X105</f>
        <v>1355500</v>
      </c>
      <c r="Z105" s="1180">
        <v>7373</v>
      </c>
      <c r="AA105" s="1173">
        <f>W105*Z105</f>
        <v>3686500</v>
      </c>
      <c r="AB105" s="1173">
        <f>X105*W105+Z105*W105</f>
        <v>5042000</v>
      </c>
      <c r="AC105" s="1179"/>
      <c r="AD105" s="1180">
        <v>2711</v>
      </c>
      <c r="AE105" s="1173">
        <f>AC105*AD105</f>
        <v>0</v>
      </c>
      <c r="AF105" s="1180">
        <v>7373</v>
      </c>
      <c r="AG105" s="1173">
        <f>AC105*AF105</f>
        <v>0</v>
      </c>
      <c r="AH105" s="1173">
        <f>AD105*AC105+AF105*AC105</f>
        <v>0</v>
      </c>
      <c r="AI105" s="1179"/>
      <c r="AJ105" s="1180">
        <v>2711</v>
      </c>
      <c r="AK105" s="1173">
        <f>AI105*AJ105</f>
        <v>0</v>
      </c>
      <c r="AL105" s="1180">
        <v>7373</v>
      </c>
      <c r="AM105" s="1173">
        <f>AI105*AL105</f>
        <v>0</v>
      </c>
      <c r="AN105" s="1173">
        <f>AJ105*AI105+AL105*AI105</f>
        <v>0</v>
      </c>
      <c r="AO105" s="1179"/>
      <c r="AP105" s="1180">
        <v>2711</v>
      </c>
      <c r="AQ105" s="1173">
        <f>AO105*AP105</f>
        <v>0</v>
      </c>
      <c r="AR105" s="1180">
        <v>7373</v>
      </c>
      <c r="AS105" s="1173">
        <f>AO105*AR105</f>
        <v>0</v>
      </c>
      <c r="AT105" s="1173">
        <f>AP105*AO105+AR105*AO105</f>
        <v>0</v>
      </c>
      <c r="AU105" s="1179"/>
      <c r="AV105" s="1180">
        <v>2711</v>
      </c>
      <c r="AW105" s="1173">
        <f>AU105*AV105</f>
        <v>0</v>
      </c>
      <c r="AX105" s="1180">
        <v>7373</v>
      </c>
      <c r="AY105" s="1173">
        <f>AU105*AX105</f>
        <v>0</v>
      </c>
      <c r="AZ105" s="1173">
        <f>AV105*AU105+AX105*AU105</f>
        <v>0</v>
      </c>
      <c r="BA105" s="1179"/>
      <c r="BB105" s="1178">
        <v>2711</v>
      </c>
      <c r="BC105" s="1169">
        <f>BA105*BB105</f>
        <v>0</v>
      </c>
      <c r="BD105" s="1178">
        <v>7373</v>
      </c>
      <c r="BE105" s="1169">
        <f>BA105*BD105</f>
        <v>0</v>
      </c>
      <c r="BF105" s="1169">
        <f>BB105*BA105+BD105*BA105</f>
        <v>0</v>
      </c>
      <c r="BG105" s="1169"/>
      <c r="BH105" s="1166">
        <f t="shared" si="101"/>
        <v>2050</v>
      </c>
      <c r="BI105" s="1178">
        <v>2711</v>
      </c>
      <c r="BJ105" s="1169">
        <f>BH105*BI105</f>
        <v>5557550</v>
      </c>
      <c r="BK105" s="1178">
        <v>7373</v>
      </c>
      <c r="BL105" s="1169">
        <f>BH105*BK105</f>
        <v>15114650</v>
      </c>
      <c r="BM105" s="1169">
        <f>BI105*BH105+BK105*BH105</f>
        <v>20672200</v>
      </c>
      <c r="BN105" s="1166">
        <f t="shared" si="102"/>
        <v>165</v>
      </c>
      <c r="BO105" s="1178">
        <v>2711</v>
      </c>
      <c r="BP105" s="1169">
        <f>BN105*BO105</f>
        <v>447315</v>
      </c>
      <c r="BQ105" s="1178">
        <v>7373</v>
      </c>
      <c r="BR105" s="1169">
        <f>BN105*BQ105</f>
        <v>1216545</v>
      </c>
      <c r="BS105" s="1169">
        <f>BO105*BN105+BQ105*BN105</f>
        <v>1663860</v>
      </c>
    </row>
    <row r="106" spans="1:203" s="1189" customFormat="1" ht="28.5" hidden="1" outlineLevel="1" x14ac:dyDescent="0.2">
      <c r="A106" s="1174" t="s">
        <v>1269</v>
      </c>
      <c r="B106" s="1213" t="s">
        <v>208</v>
      </c>
      <c r="C106" s="1177" t="s">
        <v>1167</v>
      </c>
      <c r="D106" s="1177">
        <v>4</v>
      </c>
      <c r="E106" s="1178">
        <v>5055</v>
      </c>
      <c r="F106" s="1169">
        <f>D106*E106</f>
        <v>20220</v>
      </c>
      <c r="G106" s="1178">
        <v>4601</v>
      </c>
      <c r="H106" s="1169">
        <f>D106*G106</f>
        <v>18404</v>
      </c>
      <c r="I106" s="1169">
        <f>E106*D106+G106*D106</f>
        <v>38624</v>
      </c>
      <c r="J106" s="1169"/>
      <c r="K106" s="1179"/>
      <c r="L106" s="1180">
        <v>5055</v>
      </c>
      <c r="M106" s="1173">
        <f>K106*L106</f>
        <v>0</v>
      </c>
      <c r="N106" s="1180">
        <v>4601</v>
      </c>
      <c r="O106" s="1173">
        <f>K106*N106</f>
        <v>0</v>
      </c>
      <c r="P106" s="1173">
        <f>L106*K106+N106*K106</f>
        <v>0</v>
      </c>
      <c r="Q106" s="1179"/>
      <c r="R106" s="1180">
        <v>5055</v>
      </c>
      <c r="S106" s="1173">
        <f>Q106*R106</f>
        <v>0</v>
      </c>
      <c r="T106" s="1180">
        <v>4601</v>
      </c>
      <c r="U106" s="1173">
        <f>Q106*T106</f>
        <v>0</v>
      </c>
      <c r="V106" s="1173">
        <f>R106*Q106+T106*Q106</f>
        <v>0</v>
      </c>
      <c r="W106" s="1179"/>
      <c r="X106" s="1180">
        <v>5055</v>
      </c>
      <c r="Y106" s="1173">
        <f>W106*X106</f>
        <v>0</v>
      </c>
      <c r="Z106" s="1180">
        <v>4601</v>
      </c>
      <c r="AA106" s="1173">
        <f>W106*Z106</f>
        <v>0</v>
      </c>
      <c r="AB106" s="1173">
        <f>X106*W106+Z106*W106</f>
        <v>0</v>
      </c>
      <c r="AC106" s="1179"/>
      <c r="AD106" s="1180">
        <v>5055</v>
      </c>
      <c r="AE106" s="1173">
        <f>AC106*AD106</f>
        <v>0</v>
      </c>
      <c r="AF106" s="1180">
        <v>4601</v>
      </c>
      <c r="AG106" s="1173">
        <f>AC106*AF106</f>
        <v>0</v>
      </c>
      <c r="AH106" s="1173">
        <f>AD106*AC106+AF106*AC106</f>
        <v>0</v>
      </c>
      <c r="AI106" s="1179"/>
      <c r="AJ106" s="1180">
        <v>5055</v>
      </c>
      <c r="AK106" s="1173">
        <f>AI106*AJ106</f>
        <v>0</v>
      </c>
      <c r="AL106" s="1180">
        <v>4601</v>
      </c>
      <c r="AM106" s="1173">
        <f>AI106*AL106</f>
        <v>0</v>
      </c>
      <c r="AN106" s="1173">
        <f>AJ106*AI106+AL106*AI106</f>
        <v>0</v>
      </c>
      <c r="AO106" s="1179"/>
      <c r="AP106" s="1180">
        <v>5055</v>
      </c>
      <c r="AQ106" s="1173">
        <f>AO106*AP106</f>
        <v>0</v>
      </c>
      <c r="AR106" s="1180">
        <v>4601</v>
      </c>
      <c r="AS106" s="1173">
        <f>AO106*AR106</f>
        <v>0</v>
      </c>
      <c r="AT106" s="1173">
        <f>AP106*AO106+AR106*AO106</f>
        <v>0</v>
      </c>
      <c r="AU106" s="1179"/>
      <c r="AV106" s="1180">
        <v>5055</v>
      </c>
      <c r="AW106" s="1173">
        <f>AU106*AV106</f>
        <v>0</v>
      </c>
      <c r="AX106" s="1180">
        <v>4601</v>
      </c>
      <c r="AY106" s="1173">
        <f>AU106*AX106</f>
        <v>0</v>
      </c>
      <c r="AZ106" s="1173">
        <f>AV106*AU106+AX106*AU106</f>
        <v>0</v>
      </c>
      <c r="BA106" s="1179"/>
      <c r="BB106" s="1178">
        <v>5055</v>
      </c>
      <c r="BC106" s="1169">
        <f>BA106*BB106</f>
        <v>0</v>
      </c>
      <c r="BD106" s="1178">
        <v>4601</v>
      </c>
      <c r="BE106" s="1169">
        <f>BA106*BD106</f>
        <v>0</v>
      </c>
      <c r="BF106" s="1169">
        <f>BB106*BA106+BD106*BA106</f>
        <v>0</v>
      </c>
      <c r="BG106" s="1169"/>
      <c r="BH106" s="1166">
        <f t="shared" si="101"/>
        <v>0</v>
      </c>
      <c r="BI106" s="1178">
        <v>5055</v>
      </c>
      <c r="BJ106" s="1169">
        <f>BH106*BI106</f>
        <v>0</v>
      </c>
      <c r="BK106" s="1178">
        <v>4601</v>
      </c>
      <c r="BL106" s="1169">
        <f>BH106*BK106</f>
        <v>0</v>
      </c>
      <c r="BM106" s="1169">
        <f>BI106*BH106+BK106*BH106</f>
        <v>0</v>
      </c>
      <c r="BN106" s="1166">
        <f t="shared" si="102"/>
        <v>4</v>
      </c>
      <c r="BO106" s="1178">
        <v>5055</v>
      </c>
      <c r="BP106" s="1169">
        <f>BN106*BO106</f>
        <v>20220</v>
      </c>
      <c r="BQ106" s="1178">
        <v>4601</v>
      </c>
      <c r="BR106" s="1169">
        <f>BN106*BQ106</f>
        <v>18404</v>
      </c>
      <c r="BS106" s="1169">
        <f>BO106*BN106+BQ106*BN106</f>
        <v>38624</v>
      </c>
    </row>
    <row r="107" spans="1:203" s="1220" customFormat="1" ht="15" hidden="1" outlineLevel="1" collapsed="1" x14ac:dyDescent="0.2">
      <c r="A107" s="1163" t="s">
        <v>1270</v>
      </c>
      <c r="B107" s="1210" t="s">
        <v>209</v>
      </c>
      <c r="C107" s="1191"/>
      <c r="D107" s="1191"/>
      <c r="E107" s="1211"/>
      <c r="F107" s="1212"/>
      <c r="G107" s="1211"/>
      <c r="H107" s="1212"/>
      <c r="I107" s="1211"/>
      <c r="J107" s="1211"/>
      <c r="K107" s="1192"/>
      <c r="L107" s="1191"/>
      <c r="M107" s="1196"/>
      <c r="N107" s="1191"/>
      <c r="O107" s="1196"/>
      <c r="P107" s="1191"/>
      <c r="Q107" s="1192"/>
      <c r="R107" s="1191"/>
      <c r="S107" s="1196"/>
      <c r="T107" s="1191"/>
      <c r="U107" s="1196"/>
      <c r="V107" s="1191"/>
      <c r="W107" s="1192"/>
      <c r="X107" s="1191"/>
      <c r="Y107" s="1196"/>
      <c r="Z107" s="1191"/>
      <c r="AA107" s="1196"/>
      <c r="AB107" s="1191"/>
      <c r="AC107" s="1192"/>
      <c r="AD107" s="1191"/>
      <c r="AE107" s="1196"/>
      <c r="AF107" s="1191"/>
      <c r="AG107" s="1196"/>
      <c r="AH107" s="1191"/>
      <c r="AI107" s="1192"/>
      <c r="AJ107" s="1191"/>
      <c r="AK107" s="1196"/>
      <c r="AL107" s="1191"/>
      <c r="AM107" s="1196"/>
      <c r="AN107" s="1191"/>
      <c r="AO107" s="1192"/>
      <c r="AP107" s="1191"/>
      <c r="AQ107" s="1196"/>
      <c r="AR107" s="1191"/>
      <c r="AS107" s="1196"/>
      <c r="AT107" s="1191"/>
      <c r="AU107" s="1192"/>
      <c r="AV107" s="1191"/>
      <c r="AW107" s="1196"/>
      <c r="AX107" s="1191"/>
      <c r="AY107" s="1196"/>
      <c r="AZ107" s="1191"/>
      <c r="BA107" s="1192"/>
      <c r="BB107" s="1211"/>
      <c r="BC107" s="1212"/>
      <c r="BD107" s="1211"/>
      <c r="BE107" s="1212"/>
      <c r="BF107" s="1211"/>
      <c r="BG107" s="1211"/>
      <c r="BH107" s="1166">
        <f t="shared" si="101"/>
        <v>0</v>
      </c>
      <c r="BI107" s="1211"/>
      <c r="BJ107" s="1212"/>
      <c r="BK107" s="1211"/>
      <c r="BL107" s="1212"/>
      <c r="BM107" s="1211"/>
      <c r="BN107" s="1166">
        <f t="shared" si="102"/>
        <v>0</v>
      </c>
      <c r="BO107" s="1211"/>
      <c r="BP107" s="1212"/>
      <c r="BQ107" s="1211"/>
      <c r="BR107" s="1212"/>
      <c r="BS107" s="1211"/>
    </row>
    <row r="108" spans="1:203" s="1189" customFormat="1" hidden="1" outlineLevel="1" x14ac:dyDescent="0.2">
      <c r="A108" s="1174" t="s">
        <v>1271</v>
      </c>
      <c r="B108" s="1213" t="s">
        <v>1272</v>
      </c>
      <c r="C108" s="1177" t="s">
        <v>1273</v>
      </c>
      <c r="D108" s="1177">
        <v>378</v>
      </c>
      <c r="E108" s="1178">
        <v>280</v>
      </c>
      <c r="F108" s="1169">
        <f>D108*E108</f>
        <v>105840</v>
      </c>
      <c r="G108" s="1178">
        <v>420</v>
      </c>
      <c r="H108" s="1169">
        <f>D108*G108</f>
        <v>158760</v>
      </c>
      <c r="I108" s="1169">
        <f>E108*D108+G108*D108</f>
        <v>264600</v>
      </c>
      <c r="J108" s="1169"/>
      <c r="K108" s="1179"/>
      <c r="L108" s="1180">
        <v>280</v>
      </c>
      <c r="M108" s="1173">
        <f>K108*L108</f>
        <v>0</v>
      </c>
      <c r="N108" s="1180">
        <v>420</v>
      </c>
      <c r="O108" s="1173">
        <f>K108*N108</f>
        <v>0</v>
      </c>
      <c r="P108" s="1173">
        <f>L108*K108+N108*K108</f>
        <v>0</v>
      </c>
      <c r="Q108" s="1179"/>
      <c r="R108" s="1180">
        <v>280</v>
      </c>
      <c r="S108" s="1173">
        <f>Q108*R108</f>
        <v>0</v>
      </c>
      <c r="T108" s="1180">
        <v>420</v>
      </c>
      <c r="U108" s="1173">
        <f>Q108*T108</f>
        <v>0</v>
      </c>
      <c r="V108" s="1173">
        <f>R108*Q108+T108*Q108</f>
        <v>0</v>
      </c>
      <c r="W108" s="1179"/>
      <c r="X108" s="1180">
        <v>280</v>
      </c>
      <c r="Y108" s="1173">
        <f>W108*X108</f>
        <v>0</v>
      </c>
      <c r="Z108" s="1180">
        <v>420</v>
      </c>
      <c r="AA108" s="1173">
        <f>W108*Z108</f>
        <v>0</v>
      </c>
      <c r="AB108" s="1173">
        <f>X108*W108+Z108*W108</f>
        <v>0</v>
      </c>
      <c r="AC108" s="1179"/>
      <c r="AD108" s="1180">
        <v>280</v>
      </c>
      <c r="AE108" s="1173">
        <f>AC108*AD108</f>
        <v>0</v>
      </c>
      <c r="AF108" s="1180">
        <v>420</v>
      </c>
      <c r="AG108" s="1173">
        <f>AC108*AF108</f>
        <v>0</v>
      </c>
      <c r="AH108" s="1173">
        <f>AD108*AC108+AF108*AC108</f>
        <v>0</v>
      </c>
      <c r="AI108" s="1179"/>
      <c r="AJ108" s="1180">
        <v>280</v>
      </c>
      <c r="AK108" s="1173">
        <f>AI108*AJ108</f>
        <v>0</v>
      </c>
      <c r="AL108" s="1180">
        <v>420</v>
      </c>
      <c r="AM108" s="1173">
        <f>AI108*AL108</f>
        <v>0</v>
      </c>
      <c r="AN108" s="1173">
        <f>AJ108*AI108+AL108*AI108</f>
        <v>0</v>
      </c>
      <c r="AO108" s="1179"/>
      <c r="AP108" s="1180">
        <v>280</v>
      </c>
      <c r="AQ108" s="1173">
        <f>AO108*AP108</f>
        <v>0</v>
      </c>
      <c r="AR108" s="1180">
        <v>420</v>
      </c>
      <c r="AS108" s="1173">
        <f>AO108*AR108</f>
        <v>0</v>
      </c>
      <c r="AT108" s="1173">
        <f>AP108*AO108+AR108*AO108</f>
        <v>0</v>
      </c>
      <c r="AU108" s="1179"/>
      <c r="AV108" s="1180">
        <v>280</v>
      </c>
      <c r="AW108" s="1173">
        <f>AU108*AV108</f>
        <v>0</v>
      </c>
      <c r="AX108" s="1180">
        <v>420</v>
      </c>
      <c r="AY108" s="1173">
        <f>AU108*AX108</f>
        <v>0</v>
      </c>
      <c r="AZ108" s="1173">
        <f>AV108*AU108+AX108*AU108</f>
        <v>0</v>
      </c>
      <c r="BA108" s="1179"/>
      <c r="BB108" s="1178">
        <v>280</v>
      </c>
      <c r="BC108" s="1169">
        <f>BA108*BB108</f>
        <v>0</v>
      </c>
      <c r="BD108" s="1178">
        <v>420</v>
      </c>
      <c r="BE108" s="1169">
        <f>BA108*BD108</f>
        <v>0</v>
      </c>
      <c r="BF108" s="1169">
        <f>BB108*BA108+BD108*BA108</f>
        <v>0</v>
      </c>
      <c r="BG108" s="1169"/>
      <c r="BH108" s="1166">
        <f t="shared" si="101"/>
        <v>0</v>
      </c>
      <c r="BI108" s="1178">
        <v>280</v>
      </c>
      <c r="BJ108" s="1169">
        <f>BH108*BI108</f>
        <v>0</v>
      </c>
      <c r="BK108" s="1178">
        <v>420</v>
      </c>
      <c r="BL108" s="1169">
        <f>BH108*BK108</f>
        <v>0</v>
      </c>
      <c r="BM108" s="1169">
        <f>BI108*BH108+BK108*BH108</f>
        <v>0</v>
      </c>
      <c r="BN108" s="1166">
        <f t="shared" si="102"/>
        <v>378</v>
      </c>
      <c r="BO108" s="1178">
        <v>280</v>
      </c>
      <c r="BP108" s="1169">
        <f>BN108*BO108</f>
        <v>105840</v>
      </c>
      <c r="BQ108" s="1178">
        <v>420</v>
      </c>
      <c r="BR108" s="1169">
        <f>BN108*BQ108</f>
        <v>158760</v>
      </c>
      <c r="BS108" s="1169">
        <f>BO108*BN108+BQ108*BN108</f>
        <v>264600</v>
      </c>
    </row>
    <row r="109" spans="1:203" s="1162" customFormat="1" ht="15.75" customHeight="1" x14ac:dyDescent="0.25">
      <c r="A109" s="1205" t="s">
        <v>214</v>
      </c>
      <c r="B109" s="1148" t="s">
        <v>215</v>
      </c>
      <c r="C109" s="1149"/>
      <c r="D109" s="1150"/>
      <c r="E109" s="1151"/>
      <c r="F109" s="1206">
        <f>SUM(F110:F113)</f>
        <v>3943362</v>
      </c>
      <c r="G109" s="1207"/>
      <c r="H109" s="1206">
        <f>SUM(H110:H113)</f>
        <v>7445174</v>
      </c>
      <c r="I109" s="1206">
        <f>SUM(I110:I113)</f>
        <v>11388536</v>
      </c>
      <c r="J109" s="1155"/>
      <c r="K109" s="1145"/>
      <c r="L109" s="1156"/>
      <c r="M109" s="1208">
        <f>SUM(M110:M113)</f>
        <v>0</v>
      </c>
      <c r="N109" s="1209"/>
      <c r="O109" s="1208">
        <f>SUM(O110:O113)</f>
        <v>0</v>
      </c>
      <c r="P109" s="1208">
        <f>SUM(P110:P113)</f>
        <v>0</v>
      </c>
      <c r="Q109" s="1145"/>
      <c r="R109" s="1156"/>
      <c r="S109" s="1208">
        <f>SUM(S110:S113)</f>
        <v>175081.5</v>
      </c>
      <c r="T109" s="1209"/>
      <c r="U109" s="1208">
        <f>SUM(U110:U113)</f>
        <v>369598.5</v>
      </c>
      <c r="V109" s="1208">
        <f>SUM(V110:V113)</f>
        <v>544680</v>
      </c>
      <c r="W109" s="1149"/>
      <c r="X109" s="1156"/>
      <c r="Y109" s="1208">
        <f>SUM(Y110:Y113)</f>
        <v>2979608.1</v>
      </c>
      <c r="Z109" s="1209"/>
      <c r="AA109" s="1208">
        <f>SUM(AA110:AA113)</f>
        <v>5586540.6999999993</v>
      </c>
      <c r="AB109" s="1208">
        <f>SUM(AB110:AB113)</f>
        <v>8566148.8000000007</v>
      </c>
      <c r="AC109" s="1145"/>
      <c r="AD109" s="1156"/>
      <c r="AE109" s="1208">
        <f>SUM(AE110:AE113)</f>
        <v>0</v>
      </c>
      <c r="AF109" s="1209"/>
      <c r="AG109" s="1208">
        <f>SUM(AG110:AG113)</f>
        <v>0</v>
      </c>
      <c r="AH109" s="1208">
        <f>SUM(AH110:AH113)</f>
        <v>0</v>
      </c>
      <c r="AI109" s="1145"/>
      <c r="AJ109" s="1156"/>
      <c r="AK109" s="1208">
        <f>SUM(AK110:AK113)</f>
        <v>0</v>
      </c>
      <c r="AL109" s="1209"/>
      <c r="AM109" s="1208">
        <f>SUM(AM110:AM113)</f>
        <v>0</v>
      </c>
      <c r="AN109" s="1208">
        <f>SUM(AN110:AN113)</f>
        <v>0</v>
      </c>
      <c r="AO109" s="1145"/>
      <c r="AP109" s="1156"/>
      <c r="AQ109" s="1208">
        <f>SUM(AQ110:AQ113)</f>
        <v>0</v>
      </c>
      <c r="AR109" s="1209"/>
      <c r="AS109" s="1208">
        <f>SUM(AS110:AS113)</f>
        <v>0</v>
      </c>
      <c r="AT109" s="1208">
        <f>SUM(AT110:AT113)</f>
        <v>0</v>
      </c>
      <c r="AU109" s="1145"/>
      <c r="AV109" s="1156"/>
      <c r="AW109" s="1208">
        <f>SUM(AW110:AW113)</f>
        <v>0</v>
      </c>
      <c r="AX109" s="1209"/>
      <c r="AY109" s="1208">
        <f>SUM(AY110:AY113)</f>
        <v>0</v>
      </c>
      <c r="AZ109" s="1208">
        <f>SUM(AZ110:AZ113)</f>
        <v>0</v>
      </c>
      <c r="BA109" s="1145"/>
      <c r="BB109" s="1151"/>
      <c r="BC109" s="1206">
        <f>SUM(BC110:BC113)</f>
        <v>0</v>
      </c>
      <c r="BD109" s="1207"/>
      <c r="BE109" s="1206">
        <f>SUM(BE110:BE113)</f>
        <v>0</v>
      </c>
      <c r="BF109" s="1206">
        <f>SUM(BF110:BF113)</f>
        <v>0</v>
      </c>
      <c r="BG109" s="1155"/>
      <c r="BH109" s="1166">
        <f t="shared" si="101"/>
        <v>0</v>
      </c>
      <c r="BI109" s="1151"/>
      <c r="BJ109" s="1206">
        <f>SUM(BJ110:BJ113)</f>
        <v>3154689.6</v>
      </c>
      <c r="BK109" s="1207"/>
      <c r="BL109" s="1206">
        <f>SUM(BL110:BL113)</f>
        <v>5956139.1999999993</v>
      </c>
      <c r="BM109" s="1206">
        <f>SUM(BM110:BM113)</f>
        <v>9110828.8000000007</v>
      </c>
      <c r="BN109" s="1166">
        <f t="shared" si="102"/>
        <v>0</v>
      </c>
      <c r="BO109" s="1151"/>
      <c r="BP109" s="1206">
        <f>SUM(BP110:BP113)</f>
        <v>788672.39999999979</v>
      </c>
      <c r="BQ109" s="1207"/>
      <c r="BR109" s="1206">
        <f>SUM(BR110:BR113)</f>
        <v>1489034.7999999996</v>
      </c>
      <c r="BS109" s="1206">
        <f>SUM(BS110:BS113)</f>
        <v>2277707.1999999993</v>
      </c>
      <c r="BT109" s="1160"/>
      <c r="BU109" s="1160"/>
      <c r="BV109" s="1160"/>
      <c r="BW109" s="1160"/>
      <c r="BX109" s="1160"/>
      <c r="BY109" s="1160"/>
      <c r="BZ109" s="1160"/>
      <c r="CA109" s="1160"/>
      <c r="CB109" s="1160"/>
      <c r="CC109" s="1160"/>
      <c r="CD109" s="1160"/>
      <c r="CE109" s="1160"/>
      <c r="CF109" s="1160"/>
      <c r="CG109" s="1160"/>
      <c r="CH109" s="1160"/>
      <c r="CI109" s="1160"/>
      <c r="CJ109" s="1160"/>
      <c r="CK109" s="1160"/>
      <c r="CL109" s="1160"/>
      <c r="CM109" s="1160"/>
      <c r="CN109" s="1160"/>
      <c r="CO109" s="1160"/>
      <c r="CP109" s="1160"/>
      <c r="CQ109" s="1160"/>
      <c r="CR109" s="1160"/>
      <c r="CS109" s="1160"/>
      <c r="CT109" s="1160"/>
      <c r="CU109" s="1160"/>
      <c r="CV109" s="1160"/>
      <c r="CW109" s="1160"/>
      <c r="CX109" s="1160"/>
      <c r="CY109" s="1160"/>
      <c r="CZ109" s="1160"/>
      <c r="DA109" s="1160"/>
      <c r="DB109" s="1160"/>
      <c r="DC109" s="1160"/>
      <c r="DD109" s="1160"/>
      <c r="DE109" s="1160"/>
      <c r="DF109" s="1160"/>
      <c r="DG109" s="1160"/>
      <c r="DH109" s="1160"/>
      <c r="DI109" s="1160"/>
      <c r="DJ109" s="1160"/>
      <c r="DK109" s="1160"/>
      <c r="DL109" s="1160"/>
      <c r="DM109" s="1160"/>
      <c r="DN109" s="1160"/>
      <c r="DO109" s="1160"/>
      <c r="DP109" s="1160"/>
      <c r="DQ109" s="1160"/>
      <c r="DR109" s="1160"/>
      <c r="DS109" s="1160"/>
      <c r="DT109" s="1160"/>
      <c r="DU109" s="1160"/>
      <c r="DV109" s="1160"/>
      <c r="DW109" s="1160"/>
      <c r="DX109" s="1160"/>
      <c r="DY109" s="1160"/>
      <c r="DZ109" s="1160"/>
      <c r="EA109" s="1160"/>
      <c r="EB109" s="1160"/>
      <c r="EC109" s="1160"/>
      <c r="ED109" s="1160"/>
      <c r="EE109" s="1160"/>
      <c r="EF109" s="1160"/>
      <c r="EG109" s="1160"/>
      <c r="EH109" s="1160"/>
      <c r="EI109" s="1160"/>
      <c r="EJ109" s="1160"/>
      <c r="EK109" s="1160"/>
      <c r="EL109" s="1160"/>
      <c r="EM109" s="1160"/>
      <c r="EN109" s="1160"/>
      <c r="EO109" s="1160"/>
      <c r="EP109" s="1160"/>
      <c r="EQ109" s="1160"/>
      <c r="ER109" s="1160"/>
      <c r="ES109" s="1160"/>
      <c r="ET109" s="1160"/>
      <c r="EU109" s="1160"/>
      <c r="EV109" s="1160"/>
      <c r="EW109" s="1160"/>
      <c r="EX109" s="1160"/>
      <c r="EY109" s="1160"/>
      <c r="EZ109" s="1160"/>
      <c r="FA109" s="1160"/>
      <c r="FB109" s="1160"/>
      <c r="FC109" s="1160"/>
      <c r="FD109" s="1160"/>
      <c r="FE109" s="1160"/>
      <c r="FF109" s="1160"/>
      <c r="FG109" s="1160"/>
      <c r="FH109" s="1160"/>
      <c r="FI109" s="1160"/>
      <c r="FJ109" s="1160"/>
      <c r="FK109" s="1160"/>
      <c r="FL109" s="1160"/>
      <c r="FM109" s="1160"/>
      <c r="FN109" s="1160"/>
      <c r="FO109" s="1160"/>
      <c r="FP109" s="1160"/>
      <c r="FQ109" s="1160"/>
      <c r="FR109" s="1160"/>
      <c r="FS109" s="1160"/>
      <c r="FT109" s="1160"/>
      <c r="FU109" s="1160"/>
      <c r="FV109" s="1160"/>
      <c r="FW109" s="1160"/>
      <c r="FX109" s="1160"/>
      <c r="FY109" s="1160"/>
      <c r="FZ109" s="1160"/>
      <c r="GA109" s="1160"/>
      <c r="GB109" s="1160"/>
      <c r="GC109" s="1160"/>
      <c r="GD109" s="1160"/>
      <c r="GE109" s="1160"/>
      <c r="GF109" s="1160"/>
      <c r="GG109" s="1160"/>
      <c r="GH109" s="1160"/>
      <c r="GI109" s="1160"/>
      <c r="GJ109" s="1160"/>
      <c r="GK109" s="1160"/>
      <c r="GL109" s="1160"/>
      <c r="GM109" s="1160"/>
      <c r="GN109" s="1160"/>
      <c r="GO109" s="1160"/>
      <c r="GP109" s="1160"/>
      <c r="GQ109" s="1160"/>
      <c r="GR109" s="1160"/>
      <c r="GS109" s="1160"/>
      <c r="GT109" s="1160"/>
      <c r="GU109" s="1160"/>
    </row>
    <row r="110" spans="1:203" ht="15" outlineLevel="1" x14ac:dyDescent="0.2">
      <c r="A110" s="1163" t="s">
        <v>1274</v>
      </c>
      <c r="B110" s="1221" t="s">
        <v>216</v>
      </c>
      <c r="C110" s="1173" t="s">
        <v>217</v>
      </c>
      <c r="D110" s="1173">
        <v>1</v>
      </c>
      <c r="E110" s="1222">
        <v>910581</v>
      </c>
      <c r="F110" s="1223">
        <f>D110*E110</f>
        <v>910581</v>
      </c>
      <c r="G110" s="1222">
        <v>979867</v>
      </c>
      <c r="H110" s="1223">
        <f>D110*G110</f>
        <v>979867</v>
      </c>
      <c r="I110" s="1223">
        <f>E110*D110+G110*D110</f>
        <v>1890448</v>
      </c>
      <c r="J110" s="1223"/>
      <c r="K110" s="1224"/>
      <c r="L110" s="1225">
        <v>910581</v>
      </c>
      <c r="M110" s="1226">
        <f>K110*L110</f>
        <v>0</v>
      </c>
      <c r="N110" s="1225">
        <v>979867</v>
      </c>
      <c r="O110" s="1226">
        <f>K110*N110</f>
        <v>0</v>
      </c>
      <c r="P110" s="1226">
        <f>L110*K110+N110*K110</f>
        <v>0</v>
      </c>
      <c r="Q110" s="1224"/>
      <c r="R110" s="1225">
        <v>910581</v>
      </c>
      <c r="S110" s="1226">
        <f>Q110*R110</f>
        <v>0</v>
      </c>
      <c r="T110" s="1225">
        <v>979867</v>
      </c>
      <c r="U110" s="1226">
        <f>Q110*T110</f>
        <v>0</v>
      </c>
      <c r="V110" s="1226">
        <f>R110*Q110+T110*Q110</f>
        <v>0</v>
      </c>
      <c r="W110" s="1226">
        <v>0.8</v>
      </c>
      <c r="X110" s="1225">
        <v>910581</v>
      </c>
      <c r="Y110" s="1226">
        <f>W110*X110</f>
        <v>728464.8</v>
      </c>
      <c r="Z110" s="1225">
        <v>979867</v>
      </c>
      <c r="AA110" s="1226">
        <f>W110*Z110</f>
        <v>783893.60000000009</v>
      </c>
      <c r="AB110" s="1226">
        <f>X110*W110+Z110*W110</f>
        <v>1512358.4000000001</v>
      </c>
      <c r="AC110" s="1224"/>
      <c r="AD110" s="1225">
        <v>910581</v>
      </c>
      <c r="AE110" s="1226">
        <f>AC110*AD110</f>
        <v>0</v>
      </c>
      <c r="AF110" s="1225">
        <v>979867</v>
      </c>
      <c r="AG110" s="1226">
        <f>AC110*AF110</f>
        <v>0</v>
      </c>
      <c r="AH110" s="1226">
        <f>AD110*AC110+AF110*AC110</f>
        <v>0</v>
      </c>
      <c r="AI110" s="1224"/>
      <c r="AJ110" s="1225">
        <v>910581</v>
      </c>
      <c r="AK110" s="1226">
        <f>AI110*AJ110</f>
        <v>0</v>
      </c>
      <c r="AL110" s="1225">
        <v>979867</v>
      </c>
      <c r="AM110" s="1226">
        <f>AI110*AL110</f>
        <v>0</v>
      </c>
      <c r="AN110" s="1226">
        <f>AJ110*AI110+AL110*AI110</f>
        <v>0</v>
      </c>
      <c r="AO110" s="1224"/>
      <c r="AP110" s="1225">
        <v>910581</v>
      </c>
      <c r="AQ110" s="1226">
        <f>AO110*AP110</f>
        <v>0</v>
      </c>
      <c r="AR110" s="1225">
        <v>979867</v>
      </c>
      <c r="AS110" s="1226">
        <f>AO110*AR110</f>
        <v>0</v>
      </c>
      <c r="AT110" s="1226">
        <f>AP110*AO110+AR110*AO110</f>
        <v>0</v>
      </c>
      <c r="AU110" s="1224"/>
      <c r="AV110" s="1225">
        <v>910581</v>
      </c>
      <c r="AW110" s="1226">
        <f>AU110*AV110</f>
        <v>0</v>
      </c>
      <c r="AX110" s="1225">
        <v>979867</v>
      </c>
      <c r="AY110" s="1226">
        <f>AU110*AX110</f>
        <v>0</v>
      </c>
      <c r="AZ110" s="1226">
        <f>AV110*AU110+AX110*AU110</f>
        <v>0</v>
      </c>
      <c r="BA110" s="1224"/>
      <c r="BB110" s="1222">
        <v>910581</v>
      </c>
      <c r="BC110" s="1223">
        <f>BA110*BB110</f>
        <v>0</v>
      </c>
      <c r="BD110" s="1222">
        <v>979867</v>
      </c>
      <c r="BE110" s="1223">
        <f>BA110*BD110</f>
        <v>0</v>
      </c>
      <c r="BF110" s="1223">
        <f>BB110*BA110+BD110*BA110</f>
        <v>0</v>
      </c>
      <c r="BG110" s="1223"/>
      <c r="BH110" s="1166">
        <f t="shared" si="101"/>
        <v>0.8</v>
      </c>
      <c r="BI110" s="1222">
        <v>910581</v>
      </c>
      <c r="BJ110" s="1223">
        <f>BH110*BI110</f>
        <v>728464.8</v>
      </c>
      <c r="BK110" s="1222">
        <v>979867</v>
      </c>
      <c r="BL110" s="1223">
        <f>BH110*BK110</f>
        <v>783893.60000000009</v>
      </c>
      <c r="BM110" s="1223">
        <f>BI110*BH110+BK110*BH110</f>
        <v>1512358.4000000001</v>
      </c>
      <c r="BN110" s="1166">
        <f t="shared" si="102"/>
        <v>0.19999999999999996</v>
      </c>
      <c r="BO110" s="1222">
        <v>910581</v>
      </c>
      <c r="BP110" s="1223">
        <f>BN110*BO110</f>
        <v>182116.19999999995</v>
      </c>
      <c r="BQ110" s="1222">
        <v>979867</v>
      </c>
      <c r="BR110" s="1223">
        <f>BN110*BQ110</f>
        <v>195973.39999999997</v>
      </c>
      <c r="BS110" s="1223">
        <f>BO110*BN110+BQ110*BN110</f>
        <v>378089.59999999992</v>
      </c>
    </row>
    <row r="111" spans="1:203" ht="15" outlineLevel="1" collapsed="1" x14ac:dyDescent="0.2">
      <c r="A111" s="1163" t="s">
        <v>1275</v>
      </c>
      <c r="B111" s="1227" t="s">
        <v>218</v>
      </c>
      <c r="C111" s="1173" t="s">
        <v>217</v>
      </c>
      <c r="D111" s="1173">
        <v>1</v>
      </c>
      <c r="E111" s="1222">
        <v>1137342</v>
      </c>
      <c r="F111" s="1223">
        <f>D111*E111</f>
        <v>1137342</v>
      </c>
      <c r="G111" s="1222">
        <v>1607675</v>
      </c>
      <c r="H111" s="1223">
        <f>D111*G111</f>
        <v>1607675</v>
      </c>
      <c r="I111" s="1223">
        <f>E111*D111+G111*D111</f>
        <v>2745017</v>
      </c>
      <c r="J111" s="1223"/>
      <c r="K111" s="1224"/>
      <c r="L111" s="1225">
        <v>1137342</v>
      </c>
      <c r="M111" s="1226">
        <f>K111*L111</f>
        <v>0</v>
      </c>
      <c r="N111" s="1225">
        <v>1607675</v>
      </c>
      <c r="O111" s="1226">
        <f>K111*N111</f>
        <v>0</v>
      </c>
      <c r="P111" s="1226">
        <f>L111*K111+N111*K111</f>
        <v>0</v>
      </c>
      <c r="Q111" s="1224"/>
      <c r="R111" s="1225">
        <v>1137342</v>
      </c>
      <c r="S111" s="1226">
        <f>Q111*R111</f>
        <v>0</v>
      </c>
      <c r="T111" s="1225">
        <v>1607675</v>
      </c>
      <c r="U111" s="1226">
        <f>Q111*T111</f>
        <v>0</v>
      </c>
      <c r="V111" s="1226">
        <f>R111*Q111+T111*Q111</f>
        <v>0</v>
      </c>
      <c r="W111" s="1226">
        <v>0.8</v>
      </c>
      <c r="X111" s="1225">
        <v>1137342</v>
      </c>
      <c r="Y111" s="1226">
        <f>W111*X111</f>
        <v>909873.60000000009</v>
      </c>
      <c r="Z111" s="1225">
        <v>1607675</v>
      </c>
      <c r="AA111" s="1226">
        <f>W111*Z111</f>
        <v>1286140</v>
      </c>
      <c r="AB111" s="1226">
        <f>X111*W111+Z111*W111</f>
        <v>2196013.6</v>
      </c>
      <c r="AC111" s="1224"/>
      <c r="AD111" s="1225">
        <v>1137342</v>
      </c>
      <c r="AE111" s="1226">
        <f>AC111*AD111</f>
        <v>0</v>
      </c>
      <c r="AF111" s="1225">
        <v>1607675</v>
      </c>
      <c r="AG111" s="1226">
        <f>AC111*AF111</f>
        <v>0</v>
      </c>
      <c r="AH111" s="1226">
        <f>AD111*AC111+AF111*AC111</f>
        <v>0</v>
      </c>
      <c r="AI111" s="1224"/>
      <c r="AJ111" s="1225">
        <v>1137342</v>
      </c>
      <c r="AK111" s="1226">
        <f>AI111*AJ111</f>
        <v>0</v>
      </c>
      <c r="AL111" s="1225">
        <v>1607675</v>
      </c>
      <c r="AM111" s="1226">
        <f>AI111*AL111</f>
        <v>0</v>
      </c>
      <c r="AN111" s="1226">
        <f>AJ111*AI111+AL111*AI111</f>
        <v>0</v>
      </c>
      <c r="AO111" s="1224"/>
      <c r="AP111" s="1225">
        <v>1137342</v>
      </c>
      <c r="AQ111" s="1226">
        <f>AO111*AP111</f>
        <v>0</v>
      </c>
      <c r="AR111" s="1225">
        <v>1607675</v>
      </c>
      <c r="AS111" s="1226">
        <f>AO111*AR111</f>
        <v>0</v>
      </c>
      <c r="AT111" s="1226">
        <f>AP111*AO111+AR111*AO111</f>
        <v>0</v>
      </c>
      <c r="AU111" s="1224"/>
      <c r="AV111" s="1225">
        <v>1137342</v>
      </c>
      <c r="AW111" s="1226">
        <f>AU111*AV111</f>
        <v>0</v>
      </c>
      <c r="AX111" s="1225">
        <v>1607675</v>
      </c>
      <c r="AY111" s="1226">
        <f>AU111*AX111</f>
        <v>0</v>
      </c>
      <c r="AZ111" s="1226">
        <f>AV111*AU111+AX111*AU111</f>
        <v>0</v>
      </c>
      <c r="BA111" s="1224"/>
      <c r="BB111" s="1222">
        <v>1137342</v>
      </c>
      <c r="BC111" s="1223">
        <f>BA111*BB111</f>
        <v>0</v>
      </c>
      <c r="BD111" s="1222">
        <v>1607675</v>
      </c>
      <c r="BE111" s="1223">
        <f>BA111*BD111</f>
        <v>0</v>
      </c>
      <c r="BF111" s="1223">
        <f>BB111*BA111+BD111*BA111</f>
        <v>0</v>
      </c>
      <c r="BG111" s="1223"/>
      <c r="BH111" s="1166">
        <f t="shared" si="101"/>
        <v>0.8</v>
      </c>
      <c r="BI111" s="1222">
        <v>1137342</v>
      </c>
      <c r="BJ111" s="1223">
        <f>BH111*BI111</f>
        <v>909873.60000000009</v>
      </c>
      <c r="BK111" s="1222">
        <v>1607675</v>
      </c>
      <c r="BL111" s="1223">
        <f>BH111*BK111</f>
        <v>1286140</v>
      </c>
      <c r="BM111" s="1223">
        <f>BI111*BH111+BK111*BH111</f>
        <v>2196013.6</v>
      </c>
      <c r="BN111" s="1166">
        <f t="shared" si="102"/>
        <v>0.19999999999999996</v>
      </c>
      <c r="BO111" s="1222">
        <v>1137342</v>
      </c>
      <c r="BP111" s="1223">
        <f>BN111*BO111</f>
        <v>227468.39999999994</v>
      </c>
      <c r="BQ111" s="1222">
        <v>1607675</v>
      </c>
      <c r="BR111" s="1223">
        <f>BN111*BQ111</f>
        <v>321534.99999999994</v>
      </c>
      <c r="BS111" s="1223">
        <f>BO111*BN111+BQ111*BN111</f>
        <v>549003.39999999991</v>
      </c>
    </row>
    <row r="112" spans="1:203" ht="15" outlineLevel="1" collapsed="1" x14ac:dyDescent="0.2">
      <c r="A112" s="1163" t="s">
        <v>1276</v>
      </c>
      <c r="B112" s="1227" t="s">
        <v>219</v>
      </c>
      <c r="C112" s="1173" t="s">
        <v>217</v>
      </c>
      <c r="D112" s="1173">
        <v>1</v>
      </c>
      <c r="E112" s="1222">
        <v>1545276</v>
      </c>
      <c r="F112" s="1223">
        <f>D112*E112</f>
        <v>1545276</v>
      </c>
      <c r="G112" s="1222">
        <v>4118435</v>
      </c>
      <c r="H112" s="1223">
        <f>D112*G112</f>
        <v>4118435</v>
      </c>
      <c r="I112" s="1223">
        <f>E112*D112+G112*D112</f>
        <v>5663711</v>
      </c>
      <c r="J112" s="1223"/>
      <c r="K112" s="1224"/>
      <c r="L112" s="1225">
        <v>1545276</v>
      </c>
      <c r="M112" s="1226">
        <f>K112*L112</f>
        <v>0</v>
      </c>
      <c r="N112" s="1225">
        <v>4118435</v>
      </c>
      <c r="O112" s="1226">
        <f>K112*N112</f>
        <v>0</v>
      </c>
      <c r="P112" s="1226">
        <f>L112*K112+N112*K112</f>
        <v>0</v>
      </c>
      <c r="Q112" s="1224"/>
      <c r="R112" s="1225">
        <v>1545276</v>
      </c>
      <c r="S112" s="1226">
        <f>Q112*R112</f>
        <v>0</v>
      </c>
      <c r="T112" s="1225">
        <v>4118435</v>
      </c>
      <c r="U112" s="1226">
        <f>Q112*T112</f>
        <v>0</v>
      </c>
      <c r="V112" s="1226">
        <f>R112*Q112+T112*Q112</f>
        <v>0</v>
      </c>
      <c r="W112" s="1226">
        <v>0.8</v>
      </c>
      <c r="X112" s="1225">
        <v>1545276</v>
      </c>
      <c r="Y112" s="1226">
        <f>W112*X112</f>
        <v>1236220.8</v>
      </c>
      <c r="Z112" s="1225">
        <v>4118435</v>
      </c>
      <c r="AA112" s="1226">
        <f>W112*Z112</f>
        <v>3294748</v>
      </c>
      <c r="AB112" s="1226">
        <f>X112*W112+Z112*W112</f>
        <v>4530968.8</v>
      </c>
      <c r="AC112" s="1224"/>
      <c r="AD112" s="1225">
        <v>1545276</v>
      </c>
      <c r="AE112" s="1226">
        <f>AC112*AD112</f>
        <v>0</v>
      </c>
      <c r="AF112" s="1225">
        <v>4118435</v>
      </c>
      <c r="AG112" s="1226">
        <f>AC112*AF112</f>
        <v>0</v>
      </c>
      <c r="AH112" s="1226">
        <f>AD112*AC112+AF112*AC112</f>
        <v>0</v>
      </c>
      <c r="AI112" s="1224"/>
      <c r="AJ112" s="1225">
        <v>1545276</v>
      </c>
      <c r="AK112" s="1226">
        <f>AI112*AJ112</f>
        <v>0</v>
      </c>
      <c r="AL112" s="1225">
        <v>4118435</v>
      </c>
      <c r="AM112" s="1226">
        <f>AI112*AL112</f>
        <v>0</v>
      </c>
      <c r="AN112" s="1226">
        <f>AJ112*AI112+AL112*AI112</f>
        <v>0</v>
      </c>
      <c r="AO112" s="1224"/>
      <c r="AP112" s="1225">
        <v>1545276</v>
      </c>
      <c r="AQ112" s="1226">
        <f>AO112*AP112</f>
        <v>0</v>
      </c>
      <c r="AR112" s="1225">
        <v>4118435</v>
      </c>
      <c r="AS112" s="1226">
        <f>AO112*AR112</f>
        <v>0</v>
      </c>
      <c r="AT112" s="1226">
        <f>AP112*AO112+AR112*AO112</f>
        <v>0</v>
      </c>
      <c r="AU112" s="1224"/>
      <c r="AV112" s="1225">
        <v>1545276</v>
      </c>
      <c r="AW112" s="1226">
        <f>AU112*AV112</f>
        <v>0</v>
      </c>
      <c r="AX112" s="1225">
        <v>4118435</v>
      </c>
      <c r="AY112" s="1226">
        <f>AU112*AX112</f>
        <v>0</v>
      </c>
      <c r="AZ112" s="1226">
        <f>AV112*AU112+AX112*AU112</f>
        <v>0</v>
      </c>
      <c r="BA112" s="1224"/>
      <c r="BB112" s="1222">
        <v>1545276</v>
      </c>
      <c r="BC112" s="1223">
        <f>BA112*BB112</f>
        <v>0</v>
      </c>
      <c r="BD112" s="1222">
        <v>4118435</v>
      </c>
      <c r="BE112" s="1223">
        <f>BA112*BD112</f>
        <v>0</v>
      </c>
      <c r="BF112" s="1223">
        <f>BB112*BA112+BD112*BA112</f>
        <v>0</v>
      </c>
      <c r="BG112" s="1223"/>
      <c r="BH112" s="1166">
        <f t="shared" si="101"/>
        <v>0.8</v>
      </c>
      <c r="BI112" s="1222">
        <v>1545276</v>
      </c>
      <c r="BJ112" s="1223">
        <f>BH112*BI112</f>
        <v>1236220.8</v>
      </c>
      <c r="BK112" s="1222">
        <v>4118435</v>
      </c>
      <c r="BL112" s="1223">
        <f>BH112*BK112</f>
        <v>3294748</v>
      </c>
      <c r="BM112" s="1223">
        <f>BI112*BH112+BK112*BH112</f>
        <v>4530968.8</v>
      </c>
      <c r="BN112" s="1166">
        <f t="shared" si="102"/>
        <v>0.19999999999999996</v>
      </c>
      <c r="BO112" s="1222">
        <v>1545276</v>
      </c>
      <c r="BP112" s="1223">
        <f>BN112*BO112</f>
        <v>309055.19999999995</v>
      </c>
      <c r="BQ112" s="1222">
        <v>4118435</v>
      </c>
      <c r="BR112" s="1223">
        <f>BN112*BQ112</f>
        <v>823686.99999999977</v>
      </c>
      <c r="BS112" s="1223">
        <f>BO112*BN112+BQ112*BN112</f>
        <v>1132742.1999999997</v>
      </c>
    </row>
    <row r="113" spans="1:203" ht="15" outlineLevel="1" collapsed="1" x14ac:dyDescent="0.2">
      <c r="A113" s="1163" t="s">
        <v>1277</v>
      </c>
      <c r="B113" s="1227" t="s">
        <v>220</v>
      </c>
      <c r="C113" s="1173" t="s">
        <v>217</v>
      </c>
      <c r="D113" s="1173">
        <v>1</v>
      </c>
      <c r="E113" s="1222">
        <v>350163</v>
      </c>
      <c r="F113" s="1223">
        <f>D113*E113</f>
        <v>350163</v>
      </c>
      <c r="G113" s="1222">
        <v>739197</v>
      </c>
      <c r="H113" s="1223">
        <f>D113*G113</f>
        <v>739197</v>
      </c>
      <c r="I113" s="1223">
        <f>E113*D113+G113*D113</f>
        <v>1089360</v>
      </c>
      <c r="J113" s="1223"/>
      <c r="K113" s="1224"/>
      <c r="L113" s="1225">
        <v>350163</v>
      </c>
      <c r="M113" s="1226">
        <f>K113*L113</f>
        <v>0</v>
      </c>
      <c r="N113" s="1225">
        <v>739197</v>
      </c>
      <c r="O113" s="1226">
        <f>K113*N113</f>
        <v>0</v>
      </c>
      <c r="P113" s="1226">
        <f>L113*K113+N113*K113</f>
        <v>0</v>
      </c>
      <c r="Q113" s="1224">
        <v>0.5</v>
      </c>
      <c r="R113" s="1225">
        <v>350163</v>
      </c>
      <c r="S113" s="1226">
        <f>Q113*R113</f>
        <v>175081.5</v>
      </c>
      <c r="T113" s="1225">
        <v>739197</v>
      </c>
      <c r="U113" s="1226">
        <f>Q113*T113</f>
        <v>369598.5</v>
      </c>
      <c r="V113" s="1226">
        <f>R113*Q113+T113*Q113</f>
        <v>544680</v>
      </c>
      <c r="W113" s="1226">
        <v>0.3</v>
      </c>
      <c r="X113" s="1225">
        <v>350163</v>
      </c>
      <c r="Y113" s="1226">
        <f>W113*X113</f>
        <v>105048.9</v>
      </c>
      <c r="Z113" s="1225">
        <v>739197</v>
      </c>
      <c r="AA113" s="1226">
        <f>W113*Z113</f>
        <v>221759.1</v>
      </c>
      <c r="AB113" s="1226">
        <f>X113*W113+Z113*W113</f>
        <v>326808</v>
      </c>
      <c r="AC113" s="1224"/>
      <c r="AD113" s="1225">
        <v>350163</v>
      </c>
      <c r="AE113" s="1226">
        <f>AC113*AD113</f>
        <v>0</v>
      </c>
      <c r="AF113" s="1225">
        <v>739197</v>
      </c>
      <c r="AG113" s="1226">
        <f>AC113*AF113</f>
        <v>0</v>
      </c>
      <c r="AH113" s="1226">
        <f>AD113*AC113+AF113*AC113</f>
        <v>0</v>
      </c>
      <c r="AI113" s="1224"/>
      <c r="AJ113" s="1225">
        <v>350163</v>
      </c>
      <c r="AK113" s="1226">
        <f>AI113*AJ113</f>
        <v>0</v>
      </c>
      <c r="AL113" s="1225">
        <v>739197</v>
      </c>
      <c r="AM113" s="1226">
        <f>AI113*AL113</f>
        <v>0</v>
      </c>
      <c r="AN113" s="1226">
        <f>AJ113*AI113+AL113*AI113</f>
        <v>0</v>
      </c>
      <c r="AO113" s="1224"/>
      <c r="AP113" s="1225">
        <v>350163</v>
      </c>
      <c r="AQ113" s="1226">
        <f>AO113*AP113</f>
        <v>0</v>
      </c>
      <c r="AR113" s="1225">
        <v>739197</v>
      </c>
      <c r="AS113" s="1226">
        <f>AO113*AR113</f>
        <v>0</v>
      </c>
      <c r="AT113" s="1226">
        <f>AP113*AO113+AR113*AO113</f>
        <v>0</v>
      </c>
      <c r="AU113" s="1224"/>
      <c r="AV113" s="1225">
        <v>350163</v>
      </c>
      <c r="AW113" s="1226">
        <f>AU113*AV113</f>
        <v>0</v>
      </c>
      <c r="AX113" s="1225">
        <v>739197</v>
      </c>
      <c r="AY113" s="1226">
        <f>AU113*AX113</f>
        <v>0</v>
      </c>
      <c r="AZ113" s="1226">
        <f>AV113*AU113+AX113*AU113</f>
        <v>0</v>
      </c>
      <c r="BA113" s="1224"/>
      <c r="BB113" s="1222">
        <v>350163</v>
      </c>
      <c r="BC113" s="1223">
        <f>BA113*BB113</f>
        <v>0</v>
      </c>
      <c r="BD113" s="1222">
        <v>739197</v>
      </c>
      <c r="BE113" s="1223">
        <f>BA113*BD113</f>
        <v>0</v>
      </c>
      <c r="BF113" s="1223">
        <f>BB113*BA113+BD113*BA113</f>
        <v>0</v>
      </c>
      <c r="BG113" s="1223"/>
      <c r="BH113" s="1166">
        <f t="shared" si="101"/>
        <v>0.8</v>
      </c>
      <c r="BI113" s="1222">
        <v>350163</v>
      </c>
      <c r="BJ113" s="1223">
        <f>BH113*BI113</f>
        <v>280130.40000000002</v>
      </c>
      <c r="BK113" s="1222">
        <v>739197</v>
      </c>
      <c r="BL113" s="1223">
        <f>BH113*BK113</f>
        <v>591357.6</v>
      </c>
      <c r="BM113" s="1223">
        <f>BI113*BH113+BK113*BH113</f>
        <v>871488</v>
      </c>
      <c r="BN113" s="1166">
        <f t="shared" si="102"/>
        <v>0.19999999999999996</v>
      </c>
      <c r="BO113" s="1222">
        <v>350163</v>
      </c>
      <c r="BP113" s="1223">
        <f>BN113*BO113</f>
        <v>70032.599999999991</v>
      </c>
      <c r="BQ113" s="1222">
        <v>739197</v>
      </c>
      <c r="BR113" s="1223">
        <f>BN113*BQ113</f>
        <v>147839.39999999997</v>
      </c>
      <c r="BS113" s="1223">
        <f>BO113*BN113+BQ113*BN113</f>
        <v>217871.99999999994</v>
      </c>
    </row>
    <row r="114" spans="1:203" s="1162" customFormat="1" ht="15.75" customHeight="1" x14ac:dyDescent="0.25">
      <c r="A114" s="1205" t="s">
        <v>221</v>
      </c>
      <c r="B114" s="1148" t="s">
        <v>222</v>
      </c>
      <c r="C114" s="1149"/>
      <c r="D114" s="1149"/>
      <c r="E114" s="1149"/>
      <c r="F114" s="1149"/>
      <c r="G114" s="1149"/>
      <c r="H114" s="1149"/>
      <c r="I114" s="1149"/>
      <c r="J114" s="1149"/>
      <c r="K114" s="1149"/>
      <c r="L114" s="1149"/>
      <c r="M114" s="1149"/>
      <c r="N114" s="1149"/>
      <c r="O114" s="1149"/>
      <c r="P114" s="1149"/>
      <c r="Q114" s="1149"/>
      <c r="R114" s="1149"/>
      <c r="S114" s="1149"/>
      <c r="T114" s="1149"/>
      <c r="U114" s="1149"/>
      <c r="V114" s="1149"/>
      <c r="W114" s="1149"/>
      <c r="X114" s="1156"/>
      <c r="Y114" s="1208">
        <f>Y115+Y116+Y117+Y118+Y119+Y120+Y121+Y122+Y123+Y124+SUM(Y125:Y131)+Y132+Y133+Y134+Y135+Y136+Y137+Y138+Y139+Y140+Y141+Y142+Y143+Y144+Y145+Y146+Y147+Y148+Y149+Y150+Y151+Y152+Y153+Y154+SUM(Y155:Y166)+Y167+Y168+Y169+Y170+Y171+Y172+Y173+Y174+Y175+Y176+Y177+Y178+Y179+Y180+Y181+SUM(Y183:Y197)</f>
        <v>460596</v>
      </c>
      <c r="Z114" s="1209"/>
      <c r="AA114" s="1208">
        <f>AA115+AA116+AA117+AA118+AA119+AA120+AA121+AA122+AA123+AA124+SUM(AA125:AA131)+AA132+AA133+AA134+AA135+AA136+AA137+AA138+AA139+AA140+AA141+AA142+AA143+AA144+AA145+AA146+AA147+AA148+AA149+AA150+AA151+AA152+AA153+AA154+SUM(AA155:AA166)+AA167+AA168+AA169+AA170+AA171+AA172+AA173+AA174+AA175+AA176+AA177+AA178+AA179+AA180+AA181+SUM(AA183:AA197)</f>
        <v>1030533.9600000001</v>
      </c>
      <c r="AB114" s="1208">
        <f>AB115+AB116+AB117+AB118+AB119+AB120+AB121+AB122+AB123+AB124+SUM(AB125:AB131)+AB132+AB133+AB134+AB135+AB136+AB137+AB138+AB139+AB140+AB141+AB142+AB143+AB144+AB145+AB146+AB147+AB148+AB149+AB150+AB151+AB152+AB153+AB154+SUM(AB155:AB166)+AB167+AB168+AB169+AB170+AB171+AB172+AB173+AB174+AB175+AB176+AB177+AB178+AB179+AB180+AB181+SUM(AB183:AB197)</f>
        <v>1491129.96</v>
      </c>
      <c r="AC114" s="1145"/>
      <c r="AD114" s="1156"/>
      <c r="AE114" s="1208">
        <f>AE115+AE116+AE117+AE118+AE119+AE120+AE121+AE122+AE123+AE124+SUM(AE125:AE131)+AE132+AE133+AE134+AE135+AE136+AE137+AE138+AE139+AE140+AE141+AE142+AE143+AE144+AE145+AE146+AE147+AE148+AE149+AE150+AE151+AE152+AE153+AE154+SUM(AE155:AE166)+AE167+AE168+AE169+AE170+AE171+AE172+AE173+AE174+AE175+AE176+AE177+AE178+AE179+AE180+AE181+SUM(AE183:AE197)</f>
        <v>0</v>
      </c>
      <c r="AF114" s="1209"/>
      <c r="AG114" s="1208">
        <f>AG115+AG116+AG117+AG118+AG119+AG120+AG121+AG122+AG123+AG124+SUM(AG125:AG131)+AG132+AG133+AG134+AG135+AG136+AG137+AG138+AG139+AG140+AG141+AG142+AG143+AG144+AG145+AG146+AG147+AG148+AG149+AG150+AG151+AG152+AG153+AG154+SUM(AG155:AG166)+AG167+AG168+AG169+AG170+AG171+AG172+AG173+AG174+AG175+AG176+AG177+AG178+AG179+AG180+AG181+SUM(AG183:AG197)</f>
        <v>0</v>
      </c>
      <c r="AH114" s="1208">
        <f>AH115+AH116+AH117+AH118+AH119+AH120+AH121+AH122+AH123+AH124+SUM(AH125:AH131)+AH132+AH133+AH134+AH135+AH136+AH137+AH138+AH139+AH140+AH141+AH142+AH143+AH144+AH145+AH146+AH147+AH148+AH149+AH150+AH151+AH152+AH153+AH154+SUM(AH155:AH166)+AH167+AH168+AH169+AH170+AH171+AH172+AH173+AH174+AH175+AH176+AH177+AH178+AH179+AH180+AH181+SUM(AH183:AH197)</f>
        <v>0</v>
      </c>
      <c r="AI114" s="1145"/>
      <c r="AJ114" s="1156"/>
      <c r="AK114" s="1208">
        <f>AK115+AK116+AK117+AK118+AK119+AK120+AK121+AK122+AK123+AK124+SUM(AK125:AK131)+AK132+AK133+AK134+AK135+AK136+AK137+AK138+AK139+AK140+AK141+AK142+AK143+AK144+AK145+AK146+AK147+AK148+AK149+AK150+AK151+AK152+AK153+AK154+SUM(AK155:AK166)+AK167+AK168+AK169+AK170+AK171+AK172+AK173+AK174+AK175+AK176+AK177+AK178+AK179+AK180+AK181+SUM(AK183:AK197)</f>
        <v>0</v>
      </c>
      <c r="AL114" s="1209"/>
      <c r="AM114" s="1208">
        <f>AM115+AM116+AM117+AM118+AM119+AM120+AM121+AM122+AM123+AM124+SUM(AM125:AM131)+AM132+AM133+AM134+AM135+AM136+AM137+AM138+AM139+AM140+AM141+AM142+AM143+AM144+AM145+AM146+AM147+AM148+AM149+AM150+AM151+AM152+AM153+AM154+SUM(AM155:AM166)+AM167+AM168+AM169+AM170+AM171+AM172+AM173+AM174+AM175+AM176+AM177+AM178+AM179+AM180+AM181+SUM(AM183:AM197)</f>
        <v>0</v>
      </c>
      <c r="AN114" s="1208">
        <f>AN115+AN116+AN117+AN118+AN119+AN120+AN121+AN122+AN123+AN124+SUM(AN125:AN131)+AN132+AN133+AN134+AN135+AN136+AN137+AN138+AN139+AN140+AN141+AN142+AN143+AN144+AN145+AN146+AN147+AN148+AN149+AN150+AN151+AN152+AN153+AN154+SUM(AN155:AN166)+AN167+AN168+AN169+AN170+AN171+AN172+AN173+AN174+AN175+AN176+AN177+AN178+AN179+AN180+AN181+SUM(AN183:AN197)</f>
        <v>0</v>
      </c>
      <c r="AO114" s="1145"/>
      <c r="AP114" s="1156"/>
      <c r="AQ114" s="1208">
        <f>AQ115+AQ116+AQ117+AQ118+AQ119+AQ120+AQ121+AQ122+AQ123+AQ124+SUM(AQ125:AQ131)+AQ132+AQ133+AQ134+AQ135+AQ136+AQ137+AQ138+AQ139+AQ140+AQ141+AQ142+AQ143+AQ144+AQ145+AQ146+AQ147+AQ148+AQ149+AQ150+AQ151+AQ152+AQ153+AQ154+SUM(AQ155:AQ166)+AQ167+AQ168+AQ169+AQ170+AQ171+AQ172+AQ173+AQ174+AQ175+AQ176+AQ177+AQ178+AQ179+AQ180+AQ181+SUM(AQ183:AQ197)</f>
        <v>0</v>
      </c>
      <c r="AR114" s="1209"/>
      <c r="AS114" s="1208">
        <f>AS115+AS116+AS117+AS118+AS119+AS120+AS121+AS122+AS123+AS124+SUM(AS125:AS131)+AS132+AS133+AS134+AS135+AS136+AS137+AS138+AS139+AS140+AS141+AS142+AS143+AS144+AS145+AS146+AS147+AS148+AS149+AS150+AS151+AS152+AS153+AS154+SUM(AS155:AS166)+AS167+AS168+AS169+AS170+AS171+AS172+AS173+AS174+AS175+AS176+AS177+AS178+AS179+AS180+AS181+SUM(AS183:AS197)</f>
        <v>0</v>
      </c>
      <c r="AT114" s="1208">
        <f>AT115+AT116+AT117+AT118+AT119+AT120+AT121+AT122+AT123+AT124+SUM(AT125:AT131)+AT132+AT133+AT134+AT135+AT136+AT137+AT138+AT139+AT140+AT141+AT142+AT143+AT144+AT145+AT146+AT147+AT148+AT149+AT150+AT151+AT152+AT153+AT154+SUM(AT155:AT166)+AT167+AT168+AT169+AT170+AT171+AT172+AT173+AT174+AT175+AT176+AT177+AT178+AT179+AT180+AT181+SUM(AT183:AT197)</f>
        <v>0</v>
      </c>
      <c r="AU114" s="1145"/>
      <c r="AV114" s="1156"/>
      <c r="AW114" s="1208">
        <f>AW115+AW116+AW117+AW118+AW119+AW120+AW121+AW122+AW123+AW124+SUM(AW125:AW131)+AW132+AW133+AW134+AW135+AW136+AW137+AW138+AW139+AW140+AW141+AW142+AW143+AW144+AW145+AW146+AW147+AW148+AW149+AW150+AW151+AW152+AW153+AW154+SUM(AW155:AW166)+AW167+AW168+AW169+AW170+AW171+AW172+AW173+AW174+AW175+AW176+AW177+AW178+AW179+AW180+AW181+SUM(AW183:AW197)</f>
        <v>0</v>
      </c>
      <c r="AX114" s="1209"/>
      <c r="AY114" s="1208">
        <f>AY115+AY116+AY117+AY118+AY119+AY120+AY121+AY122+AY123+AY124+SUM(AY125:AY131)+AY132+AY133+AY134+AY135+AY136+AY137+AY138+AY139+AY140+AY141+AY142+AY143+AY144+AY145+AY146+AY147+AY148+AY149+AY150+AY151+AY152+AY153+AY154+SUM(AY155:AY166)+AY167+AY168+AY169+AY170+AY171+AY172+AY173+AY174+AY175+AY176+AY177+AY178+AY179+AY180+AY181+SUM(AY183:AY197)</f>
        <v>0</v>
      </c>
      <c r="AZ114" s="1208">
        <f>AZ115+AZ116+AZ117+AZ118+AZ119+AZ120+AZ121+AZ122+AZ123+AZ124+SUM(AZ125:AZ131)+AZ132+AZ133+AZ134+AZ135+AZ136+AZ137+AZ138+AZ139+AZ140+AZ141+AZ142+AZ143+AZ144+AZ145+AZ146+AZ147+AZ148+AZ149+AZ150+AZ151+AZ152+AZ153+AZ154+SUM(AZ155:AZ166)+AZ167+AZ168+AZ169+AZ170+AZ171+AZ172+AZ173+AZ174+AZ175+AZ176+AZ177+AZ178+AZ179+AZ180+AZ181+SUM(AZ183:AZ197)</f>
        <v>0</v>
      </c>
      <c r="BA114" s="1145"/>
      <c r="BB114" s="1151"/>
      <c r="BC114" s="1206">
        <f>BC115+BC116+BC117+BC118+BC119+BC120+BC121+BC122+BC123+BC124+SUM(BC125:BC131)+BC132+BC133+BC134+BC135+BC136+BC137+BC138+BC139+BC140+BC141+BC142+BC143+BC144+BC145+BC146+BC147+BC148+BC149+BC150+BC151+BC152+BC153+BC154+SUM(BC155:BC166)+BC167+BC168+BC169+BC170+BC171+BC172+BC173+BC174+BC175+BC176+BC177+BC178+BC179+BC180+BC181+SUM(BC183:BC197)</f>
        <v>0</v>
      </c>
      <c r="BD114" s="1207"/>
      <c r="BE114" s="1206">
        <f>BE115+BE116+BE117+BE118+BE119+BE120+BE121+BE122+BE123+BE124+SUM(BE125:BE131)+BE132+BE133+BE134+BE135+BE136+BE137+BE138+BE139+BE140+BE141+BE142+BE143+BE144+BE145+BE146+BE147+BE148+BE149+BE150+BE151+BE152+BE153+BE154+SUM(BE155:BE166)+BE167+BE168+BE169+BE170+BE171+BE172+BE173+BE174+BE175+BE176+BE177+BE178+BE179+BE180+BE181+SUM(BE183:BE197)</f>
        <v>0</v>
      </c>
      <c r="BF114" s="1206">
        <f>BF115+BF116+BF117+BF118+BF119+BF120+BF121+BF122+BF123+BF124+SUM(BF125:BF131)+BF132+BF133+BF134+BF135+BF136+BF137+BF138+BF139+BF140+BF141+BF142+BF143+BF144+BF145+BF146+BF147+BF148+BF149+BF150+BF151+BF152+BF153+BF154+SUM(BF155:BF166)+BF167+BF168+BF169+BF170+BF171+BF172+BF173+BF174+BF175+BF176+BF177+BF178+BF179+BF180+BF181+SUM(BF183:BF197)</f>
        <v>0</v>
      </c>
      <c r="BG114" s="1155"/>
      <c r="BH114" s="1166">
        <f t="shared" si="101"/>
        <v>0</v>
      </c>
      <c r="BI114" s="1151"/>
      <c r="BJ114" s="1206">
        <f>BJ115+BJ116+BJ117+BJ118+BJ119+BJ120+BJ121+BJ122+BJ123+BJ124+SUM(BJ125:BJ131)+BJ132+BJ133+BJ134+BJ135+BJ136+BJ137+BJ138+BJ139+BJ140+BJ141+BJ142+BJ143+BJ144+BJ145+BJ146+BJ147+BJ148+BJ149+BJ150+BJ151+BJ152+BJ153+BJ154+SUM(BJ155:BJ166)+BJ167+BJ168+BJ169+BJ170+BJ171+BJ172+BJ173+BJ174+BJ175+BJ176+BJ177+BJ178+BJ179+BJ180+BJ181+SUM(BJ183:BJ197)</f>
        <v>460596</v>
      </c>
      <c r="BK114" s="1207"/>
      <c r="BL114" s="1206">
        <f>BL115+BL116+BL117+BL118+BL119+BL120+BL121+BL122+BL123+BL124+SUM(BL125:BL131)+BL132+BL133+BL134+BL135+BL136+BL137+BL138+BL139+BL140+BL141+BL142+BL143+BL144+BL145+BL146+BL147+BL148+BL149+BL150+BL151+BL152+BL153+BL154+SUM(BL155:BL166)+BL167+BL168+BL169+BL170+BL171+BL172+BL173+BL174+BL175+BL176+BL177+BL178+BL179+BL180+BL181+SUM(BL183:BL197)</f>
        <v>1030533.9600000001</v>
      </c>
      <c r="BM114" s="1206">
        <f>BM115+BM116+BM117+BM118+BM119+BM120+BM121+BM122+BM123+BM124+SUM(BM125:BM131)+BM132+BM133+BM134+BM135+BM136+BM137+BM138+BM139+BM140+BM141+BM142+BM143+BM144+BM145+BM146+BM147+BM148+BM149+BM150+BM151+BM152+BM153+BM154+SUM(BM155:BM166)+BM167+BM168+BM169+BM170+BM171+BM172+BM173+BM174+BM175+BM176+BM177+BM178+BM179+BM180+BM181+SUM(BM183:BM197)</f>
        <v>1491129.96</v>
      </c>
      <c r="BN114" s="1166">
        <f t="shared" si="102"/>
        <v>0</v>
      </c>
      <c r="BO114" s="1151"/>
      <c r="BP114" s="1206">
        <f>BP115+BP116+BP117+BP118+BP119+BP120+BP121+BP122+BP123+BP124+SUM(BP125:BP131)+BP132+BP133+BP134+BP135+BP136+BP137+BP138+BP139+BP140+BP141+BP142+BP143+BP144+BP145+BP146+BP147+BP148+BP149+BP150+BP151+BP152+BP153+BP154+SUM(BP155:BP166)+BP167+BP168+BP169+BP170+BP171+BP172+BP173+BP174+BP175+BP176+BP177+BP178+BP179+BP180+BP181+SUM(BP183:BP197)</f>
        <v>5107329.5</v>
      </c>
      <c r="BQ114" s="1207"/>
      <c r="BR114" s="1206">
        <f>BR115+BR116+BR117+BR118+BR119+BR120+BR121+BR122+BR123+BR124+SUM(BR125:BR131)+BR132+BR133+BR134+BR135+BR136+BR137+BR138+BR139+BR140+BR141+BR142+BR143+BR144+BR145+BR146+BR147+BR148+BR149+BR150+BR151+BR152+BR153+BR154+SUM(BR155:BR166)+BR167+BR168+BR169+BR170+BR171+BR172+BR173+BR174+BR175+BR176+BR177+BR178+BR179+BR180+BR181+SUM(BR183:BR197)</f>
        <v>5115565.1399999997</v>
      </c>
      <c r="BS114" s="1206">
        <f>BS115+BS116+BS117+BS118+BS119+BS120+BS121+BS122+BS123+BS124+SUM(BS125:BS131)+BS132+BS133+BS134+BS135+BS136+BS137+BS138+BS139+BS140+BS141+BS142+BS143+BS144+BS145+BS146+BS147+BS148+BS149+BS150+BS151+BS152+BS153+BS154+SUM(BS155:BS166)+BS167+BS168+BS169+BS170+BS171+BS172+BS173+BS174+BS175+BS176+BS177+BS178+BS179+BS180+BS181+SUM(BS183:BS197)</f>
        <v>10222894.640000001</v>
      </c>
      <c r="BT114" s="1160"/>
      <c r="BU114" s="1160"/>
      <c r="BV114" s="1160"/>
      <c r="BW114" s="1160"/>
      <c r="BX114" s="1160"/>
      <c r="BY114" s="1160"/>
      <c r="BZ114" s="1160"/>
      <c r="CA114" s="1160"/>
      <c r="CB114" s="1160"/>
      <c r="CC114" s="1160"/>
      <c r="CD114" s="1160"/>
      <c r="CE114" s="1160"/>
      <c r="CF114" s="1160"/>
      <c r="CG114" s="1160"/>
      <c r="CH114" s="1160"/>
      <c r="CI114" s="1160"/>
      <c r="CJ114" s="1160"/>
      <c r="CK114" s="1160"/>
      <c r="CL114" s="1160"/>
      <c r="CM114" s="1160"/>
      <c r="CN114" s="1160"/>
      <c r="CO114" s="1160"/>
      <c r="CP114" s="1160"/>
      <c r="CQ114" s="1160"/>
      <c r="CR114" s="1160"/>
      <c r="CS114" s="1160"/>
      <c r="CT114" s="1160"/>
      <c r="CU114" s="1160"/>
      <c r="CV114" s="1160"/>
      <c r="CW114" s="1160"/>
      <c r="CX114" s="1160"/>
      <c r="CY114" s="1160"/>
      <c r="CZ114" s="1160"/>
      <c r="DA114" s="1160"/>
      <c r="DB114" s="1160"/>
      <c r="DC114" s="1160"/>
      <c r="DD114" s="1160"/>
      <c r="DE114" s="1160"/>
      <c r="DF114" s="1160"/>
      <c r="DG114" s="1160"/>
      <c r="DH114" s="1160"/>
      <c r="DI114" s="1160"/>
      <c r="DJ114" s="1160"/>
      <c r="DK114" s="1160"/>
      <c r="DL114" s="1160"/>
      <c r="DM114" s="1160"/>
      <c r="DN114" s="1160"/>
      <c r="DO114" s="1160"/>
      <c r="DP114" s="1160"/>
      <c r="DQ114" s="1160"/>
      <c r="DR114" s="1160"/>
      <c r="DS114" s="1160"/>
      <c r="DT114" s="1160"/>
      <c r="DU114" s="1160"/>
      <c r="DV114" s="1160"/>
      <c r="DW114" s="1160"/>
      <c r="DX114" s="1160"/>
      <c r="DY114" s="1160"/>
      <c r="DZ114" s="1160"/>
      <c r="EA114" s="1160"/>
      <c r="EB114" s="1160"/>
      <c r="EC114" s="1160"/>
      <c r="ED114" s="1160"/>
      <c r="EE114" s="1160"/>
      <c r="EF114" s="1160"/>
      <c r="EG114" s="1160"/>
      <c r="EH114" s="1160"/>
      <c r="EI114" s="1160"/>
      <c r="EJ114" s="1160"/>
      <c r="EK114" s="1160"/>
      <c r="EL114" s="1160"/>
      <c r="EM114" s="1160"/>
      <c r="EN114" s="1160"/>
      <c r="EO114" s="1160"/>
      <c r="EP114" s="1160"/>
      <c r="EQ114" s="1160"/>
      <c r="ER114" s="1160"/>
      <c r="ES114" s="1160"/>
      <c r="ET114" s="1160"/>
      <c r="EU114" s="1160"/>
      <c r="EV114" s="1160"/>
      <c r="EW114" s="1160"/>
      <c r="EX114" s="1160"/>
      <c r="EY114" s="1160"/>
      <c r="EZ114" s="1160"/>
      <c r="FA114" s="1160"/>
      <c r="FB114" s="1160"/>
      <c r="FC114" s="1160"/>
      <c r="FD114" s="1160"/>
      <c r="FE114" s="1160"/>
      <c r="FF114" s="1160"/>
      <c r="FG114" s="1160"/>
      <c r="FH114" s="1160"/>
      <c r="FI114" s="1160"/>
      <c r="FJ114" s="1160"/>
      <c r="FK114" s="1160"/>
      <c r="FL114" s="1160"/>
      <c r="FM114" s="1160"/>
      <c r="FN114" s="1160"/>
      <c r="FO114" s="1160"/>
      <c r="FP114" s="1160"/>
      <c r="FQ114" s="1160"/>
      <c r="FR114" s="1160"/>
      <c r="FS114" s="1160"/>
      <c r="FT114" s="1160"/>
      <c r="FU114" s="1160"/>
      <c r="FV114" s="1160"/>
      <c r="FW114" s="1160"/>
      <c r="FX114" s="1160"/>
      <c r="FY114" s="1160"/>
      <c r="FZ114" s="1160"/>
      <c r="GA114" s="1160"/>
      <c r="GB114" s="1160"/>
      <c r="GC114" s="1160"/>
      <c r="GD114" s="1160"/>
      <c r="GE114" s="1160"/>
      <c r="GF114" s="1160"/>
      <c r="GG114" s="1160"/>
      <c r="GH114" s="1160"/>
      <c r="GI114" s="1160"/>
      <c r="GJ114" s="1160"/>
      <c r="GK114" s="1160"/>
      <c r="GL114" s="1160"/>
      <c r="GM114" s="1160"/>
      <c r="GN114" s="1160"/>
      <c r="GO114" s="1160"/>
      <c r="GP114" s="1160"/>
      <c r="GQ114" s="1160"/>
      <c r="GR114" s="1160"/>
      <c r="GS114" s="1160"/>
      <c r="GT114" s="1160"/>
      <c r="GU114" s="1160"/>
    </row>
    <row r="115" spans="1:203" hidden="1" outlineLevel="1" x14ac:dyDescent="0.2">
      <c r="A115" s="1174" t="s">
        <v>1278</v>
      </c>
      <c r="B115" s="1228" t="s">
        <v>223</v>
      </c>
      <c r="C115" s="1173" t="s">
        <v>1264</v>
      </c>
      <c r="D115" s="1173">
        <v>1</v>
      </c>
      <c r="E115" s="1222">
        <v>50304</v>
      </c>
      <c r="F115" s="1223">
        <f t="shared" ref="F115:F149" si="114">D115*E115</f>
        <v>50304</v>
      </c>
      <c r="G115" s="1222">
        <v>0</v>
      </c>
      <c r="H115" s="1223"/>
      <c r="I115" s="1223">
        <f t="shared" ref="I115:I178" si="115">E115*D115+G115*D115</f>
        <v>50304</v>
      </c>
      <c r="J115" s="1223"/>
      <c r="K115" s="1224"/>
      <c r="L115" s="1225">
        <v>50304</v>
      </c>
      <c r="M115" s="1226">
        <f t="shared" ref="M115:M149" si="116">K115*L115</f>
        <v>0</v>
      </c>
      <c r="N115" s="1225">
        <v>0</v>
      </c>
      <c r="O115" s="1226"/>
      <c r="P115" s="1226">
        <f t="shared" ref="P115:P178" si="117">L115*K115+N115*K115</f>
        <v>0</v>
      </c>
      <c r="Q115" s="1224"/>
      <c r="R115" s="1225">
        <v>50304</v>
      </c>
      <c r="S115" s="1226">
        <f t="shared" ref="S115:S149" si="118">Q115*R115</f>
        <v>0</v>
      </c>
      <c r="T115" s="1225">
        <v>0</v>
      </c>
      <c r="U115" s="1226"/>
      <c r="V115" s="1226">
        <f t="shared" ref="V115:V178" si="119">R115*Q115+T115*Q115</f>
        <v>0</v>
      </c>
      <c r="W115" s="1226"/>
      <c r="X115" s="1225">
        <v>50304</v>
      </c>
      <c r="Y115" s="1226">
        <f t="shared" ref="Y115:Y149" si="120">W115*X115</f>
        <v>0</v>
      </c>
      <c r="Z115" s="1225">
        <v>0</v>
      </c>
      <c r="AA115" s="1226"/>
      <c r="AB115" s="1226">
        <f t="shared" ref="AB115:AB178" si="121">X115*W115+Z115*W115</f>
        <v>0</v>
      </c>
      <c r="AC115" s="1224"/>
      <c r="AD115" s="1225">
        <v>50304</v>
      </c>
      <c r="AE115" s="1226">
        <f t="shared" ref="AE115:AE149" si="122">AC115*AD115</f>
        <v>0</v>
      </c>
      <c r="AF115" s="1225">
        <v>0</v>
      </c>
      <c r="AG115" s="1226"/>
      <c r="AH115" s="1226">
        <f t="shared" ref="AH115:AH178" si="123">AD115*AC115+AF115*AC115</f>
        <v>0</v>
      </c>
      <c r="AI115" s="1224"/>
      <c r="AJ115" s="1225">
        <v>50304</v>
      </c>
      <c r="AK115" s="1226">
        <f t="shared" ref="AK115:AK149" si="124">AI115*AJ115</f>
        <v>0</v>
      </c>
      <c r="AL115" s="1225">
        <v>0</v>
      </c>
      <c r="AM115" s="1226"/>
      <c r="AN115" s="1226">
        <f t="shared" ref="AN115:AN178" si="125">AJ115*AI115+AL115*AI115</f>
        <v>0</v>
      </c>
      <c r="AO115" s="1224"/>
      <c r="AP115" s="1225">
        <v>50304</v>
      </c>
      <c r="AQ115" s="1226">
        <f t="shared" ref="AQ115:AQ149" si="126">AO115*AP115</f>
        <v>0</v>
      </c>
      <c r="AR115" s="1225">
        <v>0</v>
      </c>
      <c r="AS115" s="1226"/>
      <c r="AT115" s="1226">
        <f t="shared" ref="AT115:AT178" si="127">AP115*AO115+AR115*AO115</f>
        <v>0</v>
      </c>
      <c r="AU115" s="1224"/>
      <c r="AV115" s="1225">
        <v>50304</v>
      </c>
      <c r="AW115" s="1226">
        <f t="shared" ref="AW115:AW149" si="128">AU115*AV115</f>
        <v>0</v>
      </c>
      <c r="AX115" s="1225">
        <v>0</v>
      </c>
      <c r="AY115" s="1226"/>
      <c r="AZ115" s="1226">
        <f t="shared" ref="AZ115:AZ178" si="129">AV115*AU115+AX115*AU115</f>
        <v>0</v>
      </c>
      <c r="BA115" s="1224"/>
      <c r="BB115" s="1222">
        <v>50304</v>
      </c>
      <c r="BC115" s="1223">
        <f t="shared" ref="BC115:BC149" si="130">BA115*BB115</f>
        <v>0</v>
      </c>
      <c r="BD115" s="1222">
        <v>0</v>
      </c>
      <c r="BE115" s="1223"/>
      <c r="BF115" s="1223">
        <f t="shared" ref="BF115:BF178" si="131">BB115*BA115+BD115*BA115</f>
        <v>0</v>
      </c>
      <c r="BG115" s="1223"/>
      <c r="BH115" s="1166">
        <f t="shared" si="101"/>
        <v>0</v>
      </c>
      <c r="BI115" s="1222">
        <v>50304</v>
      </c>
      <c r="BJ115" s="1223">
        <f t="shared" ref="BJ115:BJ149" si="132">BH115*BI115</f>
        <v>0</v>
      </c>
      <c r="BK115" s="1222">
        <v>0</v>
      </c>
      <c r="BL115" s="1223"/>
      <c r="BM115" s="1223">
        <f t="shared" ref="BM115:BM178" si="133">BI115*BH115+BK115*BH115</f>
        <v>0</v>
      </c>
      <c r="BN115" s="1166">
        <f t="shared" si="102"/>
        <v>1</v>
      </c>
      <c r="BO115" s="1222">
        <v>50304</v>
      </c>
      <c r="BP115" s="1223">
        <f t="shared" ref="BP115:BP149" si="134">BN115*BO115</f>
        <v>50304</v>
      </c>
      <c r="BQ115" s="1222">
        <v>0</v>
      </c>
      <c r="BR115" s="1223"/>
      <c r="BS115" s="1223">
        <f t="shared" ref="BS115:BS178" si="135">BO115*BN115+BQ115*BN115</f>
        <v>50304</v>
      </c>
    </row>
    <row r="116" spans="1:203" s="1189" customFormat="1" outlineLevel="1" x14ac:dyDescent="0.2">
      <c r="A116" s="1174" t="s">
        <v>673</v>
      </c>
      <c r="B116" s="1228" t="s">
        <v>225</v>
      </c>
      <c r="C116" s="1173" t="s">
        <v>1261</v>
      </c>
      <c r="D116" s="1173">
        <v>4</v>
      </c>
      <c r="E116" s="1222">
        <v>5502</v>
      </c>
      <c r="F116" s="1223">
        <f t="shared" si="114"/>
        <v>22008</v>
      </c>
      <c r="G116" s="1222">
        <v>36625.68</v>
      </c>
      <c r="H116" s="1223">
        <f t="shared" ref="H116:H149" si="136">D116*G116</f>
        <v>146502.72</v>
      </c>
      <c r="I116" s="1223">
        <f t="shared" si="115"/>
        <v>168510.72</v>
      </c>
      <c r="J116" s="1223"/>
      <c r="K116" s="1224"/>
      <c r="L116" s="1225">
        <v>5502</v>
      </c>
      <c r="M116" s="1226">
        <f t="shared" si="116"/>
        <v>0</v>
      </c>
      <c r="N116" s="1225">
        <v>36625.68</v>
      </c>
      <c r="O116" s="1226">
        <f t="shared" ref="O116:O149" si="137">K116*N116</f>
        <v>0</v>
      </c>
      <c r="P116" s="1226">
        <f t="shared" si="117"/>
        <v>0</v>
      </c>
      <c r="Q116" s="1224"/>
      <c r="R116" s="1225">
        <v>5502</v>
      </c>
      <c r="S116" s="1226">
        <f t="shared" si="118"/>
        <v>0</v>
      </c>
      <c r="T116" s="1225">
        <v>36625.68</v>
      </c>
      <c r="U116" s="1226">
        <f t="shared" ref="U116:U149" si="138">Q116*T116</f>
        <v>0</v>
      </c>
      <c r="V116" s="1226">
        <f t="shared" si="119"/>
        <v>0</v>
      </c>
      <c r="W116" s="1226">
        <v>3</v>
      </c>
      <c r="X116" s="1225">
        <v>5502</v>
      </c>
      <c r="Y116" s="1226">
        <f t="shared" si="120"/>
        <v>16506</v>
      </c>
      <c r="Z116" s="1225">
        <v>36625.68</v>
      </c>
      <c r="AA116" s="1226">
        <f t="shared" ref="AA116:AA149" si="139">W116*Z116</f>
        <v>109877.04000000001</v>
      </c>
      <c r="AB116" s="1226">
        <f t="shared" si="121"/>
        <v>126383.04000000001</v>
      </c>
      <c r="AC116" s="1224"/>
      <c r="AD116" s="1225">
        <v>5502</v>
      </c>
      <c r="AE116" s="1226">
        <f t="shared" si="122"/>
        <v>0</v>
      </c>
      <c r="AF116" s="1225">
        <v>36625.68</v>
      </c>
      <c r="AG116" s="1226">
        <f t="shared" ref="AG116:AG149" si="140">AC116*AF116</f>
        <v>0</v>
      </c>
      <c r="AH116" s="1226">
        <f t="shared" si="123"/>
        <v>0</v>
      </c>
      <c r="AI116" s="1224"/>
      <c r="AJ116" s="1225">
        <v>5502</v>
      </c>
      <c r="AK116" s="1226">
        <f t="shared" si="124"/>
        <v>0</v>
      </c>
      <c r="AL116" s="1225">
        <v>36625.68</v>
      </c>
      <c r="AM116" s="1226">
        <f t="shared" ref="AM116:AM149" si="141">AI116*AL116</f>
        <v>0</v>
      </c>
      <c r="AN116" s="1226">
        <f t="shared" si="125"/>
        <v>0</v>
      </c>
      <c r="AO116" s="1224"/>
      <c r="AP116" s="1225">
        <v>5502</v>
      </c>
      <c r="AQ116" s="1226">
        <f t="shared" si="126"/>
        <v>0</v>
      </c>
      <c r="AR116" s="1225">
        <v>36625.68</v>
      </c>
      <c r="AS116" s="1226">
        <f t="shared" ref="AS116:AS149" si="142">AO116*AR116</f>
        <v>0</v>
      </c>
      <c r="AT116" s="1226">
        <f t="shared" si="127"/>
        <v>0</v>
      </c>
      <c r="AU116" s="1224"/>
      <c r="AV116" s="1225">
        <v>5502</v>
      </c>
      <c r="AW116" s="1226">
        <f t="shared" si="128"/>
        <v>0</v>
      </c>
      <c r="AX116" s="1225">
        <v>36625.68</v>
      </c>
      <c r="AY116" s="1226">
        <f t="shared" ref="AY116:AY149" si="143">AU116*AX116</f>
        <v>0</v>
      </c>
      <c r="AZ116" s="1226">
        <f t="shared" si="129"/>
        <v>0</v>
      </c>
      <c r="BA116" s="1224"/>
      <c r="BB116" s="1222">
        <v>5502</v>
      </c>
      <c r="BC116" s="1223">
        <f t="shared" si="130"/>
        <v>0</v>
      </c>
      <c r="BD116" s="1222">
        <v>36625.68</v>
      </c>
      <c r="BE116" s="1223">
        <f t="shared" ref="BE116:BE149" si="144">BA116*BD116</f>
        <v>0</v>
      </c>
      <c r="BF116" s="1223">
        <f t="shared" si="131"/>
        <v>0</v>
      </c>
      <c r="BG116" s="1223"/>
      <c r="BH116" s="1166">
        <f t="shared" si="101"/>
        <v>3</v>
      </c>
      <c r="BI116" s="1222">
        <v>5502</v>
      </c>
      <c r="BJ116" s="1223">
        <f t="shared" si="132"/>
        <v>16506</v>
      </c>
      <c r="BK116" s="1222">
        <v>36625.68</v>
      </c>
      <c r="BL116" s="1223">
        <f t="shared" ref="BL116:BL149" si="145">BH116*BK116</f>
        <v>109877.04000000001</v>
      </c>
      <c r="BM116" s="1223">
        <f t="shared" si="133"/>
        <v>126383.04000000001</v>
      </c>
      <c r="BN116" s="1166">
        <f t="shared" si="102"/>
        <v>1</v>
      </c>
      <c r="BO116" s="1222">
        <v>5502</v>
      </c>
      <c r="BP116" s="1223">
        <f t="shared" si="134"/>
        <v>5502</v>
      </c>
      <c r="BQ116" s="1222">
        <v>36625.68</v>
      </c>
      <c r="BR116" s="1223">
        <f t="shared" ref="BR116:BR149" si="146">BN116*BQ116</f>
        <v>36625.68</v>
      </c>
      <c r="BS116" s="1223">
        <f t="shared" si="135"/>
        <v>42127.68</v>
      </c>
    </row>
    <row r="117" spans="1:203" s="1189" customFormat="1" hidden="1" outlineLevel="1" x14ac:dyDescent="0.2">
      <c r="A117" s="1174" t="s">
        <v>674</v>
      </c>
      <c r="B117" s="1228" t="s">
        <v>1279</v>
      </c>
      <c r="C117" s="1173" t="s">
        <v>1261</v>
      </c>
      <c r="D117" s="1173">
        <v>4</v>
      </c>
      <c r="E117" s="1222">
        <v>2358</v>
      </c>
      <c r="F117" s="1223">
        <f t="shared" si="114"/>
        <v>9432</v>
      </c>
      <c r="G117" s="1222">
        <v>1456</v>
      </c>
      <c r="H117" s="1223">
        <f t="shared" si="136"/>
        <v>5824</v>
      </c>
      <c r="I117" s="1223">
        <f t="shared" si="115"/>
        <v>15256</v>
      </c>
      <c r="J117" s="1223"/>
      <c r="K117" s="1224"/>
      <c r="L117" s="1225">
        <v>2358</v>
      </c>
      <c r="M117" s="1226">
        <f t="shared" si="116"/>
        <v>0</v>
      </c>
      <c r="N117" s="1225">
        <v>1456</v>
      </c>
      <c r="O117" s="1226">
        <f t="shared" si="137"/>
        <v>0</v>
      </c>
      <c r="P117" s="1226">
        <f t="shared" si="117"/>
        <v>0</v>
      </c>
      <c r="Q117" s="1224"/>
      <c r="R117" s="1225">
        <v>2358</v>
      </c>
      <c r="S117" s="1226">
        <f t="shared" si="118"/>
        <v>0</v>
      </c>
      <c r="T117" s="1225">
        <v>1456</v>
      </c>
      <c r="U117" s="1226">
        <f t="shared" si="138"/>
        <v>0</v>
      </c>
      <c r="V117" s="1226">
        <f t="shared" si="119"/>
        <v>0</v>
      </c>
      <c r="W117" s="1226"/>
      <c r="X117" s="1225">
        <v>2358</v>
      </c>
      <c r="Y117" s="1226">
        <f t="shared" si="120"/>
        <v>0</v>
      </c>
      <c r="Z117" s="1225">
        <v>1456</v>
      </c>
      <c r="AA117" s="1226">
        <f t="shared" si="139"/>
        <v>0</v>
      </c>
      <c r="AB117" s="1226">
        <f t="shared" si="121"/>
        <v>0</v>
      </c>
      <c r="AC117" s="1224"/>
      <c r="AD117" s="1225">
        <v>2358</v>
      </c>
      <c r="AE117" s="1226">
        <f t="shared" si="122"/>
        <v>0</v>
      </c>
      <c r="AF117" s="1225">
        <v>1456</v>
      </c>
      <c r="AG117" s="1226">
        <f t="shared" si="140"/>
        <v>0</v>
      </c>
      <c r="AH117" s="1226">
        <f t="shared" si="123"/>
        <v>0</v>
      </c>
      <c r="AI117" s="1224"/>
      <c r="AJ117" s="1225">
        <v>2358</v>
      </c>
      <c r="AK117" s="1226">
        <f t="shared" si="124"/>
        <v>0</v>
      </c>
      <c r="AL117" s="1225">
        <v>1456</v>
      </c>
      <c r="AM117" s="1226">
        <f t="shared" si="141"/>
        <v>0</v>
      </c>
      <c r="AN117" s="1226">
        <f t="shared" si="125"/>
        <v>0</v>
      </c>
      <c r="AO117" s="1224"/>
      <c r="AP117" s="1225">
        <v>2358</v>
      </c>
      <c r="AQ117" s="1226">
        <f t="shared" si="126"/>
        <v>0</v>
      </c>
      <c r="AR117" s="1225">
        <v>1456</v>
      </c>
      <c r="AS117" s="1226">
        <f t="shared" si="142"/>
        <v>0</v>
      </c>
      <c r="AT117" s="1226">
        <f t="shared" si="127"/>
        <v>0</v>
      </c>
      <c r="AU117" s="1224"/>
      <c r="AV117" s="1225">
        <v>2358</v>
      </c>
      <c r="AW117" s="1226">
        <f t="shared" si="128"/>
        <v>0</v>
      </c>
      <c r="AX117" s="1225">
        <v>1456</v>
      </c>
      <c r="AY117" s="1226">
        <f t="shared" si="143"/>
        <v>0</v>
      </c>
      <c r="AZ117" s="1226">
        <f t="shared" si="129"/>
        <v>0</v>
      </c>
      <c r="BA117" s="1224"/>
      <c r="BB117" s="1222">
        <v>2358</v>
      </c>
      <c r="BC117" s="1223">
        <f t="shared" si="130"/>
        <v>0</v>
      </c>
      <c r="BD117" s="1222">
        <v>1456</v>
      </c>
      <c r="BE117" s="1223">
        <f t="shared" si="144"/>
        <v>0</v>
      </c>
      <c r="BF117" s="1223">
        <f t="shared" si="131"/>
        <v>0</v>
      </c>
      <c r="BG117" s="1223"/>
      <c r="BH117" s="1166">
        <f t="shared" si="101"/>
        <v>0</v>
      </c>
      <c r="BI117" s="1222">
        <v>2358</v>
      </c>
      <c r="BJ117" s="1223">
        <f t="shared" si="132"/>
        <v>0</v>
      </c>
      <c r="BK117" s="1222">
        <v>1456</v>
      </c>
      <c r="BL117" s="1223">
        <f t="shared" si="145"/>
        <v>0</v>
      </c>
      <c r="BM117" s="1223">
        <f t="shared" si="133"/>
        <v>0</v>
      </c>
      <c r="BN117" s="1166">
        <f t="shared" si="102"/>
        <v>4</v>
      </c>
      <c r="BO117" s="1222">
        <v>2358</v>
      </c>
      <c r="BP117" s="1223">
        <f t="shared" si="134"/>
        <v>9432</v>
      </c>
      <c r="BQ117" s="1222">
        <v>1456</v>
      </c>
      <c r="BR117" s="1223">
        <f t="shared" si="146"/>
        <v>5824</v>
      </c>
      <c r="BS117" s="1223">
        <f t="shared" si="135"/>
        <v>15256</v>
      </c>
    </row>
    <row r="118" spans="1:203" hidden="1" outlineLevel="1" x14ac:dyDescent="0.2">
      <c r="A118" s="1174" t="s">
        <v>676</v>
      </c>
      <c r="B118" s="1228" t="s">
        <v>228</v>
      </c>
      <c r="C118" s="1173" t="s">
        <v>1261</v>
      </c>
      <c r="D118" s="1173">
        <v>1</v>
      </c>
      <c r="E118" s="1222">
        <v>5502</v>
      </c>
      <c r="F118" s="1223">
        <f t="shared" si="114"/>
        <v>5502</v>
      </c>
      <c r="G118" s="1222">
        <v>42033.68</v>
      </c>
      <c r="H118" s="1223">
        <f t="shared" si="136"/>
        <v>42033.68</v>
      </c>
      <c r="I118" s="1223">
        <f t="shared" si="115"/>
        <v>47535.68</v>
      </c>
      <c r="J118" s="1223"/>
      <c r="K118" s="1224"/>
      <c r="L118" s="1225">
        <v>5502</v>
      </c>
      <c r="M118" s="1226">
        <f t="shared" si="116"/>
        <v>0</v>
      </c>
      <c r="N118" s="1225">
        <v>42033.68</v>
      </c>
      <c r="O118" s="1226">
        <f t="shared" si="137"/>
        <v>0</v>
      </c>
      <c r="P118" s="1226">
        <f t="shared" si="117"/>
        <v>0</v>
      </c>
      <c r="Q118" s="1224"/>
      <c r="R118" s="1225">
        <v>5502</v>
      </c>
      <c r="S118" s="1226">
        <f t="shared" si="118"/>
        <v>0</v>
      </c>
      <c r="T118" s="1225">
        <v>42033.68</v>
      </c>
      <c r="U118" s="1226">
        <f t="shared" si="138"/>
        <v>0</v>
      </c>
      <c r="V118" s="1226">
        <f t="shared" si="119"/>
        <v>0</v>
      </c>
      <c r="W118" s="1226"/>
      <c r="X118" s="1225">
        <v>5502</v>
      </c>
      <c r="Y118" s="1226">
        <f t="shared" si="120"/>
        <v>0</v>
      </c>
      <c r="Z118" s="1225">
        <v>42033.68</v>
      </c>
      <c r="AA118" s="1226">
        <f t="shared" si="139"/>
        <v>0</v>
      </c>
      <c r="AB118" s="1226">
        <f t="shared" si="121"/>
        <v>0</v>
      </c>
      <c r="AC118" s="1224"/>
      <c r="AD118" s="1225">
        <v>5502</v>
      </c>
      <c r="AE118" s="1226">
        <f t="shared" si="122"/>
        <v>0</v>
      </c>
      <c r="AF118" s="1225">
        <v>42033.68</v>
      </c>
      <c r="AG118" s="1226">
        <f t="shared" si="140"/>
        <v>0</v>
      </c>
      <c r="AH118" s="1226">
        <f t="shared" si="123"/>
        <v>0</v>
      </c>
      <c r="AI118" s="1224"/>
      <c r="AJ118" s="1225">
        <v>5502</v>
      </c>
      <c r="AK118" s="1226">
        <f t="shared" si="124"/>
        <v>0</v>
      </c>
      <c r="AL118" s="1225">
        <v>42033.68</v>
      </c>
      <c r="AM118" s="1226">
        <f t="shared" si="141"/>
        <v>0</v>
      </c>
      <c r="AN118" s="1226">
        <f t="shared" si="125"/>
        <v>0</v>
      </c>
      <c r="AO118" s="1224"/>
      <c r="AP118" s="1225">
        <v>5502</v>
      </c>
      <c r="AQ118" s="1226">
        <f t="shared" si="126"/>
        <v>0</v>
      </c>
      <c r="AR118" s="1225">
        <v>42033.68</v>
      </c>
      <c r="AS118" s="1226">
        <f t="shared" si="142"/>
        <v>0</v>
      </c>
      <c r="AT118" s="1226">
        <f t="shared" si="127"/>
        <v>0</v>
      </c>
      <c r="AU118" s="1224"/>
      <c r="AV118" s="1225">
        <v>5502</v>
      </c>
      <c r="AW118" s="1226">
        <f t="shared" si="128"/>
        <v>0</v>
      </c>
      <c r="AX118" s="1225">
        <v>42033.68</v>
      </c>
      <c r="AY118" s="1226">
        <f t="shared" si="143"/>
        <v>0</v>
      </c>
      <c r="AZ118" s="1226">
        <f t="shared" si="129"/>
        <v>0</v>
      </c>
      <c r="BA118" s="1224"/>
      <c r="BB118" s="1222">
        <v>5502</v>
      </c>
      <c r="BC118" s="1223">
        <f t="shared" si="130"/>
        <v>0</v>
      </c>
      <c r="BD118" s="1222">
        <v>42033.68</v>
      </c>
      <c r="BE118" s="1223">
        <f t="shared" si="144"/>
        <v>0</v>
      </c>
      <c r="BF118" s="1223">
        <f t="shared" si="131"/>
        <v>0</v>
      </c>
      <c r="BG118" s="1223"/>
      <c r="BH118" s="1166">
        <f t="shared" si="101"/>
        <v>0</v>
      </c>
      <c r="BI118" s="1222">
        <v>5502</v>
      </c>
      <c r="BJ118" s="1223">
        <f t="shared" si="132"/>
        <v>0</v>
      </c>
      <c r="BK118" s="1222">
        <v>42033.68</v>
      </c>
      <c r="BL118" s="1223">
        <f t="shared" si="145"/>
        <v>0</v>
      </c>
      <c r="BM118" s="1223">
        <f t="shared" si="133"/>
        <v>0</v>
      </c>
      <c r="BN118" s="1166">
        <f t="shared" si="102"/>
        <v>1</v>
      </c>
      <c r="BO118" s="1222">
        <v>5502</v>
      </c>
      <c r="BP118" s="1223">
        <f t="shared" si="134"/>
        <v>5502</v>
      </c>
      <c r="BQ118" s="1222">
        <v>42033.68</v>
      </c>
      <c r="BR118" s="1223">
        <f t="shared" si="146"/>
        <v>42033.68</v>
      </c>
      <c r="BS118" s="1223">
        <f t="shared" si="135"/>
        <v>47535.68</v>
      </c>
    </row>
    <row r="119" spans="1:203" s="1189" customFormat="1" hidden="1" outlineLevel="1" x14ac:dyDescent="0.2">
      <c r="A119" s="1174" t="s">
        <v>677</v>
      </c>
      <c r="B119" s="1228" t="s">
        <v>229</v>
      </c>
      <c r="C119" s="1173" t="s">
        <v>1261</v>
      </c>
      <c r="D119" s="1173">
        <v>10</v>
      </c>
      <c r="E119" s="1222">
        <v>524</v>
      </c>
      <c r="F119" s="1223">
        <f t="shared" si="114"/>
        <v>5240</v>
      </c>
      <c r="G119" s="1222">
        <v>7368.4</v>
      </c>
      <c r="H119" s="1223">
        <f t="shared" si="136"/>
        <v>73684</v>
      </c>
      <c r="I119" s="1223">
        <f t="shared" si="115"/>
        <v>78924</v>
      </c>
      <c r="J119" s="1223"/>
      <c r="K119" s="1224"/>
      <c r="L119" s="1225">
        <v>524</v>
      </c>
      <c r="M119" s="1226">
        <f t="shared" si="116"/>
        <v>0</v>
      </c>
      <c r="N119" s="1225">
        <v>7368.4</v>
      </c>
      <c r="O119" s="1226">
        <f t="shared" si="137"/>
        <v>0</v>
      </c>
      <c r="P119" s="1226">
        <f t="shared" si="117"/>
        <v>0</v>
      </c>
      <c r="Q119" s="1224"/>
      <c r="R119" s="1225">
        <v>524</v>
      </c>
      <c r="S119" s="1226">
        <f t="shared" si="118"/>
        <v>0</v>
      </c>
      <c r="T119" s="1225">
        <v>7368.4</v>
      </c>
      <c r="U119" s="1226">
        <f t="shared" si="138"/>
        <v>0</v>
      </c>
      <c r="V119" s="1226">
        <f t="shared" si="119"/>
        <v>0</v>
      </c>
      <c r="W119" s="1226"/>
      <c r="X119" s="1225">
        <v>524</v>
      </c>
      <c r="Y119" s="1226">
        <f t="shared" si="120"/>
        <v>0</v>
      </c>
      <c r="Z119" s="1225">
        <v>7368.4</v>
      </c>
      <c r="AA119" s="1226">
        <f t="shared" si="139"/>
        <v>0</v>
      </c>
      <c r="AB119" s="1226">
        <f t="shared" si="121"/>
        <v>0</v>
      </c>
      <c r="AC119" s="1224"/>
      <c r="AD119" s="1225">
        <v>524</v>
      </c>
      <c r="AE119" s="1226">
        <f t="shared" si="122"/>
        <v>0</v>
      </c>
      <c r="AF119" s="1225">
        <v>7368.4</v>
      </c>
      <c r="AG119" s="1226">
        <f t="shared" si="140"/>
        <v>0</v>
      </c>
      <c r="AH119" s="1226">
        <f t="shared" si="123"/>
        <v>0</v>
      </c>
      <c r="AI119" s="1224"/>
      <c r="AJ119" s="1225">
        <v>524</v>
      </c>
      <c r="AK119" s="1226">
        <f t="shared" si="124"/>
        <v>0</v>
      </c>
      <c r="AL119" s="1225">
        <v>7368.4</v>
      </c>
      <c r="AM119" s="1226">
        <f t="shared" si="141"/>
        <v>0</v>
      </c>
      <c r="AN119" s="1226">
        <f t="shared" si="125"/>
        <v>0</v>
      </c>
      <c r="AO119" s="1224"/>
      <c r="AP119" s="1225">
        <v>524</v>
      </c>
      <c r="AQ119" s="1226">
        <f t="shared" si="126"/>
        <v>0</v>
      </c>
      <c r="AR119" s="1225">
        <v>7368.4</v>
      </c>
      <c r="AS119" s="1226">
        <f t="shared" si="142"/>
        <v>0</v>
      </c>
      <c r="AT119" s="1226">
        <f t="shared" si="127"/>
        <v>0</v>
      </c>
      <c r="AU119" s="1224"/>
      <c r="AV119" s="1225">
        <v>524</v>
      </c>
      <c r="AW119" s="1226">
        <f t="shared" si="128"/>
        <v>0</v>
      </c>
      <c r="AX119" s="1225">
        <v>7368.4</v>
      </c>
      <c r="AY119" s="1226">
        <f t="shared" si="143"/>
        <v>0</v>
      </c>
      <c r="AZ119" s="1226">
        <f t="shared" si="129"/>
        <v>0</v>
      </c>
      <c r="BA119" s="1224"/>
      <c r="BB119" s="1222">
        <v>524</v>
      </c>
      <c r="BC119" s="1223">
        <f t="shared" si="130"/>
        <v>0</v>
      </c>
      <c r="BD119" s="1222">
        <v>7368.4</v>
      </c>
      <c r="BE119" s="1223">
        <f t="shared" si="144"/>
        <v>0</v>
      </c>
      <c r="BF119" s="1223">
        <f t="shared" si="131"/>
        <v>0</v>
      </c>
      <c r="BG119" s="1223"/>
      <c r="BH119" s="1166">
        <f t="shared" si="101"/>
        <v>0</v>
      </c>
      <c r="BI119" s="1222">
        <v>524</v>
      </c>
      <c r="BJ119" s="1223">
        <f t="shared" si="132"/>
        <v>0</v>
      </c>
      <c r="BK119" s="1222">
        <v>7368.4</v>
      </c>
      <c r="BL119" s="1223">
        <f t="shared" si="145"/>
        <v>0</v>
      </c>
      <c r="BM119" s="1223">
        <f t="shared" si="133"/>
        <v>0</v>
      </c>
      <c r="BN119" s="1166">
        <f t="shared" si="102"/>
        <v>10</v>
      </c>
      <c r="BO119" s="1222">
        <v>524</v>
      </c>
      <c r="BP119" s="1223">
        <f t="shared" si="134"/>
        <v>5240</v>
      </c>
      <c r="BQ119" s="1222">
        <v>7368.4</v>
      </c>
      <c r="BR119" s="1223">
        <f t="shared" si="146"/>
        <v>73684</v>
      </c>
      <c r="BS119" s="1223">
        <f t="shared" si="135"/>
        <v>78924</v>
      </c>
    </row>
    <row r="120" spans="1:203" hidden="1" outlineLevel="1" x14ac:dyDescent="0.2">
      <c r="A120" s="1174" t="s">
        <v>678</v>
      </c>
      <c r="B120" s="1228" t="s">
        <v>230</v>
      </c>
      <c r="C120" s="1173" t="s">
        <v>1261</v>
      </c>
      <c r="D120" s="1173">
        <v>1</v>
      </c>
      <c r="E120" s="1222">
        <v>3406</v>
      </c>
      <c r="F120" s="1223">
        <f t="shared" si="114"/>
        <v>3406</v>
      </c>
      <c r="G120" s="1222">
        <v>14788.18</v>
      </c>
      <c r="H120" s="1223">
        <f t="shared" si="136"/>
        <v>14788.18</v>
      </c>
      <c r="I120" s="1223">
        <f t="shared" si="115"/>
        <v>18194.18</v>
      </c>
      <c r="J120" s="1223"/>
      <c r="K120" s="1224"/>
      <c r="L120" s="1225">
        <v>3406</v>
      </c>
      <c r="M120" s="1226">
        <f t="shared" si="116"/>
        <v>0</v>
      </c>
      <c r="N120" s="1225">
        <v>14788.18</v>
      </c>
      <c r="O120" s="1226">
        <f t="shared" si="137"/>
        <v>0</v>
      </c>
      <c r="P120" s="1226">
        <f t="shared" si="117"/>
        <v>0</v>
      </c>
      <c r="Q120" s="1224"/>
      <c r="R120" s="1225">
        <v>3406</v>
      </c>
      <c r="S120" s="1226">
        <f t="shared" si="118"/>
        <v>0</v>
      </c>
      <c r="T120" s="1225">
        <v>14788.18</v>
      </c>
      <c r="U120" s="1226">
        <f t="shared" si="138"/>
        <v>0</v>
      </c>
      <c r="V120" s="1226">
        <f t="shared" si="119"/>
        <v>0</v>
      </c>
      <c r="W120" s="1226"/>
      <c r="X120" s="1225">
        <v>3406</v>
      </c>
      <c r="Y120" s="1226">
        <f t="shared" si="120"/>
        <v>0</v>
      </c>
      <c r="Z120" s="1225">
        <v>14788.18</v>
      </c>
      <c r="AA120" s="1226">
        <f t="shared" si="139"/>
        <v>0</v>
      </c>
      <c r="AB120" s="1226">
        <f t="shared" si="121"/>
        <v>0</v>
      </c>
      <c r="AC120" s="1224"/>
      <c r="AD120" s="1225">
        <v>3406</v>
      </c>
      <c r="AE120" s="1226">
        <f t="shared" si="122"/>
        <v>0</v>
      </c>
      <c r="AF120" s="1225">
        <v>14788.18</v>
      </c>
      <c r="AG120" s="1226">
        <f t="shared" si="140"/>
        <v>0</v>
      </c>
      <c r="AH120" s="1226">
        <f t="shared" si="123"/>
        <v>0</v>
      </c>
      <c r="AI120" s="1224"/>
      <c r="AJ120" s="1225">
        <v>3406</v>
      </c>
      <c r="AK120" s="1226">
        <f t="shared" si="124"/>
        <v>0</v>
      </c>
      <c r="AL120" s="1225">
        <v>14788.18</v>
      </c>
      <c r="AM120" s="1226">
        <f t="shared" si="141"/>
        <v>0</v>
      </c>
      <c r="AN120" s="1226">
        <f t="shared" si="125"/>
        <v>0</v>
      </c>
      <c r="AO120" s="1224"/>
      <c r="AP120" s="1225">
        <v>3406</v>
      </c>
      <c r="AQ120" s="1226">
        <f t="shared" si="126"/>
        <v>0</v>
      </c>
      <c r="AR120" s="1225">
        <v>14788.18</v>
      </c>
      <c r="AS120" s="1226">
        <f t="shared" si="142"/>
        <v>0</v>
      </c>
      <c r="AT120" s="1226">
        <f t="shared" si="127"/>
        <v>0</v>
      </c>
      <c r="AU120" s="1224"/>
      <c r="AV120" s="1225">
        <v>3406</v>
      </c>
      <c r="AW120" s="1226">
        <f t="shared" si="128"/>
        <v>0</v>
      </c>
      <c r="AX120" s="1225">
        <v>14788.18</v>
      </c>
      <c r="AY120" s="1226">
        <f t="shared" si="143"/>
        <v>0</v>
      </c>
      <c r="AZ120" s="1226">
        <f t="shared" si="129"/>
        <v>0</v>
      </c>
      <c r="BA120" s="1224"/>
      <c r="BB120" s="1222">
        <v>3406</v>
      </c>
      <c r="BC120" s="1223">
        <f t="shared" si="130"/>
        <v>0</v>
      </c>
      <c r="BD120" s="1222">
        <v>14788.18</v>
      </c>
      <c r="BE120" s="1223">
        <f t="shared" si="144"/>
        <v>0</v>
      </c>
      <c r="BF120" s="1223">
        <f t="shared" si="131"/>
        <v>0</v>
      </c>
      <c r="BG120" s="1223"/>
      <c r="BH120" s="1166">
        <f t="shared" si="101"/>
        <v>0</v>
      </c>
      <c r="BI120" s="1222">
        <v>3406</v>
      </c>
      <c r="BJ120" s="1223">
        <f t="shared" si="132"/>
        <v>0</v>
      </c>
      <c r="BK120" s="1222">
        <v>14788.18</v>
      </c>
      <c r="BL120" s="1223">
        <f t="shared" si="145"/>
        <v>0</v>
      </c>
      <c r="BM120" s="1223">
        <f t="shared" si="133"/>
        <v>0</v>
      </c>
      <c r="BN120" s="1166">
        <f t="shared" si="102"/>
        <v>1</v>
      </c>
      <c r="BO120" s="1222">
        <v>3406</v>
      </c>
      <c r="BP120" s="1223">
        <f t="shared" si="134"/>
        <v>3406</v>
      </c>
      <c r="BQ120" s="1222">
        <v>14788.18</v>
      </c>
      <c r="BR120" s="1223">
        <f t="shared" si="146"/>
        <v>14788.18</v>
      </c>
      <c r="BS120" s="1223">
        <f t="shared" si="135"/>
        <v>18194.18</v>
      </c>
    </row>
    <row r="121" spans="1:203" s="1189" customFormat="1" hidden="1" outlineLevel="1" x14ac:dyDescent="0.2">
      <c r="A121" s="1174" t="s">
        <v>679</v>
      </c>
      <c r="B121" s="1228" t="s">
        <v>231</v>
      </c>
      <c r="C121" s="1173" t="s">
        <v>1261</v>
      </c>
      <c r="D121" s="1173">
        <v>11</v>
      </c>
      <c r="E121" s="1222">
        <v>3406</v>
      </c>
      <c r="F121" s="1223">
        <f t="shared" si="114"/>
        <v>37466</v>
      </c>
      <c r="G121" s="1222">
        <v>6507.85</v>
      </c>
      <c r="H121" s="1223">
        <f t="shared" si="136"/>
        <v>71586.350000000006</v>
      </c>
      <c r="I121" s="1223">
        <f t="shared" si="115"/>
        <v>109052.35</v>
      </c>
      <c r="J121" s="1223"/>
      <c r="K121" s="1224"/>
      <c r="L121" s="1225">
        <v>3406</v>
      </c>
      <c r="M121" s="1226">
        <f t="shared" si="116"/>
        <v>0</v>
      </c>
      <c r="N121" s="1225">
        <v>6507.85</v>
      </c>
      <c r="O121" s="1226">
        <f t="shared" si="137"/>
        <v>0</v>
      </c>
      <c r="P121" s="1226">
        <f t="shared" si="117"/>
        <v>0</v>
      </c>
      <c r="Q121" s="1224"/>
      <c r="R121" s="1225">
        <v>3406</v>
      </c>
      <c r="S121" s="1226">
        <f t="shared" si="118"/>
        <v>0</v>
      </c>
      <c r="T121" s="1225">
        <v>6507.85</v>
      </c>
      <c r="U121" s="1226">
        <f t="shared" si="138"/>
        <v>0</v>
      </c>
      <c r="V121" s="1226">
        <f t="shared" si="119"/>
        <v>0</v>
      </c>
      <c r="W121" s="1226"/>
      <c r="X121" s="1225">
        <v>3406</v>
      </c>
      <c r="Y121" s="1226">
        <f t="shared" si="120"/>
        <v>0</v>
      </c>
      <c r="Z121" s="1225">
        <v>6507.85</v>
      </c>
      <c r="AA121" s="1226">
        <f t="shared" si="139"/>
        <v>0</v>
      </c>
      <c r="AB121" s="1226">
        <f t="shared" si="121"/>
        <v>0</v>
      </c>
      <c r="AC121" s="1224"/>
      <c r="AD121" s="1225">
        <v>3406</v>
      </c>
      <c r="AE121" s="1226">
        <f t="shared" si="122"/>
        <v>0</v>
      </c>
      <c r="AF121" s="1225">
        <v>6507.85</v>
      </c>
      <c r="AG121" s="1226">
        <f t="shared" si="140"/>
        <v>0</v>
      </c>
      <c r="AH121" s="1226">
        <f t="shared" si="123"/>
        <v>0</v>
      </c>
      <c r="AI121" s="1224"/>
      <c r="AJ121" s="1225">
        <v>3406</v>
      </c>
      <c r="AK121" s="1226">
        <f t="shared" si="124"/>
        <v>0</v>
      </c>
      <c r="AL121" s="1225">
        <v>6507.85</v>
      </c>
      <c r="AM121" s="1226">
        <f t="shared" si="141"/>
        <v>0</v>
      </c>
      <c r="AN121" s="1226">
        <f t="shared" si="125"/>
        <v>0</v>
      </c>
      <c r="AO121" s="1224"/>
      <c r="AP121" s="1225">
        <v>3406</v>
      </c>
      <c r="AQ121" s="1226">
        <f t="shared" si="126"/>
        <v>0</v>
      </c>
      <c r="AR121" s="1225">
        <v>6507.85</v>
      </c>
      <c r="AS121" s="1226">
        <f t="shared" si="142"/>
        <v>0</v>
      </c>
      <c r="AT121" s="1226">
        <f t="shared" si="127"/>
        <v>0</v>
      </c>
      <c r="AU121" s="1224"/>
      <c r="AV121" s="1225">
        <v>3406</v>
      </c>
      <c r="AW121" s="1226">
        <f t="shared" si="128"/>
        <v>0</v>
      </c>
      <c r="AX121" s="1225">
        <v>6507.85</v>
      </c>
      <c r="AY121" s="1226">
        <f t="shared" si="143"/>
        <v>0</v>
      </c>
      <c r="AZ121" s="1226">
        <f t="shared" si="129"/>
        <v>0</v>
      </c>
      <c r="BA121" s="1224"/>
      <c r="BB121" s="1222">
        <v>3406</v>
      </c>
      <c r="BC121" s="1223">
        <f t="shared" si="130"/>
        <v>0</v>
      </c>
      <c r="BD121" s="1222">
        <v>6507.85</v>
      </c>
      <c r="BE121" s="1223">
        <f t="shared" si="144"/>
        <v>0</v>
      </c>
      <c r="BF121" s="1223">
        <f t="shared" si="131"/>
        <v>0</v>
      </c>
      <c r="BG121" s="1223"/>
      <c r="BH121" s="1166">
        <f t="shared" si="101"/>
        <v>0</v>
      </c>
      <c r="BI121" s="1222">
        <v>3406</v>
      </c>
      <c r="BJ121" s="1223">
        <f t="shared" si="132"/>
        <v>0</v>
      </c>
      <c r="BK121" s="1222">
        <v>6507.85</v>
      </c>
      <c r="BL121" s="1223">
        <f t="shared" si="145"/>
        <v>0</v>
      </c>
      <c r="BM121" s="1223">
        <f t="shared" si="133"/>
        <v>0</v>
      </c>
      <c r="BN121" s="1166">
        <f t="shared" si="102"/>
        <v>11</v>
      </c>
      <c r="BO121" s="1222">
        <v>3406</v>
      </c>
      <c r="BP121" s="1223">
        <f t="shared" si="134"/>
        <v>37466</v>
      </c>
      <c r="BQ121" s="1222">
        <v>6507.85</v>
      </c>
      <c r="BR121" s="1223">
        <f t="shared" si="146"/>
        <v>71586.350000000006</v>
      </c>
      <c r="BS121" s="1223">
        <f t="shared" si="135"/>
        <v>109052.35</v>
      </c>
    </row>
    <row r="122" spans="1:203" s="1189" customFormat="1" hidden="1" outlineLevel="1" x14ac:dyDescent="0.2">
      <c r="A122" s="1174" t="s">
        <v>680</v>
      </c>
      <c r="B122" s="1228" t="s">
        <v>232</v>
      </c>
      <c r="C122" s="1173" t="s">
        <v>1261</v>
      </c>
      <c r="D122" s="1173">
        <v>4</v>
      </c>
      <c r="E122" s="1222">
        <v>3406</v>
      </c>
      <c r="F122" s="1223">
        <f t="shared" si="114"/>
        <v>13624</v>
      </c>
      <c r="G122" s="1222">
        <v>5933.93</v>
      </c>
      <c r="H122" s="1223">
        <f t="shared" si="136"/>
        <v>23735.72</v>
      </c>
      <c r="I122" s="1223">
        <f t="shared" si="115"/>
        <v>37359.72</v>
      </c>
      <c r="J122" s="1223"/>
      <c r="K122" s="1224"/>
      <c r="L122" s="1225">
        <v>3406</v>
      </c>
      <c r="M122" s="1226">
        <f t="shared" si="116"/>
        <v>0</v>
      </c>
      <c r="N122" s="1225">
        <v>5933.93</v>
      </c>
      <c r="O122" s="1226">
        <f t="shared" si="137"/>
        <v>0</v>
      </c>
      <c r="P122" s="1226">
        <f t="shared" si="117"/>
        <v>0</v>
      </c>
      <c r="Q122" s="1224"/>
      <c r="R122" s="1225">
        <v>3406</v>
      </c>
      <c r="S122" s="1226">
        <f t="shared" si="118"/>
        <v>0</v>
      </c>
      <c r="T122" s="1225">
        <v>5933.93</v>
      </c>
      <c r="U122" s="1226">
        <f t="shared" si="138"/>
        <v>0</v>
      </c>
      <c r="V122" s="1226">
        <f t="shared" si="119"/>
        <v>0</v>
      </c>
      <c r="W122" s="1226"/>
      <c r="X122" s="1225">
        <v>3406</v>
      </c>
      <c r="Y122" s="1226">
        <f t="shared" si="120"/>
        <v>0</v>
      </c>
      <c r="Z122" s="1225">
        <v>5933.93</v>
      </c>
      <c r="AA122" s="1226">
        <f t="shared" si="139"/>
        <v>0</v>
      </c>
      <c r="AB122" s="1226">
        <f t="shared" si="121"/>
        <v>0</v>
      </c>
      <c r="AC122" s="1224"/>
      <c r="AD122" s="1225">
        <v>3406</v>
      </c>
      <c r="AE122" s="1226">
        <f t="shared" si="122"/>
        <v>0</v>
      </c>
      <c r="AF122" s="1225">
        <v>5933.93</v>
      </c>
      <c r="AG122" s="1226">
        <f t="shared" si="140"/>
        <v>0</v>
      </c>
      <c r="AH122" s="1226">
        <f t="shared" si="123"/>
        <v>0</v>
      </c>
      <c r="AI122" s="1224"/>
      <c r="AJ122" s="1225">
        <v>3406</v>
      </c>
      <c r="AK122" s="1226">
        <f t="shared" si="124"/>
        <v>0</v>
      </c>
      <c r="AL122" s="1225">
        <v>5933.93</v>
      </c>
      <c r="AM122" s="1226">
        <f t="shared" si="141"/>
        <v>0</v>
      </c>
      <c r="AN122" s="1226">
        <f t="shared" si="125"/>
        <v>0</v>
      </c>
      <c r="AO122" s="1224"/>
      <c r="AP122" s="1225">
        <v>3406</v>
      </c>
      <c r="AQ122" s="1226">
        <f t="shared" si="126"/>
        <v>0</v>
      </c>
      <c r="AR122" s="1225">
        <v>5933.93</v>
      </c>
      <c r="AS122" s="1226">
        <f t="shared" si="142"/>
        <v>0</v>
      </c>
      <c r="AT122" s="1226">
        <f t="shared" si="127"/>
        <v>0</v>
      </c>
      <c r="AU122" s="1224"/>
      <c r="AV122" s="1225">
        <v>3406</v>
      </c>
      <c r="AW122" s="1226">
        <f t="shared" si="128"/>
        <v>0</v>
      </c>
      <c r="AX122" s="1225">
        <v>5933.93</v>
      </c>
      <c r="AY122" s="1226">
        <f t="shared" si="143"/>
        <v>0</v>
      </c>
      <c r="AZ122" s="1226">
        <f t="shared" si="129"/>
        <v>0</v>
      </c>
      <c r="BA122" s="1224"/>
      <c r="BB122" s="1222">
        <v>3406</v>
      </c>
      <c r="BC122" s="1223">
        <f t="shared" si="130"/>
        <v>0</v>
      </c>
      <c r="BD122" s="1222">
        <v>5933.93</v>
      </c>
      <c r="BE122" s="1223">
        <f t="shared" si="144"/>
        <v>0</v>
      </c>
      <c r="BF122" s="1223">
        <f t="shared" si="131"/>
        <v>0</v>
      </c>
      <c r="BG122" s="1223"/>
      <c r="BH122" s="1166">
        <f t="shared" si="101"/>
        <v>0</v>
      </c>
      <c r="BI122" s="1222">
        <v>3406</v>
      </c>
      <c r="BJ122" s="1223">
        <f t="shared" si="132"/>
        <v>0</v>
      </c>
      <c r="BK122" s="1222">
        <v>5933.93</v>
      </c>
      <c r="BL122" s="1223">
        <f t="shared" si="145"/>
        <v>0</v>
      </c>
      <c r="BM122" s="1223">
        <f t="shared" si="133"/>
        <v>0</v>
      </c>
      <c r="BN122" s="1166">
        <f t="shared" si="102"/>
        <v>4</v>
      </c>
      <c r="BO122" s="1222">
        <v>3406</v>
      </c>
      <c r="BP122" s="1223">
        <f t="shared" si="134"/>
        <v>13624</v>
      </c>
      <c r="BQ122" s="1222">
        <v>5933.93</v>
      </c>
      <c r="BR122" s="1223">
        <f t="shared" si="146"/>
        <v>23735.72</v>
      </c>
      <c r="BS122" s="1223">
        <f t="shared" si="135"/>
        <v>37359.72</v>
      </c>
    </row>
    <row r="123" spans="1:203" s="1189" customFormat="1" ht="28.5" outlineLevel="1" x14ac:dyDescent="0.2">
      <c r="A123" s="1174" t="s">
        <v>681</v>
      </c>
      <c r="B123" s="1228" t="s">
        <v>233</v>
      </c>
      <c r="C123" s="1173" t="s">
        <v>1261</v>
      </c>
      <c r="D123" s="1173">
        <v>137</v>
      </c>
      <c r="E123" s="1222">
        <v>1572</v>
      </c>
      <c r="F123" s="1223">
        <f t="shared" si="114"/>
        <v>215364</v>
      </c>
      <c r="G123" s="1222">
        <v>2472.34</v>
      </c>
      <c r="H123" s="1223">
        <f t="shared" si="136"/>
        <v>338710.58</v>
      </c>
      <c r="I123" s="1223">
        <f t="shared" si="115"/>
        <v>554074.58000000007</v>
      </c>
      <c r="J123" s="1223"/>
      <c r="K123" s="1224"/>
      <c r="L123" s="1225">
        <v>1572</v>
      </c>
      <c r="M123" s="1226">
        <f t="shared" si="116"/>
        <v>0</v>
      </c>
      <c r="N123" s="1225">
        <v>2472.34</v>
      </c>
      <c r="O123" s="1226">
        <f t="shared" si="137"/>
        <v>0</v>
      </c>
      <c r="P123" s="1226">
        <f t="shared" si="117"/>
        <v>0</v>
      </c>
      <c r="Q123" s="1224"/>
      <c r="R123" s="1225">
        <v>1572</v>
      </c>
      <c r="S123" s="1226">
        <f t="shared" si="118"/>
        <v>0</v>
      </c>
      <c r="T123" s="1225">
        <v>2472.34</v>
      </c>
      <c r="U123" s="1226">
        <f t="shared" si="138"/>
        <v>0</v>
      </c>
      <c r="V123" s="1226">
        <f t="shared" si="119"/>
        <v>0</v>
      </c>
      <c r="W123" s="1226">
        <v>50</v>
      </c>
      <c r="X123" s="1225">
        <v>1572</v>
      </c>
      <c r="Y123" s="1226">
        <f t="shared" si="120"/>
        <v>78600</v>
      </c>
      <c r="Z123" s="1225">
        <v>2472.34</v>
      </c>
      <c r="AA123" s="1226">
        <f t="shared" si="139"/>
        <v>123617</v>
      </c>
      <c r="AB123" s="1226">
        <f t="shared" si="121"/>
        <v>202217</v>
      </c>
      <c r="AC123" s="1224"/>
      <c r="AD123" s="1225">
        <v>1572</v>
      </c>
      <c r="AE123" s="1226">
        <f t="shared" si="122"/>
        <v>0</v>
      </c>
      <c r="AF123" s="1225">
        <v>2472.34</v>
      </c>
      <c r="AG123" s="1226">
        <f t="shared" si="140"/>
        <v>0</v>
      </c>
      <c r="AH123" s="1226">
        <f t="shared" si="123"/>
        <v>0</v>
      </c>
      <c r="AI123" s="1224"/>
      <c r="AJ123" s="1225">
        <v>1572</v>
      </c>
      <c r="AK123" s="1226">
        <f t="shared" si="124"/>
        <v>0</v>
      </c>
      <c r="AL123" s="1225">
        <v>2472.34</v>
      </c>
      <c r="AM123" s="1226">
        <f t="shared" si="141"/>
        <v>0</v>
      </c>
      <c r="AN123" s="1226">
        <f t="shared" si="125"/>
        <v>0</v>
      </c>
      <c r="AO123" s="1224"/>
      <c r="AP123" s="1225">
        <v>1572</v>
      </c>
      <c r="AQ123" s="1226">
        <f t="shared" si="126"/>
        <v>0</v>
      </c>
      <c r="AR123" s="1225">
        <v>2472.34</v>
      </c>
      <c r="AS123" s="1226">
        <f t="shared" si="142"/>
        <v>0</v>
      </c>
      <c r="AT123" s="1226">
        <f t="shared" si="127"/>
        <v>0</v>
      </c>
      <c r="AU123" s="1224"/>
      <c r="AV123" s="1225">
        <v>1572</v>
      </c>
      <c r="AW123" s="1226">
        <f t="shared" si="128"/>
        <v>0</v>
      </c>
      <c r="AX123" s="1225">
        <v>2472.34</v>
      </c>
      <c r="AY123" s="1226">
        <f t="shared" si="143"/>
        <v>0</v>
      </c>
      <c r="AZ123" s="1226">
        <f t="shared" si="129"/>
        <v>0</v>
      </c>
      <c r="BA123" s="1224"/>
      <c r="BB123" s="1222">
        <v>1572</v>
      </c>
      <c r="BC123" s="1223">
        <f t="shared" si="130"/>
        <v>0</v>
      </c>
      <c r="BD123" s="1222">
        <v>2472.34</v>
      </c>
      <c r="BE123" s="1223">
        <f t="shared" si="144"/>
        <v>0</v>
      </c>
      <c r="BF123" s="1223">
        <f t="shared" si="131"/>
        <v>0</v>
      </c>
      <c r="BG123" s="1223"/>
      <c r="BH123" s="1166">
        <f t="shared" si="101"/>
        <v>50</v>
      </c>
      <c r="BI123" s="1222">
        <v>1572</v>
      </c>
      <c r="BJ123" s="1223">
        <f t="shared" si="132"/>
        <v>78600</v>
      </c>
      <c r="BK123" s="1222">
        <v>2472.34</v>
      </c>
      <c r="BL123" s="1223">
        <f t="shared" si="145"/>
        <v>123617</v>
      </c>
      <c r="BM123" s="1223">
        <f t="shared" si="133"/>
        <v>202217</v>
      </c>
      <c r="BN123" s="1166">
        <f t="shared" si="102"/>
        <v>87</v>
      </c>
      <c r="BO123" s="1222">
        <v>1572</v>
      </c>
      <c r="BP123" s="1223">
        <f t="shared" si="134"/>
        <v>136764</v>
      </c>
      <c r="BQ123" s="1222">
        <v>2472.34</v>
      </c>
      <c r="BR123" s="1223">
        <f t="shared" si="146"/>
        <v>215093.58000000002</v>
      </c>
      <c r="BS123" s="1223">
        <f t="shared" si="135"/>
        <v>351857.58</v>
      </c>
    </row>
    <row r="124" spans="1:203" s="1189" customFormat="1" outlineLevel="1" x14ac:dyDescent="0.2">
      <c r="A124" s="1174" t="s">
        <v>682</v>
      </c>
      <c r="B124" s="1228" t="s">
        <v>234</v>
      </c>
      <c r="C124" s="1173" t="s">
        <v>1261</v>
      </c>
      <c r="D124" s="1173">
        <v>24</v>
      </c>
      <c r="E124" s="1222">
        <v>4454</v>
      </c>
      <c r="F124" s="1223">
        <f t="shared" si="114"/>
        <v>106896</v>
      </c>
      <c r="G124" s="1222">
        <v>37518</v>
      </c>
      <c r="H124" s="1223">
        <f t="shared" si="136"/>
        <v>900432</v>
      </c>
      <c r="I124" s="1223">
        <f t="shared" si="115"/>
        <v>1007328</v>
      </c>
      <c r="J124" s="1223"/>
      <c r="K124" s="1224"/>
      <c r="L124" s="1225">
        <v>4454</v>
      </c>
      <c r="M124" s="1226">
        <f t="shared" si="116"/>
        <v>0</v>
      </c>
      <c r="N124" s="1225">
        <v>37518</v>
      </c>
      <c r="O124" s="1226">
        <f t="shared" si="137"/>
        <v>0</v>
      </c>
      <c r="P124" s="1226">
        <f t="shared" si="117"/>
        <v>0</v>
      </c>
      <c r="Q124" s="1224"/>
      <c r="R124" s="1225">
        <v>4454</v>
      </c>
      <c r="S124" s="1226">
        <f t="shared" si="118"/>
        <v>0</v>
      </c>
      <c r="T124" s="1225">
        <v>37518</v>
      </c>
      <c r="U124" s="1226">
        <f t="shared" si="138"/>
        <v>0</v>
      </c>
      <c r="V124" s="1226">
        <f t="shared" si="119"/>
        <v>0</v>
      </c>
      <c r="W124" s="1226">
        <v>10</v>
      </c>
      <c r="X124" s="1225">
        <v>4454</v>
      </c>
      <c r="Y124" s="1226">
        <f t="shared" si="120"/>
        <v>44540</v>
      </c>
      <c r="Z124" s="1225">
        <v>37518</v>
      </c>
      <c r="AA124" s="1226">
        <f t="shared" si="139"/>
        <v>375180</v>
      </c>
      <c r="AB124" s="1226">
        <f t="shared" si="121"/>
        <v>419720</v>
      </c>
      <c r="AC124" s="1224"/>
      <c r="AD124" s="1225">
        <v>4454</v>
      </c>
      <c r="AE124" s="1226">
        <f t="shared" si="122"/>
        <v>0</v>
      </c>
      <c r="AF124" s="1225">
        <v>37518</v>
      </c>
      <c r="AG124" s="1226">
        <f t="shared" si="140"/>
        <v>0</v>
      </c>
      <c r="AH124" s="1226">
        <f t="shared" si="123"/>
        <v>0</v>
      </c>
      <c r="AI124" s="1224"/>
      <c r="AJ124" s="1225">
        <v>4454</v>
      </c>
      <c r="AK124" s="1226">
        <f t="shared" si="124"/>
        <v>0</v>
      </c>
      <c r="AL124" s="1225">
        <v>37518</v>
      </c>
      <c r="AM124" s="1226">
        <f t="shared" si="141"/>
        <v>0</v>
      </c>
      <c r="AN124" s="1226">
        <f t="shared" si="125"/>
        <v>0</v>
      </c>
      <c r="AO124" s="1224"/>
      <c r="AP124" s="1225">
        <v>4454</v>
      </c>
      <c r="AQ124" s="1226">
        <f t="shared" si="126"/>
        <v>0</v>
      </c>
      <c r="AR124" s="1225">
        <v>37518</v>
      </c>
      <c r="AS124" s="1226">
        <f t="shared" si="142"/>
        <v>0</v>
      </c>
      <c r="AT124" s="1226">
        <f t="shared" si="127"/>
        <v>0</v>
      </c>
      <c r="AU124" s="1224"/>
      <c r="AV124" s="1225">
        <v>4454</v>
      </c>
      <c r="AW124" s="1226">
        <f t="shared" si="128"/>
        <v>0</v>
      </c>
      <c r="AX124" s="1225">
        <v>37518</v>
      </c>
      <c r="AY124" s="1226">
        <f t="shared" si="143"/>
        <v>0</v>
      </c>
      <c r="AZ124" s="1226">
        <f t="shared" si="129"/>
        <v>0</v>
      </c>
      <c r="BA124" s="1224"/>
      <c r="BB124" s="1222">
        <v>4454</v>
      </c>
      <c r="BC124" s="1223">
        <f t="shared" si="130"/>
        <v>0</v>
      </c>
      <c r="BD124" s="1222">
        <v>37518</v>
      </c>
      <c r="BE124" s="1223">
        <f t="shared" si="144"/>
        <v>0</v>
      </c>
      <c r="BF124" s="1223">
        <f t="shared" si="131"/>
        <v>0</v>
      </c>
      <c r="BG124" s="1223"/>
      <c r="BH124" s="1166">
        <f t="shared" si="101"/>
        <v>10</v>
      </c>
      <c r="BI124" s="1222">
        <v>4454</v>
      </c>
      <c r="BJ124" s="1223">
        <f t="shared" si="132"/>
        <v>44540</v>
      </c>
      <c r="BK124" s="1222">
        <v>37518</v>
      </c>
      <c r="BL124" s="1223">
        <f t="shared" si="145"/>
        <v>375180</v>
      </c>
      <c r="BM124" s="1223">
        <f t="shared" si="133"/>
        <v>419720</v>
      </c>
      <c r="BN124" s="1166">
        <f t="shared" si="102"/>
        <v>14</v>
      </c>
      <c r="BO124" s="1222">
        <v>4454</v>
      </c>
      <c r="BP124" s="1223">
        <f t="shared" si="134"/>
        <v>62356</v>
      </c>
      <c r="BQ124" s="1222">
        <v>37518</v>
      </c>
      <c r="BR124" s="1223">
        <f t="shared" si="146"/>
        <v>525252</v>
      </c>
      <c r="BS124" s="1223">
        <f t="shared" si="135"/>
        <v>587608</v>
      </c>
    </row>
    <row r="125" spans="1:203" s="1189" customFormat="1" outlineLevel="1" x14ac:dyDescent="0.2">
      <c r="A125" s="1174" t="s">
        <v>684</v>
      </c>
      <c r="B125" s="1228" t="s">
        <v>235</v>
      </c>
      <c r="C125" s="1173" t="s">
        <v>1261</v>
      </c>
      <c r="D125" s="1173">
        <v>15</v>
      </c>
      <c r="E125" s="1222">
        <v>1572</v>
      </c>
      <c r="F125" s="1223">
        <f t="shared" si="114"/>
        <v>23580</v>
      </c>
      <c r="G125" s="1222">
        <v>1458.34</v>
      </c>
      <c r="H125" s="1223">
        <f t="shared" si="136"/>
        <v>21875.1</v>
      </c>
      <c r="I125" s="1223">
        <f t="shared" si="115"/>
        <v>45455.1</v>
      </c>
      <c r="J125" s="1223"/>
      <c r="K125" s="1224"/>
      <c r="L125" s="1225">
        <v>1572</v>
      </c>
      <c r="M125" s="1226">
        <f t="shared" si="116"/>
        <v>0</v>
      </c>
      <c r="N125" s="1225">
        <v>1458.34</v>
      </c>
      <c r="O125" s="1226">
        <f t="shared" si="137"/>
        <v>0</v>
      </c>
      <c r="P125" s="1226">
        <f t="shared" si="117"/>
        <v>0</v>
      </c>
      <c r="Q125" s="1224"/>
      <c r="R125" s="1225">
        <v>1572</v>
      </c>
      <c r="S125" s="1226">
        <f t="shared" si="118"/>
        <v>0</v>
      </c>
      <c r="T125" s="1225">
        <v>1458.34</v>
      </c>
      <c r="U125" s="1226">
        <f t="shared" si="138"/>
        <v>0</v>
      </c>
      <c r="V125" s="1226">
        <f t="shared" si="119"/>
        <v>0</v>
      </c>
      <c r="W125" s="1226">
        <v>5</v>
      </c>
      <c r="X125" s="1225">
        <v>1572</v>
      </c>
      <c r="Y125" s="1226">
        <f t="shared" si="120"/>
        <v>7860</v>
      </c>
      <c r="Z125" s="1225">
        <v>1458.34</v>
      </c>
      <c r="AA125" s="1226">
        <f t="shared" si="139"/>
        <v>7291.7</v>
      </c>
      <c r="AB125" s="1226">
        <f t="shared" si="121"/>
        <v>15151.7</v>
      </c>
      <c r="AC125" s="1224"/>
      <c r="AD125" s="1225">
        <v>1572</v>
      </c>
      <c r="AE125" s="1226">
        <f t="shared" si="122"/>
        <v>0</v>
      </c>
      <c r="AF125" s="1225">
        <v>1458.34</v>
      </c>
      <c r="AG125" s="1226">
        <f t="shared" si="140"/>
        <v>0</v>
      </c>
      <c r="AH125" s="1226">
        <f t="shared" si="123"/>
        <v>0</v>
      </c>
      <c r="AI125" s="1224"/>
      <c r="AJ125" s="1225">
        <v>1572</v>
      </c>
      <c r="AK125" s="1226">
        <f t="shared" si="124"/>
        <v>0</v>
      </c>
      <c r="AL125" s="1225">
        <v>1458.34</v>
      </c>
      <c r="AM125" s="1226">
        <f t="shared" si="141"/>
        <v>0</v>
      </c>
      <c r="AN125" s="1226">
        <f t="shared" si="125"/>
        <v>0</v>
      </c>
      <c r="AO125" s="1224"/>
      <c r="AP125" s="1225">
        <v>1572</v>
      </c>
      <c r="AQ125" s="1226">
        <f t="shared" si="126"/>
        <v>0</v>
      </c>
      <c r="AR125" s="1225">
        <v>1458.34</v>
      </c>
      <c r="AS125" s="1226">
        <f t="shared" si="142"/>
        <v>0</v>
      </c>
      <c r="AT125" s="1226">
        <f t="shared" si="127"/>
        <v>0</v>
      </c>
      <c r="AU125" s="1224"/>
      <c r="AV125" s="1225">
        <v>1572</v>
      </c>
      <c r="AW125" s="1226">
        <f t="shared" si="128"/>
        <v>0</v>
      </c>
      <c r="AX125" s="1225">
        <v>1458.34</v>
      </c>
      <c r="AY125" s="1226">
        <f t="shared" si="143"/>
        <v>0</v>
      </c>
      <c r="AZ125" s="1226">
        <f t="shared" si="129"/>
        <v>0</v>
      </c>
      <c r="BA125" s="1224"/>
      <c r="BB125" s="1222">
        <v>1572</v>
      </c>
      <c r="BC125" s="1223">
        <f t="shared" si="130"/>
        <v>0</v>
      </c>
      <c r="BD125" s="1222">
        <v>1458.34</v>
      </c>
      <c r="BE125" s="1223">
        <f t="shared" si="144"/>
        <v>0</v>
      </c>
      <c r="BF125" s="1223">
        <f t="shared" si="131"/>
        <v>0</v>
      </c>
      <c r="BG125" s="1223"/>
      <c r="BH125" s="1166">
        <f t="shared" si="101"/>
        <v>5</v>
      </c>
      <c r="BI125" s="1222">
        <v>1572</v>
      </c>
      <c r="BJ125" s="1223">
        <f t="shared" si="132"/>
        <v>7860</v>
      </c>
      <c r="BK125" s="1222">
        <v>1458.34</v>
      </c>
      <c r="BL125" s="1223">
        <f t="shared" si="145"/>
        <v>7291.7</v>
      </c>
      <c r="BM125" s="1223">
        <f t="shared" si="133"/>
        <v>15151.7</v>
      </c>
      <c r="BN125" s="1166">
        <f t="shared" si="102"/>
        <v>10</v>
      </c>
      <c r="BO125" s="1222">
        <v>1572</v>
      </c>
      <c r="BP125" s="1223">
        <f t="shared" si="134"/>
        <v>15720</v>
      </c>
      <c r="BQ125" s="1222">
        <v>1458.34</v>
      </c>
      <c r="BR125" s="1223">
        <f t="shared" si="146"/>
        <v>14583.4</v>
      </c>
      <c r="BS125" s="1223">
        <f t="shared" si="135"/>
        <v>30303.4</v>
      </c>
    </row>
    <row r="126" spans="1:203" s="1189" customFormat="1" hidden="1" outlineLevel="1" x14ac:dyDescent="0.2">
      <c r="A126" s="1174" t="s">
        <v>685</v>
      </c>
      <c r="B126" s="1217" t="s">
        <v>1280</v>
      </c>
      <c r="C126" s="1173" t="s">
        <v>1261</v>
      </c>
      <c r="D126" s="1173">
        <v>4</v>
      </c>
      <c r="E126" s="1222">
        <v>524</v>
      </c>
      <c r="F126" s="1223">
        <f t="shared" si="114"/>
        <v>2096</v>
      </c>
      <c r="G126" s="1222">
        <v>8196.4</v>
      </c>
      <c r="H126" s="1223">
        <f t="shared" si="136"/>
        <v>32785.599999999999</v>
      </c>
      <c r="I126" s="1223">
        <f t="shared" si="115"/>
        <v>34881.599999999999</v>
      </c>
      <c r="J126" s="1223"/>
      <c r="K126" s="1224"/>
      <c r="L126" s="1225">
        <v>524</v>
      </c>
      <c r="M126" s="1226">
        <f t="shared" si="116"/>
        <v>0</v>
      </c>
      <c r="N126" s="1225">
        <v>8196.4</v>
      </c>
      <c r="O126" s="1226">
        <f t="shared" si="137"/>
        <v>0</v>
      </c>
      <c r="P126" s="1226">
        <f t="shared" si="117"/>
        <v>0</v>
      </c>
      <c r="Q126" s="1224"/>
      <c r="R126" s="1225">
        <v>524</v>
      </c>
      <c r="S126" s="1226">
        <f t="shared" si="118"/>
        <v>0</v>
      </c>
      <c r="T126" s="1225">
        <v>8196.4</v>
      </c>
      <c r="U126" s="1226">
        <f t="shared" si="138"/>
        <v>0</v>
      </c>
      <c r="V126" s="1226">
        <f t="shared" si="119"/>
        <v>0</v>
      </c>
      <c r="W126" s="1226"/>
      <c r="X126" s="1225">
        <v>524</v>
      </c>
      <c r="Y126" s="1226">
        <f t="shared" si="120"/>
        <v>0</v>
      </c>
      <c r="Z126" s="1225">
        <v>8196.4</v>
      </c>
      <c r="AA126" s="1226">
        <f t="shared" si="139"/>
        <v>0</v>
      </c>
      <c r="AB126" s="1226">
        <f t="shared" si="121"/>
        <v>0</v>
      </c>
      <c r="AC126" s="1224"/>
      <c r="AD126" s="1225">
        <v>524</v>
      </c>
      <c r="AE126" s="1226">
        <f t="shared" si="122"/>
        <v>0</v>
      </c>
      <c r="AF126" s="1225">
        <v>8196.4</v>
      </c>
      <c r="AG126" s="1226">
        <f t="shared" si="140"/>
        <v>0</v>
      </c>
      <c r="AH126" s="1226">
        <f t="shared" si="123"/>
        <v>0</v>
      </c>
      <c r="AI126" s="1224"/>
      <c r="AJ126" s="1225">
        <v>524</v>
      </c>
      <c r="AK126" s="1226">
        <f t="shared" si="124"/>
        <v>0</v>
      </c>
      <c r="AL126" s="1225">
        <v>8196.4</v>
      </c>
      <c r="AM126" s="1226">
        <f t="shared" si="141"/>
        <v>0</v>
      </c>
      <c r="AN126" s="1226">
        <f t="shared" si="125"/>
        <v>0</v>
      </c>
      <c r="AO126" s="1224"/>
      <c r="AP126" s="1225">
        <v>524</v>
      </c>
      <c r="AQ126" s="1226">
        <f t="shared" si="126"/>
        <v>0</v>
      </c>
      <c r="AR126" s="1225">
        <v>8196.4</v>
      </c>
      <c r="AS126" s="1226">
        <f t="shared" si="142"/>
        <v>0</v>
      </c>
      <c r="AT126" s="1226">
        <f t="shared" si="127"/>
        <v>0</v>
      </c>
      <c r="AU126" s="1224"/>
      <c r="AV126" s="1225">
        <v>524</v>
      </c>
      <c r="AW126" s="1226">
        <f t="shared" si="128"/>
        <v>0</v>
      </c>
      <c r="AX126" s="1225">
        <v>8196.4</v>
      </c>
      <c r="AY126" s="1226">
        <f t="shared" si="143"/>
        <v>0</v>
      </c>
      <c r="AZ126" s="1226">
        <f t="shared" si="129"/>
        <v>0</v>
      </c>
      <c r="BA126" s="1224"/>
      <c r="BB126" s="1222">
        <v>524</v>
      </c>
      <c r="BC126" s="1223">
        <f t="shared" si="130"/>
        <v>0</v>
      </c>
      <c r="BD126" s="1222">
        <v>8196.4</v>
      </c>
      <c r="BE126" s="1223">
        <f t="shared" si="144"/>
        <v>0</v>
      </c>
      <c r="BF126" s="1223">
        <f t="shared" si="131"/>
        <v>0</v>
      </c>
      <c r="BG126" s="1223"/>
      <c r="BH126" s="1166">
        <f t="shared" si="101"/>
        <v>0</v>
      </c>
      <c r="BI126" s="1222">
        <v>524</v>
      </c>
      <c r="BJ126" s="1223">
        <f t="shared" si="132"/>
        <v>0</v>
      </c>
      <c r="BK126" s="1222">
        <v>8196.4</v>
      </c>
      <c r="BL126" s="1223">
        <f t="shared" si="145"/>
        <v>0</v>
      </c>
      <c r="BM126" s="1223">
        <f t="shared" si="133"/>
        <v>0</v>
      </c>
      <c r="BN126" s="1166">
        <f t="shared" si="102"/>
        <v>4</v>
      </c>
      <c r="BO126" s="1222">
        <v>524</v>
      </c>
      <c r="BP126" s="1223">
        <f t="shared" si="134"/>
        <v>2096</v>
      </c>
      <c r="BQ126" s="1222">
        <v>8196.4</v>
      </c>
      <c r="BR126" s="1223">
        <f t="shared" si="146"/>
        <v>32785.599999999999</v>
      </c>
      <c r="BS126" s="1223">
        <f t="shared" si="135"/>
        <v>34881.599999999999</v>
      </c>
    </row>
    <row r="127" spans="1:203" s="1189" customFormat="1" hidden="1" outlineLevel="1" x14ac:dyDescent="0.2">
      <c r="A127" s="1174" t="s">
        <v>686</v>
      </c>
      <c r="B127" s="1217" t="s">
        <v>1281</v>
      </c>
      <c r="C127" s="1173" t="s">
        <v>1261</v>
      </c>
      <c r="D127" s="1173">
        <v>4</v>
      </c>
      <c r="E127" s="1222">
        <v>3930</v>
      </c>
      <c r="F127" s="1223">
        <f t="shared" si="114"/>
        <v>15720</v>
      </c>
      <c r="G127" s="1222">
        <v>16396.07</v>
      </c>
      <c r="H127" s="1223">
        <f t="shared" si="136"/>
        <v>65584.28</v>
      </c>
      <c r="I127" s="1223">
        <f t="shared" si="115"/>
        <v>81304.28</v>
      </c>
      <c r="J127" s="1223"/>
      <c r="K127" s="1224"/>
      <c r="L127" s="1225">
        <v>3930</v>
      </c>
      <c r="M127" s="1226">
        <f t="shared" si="116"/>
        <v>0</v>
      </c>
      <c r="N127" s="1225">
        <v>16396.07</v>
      </c>
      <c r="O127" s="1226">
        <f t="shared" si="137"/>
        <v>0</v>
      </c>
      <c r="P127" s="1226">
        <f t="shared" si="117"/>
        <v>0</v>
      </c>
      <c r="Q127" s="1224"/>
      <c r="R127" s="1225">
        <v>3930</v>
      </c>
      <c r="S127" s="1226">
        <f t="shared" si="118"/>
        <v>0</v>
      </c>
      <c r="T127" s="1225">
        <v>16396.07</v>
      </c>
      <c r="U127" s="1226">
        <f t="shared" si="138"/>
        <v>0</v>
      </c>
      <c r="V127" s="1226">
        <f t="shared" si="119"/>
        <v>0</v>
      </c>
      <c r="W127" s="1226"/>
      <c r="X127" s="1225">
        <v>3930</v>
      </c>
      <c r="Y127" s="1226">
        <f t="shared" si="120"/>
        <v>0</v>
      </c>
      <c r="Z127" s="1225">
        <v>16396.07</v>
      </c>
      <c r="AA127" s="1226">
        <f t="shared" si="139"/>
        <v>0</v>
      </c>
      <c r="AB127" s="1226">
        <f t="shared" si="121"/>
        <v>0</v>
      </c>
      <c r="AC127" s="1224"/>
      <c r="AD127" s="1225">
        <v>3930</v>
      </c>
      <c r="AE127" s="1226">
        <f t="shared" si="122"/>
        <v>0</v>
      </c>
      <c r="AF127" s="1225">
        <v>16396.07</v>
      </c>
      <c r="AG127" s="1226">
        <f t="shared" si="140"/>
        <v>0</v>
      </c>
      <c r="AH127" s="1226">
        <f t="shared" si="123"/>
        <v>0</v>
      </c>
      <c r="AI127" s="1224"/>
      <c r="AJ127" s="1225">
        <v>3930</v>
      </c>
      <c r="AK127" s="1226">
        <f t="shared" si="124"/>
        <v>0</v>
      </c>
      <c r="AL127" s="1225">
        <v>16396.07</v>
      </c>
      <c r="AM127" s="1226">
        <f t="shared" si="141"/>
        <v>0</v>
      </c>
      <c r="AN127" s="1226">
        <f t="shared" si="125"/>
        <v>0</v>
      </c>
      <c r="AO127" s="1224"/>
      <c r="AP127" s="1225">
        <v>3930</v>
      </c>
      <c r="AQ127" s="1226">
        <f t="shared" si="126"/>
        <v>0</v>
      </c>
      <c r="AR127" s="1225">
        <v>16396.07</v>
      </c>
      <c r="AS127" s="1226">
        <f t="shared" si="142"/>
        <v>0</v>
      </c>
      <c r="AT127" s="1226">
        <f t="shared" si="127"/>
        <v>0</v>
      </c>
      <c r="AU127" s="1224"/>
      <c r="AV127" s="1225">
        <v>3930</v>
      </c>
      <c r="AW127" s="1226">
        <f t="shared" si="128"/>
        <v>0</v>
      </c>
      <c r="AX127" s="1225">
        <v>16396.07</v>
      </c>
      <c r="AY127" s="1226">
        <f t="shared" si="143"/>
        <v>0</v>
      </c>
      <c r="AZ127" s="1226">
        <f t="shared" si="129"/>
        <v>0</v>
      </c>
      <c r="BA127" s="1224"/>
      <c r="BB127" s="1222">
        <v>3930</v>
      </c>
      <c r="BC127" s="1223">
        <f t="shared" si="130"/>
        <v>0</v>
      </c>
      <c r="BD127" s="1222">
        <v>16396.07</v>
      </c>
      <c r="BE127" s="1223">
        <f t="shared" si="144"/>
        <v>0</v>
      </c>
      <c r="BF127" s="1223">
        <f t="shared" si="131"/>
        <v>0</v>
      </c>
      <c r="BG127" s="1223"/>
      <c r="BH127" s="1166">
        <f t="shared" si="101"/>
        <v>0</v>
      </c>
      <c r="BI127" s="1222">
        <v>3930</v>
      </c>
      <c r="BJ127" s="1223">
        <f t="shared" si="132"/>
        <v>0</v>
      </c>
      <c r="BK127" s="1222">
        <v>16396.07</v>
      </c>
      <c r="BL127" s="1223">
        <f t="shared" si="145"/>
        <v>0</v>
      </c>
      <c r="BM127" s="1223">
        <f t="shared" si="133"/>
        <v>0</v>
      </c>
      <c r="BN127" s="1166">
        <f t="shared" si="102"/>
        <v>4</v>
      </c>
      <c r="BO127" s="1222">
        <v>3930</v>
      </c>
      <c r="BP127" s="1223">
        <f t="shared" si="134"/>
        <v>15720</v>
      </c>
      <c r="BQ127" s="1222">
        <v>16396.07</v>
      </c>
      <c r="BR127" s="1223">
        <f t="shared" si="146"/>
        <v>65584.28</v>
      </c>
      <c r="BS127" s="1223">
        <f t="shared" si="135"/>
        <v>81304.28</v>
      </c>
    </row>
    <row r="128" spans="1:203" s="1189" customFormat="1" hidden="1" outlineLevel="1" x14ac:dyDescent="0.2">
      <c r="A128" s="1174" t="s">
        <v>687</v>
      </c>
      <c r="B128" s="1217" t="s">
        <v>1282</v>
      </c>
      <c r="C128" s="1173" t="s">
        <v>1261</v>
      </c>
      <c r="D128" s="1173">
        <v>4</v>
      </c>
      <c r="E128" s="1222">
        <v>524</v>
      </c>
      <c r="F128" s="1223">
        <f t="shared" si="114"/>
        <v>2096</v>
      </c>
      <c r="G128" s="1222">
        <v>3129.1</v>
      </c>
      <c r="H128" s="1223">
        <f t="shared" si="136"/>
        <v>12516.4</v>
      </c>
      <c r="I128" s="1223">
        <f t="shared" si="115"/>
        <v>14612.4</v>
      </c>
      <c r="J128" s="1223"/>
      <c r="K128" s="1224"/>
      <c r="L128" s="1225">
        <v>524</v>
      </c>
      <c r="M128" s="1226">
        <f t="shared" si="116"/>
        <v>0</v>
      </c>
      <c r="N128" s="1225">
        <v>3129.1</v>
      </c>
      <c r="O128" s="1226">
        <f t="shared" si="137"/>
        <v>0</v>
      </c>
      <c r="P128" s="1226">
        <f t="shared" si="117"/>
        <v>0</v>
      </c>
      <c r="Q128" s="1224"/>
      <c r="R128" s="1225">
        <v>524</v>
      </c>
      <c r="S128" s="1226">
        <f t="shared" si="118"/>
        <v>0</v>
      </c>
      <c r="T128" s="1225">
        <v>3129.1</v>
      </c>
      <c r="U128" s="1226">
        <f t="shared" si="138"/>
        <v>0</v>
      </c>
      <c r="V128" s="1226">
        <f t="shared" si="119"/>
        <v>0</v>
      </c>
      <c r="W128" s="1226"/>
      <c r="X128" s="1225">
        <v>524</v>
      </c>
      <c r="Y128" s="1226">
        <f t="shared" si="120"/>
        <v>0</v>
      </c>
      <c r="Z128" s="1225">
        <v>3129.1</v>
      </c>
      <c r="AA128" s="1226">
        <f t="shared" si="139"/>
        <v>0</v>
      </c>
      <c r="AB128" s="1226">
        <f t="shared" si="121"/>
        <v>0</v>
      </c>
      <c r="AC128" s="1224"/>
      <c r="AD128" s="1225">
        <v>524</v>
      </c>
      <c r="AE128" s="1226">
        <f t="shared" si="122"/>
        <v>0</v>
      </c>
      <c r="AF128" s="1225">
        <v>3129.1</v>
      </c>
      <c r="AG128" s="1226">
        <f t="shared" si="140"/>
        <v>0</v>
      </c>
      <c r="AH128" s="1226">
        <f t="shared" si="123"/>
        <v>0</v>
      </c>
      <c r="AI128" s="1224"/>
      <c r="AJ128" s="1225">
        <v>524</v>
      </c>
      <c r="AK128" s="1226">
        <f t="shared" si="124"/>
        <v>0</v>
      </c>
      <c r="AL128" s="1225">
        <v>3129.1</v>
      </c>
      <c r="AM128" s="1226">
        <f t="shared" si="141"/>
        <v>0</v>
      </c>
      <c r="AN128" s="1226">
        <f t="shared" si="125"/>
        <v>0</v>
      </c>
      <c r="AO128" s="1224"/>
      <c r="AP128" s="1225">
        <v>524</v>
      </c>
      <c r="AQ128" s="1226">
        <f t="shared" si="126"/>
        <v>0</v>
      </c>
      <c r="AR128" s="1225">
        <v>3129.1</v>
      </c>
      <c r="AS128" s="1226">
        <f t="shared" si="142"/>
        <v>0</v>
      </c>
      <c r="AT128" s="1226">
        <f t="shared" si="127"/>
        <v>0</v>
      </c>
      <c r="AU128" s="1224"/>
      <c r="AV128" s="1225">
        <v>524</v>
      </c>
      <c r="AW128" s="1226">
        <f t="shared" si="128"/>
        <v>0</v>
      </c>
      <c r="AX128" s="1225">
        <v>3129.1</v>
      </c>
      <c r="AY128" s="1226">
        <f t="shared" si="143"/>
        <v>0</v>
      </c>
      <c r="AZ128" s="1226">
        <f t="shared" si="129"/>
        <v>0</v>
      </c>
      <c r="BA128" s="1224"/>
      <c r="BB128" s="1222">
        <v>524</v>
      </c>
      <c r="BC128" s="1223">
        <f t="shared" si="130"/>
        <v>0</v>
      </c>
      <c r="BD128" s="1222">
        <v>3129.1</v>
      </c>
      <c r="BE128" s="1223">
        <f t="shared" si="144"/>
        <v>0</v>
      </c>
      <c r="BF128" s="1223">
        <f t="shared" si="131"/>
        <v>0</v>
      </c>
      <c r="BG128" s="1223"/>
      <c r="BH128" s="1166">
        <f t="shared" si="101"/>
        <v>0</v>
      </c>
      <c r="BI128" s="1222">
        <v>524</v>
      </c>
      <c r="BJ128" s="1223">
        <f t="shared" si="132"/>
        <v>0</v>
      </c>
      <c r="BK128" s="1222">
        <v>3129.1</v>
      </c>
      <c r="BL128" s="1223">
        <f t="shared" si="145"/>
        <v>0</v>
      </c>
      <c r="BM128" s="1223">
        <f t="shared" si="133"/>
        <v>0</v>
      </c>
      <c r="BN128" s="1166">
        <f t="shared" si="102"/>
        <v>4</v>
      </c>
      <c r="BO128" s="1222">
        <v>524</v>
      </c>
      <c r="BP128" s="1223">
        <f t="shared" si="134"/>
        <v>2096</v>
      </c>
      <c r="BQ128" s="1222">
        <v>3129.1</v>
      </c>
      <c r="BR128" s="1223">
        <f t="shared" si="146"/>
        <v>12516.4</v>
      </c>
      <c r="BS128" s="1223">
        <f t="shared" si="135"/>
        <v>14612.4</v>
      </c>
    </row>
    <row r="129" spans="1:71" s="1189" customFormat="1" hidden="1" outlineLevel="1" x14ac:dyDescent="0.2">
      <c r="A129" s="1174" t="s">
        <v>688</v>
      </c>
      <c r="B129" s="1217" t="s">
        <v>1283</v>
      </c>
      <c r="C129" s="1173" t="s">
        <v>1261</v>
      </c>
      <c r="D129" s="1173">
        <v>2</v>
      </c>
      <c r="E129" s="1222">
        <v>3930</v>
      </c>
      <c r="F129" s="1223">
        <f t="shared" si="114"/>
        <v>7860</v>
      </c>
      <c r="G129" s="1222">
        <v>11731.38</v>
      </c>
      <c r="H129" s="1223">
        <f t="shared" si="136"/>
        <v>23462.76</v>
      </c>
      <c r="I129" s="1223">
        <f t="shared" si="115"/>
        <v>31322.76</v>
      </c>
      <c r="J129" s="1223"/>
      <c r="K129" s="1224"/>
      <c r="L129" s="1225">
        <v>3930</v>
      </c>
      <c r="M129" s="1226">
        <f t="shared" si="116"/>
        <v>0</v>
      </c>
      <c r="N129" s="1225">
        <v>11731.38</v>
      </c>
      <c r="O129" s="1226">
        <f t="shared" si="137"/>
        <v>0</v>
      </c>
      <c r="P129" s="1226">
        <f t="shared" si="117"/>
        <v>0</v>
      </c>
      <c r="Q129" s="1224"/>
      <c r="R129" s="1225">
        <v>3930</v>
      </c>
      <c r="S129" s="1226">
        <f t="shared" si="118"/>
        <v>0</v>
      </c>
      <c r="T129" s="1225">
        <v>11731.38</v>
      </c>
      <c r="U129" s="1226">
        <f t="shared" si="138"/>
        <v>0</v>
      </c>
      <c r="V129" s="1226">
        <f t="shared" si="119"/>
        <v>0</v>
      </c>
      <c r="W129" s="1226"/>
      <c r="X129" s="1225">
        <v>3930</v>
      </c>
      <c r="Y129" s="1226">
        <f t="shared" si="120"/>
        <v>0</v>
      </c>
      <c r="Z129" s="1225">
        <v>11731.38</v>
      </c>
      <c r="AA129" s="1226">
        <f t="shared" si="139"/>
        <v>0</v>
      </c>
      <c r="AB129" s="1226">
        <f t="shared" si="121"/>
        <v>0</v>
      </c>
      <c r="AC129" s="1224"/>
      <c r="AD129" s="1225">
        <v>3930</v>
      </c>
      <c r="AE129" s="1226">
        <f t="shared" si="122"/>
        <v>0</v>
      </c>
      <c r="AF129" s="1225">
        <v>11731.38</v>
      </c>
      <c r="AG129" s="1226">
        <f t="shared" si="140"/>
        <v>0</v>
      </c>
      <c r="AH129" s="1226">
        <f t="shared" si="123"/>
        <v>0</v>
      </c>
      <c r="AI129" s="1224"/>
      <c r="AJ129" s="1225">
        <v>3930</v>
      </c>
      <c r="AK129" s="1226">
        <f t="shared" si="124"/>
        <v>0</v>
      </c>
      <c r="AL129" s="1225">
        <v>11731.38</v>
      </c>
      <c r="AM129" s="1226">
        <f t="shared" si="141"/>
        <v>0</v>
      </c>
      <c r="AN129" s="1226">
        <f t="shared" si="125"/>
        <v>0</v>
      </c>
      <c r="AO129" s="1224"/>
      <c r="AP129" s="1225">
        <v>3930</v>
      </c>
      <c r="AQ129" s="1226">
        <f t="shared" si="126"/>
        <v>0</v>
      </c>
      <c r="AR129" s="1225">
        <v>11731.38</v>
      </c>
      <c r="AS129" s="1226">
        <f t="shared" si="142"/>
        <v>0</v>
      </c>
      <c r="AT129" s="1226">
        <f t="shared" si="127"/>
        <v>0</v>
      </c>
      <c r="AU129" s="1224"/>
      <c r="AV129" s="1225">
        <v>3930</v>
      </c>
      <c r="AW129" s="1226">
        <f t="shared" si="128"/>
        <v>0</v>
      </c>
      <c r="AX129" s="1225">
        <v>11731.38</v>
      </c>
      <c r="AY129" s="1226">
        <f t="shared" si="143"/>
        <v>0</v>
      </c>
      <c r="AZ129" s="1226">
        <f t="shared" si="129"/>
        <v>0</v>
      </c>
      <c r="BA129" s="1224"/>
      <c r="BB129" s="1222">
        <v>3930</v>
      </c>
      <c r="BC129" s="1223">
        <f t="shared" si="130"/>
        <v>0</v>
      </c>
      <c r="BD129" s="1222">
        <v>11731.38</v>
      </c>
      <c r="BE129" s="1223">
        <f t="shared" si="144"/>
        <v>0</v>
      </c>
      <c r="BF129" s="1223">
        <f t="shared" si="131"/>
        <v>0</v>
      </c>
      <c r="BG129" s="1223"/>
      <c r="BH129" s="1166">
        <f t="shared" si="101"/>
        <v>0</v>
      </c>
      <c r="BI129" s="1222">
        <v>3930</v>
      </c>
      <c r="BJ129" s="1223">
        <f t="shared" si="132"/>
        <v>0</v>
      </c>
      <c r="BK129" s="1222">
        <v>11731.38</v>
      </c>
      <c r="BL129" s="1223">
        <f t="shared" si="145"/>
        <v>0</v>
      </c>
      <c r="BM129" s="1223">
        <f t="shared" si="133"/>
        <v>0</v>
      </c>
      <c r="BN129" s="1166">
        <f t="shared" si="102"/>
        <v>2</v>
      </c>
      <c r="BO129" s="1222">
        <v>3930</v>
      </c>
      <c r="BP129" s="1223">
        <f t="shared" si="134"/>
        <v>7860</v>
      </c>
      <c r="BQ129" s="1222">
        <v>11731.38</v>
      </c>
      <c r="BR129" s="1223">
        <f t="shared" si="146"/>
        <v>23462.76</v>
      </c>
      <c r="BS129" s="1223">
        <f t="shared" si="135"/>
        <v>31322.76</v>
      </c>
    </row>
    <row r="130" spans="1:71" hidden="1" outlineLevel="1" x14ac:dyDescent="0.2">
      <c r="A130" s="1174" t="s">
        <v>689</v>
      </c>
      <c r="B130" s="1228" t="s">
        <v>236</v>
      </c>
      <c r="C130" s="1173" t="s">
        <v>1261</v>
      </c>
      <c r="D130" s="1173">
        <v>4</v>
      </c>
      <c r="E130" s="1229">
        <v>1310</v>
      </c>
      <c r="F130" s="1223">
        <f t="shared" si="114"/>
        <v>5240</v>
      </c>
      <c r="G130" s="1229">
        <v>833.51</v>
      </c>
      <c r="H130" s="1223">
        <f t="shared" si="136"/>
        <v>3334.04</v>
      </c>
      <c r="I130" s="1169">
        <f t="shared" si="115"/>
        <v>8574.0400000000009</v>
      </c>
      <c r="J130" s="1169"/>
      <c r="K130" s="1224"/>
      <c r="L130" s="1230">
        <v>1310</v>
      </c>
      <c r="M130" s="1226">
        <f t="shared" si="116"/>
        <v>0</v>
      </c>
      <c r="N130" s="1230">
        <v>833.51</v>
      </c>
      <c r="O130" s="1226">
        <f t="shared" si="137"/>
        <v>0</v>
      </c>
      <c r="P130" s="1173">
        <f t="shared" si="117"/>
        <v>0</v>
      </c>
      <c r="Q130" s="1224"/>
      <c r="R130" s="1230">
        <v>1310</v>
      </c>
      <c r="S130" s="1226">
        <f t="shared" si="118"/>
        <v>0</v>
      </c>
      <c r="T130" s="1230">
        <v>833.51</v>
      </c>
      <c r="U130" s="1226">
        <f t="shared" si="138"/>
        <v>0</v>
      </c>
      <c r="V130" s="1173">
        <f t="shared" si="119"/>
        <v>0</v>
      </c>
      <c r="W130" s="1226"/>
      <c r="X130" s="1230">
        <v>1310</v>
      </c>
      <c r="Y130" s="1226">
        <f t="shared" si="120"/>
        <v>0</v>
      </c>
      <c r="Z130" s="1230">
        <v>833.51</v>
      </c>
      <c r="AA130" s="1226">
        <f t="shared" si="139"/>
        <v>0</v>
      </c>
      <c r="AB130" s="1173">
        <f t="shared" si="121"/>
        <v>0</v>
      </c>
      <c r="AC130" s="1224"/>
      <c r="AD130" s="1230">
        <v>1310</v>
      </c>
      <c r="AE130" s="1226">
        <f t="shared" si="122"/>
        <v>0</v>
      </c>
      <c r="AF130" s="1230">
        <v>833.51</v>
      </c>
      <c r="AG130" s="1226">
        <f t="shared" si="140"/>
        <v>0</v>
      </c>
      <c r="AH130" s="1173">
        <f t="shared" si="123"/>
        <v>0</v>
      </c>
      <c r="AI130" s="1224"/>
      <c r="AJ130" s="1230">
        <v>1310</v>
      </c>
      <c r="AK130" s="1226">
        <f t="shared" si="124"/>
        <v>0</v>
      </c>
      <c r="AL130" s="1230">
        <v>833.51</v>
      </c>
      <c r="AM130" s="1226">
        <f t="shared" si="141"/>
        <v>0</v>
      </c>
      <c r="AN130" s="1173">
        <f t="shared" si="125"/>
        <v>0</v>
      </c>
      <c r="AO130" s="1224"/>
      <c r="AP130" s="1230">
        <v>1310</v>
      </c>
      <c r="AQ130" s="1226">
        <f t="shared" si="126"/>
        <v>0</v>
      </c>
      <c r="AR130" s="1230">
        <v>833.51</v>
      </c>
      <c r="AS130" s="1226">
        <f t="shared" si="142"/>
        <v>0</v>
      </c>
      <c r="AT130" s="1173">
        <f t="shared" si="127"/>
        <v>0</v>
      </c>
      <c r="AU130" s="1224"/>
      <c r="AV130" s="1230">
        <v>1310</v>
      </c>
      <c r="AW130" s="1226">
        <f t="shared" si="128"/>
        <v>0</v>
      </c>
      <c r="AX130" s="1230">
        <v>833.51</v>
      </c>
      <c r="AY130" s="1226">
        <f t="shared" si="143"/>
        <v>0</v>
      </c>
      <c r="AZ130" s="1173">
        <f t="shared" si="129"/>
        <v>0</v>
      </c>
      <c r="BA130" s="1224"/>
      <c r="BB130" s="1229">
        <v>1310</v>
      </c>
      <c r="BC130" s="1223">
        <f t="shared" si="130"/>
        <v>0</v>
      </c>
      <c r="BD130" s="1229">
        <v>833.51</v>
      </c>
      <c r="BE130" s="1223">
        <f t="shared" si="144"/>
        <v>0</v>
      </c>
      <c r="BF130" s="1169">
        <f t="shared" si="131"/>
        <v>0</v>
      </c>
      <c r="BG130" s="1169"/>
      <c r="BH130" s="1166">
        <f t="shared" si="101"/>
        <v>0</v>
      </c>
      <c r="BI130" s="1229">
        <v>1310</v>
      </c>
      <c r="BJ130" s="1223">
        <f t="shared" si="132"/>
        <v>0</v>
      </c>
      <c r="BK130" s="1229">
        <v>833.51</v>
      </c>
      <c r="BL130" s="1223">
        <f t="shared" si="145"/>
        <v>0</v>
      </c>
      <c r="BM130" s="1169">
        <f t="shared" si="133"/>
        <v>0</v>
      </c>
      <c r="BN130" s="1166">
        <f t="shared" si="102"/>
        <v>4</v>
      </c>
      <c r="BO130" s="1229">
        <v>1310</v>
      </c>
      <c r="BP130" s="1223">
        <f t="shared" si="134"/>
        <v>5240</v>
      </c>
      <c r="BQ130" s="1229">
        <v>833.51</v>
      </c>
      <c r="BR130" s="1223">
        <f t="shared" si="146"/>
        <v>3334.04</v>
      </c>
      <c r="BS130" s="1169">
        <f t="shared" si="135"/>
        <v>8574.0400000000009</v>
      </c>
    </row>
    <row r="131" spans="1:71" hidden="1" outlineLevel="1" x14ac:dyDescent="0.2">
      <c r="A131" s="1174" t="s">
        <v>690</v>
      </c>
      <c r="B131" s="1228" t="s">
        <v>237</v>
      </c>
      <c r="C131" s="1173" t="s">
        <v>1261</v>
      </c>
      <c r="D131" s="1173">
        <v>4</v>
      </c>
      <c r="E131" s="1222">
        <v>4192</v>
      </c>
      <c r="F131" s="1223">
        <f t="shared" si="114"/>
        <v>16768</v>
      </c>
      <c r="G131" s="1222">
        <v>15047.76</v>
      </c>
      <c r="H131" s="1223">
        <f t="shared" si="136"/>
        <v>60191.040000000001</v>
      </c>
      <c r="I131" s="1223">
        <f t="shared" si="115"/>
        <v>76959.040000000008</v>
      </c>
      <c r="J131" s="1223"/>
      <c r="K131" s="1224"/>
      <c r="L131" s="1225">
        <v>4192</v>
      </c>
      <c r="M131" s="1226">
        <f t="shared" si="116"/>
        <v>0</v>
      </c>
      <c r="N131" s="1225">
        <v>15047.76</v>
      </c>
      <c r="O131" s="1226">
        <f t="shared" si="137"/>
        <v>0</v>
      </c>
      <c r="P131" s="1226">
        <f t="shared" si="117"/>
        <v>0</v>
      </c>
      <c r="Q131" s="1224"/>
      <c r="R131" s="1225">
        <v>4192</v>
      </c>
      <c r="S131" s="1226">
        <f t="shared" si="118"/>
        <v>0</v>
      </c>
      <c r="T131" s="1225">
        <v>15047.76</v>
      </c>
      <c r="U131" s="1226">
        <f t="shared" si="138"/>
        <v>0</v>
      </c>
      <c r="V131" s="1226">
        <f t="shared" si="119"/>
        <v>0</v>
      </c>
      <c r="W131" s="1226"/>
      <c r="X131" s="1225">
        <v>4192</v>
      </c>
      <c r="Y131" s="1226">
        <f t="shared" si="120"/>
        <v>0</v>
      </c>
      <c r="Z131" s="1225">
        <v>15047.76</v>
      </c>
      <c r="AA131" s="1226">
        <f t="shared" si="139"/>
        <v>0</v>
      </c>
      <c r="AB131" s="1226">
        <f t="shared" si="121"/>
        <v>0</v>
      </c>
      <c r="AC131" s="1224"/>
      <c r="AD131" s="1225">
        <v>4192</v>
      </c>
      <c r="AE131" s="1226">
        <f t="shared" si="122"/>
        <v>0</v>
      </c>
      <c r="AF131" s="1225">
        <v>15047.76</v>
      </c>
      <c r="AG131" s="1226">
        <f t="shared" si="140"/>
        <v>0</v>
      </c>
      <c r="AH131" s="1226">
        <f t="shared" si="123"/>
        <v>0</v>
      </c>
      <c r="AI131" s="1224"/>
      <c r="AJ131" s="1225">
        <v>4192</v>
      </c>
      <c r="AK131" s="1226">
        <f t="shared" si="124"/>
        <v>0</v>
      </c>
      <c r="AL131" s="1225">
        <v>15047.76</v>
      </c>
      <c r="AM131" s="1226">
        <f t="shared" si="141"/>
        <v>0</v>
      </c>
      <c r="AN131" s="1226">
        <f t="shared" si="125"/>
        <v>0</v>
      </c>
      <c r="AO131" s="1224"/>
      <c r="AP131" s="1225">
        <v>4192</v>
      </c>
      <c r="AQ131" s="1226">
        <f t="shared" si="126"/>
        <v>0</v>
      </c>
      <c r="AR131" s="1225">
        <v>15047.76</v>
      </c>
      <c r="AS131" s="1226">
        <f t="shared" si="142"/>
        <v>0</v>
      </c>
      <c r="AT131" s="1226">
        <f t="shared" si="127"/>
        <v>0</v>
      </c>
      <c r="AU131" s="1224"/>
      <c r="AV131" s="1225">
        <v>4192</v>
      </c>
      <c r="AW131" s="1226">
        <f t="shared" si="128"/>
        <v>0</v>
      </c>
      <c r="AX131" s="1225">
        <v>15047.76</v>
      </c>
      <c r="AY131" s="1226">
        <f t="shared" si="143"/>
        <v>0</v>
      </c>
      <c r="AZ131" s="1226">
        <f t="shared" si="129"/>
        <v>0</v>
      </c>
      <c r="BA131" s="1224"/>
      <c r="BB131" s="1222">
        <v>4192</v>
      </c>
      <c r="BC131" s="1223">
        <f t="shared" si="130"/>
        <v>0</v>
      </c>
      <c r="BD131" s="1222">
        <v>15047.76</v>
      </c>
      <c r="BE131" s="1223">
        <f t="shared" si="144"/>
        <v>0</v>
      </c>
      <c r="BF131" s="1223">
        <f t="shared" si="131"/>
        <v>0</v>
      </c>
      <c r="BG131" s="1223"/>
      <c r="BH131" s="1166">
        <f t="shared" si="101"/>
        <v>0</v>
      </c>
      <c r="BI131" s="1222">
        <v>4192</v>
      </c>
      <c r="BJ131" s="1223">
        <f t="shared" si="132"/>
        <v>0</v>
      </c>
      <c r="BK131" s="1222">
        <v>15047.76</v>
      </c>
      <c r="BL131" s="1223">
        <f t="shared" si="145"/>
        <v>0</v>
      </c>
      <c r="BM131" s="1223">
        <f t="shared" si="133"/>
        <v>0</v>
      </c>
      <c r="BN131" s="1166">
        <f t="shared" si="102"/>
        <v>4</v>
      </c>
      <c r="BO131" s="1222">
        <v>4192</v>
      </c>
      <c r="BP131" s="1223">
        <f t="shared" si="134"/>
        <v>16768</v>
      </c>
      <c r="BQ131" s="1222">
        <v>15047.76</v>
      </c>
      <c r="BR131" s="1223">
        <f t="shared" si="146"/>
        <v>60191.040000000001</v>
      </c>
      <c r="BS131" s="1223">
        <f t="shared" si="135"/>
        <v>76959.040000000008</v>
      </c>
    </row>
    <row r="132" spans="1:71" s="1189" customFormat="1" hidden="1" outlineLevel="1" x14ac:dyDescent="0.2">
      <c r="A132" s="1174" t="s">
        <v>691</v>
      </c>
      <c r="B132" s="1228" t="s">
        <v>238</v>
      </c>
      <c r="C132" s="1173" t="s">
        <v>1261</v>
      </c>
      <c r="D132" s="1173">
        <v>4</v>
      </c>
      <c r="E132" s="1222">
        <v>393</v>
      </c>
      <c r="F132" s="1223">
        <f t="shared" si="114"/>
        <v>1572</v>
      </c>
      <c r="G132" s="1222">
        <v>3672.55</v>
      </c>
      <c r="H132" s="1223">
        <f t="shared" si="136"/>
        <v>14690.2</v>
      </c>
      <c r="I132" s="1223">
        <f t="shared" si="115"/>
        <v>16262.2</v>
      </c>
      <c r="J132" s="1223"/>
      <c r="K132" s="1224"/>
      <c r="L132" s="1225">
        <v>393</v>
      </c>
      <c r="M132" s="1226">
        <f t="shared" si="116"/>
        <v>0</v>
      </c>
      <c r="N132" s="1225">
        <v>3672.55</v>
      </c>
      <c r="O132" s="1226">
        <f t="shared" si="137"/>
        <v>0</v>
      </c>
      <c r="P132" s="1226">
        <f t="shared" si="117"/>
        <v>0</v>
      </c>
      <c r="Q132" s="1224"/>
      <c r="R132" s="1225">
        <v>393</v>
      </c>
      <c r="S132" s="1226">
        <f t="shared" si="118"/>
        <v>0</v>
      </c>
      <c r="T132" s="1225">
        <v>3672.55</v>
      </c>
      <c r="U132" s="1226">
        <f t="shared" si="138"/>
        <v>0</v>
      </c>
      <c r="V132" s="1226">
        <f t="shared" si="119"/>
        <v>0</v>
      </c>
      <c r="W132" s="1226"/>
      <c r="X132" s="1225">
        <v>393</v>
      </c>
      <c r="Y132" s="1226">
        <f t="shared" si="120"/>
        <v>0</v>
      </c>
      <c r="Z132" s="1225">
        <v>3672.55</v>
      </c>
      <c r="AA132" s="1226">
        <f t="shared" si="139"/>
        <v>0</v>
      </c>
      <c r="AB132" s="1226">
        <f t="shared" si="121"/>
        <v>0</v>
      </c>
      <c r="AC132" s="1224"/>
      <c r="AD132" s="1225">
        <v>393</v>
      </c>
      <c r="AE132" s="1226">
        <f t="shared" si="122"/>
        <v>0</v>
      </c>
      <c r="AF132" s="1225">
        <v>3672.55</v>
      </c>
      <c r="AG132" s="1226">
        <f t="shared" si="140"/>
        <v>0</v>
      </c>
      <c r="AH132" s="1226">
        <f t="shared" si="123"/>
        <v>0</v>
      </c>
      <c r="AI132" s="1224"/>
      <c r="AJ132" s="1225">
        <v>393</v>
      </c>
      <c r="AK132" s="1226">
        <f t="shared" si="124"/>
        <v>0</v>
      </c>
      <c r="AL132" s="1225">
        <v>3672.55</v>
      </c>
      <c r="AM132" s="1226">
        <f t="shared" si="141"/>
        <v>0</v>
      </c>
      <c r="AN132" s="1226">
        <f t="shared" si="125"/>
        <v>0</v>
      </c>
      <c r="AO132" s="1224"/>
      <c r="AP132" s="1225">
        <v>393</v>
      </c>
      <c r="AQ132" s="1226">
        <f t="shared" si="126"/>
        <v>0</v>
      </c>
      <c r="AR132" s="1225">
        <v>3672.55</v>
      </c>
      <c r="AS132" s="1226">
        <f t="shared" si="142"/>
        <v>0</v>
      </c>
      <c r="AT132" s="1226">
        <f t="shared" si="127"/>
        <v>0</v>
      </c>
      <c r="AU132" s="1224"/>
      <c r="AV132" s="1225">
        <v>393</v>
      </c>
      <c r="AW132" s="1226">
        <f t="shared" si="128"/>
        <v>0</v>
      </c>
      <c r="AX132" s="1225">
        <v>3672.55</v>
      </c>
      <c r="AY132" s="1226">
        <f t="shared" si="143"/>
        <v>0</v>
      </c>
      <c r="AZ132" s="1226">
        <f t="shared" si="129"/>
        <v>0</v>
      </c>
      <c r="BA132" s="1224"/>
      <c r="BB132" s="1222">
        <v>393</v>
      </c>
      <c r="BC132" s="1223">
        <f t="shared" si="130"/>
        <v>0</v>
      </c>
      <c r="BD132" s="1222">
        <v>3672.55</v>
      </c>
      <c r="BE132" s="1223">
        <f t="shared" si="144"/>
        <v>0</v>
      </c>
      <c r="BF132" s="1223">
        <f t="shared" si="131"/>
        <v>0</v>
      </c>
      <c r="BG132" s="1223"/>
      <c r="BH132" s="1166">
        <f t="shared" si="101"/>
        <v>0</v>
      </c>
      <c r="BI132" s="1222">
        <v>393</v>
      </c>
      <c r="BJ132" s="1223">
        <f t="shared" si="132"/>
        <v>0</v>
      </c>
      <c r="BK132" s="1222">
        <v>3672.55</v>
      </c>
      <c r="BL132" s="1223">
        <f t="shared" si="145"/>
        <v>0</v>
      </c>
      <c r="BM132" s="1223">
        <f t="shared" si="133"/>
        <v>0</v>
      </c>
      <c r="BN132" s="1166">
        <f t="shared" si="102"/>
        <v>4</v>
      </c>
      <c r="BO132" s="1222">
        <v>393</v>
      </c>
      <c r="BP132" s="1223">
        <f t="shared" si="134"/>
        <v>1572</v>
      </c>
      <c r="BQ132" s="1222">
        <v>3672.55</v>
      </c>
      <c r="BR132" s="1223">
        <f t="shared" si="146"/>
        <v>14690.2</v>
      </c>
      <c r="BS132" s="1223">
        <f t="shared" si="135"/>
        <v>16262.2</v>
      </c>
    </row>
    <row r="133" spans="1:71" hidden="1" outlineLevel="1" x14ac:dyDescent="0.2">
      <c r="A133" s="1174" t="s">
        <v>692</v>
      </c>
      <c r="B133" s="1228" t="s">
        <v>239</v>
      </c>
      <c r="C133" s="1173" t="s">
        <v>1261</v>
      </c>
      <c r="D133" s="1173">
        <v>4</v>
      </c>
      <c r="E133" s="1222">
        <v>393</v>
      </c>
      <c r="F133" s="1223">
        <f t="shared" si="114"/>
        <v>1572</v>
      </c>
      <c r="G133" s="1222">
        <v>1027</v>
      </c>
      <c r="H133" s="1223">
        <f t="shared" si="136"/>
        <v>4108</v>
      </c>
      <c r="I133" s="1223">
        <f t="shared" si="115"/>
        <v>5680</v>
      </c>
      <c r="J133" s="1223"/>
      <c r="K133" s="1224"/>
      <c r="L133" s="1225">
        <v>393</v>
      </c>
      <c r="M133" s="1226">
        <f t="shared" si="116"/>
        <v>0</v>
      </c>
      <c r="N133" s="1225">
        <v>1027</v>
      </c>
      <c r="O133" s="1226">
        <f t="shared" si="137"/>
        <v>0</v>
      </c>
      <c r="P133" s="1226">
        <f t="shared" si="117"/>
        <v>0</v>
      </c>
      <c r="Q133" s="1224"/>
      <c r="R133" s="1225">
        <v>393</v>
      </c>
      <c r="S133" s="1226">
        <f t="shared" si="118"/>
        <v>0</v>
      </c>
      <c r="T133" s="1225">
        <v>1027</v>
      </c>
      <c r="U133" s="1226">
        <f t="shared" si="138"/>
        <v>0</v>
      </c>
      <c r="V133" s="1226">
        <f t="shared" si="119"/>
        <v>0</v>
      </c>
      <c r="W133" s="1226"/>
      <c r="X133" s="1225">
        <v>393</v>
      </c>
      <c r="Y133" s="1226">
        <f t="shared" si="120"/>
        <v>0</v>
      </c>
      <c r="Z133" s="1225">
        <v>1027</v>
      </c>
      <c r="AA133" s="1226">
        <f t="shared" si="139"/>
        <v>0</v>
      </c>
      <c r="AB133" s="1226">
        <f t="shared" si="121"/>
        <v>0</v>
      </c>
      <c r="AC133" s="1224"/>
      <c r="AD133" s="1225">
        <v>393</v>
      </c>
      <c r="AE133" s="1226">
        <f t="shared" si="122"/>
        <v>0</v>
      </c>
      <c r="AF133" s="1225">
        <v>1027</v>
      </c>
      <c r="AG133" s="1226">
        <f t="shared" si="140"/>
        <v>0</v>
      </c>
      <c r="AH133" s="1226">
        <f t="shared" si="123"/>
        <v>0</v>
      </c>
      <c r="AI133" s="1224"/>
      <c r="AJ133" s="1225">
        <v>393</v>
      </c>
      <c r="AK133" s="1226">
        <f t="shared" si="124"/>
        <v>0</v>
      </c>
      <c r="AL133" s="1225">
        <v>1027</v>
      </c>
      <c r="AM133" s="1226">
        <f t="shared" si="141"/>
        <v>0</v>
      </c>
      <c r="AN133" s="1226">
        <f t="shared" si="125"/>
        <v>0</v>
      </c>
      <c r="AO133" s="1224"/>
      <c r="AP133" s="1225">
        <v>393</v>
      </c>
      <c r="AQ133" s="1226">
        <f t="shared" si="126"/>
        <v>0</v>
      </c>
      <c r="AR133" s="1225">
        <v>1027</v>
      </c>
      <c r="AS133" s="1226">
        <f t="shared" si="142"/>
        <v>0</v>
      </c>
      <c r="AT133" s="1226">
        <f t="shared" si="127"/>
        <v>0</v>
      </c>
      <c r="AU133" s="1224"/>
      <c r="AV133" s="1225">
        <v>393</v>
      </c>
      <c r="AW133" s="1226">
        <f t="shared" si="128"/>
        <v>0</v>
      </c>
      <c r="AX133" s="1225">
        <v>1027</v>
      </c>
      <c r="AY133" s="1226">
        <f t="shared" si="143"/>
        <v>0</v>
      </c>
      <c r="AZ133" s="1226">
        <f t="shared" si="129"/>
        <v>0</v>
      </c>
      <c r="BA133" s="1224"/>
      <c r="BB133" s="1222">
        <v>393</v>
      </c>
      <c r="BC133" s="1223">
        <f t="shared" si="130"/>
        <v>0</v>
      </c>
      <c r="BD133" s="1222">
        <v>1027</v>
      </c>
      <c r="BE133" s="1223">
        <f t="shared" si="144"/>
        <v>0</v>
      </c>
      <c r="BF133" s="1223">
        <f t="shared" si="131"/>
        <v>0</v>
      </c>
      <c r="BG133" s="1223"/>
      <c r="BH133" s="1166">
        <f t="shared" si="101"/>
        <v>0</v>
      </c>
      <c r="BI133" s="1222">
        <v>393</v>
      </c>
      <c r="BJ133" s="1223">
        <f t="shared" si="132"/>
        <v>0</v>
      </c>
      <c r="BK133" s="1222">
        <v>1027</v>
      </c>
      <c r="BL133" s="1223">
        <f t="shared" si="145"/>
        <v>0</v>
      </c>
      <c r="BM133" s="1223">
        <f t="shared" si="133"/>
        <v>0</v>
      </c>
      <c r="BN133" s="1166">
        <f t="shared" si="102"/>
        <v>4</v>
      </c>
      <c r="BO133" s="1222">
        <v>393</v>
      </c>
      <c r="BP133" s="1223">
        <f t="shared" si="134"/>
        <v>1572</v>
      </c>
      <c r="BQ133" s="1222">
        <v>1027</v>
      </c>
      <c r="BR133" s="1223">
        <f t="shared" si="146"/>
        <v>4108</v>
      </c>
      <c r="BS133" s="1223">
        <f t="shared" si="135"/>
        <v>5680</v>
      </c>
    </row>
    <row r="134" spans="1:71" s="1189" customFormat="1" hidden="1" outlineLevel="1" x14ac:dyDescent="0.2">
      <c r="A134" s="1174" t="s">
        <v>693</v>
      </c>
      <c r="B134" s="1228" t="s">
        <v>240</v>
      </c>
      <c r="C134" s="1173" t="s">
        <v>1261</v>
      </c>
      <c r="D134" s="1173">
        <v>24</v>
      </c>
      <c r="E134" s="1222">
        <v>3406</v>
      </c>
      <c r="F134" s="1223">
        <f t="shared" si="114"/>
        <v>81744</v>
      </c>
      <c r="G134" s="1222">
        <v>1774.5</v>
      </c>
      <c r="H134" s="1223">
        <f t="shared" si="136"/>
        <v>42588</v>
      </c>
      <c r="I134" s="1223">
        <f t="shared" si="115"/>
        <v>124332</v>
      </c>
      <c r="J134" s="1223"/>
      <c r="K134" s="1224"/>
      <c r="L134" s="1225">
        <v>3406</v>
      </c>
      <c r="M134" s="1226">
        <f t="shared" si="116"/>
        <v>0</v>
      </c>
      <c r="N134" s="1225">
        <v>1774.5</v>
      </c>
      <c r="O134" s="1226">
        <f t="shared" si="137"/>
        <v>0</v>
      </c>
      <c r="P134" s="1226">
        <f t="shared" si="117"/>
        <v>0</v>
      </c>
      <c r="Q134" s="1224"/>
      <c r="R134" s="1225">
        <v>3406</v>
      </c>
      <c r="S134" s="1226">
        <f t="shared" si="118"/>
        <v>0</v>
      </c>
      <c r="T134" s="1225">
        <v>1774.5</v>
      </c>
      <c r="U134" s="1226">
        <f t="shared" si="138"/>
        <v>0</v>
      </c>
      <c r="V134" s="1226">
        <f t="shared" si="119"/>
        <v>0</v>
      </c>
      <c r="W134" s="1226"/>
      <c r="X134" s="1225">
        <v>3406</v>
      </c>
      <c r="Y134" s="1226">
        <f t="shared" si="120"/>
        <v>0</v>
      </c>
      <c r="Z134" s="1225">
        <v>1774.5</v>
      </c>
      <c r="AA134" s="1226">
        <f t="shared" si="139"/>
        <v>0</v>
      </c>
      <c r="AB134" s="1226">
        <f t="shared" si="121"/>
        <v>0</v>
      </c>
      <c r="AC134" s="1224"/>
      <c r="AD134" s="1225">
        <v>3406</v>
      </c>
      <c r="AE134" s="1226">
        <f t="shared" si="122"/>
        <v>0</v>
      </c>
      <c r="AF134" s="1225">
        <v>1774.5</v>
      </c>
      <c r="AG134" s="1226">
        <f t="shared" si="140"/>
        <v>0</v>
      </c>
      <c r="AH134" s="1226">
        <f t="shared" si="123"/>
        <v>0</v>
      </c>
      <c r="AI134" s="1224"/>
      <c r="AJ134" s="1225">
        <v>3406</v>
      </c>
      <c r="AK134" s="1226">
        <f t="shared" si="124"/>
        <v>0</v>
      </c>
      <c r="AL134" s="1225">
        <v>1774.5</v>
      </c>
      <c r="AM134" s="1226">
        <f t="shared" si="141"/>
        <v>0</v>
      </c>
      <c r="AN134" s="1226">
        <f t="shared" si="125"/>
        <v>0</v>
      </c>
      <c r="AO134" s="1224"/>
      <c r="AP134" s="1225">
        <v>3406</v>
      </c>
      <c r="AQ134" s="1226">
        <f t="shared" si="126"/>
        <v>0</v>
      </c>
      <c r="AR134" s="1225">
        <v>1774.5</v>
      </c>
      <c r="AS134" s="1226">
        <f t="shared" si="142"/>
        <v>0</v>
      </c>
      <c r="AT134" s="1226">
        <f t="shared" si="127"/>
        <v>0</v>
      </c>
      <c r="AU134" s="1224"/>
      <c r="AV134" s="1225">
        <v>3406</v>
      </c>
      <c r="AW134" s="1226">
        <f t="shared" si="128"/>
        <v>0</v>
      </c>
      <c r="AX134" s="1225">
        <v>1774.5</v>
      </c>
      <c r="AY134" s="1226">
        <f t="shared" si="143"/>
        <v>0</v>
      </c>
      <c r="AZ134" s="1226">
        <f t="shared" si="129"/>
        <v>0</v>
      </c>
      <c r="BA134" s="1224"/>
      <c r="BB134" s="1222">
        <v>3406</v>
      </c>
      <c r="BC134" s="1223">
        <f t="shared" si="130"/>
        <v>0</v>
      </c>
      <c r="BD134" s="1222">
        <v>1774.5</v>
      </c>
      <c r="BE134" s="1223">
        <f t="shared" si="144"/>
        <v>0</v>
      </c>
      <c r="BF134" s="1223">
        <f t="shared" si="131"/>
        <v>0</v>
      </c>
      <c r="BG134" s="1223"/>
      <c r="BH134" s="1166">
        <f t="shared" si="101"/>
        <v>0</v>
      </c>
      <c r="BI134" s="1222">
        <v>3406</v>
      </c>
      <c r="BJ134" s="1223">
        <f t="shared" si="132"/>
        <v>0</v>
      </c>
      <c r="BK134" s="1222">
        <v>1774.5</v>
      </c>
      <c r="BL134" s="1223">
        <f t="shared" si="145"/>
        <v>0</v>
      </c>
      <c r="BM134" s="1223">
        <f t="shared" si="133"/>
        <v>0</v>
      </c>
      <c r="BN134" s="1166">
        <f t="shared" si="102"/>
        <v>24</v>
      </c>
      <c r="BO134" s="1222">
        <v>3406</v>
      </c>
      <c r="BP134" s="1223">
        <f t="shared" si="134"/>
        <v>81744</v>
      </c>
      <c r="BQ134" s="1222">
        <v>1774.5</v>
      </c>
      <c r="BR134" s="1223">
        <f t="shared" si="146"/>
        <v>42588</v>
      </c>
      <c r="BS134" s="1223">
        <f t="shared" si="135"/>
        <v>124332</v>
      </c>
    </row>
    <row r="135" spans="1:71" s="1189" customFormat="1" ht="28.5" hidden="1" outlineLevel="1" x14ac:dyDescent="0.2">
      <c r="A135" s="1174" t="s">
        <v>694</v>
      </c>
      <c r="B135" s="1228" t="s">
        <v>1284</v>
      </c>
      <c r="C135" s="1173" t="s">
        <v>1261</v>
      </c>
      <c r="D135" s="1173">
        <v>10</v>
      </c>
      <c r="E135" s="1222">
        <v>1572</v>
      </c>
      <c r="F135" s="1223">
        <f t="shared" si="114"/>
        <v>15720</v>
      </c>
      <c r="G135" s="1222">
        <v>478.4</v>
      </c>
      <c r="H135" s="1223">
        <f t="shared" si="136"/>
        <v>4784</v>
      </c>
      <c r="I135" s="1223">
        <f t="shared" si="115"/>
        <v>20504</v>
      </c>
      <c r="J135" s="1223"/>
      <c r="K135" s="1224"/>
      <c r="L135" s="1225">
        <v>1572</v>
      </c>
      <c r="M135" s="1226">
        <f t="shared" si="116"/>
        <v>0</v>
      </c>
      <c r="N135" s="1225">
        <v>478.4</v>
      </c>
      <c r="O135" s="1226">
        <f t="shared" si="137"/>
        <v>0</v>
      </c>
      <c r="P135" s="1226">
        <f t="shared" si="117"/>
        <v>0</v>
      </c>
      <c r="Q135" s="1224"/>
      <c r="R135" s="1225">
        <v>1572</v>
      </c>
      <c r="S135" s="1226">
        <f t="shared" si="118"/>
        <v>0</v>
      </c>
      <c r="T135" s="1225">
        <v>478.4</v>
      </c>
      <c r="U135" s="1226">
        <f t="shared" si="138"/>
        <v>0</v>
      </c>
      <c r="V135" s="1226">
        <f t="shared" si="119"/>
        <v>0</v>
      </c>
      <c r="W135" s="1226"/>
      <c r="X135" s="1225">
        <v>1572</v>
      </c>
      <c r="Y135" s="1226">
        <f t="shared" si="120"/>
        <v>0</v>
      </c>
      <c r="Z135" s="1225">
        <v>478.4</v>
      </c>
      <c r="AA135" s="1226">
        <f t="shared" si="139"/>
        <v>0</v>
      </c>
      <c r="AB135" s="1226">
        <f t="shared" si="121"/>
        <v>0</v>
      </c>
      <c r="AC135" s="1224"/>
      <c r="AD135" s="1225">
        <v>1572</v>
      </c>
      <c r="AE135" s="1226">
        <f t="shared" si="122"/>
        <v>0</v>
      </c>
      <c r="AF135" s="1225">
        <v>478.4</v>
      </c>
      <c r="AG135" s="1226">
        <f t="shared" si="140"/>
        <v>0</v>
      </c>
      <c r="AH135" s="1226">
        <f t="shared" si="123"/>
        <v>0</v>
      </c>
      <c r="AI135" s="1224"/>
      <c r="AJ135" s="1225">
        <v>1572</v>
      </c>
      <c r="AK135" s="1226">
        <f t="shared" si="124"/>
        <v>0</v>
      </c>
      <c r="AL135" s="1225">
        <v>478.4</v>
      </c>
      <c r="AM135" s="1226">
        <f t="shared" si="141"/>
        <v>0</v>
      </c>
      <c r="AN135" s="1226">
        <f t="shared" si="125"/>
        <v>0</v>
      </c>
      <c r="AO135" s="1224"/>
      <c r="AP135" s="1225">
        <v>1572</v>
      </c>
      <c r="AQ135" s="1226">
        <f t="shared" si="126"/>
        <v>0</v>
      </c>
      <c r="AR135" s="1225">
        <v>478.4</v>
      </c>
      <c r="AS135" s="1226">
        <f t="shared" si="142"/>
        <v>0</v>
      </c>
      <c r="AT135" s="1226">
        <f t="shared" si="127"/>
        <v>0</v>
      </c>
      <c r="AU135" s="1224"/>
      <c r="AV135" s="1225">
        <v>1572</v>
      </c>
      <c r="AW135" s="1226">
        <f t="shared" si="128"/>
        <v>0</v>
      </c>
      <c r="AX135" s="1225">
        <v>478.4</v>
      </c>
      <c r="AY135" s="1226">
        <f t="shared" si="143"/>
        <v>0</v>
      </c>
      <c r="AZ135" s="1226">
        <f t="shared" si="129"/>
        <v>0</v>
      </c>
      <c r="BA135" s="1224"/>
      <c r="BB135" s="1222">
        <v>1572</v>
      </c>
      <c r="BC135" s="1223">
        <f t="shared" si="130"/>
        <v>0</v>
      </c>
      <c r="BD135" s="1222">
        <v>478.4</v>
      </c>
      <c r="BE135" s="1223">
        <f t="shared" si="144"/>
        <v>0</v>
      </c>
      <c r="BF135" s="1223">
        <f t="shared" si="131"/>
        <v>0</v>
      </c>
      <c r="BG135" s="1223"/>
      <c r="BH135" s="1166">
        <f t="shared" si="101"/>
        <v>0</v>
      </c>
      <c r="BI135" s="1222">
        <v>1572</v>
      </c>
      <c r="BJ135" s="1223">
        <f t="shared" si="132"/>
        <v>0</v>
      </c>
      <c r="BK135" s="1222">
        <v>478.4</v>
      </c>
      <c r="BL135" s="1223">
        <f t="shared" si="145"/>
        <v>0</v>
      </c>
      <c r="BM135" s="1223">
        <f t="shared" si="133"/>
        <v>0</v>
      </c>
      <c r="BN135" s="1166">
        <f t="shared" si="102"/>
        <v>10</v>
      </c>
      <c r="BO135" s="1222">
        <v>1572</v>
      </c>
      <c r="BP135" s="1223">
        <f t="shared" si="134"/>
        <v>15720</v>
      </c>
      <c r="BQ135" s="1222">
        <v>478.4</v>
      </c>
      <c r="BR135" s="1223">
        <f t="shared" si="146"/>
        <v>4784</v>
      </c>
      <c r="BS135" s="1223">
        <f t="shared" si="135"/>
        <v>20504</v>
      </c>
    </row>
    <row r="136" spans="1:71" s="1189" customFormat="1" ht="28.5" hidden="1" outlineLevel="1" x14ac:dyDescent="0.2">
      <c r="A136" s="1174" t="s">
        <v>695</v>
      </c>
      <c r="B136" s="1228" t="s">
        <v>1285</v>
      </c>
      <c r="C136" s="1173" t="s">
        <v>1261</v>
      </c>
      <c r="D136" s="1173">
        <v>9</v>
      </c>
      <c r="E136" s="1222">
        <v>1572</v>
      </c>
      <c r="F136" s="1223">
        <f t="shared" si="114"/>
        <v>14148</v>
      </c>
      <c r="G136" s="1222">
        <v>478.4</v>
      </c>
      <c r="H136" s="1223">
        <f t="shared" si="136"/>
        <v>4305.5999999999995</v>
      </c>
      <c r="I136" s="1223">
        <f t="shared" si="115"/>
        <v>18453.599999999999</v>
      </c>
      <c r="J136" s="1223"/>
      <c r="K136" s="1224"/>
      <c r="L136" s="1225">
        <v>1572</v>
      </c>
      <c r="M136" s="1226">
        <f t="shared" si="116"/>
        <v>0</v>
      </c>
      <c r="N136" s="1225">
        <v>478.4</v>
      </c>
      <c r="O136" s="1226">
        <f t="shared" si="137"/>
        <v>0</v>
      </c>
      <c r="P136" s="1226">
        <f t="shared" si="117"/>
        <v>0</v>
      </c>
      <c r="Q136" s="1224"/>
      <c r="R136" s="1225">
        <v>1572</v>
      </c>
      <c r="S136" s="1226">
        <f t="shared" si="118"/>
        <v>0</v>
      </c>
      <c r="T136" s="1225">
        <v>478.4</v>
      </c>
      <c r="U136" s="1226">
        <f t="shared" si="138"/>
        <v>0</v>
      </c>
      <c r="V136" s="1226">
        <f t="shared" si="119"/>
        <v>0</v>
      </c>
      <c r="W136" s="1226"/>
      <c r="X136" s="1225">
        <v>1572</v>
      </c>
      <c r="Y136" s="1226">
        <f t="shared" si="120"/>
        <v>0</v>
      </c>
      <c r="Z136" s="1225">
        <v>478.4</v>
      </c>
      <c r="AA136" s="1226">
        <f t="shared" si="139"/>
        <v>0</v>
      </c>
      <c r="AB136" s="1226">
        <f t="shared" si="121"/>
        <v>0</v>
      </c>
      <c r="AC136" s="1224"/>
      <c r="AD136" s="1225">
        <v>1572</v>
      </c>
      <c r="AE136" s="1226">
        <f t="shared" si="122"/>
        <v>0</v>
      </c>
      <c r="AF136" s="1225">
        <v>478.4</v>
      </c>
      <c r="AG136" s="1226">
        <f t="shared" si="140"/>
        <v>0</v>
      </c>
      <c r="AH136" s="1226">
        <f t="shared" si="123"/>
        <v>0</v>
      </c>
      <c r="AI136" s="1224"/>
      <c r="AJ136" s="1225">
        <v>1572</v>
      </c>
      <c r="AK136" s="1226">
        <f t="shared" si="124"/>
        <v>0</v>
      </c>
      <c r="AL136" s="1225">
        <v>478.4</v>
      </c>
      <c r="AM136" s="1226">
        <f t="shared" si="141"/>
        <v>0</v>
      </c>
      <c r="AN136" s="1226">
        <f t="shared" si="125"/>
        <v>0</v>
      </c>
      <c r="AO136" s="1224"/>
      <c r="AP136" s="1225">
        <v>1572</v>
      </c>
      <c r="AQ136" s="1226">
        <f t="shared" si="126"/>
        <v>0</v>
      </c>
      <c r="AR136" s="1225">
        <v>478.4</v>
      </c>
      <c r="AS136" s="1226">
        <f t="shared" si="142"/>
        <v>0</v>
      </c>
      <c r="AT136" s="1226">
        <f t="shared" si="127"/>
        <v>0</v>
      </c>
      <c r="AU136" s="1224"/>
      <c r="AV136" s="1225">
        <v>1572</v>
      </c>
      <c r="AW136" s="1226">
        <f t="shared" si="128"/>
        <v>0</v>
      </c>
      <c r="AX136" s="1225">
        <v>478.4</v>
      </c>
      <c r="AY136" s="1226">
        <f t="shared" si="143"/>
        <v>0</v>
      </c>
      <c r="AZ136" s="1226">
        <f t="shared" si="129"/>
        <v>0</v>
      </c>
      <c r="BA136" s="1224"/>
      <c r="BB136" s="1222">
        <v>1572</v>
      </c>
      <c r="BC136" s="1223">
        <f t="shared" si="130"/>
        <v>0</v>
      </c>
      <c r="BD136" s="1222">
        <v>478.4</v>
      </c>
      <c r="BE136" s="1223">
        <f t="shared" si="144"/>
        <v>0</v>
      </c>
      <c r="BF136" s="1223">
        <f t="shared" si="131"/>
        <v>0</v>
      </c>
      <c r="BG136" s="1223"/>
      <c r="BH136" s="1166">
        <f t="shared" si="101"/>
        <v>0</v>
      </c>
      <c r="BI136" s="1222">
        <v>1572</v>
      </c>
      <c r="BJ136" s="1223">
        <f t="shared" si="132"/>
        <v>0</v>
      </c>
      <c r="BK136" s="1222">
        <v>478.4</v>
      </c>
      <c r="BL136" s="1223">
        <f t="shared" si="145"/>
        <v>0</v>
      </c>
      <c r="BM136" s="1223">
        <f t="shared" si="133"/>
        <v>0</v>
      </c>
      <c r="BN136" s="1166">
        <f t="shared" si="102"/>
        <v>9</v>
      </c>
      <c r="BO136" s="1222">
        <v>1572</v>
      </c>
      <c r="BP136" s="1223">
        <f t="shared" si="134"/>
        <v>14148</v>
      </c>
      <c r="BQ136" s="1222">
        <v>478.4</v>
      </c>
      <c r="BR136" s="1223">
        <f t="shared" si="146"/>
        <v>4305.5999999999995</v>
      </c>
      <c r="BS136" s="1223">
        <f t="shared" si="135"/>
        <v>18453.599999999999</v>
      </c>
    </row>
    <row r="137" spans="1:71" s="1189" customFormat="1" ht="28.5" hidden="1" outlineLevel="1" x14ac:dyDescent="0.2">
      <c r="A137" s="1174" t="s">
        <v>696</v>
      </c>
      <c r="B137" s="1228" t="s">
        <v>1286</v>
      </c>
      <c r="C137" s="1173" t="s">
        <v>1261</v>
      </c>
      <c r="D137" s="1173">
        <v>9</v>
      </c>
      <c r="E137" s="1222">
        <v>1572</v>
      </c>
      <c r="F137" s="1223">
        <f t="shared" si="114"/>
        <v>14148</v>
      </c>
      <c r="G137" s="1222">
        <v>478.4</v>
      </c>
      <c r="H137" s="1223">
        <f t="shared" si="136"/>
        <v>4305.5999999999995</v>
      </c>
      <c r="I137" s="1223">
        <f t="shared" si="115"/>
        <v>18453.599999999999</v>
      </c>
      <c r="J137" s="1223"/>
      <c r="K137" s="1224"/>
      <c r="L137" s="1225">
        <v>1572</v>
      </c>
      <c r="M137" s="1226">
        <f t="shared" si="116"/>
        <v>0</v>
      </c>
      <c r="N137" s="1225">
        <v>478.4</v>
      </c>
      <c r="O137" s="1226">
        <f t="shared" si="137"/>
        <v>0</v>
      </c>
      <c r="P137" s="1226">
        <f t="shared" si="117"/>
        <v>0</v>
      </c>
      <c r="Q137" s="1224"/>
      <c r="R137" s="1225">
        <v>1572</v>
      </c>
      <c r="S137" s="1226">
        <f t="shared" si="118"/>
        <v>0</v>
      </c>
      <c r="T137" s="1225">
        <v>478.4</v>
      </c>
      <c r="U137" s="1226">
        <f t="shared" si="138"/>
        <v>0</v>
      </c>
      <c r="V137" s="1226">
        <f t="shared" si="119"/>
        <v>0</v>
      </c>
      <c r="W137" s="1226"/>
      <c r="X137" s="1225">
        <v>1572</v>
      </c>
      <c r="Y137" s="1226">
        <f t="shared" si="120"/>
        <v>0</v>
      </c>
      <c r="Z137" s="1225">
        <v>478.4</v>
      </c>
      <c r="AA137" s="1226">
        <f t="shared" si="139"/>
        <v>0</v>
      </c>
      <c r="AB137" s="1226">
        <f t="shared" si="121"/>
        <v>0</v>
      </c>
      <c r="AC137" s="1224"/>
      <c r="AD137" s="1225">
        <v>1572</v>
      </c>
      <c r="AE137" s="1226">
        <f t="shared" si="122"/>
        <v>0</v>
      </c>
      <c r="AF137" s="1225">
        <v>478.4</v>
      </c>
      <c r="AG137" s="1226">
        <f t="shared" si="140"/>
        <v>0</v>
      </c>
      <c r="AH137" s="1226">
        <f t="shared" si="123"/>
        <v>0</v>
      </c>
      <c r="AI137" s="1224"/>
      <c r="AJ137" s="1225">
        <v>1572</v>
      </c>
      <c r="AK137" s="1226">
        <f t="shared" si="124"/>
        <v>0</v>
      </c>
      <c r="AL137" s="1225">
        <v>478.4</v>
      </c>
      <c r="AM137" s="1226">
        <f t="shared" si="141"/>
        <v>0</v>
      </c>
      <c r="AN137" s="1226">
        <f t="shared" si="125"/>
        <v>0</v>
      </c>
      <c r="AO137" s="1224"/>
      <c r="AP137" s="1225">
        <v>1572</v>
      </c>
      <c r="AQ137" s="1226">
        <f t="shared" si="126"/>
        <v>0</v>
      </c>
      <c r="AR137" s="1225">
        <v>478.4</v>
      </c>
      <c r="AS137" s="1226">
        <f t="shared" si="142"/>
        <v>0</v>
      </c>
      <c r="AT137" s="1226">
        <f t="shared" si="127"/>
        <v>0</v>
      </c>
      <c r="AU137" s="1224"/>
      <c r="AV137" s="1225">
        <v>1572</v>
      </c>
      <c r="AW137" s="1226">
        <f t="shared" si="128"/>
        <v>0</v>
      </c>
      <c r="AX137" s="1225">
        <v>478.4</v>
      </c>
      <c r="AY137" s="1226">
        <f t="shared" si="143"/>
        <v>0</v>
      </c>
      <c r="AZ137" s="1226">
        <f t="shared" si="129"/>
        <v>0</v>
      </c>
      <c r="BA137" s="1224"/>
      <c r="BB137" s="1222">
        <v>1572</v>
      </c>
      <c r="BC137" s="1223">
        <f t="shared" si="130"/>
        <v>0</v>
      </c>
      <c r="BD137" s="1222">
        <v>478.4</v>
      </c>
      <c r="BE137" s="1223">
        <f t="shared" si="144"/>
        <v>0</v>
      </c>
      <c r="BF137" s="1223">
        <f t="shared" si="131"/>
        <v>0</v>
      </c>
      <c r="BG137" s="1223"/>
      <c r="BH137" s="1166">
        <f t="shared" si="101"/>
        <v>0</v>
      </c>
      <c r="BI137" s="1222">
        <v>1572</v>
      </c>
      <c r="BJ137" s="1223">
        <f t="shared" si="132"/>
        <v>0</v>
      </c>
      <c r="BK137" s="1222">
        <v>478.4</v>
      </c>
      <c r="BL137" s="1223">
        <f t="shared" si="145"/>
        <v>0</v>
      </c>
      <c r="BM137" s="1223">
        <f t="shared" si="133"/>
        <v>0</v>
      </c>
      <c r="BN137" s="1166">
        <f t="shared" si="102"/>
        <v>9</v>
      </c>
      <c r="BO137" s="1222">
        <v>1572</v>
      </c>
      <c r="BP137" s="1223">
        <f t="shared" si="134"/>
        <v>14148</v>
      </c>
      <c r="BQ137" s="1222">
        <v>478.4</v>
      </c>
      <c r="BR137" s="1223">
        <f t="shared" si="146"/>
        <v>4305.5999999999995</v>
      </c>
      <c r="BS137" s="1223">
        <f t="shared" si="135"/>
        <v>18453.599999999999</v>
      </c>
    </row>
    <row r="138" spans="1:71" s="1189" customFormat="1" hidden="1" outlineLevel="1" x14ac:dyDescent="0.2">
      <c r="A138" s="1174" t="s">
        <v>697</v>
      </c>
      <c r="B138" s="1228" t="s">
        <v>1287</v>
      </c>
      <c r="C138" s="1173" t="s">
        <v>1261</v>
      </c>
      <c r="D138" s="1173">
        <v>54</v>
      </c>
      <c r="E138" s="1222">
        <v>1572</v>
      </c>
      <c r="F138" s="1223">
        <f t="shared" si="114"/>
        <v>84888</v>
      </c>
      <c r="G138" s="1222">
        <v>351</v>
      </c>
      <c r="H138" s="1223">
        <f t="shared" si="136"/>
        <v>18954</v>
      </c>
      <c r="I138" s="1223">
        <f t="shared" si="115"/>
        <v>103842</v>
      </c>
      <c r="J138" s="1223"/>
      <c r="K138" s="1224"/>
      <c r="L138" s="1225">
        <v>1572</v>
      </c>
      <c r="M138" s="1226">
        <f t="shared" si="116"/>
        <v>0</v>
      </c>
      <c r="N138" s="1225">
        <v>351</v>
      </c>
      <c r="O138" s="1226">
        <f t="shared" si="137"/>
        <v>0</v>
      </c>
      <c r="P138" s="1226">
        <f t="shared" si="117"/>
        <v>0</v>
      </c>
      <c r="Q138" s="1224"/>
      <c r="R138" s="1225">
        <v>1572</v>
      </c>
      <c r="S138" s="1226">
        <f t="shared" si="118"/>
        <v>0</v>
      </c>
      <c r="T138" s="1225">
        <v>351</v>
      </c>
      <c r="U138" s="1226">
        <f t="shared" si="138"/>
        <v>0</v>
      </c>
      <c r="V138" s="1226">
        <f t="shared" si="119"/>
        <v>0</v>
      </c>
      <c r="W138" s="1226"/>
      <c r="X138" s="1225">
        <v>1572</v>
      </c>
      <c r="Y138" s="1226">
        <f t="shared" si="120"/>
        <v>0</v>
      </c>
      <c r="Z138" s="1225">
        <v>351</v>
      </c>
      <c r="AA138" s="1226">
        <f t="shared" si="139"/>
        <v>0</v>
      </c>
      <c r="AB138" s="1226">
        <f t="shared" si="121"/>
        <v>0</v>
      </c>
      <c r="AC138" s="1224"/>
      <c r="AD138" s="1225">
        <v>1572</v>
      </c>
      <c r="AE138" s="1226">
        <f t="shared" si="122"/>
        <v>0</v>
      </c>
      <c r="AF138" s="1225">
        <v>351</v>
      </c>
      <c r="AG138" s="1226">
        <f t="shared" si="140"/>
        <v>0</v>
      </c>
      <c r="AH138" s="1226">
        <f t="shared" si="123"/>
        <v>0</v>
      </c>
      <c r="AI138" s="1224"/>
      <c r="AJ138" s="1225">
        <v>1572</v>
      </c>
      <c r="AK138" s="1226">
        <f t="shared" si="124"/>
        <v>0</v>
      </c>
      <c r="AL138" s="1225">
        <v>351</v>
      </c>
      <c r="AM138" s="1226">
        <f t="shared" si="141"/>
        <v>0</v>
      </c>
      <c r="AN138" s="1226">
        <f t="shared" si="125"/>
        <v>0</v>
      </c>
      <c r="AO138" s="1224"/>
      <c r="AP138" s="1225">
        <v>1572</v>
      </c>
      <c r="AQ138" s="1226">
        <f t="shared" si="126"/>
        <v>0</v>
      </c>
      <c r="AR138" s="1225">
        <v>351</v>
      </c>
      <c r="AS138" s="1226">
        <f t="shared" si="142"/>
        <v>0</v>
      </c>
      <c r="AT138" s="1226">
        <f t="shared" si="127"/>
        <v>0</v>
      </c>
      <c r="AU138" s="1224"/>
      <c r="AV138" s="1225">
        <v>1572</v>
      </c>
      <c r="AW138" s="1226">
        <f t="shared" si="128"/>
        <v>0</v>
      </c>
      <c r="AX138" s="1225">
        <v>351</v>
      </c>
      <c r="AY138" s="1226">
        <f t="shared" si="143"/>
        <v>0</v>
      </c>
      <c r="AZ138" s="1226">
        <f t="shared" si="129"/>
        <v>0</v>
      </c>
      <c r="BA138" s="1224"/>
      <c r="BB138" s="1222">
        <v>1572</v>
      </c>
      <c r="BC138" s="1223">
        <f t="shared" si="130"/>
        <v>0</v>
      </c>
      <c r="BD138" s="1222">
        <v>351</v>
      </c>
      <c r="BE138" s="1223">
        <f t="shared" si="144"/>
        <v>0</v>
      </c>
      <c r="BF138" s="1223">
        <f t="shared" si="131"/>
        <v>0</v>
      </c>
      <c r="BG138" s="1223"/>
      <c r="BH138" s="1166">
        <f t="shared" si="101"/>
        <v>0</v>
      </c>
      <c r="BI138" s="1222">
        <v>1572</v>
      </c>
      <c r="BJ138" s="1223">
        <f t="shared" si="132"/>
        <v>0</v>
      </c>
      <c r="BK138" s="1222">
        <v>351</v>
      </c>
      <c r="BL138" s="1223">
        <f t="shared" si="145"/>
        <v>0</v>
      </c>
      <c r="BM138" s="1223">
        <f t="shared" si="133"/>
        <v>0</v>
      </c>
      <c r="BN138" s="1166">
        <f t="shared" si="102"/>
        <v>54</v>
      </c>
      <c r="BO138" s="1222">
        <v>1572</v>
      </c>
      <c r="BP138" s="1223">
        <f t="shared" si="134"/>
        <v>84888</v>
      </c>
      <c r="BQ138" s="1222">
        <v>351</v>
      </c>
      <c r="BR138" s="1223">
        <f t="shared" si="146"/>
        <v>18954</v>
      </c>
      <c r="BS138" s="1223">
        <f t="shared" si="135"/>
        <v>103842</v>
      </c>
    </row>
    <row r="139" spans="1:71" s="1189" customFormat="1" ht="24.75" hidden="1" customHeight="1" outlineLevel="1" x14ac:dyDescent="0.2">
      <c r="A139" s="1174" t="s">
        <v>698</v>
      </c>
      <c r="B139" s="1228" t="s">
        <v>1288</v>
      </c>
      <c r="C139" s="1173" t="s">
        <v>1261</v>
      </c>
      <c r="D139" s="1173">
        <v>30</v>
      </c>
      <c r="E139" s="1222">
        <v>1572</v>
      </c>
      <c r="F139" s="1223">
        <f t="shared" si="114"/>
        <v>47160</v>
      </c>
      <c r="G139" s="1222">
        <v>708.55</v>
      </c>
      <c r="H139" s="1223">
        <f t="shared" si="136"/>
        <v>21256.5</v>
      </c>
      <c r="I139" s="1223">
        <f t="shared" si="115"/>
        <v>68416.5</v>
      </c>
      <c r="J139" s="1223"/>
      <c r="K139" s="1224"/>
      <c r="L139" s="1225">
        <v>1572</v>
      </c>
      <c r="M139" s="1226">
        <f t="shared" si="116"/>
        <v>0</v>
      </c>
      <c r="N139" s="1225">
        <v>708.55</v>
      </c>
      <c r="O139" s="1226">
        <f t="shared" si="137"/>
        <v>0</v>
      </c>
      <c r="P139" s="1226">
        <f t="shared" si="117"/>
        <v>0</v>
      </c>
      <c r="Q139" s="1224"/>
      <c r="R139" s="1225">
        <v>1572</v>
      </c>
      <c r="S139" s="1226">
        <f t="shared" si="118"/>
        <v>0</v>
      </c>
      <c r="T139" s="1225">
        <v>708.55</v>
      </c>
      <c r="U139" s="1226">
        <f t="shared" si="138"/>
        <v>0</v>
      </c>
      <c r="V139" s="1226">
        <f t="shared" si="119"/>
        <v>0</v>
      </c>
      <c r="W139" s="1226"/>
      <c r="X139" s="1225">
        <v>1572</v>
      </c>
      <c r="Y139" s="1226">
        <f t="shared" si="120"/>
        <v>0</v>
      </c>
      <c r="Z139" s="1225">
        <v>708.55</v>
      </c>
      <c r="AA139" s="1226">
        <f t="shared" si="139"/>
        <v>0</v>
      </c>
      <c r="AB139" s="1226">
        <f t="shared" si="121"/>
        <v>0</v>
      </c>
      <c r="AC139" s="1224"/>
      <c r="AD139" s="1225">
        <v>1572</v>
      </c>
      <c r="AE139" s="1226">
        <f t="shared" si="122"/>
        <v>0</v>
      </c>
      <c r="AF139" s="1225">
        <v>708.55</v>
      </c>
      <c r="AG139" s="1226">
        <f t="shared" si="140"/>
        <v>0</v>
      </c>
      <c r="AH139" s="1226">
        <f t="shared" si="123"/>
        <v>0</v>
      </c>
      <c r="AI139" s="1224"/>
      <c r="AJ139" s="1225">
        <v>1572</v>
      </c>
      <c r="AK139" s="1226">
        <f t="shared" si="124"/>
        <v>0</v>
      </c>
      <c r="AL139" s="1225">
        <v>708.55</v>
      </c>
      <c r="AM139" s="1226">
        <f t="shared" si="141"/>
        <v>0</v>
      </c>
      <c r="AN139" s="1226">
        <f t="shared" si="125"/>
        <v>0</v>
      </c>
      <c r="AO139" s="1224"/>
      <c r="AP139" s="1225">
        <v>1572</v>
      </c>
      <c r="AQ139" s="1226">
        <f t="shared" si="126"/>
        <v>0</v>
      </c>
      <c r="AR139" s="1225">
        <v>708.55</v>
      </c>
      <c r="AS139" s="1226">
        <f t="shared" si="142"/>
        <v>0</v>
      </c>
      <c r="AT139" s="1226">
        <f t="shared" si="127"/>
        <v>0</v>
      </c>
      <c r="AU139" s="1224"/>
      <c r="AV139" s="1225">
        <v>1572</v>
      </c>
      <c r="AW139" s="1226">
        <f t="shared" si="128"/>
        <v>0</v>
      </c>
      <c r="AX139" s="1225">
        <v>708.55</v>
      </c>
      <c r="AY139" s="1226">
        <f t="shared" si="143"/>
        <v>0</v>
      </c>
      <c r="AZ139" s="1226">
        <f t="shared" si="129"/>
        <v>0</v>
      </c>
      <c r="BA139" s="1224"/>
      <c r="BB139" s="1222">
        <v>1572</v>
      </c>
      <c r="BC139" s="1223">
        <f t="shared" si="130"/>
        <v>0</v>
      </c>
      <c r="BD139" s="1222">
        <v>708.55</v>
      </c>
      <c r="BE139" s="1223">
        <f t="shared" si="144"/>
        <v>0</v>
      </c>
      <c r="BF139" s="1223">
        <f t="shared" si="131"/>
        <v>0</v>
      </c>
      <c r="BG139" s="1223"/>
      <c r="BH139" s="1166">
        <f t="shared" si="101"/>
        <v>0</v>
      </c>
      <c r="BI139" s="1222">
        <v>1572</v>
      </c>
      <c r="BJ139" s="1223">
        <f t="shared" si="132"/>
        <v>0</v>
      </c>
      <c r="BK139" s="1222">
        <v>708.55</v>
      </c>
      <c r="BL139" s="1223">
        <f t="shared" si="145"/>
        <v>0</v>
      </c>
      <c r="BM139" s="1223">
        <f t="shared" si="133"/>
        <v>0</v>
      </c>
      <c r="BN139" s="1166">
        <f t="shared" si="102"/>
        <v>30</v>
      </c>
      <c r="BO139" s="1222">
        <v>1572</v>
      </c>
      <c r="BP139" s="1223">
        <f t="shared" si="134"/>
        <v>47160</v>
      </c>
      <c r="BQ139" s="1222">
        <v>708.55</v>
      </c>
      <c r="BR139" s="1223">
        <f t="shared" si="146"/>
        <v>21256.5</v>
      </c>
      <c r="BS139" s="1223">
        <f t="shared" si="135"/>
        <v>68416.5</v>
      </c>
    </row>
    <row r="140" spans="1:71" s="1189" customFormat="1" ht="30.75" hidden="1" customHeight="1" outlineLevel="1" x14ac:dyDescent="0.2">
      <c r="A140" s="1174" t="s">
        <v>699</v>
      </c>
      <c r="B140" s="1228" t="s">
        <v>1289</v>
      </c>
      <c r="C140" s="1173" t="s">
        <v>1261</v>
      </c>
      <c r="D140" s="1173">
        <v>39</v>
      </c>
      <c r="E140" s="1222">
        <v>1572</v>
      </c>
      <c r="F140" s="1223">
        <f t="shared" si="114"/>
        <v>61308</v>
      </c>
      <c r="G140" s="1222">
        <v>852.8</v>
      </c>
      <c r="H140" s="1223">
        <f t="shared" si="136"/>
        <v>33259.199999999997</v>
      </c>
      <c r="I140" s="1223">
        <f t="shared" si="115"/>
        <v>94567.2</v>
      </c>
      <c r="J140" s="1223"/>
      <c r="K140" s="1224"/>
      <c r="L140" s="1225">
        <v>1572</v>
      </c>
      <c r="M140" s="1226">
        <f t="shared" si="116"/>
        <v>0</v>
      </c>
      <c r="N140" s="1225">
        <v>852.8</v>
      </c>
      <c r="O140" s="1226">
        <f t="shared" si="137"/>
        <v>0</v>
      </c>
      <c r="P140" s="1226">
        <f t="shared" si="117"/>
        <v>0</v>
      </c>
      <c r="Q140" s="1224"/>
      <c r="R140" s="1225">
        <v>1572</v>
      </c>
      <c r="S140" s="1226">
        <f t="shared" si="118"/>
        <v>0</v>
      </c>
      <c r="T140" s="1225">
        <v>852.8</v>
      </c>
      <c r="U140" s="1226">
        <f t="shared" si="138"/>
        <v>0</v>
      </c>
      <c r="V140" s="1226">
        <f t="shared" si="119"/>
        <v>0</v>
      </c>
      <c r="W140" s="1226"/>
      <c r="X140" s="1225">
        <v>1572</v>
      </c>
      <c r="Y140" s="1226">
        <f t="shared" si="120"/>
        <v>0</v>
      </c>
      <c r="Z140" s="1225">
        <v>852.8</v>
      </c>
      <c r="AA140" s="1226">
        <f t="shared" si="139"/>
        <v>0</v>
      </c>
      <c r="AB140" s="1226">
        <f t="shared" si="121"/>
        <v>0</v>
      </c>
      <c r="AC140" s="1224"/>
      <c r="AD140" s="1225">
        <v>1572</v>
      </c>
      <c r="AE140" s="1226">
        <f t="shared" si="122"/>
        <v>0</v>
      </c>
      <c r="AF140" s="1225">
        <v>852.8</v>
      </c>
      <c r="AG140" s="1226">
        <f t="shared" si="140"/>
        <v>0</v>
      </c>
      <c r="AH140" s="1226">
        <f t="shared" si="123"/>
        <v>0</v>
      </c>
      <c r="AI140" s="1224"/>
      <c r="AJ140" s="1225">
        <v>1572</v>
      </c>
      <c r="AK140" s="1226">
        <f t="shared" si="124"/>
        <v>0</v>
      </c>
      <c r="AL140" s="1225">
        <v>852.8</v>
      </c>
      <c r="AM140" s="1226">
        <f t="shared" si="141"/>
        <v>0</v>
      </c>
      <c r="AN140" s="1226">
        <f t="shared" si="125"/>
        <v>0</v>
      </c>
      <c r="AO140" s="1224"/>
      <c r="AP140" s="1225">
        <v>1572</v>
      </c>
      <c r="AQ140" s="1226">
        <f t="shared" si="126"/>
        <v>0</v>
      </c>
      <c r="AR140" s="1225">
        <v>852.8</v>
      </c>
      <c r="AS140" s="1226">
        <f t="shared" si="142"/>
        <v>0</v>
      </c>
      <c r="AT140" s="1226">
        <f t="shared" si="127"/>
        <v>0</v>
      </c>
      <c r="AU140" s="1224"/>
      <c r="AV140" s="1225">
        <v>1572</v>
      </c>
      <c r="AW140" s="1226">
        <f t="shared" si="128"/>
        <v>0</v>
      </c>
      <c r="AX140" s="1225">
        <v>852.8</v>
      </c>
      <c r="AY140" s="1226">
        <f t="shared" si="143"/>
        <v>0</v>
      </c>
      <c r="AZ140" s="1226">
        <f t="shared" si="129"/>
        <v>0</v>
      </c>
      <c r="BA140" s="1224"/>
      <c r="BB140" s="1222">
        <v>1572</v>
      </c>
      <c r="BC140" s="1223">
        <f t="shared" si="130"/>
        <v>0</v>
      </c>
      <c r="BD140" s="1222">
        <v>852.8</v>
      </c>
      <c r="BE140" s="1223">
        <f t="shared" si="144"/>
        <v>0</v>
      </c>
      <c r="BF140" s="1223">
        <f t="shared" si="131"/>
        <v>0</v>
      </c>
      <c r="BG140" s="1223"/>
      <c r="BH140" s="1166">
        <f t="shared" si="101"/>
        <v>0</v>
      </c>
      <c r="BI140" s="1222">
        <v>1572</v>
      </c>
      <c r="BJ140" s="1223">
        <f t="shared" si="132"/>
        <v>0</v>
      </c>
      <c r="BK140" s="1222">
        <v>852.8</v>
      </c>
      <c r="BL140" s="1223">
        <f t="shared" si="145"/>
        <v>0</v>
      </c>
      <c r="BM140" s="1223">
        <f t="shared" si="133"/>
        <v>0</v>
      </c>
      <c r="BN140" s="1166">
        <f t="shared" si="102"/>
        <v>39</v>
      </c>
      <c r="BO140" s="1222">
        <v>1572</v>
      </c>
      <c r="BP140" s="1223">
        <f t="shared" si="134"/>
        <v>61308</v>
      </c>
      <c r="BQ140" s="1222">
        <v>852.8</v>
      </c>
      <c r="BR140" s="1223">
        <f t="shared" si="146"/>
        <v>33259.199999999997</v>
      </c>
      <c r="BS140" s="1223">
        <f t="shared" si="135"/>
        <v>94567.2</v>
      </c>
    </row>
    <row r="141" spans="1:71" hidden="1" outlineLevel="1" x14ac:dyDescent="0.2">
      <c r="A141" s="1174" t="s">
        <v>700</v>
      </c>
      <c r="B141" s="1228" t="s">
        <v>243</v>
      </c>
      <c r="C141" s="1173" t="s">
        <v>1261</v>
      </c>
      <c r="D141" s="1173">
        <v>1</v>
      </c>
      <c r="E141" s="1229">
        <v>2620</v>
      </c>
      <c r="F141" s="1223">
        <f t="shared" si="114"/>
        <v>2620</v>
      </c>
      <c r="G141" s="1229">
        <v>1900.6</v>
      </c>
      <c r="H141" s="1223">
        <f t="shared" si="136"/>
        <v>1900.6</v>
      </c>
      <c r="I141" s="1169">
        <f t="shared" si="115"/>
        <v>4520.6000000000004</v>
      </c>
      <c r="J141" s="1169"/>
      <c r="K141" s="1224"/>
      <c r="L141" s="1230">
        <v>2620</v>
      </c>
      <c r="M141" s="1226">
        <f t="shared" si="116"/>
        <v>0</v>
      </c>
      <c r="N141" s="1230">
        <v>1900.6</v>
      </c>
      <c r="O141" s="1226">
        <f t="shared" si="137"/>
        <v>0</v>
      </c>
      <c r="P141" s="1173">
        <f t="shared" si="117"/>
        <v>0</v>
      </c>
      <c r="Q141" s="1224"/>
      <c r="R141" s="1230">
        <v>2620</v>
      </c>
      <c r="S141" s="1226">
        <f t="shared" si="118"/>
        <v>0</v>
      </c>
      <c r="T141" s="1230">
        <v>1900.6</v>
      </c>
      <c r="U141" s="1226">
        <f t="shared" si="138"/>
        <v>0</v>
      </c>
      <c r="V141" s="1173">
        <f t="shared" si="119"/>
        <v>0</v>
      </c>
      <c r="W141" s="1226"/>
      <c r="X141" s="1230">
        <v>2620</v>
      </c>
      <c r="Y141" s="1226">
        <f t="shared" si="120"/>
        <v>0</v>
      </c>
      <c r="Z141" s="1230">
        <v>1900.6</v>
      </c>
      <c r="AA141" s="1226">
        <f t="shared" si="139"/>
        <v>0</v>
      </c>
      <c r="AB141" s="1173">
        <f t="shared" si="121"/>
        <v>0</v>
      </c>
      <c r="AC141" s="1224"/>
      <c r="AD141" s="1230">
        <v>2620</v>
      </c>
      <c r="AE141" s="1226">
        <f t="shared" si="122"/>
        <v>0</v>
      </c>
      <c r="AF141" s="1230">
        <v>1900.6</v>
      </c>
      <c r="AG141" s="1226">
        <f t="shared" si="140"/>
        <v>0</v>
      </c>
      <c r="AH141" s="1173">
        <f t="shared" si="123"/>
        <v>0</v>
      </c>
      <c r="AI141" s="1224"/>
      <c r="AJ141" s="1230">
        <v>2620</v>
      </c>
      <c r="AK141" s="1226">
        <f t="shared" si="124"/>
        <v>0</v>
      </c>
      <c r="AL141" s="1230">
        <v>1900.6</v>
      </c>
      <c r="AM141" s="1226">
        <f t="shared" si="141"/>
        <v>0</v>
      </c>
      <c r="AN141" s="1173">
        <f t="shared" si="125"/>
        <v>0</v>
      </c>
      <c r="AO141" s="1224"/>
      <c r="AP141" s="1230">
        <v>2620</v>
      </c>
      <c r="AQ141" s="1226">
        <f t="shared" si="126"/>
        <v>0</v>
      </c>
      <c r="AR141" s="1230">
        <v>1900.6</v>
      </c>
      <c r="AS141" s="1226">
        <f t="shared" si="142"/>
        <v>0</v>
      </c>
      <c r="AT141" s="1173">
        <f t="shared" si="127"/>
        <v>0</v>
      </c>
      <c r="AU141" s="1224"/>
      <c r="AV141" s="1230">
        <v>2620</v>
      </c>
      <c r="AW141" s="1226">
        <f t="shared" si="128"/>
        <v>0</v>
      </c>
      <c r="AX141" s="1230">
        <v>1900.6</v>
      </c>
      <c r="AY141" s="1226">
        <f t="shared" si="143"/>
        <v>0</v>
      </c>
      <c r="AZ141" s="1173">
        <f t="shared" si="129"/>
        <v>0</v>
      </c>
      <c r="BA141" s="1224"/>
      <c r="BB141" s="1229">
        <v>2620</v>
      </c>
      <c r="BC141" s="1223">
        <f t="shared" si="130"/>
        <v>0</v>
      </c>
      <c r="BD141" s="1229">
        <v>1900.6</v>
      </c>
      <c r="BE141" s="1223">
        <f t="shared" si="144"/>
        <v>0</v>
      </c>
      <c r="BF141" s="1169">
        <f t="shared" si="131"/>
        <v>0</v>
      </c>
      <c r="BG141" s="1169"/>
      <c r="BH141" s="1166">
        <f t="shared" si="101"/>
        <v>0</v>
      </c>
      <c r="BI141" s="1229">
        <v>2620</v>
      </c>
      <c r="BJ141" s="1223">
        <f t="shared" si="132"/>
        <v>0</v>
      </c>
      <c r="BK141" s="1229">
        <v>1900.6</v>
      </c>
      <c r="BL141" s="1223">
        <f t="shared" si="145"/>
        <v>0</v>
      </c>
      <c r="BM141" s="1169">
        <f t="shared" si="133"/>
        <v>0</v>
      </c>
      <c r="BN141" s="1166">
        <f t="shared" si="102"/>
        <v>1</v>
      </c>
      <c r="BO141" s="1229">
        <v>2620</v>
      </c>
      <c r="BP141" s="1223">
        <f t="shared" si="134"/>
        <v>2620</v>
      </c>
      <c r="BQ141" s="1229">
        <v>1900.6</v>
      </c>
      <c r="BR141" s="1223">
        <f t="shared" si="146"/>
        <v>1900.6</v>
      </c>
      <c r="BS141" s="1169">
        <f t="shared" si="135"/>
        <v>4520.6000000000004</v>
      </c>
    </row>
    <row r="142" spans="1:71" s="1189" customFormat="1" hidden="1" outlineLevel="1" x14ac:dyDescent="0.2">
      <c r="A142" s="1174" t="s">
        <v>701</v>
      </c>
      <c r="B142" s="1228" t="s">
        <v>244</v>
      </c>
      <c r="C142" s="1173" t="s">
        <v>1261</v>
      </c>
      <c r="D142" s="1173">
        <v>87</v>
      </c>
      <c r="E142" s="1229">
        <v>131</v>
      </c>
      <c r="F142" s="1223">
        <f t="shared" si="114"/>
        <v>11397</v>
      </c>
      <c r="G142" s="1229">
        <v>93.29</v>
      </c>
      <c r="H142" s="1223">
        <f t="shared" si="136"/>
        <v>8116.2300000000005</v>
      </c>
      <c r="I142" s="1169">
        <f t="shared" si="115"/>
        <v>19513.23</v>
      </c>
      <c r="J142" s="1169"/>
      <c r="K142" s="1224"/>
      <c r="L142" s="1230">
        <v>131</v>
      </c>
      <c r="M142" s="1226">
        <f t="shared" si="116"/>
        <v>0</v>
      </c>
      <c r="N142" s="1230">
        <v>93.29</v>
      </c>
      <c r="O142" s="1226">
        <f t="shared" si="137"/>
        <v>0</v>
      </c>
      <c r="P142" s="1173">
        <f t="shared" si="117"/>
        <v>0</v>
      </c>
      <c r="Q142" s="1224"/>
      <c r="R142" s="1230">
        <v>131</v>
      </c>
      <c r="S142" s="1226">
        <f t="shared" si="118"/>
        <v>0</v>
      </c>
      <c r="T142" s="1230">
        <v>93.29</v>
      </c>
      <c r="U142" s="1226">
        <f t="shared" si="138"/>
        <v>0</v>
      </c>
      <c r="V142" s="1173">
        <f t="shared" si="119"/>
        <v>0</v>
      </c>
      <c r="W142" s="1226"/>
      <c r="X142" s="1230">
        <v>131</v>
      </c>
      <c r="Y142" s="1226">
        <f t="shared" si="120"/>
        <v>0</v>
      </c>
      <c r="Z142" s="1230">
        <v>93.29</v>
      </c>
      <c r="AA142" s="1226">
        <f t="shared" si="139"/>
        <v>0</v>
      </c>
      <c r="AB142" s="1173">
        <f t="shared" si="121"/>
        <v>0</v>
      </c>
      <c r="AC142" s="1224"/>
      <c r="AD142" s="1230">
        <v>131</v>
      </c>
      <c r="AE142" s="1226">
        <f t="shared" si="122"/>
        <v>0</v>
      </c>
      <c r="AF142" s="1230">
        <v>93.29</v>
      </c>
      <c r="AG142" s="1226">
        <f t="shared" si="140"/>
        <v>0</v>
      </c>
      <c r="AH142" s="1173">
        <f t="shared" si="123"/>
        <v>0</v>
      </c>
      <c r="AI142" s="1224"/>
      <c r="AJ142" s="1230">
        <v>131</v>
      </c>
      <c r="AK142" s="1226">
        <f t="shared" si="124"/>
        <v>0</v>
      </c>
      <c r="AL142" s="1230">
        <v>93.29</v>
      </c>
      <c r="AM142" s="1226">
        <f t="shared" si="141"/>
        <v>0</v>
      </c>
      <c r="AN142" s="1173">
        <f t="shared" si="125"/>
        <v>0</v>
      </c>
      <c r="AO142" s="1224"/>
      <c r="AP142" s="1230">
        <v>131</v>
      </c>
      <c r="AQ142" s="1226">
        <f t="shared" si="126"/>
        <v>0</v>
      </c>
      <c r="AR142" s="1230">
        <v>93.29</v>
      </c>
      <c r="AS142" s="1226">
        <f t="shared" si="142"/>
        <v>0</v>
      </c>
      <c r="AT142" s="1173">
        <f t="shared" si="127"/>
        <v>0</v>
      </c>
      <c r="AU142" s="1224"/>
      <c r="AV142" s="1230">
        <v>131</v>
      </c>
      <c r="AW142" s="1226">
        <f t="shared" si="128"/>
        <v>0</v>
      </c>
      <c r="AX142" s="1230">
        <v>93.29</v>
      </c>
      <c r="AY142" s="1226">
        <f t="shared" si="143"/>
        <v>0</v>
      </c>
      <c r="AZ142" s="1173">
        <f t="shared" si="129"/>
        <v>0</v>
      </c>
      <c r="BA142" s="1224"/>
      <c r="BB142" s="1229">
        <v>131</v>
      </c>
      <c r="BC142" s="1223">
        <f t="shared" si="130"/>
        <v>0</v>
      </c>
      <c r="BD142" s="1229">
        <v>93.29</v>
      </c>
      <c r="BE142" s="1223">
        <f t="shared" si="144"/>
        <v>0</v>
      </c>
      <c r="BF142" s="1169">
        <f t="shared" si="131"/>
        <v>0</v>
      </c>
      <c r="BG142" s="1169"/>
      <c r="BH142" s="1166">
        <f t="shared" si="101"/>
        <v>0</v>
      </c>
      <c r="BI142" s="1229">
        <v>131</v>
      </c>
      <c r="BJ142" s="1223">
        <f t="shared" si="132"/>
        <v>0</v>
      </c>
      <c r="BK142" s="1229">
        <v>93.29</v>
      </c>
      <c r="BL142" s="1223">
        <f t="shared" si="145"/>
        <v>0</v>
      </c>
      <c r="BM142" s="1169">
        <f t="shared" si="133"/>
        <v>0</v>
      </c>
      <c r="BN142" s="1166">
        <f t="shared" si="102"/>
        <v>87</v>
      </c>
      <c r="BO142" s="1229">
        <v>131</v>
      </c>
      <c r="BP142" s="1223">
        <f t="shared" si="134"/>
        <v>11397</v>
      </c>
      <c r="BQ142" s="1229">
        <v>93.29</v>
      </c>
      <c r="BR142" s="1223">
        <f t="shared" si="146"/>
        <v>8116.2300000000005</v>
      </c>
      <c r="BS142" s="1169">
        <f t="shared" si="135"/>
        <v>19513.23</v>
      </c>
    </row>
    <row r="143" spans="1:71" s="1189" customFormat="1" outlineLevel="1" x14ac:dyDescent="0.2">
      <c r="A143" s="1174" t="s">
        <v>702</v>
      </c>
      <c r="B143" s="1228" t="s">
        <v>1290</v>
      </c>
      <c r="C143" s="1173" t="s">
        <v>1261</v>
      </c>
      <c r="D143" s="1173">
        <v>96</v>
      </c>
      <c r="E143" s="1229">
        <v>4192</v>
      </c>
      <c r="F143" s="1223">
        <f t="shared" si="114"/>
        <v>402432</v>
      </c>
      <c r="G143" s="1229">
        <v>4800.12</v>
      </c>
      <c r="H143" s="1223">
        <f t="shared" si="136"/>
        <v>460811.52000000002</v>
      </c>
      <c r="I143" s="1169">
        <f t="shared" si="115"/>
        <v>863243.52</v>
      </c>
      <c r="J143" s="1169"/>
      <c r="K143" s="1224"/>
      <c r="L143" s="1230">
        <v>4192</v>
      </c>
      <c r="M143" s="1226">
        <f t="shared" si="116"/>
        <v>0</v>
      </c>
      <c r="N143" s="1230">
        <v>4800.12</v>
      </c>
      <c r="O143" s="1226">
        <f t="shared" si="137"/>
        <v>0</v>
      </c>
      <c r="P143" s="1173">
        <f t="shared" si="117"/>
        <v>0</v>
      </c>
      <c r="Q143" s="1224"/>
      <c r="R143" s="1230">
        <v>4192</v>
      </c>
      <c r="S143" s="1226">
        <f t="shared" si="118"/>
        <v>0</v>
      </c>
      <c r="T143" s="1230">
        <v>4800.12</v>
      </c>
      <c r="U143" s="1226">
        <f t="shared" si="138"/>
        <v>0</v>
      </c>
      <c r="V143" s="1173">
        <f t="shared" si="119"/>
        <v>0</v>
      </c>
      <c r="W143" s="1226">
        <v>40</v>
      </c>
      <c r="X143" s="1230">
        <v>4192</v>
      </c>
      <c r="Y143" s="1226">
        <f t="shared" si="120"/>
        <v>167680</v>
      </c>
      <c r="Z143" s="1230">
        <v>4800.12</v>
      </c>
      <c r="AA143" s="1226">
        <f t="shared" si="139"/>
        <v>192004.8</v>
      </c>
      <c r="AB143" s="1173">
        <f t="shared" si="121"/>
        <v>359684.8</v>
      </c>
      <c r="AC143" s="1224"/>
      <c r="AD143" s="1230">
        <v>4192</v>
      </c>
      <c r="AE143" s="1226">
        <f t="shared" si="122"/>
        <v>0</v>
      </c>
      <c r="AF143" s="1230">
        <v>4800.12</v>
      </c>
      <c r="AG143" s="1226">
        <f t="shared" si="140"/>
        <v>0</v>
      </c>
      <c r="AH143" s="1173">
        <f t="shared" si="123"/>
        <v>0</v>
      </c>
      <c r="AI143" s="1224"/>
      <c r="AJ143" s="1230">
        <v>4192</v>
      </c>
      <c r="AK143" s="1226">
        <f t="shared" si="124"/>
        <v>0</v>
      </c>
      <c r="AL143" s="1230">
        <v>4800.12</v>
      </c>
      <c r="AM143" s="1226">
        <f t="shared" si="141"/>
        <v>0</v>
      </c>
      <c r="AN143" s="1173">
        <f t="shared" si="125"/>
        <v>0</v>
      </c>
      <c r="AO143" s="1224"/>
      <c r="AP143" s="1230">
        <v>4192</v>
      </c>
      <c r="AQ143" s="1226">
        <f t="shared" si="126"/>
        <v>0</v>
      </c>
      <c r="AR143" s="1230">
        <v>4800.12</v>
      </c>
      <c r="AS143" s="1226">
        <f t="shared" si="142"/>
        <v>0</v>
      </c>
      <c r="AT143" s="1173">
        <f t="shared" si="127"/>
        <v>0</v>
      </c>
      <c r="AU143" s="1224"/>
      <c r="AV143" s="1230">
        <v>4192</v>
      </c>
      <c r="AW143" s="1226">
        <f t="shared" si="128"/>
        <v>0</v>
      </c>
      <c r="AX143" s="1230">
        <v>4800.12</v>
      </c>
      <c r="AY143" s="1226">
        <f t="shared" si="143"/>
        <v>0</v>
      </c>
      <c r="AZ143" s="1173">
        <f t="shared" si="129"/>
        <v>0</v>
      </c>
      <c r="BA143" s="1224"/>
      <c r="BB143" s="1229">
        <v>4192</v>
      </c>
      <c r="BC143" s="1223">
        <f t="shared" si="130"/>
        <v>0</v>
      </c>
      <c r="BD143" s="1229">
        <v>4800.12</v>
      </c>
      <c r="BE143" s="1223">
        <f t="shared" si="144"/>
        <v>0</v>
      </c>
      <c r="BF143" s="1169">
        <f t="shared" si="131"/>
        <v>0</v>
      </c>
      <c r="BG143" s="1169"/>
      <c r="BH143" s="1166">
        <f t="shared" si="101"/>
        <v>40</v>
      </c>
      <c r="BI143" s="1229">
        <v>4192</v>
      </c>
      <c r="BJ143" s="1223">
        <f t="shared" si="132"/>
        <v>167680</v>
      </c>
      <c r="BK143" s="1229">
        <v>4800.12</v>
      </c>
      <c r="BL143" s="1223">
        <f t="shared" si="145"/>
        <v>192004.8</v>
      </c>
      <c r="BM143" s="1169">
        <f t="shared" si="133"/>
        <v>359684.8</v>
      </c>
      <c r="BN143" s="1166">
        <f t="shared" si="102"/>
        <v>56</v>
      </c>
      <c r="BO143" s="1229">
        <v>4192</v>
      </c>
      <c r="BP143" s="1223">
        <f t="shared" si="134"/>
        <v>234752</v>
      </c>
      <c r="BQ143" s="1229">
        <v>4800.12</v>
      </c>
      <c r="BR143" s="1223">
        <f t="shared" si="146"/>
        <v>268806.71999999997</v>
      </c>
      <c r="BS143" s="1169">
        <f t="shared" si="135"/>
        <v>503558.72</v>
      </c>
    </row>
    <row r="144" spans="1:71" s="1189" customFormat="1" outlineLevel="1" x14ac:dyDescent="0.2">
      <c r="A144" s="1174" t="s">
        <v>703</v>
      </c>
      <c r="B144" s="1228" t="s">
        <v>1291</v>
      </c>
      <c r="C144" s="1173" t="s">
        <v>1261</v>
      </c>
      <c r="D144" s="1173">
        <v>96</v>
      </c>
      <c r="E144" s="1229">
        <v>1572</v>
      </c>
      <c r="F144" s="1223">
        <f t="shared" si="114"/>
        <v>150912</v>
      </c>
      <c r="G144" s="1229">
        <v>1625</v>
      </c>
      <c r="H144" s="1223">
        <f t="shared" si="136"/>
        <v>156000</v>
      </c>
      <c r="I144" s="1169">
        <f t="shared" si="115"/>
        <v>306912</v>
      </c>
      <c r="J144" s="1169"/>
      <c r="K144" s="1224"/>
      <c r="L144" s="1230">
        <v>1572</v>
      </c>
      <c r="M144" s="1226">
        <f t="shared" si="116"/>
        <v>0</v>
      </c>
      <c r="N144" s="1230">
        <v>1625</v>
      </c>
      <c r="O144" s="1226">
        <f t="shared" si="137"/>
        <v>0</v>
      </c>
      <c r="P144" s="1173">
        <f t="shared" si="117"/>
        <v>0</v>
      </c>
      <c r="Q144" s="1224"/>
      <c r="R144" s="1230">
        <v>1572</v>
      </c>
      <c r="S144" s="1226">
        <f t="shared" si="118"/>
        <v>0</v>
      </c>
      <c r="T144" s="1230">
        <v>1625</v>
      </c>
      <c r="U144" s="1226">
        <f t="shared" si="138"/>
        <v>0</v>
      </c>
      <c r="V144" s="1173">
        <f t="shared" si="119"/>
        <v>0</v>
      </c>
      <c r="W144" s="1226">
        <v>40</v>
      </c>
      <c r="X144" s="1230">
        <v>1572</v>
      </c>
      <c r="Y144" s="1226">
        <f t="shared" si="120"/>
        <v>62880</v>
      </c>
      <c r="Z144" s="1230">
        <v>1625</v>
      </c>
      <c r="AA144" s="1226">
        <f t="shared" si="139"/>
        <v>65000</v>
      </c>
      <c r="AB144" s="1173">
        <f t="shared" si="121"/>
        <v>127880</v>
      </c>
      <c r="AC144" s="1224"/>
      <c r="AD144" s="1230">
        <v>1572</v>
      </c>
      <c r="AE144" s="1226">
        <f t="shared" si="122"/>
        <v>0</v>
      </c>
      <c r="AF144" s="1230">
        <v>1625</v>
      </c>
      <c r="AG144" s="1226">
        <f t="shared" si="140"/>
        <v>0</v>
      </c>
      <c r="AH144" s="1173">
        <f t="shared" si="123"/>
        <v>0</v>
      </c>
      <c r="AI144" s="1224"/>
      <c r="AJ144" s="1230">
        <v>1572</v>
      </c>
      <c r="AK144" s="1226">
        <f t="shared" si="124"/>
        <v>0</v>
      </c>
      <c r="AL144" s="1230">
        <v>1625</v>
      </c>
      <c r="AM144" s="1226">
        <f t="shared" si="141"/>
        <v>0</v>
      </c>
      <c r="AN144" s="1173">
        <f t="shared" si="125"/>
        <v>0</v>
      </c>
      <c r="AO144" s="1224"/>
      <c r="AP144" s="1230">
        <v>1572</v>
      </c>
      <c r="AQ144" s="1226">
        <f t="shared" si="126"/>
        <v>0</v>
      </c>
      <c r="AR144" s="1230">
        <v>1625</v>
      </c>
      <c r="AS144" s="1226">
        <f t="shared" si="142"/>
        <v>0</v>
      </c>
      <c r="AT144" s="1173">
        <f t="shared" si="127"/>
        <v>0</v>
      </c>
      <c r="AU144" s="1224"/>
      <c r="AV144" s="1230">
        <v>1572</v>
      </c>
      <c r="AW144" s="1226">
        <f t="shared" si="128"/>
        <v>0</v>
      </c>
      <c r="AX144" s="1230">
        <v>1625</v>
      </c>
      <c r="AY144" s="1226">
        <f t="shared" si="143"/>
        <v>0</v>
      </c>
      <c r="AZ144" s="1173">
        <f t="shared" si="129"/>
        <v>0</v>
      </c>
      <c r="BA144" s="1224"/>
      <c r="BB144" s="1229">
        <v>1572</v>
      </c>
      <c r="BC144" s="1223">
        <f t="shared" si="130"/>
        <v>0</v>
      </c>
      <c r="BD144" s="1229">
        <v>1625</v>
      </c>
      <c r="BE144" s="1223">
        <f t="shared" si="144"/>
        <v>0</v>
      </c>
      <c r="BF144" s="1169">
        <f t="shared" si="131"/>
        <v>0</v>
      </c>
      <c r="BG144" s="1169"/>
      <c r="BH144" s="1166">
        <f t="shared" si="101"/>
        <v>40</v>
      </c>
      <c r="BI144" s="1229">
        <v>1572</v>
      </c>
      <c r="BJ144" s="1223">
        <f t="shared" si="132"/>
        <v>62880</v>
      </c>
      <c r="BK144" s="1229">
        <v>1625</v>
      </c>
      <c r="BL144" s="1223">
        <f t="shared" si="145"/>
        <v>65000</v>
      </c>
      <c r="BM144" s="1169">
        <f t="shared" si="133"/>
        <v>127880</v>
      </c>
      <c r="BN144" s="1166">
        <f t="shared" si="102"/>
        <v>56</v>
      </c>
      <c r="BO144" s="1229">
        <v>1572</v>
      </c>
      <c r="BP144" s="1223">
        <f t="shared" si="134"/>
        <v>88032</v>
      </c>
      <c r="BQ144" s="1229">
        <v>1625</v>
      </c>
      <c r="BR144" s="1223">
        <f t="shared" si="146"/>
        <v>91000</v>
      </c>
      <c r="BS144" s="1169">
        <f t="shared" si="135"/>
        <v>179032</v>
      </c>
    </row>
    <row r="145" spans="1:71" s="1189" customFormat="1" hidden="1" outlineLevel="1" x14ac:dyDescent="0.2">
      <c r="A145" s="1174" t="s">
        <v>704</v>
      </c>
      <c r="B145" s="1228" t="s">
        <v>1292</v>
      </c>
      <c r="C145" s="1173" t="s">
        <v>1261</v>
      </c>
      <c r="D145" s="1173">
        <v>1</v>
      </c>
      <c r="E145" s="1229">
        <v>5895</v>
      </c>
      <c r="F145" s="1223">
        <f t="shared" si="114"/>
        <v>5895</v>
      </c>
      <c r="G145" s="1229">
        <v>40714.129999999997</v>
      </c>
      <c r="H145" s="1223">
        <f t="shared" si="136"/>
        <v>40714.129999999997</v>
      </c>
      <c r="I145" s="1169">
        <f t="shared" si="115"/>
        <v>46609.13</v>
      </c>
      <c r="J145" s="1169"/>
      <c r="K145" s="1224"/>
      <c r="L145" s="1230">
        <v>5895</v>
      </c>
      <c r="M145" s="1226">
        <f t="shared" si="116"/>
        <v>0</v>
      </c>
      <c r="N145" s="1230">
        <v>40714.129999999997</v>
      </c>
      <c r="O145" s="1226">
        <f t="shared" si="137"/>
        <v>0</v>
      </c>
      <c r="P145" s="1173">
        <f t="shared" si="117"/>
        <v>0</v>
      </c>
      <c r="Q145" s="1224"/>
      <c r="R145" s="1230">
        <v>5895</v>
      </c>
      <c r="S145" s="1226">
        <f t="shared" si="118"/>
        <v>0</v>
      </c>
      <c r="T145" s="1230">
        <v>40714.129999999997</v>
      </c>
      <c r="U145" s="1226">
        <f t="shared" si="138"/>
        <v>0</v>
      </c>
      <c r="V145" s="1173">
        <f t="shared" si="119"/>
        <v>0</v>
      </c>
      <c r="W145" s="1226"/>
      <c r="X145" s="1230">
        <v>5895</v>
      </c>
      <c r="Y145" s="1226">
        <f t="shared" si="120"/>
        <v>0</v>
      </c>
      <c r="Z145" s="1230">
        <v>40714.129999999997</v>
      </c>
      <c r="AA145" s="1226">
        <f t="shared" si="139"/>
        <v>0</v>
      </c>
      <c r="AB145" s="1173">
        <f t="shared" si="121"/>
        <v>0</v>
      </c>
      <c r="AC145" s="1224"/>
      <c r="AD145" s="1230">
        <v>5895</v>
      </c>
      <c r="AE145" s="1226">
        <f t="shared" si="122"/>
        <v>0</v>
      </c>
      <c r="AF145" s="1230">
        <v>40714.129999999997</v>
      </c>
      <c r="AG145" s="1226">
        <f t="shared" si="140"/>
        <v>0</v>
      </c>
      <c r="AH145" s="1173">
        <f t="shared" si="123"/>
        <v>0</v>
      </c>
      <c r="AI145" s="1224"/>
      <c r="AJ145" s="1230">
        <v>5895</v>
      </c>
      <c r="AK145" s="1226">
        <f t="shared" si="124"/>
        <v>0</v>
      </c>
      <c r="AL145" s="1230">
        <v>40714.129999999997</v>
      </c>
      <c r="AM145" s="1226">
        <f t="shared" si="141"/>
        <v>0</v>
      </c>
      <c r="AN145" s="1173">
        <f t="shared" si="125"/>
        <v>0</v>
      </c>
      <c r="AO145" s="1224"/>
      <c r="AP145" s="1230">
        <v>5895</v>
      </c>
      <c r="AQ145" s="1226">
        <f t="shared" si="126"/>
        <v>0</v>
      </c>
      <c r="AR145" s="1230">
        <v>40714.129999999997</v>
      </c>
      <c r="AS145" s="1226">
        <f t="shared" si="142"/>
        <v>0</v>
      </c>
      <c r="AT145" s="1173">
        <f t="shared" si="127"/>
        <v>0</v>
      </c>
      <c r="AU145" s="1224"/>
      <c r="AV145" s="1230">
        <v>5895</v>
      </c>
      <c r="AW145" s="1226">
        <f t="shared" si="128"/>
        <v>0</v>
      </c>
      <c r="AX145" s="1230">
        <v>40714.129999999997</v>
      </c>
      <c r="AY145" s="1226">
        <f t="shared" si="143"/>
        <v>0</v>
      </c>
      <c r="AZ145" s="1173">
        <f t="shared" si="129"/>
        <v>0</v>
      </c>
      <c r="BA145" s="1224"/>
      <c r="BB145" s="1229">
        <v>5895</v>
      </c>
      <c r="BC145" s="1223">
        <f t="shared" si="130"/>
        <v>0</v>
      </c>
      <c r="BD145" s="1229">
        <v>40714.129999999997</v>
      </c>
      <c r="BE145" s="1223">
        <f t="shared" si="144"/>
        <v>0</v>
      </c>
      <c r="BF145" s="1169">
        <f t="shared" si="131"/>
        <v>0</v>
      </c>
      <c r="BG145" s="1169"/>
      <c r="BH145" s="1166">
        <f t="shared" si="101"/>
        <v>0</v>
      </c>
      <c r="BI145" s="1229">
        <v>5895</v>
      </c>
      <c r="BJ145" s="1223">
        <f t="shared" si="132"/>
        <v>0</v>
      </c>
      <c r="BK145" s="1229">
        <v>40714.129999999997</v>
      </c>
      <c r="BL145" s="1223">
        <f t="shared" si="145"/>
        <v>0</v>
      </c>
      <c r="BM145" s="1169">
        <f t="shared" si="133"/>
        <v>0</v>
      </c>
      <c r="BN145" s="1166">
        <f t="shared" si="102"/>
        <v>1</v>
      </c>
      <c r="BO145" s="1229">
        <v>5895</v>
      </c>
      <c r="BP145" s="1223">
        <f t="shared" si="134"/>
        <v>5895</v>
      </c>
      <c r="BQ145" s="1229">
        <v>40714.129999999997</v>
      </c>
      <c r="BR145" s="1223">
        <f t="shared" si="146"/>
        <v>40714.129999999997</v>
      </c>
      <c r="BS145" s="1169">
        <f t="shared" si="135"/>
        <v>46609.13</v>
      </c>
    </row>
    <row r="146" spans="1:71" s="1189" customFormat="1" hidden="1" outlineLevel="1" x14ac:dyDescent="0.2">
      <c r="A146" s="1174" t="s">
        <v>705</v>
      </c>
      <c r="B146" s="1228" t="s">
        <v>1293</v>
      </c>
      <c r="C146" s="1173" t="s">
        <v>1261</v>
      </c>
      <c r="D146" s="1173">
        <v>1</v>
      </c>
      <c r="E146" s="1229">
        <v>5895</v>
      </c>
      <c r="F146" s="1223">
        <f t="shared" si="114"/>
        <v>5895</v>
      </c>
      <c r="G146" s="1229">
        <v>42423.73</v>
      </c>
      <c r="H146" s="1223">
        <f t="shared" si="136"/>
        <v>42423.73</v>
      </c>
      <c r="I146" s="1169">
        <f t="shared" si="115"/>
        <v>48318.73</v>
      </c>
      <c r="J146" s="1169"/>
      <c r="K146" s="1224"/>
      <c r="L146" s="1230">
        <v>5895</v>
      </c>
      <c r="M146" s="1226">
        <f t="shared" si="116"/>
        <v>0</v>
      </c>
      <c r="N146" s="1230">
        <v>42423.73</v>
      </c>
      <c r="O146" s="1226">
        <f t="shared" si="137"/>
        <v>0</v>
      </c>
      <c r="P146" s="1173">
        <f t="shared" si="117"/>
        <v>0</v>
      </c>
      <c r="Q146" s="1224"/>
      <c r="R146" s="1230">
        <v>5895</v>
      </c>
      <c r="S146" s="1226">
        <f t="shared" si="118"/>
        <v>0</v>
      </c>
      <c r="T146" s="1230">
        <v>42423.73</v>
      </c>
      <c r="U146" s="1226">
        <f t="shared" si="138"/>
        <v>0</v>
      </c>
      <c r="V146" s="1173">
        <f t="shared" si="119"/>
        <v>0</v>
      </c>
      <c r="W146" s="1226"/>
      <c r="X146" s="1230">
        <v>5895</v>
      </c>
      <c r="Y146" s="1226">
        <f t="shared" si="120"/>
        <v>0</v>
      </c>
      <c r="Z146" s="1230">
        <v>42423.73</v>
      </c>
      <c r="AA146" s="1226">
        <f t="shared" si="139"/>
        <v>0</v>
      </c>
      <c r="AB146" s="1173">
        <f t="shared" si="121"/>
        <v>0</v>
      </c>
      <c r="AC146" s="1224"/>
      <c r="AD146" s="1230">
        <v>5895</v>
      </c>
      <c r="AE146" s="1226">
        <f t="shared" si="122"/>
        <v>0</v>
      </c>
      <c r="AF146" s="1230">
        <v>42423.73</v>
      </c>
      <c r="AG146" s="1226">
        <f t="shared" si="140"/>
        <v>0</v>
      </c>
      <c r="AH146" s="1173">
        <f t="shared" si="123"/>
        <v>0</v>
      </c>
      <c r="AI146" s="1224"/>
      <c r="AJ146" s="1230">
        <v>5895</v>
      </c>
      <c r="AK146" s="1226">
        <f t="shared" si="124"/>
        <v>0</v>
      </c>
      <c r="AL146" s="1230">
        <v>42423.73</v>
      </c>
      <c r="AM146" s="1226">
        <f t="shared" si="141"/>
        <v>0</v>
      </c>
      <c r="AN146" s="1173">
        <f t="shared" si="125"/>
        <v>0</v>
      </c>
      <c r="AO146" s="1224"/>
      <c r="AP146" s="1230">
        <v>5895</v>
      </c>
      <c r="AQ146" s="1226">
        <f t="shared" si="126"/>
        <v>0</v>
      </c>
      <c r="AR146" s="1230">
        <v>42423.73</v>
      </c>
      <c r="AS146" s="1226">
        <f t="shared" si="142"/>
        <v>0</v>
      </c>
      <c r="AT146" s="1173">
        <f t="shared" si="127"/>
        <v>0</v>
      </c>
      <c r="AU146" s="1224"/>
      <c r="AV146" s="1230">
        <v>5895</v>
      </c>
      <c r="AW146" s="1226">
        <f t="shared" si="128"/>
        <v>0</v>
      </c>
      <c r="AX146" s="1230">
        <v>42423.73</v>
      </c>
      <c r="AY146" s="1226">
        <f t="shared" si="143"/>
        <v>0</v>
      </c>
      <c r="AZ146" s="1173">
        <f t="shared" si="129"/>
        <v>0</v>
      </c>
      <c r="BA146" s="1224"/>
      <c r="BB146" s="1229">
        <v>5895</v>
      </c>
      <c r="BC146" s="1223">
        <f t="shared" si="130"/>
        <v>0</v>
      </c>
      <c r="BD146" s="1229">
        <v>42423.73</v>
      </c>
      <c r="BE146" s="1223">
        <f t="shared" si="144"/>
        <v>0</v>
      </c>
      <c r="BF146" s="1169">
        <f t="shared" si="131"/>
        <v>0</v>
      </c>
      <c r="BG146" s="1169"/>
      <c r="BH146" s="1166">
        <f t="shared" si="101"/>
        <v>0</v>
      </c>
      <c r="BI146" s="1229">
        <v>5895</v>
      </c>
      <c r="BJ146" s="1223">
        <f t="shared" si="132"/>
        <v>0</v>
      </c>
      <c r="BK146" s="1229">
        <v>42423.73</v>
      </c>
      <c r="BL146" s="1223">
        <f t="shared" si="145"/>
        <v>0</v>
      </c>
      <c r="BM146" s="1169">
        <f t="shared" si="133"/>
        <v>0</v>
      </c>
      <c r="BN146" s="1166">
        <f t="shared" si="102"/>
        <v>1</v>
      </c>
      <c r="BO146" s="1229">
        <v>5895</v>
      </c>
      <c r="BP146" s="1223">
        <f t="shared" si="134"/>
        <v>5895</v>
      </c>
      <c r="BQ146" s="1229">
        <v>42423.73</v>
      </c>
      <c r="BR146" s="1223">
        <f t="shared" si="146"/>
        <v>42423.73</v>
      </c>
      <c r="BS146" s="1169">
        <f t="shared" si="135"/>
        <v>48318.73</v>
      </c>
    </row>
    <row r="147" spans="1:71" hidden="1" outlineLevel="1" x14ac:dyDescent="0.2">
      <c r="A147" s="1174" t="s">
        <v>706</v>
      </c>
      <c r="B147" s="1228" t="s">
        <v>246</v>
      </c>
      <c r="C147" s="1173" t="s">
        <v>1261</v>
      </c>
      <c r="D147" s="1173">
        <v>1</v>
      </c>
      <c r="E147" s="1222">
        <v>3406</v>
      </c>
      <c r="F147" s="1223">
        <f t="shared" si="114"/>
        <v>3406</v>
      </c>
      <c r="G147" s="1222">
        <v>4581.25</v>
      </c>
      <c r="H147" s="1223">
        <f t="shared" si="136"/>
        <v>4581.25</v>
      </c>
      <c r="I147" s="1223">
        <f t="shared" si="115"/>
        <v>7987.25</v>
      </c>
      <c r="J147" s="1223"/>
      <c r="K147" s="1224"/>
      <c r="L147" s="1225">
        <v>3406</v>
      </c>
      <c r="M147" s="1226">
        <f t="shared" si="116"/>
        <v>0</v>
      </c>
      <c r="N147" s="1225">
        <v>4581.25</v>
      </c>
      <c r="O147" s="1226">
        <f t="shared" si="137"/>
        <v>0</v>
      </c>
      <c r="P147" s="1226">
        <f t="shared" si="117"/>
        <v>0</v>
      </c>
      <c r="Q147" s="1224"/>
      <c r="R147" s="1225">
        <v>3406</v>
      </c>
      <c r="S147" s="1226">
        <f t="shared" si="118"/>
        <v>0</v>
      </c>
      <c r="T147" s="1225">
        <v>4581.25</v>
      </c>
      <c r="U147" s="1226">
        <f t="shared" si="138"/>
        <v>0</v>
      </c>
      <c r="V147" s="1226">
        <f t="shared" si="119"/>
        <v>0</v>
      </c>
      <c r="W147" s="1226"/>
      <c r="X147" s="1225">
        <v>3406</v>
      </c>
      <c r="Y147" s="1226">
        <f t="shared" si="120"/>
        <v>0</v>
      </c>
      <c r="Z147" s="1225">
        <v>4581.25</v>
      </c>
      <c r="AA147" s="1226">
        <f t="shared" si="139"/>
        <v>0</v>
      </c>
      <c r="AB147" s="1226">
        <f t="shared" si="121"/>
        <v>0</v>
      </c>
      <c r="AC147" s="1224"/>
      <c r="AD147" s="1225">
        <v>3406</v>
      </c>
      <c r="AE147" s="1226">
        <f t="shared" si="122"/>
        <v>0</v>
      </c>
      <c r="AF147" s="1225">
        <v>4581.25</v>
      </c>
      <c r="AG147" s="1226">
        <f t="shared" si="140"/>
        <v>0</v>
      </c>
      <c r="AH147" s="1226">
        <f t="shared" si="123"/>
        <v>0</v>
      </c>
      <c r="AI147" s="1224"/>
      <c r="AJ147" s="1225">
        <v>3406</v>
      </c>
      <c r="AK147" s="1226">
        <f t="shared" si="124"/>
        <v>0</v>
      </c>
      <c r="AL147" s="1225">
        <v>4581.25</v>
      </c>
      <c r="AM147" s="1226">
        <f t="shared" si="141"/>
        <v>0</v>
      </c>
      <c r="AN147" s="1226">
        <f t="shared" si="125"/>
        <v>0</v>
      </c>
      <c r="AO147" s="1224"/>
      <c r="AP147" s="1225">
        <v>3406</v>
      </c>
      <c r="AQ147" s="1226">
        <f t="shared" si="126"/>
        <v>0</v>
      </c>
      <c r="AR147" s="1225">
        <v>4581.25</v>
      </c>
      <c r="AS147" s="1226">
        <f t="shared" si="142"/>
        <v>0</v>
      </c>
      <c r="AT147" s="1226">
        <f t="shared" si="127"/>
        <v>0</v>
      </c>
      <c r="AU147" s="1224"/>
      <c r="AV147" s="1225">
        <v>3406</v>
      </c>
      <c r="AW147" s="1226">
        <f t="shared" si="128"/>
        <v>0</v>
      </c>
      <c r="AX147" s="1225">
        <v>4581.25</v>
      </c>
      <c r="AY147" s="1226">
        <f t="shared" si="143"/>
        <v>0</v>
      </c>
      <c r="AZ147" s="1226">
        <f t="shared" si="129"/>
        <v>0</v>
      </c>
      <c r="BA147" s="1224"/>
      <c r="BB147" s="1222">
        <v>3406</v>
      </c>
      <c r="BC147" s="1223">
        <f t="shared" si="130"/>
        <v>0</v>
      </c>
      <c r="BD147" s="1222">
        <v>4581.25</v>
      </c>
      <c r="BE147" s="1223">
        <f t="shared" si="144"/>
        <v>0</v>
      </c>
      <c r="BF147" s="1223">
        <f t="shared" si="131"/>
        <v>0</v>
      </c>
      <c r="BG147" s="1223"/>
      <c r="BH147" s="1166">
        <f t="shared" si="101"/>
        <v>0</v>
      </c>
      <c r="BI147" s="1222">
        <v>3406</v>
      </c>
      <c r="BJ147" s="1223">
        <f t="shared" si="132"/>
        <v>0</v>
      </c>
      <c r="BK147" s="1222">
        <v>4581.25</v>
      </c>
      <c r="BL147" s="1223">
        <f t="shared" si="145"/>
        <v>0</v>
      </c>
      <c r="BM147" s="1223">
        <f t="shared" si="133"/>
        <v>0</v>
      </c>
      <c r="BN147" s="1166">
        <f t="shared" si="102"/>
        <v>1</v>
      </c>
      <c r="BO147" s="1222">
        <v>3406</v>
      </c>
      <c r="BP147" s="1223">
        <f t="shared" si="134"/>
        <v>3406</v>
      </c>
      <c r="BQ147" s="1222">
        <v>4581.25</v>
      </c>
      <c r="BR147" s="1223">
        <f t="shared" si="146"/>
        <v>4581.25</v>
      </c>
      <c r="BS147" s="1223">
        <f t="shared" si="135"/>
        <v>7987.25</v>
      </c>
    </row>
    <row r="148" spans="1:71" hidden="1" outlineLevel="1" x14ac:dyDescent="0.2">
      <c r="A148" s="1174" t="s">
        <v>707</v>
      </c>
      <c r="B148" s="1228" t="s">
        <v>1294</v>
      </c>
      <c r="C148" s="1173" t="s">
        <v>1261</v>
      </c>
      <c r="D148" s="1173">
        <v>1</v>
      </c>
      <c r="E148" s="1222">
        <v>3406</v>
      </c>
      <c r="F148" s="1223">
        <f t="shared" si="114"/>
        <v>3406</v>
      </c>
      <c r="G148" s="1222">
        <v>11700</v>
      </c>
      <c r="H148" s="1223">
        <f t="shared" si="136"/>
        <v>11700</v>
      </c>
      <c r="I148" s="1223">
        <f t="shared" si="115"/>
        <v>15106</v>
      </c>
      <c r="J148" s="1223"/>
      <c r="K148" s="1224"/>
      <c r="L148" s="1225">
        <v>3406</v>
      </c>
      <c r="M148" s="1226">
        <f t="shared" si="116"/>
        <v>0</v>
      </c>
      <c r="N148" s="1225">
        <v>11700</v>
      </c>
      <c r="O148" s="1226">
        <f t="shared" si="137"/>
        <v>0</v>
      </c>
      <c r="P148" s="1226">
        <f t="shared" si="117"/>
        <v>0</v>
      </c>
      <c r="Q148" s="1224"/>
      <c r="R148" s="1225">
        <v>3406</v>
      </c>
      <c r="S148" s="1226">
        <f t="shared" si="118"/>
        <v>0</v>
      </c>
      <c r="T148" s="1225">
        <v>11700</v>
      </c>
      <c r="U148" s="1226">
        <f t="shared" si="138"/>
        <v>0</v>
      </c>
      <c r="V148" s="1226">
        <f t="shared" si="119"/>
        <v>0</v>
      </c>
      <c r="W148" s="1226"/>
      <c r="X148" s="1225">
        <v>3406</v>
      </c>
      <c r="Y148" s="1226">
        <f t="shared" si="120"/>
        <v>0</v>
      </c>
      <c r="Z148" s="1225">
        <v>11700</v>
      </c>
      <c r="AA148" s="1226">
        <f t="shared" si="139"/>
        <v>0</v>
      </c>
      <c r="AB148" s="1226">
        <f t="shared" si="121"/>
        <v>0</v>
      </c>
      <c r="AC148" s="1224"/>
      <c r="AD148" s="1225">
        <v>3406</v>
      </c>
      <c r="AE148" s="1226">
        <f t="shared" si="122"/>
        <v>0</v>
      </c>
      <c r="AF148" s="1225">
        <v>11700</v>
      </c>
      <c r="AG148" s="1226">
        <f t="shared" si="140"/>
        <v>0</v>
      </c>
      <c r="AH148" s="1226">
        <f t="shared" si="123"/>
        <v>0</v>
      </c>
      <c r="AI148" s="1224"/>
      <c r="AJ148" s="1225">
        <v>3406</v>
      </c>
      <c r="AK148" s="1226">
        <f t="shared" si="124"/>
        <v>0</v>
      </c>
      <c r="AL148" s="1225">
        <v>11700</v>
      </c>
      <c r="AM148" s="1226">
        <f t="shared" si="141"/>
        <v>0</v>
      </c>
      <c r="AN148" s="1226">
        <f t="shared" si="125"/>
        <v>0</v>
      </c>
      <c r="AO148" s="1224"/>
      <c r="AP148" s="1225">
        <v>3406</v>
      </c>
      <c r="AQ148" s="1226">
        <f t="shared" si="126"/>
        <v>0</v>
      </c>
      <c r="AR148" s="1225">
        <v>11700</v>
      </c>
      <c r="AS148" s="1226">
        <f t="shared" si="142"/>
        <v>0</v>
      </c>
      <c r="AT148" s="1226">
        <f t="shared" si="127"/>
        <v>0</v>
      </c>
      <c r="AU148" s="1224"/>
      <c r="AV148" s="1225">
        <v>3406</v>
      </c>
      <c r="AW148" s="1226">
        <f t="shared" si="128"/>
        <v>0</v>
      </c>
      <c r="AX148" s="1225">
        <v>11700</v>
      </c>
      <c r="AY148" s="1226">
        <f t="shared" si="143"/>
        <v>0</v>
      </c>
      <c r="AZ148" s="1226">
        <f t="shared" si="129"/>
        <v>0</v>
      </c>
      <c r="BA148" s="1224"/>
      <c r="BB148" s="1222">
        <v>3406</v>
      </c>
      <c r="BC148" s="1223">
        <f t="shared" si="130"/>
        <v>0</v>
      </c>
      <c r="BD148" s="1222">
        <v>11700</v>
      </c>
      <c r="BE148" s="1223">
        <f t="shared" si="144"/>
        <v>0</v>
      </c>
      <c r="BF148" s="1223">
        <f t="shared" si="131"/>
        <v>0</v>
      </c>
      <c r="BG148" s="1223"/>
      <c r="BH148" s="1166">
        <f t="shared" si="101"/>
        <v>0</v>
      </c>
      <c r="BI148" s="1222">
        <v>3406</v>
      </c>
      <c r="BJ148" s="1223">
        <f t="shared" si="132"/>
        <v>0</v>
      </c>
      <c r="BK148" s="1222">
        <v>11700</v>
      </c>
      <c r="BL148" s="1223">
        <f t="shared" si="145"/>
        <v>0</v>
      </c>
      <c r="BM148" s="1223">
        <f t="shared" si="133"/>
        <v>0</v>
      </c>
      <c r="BN148" s="1166">
        <f t="shared" si="102"/>
        <v>1</v>
      </c>
      <c r="BO148" s="1222">
        <v>3406</v>
      </c>
      <c r="BP148" s="1223">
        <f t="shared" si="134"/>
        <v>3406</v>
      </c>
      <c r="BQ148" s="1222">
        <v>11700</v>
      </c>
      <c r="BR148" s="1223">
        <f t="shared" si="146"/>
        <v>11700</v>
      </c>
      <c r="BS148" s="1223">
        <f t="shared" si="135"/>
        <v>15106</v>
      </c>
    </row>
    <row r="149" spans="1:71" hidden="1" outlineLevel="1" x14ac:dyDescent="0.2">
      <c r="A149" s="1174" t="s">
        <v>708</v>
      </c>
      <c r="B149" s="1228" t="s">
        <v>248</v>
      </c>
      <c r="C149" s="1173" t="s">
        <v>1261</v>
      </c>
      <c r="D149" s="1173">
        <v>1</v>
      </c>
      <c r="E149" s="1222">
        <v>3930</v>
      </c>
      <c r="F149" s="1223">
        <f t="shared" si="114"/>
        <v>3930</v>
      </c>
      <c r="G149" s="1222">
        <v>3325.4</v>
      </c>
      <c r="H149" s="1223">
        <f t="shared" si="136"/>
        <v>3325.4</v>
      </c>
      <c r="I149" s="1223">
        <f t="shared" si="115"/>
        <v>7255.4</v>
      </c>
      <c r="J149" s="1223"/>
      <c r="K149" s="1224"/>
      <c r="L149" s="1225">
        <v>3930</v>
      </c>
      <c r="M149" s="1226">
        <f t="shared" si="116"/>
        <v>0</v>
      </c>
      <c r="N149" s="1225">
        <v>3325.4</v>
      </c>
      <c r="O149" s="1226">
        <f t="shared" si="137"/>
        <v>0</v>
      </c>
      <c r="P149" s="1226">
        <f t="shared" si="117"/>
        <v>0</v>
      </c>
      <c r="Q149" s="1224"/>
      <c r="R149" s="1225">
        <v>3930</v>
      </c>
      <c r="S149" s="1226">
        <f t="shared" si="118"/>
        <v>0</v>
      </c>
      <c r="T149" s="1225">
        <v>3325.4</v>
      </c>
      <c r="U149" s="1226">
        <f t="shared" si="138"/>
        <v>0</v>
      </c>
      <c r="V149" s="1226">
        <f t="shared" si="119"/>
        <v>0</v>
      </c>
      <c r="W149" s="1226"/>
      <c r="X149" s="1225">
        <v>3930</v>
      </c>
      <c r="Y149" s="1226">
        <f t="shared" si="120"/>
        <v>0</v>
      </c>
      <c r="Z149" s="1225">
        <v>3325.4</v>
      </c>
      <c r="AA149" s="1226">
        <f t="shared" si="139"/>
        <v>0</v>
      </c>
      <c r="AB149" s="1226">
        <f t="shared" si="121"/>
        <v>0</v>
      </c>
      <c r="AC149" s="1224"/>
      <c r="AD149" s="1225">
        <v>3930</v>
      </c>
      <c r="AE149" s="1226">
        <f t="shared" si="122"/>
        <v>0</v>
      </c>
      <c r="AF149" s="1225">
        <v>3325.4</v>
      </c>
      <c r="AG149" s="1226">
        <f t="shared" si="140"/>
        <v>0</v>
      </c>
      <c r="AH149" s="1226">
        <f t="shared" si="123"/>
        <v>0</v>
      </c>
      <c r="AI149" s="1224"/>
      <c r="AJ149" s="1225">
        <v>3930</v>
      </c>
      <c r="AK149" s="1226">
        <f t="shared" si="124"/>
        <v>0</v>
      </c>
      <c r="AL149" s="1225">
        <v>3325.4</v>
      </c>
      <c r="AM149" s="1226">
        <f t="shared" si="141"/>
        <v>0</v>
      </c>
      <c r="AN149" s="1226">
        <f t="shared" si="125"/>
        <v>0</v>
      </c>
      <c r="AO149" s="1224"/>
      <c r="AP149" s="1225">
        <v>3930</v>
      </c>
      <c r="AQ149" s="1226">
        <f t="shared" si="126"/>
        <v>0</v>
      </c>
      <c r="AR149" s="1225">
        <v>3325.4</v>
      </c>
      <c r="AS149" s="1226">
        <f t="shared" si="142"/>
        <v>0</v>
      </c>
      <c r="AT149" s="1226">
        <f t="shared" si="127"/>
        <v>0</v>
      </c>
      <c r="AU149" s="1224"/>
      <c r="AV149" s="1225">
        <v>3930</v>
      </c>
      <c r="AW149" s="1226">
        <f t="shared" si="128"/>
        <v>0</v>
      </c>
      <c r="AX149" s="1225">
        <v>3325.4</v>
      </c>
      <c r="AY149" s="1226">
        <f t="shared" si="143"/>
        <v>0</v>
      </c>
      <c r="AZ149" s="1226">
        <f t="shared" si="129"/>
        <v>0</v>
      </c>
      <c r="BA149" s="1224"/>
      <c r="BB149" s="1222">
        <v>3930</v>
      </c>
      <c r="BC149" s="1223">
        <f t="shared" si="130"/>
        <v>0</v>
      </c>
      <c r="BD149" s="1222">
        <v>3325.4</v>
      </c>
      <c r="BE149" s="1223">
        <f t="shared" si="144"/>
        <v>0</v>
      </c>
      <c r="BF149" s="1223">
        <f t="shared" si="131"/>
        <v>0</v>
      </c>
      <c r="BG149" s="1223"/>
      <c r="BH149" s="1166">
        <f t="shared" si="101"/>
        <v>0</v>
      </c>
      <c r="BI149" s="1222">
        <v>3930</v>
      </c>
      <c r="BJ149" s="1223">
        <f t="shared" si="132"/>
        <v>0</v>
      </c>
      <c r="BK149" s="1222">
        <v>3325.4</v>
      </c>
      <c r="BL149" s="1223">
        <f t="shared" si="145"/>
        <v>0</v>
      </c>
      <c r="BM149" s="1223">
        <f t="shared" si="133"/>
        <v>0</v>
      </c>
      <c r="BN149" s="1166">
        <f t="shared" si="102"/>
        <v>1</v>
      </c>
      <c r="BO149" s="1222">
        <v>3930</v>
      </c>
      <c r="BP149" s="1223">
        <f t="shared" si="134"/>
        <v>3930</v>
      </c>
      <c r="BQ149" s="1222">
        <v>3325.4</v>
      </c>
      <c r="BR149" s="1223">
        <f t="shared" si="146"/>
        <v>3325.4</v>
      </c>
      <c r="BS149" s="1223">
        <f t="shared" si="135"/>
        <v>7255.4</v>
      </c>
    </row>
    <row r="150" spans="1:71" s="1189" customFormat="1" hidden="1" outlineLevel="1" x14ac:dyDescent="0.2">
      <c r="A150" s="1174" t="s">
        <v>709</v>
      </c>
      <c r="B150" s="1228" t="s">
        <v>249</v>
      </c>
      <c r="C150" s="1173" t="s">
        <v>32</v>
      </c>
      <c r="D150" s="1173">
        <v>585</v>
      </c>
      <c r="E150" s="1222">
        <v>497.8</v>
      </c>
      <c r="F150" s="1223">
        <f>D150*E150</f>
        <v>291213</v>
      </c>
      <c r="G150" s="1222">
        <v>699.4</v>
      </c>
      <c r="H150" s="1223">
        <f>D150*G150</f>
        <v>409149</v>
      </c>
      <c r="I150" s="1223">
        <f t="shared" si="115"/>
        <v>700362</v>
      </c>
      <c r="J150" s="1223"/>
      <c r="K150" s="1224"/>
      <c r="L150" s="1225">
        <v>497.8</v>
      </c>
      <c r="M150" s="1226">
        <f>K150*L150</f>
        <v>0</v>
      </c>
      <c r="N150" s="1225">
        <v>699.4</v>
      </c>
      <c r="O150" s="1226">
        <f>K150*N150</f>
        <v>0</v>
      </c>
      <c r="P150" s="1226">
        <f t="shared" si="117"/>
        <v>0</v>
      </c>
      <c r="Q150" s="1224"/>
      <c r="R150" s="1225">
        <v>497.8</v>
      </c>
      <c r="S150" s="1226">
        <f>Q150*R150</f>
        <v>0</v>
      </c>
      <c r="T150" s="1225">
        <v>699.4</v>
      </c>
      <c r="U150" s="1226">
        <f>Q150*T150</f>
        <v>0</v>
      </c>
      <c r="V150" s="1226">
        <f t="shared" si="119"/>
        <v>0</v>
      </c>
      <c r="W150" s="1226"/>
      <c r="X150" s="1225">
        <v>497.8</v>
      </c>
      <c r="Y150" s="1226">
        <f>W150*X150</f>
        <v>0</v>
      </c>
      <c r="Z150" s="1225">
        <v>699.4</v>
      </c>
      <c r="AA150" s="1226">
        <f>W150*Z150</f>
        <v>0</v>
      </c>
      <c r="AB150" s="1226">
        <f t="shared" si="121"/>
        <v>0</v>
      </c>
      <c r="AC150" s="1224"/>
      <c r="AD150" s="1225">
        <v>497.8</v>
      </c>
      <c r="AE150" s="1226">
        <f>AC150*AD150</f>
        <v>0</v>
      </c>
      <c r="AF150" s="1225">
        <v>699.4</v>
      </c>
      <c r="AG150" s="1226">
        <f>AC150*AF150</f>
        <v>0</v>
      </c>
      <c r="AH150" s="1226">
        <f t="shared" si="123"/>
        <v>0</v>
      </c>
      <c r="AI150" s="1224"/>
      <c r="AJ150" s="1225">
        <v>497.8</v>
      </c>
      <c r="AK150" s="1226">
        <f>AI150*AJ150</f>
        <v>0</v>
      </c>
      <c r="AL150" s="1225">
        <v>699.4</v>
      </c>
      <c r="AM150" s="1226">
        <f>AI150*AL150</f>
        <v>0</v>
      </c>
      <c r="AN150" s="1226">
        <f t="shared" si="125"/>
        <v>0</v>
      </c>
      <c r="AO150" s="1224"/>
      <c r="AP150" s="1225">
        <v>497.8</v>
      </c>
      <c r="AQ150" s="1226">
        <f>AO150*AP150</f>
        <v>0</v>
      </c>
      <c r="AR150" s="1225">
        <v>699.4</v>
      </c>
      <c r="AS150" s="1226">
        <f>AO150*AR150</f>
        <v>0</v>
      </c>
      <c r="AT150" s="1226">
        <f t="shared" si="127"/>
        <v>0</v>
      </c>
      <c r="AU150" s="1224"/>
      <c r="AV150" s="1225">
        <v>497.8</v>
      </c>
      <c r="AW150" s="1226">
        <f>AU150*AV150</f>
        <v>0</v>
      </c>
      <c r="AX150" s="1225">
        <v>699.4</v>
      </c>
      <c r="AY150" s="1226">
        <f>AU150*AX150</f>
        <v>0</v>
      </c>
      <c r="AZ150" s="1226">
        <f t="shared" si="129"/>
        <v>0</v>
      </c>
      <c r="BA150" s="1224"/>
      <c r="BB150" s="1222">
        <v>497.8</v>
      </c>
      <c r="BC150" s="1223">
        <f>BA150*BB150</f>
        <v>0</v>
      </c>
      <c r="BD150" s="1222">
        <v>699.4</v>
      </c>
      <c r="BE150" s="1223">
        <f>BA150*BD150</f>
        <v>0</v>
      </c>
      <c r="BF150" s="1223">
        <f t="shared" si="131"/>
        <v>0</v>
      </c>
      <c r="BG150" s="1223"/>
      <c r="BH150" s="1166">
        <f t="shared" si="101"/>
        <v>0</v>
      </c>
      <c r="BI150" s="1222">
        <v>497.8</v>
      </c>
      <c r="BJ150" s="1223">
        <f>BH150*BI150</f>
        <v>0</v>
      </c>
      <c r="BK150" s="1222">
        <v>699.4</v>
      </c>
      <c r="BL150" s="1223">
        <f>BH150*BK150</f>
        <v>0</v>
      </c>
      <c r="BM150" s="1223">
        <f t="shared" si="133"/>
        <v>0</v>
      </c>
      <c r="BN150" s="1166">
        <f t="shared" si="102"/>
        <v>585</v>
      </c>
      <c r="BO150" s="1222">
        <v>497.8</v>
      </c>
      <c r="BP150" s="1223">
        <f>BN150*BO150</f>
        <v>291213</v>
      </c>
      <c r="BQ150" s="1222">
        <v>699.4</v>
      </c>
      <c r="BR150" s="1223">
        <f>BN150*BQ150</f>
        <v>409149</v>
      </c>
      <c r="BS150" s="1223">
        <f t="shared" si="135"/>
        <v>700362</v>
      </c>
    </row>
    <row r="151" spans="1:71" s="1189" customFormat="1" hidden="1" outlineLevel="1" x14ac:dyDescent="0.2">
      <c r="A151" s="1174" t="s">
        <v>710</v>
      </c>
      <c r="B151" s="1228" t="s">
        <v>250</v>
      </c>
      <c r="C151" s="1173" t="s">
        <v>32</v>
      </c>
      <c r="D151" s="1173">
        <v>585</v>
      </c>
      <c r="E151" s="1222">
        <v>131</v>
      </c>
      <c r="F151" s="1223">
        <f>D151*E151</f>
        <v>76635</v>
      </c>
      <c r="G151" s="1222">
        <v>380.64</v>
      </c>
      <c r="H151" s="1223">
        <f>D151*G151</f>
        <v>222674.4</v>
      </c>
      <c r="I151" s="1223">
        <f t="shared" si="115"/>
        <v>299309.40000000002</v>
      </c>
      <c r="J151" s="1223"/>
      <c r="K151" s="1224"/>
      <c r="L151" s="1225">
        <v>131</v>
      </c>
      <c r="M151" s="1226">
        <f>K151*L151</f>
        <v>0</v>
      </c>
      <c r="N151" s="1225">
        <v>380.64</v>
      </c>
      <c r="O151" s="1226">
        <f>K151*N151</f>
        <v>0</v>
      </c>
      <c r="P151" s="1226">
        <f t="shared" si="117"/>
        <v>0</v>
      </c>
      <c r="Q151" s="1224"/>
      <c r="R151" s="1225">
        <v>131</v>
      </c>
      <c r="S151" s="1226">
        <f>Q151*R151</f>
        <v>0</v>
      </c>
      <c r="T151" s="1225">
        <v>380.64</v>
      </c>
      <c r="U151" s="1226">
        <f>Q151*T151</f>
        <v>0</v>
      </c>
      <c r="V151" s="1226">
        <f t="shared" si="119"/>
        <v>0</v>
      </c>
      <c r="W151" s="1226"/>
      <c r="X151" s="1225">
        <v>131</v>
      </c>
      <c r="Y151" s="1226">
        <f>W151*X151</f>
        <v>0</v>
      </c>
      <c r="Z151" s="1225">
        <v>380.64</v>
      </c>
      <c r="AA151" s="1226">
        <f>W151*Z151</f>
        <v>0</v>
      </c>
      <c r="AB151" s="1226">
        <f t="shared" si="121"/>
        <v>0</v>
      </c>
      <c r="AC151" s="1224"/>
      <c r="AD151" s="1225">
        <v>131</v>
      </c>
      <c r="AE151" s="1226">
        <f>AC151*AD151</f>
        <v>0</v>
      </c>
      <c r="AF151" s="1225">
        <v>380.64</v>
      </c>
      <c r="AG151" s="1226">
        <f>AC151*AF151</f>
        <v>0</v>
      </c>
      <c r="AH151" s="1226">
        <f t="shared" si="123"/>
        <v>0</v>
      </c>
      <c r="AI151" s="1224"/>
      <c r="AJ151" s="1225">
        <v>131</v>
      </c>
      <c r="AK151" s="1226">
        <f>AI151*AJ151</f>
        <v>0</v>
      </c>
      <c r="AL151" s="1225">
        <v>380.64</v>
      </c>
      <c r="AM151" s="1226">
        <f>AI151*AL151</f>
        <v>0</v>
      </c>
      <c r="AN151" s="1226">
        <f t="shared" si="125"/>
        <v>0</v>
      </c>
      <c r="AO151" s="1224"/>
      <c r="AP151" s="1225">
        <v>131</v>
      </c>
      <c r="AQ151" s="1226">
        <f>AO151*AP151</f>
        <v>0</v>
      </c>
      <c r="AR151" s="1225">
        <v>380.64</v>
      </c>
      <c r="AS151" s="1226">
        <f>AO151*AR151</f>
        <v>0</v>
      </c>
      <c r="AT151" s="1226">
        <f t="shared" si="127"/>
        <v>0</v>
      </c>
      <c r="AU151" s="1224"/>
      <c r="AV151" s="1225">
        <v>131</v>
      </c>
      <c r="AW151" s="1226">
        <f>AU151*AV151</f>
        <v>0</v>
      </c>
      <c r="AX151" s="1225">
        <v>380.64</v>
      </c>
      <c r="AY151" s="1226">
        <f>AU151*AX151</f>
        <v>0</v>
      </c>
      <c r="AZ151" s="1226">
        <f t="shared" si="129"/>
        <v>0</v>
      </c>
      <c r="BA151" s="1224"/>
      <c r="BB151" s="1222">
        <v>131</v>
      </c>
      <c r="BC151" s="1223">
        <f>BA151*BB151</f>
        <v>0</v>
      </c>
      <c r="BD151" s="1222">
        <v>380.64</v>
      </c>
      <c r="BE151" s="1223">
        <f>BA151*BD151</f>
        <v>0</v>
      </c>
      <c r="BF151" s="1223">
        <f t="shared" si="131"/>
        <v>0</v>
      </c>
      <c r="BG151" s="1223"/>
      <c r="BH151" s="1166">
        <f t="shared" si="101"/>
        <v>0</v>
      </c>
      <c r="BI151" s="1222">
        <v>131</v>
      </c>
      <c r="BJ151" s="1223">
        <f>BH151*BI151</f>
        <v>0</v>
      </c>
      <c r="BK151" s="1222">
        <v>380.64</v>
      </c>
      <c r="BL151" s="1223">
        <f>BH151*BK151</f>
        <v>0</v>
      </c>
      <c r="BM151" s="1223">
        <f t="shared" si="133"/>
        <v>0</v>
      </c>
      <c r="BN151" s="1166">
        <f t="shared" si="102"/>
        <v>585</v>
      </c>
      <c r="BO151" s="1222">
        <v>131</v>
      </c>
      <c r="BP151" s="1223">
        <f>BN151*BO151</f>
        <v>76635</v>
      </c>
      <c r="BQ151" s="1222">
        <v>380.64</v>
      </c>
      <c r="BR151" s="1223">
        <f>BN151*BQ151</f>
        <v>222674.4</v>
      </c>
      <c r="BS151" s="1223">
        <f t="shared" si="135"/>
        <v>299309.40000000002</v>
      </c>
    </row>
    <row r="152" spans="1:71" s="1189" customFormat="1" hidden="1" outlineLevel="1" x14ac:dyDescent="0.2">
      <c r="A152" s="1174" t="s">
        <v>711</v>
      </c>
      <c r="B152" s="1228" t="s">
        <v>251</v>
      </c>
      <c r="C152" s="1173" t="s">
        <v>32</v>
      </c>
      <c r="D152" s="1173">
        <v>585</v>
      </c>
      <c r="E152" s="1222">
        <v>157.19999999999999</v>
      </c>
      <c r="F152" s="1223">
        <f>D152*E152</f>
        <v>91962</v>
      </c>
      <c r="G152" s="1222">
        <v>271.99</v>
      </c>
      <c r="H152" s="1223">
        <f>D152*G152</f>
        <v>159114.15</v>
      </c>
      <c r="I152" s="1223">
        <f t="shared" si="115"/>
        <v>251076.15</v>
      </c>
      <c r="J152" s="1223"/>
      <c r="K152" s="1224"/>
      <c r="L152" s="1225">
        <v>157.19999999999999</v>
      </c>
      <c r="M152" s="1226">
        <f>K152*L152</f>
        <v>0</v>
      </c>
      <c r="N152" s="1225">
        <v>271.99</v>
      </c>
      <c r="O152" s="1226">
        <f>K152*N152</f>
        <v>0</v>
      </c>
      <c r="P152" s="1226">
        <f t="shared" si="117"/>
        <v>0</v>
      </c>
      <c r="Q152" s="1224"/>
      <c r="R152" s="1225">
        <v>157.19999999999999</v>
      </c>
      <c r="S152" s="1226">
        <f>Q152*R152</f>
        <v>0</v>
      </c>
      <c r="T152" s="1225">
        <v>271.99</v>
      </c>
      <c r="U152" s="1226">
        <f>Q152*T152</f>
        <v>0</v>
      </c>
      <c r="V152" s="1226">
        <f t="shared" si="119"/>
        <v>0</v>
      </c>
      <c r="W152" s="1226"/>
      <c r="X152" s="1225">
        <v>157.19999999999999</v>
      </c>
      <c r="Y152" s="1226">
        <f>W152*X152</f>
        <v>0</v>
      </c>
      <c r="Z152" s="1225">
        <v>271.99</v>
      </c>
      <c r="AA152" s="1226">
        <f>W152*Z152</f>
        <v>0</v>
      </c>
      <c r="AB152" s="1226">
        <f t="shared" si="121"/>
        <v>0</v>
      </c>
      <c r="AC152" s="1224"/>
      <c r="AD152" s="1225">
        <v>157.19999999999999</v>
      </c>
      <c r="AE152" s="1226">
        <f>AC152*AD152</f>
        <v>0</v>
      </c>
      <c r="AF152" s="1225">
        <v>271.99</v>
      </c>
      <c r="AG152" s="1226">
        <f>AC152*AF152</f>
        <v>0</v>
      </c>
      <c r="AH152" s="1226">
        <f t="shared" si="123"/>
        <v>0</v>
      </c>
      <c r="AI152" s="1224"/>
      <c r="AJ152" s="1225">
        <v>157.19999999999999</v>
      </c>
      <c r="AK152" s="1226">
        <f>AI152*AJ152</f>
        <v>0</v>
      </c>
      <c r="AL152" s="1225">
        <v>271.99</v>
      </c>
      <c r="AM152" s="1226">
        <f>AI152*AL152</f>
        <v>0</v>
      </c>
      <c r="AN152" s="1226">
        <f t="shared" si="125"/>
        <v>0</v>
      </c>
      <c r="AO152" s="1224"/>
      <c r="AP152" s="1225">
        <v>157.19999999999999</v>
      </c>
      <c r="AQ152" s="1226">
        <f>AO152*AP152</f>
        <v>0</v>
      </c>
      <c r="AR152" s="1225">
        <v>271.99</v>
      </c>
      <c r="AS152" s="1226">
        <f>AO152*AR152</f>
        <v>0</v>
      </c>
      <c r="AT152" s="1226">
        <f t="shared" si="127"/>
        <v>0</v>
      </c>
      <c r="AU152" s="1224"/>
      <c r="AV152" s="1225">
        <v>157.19999999999999</v>
      </c>
      <c r="AW152" s="1226">
        <f>AU152*AV152</f>
        <v>0</v>
      </c>
      <c r="AX152" s="1225">
        <v>271.99</v>
      </c>
      <c r="AY152" s="1226">
        <f>AU152*AX152</f>
        <v>0</v>
      </c>
      <c r="AZ152" s="1226">
        <f t="shared" si="129"/>
        <v>0</v>
      </c>
      <c r="BA152" s="1224"/>
      <c r="BB152" s="1222">
        <v>157.19999999999999</v>
      </c>
      <c r="BC152" s="1223">
        <f>BA152*BB152</f>
        <v>0</v>
      </c>
      <c r="BD152" s="1222">
        <v>271.99</v>
      </c>
      <c r="BE152" s="1223">
        <f>BA152*BD152</f>
        <v>0</v>
      </c>
      <c r="BF152" s="1223">
        <f t="shared" si="131"/>
        <v>0</v>
      </c>
      <c r="BG152" s="1223"/>
      <c r="BH152" s="1166">
        <f t="shared" si="101"/>
        <v>0</v>
      </c>
      <c r="BI152" s="1222">
        <v>157.19999999999999</v>
      </c>
      <c r="BJ152" s="1223">
        <f>BH152*BI152</f>
        <v>0</v>
      </c>
      <c r="BK152" s="1222">
        <v>271.99</v>
      </c>
      <c r="BL152" s="1223">
        <f>BH152*BK152</f>
        <v>0</v>
      </c>
      <c r="BM152" s="1223">
        <f t="shared" si="133"/>
        <v>0</v>
      </c>
      <c r="BN152" s="1166">
        <f t="shared" si="102"/>
        <v>585</v>
      </c>
      <c r="BO152" s="1222">
        <v>157.19999999999999</v>
      </c>
      <c r="BP152" s="1223">
        <f>BN152*BO152</f>
        <v>91962</v>
      </c>
      <c r="BQ152" s="1222">
        <v>271.99</v>
      </c>
      <c r="BR152" s="1223">
        <f>BN152*BQ152</f>
        <v>159114.15</v>
      </c>
      <c r="BS152" s="1223">
        <f t="shared" si="135"/>
        <v>251076.15</v>
      </c>
    </row>
    <row r="153" spans="1:71" s="1189" customFormat="1" hidden="1" outlineLevel="1" x14ac:dyDescent="0.2">
      <c r="A153" s="1174" t="s">
        <v>712</v>
      </c>
      <c r="B153" s="1228" t="s">
        <v>252</v>
      </c>
      <c r="C153" s="1173" t="s">
        <v>1261</v>
      </c>
      <c r="D153" s="1173">
        <v>10</v>
      </c>
      <c r="E153" s="1222">
        <v>1572</v>
      </c>
      <c r="F153" s="1223">
        <f>D153*E153</f>
        <v>15720</v>
      </c>
      <c r="G153" s="1222">
        <v>2107.04</v>
      </c>
      <c r="H153" s="1223">
        <f>D153*G153</f>
        <v>21070.400000000001</v>
      </c>
      <c r="I153" s="1223">
        <f t="shared" si="115"/>
        <v>36790.400000000001</v>
      </c>
      <c r="J153" s="1223"/>
      <c r="K153" s="1224"/>
      <c r="L153" s="1225">
        <v>1572</v>
      </c>
      <c r="M153" s="1226">
        <f>K153*L153</f>
        <v>0</v>
      </c>
      <c r="N153" s="1225">
        <v>2107.04</v>
      </c>
      <c r="O153" s="1226">
        <f>K153*N153</f>
        <v>0</v>
      </c>
      <c r="P153" s="1226">
        <f t="shared" si="117"/>
        <v>0</v>
      </c>
      <c r="Q153" s="1224"/>
      <c r="R153" s="1225">
        <v>1572</v>
      </c>
      <c r="S153" s="1226">
        <f>Q153*R153</f>
        <v>0</v>
      </c>
      <c r="T153" s="1225">
        <v>2107.04</v>
      </c>
      <c r="U153" s="1226">
        <f>Q153*T153</f>
        <v>0</v>
      </c>
      <c r="V153" s="1226">
        <f t="shared" si="119"/>
        <v>0</v>
      </c>
      <c r="W153" s="1226"/>
      <c r="X153" s="1225">
        <v>1572</v>
      </c>
      <c r="Y153" s="1226">
        <f>W153*X153</f>
        <v>0</v>
      </c>
      <c r="Z153" s="1225">
        <v>2107.04</v>
      </c>
      <c r="AA153" s="1226">
        <f>W153*Z153</f>
        <v>0</v>
      </c>
      <c r="AB153" s="1226">
        <f t="shared" si="121"/>
        <v>0</v>
      </c>
      <c r="AC153" s="1224"/>
      <c r="AD153" s="1225">
        <v>1572</v>
      </c>
      <c r="AE153" s="1226">
        <f>AC153*AD153</f>
        <v>0</v>
      </c>
      <c r="AF153" s="1225">
        <v>2107.04</v>
      </c>
      <c r="AG153" s="1226">
        <f>AC153*AF153</f>
        <v>0</v>
      </c>
      <c r="AH153" s="1226">
        <f t="shared" si="123"/>
        <v>0</v>
      </c>
      <c r="AI153" s="1224"/>
      <c r="AJ153" s="1225">
        <v>1572</v>
      </c>
      <c r="AK153" s="1226">
        <f>AI153*AJ153</f>
        <v>0</v>
      </c>
      <c r="AL153" s="1225">
        <v>2107.04</v>
      </c>
      <c r="AM153" s="1226">
        <f>AI153*AL153</f>
        <v>0</v>
      </c>
      <c r="AN153" s="1226">
        <f t="shared" si="125"/>
        <v>0</v>
      </c>
      <c r="AO153" s="1224"/>
      <c r="AP153" s="1225">
        <v>1572</v>
      </c>
      <c r="AQ153" s="1226">
        <f>AO153*AP153</f>
        <v>0</v>
      </c>
      <c r="AR153" s="1225">
        <v>2107.04</v>
      </c>
      <c r="AS153" s="1226">
        <f>AO153*AR153</f>
        <v>0</v>
      </c>
      <c r="AT153" s="1226">
        <f t="shared" si="127"/>
        <v>0</v>
      </c>
      <c r="AU153" s="1224"/>
      <c r="AV153" s="1225">
        <v>1572</v>
      </c>
      <c r="AW153" s="1226">
        <f>AU153*AV153</f>
        <v>0</v>
      </c>
      <c r="AX153" s="1225">
        <v>2107.04</v>
      </c>
      <c r="AY153" s="1226">
        <f>AU153*AX153</f>
        <v>0</v>
      </c>
      <c r="AZ153" s="1226">
        <f t="shared" si="129"/>
        <v>0</v>
      </c>
      <c r="BA153" s="1224"/>
      <c r="BB153" s="1222">
        <v>1572</v>
      </c>
      <c r="BC153" s="1223">
        <f>BA153*BB153</f>
        <v>0</v>
      </c>
      <c r="BD153" s="1222">
        <v>2107.04</v>
      </c>
      <c r="BE153" s="1223">
        <f>BA153*BD153</f>
        <v>0</v>
      </c>
      <c r="BF153" s="1223">
        <f t="shared" si="131"/>
        <v>0</v>
      </c>
      <c r="BG153" s="1223"/>
      <c r="BH153" s="1166">
        <f t="shared" si="101"/>
        <v>0</v>
      </c>
      <c r="BI153" s="1222">
        <v>1572</v>
      </c>
      <c r="BJ153" s="1223">
        <f>BH153*BI153</f>
        <v>0</v>
      </c>
      <c r="BK153" s="1222">
        <v>2107.04</v>
      </c>
      <c r="BL153" s="1223">
        <f>BH153*BK153</f>
        <v>0</v>
      </c>
      <c r="BM153" s="1223">
        <f t="shared" si="133"/>
        <v>0</v>
      </c>
      <c r="BN153" s="1166">
        <f t="shared" si="102"/>
        <v>10</v>
      </c>
      <c r="BO153" s="1222">
        <v>1572</v>
      </c>
      <c r="BP153" s="1223">
        <f>BN153*BO153</f>
        <v>15720</v>
      </c>
      <c r="BQ153" s="1222">
        <v>2107.04</v>
      </c>
      <c r="BR153" s="1223">
        <f>BN153*BQ153</f>
        <v>21070.400000000001</v>
      </c>
      <c r="BS153" s="1223">
        <f t="shared" si="135"/>
        <v>36790.400000000001</v>
      </c>
    </row>
    <row r="154" spans="1:71" s="1189" customFormat="1" hidden="1" outlineLevel="1" x14ac:dyDescent="0.2">
      <c r="A154" s="1174" t="s">
        <v>713</v>
      </c>
      <c r="B154" s="1228" t="s">
        <v>253</v>
      </c>
      <c r="C154" s="1173" t="s">
        <v>1261</v>
      </c>
      <c r="D154" s="1173">
        <v>12</v>
      </c>
      <c r="E154" s="1222">
        <v>1572</v>
      </c>
      <c r="F154" s="1223">
        <f t="shared" ref="F154:F178" si="147">D154*E154</f>
        <v>18864</v>
      </c>
      <c r="G154" s="1222">
        <v>2459.6</v>
      </c>
      <c r="H154" s="1223">
        <f t="shared" ref="H154:H179" si="148">D154*G154</f>
        <v>29515.199999999997</v>
      </c>
      <c r="I154" s="1223">
        <f t="shared" si="115"/>
        <v>48379.199999999997</v>
      </c>
      <c r="J154" s="1223"/>
      <c r="K154" s="1224"/>
      <c r="L154" s="1225">
        <v>1572</v>
      </c>
      <c r="M154" s="1226">
        <f t="shared" ref="M154:M178" si="149">K154*L154</f>
        <v>0</v>
      </c>
      <c r="N154" s="1225">
        <v>2459.6</v>
      </c>
      <c r="O154" s="1226">
        <f t="shared" ref="O154:O179" si="150">K154*N154</f>
        <v>0</v>
      </c>
      <c r="P154" s="1226">
        <f t="shared" si="117"/>
        <v>0</v>
      </c>
      <c r="Q154" s="1224"/>
      <c r="R154" s="1225">
        <v>1572</v>
      </c>
      <c r="S154" s="1226">
        <f t="shared" ref="S154:S178" si="151">Q154*R154</f>
        <v>0</v>
      </c>
      <c r="T154" s="1225">
        <v>2459.6</v>
      </c>
      <c r="U154" s="1226">
        <f t="shared" ref="U154:U179" si="152">Q154*T154</f>
        <v>0</v>
      </c>
      <c r="V154" s="1226">
        <f t="shared" si="119"/>
        <v>0</v>
      </c>
      <c r="W154" s="1226"/>
      <c r="X154" s="1225">
        <v>1572</v>
      </c>
      <c r="Y154" s="1226">
        <f t="shared" ref="Y154:Y179" si="153">W154*X154</f>
        <v>0</v>
      </c>
      <c r="Z154" s="1225">
        <v>2459.6</v>
      </c>
      <c r="AA154" s="1226">
        <f t="shared" ref="AA154:AA179" si="154">W154*Z154</f>
        <v>0</v>
      </c>
      <c r="AB154" s="1226">
        <f t="shared" si="121"/>
        <v>0</v>
      </c>
      <c r="AC154" s="1224"/>
      <c r="AD154" s="1225">
        <v>1572</v>
      </c>
      <c r="AE154" s="1226">
        <f t="shared" ref="AE154:AE178" si="155">AC154*AD154</f>
        <v>0</v>
      </c>
      <c r="AF154" s="1225">
        <v>2459.6</v>
      </c>
      <c r="AG154" s="1226">
        <f t="shared" ref="AG154:AG179" si="156">AC154*AF154</f>
        <v>0</v>
      </c>
      <c r="AH154" s="1226">
        <f t="shared" si="123"/>
        <v>0</v>
      </c>
      <c r="AI154" s="1224"/>
      <c r="AJ154" s="1225">
        <v>1572</v>
      </c>
      <c r="AK154" s="1226">
        <f t="shared" ref="AK154:AK178" si="157">AI154*AJ154</f>
        <v>0</v>
      </c>
      <c r="AL154" s="1225">
        <v>2459.6</v>
      </c>
      <c r="AM154" s="1226">
        <f t="shared" ref="AM154:AM179" si="158">AI154*AL154</f>
        <v>0</v>
      </c>
      <c r="AN154" s="1226">
        <f t="shared" si="125"/>
        <v>0</v>
      </c>
      <c r="AO154" s="1224"/>
      <c r="AP154" s="1225">
        <v>1572</v>
      </c>
      <c r="AQ154" s="1226">
        <f t="shared" ref="AQ154:AQ178" si="159">AO154*AP154</f>
        <v>0</v>
      </c>
      <c r="AR154" s="1225">
        <v>2459.6</v>
      </c>
      <c r="AS154" s="1226">
        <f t="shared" ref="AS154:AS179" si="160">AO154*AR154</f>
        <v>0</v>
      </c>
      <c r="AT154" s="1226">
        <f t="shared" si="127"/>
        <v>0</v>
      </c>
      <c r="AU154" s="1224"/>
      <c r="AV154" s="1225">
        <v>1572</v>
      </c>
      <c r="AW154" s="1226">
        <f t="shared" ref="AW154:AW178" si="161">AU154*AV154</f>
        <v>0</v>
      </c>
      <c r="AX154" s="1225">
        <v>2459.6</v>
      </c>
      <c r="AY154" s="1226">
        <f t="shared" ref="AY154:AY179" si="162">AU154*AX154</f>
        <v>0</v>
      </c>
      <c r="AZ154" s="1226">
        <f t="shared" si="129"/>
        <v>0</v>
      </c>
      <c r="BA154" s="1224"/>
      <c r="BB154" s="1222">
        <v>1572</v>
      </c>
      <c r="BC154" s="1223">
        <f t="shared" ref="BC154:BC178" si="163">BA154*BB154</f>
        <v>0</v>
      </c>
      <c r="BD154" s="1222">
        <v>2459.6</v>
      </c>
      <c r="BE154" s="1223">
        <f t="shared" ref="BE154:BE179" si="164">BA154*BD154</f>
        <v>0</v>
      </c>
      <c r="BF154" s="1223">
        <f t="shared" si="131"/>
        <v>0</v>
      </c>
      <c r="BG154" s="1223"/>
      <c r="BH154" s="1166">
        <f t="shared" si="101"/>
        <v>0</v>
      </c>
      <c r="BI154" s="1222">
        <v>1572</v>
      </c>
      <c r="BJ154" s="1223">
        <f t="shared" ref="BJ154:BJ178" si="165">BH154*BI154</f>
        <v>0</v>
      </c>
      <c r="BK154" s="1222">
        <v>2459.6</v>
      </c>
      <c r="BL154" s="1223">
        <f t="shared" ref="BL154:BL179" si="166">BH154*BK154</f>
        <v>0</v>
      </c>
      <c r="BM154" s="1223">
        <f t="shared" si="133"/>
        <v>0</v>
      </c>
      <c r="BN154" s="1166">
        <f t="shared" si="102"/>
        <v>12</v>
      </c>
      <c r="BO154" s="1222">
        <v>1572</v>
      </c>
      <c r="BP154" s="1223">
        <f t="shared" ref="BP154:BP178" si="167">BN154*BO154</f>
        <v>18864</v>
      </c>
      <c r="BQ154" s="1222">
        <v>2459.6</v>
      </c>
      <c r="BR154" s="1223">
        <f t="shared" ref="BR154:BR179" si="168">BN154*BQ154</f>
        <v>29515.199999999997</v>
      </c>
      <c r="BS154" s="1223">
        <f t="shared" si="135"/>
        <v>48379.199999999997</v>
      </c>
    </row>
    <row r="155" spans="1:71" s="1189" customFormat="1" hidden="1" outlineLevel="1" x14ac:dyDescent="0.2">
      <c r="A155" s="1174" t="s">
        <v>714</v>
      </c>
      <c r="B155" s="1217" t="s">
        <v>1295</v>
      </c>
      <c r="C155" s="1173" t="s">
        <v>378</v>
      </c>
      <c r="D155" s="1173">
        <v>150</v>
      </c>
      <c r="E155" s="1222">
        <v>838.4</v>
      </c>
      <c r="F155" s="1223">
        <f t="shared" si="147"/>
        <v>125760</v>
      </c>
      <c r="G155" s="1222">
        <v>487.5</v>
      </c>
      <c r="H155" s="1223">
        <f t="shared" si="148"/>
        <v>73125</v>
      </c>
      <c r="I155" s="1223">
        <f t="shared" si="115"/>
        <v>198885</v>
      </c>
      <c r="J155" s="1223"/>
      <c r="K155" s="1224"/>
      <c r="L155" s="1225">
        <v>838.4</v>
      </c>
      <c r="M155" s="1226">
        <f t="shared" si="149"/>
        <v>0</v>
      </c>
      <c r="N155" s="1225">
        <v>487.5</v>
      </c>
      <c r="O155" s="1226">
        <f t="shared" si="150"/>
        <v>0</v>
      </c>
      <c r="P155" s="1226">
        <f t="shared" si="117"/>
        <v>0</v>
      </c>
      <c r="Q155" s="1224"/>
      <c r="R155" s="1225">
        <v>838.4</v>
      </c>
      <c r="S155" s="1226">
        <f t="shared" si="151"/>
        <v>0</v>
      </c>
      <c r="T155" s="1225">
        <v>487.5</v>
      </c>
      <c r="U155" s="1226">
        <f t="shared" si="152"/>
        <v>0</v>
      </c>
      <c r="V155" s="1226">
        <f t="shared" si="119"/>
        <v>0</v>
      </c>
      <c r="W155" s="1226"/>
      <c r="X155" s="1225">
        <v>838.4</v>
      </c>
      <c r="Y155" s="1226">
        <f t="shared" si="153"/>
        <v>0</v>
      </c>
      <c r="Z155" s="1225">
        <v>487.5</v>
      </c>
      <c r="AA155" s="1226">
        <f t="shared" si="154"/>
        <v>0</v>
      </c>
      <c r="AB155" s="1226">
        <f t="shared" si="121"/>
        <v>0</v>
      </c>
      <c r="AC155" s="1224"/>
      <c r="AD155" s="1225">
        <v>838.4</v>
      </c>
      <c r="AE155" s="1226">
        <f t="shared" si="155"/>
        <v>0</v>
      </c>
      <c r="AF155" s="1225">
        <v>487.5</v>
      </c>
      <c r="AG155" s="1226">
        <f t="shared" si="156"/>
        <v>0</v>
      </c>
      <c r="AH155" s="1226">
        <f t="shared" si="123"/>
        <v>0</v>
      </c>
      <c r="AI155" s="1224"/>
      <c r="AJ155" s="1225">
        <v>838.4</v>
      </c>
      <c r="AK155" s="1226">
        <f t="shared" si="157"/>
        <v>0</v>
      </c>
      <c r="AL155" s="1225">
        <v>487.5</v>
      </c>
      <c r="AM155" s="1226">
        <f t="shared" si="158"/>
        <v>0</v>
      </c>
      <c r="AN155" s="1226">
        <f t="shared" si="125"/>
        <v>0</v>
      </c>
      <c r="AO155" s="1224"/>
      <c r="AP155" s="1225">
        <v>838.4</v>
      </c>
      <c r="AQ155" s="1226">
        <f t="shared" si="159"/>
        <v>0</v>
      </c>
      <c r="AR155" s="1225">
        <v>487.5</v>
      </c>
      <c r="AS155" s="1226">
        <f t="shared" si="160"/>
        <v>0</v>
      </c>
      <c r="AT155" s="1226">
        <f t="shared" si="127"/>
        <v>0</v>
      </c>
      <c r="AU155" s="1224"/>
      <c r="AV155" s="1225">
        <v>838.4</v>
      </c>
      <c r="AW155" s="1226">
        <f t="shared" si="161"/>
        <v>0</v>
      </c>
      <c r="AX155" s="1225">
        <v>487.5</v>
      </c>
      <c r="AY155" s="1226">
        <f t="shared" si="162"/>
        <v>0</v>
      </c>
      <c r="AZ155" s="1226">
        <f t="shared" si="129"/>
        <v>0</v>
      </c>
      <c r="BA155" s="1224"/>
      <c r="BB155" s="1222">
        <v>838.4</v>
      </c>
      <c r="BC155" s="1223">
        <f t="shared" si="163"/>
        <v>0</v>
      </c>
      <c r="BD155" s="1222">
        <v>487.5</v>
      </c>
      <c r="BE155" s="1223">
        <f t="shared" si="164"/>
        <v>0</v>
      </c>
      <c r="BF155" s="1223">
        <f t="shared" si="131"/>
        <v>0</v>
      </c>
      <c r="BG155" s="1223"/>
      <c r="BH155" s="1166">
        <f t="shared" si="101"/>
        <v>0</v>
      </c>
      <c r="BI155" s="1222">
        <v>838.4</v>
      </c>
      <c r="BJ155" s="1223">
        <f t="shared" si="165"/>
        <v>0</v>
      </c>
      <c r="BK155" s="1222">
        <v>487.5</v>
      </c>
      <c r="BL155" s="1223">
        <f t="shared" si="166"/>
        <v>0</v>
      </c>
      <c r="BM155" s="1223">
        <f t="shared" si="133"/>
        <v>0</v>
      </c>
      <c r="BN155" s="1166">
        <f t="shared" si="102"/>
        <v>150</v>
      </c>
      <c r="BO155" s="1222">
        <v>838.4</v>
      </c>
      <c r="BP155" s="1223">
        <f t="shared" si="167"/>
        <v>125760</v>
      </c>
      <c r="BQ155" s="1222">
        <v>487.5</v>
      </c>
      <c r="BR155" s="1223">
        <f t="shared" si="168"/>
        <v>73125</v>
      </c>
      <c r="BS155" s="1223">
        <f t="shared" si="135"/>
        <v>198885</v>
      </c>
    </row>
    <row r="156" spans="1:71" s="1189" customFormat="1" hidden="1" outlineLevel="1" x14ac:dyDescent="0.2">
      <c r="A156" s="1174" t="s">
        <v>715</v>
      </c>
      <c r="B156" s="1217" t="s">
        <v>1296</v>
      </c>
      <c r="C156" s="1173" t="s">
        <v>378</v>
      </c>
      <c r="D156" s="1173">
        <v>150</v>
      </c>
      <c r="E156" s="1222">
        <v>157.19999999999999</v>
      </c>
      <c r="F156" s="1223">
        <f t="shared" si="147"/>
        <v>23580</v>
      </c>
      <c r="G156" s="1222">
        <v>223.15</v>
      </c>
      <c r="H156" s="1223">
        <f t="shared" si="148"/>
        <v>33472.5</v>
      </c>
      <c r="I156" s="1223">
        <f t="shared" si="115"/>
        <v>57052.5</v>
      </c>
      <c r="J156" s="1223"/>
      <c r="K156" s="1224"/>
      <c r="L156" s="1225">
        <v>157.19999999999999</v>
      </c>
      <c r="M156" s="1226">
        <f t="shared" si="149"/>
        <v>0</v>
      </c>
      <c r="N156" s="1225">
        <v>223.15</v>
      </c>
      <c r="O156" s="1226">
        <f t="shared" si="150"/>
        <v>0</v>
      </c>
      <c r="P156" s="1226">
        <f t="shared" si="117"/>
        <v>0</v>
      </c>
      <c r="Q156" s="1224"/>
      <c r="R156" s="1225">
        <v>157.19999999999999</v>
      </c>
      <c r="S156" s="1226">
        <f t="shared" si="151"/>
        <v>0</v>
      </c>
      <c r="T156" s="1225">
        <v>223.15</v>
      </c>
      <c r="U156" s="1226">
        <f t="shared" si="152"/>
        <v>0</v>
      </c>
      <c r="V156" s="1226">
        <f t="shared" si="119"/>
        <v>0</v>
      </c>
      <c r="W156" s="1226"/>
      <c r="X156" s="1225">
        <v>157.19999999999999</v>
      </c>
      <c r="Y156" s="1226">
        <f t="shared" si="153"/>
        <v>0</v>
      </c>
      <c r="Z156" s="1225">
        <v>223.15</v>
      </c>
      <c r="AA156" s="1226">
        <f t="shared" si="154"/>
        <v>0</v>
      </c>
      <c r="AB156" s="1226">
        <f t="shared" si="121"/>
        <v>0</v>
      </c>
      <c r="AC156" s="1224"/>
      <c r="AD156" s="1225">
        <v>157.19999999999999</v>
      </c>
      <c r="AE156" s="1226">
        <f t="shared" si="155"/>
        <v>0</v>
      </c>
      <c r="AF156" s="1225">
        <v>223.15</v>
      </c>
      <c r="AG156" s="1226">
        <f t="shared" si="156"/>
        <v>0</v>
      </c>
      <c r="AH156" s="1226">
        <f t="shared" si="123"/>
        <v>0</v>
      </c>
      <c r="AI156" s="1224"/>
      <c r="AJ156" s="1225">
        <v>157.19999999999999</v>
      </c>
      <c r="AK156" s="1226">
        <f t="shared" si="157"/>
        <v>0</v>
      </c>
      <c r="AL156" s="1225">
        <v>223.15</v>
      </c>
      <c r="AM156" s="1226">
        <f t="shared" si="158"/>
        <v>0</v>
      </c>
      <c r="AN156" s="1226">
        <f t="shared" si="125"/>
        <v>0</v>
      </c>
      <c r="AO156" s="1224"/>
      <c r="AP156" s="1225">
        <v>157.19999999999999</v>
      </c>
      <c r="AQ156" s="1226">
        <f t="shared" si="159"/>
        <v>0</v>
      </c>
      <c r="AR156" s="1225">
        <v>223.15</v>
      </c>
      <c r="AS156" s="1226">
        <f t="shared" si="160"/>
        <v>0</v>
      </c>
      <c r="AT156" s="1226">
        <f t="shared" si="127"/>
        <v>0</v>
      </c>
      <c r="AU156" s="1224"/>
      <c r="AV156" s="1225">
        <v>157.19999999999999</v>
      </c>
      <c r="AW156" s="1226">
        <f t="shared" si="161"/>
        <v>0</v>
      </c>
      <c r="AX156" s="1225">
        <v>223.15</v>
      </c>
      <c r="AY156" s="1226">
        <f t="shared" si="162"/>
        <v>0</v>
      </c>
      <c r="AZ156" s="1226">
        <f t="shared" si="129"/>
        <v>0</v>
      </c>
      <c r="BA156" s="1224"/>
      <c r="BB156" s="1222">
        <v>157.19999999999999</v>
      </c>
      <c r="BC156" s="1223">
        <f t="shared" si="163"/>
        <v>0</v>
      </c>
      <c r="BD156" s="1222">
        <v>223.15</v>
      </c>
      <c r="BE156" s="1223">
        <f t="shared" si="164"/>
        <v>0</v>
      </c>
      <c r="BF156" s="1223">
        <f t="shared" si="131"/>
        <v>0</v>
      </c>
      <c r="BG156" s="1223"/>
      <c r="BH156" s="1166">
        <f t="shared" si="101"/>
        <v>0</v>
      </c>
      <c r="BI156" s="1222">
        <v>157.19999999999999</v>
      </c>
      <c r="BJ156" s="1223">
        <f t="shared" si="165"/>
        <v>0</v>
      </c>
      <c r="BK156" s="1222">
        <v>223.15</v>
      </c>
      <c r="BL156" s="1223">
        <f t="shared" si="166"/>
        <v>0</v>
      </c>
      <c r="BM156" s="1223">
        <f t="shared" si="133"/>
        <v>0</v>
      </c>
      <c r="BN156" s="1166">
        <f t="shared" si="102"/>
        <v>150</v>
      </c>
      <c r="BO156" s="1222">
        <v>157.19999999999999</v>
      </c>
      <c r="BP156" s="1223">
        <f t="shared" si="167"/>
        <v>23580</v>
      </c>
      <c r="BQ156" s="1222">
        <v>223.15</v>
      </c>
      <c r="BR156" s="1223">
        <f t="shared" si="168"/>
        <v>33472.5</v>
      </c>
      <c r="BS156" s="1223">
        <f t="shared" si="135"/>
        <v>57052.5</v>
      </c>
    </row>
    <row r="157" spans="1:71" s="1189" customFormat="1" hidden="1" outlineLevel="1" x14ac:dyDescent="0.2">
      <c r="A157" s="1174" t="s">
        <v>716</v>
      </c>
      <c r="B157" s="1217" t="s">
        <v>1297</v>
      </c>
      <c r="C157" s="1173" t="s">
        <v>1261</v>
      </c>
      <c r="D157" s="1173">
        <v>10</v>
      </c>
      <c r="E157" s="1222">
        <v>157.19999999999999</v>
      </c>
      <c r="F157" s="1223">
        <f t="shared" si="147"/>
        <v>1572</v>
      </c>
      <c r="G157" s="1222">
        <v>1091.22</v>
      </c>
      <c r="H157" s="1223">
        <f t="shared" si="148"/>
        <v>10912.2</v>
      </c>
      <c r="I157" s="1223">
        <f t="shared" si="115"/>
        <v>12484.2</v>
      </c>
      <c r="J157" s="1223"/>
      <c r="K157" s="1224"/>
      <c r="L157" s="1225">
        <v>157.19999999999999</v>
      </c>
      <c r="M157" s="1226">
        <f t="shared" si="149"/>
        <v>0</v>
      </c>
      <c r="N157" s="1225">
        <v>1091.22</v>
      </c>
      <c r="O157" s="1226">
        <f t="shared" si="150"/>
        <v>0</v>
      </c>
      <c r="P157" s="1226">
        <f t="shared" si="117"/>
        <v>0</v>
      </c>
      <c r="Q157" s="1224"/>
      <c r="R157" s="1225">
        <v>157.19999999999999</v>
      </c>
      <c r="S157" s="1226">
        <f t="shared" si="151"/>
        <v>0</v>
      </c>
      <c r="T157" s="1225">
        <v>1091.22</v>
      </c>
      <c r="U157" s="1226">
        <f t="shared" si="152"/>
        <v>0</v>
      </c>
      <c r="V157" s="1226">
        <f t="shared" si="119"/>
        <v>0</v>
      </c>
      <c r="W157" s="1226"/>
      <c r="X157" s="1225">
        <v>157.19999999999999</v>
      </c>
      <c r="Y157" s="1226">
        <f t="shared" si="153"/>
        <v>0</v>
      </c>
      <c r="Z157" s="1225">
        <v>1091.22</v>
      </c>
      <c r="AA157" s="1226">
        <f t="shared" si="154"/>
        <v>0</v>
      </c>
      <c r="AB157" s="1226">
        <f t="shared" si="121"/>
        <v>0</v>
      </c>
      <c r="AC157" s="1224"/>
      <c r="AD157" s="1225">
        <v>157.19999999999999</v>
      </c>
      <c r="AE157" s="1226">
        <f t="shared" si="155"/>
        <v>0</v>
      </c>
      <c r="AF157" s="1225">
        <v>1091.22</v>
      </c>
      <c r="AG157" s="1226">
        <f t="shared" si="156"/>
        <v>0</v>
      </c>
      <c r="AH157" s="1226">
        <f t="shared" si="123"/>
        <v>0</v>
      </c>
      <c r="AI157" s="1224"/>
      <c r="AJ157" s="1225">
        <v>157.19999999999999</v>
      </c>
      <c r="AK157" s="1226">
        <f t="shared" si="157"/>
        <v>0</v>
      </c>
      <c r="AL157" s="1225">
        <v>1091.22</v>
      </c>
      <c r="AM157" s="1226">
        <f t="shared" si="158"/>
        <v>0</v>
      </c>
      <c r="AN157" s="1226">
        <f t="shared" si="125"/>
        <v>0</v>
      </c>
      <c r="AO157" s="1224"/>
      <c r="AP157" s="1225">
        <v>157.19999999999999</v>
      </c>
      <c r="AQ157" s="1226">
        <f t="shared" si="159"/>
        <v>0</v>
      </c>
      <c r="AR157" s="1225">
        <v>1091.22</v>
      </c>
      <c r="AS157" s="1226">
        <f t="shared" si="160"/>
        <v>0</v>
      </c>
      <c r="AT157" s="1226">
        <f t="shared" si="127"/>
        <v>0</v>
      </c>
      <c r="AU157" s="1224"/>
      <c r="AV157" s="1225">
        <v>157.19999999999999</v>
      </c>
      <c r="AW157" s="1226">
        <f t="shared" si="161"/>
        <v>0</v>
      </c>
      <c r="AX157" s="1225">
        <v>1091.22</v>
      </c>
      <c r="AY157" s="1226">
        <f t="shared" si="162"/>
        <v>0</v>
      </c>
      <c r="AZ157" s="1226">
        <f t="shared" si="129"/>
        <v>0</v>
      </c>
      <c r="BA157" s="1224"/>
      <c r="BB157" s="1222">
        <v>157.19999999999999</v>
      </c>
      <c r="BC157" s="1223">
        <f t="shared" si="163"/>
        <v>0</v>
      </c>
      <c r="BD157" s="1222">
        <v>1091.22</v>
      </c>
      <c r="BE157" s="1223">
        <f t="shared" si="164"/>
        <v>0</v>
      </c>
      <c r="BF157" s="1223">
        <f t="shared" si="131"/>
        <v>0</v>
      </c>
      <c r="BG157" s="1223"/>
      <c r="BH157" s="1166">
        <f t="shared" si="101"/>
        <v>0</v>
      </c>
      <c r="BI157" s="1222">
        <v>157.19999999999999</v>
      </c>
      <c r="BJ157" s="1223">
        <f t="shared" si="165"/>
        <v>0</v>
      </c>
      <c r="BK157" s="1222">
        <v>1091.22</v>
      </c>
      <c r="BL157" s="1223">
        <f t="shared" si="166"/>
        <v>0</v>
      </c>
      <c r="BM157" s="1223">
        <f t="shared" si="133"/>
        <v>0</v>
      </c>
      <c r="BN157" s="1166">
        <f t="shared" si="102"/>
        <v>10</v>
      </c>
      <c r="BO157" s="1222">
        <v>157.19999999999999</v>
      </c>
      <c r="BP157" s="1223">
        <f t="shared" si="167"/>
        <v>1572</v>
      </c>
      <c r="BQ157" s="1222">
        <v>1091.22</v>
      </c>
      <c r="BR157" s="1223">
        <f t="shared" si="168"/>
        <v>10912.2</v>
      </c>
      <c r="BS157" s="1223">
        <f t="shared" si="135"/>
        <v>12484.2</v>
      </c>
    </row>
    <row r="158" spans="1:71" s="1189" customFormat="1" hidden="1" outlineLevel="1" x14ac:dyDescent="0.2">
      <c r="A158" s="1174" t="s">
        <v>717</v>
      </c>
      <c r="B158" s="1217" t="s">
        <v>1298</v>
      </c>
      <c r="C158" s="1173" t="s">
        <v>1261</v>
      </c>
      <c r="D158" s="1173">
        <v>12</v>
      </c>
      <c r="E158" s="1222">
        <v>157.19999999999999</v>
      </c>
      <c r="F158" s="1223">
        <f t="shared" si="147"/>
        <v>1886.3999999999999</v>
      </c>
      <c r="G158" s="1222">
        <v>837.23</v>
      </c>
      <c r="H158" s="1223">
        <f t="shared" si="148"/>
        <v>10046.76</v>
      </c>
      <c r="I158" s="1223">
        <f t="shared" si="115"/>
        <v>11933.16</v>
      </c>
      <c r="J158" s="1223"/>
      <c r="K158" s="1224"/>
      <c r="L158" s="1225">
        <v>157.19999999999999</v>
      </c>
      <c r="M158" s="1226">
        <f t="shared" si="149"/>
        <v>0</v>
      </c>
      <c r="N158" s="1225">
        <v>837.23</v>
      </c>
      <c r="O158" s="1226">
        <f t="shared" si="150"/>
        <v>0</v>
      </c>
      <c r="P158" s="1226">
        <f t="shared" si="117"/>
        <v>0</v>
      </c>
      <c r="Q158" s="1224"/>
      <c r="R158" s="1225">
        <v>157.19999999999999</v>
      </c>
      <c r="S158" s="1226">
        <f t="shared" si="151"/>
        <v>0</v>
      </c>
      <c r="T158" s="1225">
        <v>837.23</v>
      </c>
      <c r="U158" s="1226">
        <f t="shared" si="152"/>
        <v>0</v>
      </c>
      <c r="V158" s="1226">
        <f t="shared" si="119"/>
        <v>0</v>
      </c>
      <c r="W158" s="1226"/>
      <c r="X158" s="1225">
        <v>157.19999999999999</v>
      </c>
      <c r="Y158" s="1226">
        <f t="shared" si="153"/>
        <v>0</v>
      </c>
      <c r="Z158" s="1225">
        <v>837.23</v>
      </c>
      <c r="AA158" s="1226">
        <f t="shared" si="154"/>
        <v>0</v>
      </c>
      <c r="AB158" s="1226">
        <f t="shared" si="121"/>
        <v>0</v>
      </c>
      <c r="AC158" s="1224"/>
      <c r="AD158" s="1225">
        <v>157.19999999999999</v>
      </c>
      <c r="AE158" s="1226">
        <f t="shared" si="155"/>
        <v>0</v>
      </c>
      <c r="AF158" s="1225">
        <v>837.23</v>
      </c>
      <c r="AG158" s="1226">
        <f t="shared" si="156"/>
        <v>0</v>
      </c>
      <c r="AH158" s="1226">
        <f t="shared" si="123"/>
        <v>0</v>
      </c>
      <c r="AI158" s="1224"/>
      <c r="AJ158" s="1225">
        <v>157.19999999999999</v>
      </c>
      <c r="AK158" s="1226">
        <f t="shared" si="157"/>
        <v>0</v>
      </c>
      <c r="AL158" s="1225">
        <v>837.23</v>
      </c>
      <c r="AM158" s="1226">
        <f t="shared" si="158"/>
        <v>0</v>
      </c>
      <c r="AN158" s="1226">
        <f t="shared" si="125"/>
        <v>0</v>
      </c>
      <c r="AO158" s="1224"/>
      <c r="AP158" s="1225">
        <v>157.19999999999999</v>
      </c>
      <c r="AQ158" s="1226">
        <f t="shared" si="159"/>
        <v>0</v>
      </c>
      <c r="AR158" s="1225">
        <v>837.23</v>
      </c>
      <c r="AS158" s="1226">
        <f t="shared" si="160"/>
        <v>0</v>
      </c>
      <c r="AT158" s="1226">
        <f t="shared" si="127"/>
        <v>0</v>
      </c>
      <c r="AU158" s="1224"/>
      <c r="AV158" s="1225">
        <v>157.19999999999999</v>
      </c>
      <c r="AW158" s="1226">
        <f t="shared" si="161"/>
        <v>0</v>
      </c>
      <c r="AX158" s="1225">
        <v>837.23</v>
      </c>
      <c r="AY158" s="1226">
        <f t="shared" si="162"/>
        <v>0</v>
      </c>
      <c r="AZ158" s="1226">
        <f t="shared" si="129"/>
        <v>0</v>
      </c>
      <c r="BA158" s="1224"/>
      <c r="BB158" s="1222">
        <v>157.19999999999999</v>
      </c>
      <c r="BC158" s="1223">
        <f t="shared" si="163"/>
        <v>0</v>
      </c>
      <c r="BD158" s="1222">
        <v>837.23</v>
      </c>
      <c r="BE158" s="1223">
        <f t="shared" si="164"/>
        <v>0</v>
      </c>
      <c r="BF158" s="1223">
        <f t="shared" si="131"/>
        <v>0</v>
      </c>
      <c r="BG158" s="1223"/>
      <c r="BH158" s="1166">
        <f t="shared" si="101"/>
        <v>0</v>
      </c>
      <c r="BI158" s="1222">
        <v>157.19999999999999</v>
      </c>
      <c r="BJ158" s="1223">
        <f t="shared" si="165"/>
        <v>0</v>
      </c>
      <c r="BK158" s="1222">
        <v>837.23</v>
      </c>
      <c r="BL158" s="1223">
        <f t="shared" si="166"/>
        <v>0</v>
      </c>
      <c r="BM158" s="1223">
        <f t="shared" si="133"/>
        <v>0</v>
      </c>
      <c r="BN158" s="1166">
        <f t="shared" si="102"/>
        <v>12</v>
      </c>
      <c r="BO158" s="1222">
        <v>157.19999999999999</v>
      </c>
      <c r="BP158" s="1223">
        <f t="shared" si="167"/>
        <v>1886.3999999999999</v>
      </c>
      <c r="BQ158" s="1222">
        <v>837.23</v>
      </c>
      <c r="BR158" s="1223">
        <f t="shared" si="168"/>
        <v>10046.76</v>
      </c>
      <c r="BS158" s="1223">
        <f t="shared" si="135"/>
        <v>11933.16</v>
      </c>
    </row>
    <row r="159" spans="1:71" s="1189" customFormat="1" hidden="1" outlineLevel="1" x14ac:dyDescent="0.2">
      <c r="A159" s="1174" t="s">
        <v>718</v>
      </c>
      <c r="B159" s="1217" t="s">
        <v>1299</v>
      </c>
      <c r="C159" s="1173" t="s">
        <v>1261</v>
      </c>
      <c r="D159" s="1173">
        <v>5</v>
      </c>
      <c r="E159" s="1222">
        <v>1572</v>
      </c>
      <c r="F159" s="1223">
        <f t="shared" si="147"/>
        <v>7860</v>
      </c>
      <c r="G159" s="1222">
        <v>2626.01</v>
      </c>
      <c r="H159" s="1223">
        <f t="shared" si="148"/>
        <v>13130.050000000001</v>
      </c>
      <c r="I159" s="1223">
        <f t="shared" si="115"/>
        <v>20990.050000000003</v>
      </c>
      <c r="J159" s="1223"/>
      <c r="K159" s="1224"/>
      <c r="L159" s="1225">
        <v>1572</v>
      </c>
      <c r="M159" s="1226">
        <f t="shared" si="149"/>
        <v>0</v>
      </c>
      <c r="N159" s="1225">
        <v>2626.01</v>
      </c>
      <c r="O159" s="1226">
        <f t="shared" si="150"/>
        <v>0</v>
      </c>
      <c r="P159" s="1226">
        <f t="shared" si="117"/>
        <v>0</v>
      </c>
      <c r="Q159" s="1224"/>
      <c r="R159" s="1225">
        <v>1572</v>
      </c>
      <c r="S159" s="1226">
        <f t="shared" si="151"/>
        <v>0</v>
      </c>
      <c r="T159" s="1225">
        <v>2626.01</v>
      </c>
      <c r="U159" s="1226">
        <f t="shared" si="152"/>
        <v>0</v>
      </c>
      <c r="V159" s="1226">
        <f t="shared" si="119"/>
        <v>0</v>
      </c>
      <c r="W159" s="1226"/>
      <c r="X159" s="1225">
        <v>1572</v>
      </c>
      <c r="Y159" s="1226">
        <f t="shared" si="153"/>
        <v>0</v>
      </c>
      <c r="Z159" s="1225">
        <v>2626.01</v>
      </c>
      <c r="AA159" s="1226">
        <f t="shared" si="154"/>
        <v>0</v>
      </c>
      <c r="AB159" s="1226">
        <f t="shared" si="121"/>
        <v>0</v>
      </c>
      <c r="AC159" s="1224"/>
      <c r="AD159" s="1225">
        <v>1572</v>
      </c>
      <c r="AE159" s="1226">
        <f t="shared" si="155"/>
        <v>0</v>
      </c>
      <c r="AF159" s="1225">
        <v>2626.01</v>
      </c>
      <c r="AG159" s="1226">
        <f t="shared" si="156"/>
        <v>0</v>
      </c>
      <c r="AH159" s="1226">
        <f t="shared" si="123"/>
        <v>0</v>
      </c>
      <c r="AI159" s="1224"/>
      <c r="AJ159" s="1225">
        <v>1572</v>
      </c>
      <c r="AK159" s="1226">
        <f t="shared" si="157"/>
        <v>0</v>
      </c>
      <c r="AL159" s="1225">
        <v>2626.01</v>
      </c>
      <c r="AM159" s="1226">
        <f t="shared" si="158"/>
        <v>0</v>
      </c>
      <c r="AN159" s="1226">
        <f t="shared" si="125"/>
        <v>0</v>
      </c>
      <c r="AO159" s="1224"/>
      <c r="AP159" s="1225">
        <v>1572</v>
      </c>
      <c r="AQ159" s="1226">
        <f t="shared" si="159"/>
        <v>0</v>
      </c>
      <c r="AR159" s="1225">
        <v>2626.01</v>
      </c>
      <c r="AS159" s="1226">
        <f t="shared" si="160"/>
        <v>0</v>
      </c>
      <c r="AT159" s="1226">
        <f t="shared" si="127"/>
        <v>0</v>
      </c>
      <c r="AU159" s="1224"/>
      <c r="AV159" s="1225">
        <v>1572</v>
      </c>
      <c r="AW159" s="1226">
        <f t="shared" si="161"/>
        <v>0</v>
      </c>
      <c r="AX159" s="1225">
        <v>2626.01</v>
      </c>
      <c r="AY159" s="1226">
        <f t="shared" si="162"/>
        <v>0</v>
      </c>
      <c r="AZ159" s="1226">
        <f t="shared" si="129"/>
        <v>0</v>
      </c>
      <c r="BA159" s="1224"/>
      <c r="BB159" s="1222">
        <v>1572</v>
      </c>
      <c r="BC159" s="1223">
        <f t="shared" si="163"/>
        <v>0</v>
      </c>
      <c r="BD159" s="1222">
        <v>2626.01</v>
      </c>
      <c r="BE159" s="1223">
        <f t="shared" si="164"/>
        <v>0</v>
      </c>
      <c r="BF159" s="1223">
        <f t="shared" si="131"/>
        <v>0</v>
      </c>
      <c r="BG159" s="1223"/>
      <c r="BH159" s="1166">
        <f t="shared" si="101"/>
        <v>0</v>
      </c>
      <c r="BI159" s="1222">
        <v>1572</v>
      </c>
      <c r="BJ159" s="1223">
        <f t="shared" si="165"/>
        <v>0</v>
      </c>
      <c r="BK159" s="1222">
        <v>2626.01</v>
      </c>
      <c r="BL159" s="1223">
        <f t="shared" si="166"/>
        <v>0</v>
      </c>
      <c r="BM159" s="1223">
        <f t="shared" si="133"/>
        <v>0</v>
      </c>
      <c r="BN159" s="1166">
        <f t="shared" si="102"/>
        <v>5</v>
      </c>
      <c r="BO159" s="1222">
        <v>1572</v>
      </c>
      <c r="BP159" s="1223">
        <f t="shared" si="167"/>
        <v>7860</v>
      </c>
      <c r="BQ159" s="1222">
        <v>2626.01</v>
      </c>
      <c r="BR159" s="1223">
        <f t="shared" si="168"/>
        <v>13130.050000000001</v>
      </c>
      <c r="BS159" s="1223">
        <f t="shared" si="135"/>
        <v>20990.050000000003</v>
      </c>
    </row>
    <row r="160" spans="1:71" s="1189" customFormat="1" hidden="1" outlineLevel="1" x14ac:dyDescent="0.2">
      <c r="A160" s="1174" t="s">
        <v>719</v>
      </c>
      <c r="B160" s="1217" t="s">
        <v>1300</v>
      </c>
      <c r="C160" s="1173" t="s">
        <v>1261</v>
      </c>
      <c r="D160" s="1173">
        <v>5</v>
      </c>
      <c r="E160" s="1222">
        <v>157.19999999999999</v>
      </c>
      <c r="F160" s="1223">
        <f t="shared" si="147"/>
        <v>786</v>
      </c>
      <c r="G160" s="1222">
        <v>1305.8499999999999</v>
      </c>
      <c r="H160" s="1223">
        <f t="shared" si="148"/>
        <v>6529.25</v>
      </c>
      <c r="I160" s="1223">
        <f t="shared" si="115"/>
        <v>7315.25</v>
      </c>
      <c r="J160" s="1223"/>
      <c r="K160" s="1224"/>
      <c r="L160" s="1225">
        <v>157.19999999999999</v>
      </c>
      <c r="M160" s="1226">
        <f t="shared" si="149"/>
        <v>0</v>
      </c>
      <c r="N160" s="1225">
        <v>1305.8499999999999</v>
      </c>
      <c r="O160" s="1226">
        <f t="shared" si="150"/>
        <v>0</v>
      </c>
      <c r="P160" s="1226">
        <f t="shared" si="117"/>
        <v>0</v>
      </c>
      <c r="Q160" s="1224"/>
      <c r="R160" s="1225">
        <v>157.19999999999999</v>
      </c>
      <c r="S160" s="1226">
        <f t="shared" si="151"/>
        <v>0</v>
      </c>
      <c r="T160" s="1225">
        <v>1305.8499999999999</v>
      </c>
      <c r="U160" s="1226">
        <f t="shared" si="152"/>
        <v>0</v>
      </c>
      <c r="V160" s="1226">
        <f t="shared" si="119"/>
        <v>0</v>
      </c>
      <c r="W160" s="1226"/>
      <c r="X160" s="1225">
        <v>157.19999999999999</v>
      </c>
      <c r="Y160" s="1226">
        <f t="shared" si="153"/>
        <v>0</v>
      </c>
      <c r="Z160" s="1225">
        <v>1305.8499999999999</v>
      </c>
      <c r="AA160" s="1226">
        <f t="shared" si="154"/>
        <v>0</v>
      </c>
      <c r="AB160" s="1226">
        <f t="shared" si="121"/>
        <v>0</v>
      </c>
      <c r="AC160" s="1224"/>
      <c r="AD160" s="1225">
        <v>157.19999999999999</v>
      </c>
      <c r="AE160" s="1226">
        <f t="shared" si="155"/>
        <v>0</v>
      </c>
      <c r="AF160" s="1225">
        <v>1305.8499999999999</v>
      </c>
      <c r="AG160" s="1226">
        <f t="shared" si="156"/>
        <v>0</v>
      </c>
      <c r="AH160" s="1226">
        <f t="shared" si="123"/>
        <v>0</v>
      </c>
      <c r="AI160" s="1224"/>
      <c r="AJ160" s="1225">
        <v>157.19999999999999</v>
      </c>
      <c r="AK160" s="1226">
        <f t="shared" si="157"/>
        <v>0</v>
      </c>
      <c r="AL160" s="1225">
        <v>1305.8499999999999</v>
      </c>
      <c r="AM160" s="1226">
        <f t="shared" si="158"/>
        <v>0</v>
      </c>
      <c r="AN160" s="1226">
        <f t="shared" si="125"/>
        <v>0</v>
      </c>
      <c r="AO160" s="1224"/>
      <c r="AP160" s="1225">
        <v>157.19999999999999</v>
      </c>
      <c r="AQ160" s="1226">
        <f t="shared" si="159"/>
        <v>0</v>
      </c>
      <c r="AR160" s="1225">
        <v>1305.8499999999999</v>
      </c>
      <c r="AS160" s="1226">
        <f t="shared" si="160"/>
        <v>0</v>
      </c>
      <c r="AT160" s="1226">
        <f t="shared" si="127"/>
        <v>0</v>
      </c>
      <c r="AU160" s="1224"/>
      <c r="AV160" s="1225">
        <v>157.19999999999999</v>
      </c>
      <c r="AW160" s="1226">
        <f t="shared" si="161"/>
        <v>0</v>
      </c>
      <c r="AX160" s="1225">
        <v>1305.8499999999999</v>
      </c>
      <c r="AY160" s="1226">
        <f t="shared" si="162"/>
        <v>0</v>
      </c>
      <c r="AZ160" s="1226">
        <f t="shared" si="129"/>
        <v>0</v>
      </c>
      <c r="BA160" s="1224"/>
      <c r="BB160" s="1222">
        <v>157.19999999999999</v>
      </c>
      <c r="BC160" s="1223">
        <f t="shared" si="163"/>
        <v>0</v>
      </c>
      <c r="BD160" s="1222">
        <v>1305.8499999999999</v>
      </c>
      <c r="BE160" s="1223">
        <f t="shared" si="164"/>
        <v>0</v>
      </c>
      <c r="BF160" s="1223">
        <f t="shared" si="131"/>
        <v>0</v>
      </c>
      <c r="BG160" s="1223"/>
      <c r="BH160" s="1166">
        <f t="shared" si="101"/>
        <v>0</v>
      </c>
      <c r="BI160" s="1222">
        <v>157.19999999999999</v>
      </c>
      <c r="BJ160" s="1223">
        <f t="shared" si="165"/>
        <v>0</v>
      </c>
      <c r="BK160" s="1222">
        <v>1305.8499999999999</v>
      </c>
      <c r="BL160" s="1223">
        <f t="shared" si="166"/>
        <v>0</v>
      </c>
      <c r="BM160" s="1223">
        <f t="shared" si="133"/>
        <v>0</v>
      </c>
      <c r="BN160" s="1166">
        <f t="shared" si="102"/>
        <v>5</v>
      </c>
      <c r="BO160" s="1222">
        <v>157.19999999999999</v>
      </c>
      <c r="BP160" s="1223">
        <f t="shared" si="167"/>
        <v>786</v>
      </c>
      <c r="BQ160" s="1222">
        <v>1305.8499999999999</v>
      </c>
      <c r="BR160" s="1223">
        <f t="shared" si="168"/>
        <v>6529.25</v>
      </c>
      <c r="BS160" s="1223">
        <f t="shared" si="135"/>
        <v>7315.25</v>
      </c>
    </row>
    <row r="161" spans="1:71" s="1189" customFormat="1" hidden="1" outlineLevel="1" x14ac:dyDescent="0.2">
      <c r="A161" s="1174" t="s">
        <v>720</v>
      </c>
      <c r="B161" s="1217" t="s">
        <v>1301</v>
      </c>
      <c r="C161" s="1173" t="s">
        <v>1261</v>
      </c>
      <c r="D161" s="1173">
        <v>16</v>
      </c>
      <c r="E161" s="1222">
        <v>1572</v>
      </c>
      <c r="F161" s="1223">
        <f t="shared" si="147"/>
        <v>25152</v>
      </c>
      <c r="G161" s="1222">
        <v>2555.81</v>
      </c>
      <c r="H161" s="1223">
        <f t="shared" si="148"/>
        <v>40892.959999999999</v>
      </c>
      <c r="I161" s="1223">
        <f t="shared" si="115"/>
        <v>66044.959999999992</v>
      </c>
      <c r="J161" s="1223"/>
      <c r="K161" s="1224"/>
      <c r="L161" s="1225">
        <v>1572</v>
      </c>
      <c r="M161" s="1226">
        <f t="shared" si="149"/>
        <v>0</v>
      </c>
      <c r="N161" s="1225">
        <v>2555.81</v>
      </c>
      <c r="O161" s="1226">
        <f t="shared" si="150"/>
        <v>0</v>
      </c>
      <c r="P161" s="1226">
        <f t="shared" si="117"/>
        <v>0</v>
      </c>
      <c r="Q161" s="1224"/>
      <c r="R161" s="1225">
        <v>1572</v>
      </c>
      <c r="S161" s="1226">
        <f t="shared" si="151"/>
        <v>0</v>
      </c>
      <c r="T161" s="1225">
        <v>2555.81</v>
      </c>
      <c r="U161" s="1226">
        <f t="shared" si="152"/>
        <v>0</v>
      </c>
      <c r="V161" s="1226">
        <f t="shared" si="119"/>
        <v>0</v>
      </c>
      <c r="W161" s="1226"/>
      <c r="X161" s="1225">
        <v>1572</v>
      </c>
      <c r="Y161" s="1226">
        <f t="shared" si="153"/>
        <v>0</v>
      </c>
      <c r="Z161" s="1225">
        <v>2555.81</v>
      </c>
      <c r="AA161" s="1226">
        <f t="shared" si="154"/>
        <v>0</v>
      </c>
      <c r="AB161" s="1226">
        <f t="shared" si="121"/>
        <v>0</v>
      </c>
      <c r="AC161" s="1224"/>
      <c r="AD161" s="1225">
        <v>1572</v>
      </c>
      <c r="AE161" s="1226">
        <f t="shared" si="155"/>
        <v>0</v>
      </c>
      <c r="AF161" s="1225">
        <v>2555.81</v>
      </c>
      <c r="AG161" s="1226">
        <f t="shared" si="156"/>
        <v>0</v>
      </c>
      <c r="AH161" s="1226">
        <f t="shared" si="123"/>
        <v>0</v>
      </c>
      <c r="AI161" s="1224"/>
      <c r="AJ161" s="1225">
        <v>1572</v>
      </c>
      <c r="AK161" s="1226">
        <f t="shared" si="157"/>
        <v>0</v>
      </c>
      <c r="AL161" s="1225">
        <v>2555.81</v>
      </c>
      <c r="AM161" s="1226">
        <f t="shared" si="158"/>
        <v>0</v>
      </c>
      <c r="AN161" s="1226">
        <f t="shared" si="125"/>
        <v>0</v>
      </c>
      <c r="AO161" s="1224"/>
      <c r="AP161" s="1225">
        <v>1572</v>
      </c>
      <c r="AQ161" s="1226">
        <f t="shared" si="159"/>
        <v>0</v>
      </c>
      <c r="AR161" s="1225">
        <v>2555.81</v>
      </c>
      <c r="AS161" s="1226">
        <f t="shared" si="160"/>
        <v>0</v>
      </c>
      <c r="AT161" s="1226">
        <f t="shared" si="127"/>
        <v>0</v>
      </c>
      <c r="AU161" s="1224"/>
      <c r="AV161" s="1225">
        <v>1572</v>
      </c>
      <c r="AW161" s="1226">
        <f t="shared" si="161"/>
        <v>0</v>
      </c>
      <c r="AX161" s="1225">
        <v>2555.81</v>
      </c>
      <c r="AY161" s="1226">
        <f t="shared" si="162"/>
        <v>0</v>
      </c>
      <c r="AZ161" s="1226">
        <f t="shared" si="129"/>
        <v>0</v>
      </c>
      <c r="BA161" s="1224"/>
      <c r="BB161" s="1222">
        <v>1572</v>
      </c>
      <c r="BC161" s="1223">
        <f t="shared" si="163"/>
        <v>0</v>
      </c>
      <c r="BD161" s="1222">
        <v>2555.81</v>
      </c>
      <c r="BE161" s="1223">
        <f t="shared" si="164"/>
        <v>0</v>
      </c>
      <c r="BF161" s="1223">
        <f t="shared" si="131"/>
        <v>0</v>
      </c>
      <c r="BG161" s="1223"/>
      <c r="BH161" s="1166">
        <f t="shared" si="101"/>
        <v>0</v>
      </c>
      <c r="BI161" s="1222">
        <v>1572</v>
      </c>
      <c r="BJ161" s="1223">
        <f t="shared" si="165"/>
        <v>0</v>
      </c>
      <c r="BK161" s="1222">
        <v>2555.81</v>
      </c>
      <c r="BL161" s="1223">
        <f t="shared" si="166"/>
        <v>0</v>
      </c>
      <c r="BM161" s="1223">
        <f t="shared" si="133"/>
        <v>0</v>
      </c>
      <c r="BN161" s="1166">
        <f t="shared" si="102"/>
        <v>16</v>
      </c>
      <c r="BO161" s="1222">
        <v>1572</v>
      </c>
      <c r="BP161" s="1223">
        <f t="shared" si="167"/>
        <v>25152</v>
      </c>
      <c r="BQ161" s="1222">
        <v>2555.81</v>
      </c>
      <c r="BR161" s="1223">
        <f t="shared" si="168"/>
        <v>40892.959999999999</v>
      </c>
      <c r="BS161" s="1223">
        <f t="shared" si="135"/>
        <v>66044.959999999992</v>
      </c>
    </row>
    <row r="162" spans="1:71" s="1189" customFormat="1" hidden="1" outlineLevel="1" x14ac:dyDescent="0.2">
      <c r="A162" s="1174" t="s">
        <v>721</v>
      </c>
      <c r="B162" s="1217" t="s">
        <v>1302</v>
      </c>
      <c r="C162" s="1173" t="s">
        <v>1261</v>
      </c>
      <c r="D162" s="1173">
        <v>16</v>
      </c>
      <c r="E162" s="1222">
        <v>157.19999999999999</v>
      </c>
      <c r="F162" s="1223">
        <f t="shared" si="147"/>
        <v>2515.1999999999998</v>
      </c>
      <c r="G162" s="1222">
        <v>829.61</v>
      </c>
      <c r="H162" s="1223">
        <f t="shared" si="148"/>
        <v>13273.76</v>
      </c>
      <c r="I162" s="1223">
        <f t="shared" si="115"/>
        <v>15788.96</v>
      </c>
      <c r="J162" s="1223"/>
      <c r="K162" s="1224"/>
      <c r="L162" s="1225">
        <v>157.19999999999999</v>
      </c>
      <c r="M162" s="1226">
        <f t="shared" si="149"/>
        <v>0</v>
      </c>
      <c r="N162" s="1225">
        <v>829.61</v>
      </c>
      <c r="O162" s="1226">
        <f t="shared" si="150"/>
        <v>0</v>
      </c>
      <c r="P162" s="1226">
        <f t="shared" si="117"/>
        <v>0</v>
      </c>
      <c r="Q162" s="1224"/>
      <c r="R162" s="1225">
        <v>157.19999999999999</v>
      </c>
      <c r="S162" s="1226">
        <f t="shared" si="151"/>
        <v>0</v>
      </c>
      <c r="T162" s="1225">
        <v>829.61</v>
      </c>
      <c r="U162" s="1226">
        <f t="shared" si="152"/>
        <v>0</v>
      </c>
      <c r="V162" s="1226">
        <f t="shared" si="119"/>
        <v>0</v>
      </c>
      <c r="W162" s="1226"/>
      <c r="X162" s="1225">
        <v>157.19999999999999</v>
      </c>
      <c r="Y162" s="1226">
        <f t="shared" si="153"/>
        <v>0</v>
      </c>
      <c r="Z162" s="1225">
        <v>829.61</v>
      </c>
      <c r="AA162" s="1226">
        <f t="shared" si="154"/>
        <v>0</v>
      </c>
      <c r="AB162" s="1226">
        <f t="shared" si="121"/>
        <v>0</v>
      </c>
      <c r="AC162" s="1224"/>
      <c r="AD162" s="1225">
        <v>157.19999999999999</v>
      </c>
      <c r="AE162" s="1226">
        <f t="shared" si="155"/>
        <v>0</v>
      </c>
      <c r="AF162" s="1225">
        <v>829.61</v>
      </c>
      <c r="AG162" s="1226">
        <f t="shared" si="156"/>
        <v>0</v>
      </c>
      <c r="AH162" s="1226">
        <f t="shared" si="123"/>
        <v>0</v>
      </c>
      <c r="AI162" s="1224"/>
      <c r="AJ162" s="1225">
        <v>157.19999999999999</v>
      </c>
      <c r="AK162" s="1226">
        <f t="shared" si="157"/>
        <v>0</v>
      </c>
      <c r="AL162" s="1225">
        <v>829.61</v>
      </c>
      <c r="AM162" s="1226">
        <f t="shared" si="158"/>
        <v>0</v>
      </c>
      <c r="AN162" s="1226">
        <f t="shared" si="125"/>
        <v>0</v>
      </c>
      <c r="AO162" s="1224"/>
      <c r="AP162" s="1225">
        <v>157.19999999999999</v>
      </c>
      <c r="AQ162" s="1226">
        <f t="shared" si="159"/>
        <v>0</v>
      </c>
      <c r="AR162" s="1225">
        <v>829.61</v>
      </c>
      <c r="AS162" s="1226">
        <f t="shared" si="160"/>
        <v>0</v>
      </c>
      <c r="AT162" s="1226">
        <f t="shared" si="127"/>
        <v>0</v>
      </c>
      <c r="AU162" s="1224"/>
      <c r="AV162" s="1225">
        <v>157.19999999999999</v>
      </c>
      <c r="AW162" s="1226">
        <f t="shared" si="161"/>
        <v>0</v>
      </c>
      <c r="AX162" s="1225">
        <v>829.61</v>
      </c>
      <c r="AY162" s="1226">
        <f t="shared" si="162"/>
        <v>0</v>
      </c>
      <c r="AZ162" s="1226">
        <f t="shared" si="129"/>
        <v>0</v>
      </c>
      <c r="BA162" s="1224"/>
      <c r="BB162" s="1222">
        <v>157.19999999999999</v>
      </c>
      <c r="BC162" s="1223">
        <f t="shared" si="163"/>
        <v>0</v>
      </c>
      <c r="BD162" s="1222">
        <v>829.61</v>
      </c>
      <c r="BE162" s="1223">
        <f t="shared" si="164"/>
        <v>0</v>
      </c>
      <c r="BF162" s="1223">
        <f t="shared" si="131"/>
        <v>0</v>
      </c>
      <c r="BG162" s="1223"/>
      <c r="BH162" s="1166">
        <f t="shared" ref="BH162:BH225" si="169">K162+Q162+W162+AC162+AI162+AO162+AU162+BA162</f>
        <v>0</v>
      </c>
      <c r="BI162" s="1222">
        <v>157.19999999999999</v>
      </c>
      <c r="BJ162" s="1223">
        <f t="shared" si="165"/>
        <v>0</v>
      </c>
      <c r="BK162" s="1222">
        <v>829.61</v>
      </c>
      <c r="BL162" s="1223">
        <f t="shared" si="166"/>
        <v>0</v>
      </c>
      <c r="BM162" s="1223">
        <f t="shared" si="133"/>
        <v>0</v>
      </c>
      <c r="BN162" s="1166">
        <f t="shared" ref="BN162:BN225" si="170">D162-BH162</f>
        <v>16</v>
      </c>
      <c r="BO162" s="1222">
        <v>157.19999999999999</v>
      </c>
      <c r="BP162" s="1223">
        <f t="shared" si="167"/>
        <v>2515.1999999999998</v>
      </c>
      <c r="BQ162" s="1222">
        <v>829.61</v>
      </c>
      <c r="BR162" s="1223">
        <f t="shared" si="168"/>
        <v>13273.76</v>
      </c>
      <c r="BS162" s="1223">
        <f t="shared" si="135"/>
        <v>15788.96</v>
      </c>
    </row>
    <row r="163" spans="1:71" s="1189" customFormat="1" hidden="1" outlineLevel="1" x14ac:dyDescent="0.2">
      <c r="A163" s="1174" t="s">
        <v>722</v>
      </c>
      <c r="B163" s="1217" t="s">
        <v>1303</v>
      </c>
      <c r="C163" s="1173" t="s">
        <v>1261</v>
      </c>
      <c r="D163" s="1173">
        <v>16</v>
      </c>
      <c r="E163" s="1222">
        <v>1572</v>
      </c>
      <c r="F163" s="1223">
        <f t="shared" si="147"/>
        <v>25152</v>
      </c>
      <c r="G163" s="1222">
        <v>2373.29</v>
      </c>
      <c r="H163" s="1223">
        <f t="shared" si="148"/>
        <v>37972.639999999999</v>
      </c>
      <c r="I163" s="1223">
        <f t="shared" si="115"/>
        <v>63124.639999999999</v>
      </c>
      <c r="J163" s="1223"/>
      <c r="K163" s="1224"/>
      <c r="L163" s="1225">
        <v>1572</v>
      </c>
      <c r="M163" s="1226">
        <f t="shared" si="149"/>
        <v>0</v>
      </c>
      <c r="N163" s="1225">
        <v>2373.29</v>
      </c>
      <c r="O163" s="1226">
        <f t="shared" si="150"/>
        <v>0</v>
      </c>
      <c r="P163" s="1226">
        <f t="shared" si="117"/>
        <v>0</v>
      </c>
      <c r="Q163" s="1224"/>
      <c r="R163" s="1225">
        <v>1572</v>
      </c>
      <c r="S163" s="1226">
        <f t="shared" si="151"/>
        <v>0</v>
      </c>
      <c r="T163" s="1225">
        <v>2373.29</v>
      </c>
      <c r="U163" s="1226">
        <f t="shared" si="152"/>
        <v>0</v>
      </c>
      <c r="V163" s="1226">
        <f t="shared" si="119"/>
        <v>0</v>
      </c>
      <c r="W163" s="1226"/>
      <c r="X163" s="1225">
        <v>1572</v>
      </c>
      <c r="Y163" s="1226">
        <f t="shared" si="153"/>
        <v>0</v>
      </c>
      <c r="Z163" s="1225">
        <v>2373.29</v>
      </c>
      <c r="AA163" s="1226">
        <f t="shared" si="154"/>
        <v>0</v>
      </c>
      <c r="AB163" s="1226">
        <f t="shared" si="121"/>
        <v>0</v>
      </c>
      <c r="AC163" s="1224"/>
      <c r="AD163" s="1225">
        <v>1572</v>
      </c>
      <c r="AE163" s="1226">
        <f t="shared" si="155"/>
        <v>0</v>
      </c>
      <c r="AF163" s="1225">
        <v>2373.29</v>
      </c>
      <c r="AG163" s="1226">
        <f t="shared" si="156"/>
        <v>0</v>
      </c>
      <c r="AH163" s="1226">
        <f t="shared" si="123"/>
        <v>0</v>
      </c>
      <c r="AI163" s="1224"/>
      <c r="AJ163" s="1225">
        <v>1572</v>
      </c>
      <c r="AK163" s="1226">
        <f t="shared" si="157"/>
        <v>0</v>
      </c>
      <c r="AL163" s="1225">
        <v>2373.29</v>
      </c>
      <c r="AM163" s="1226">
        <f t="shared" si="158"/>
        <v>0</v>
      </c>
      <c r="AN163" s="1226">
        <f t="shared" si="125"/>
        <v>0</v>
      </c>
      <c r="AO163" s="1224"/>
      <c r="AP163" s="1225">
        <v>1572</v>
      </c>
      <c r="AQ163" s="1226">
        <f t="shared" si="159"/>
        <v>0</v>
      </c>
      <c r="AR163" s="1225">
        <v>2373.29</v>
      </c>
      <c r="AS163" s="1226">
        <f t="shared" si="160"/>
        <v>0</v>
      </c>
      <c r="AT163" s="1226">
        <f t="shared" si="127"/>
        <v>0</v>
      </c>
      <c r="AU163" s="1224"/>
      <c r="AV163" s="1225">
        <v>1572</v>
      </c>
      <c r="AW163" s="1226">
        <f t="shared" si="161"/>
        <v>0</v>
      </c>
      <c r="AX163" s="1225">
        <v>2373.29</v>
      </c>
      <c r="AY163" s="1226">
        <f t="shared" si="162"/>
        <v>0</v>
      </c>
      <c r="AZ163" s="1226">
        <f t="shared" si="129"/>
        <v>0</v>
      </c>
      <c r="BA163" s="1224"/>
      <c r="BB163" s="1222">
        <v>1572</v>
      </c>
      <c r="BC163" s="1223">
        <f t="shared" si="163"/>
        <v>0</v>
      </c>
      <c r="BD163" s="1222">
        <v>2373.29</v>
      </c>
      <c r="BE163" s="1223">
        <f t="shared" si="164"/>
        <v>0</v>
      </c>
      <c r="BF163" s="1223">
        <f t="shared" si="131"/>
        <v>0</v>
      </c>
      <c r="BG163" s="1223"/>
      <c r="BH163" s="1166">
        <f t="shared" si="169"/>
        <v>0</v>
      </c>
      <c r="BI163" s="1222">
        <v>1572</v>
      </c>
      <c r="BJ163" s="1223">
        <f t="shared" si="165"/>
        <v>0</v>
      </c>
      <c r="BK163" s="1222">
        <v>2373.29</v>
      </c>
      <c r="BL163" s="1223">
        <f t="shared" si="166"/>
        <v>0</v>
      </c>
      <c r="BM163" s="1223">
        <f t="shared" si="133"/>
        <v>0</v>
      </c>
      <c r="BN163" s="1166">
        <f t="shared" si="170"/>
        <v>16</v>
      </c>
      <c r="BO163" s="1222">
        <v>1572</v>
      </c>
      <c r="BP163" s="1223">
        <f t="shared" si="167"/>
        <v>25152</v>
      </c>
      <c r="BQ163" s="1222">
        <v>2373.29</v>
      </c>
      <c r="BR163" s="1223">
        <f t="shared" si="168"/>
        <v>37972.639999999999</v>
      </c>
      <c r="BS163" s="1223">
        <f t="shared" si="135"/>
        <v>63124.639999999999</v>
      </c>
    </row>
    <row r="164" spans="1:71" s="1189" customFormat="1" hidden="1" outlineLevel="1" x14ac:dyDescent="0.2">
      <c r="A164" s="1174" t="s">
        <v>1304</v>
      </c>
      <c r="B164" s="1217" t="s">
        <v>1305</v>
      </c>
      <c r="C164" s="1173" t="s">
        <v>1261</v>
      </c>
      <c r="D164" s="1173">
        <v>16</v>
      </c>
      <c r="E164" s="1222">
        <v>157.19999999999999</v>
      </c>
      <c r="F164" s="1223">
        <f t="shared" si="147"/>
        <v>2515.1999999999998</v>
      </c>
      <c r="G164" s="1222">
        <v>1109.56</v>
      </c>
      <c r="H164" s="1223">
        <f t="shared" si="148"/>
        <v>17752.96</v>
      </c>
      <c r="I164" s="1223">
        <f t="shared" si="115"/>
        <v>20268.16</v>
      </c>
      <c r="J164" s="1223"/>
      <c r="K164" s="1224"/>
      <c r="L164" s="1225">
        <v>157.19999999999999</v>
      </c>
      <c r="M164" s="1226">
        <f t="shared" si="149"/>
        <v>0</v>
      </c>
      <c r="N164" s="1225">
        <v>1109.56</v>
      </c>
      <c r="O164" s="1226">
        <f t="shared" si="150"/>
        <v>0</v>
      </c>
      <c r="P164" s="1226">
        <f t="shared" si="117"/>
        <v>0</v>
      </c>
      <c r="Q164" s="1224"/>
      <c r="R164" s="1225">
        <v>157.19999999999999</v>
      </c>
      <c r="S164" s="1226">
        <f t="shared" si="151"/>
        <v>0</v>
      </c>
      <c r="T164" s="1225">
        <v>1109.56</v>
      </c>
      <c r="U164" s="1226">
        <f t="shared" si="152"/>
        <v>0</v>
      </c>
      <c r="V164" s="1226">
        <f t="shared" si="119"/>
        <v>0</v>
      </c>
      <c r="W164" s="1226"/>
      <c r="X164" s="1225">
        <v>157.19999999999999</v>
      </c>
      <c r="Y164" s="1226">
        <f t="shared" si="153"/>
        <v>0</v>
      </c>
      <c r="Z164" s="1225">
        <v>1109.56</v>
      </c>
      <c r="AA164" s="1226">
        <f t="shared" si="154"/>
        <v>0</v>
      </c>
      <c r="AB164" s="1226">
        <f t="shared" si="121"/>
        <v>0</v>
      </c>
      <c r="AC164" s="1224"/>
      <c r="AD164" s="1225">
        <v>157.19999999999999</v>
      </c>
      <c r="AE164" s="1226">
        <f t="shared" si="155"/>
        <v>0</v>
      </c>
      <c r="AF164" s="1225">
        <v>1109.56</v>
      </c>
      <c r="AG164" s="1226">
        <f t="shared" si="156"/>
        <v>0</v>
      </c>
      <c r="AH164" s="1226">
        <f t="shared" si="123"/>
        <v>0</v>
      </c>
      <c r="AI164" s="1224"/>
      <c r="AJ164" s="1225">
        <v>157.19999999999999</v>
      </c>
      <c r="AK164" s="1226">
        <f t="shared" si="157"/>
        <v>0</v>
      </c>
      <c r="AL164" s="1225">
        <v>1109.56</v>
      </c>
      <c r="AM164" s="1226">
        <f t="shared" si="158"/>
        <v>0</v>
      </c>
      <c r="AN164" s="1226">
        <f t="shared" si="125"/>
        <v>0</v>
      </c>
      <c r="AO164" s="1224"/>
      <c r="AP164" s="1225">
        <v>157.19999999999999</v>
      </c>
      <c r="AQ164" s="1226">
        <f t="shared" si="159"/>
        <v>0</v>
      </c>
      <c r="AR164" s="1225">
        <v>1109.56</v>
      </c>
      <c r="AS164" s="1226">
        <f t="shared" si="160"/>
        <v>0</v>
      </c>
      <c r="AT164" s="1226">
        <f t="shared" si="127"/>
        <v>0</v>
      </c>
      <c r="AU164" s="1224"/>
      <c r="AV164" s="1225">
        <v>157.19999999999999</v>
      </c>
      <c r="AW164" s="1226">
        <f t="shared" si="161"/>
        <v>0</v>
      </c>
      <c r="AX164" s="1225">
        <v>1109.56</v>
      </c>
      <c r="AY164" s="1226">
        <f t="shared" si="162"/>
        <v>0</v>
      </c>
      <c r="AZ164" s="1226">
        <f t="shared" si="129"/>
        <v>0</v>
      </c>
      <c r="BA164" s="1224"/>
      <c r="BB164" s="1222">
        <v>157.19999999999999</v>
      </c>
      <c r="BC164" s="1223">
        <f t="shared" si="163"/>
        <v>0</v>
      </c>
      <c r="BD164" s="1222">
        <v>1109.56</v>
      </c>
      <c r="BE164" s="1223">
        <f t="shared" si="164"/>
        <v>0</v>
      </c>
      <c r="BF164" s="1223">
        <f t="shared" si="131"/>
        <v>0</v>
      </c>
      <c r="BG164" s="1223"/>
      <c r="BH164" s="1166">
        <f t="shared" si="169"/>
        <v>0</v>
      </c>
      <c r="BI164" s="1222">
        <v>157.19999999999999</v>
      </c>
      <c r="BJ164" s="1223">
        <f t="shared" si="165"/>
        <v>0</v>
      </c>
      <c r="BK164" s="1222">
        <v>1109.56</v>
      </c>
      <c r="BL164" s="1223">
        <f t="shared" si="166"/>
        <v>0</v>
      </c>
      <c r="BM164" s="1223">
        <f t="shared" si="133"/>
        <v>0</v>
      </c>
      <c r="BN164" s="1166">
        <f t="shared" si="170"/>
        <v>16</v>
      </c>
      <c r="BO164" s="1222">
        <v>157.19999999999999</v>
      </c>
      <c r="BP164" s="1223">
        <f t="shared" si="167"/>
        <v>2515.1999999999998</v>
      </c>
      <c r="BQ164" s="1222">
        <v>1109.56</v>
      </c>
      <c r="BR164" s="1223">
        <f t="shared" si="168"/>
        <v>17752.96</v>
      </c>
      <c r="BS164" s="1223">
        <f t="shared" si="135"/>
        <v>20268.16</v>
      </c>
    </row>
    <row r="165" spans="1:71" s="1189" customFormat="1" hidden="1" outlineLevel="1" x14ac:dyDescent="0.2">
      <c r="A165" s="1174" t="s">
        <v>1306</v>
      </c>
      <c r="B165" s="1217" t="s">
        <v>1307</v>
      </c>
      <c r="C165" s="1173" t="s">
        <v>1261</v>
      </c>
      <c r="D165" s="1173">
        <v>210</v>
      </c>
      <c r="E165" s="1222">
        <v>540.77</v>
      </c>
      <c r="F165" s="1223">
        <f t="shared" si="147"/>
        <v>113561.7</v>
      </c>
      <c r="G165" s="1222">
        <v>2018.64</v>
      </c>
      <c r="H165" s="1223">
        <f t="shared" si="148"/>
        <v>423914.4</v>
      </c>
      <c r="I165" s="1223">
        <f t="shared" si="115"/>
        <v>537476.1</v>
      </c>
      <c r="J165" s="1223"/>
      <c r="K165" s="1224"/>
      <c r="L165" s="1225">
        <v>540.77</v>
      </c>
      <c r="M165" s="1226">
        <f t="shared" si="149"/>
        <v>0</v>
      </c>
      <c r="N165" s="1225">
        <v>2018.64</v>
      </c>
      <c r="O165" s="1226">
        <f t="shared" si="150"/>
        <v>0</v>
      </c>
      <c r="P165" s="1226">
        <f t="shared" si="117"/>
        <v>0</v>
      </c>
      <c r="Q165" s="1224"/>
      <c r="R165" s="1225">
        <v>540.77</v>
      </c>
      <c r="S165" s="1226">
        <f t="shared" si="151"/>
        <v>0</v>
      </c>
      <c r="T165" s="1225">
        <v>2018.64</v>
      </c>
      <c r="U165" s="1226">
        <f t="shared" si="152"/>
        <v>0</v>
      </c>
      <c r="V165" s="1226">
        <f t="shared" si="119"/>
        <v>0</v>
      </c>
      <c r="W165" s="1226"/>
      <c r="X165" s="1225">
        <v>540.77</v>
      </c>
      <c r="Y165" s="1226">
        <f t="shared" si="153"/>
        <v>0</v>
      </c>
      <c r="Z165" s="1225">
        <v>2018.64</v>
      </c>
      <c r="AA165" s="1226">
        <f t="shared" si="154"/>
        <v>0</v>
      </c>
      <c r="AB165" s="1226">
        <f t="shared" si="121"/>
        <v>0</v>
      </c>
      <c r="AC165" s="1224"/>
      <c r="AD165" s="1225">
        <v>540.77</v>
      </c>
      <c r="AE165" s="1226">
        <f t="shared" si="155"/>
        <v>0</v>
      </c>
      <c r="AF165" s="1225">
        <v>2018.64</v>
      </c>
      <c r="AG165" s="1226">
        <f t="shared" si="156"/>
        <v>0</v>
      </c>
      <c r="AH165" s="1226">
        <f t="shared" si="123"/>
        <v>0</v>
      </c>
      <c r="AI165" s="1224"/>
      <c r="AJ165" s="1225">
        <v>540.77</v>
      </c>
      <c r="AK165" s="1226">
        <f t="shared" si="157"/>
        <v>0</v>
      </c>
      <c r="AL165" s="1225">
        <v>2018.64</v>
      </c>
      <c r="AM165" s="1226">
        <f t="shared" si="158"/>
        <v>0</v>
      </c>
      <c r="AN165" s="1226">
        <f t="shared" si="125"/>
        <v>0</v>
      </c>
      <c r="AO165" s="1224"/>
      <c r="AP165" s="1225">
        <v>540.77</v>
      </c>
      <c r="AQ165" s="1226">
        <f t="shared" si="159"/>
        <v>0</v>
      </c>
      <c r="AR165" s="1225">
        <v>2018.64</v>
      </c>
      <c r="AS165" s="1226">
        <f t="shared" si="160"/>
        <v>0</v>
      </c>
      <c r="AT165" s="1226">
        <f t="shared" si="127"/>
        <v>0</v>
      </c>
      <c r="AU165" s="1224"/>
      <c r="AV165" s="1225">
        <v>540.77</v>
      </c>
      <c r="AW165" s="1226">
        <f t="shared" si="161"/>
        <v>0</v>
      </c>
      <c r="AX165" s="1225">
        <v>2018.64</v>
      </c>
      <c r="AY165" s="1226">
        <f t="shared" si="162"/>
        <v>0</v>
      </c>
      <c r="AZ165" s="1226">
        <f t="shared" si="129"/>
        <v>0</v>
      </c>
      <c r="BA165" s="1224"/>
      <c r="BB165" s="1222">
        <v>540.77</v>
      </c>
      <c r="BC165" s="1223">
        <f t="shared" si="163"/>
        <v>0</v>
      </c>
      <c r="BD165" s="1222">
        <v>2018.64</v>
      </c>
      <c r="BE165" s="1223">
        <f t="shared" si="164"/>
        <v>0</v>
      </c>
      <c r="BF165" s="1223">
        <f t="shared" si="131"/>
        <v>0</v>
      </c>
      <c r="BG165" s="1223"/>
      <c r="BH165" s="1166">
        <f t="shared" si="169"/>
        <v>0</v>
      </c>
      <c r="BI165" s="1222">
        <v>540.77</v>
      </c>
      <c r="BJ165" s="1223">
        <f t="shared" si="165"/>
        <v>0</v>
      </c>
      <c r="BK165" s="1222">
        <v>2018.64</v>
      </c>
      <c r="BL165" s="1223">
        <f t="shared" si="166"/>
        <v>0</v>
      </c>
      <c r="BM165" s="1223">
        <f t="shared" si="133"/>
        <v>0</v>
      </c>
      <c r="BN165" s="1166">
        <f t="shared" si="170"/>
        <v>210</v>
      </c>
      <c r="BO165" s="1222">
        <v>540.77</v>
      </c>
      <c r="BP165" s="1223">
        <f t="shared" si="167"/>
        <v>113561.7</v>
      </c>
      <c r="BQ165" s="1222">
        <v>2018.64</v>
      </c>
      <c r="BR165" s="1223">
        <f t="shared" si="168"/>
        <v>423914.4</v>
      </c>
      <c r="BS165" s="1223">
        <f t="shared" si="135"/>
        <v>537476.1</v>
      </c>
    </row>
    <row r="166" spans="1:71" s="1189" customFormat="1" hidden="1" outlineLevel="1" x14ac:dyDescent="0.2">
      <c r="A166" s="1174" t="s">
        <v>1308</v>
      </c>
      <c r="B166" s="1217" t="s">
        <v>1309</v>
      </c>
      <c r="C166" s="1173" t="s">
        <v>1261</v>
      </c>
      <c r="D166" s="1173">
        <v>24</v>
      </c>
      <c r="E166" s="1222">
        <v>1572</v>
      </c>
      <c r="F166" s="1223">
        <f t="shared" si="147"/>
        <v>37728</v>
      </c>
      <c r="G166" s="1222">
        <v>1560</v>
      </c>
      <c r="H166" s="1223">
        <f t="shared" si="148"/>
        <v>37440</v>
      </c>
      <c r="I166" s="1223">
        <f t="shared" si="115"/>
        <v>75168</v>
      </c>
      <c r="J166" s="1223"/>
      <c r="K166" s="1224"/>
      <c r="L166" s="1225">
        <v>1572</v>
      </c>
      <c r="M166" s="1226">
        <f t="shared" si="149"/>
        <v>0</v>
      </c>
      <c r="N166" s="1225">
        <v>1560</v>
      </c>
      <c r="O166" s="1226">
        <f t="shared" si="150"/>
        <v>0</v>
      </c>
      <c r="P166" s="1226">
        <f t="shared" si="117"/>
        <v>0</v>
      </c>
      <c r="Q166" s="1224"/>
      <c r="R166" s="1225">
        <v>1572</v>
      </c>
      <c r="S166" s="1226">
        <f t="shared" si="151"/>
        <v>0</v>
      </c>
      <c r="T166" s="1225">
        <v>1560</v>
      </c>
      <c r="U166" s="1226">
        <f t="shared" si="152"/>
        <v>0</v>
      </c>
      <c r="V166" s="1226">
        <f t="shared" si="119"/>
        <v>0</v>
      </c>
      <c r="W166" s="1226"/>
      <c r="X166" s="1225">
        <v>1572</v>
      </c>
      <c r="Y166" s="1226">
        <f t="shared" si="153"/>
        <v>0</v>
      </c>
      <c r="Z166" s="1225">
        <v>1560</v>
      </c>
      <c r="AA166" s="1226">
        <f t="shared" si="154"/>
        <v>0</v>
      </c>
      <c r="AB166" s="1226">
        <f t="shared" si="121"/>
        <v>0</v>
      </c>
      <c r="AC166" s="1224"/>
      <c r="AD166" s="1225">
        <v>1572</v>
      </c>
      <c r="AE166" s="1226">
        <f t="shared" si="155"/>
        <v>0</v>
      </c>
      <c r="AF166" s="1225">
        <v>1560</v>
      </c>
      <c r="AG166" s="1226">
        <f t="shared" si="156"/>
        <v>0</v>
      </c>
      <c r="AH166" s="1226">
        <f t="shared" si="123"/>
        <v>0</v>
      </c>
      <c r="AI166" s="1224"/>
      <c r="AJ166" s="1225">
        <v>1572</v>
      </c>
      <c r="AK166" s="1226">
        <f t="shared" si="157"/>
        <v>0</v>
      </c>
      <c r="AL166" s="1225">
        <v>1560</v>
      </c>
      <c r="AM166" s="1226">
        <f t="shared" si="158"/>
        <v>0</v>
      </c>
      <c r="AN166" s="1226">
        <f t="shared" si="125"/>
        <v>0</v>
      </c>
      <c r="AO166" s="1224"/>
      <c r="AP166" s="1225">
        <v>1572</v>
      </c>
      <c r="AQ166" s="1226">
        <f t="shared" si="159"/>
        <v>0</v>
      </c>
      <c r="AR166" s="1225">
        <v>1560</v>
      </c>
      <c r="AS166" s="1226">
        <f t="shared" si="160"/>
        <v>0</v>
      </c>
      <c r="AT166" s="1226">
        <f t="shared" si="127"/>
        <v>0</v>
      </c>
      <c r="AU166" s="1224"/>
      <c r="AV166" s="1225">
        <v>1572</v>
      </c>
      <c r="AW166" s="1226">
        <f t="shared" si="161"/>
        <v>0</v>
      </c>
      <c r="AX166" s="1225">
        <v>1560</v>
      </c>
      <c r="AY166" s="1226">
        <f t="shared" si="162"/>
        <v>0</v>
      </c>
      <c r="AZ166" s="1226">
        <f t="shared" si="129"/>
        <v>0</v>
      </c>
      <c r="BA166" s="1224"/>
      <c r="BB166" s="1222">
        <v>1572</v>
      </c>
      <c r="BC166" s="1223">
        <f t="shared" si="163"/>
        <v>0</v>
      </c>
      <c r="BD166" s="1222">
        <v>1560</v>
      </c>
      <c r="BE166" s="1223">
        <f t="shared" si="164"/>
        <v>0</v>
      </c>
      <c r="BF166" s="1223">
        <f t="shared" si="131"/>
        <v>0</v>
      </c>
      <c r="BG166" s="1223"/>
      <c r="BH166" s="1166">
        <f t="shared" si="169"/>
        <v>0</v>
      </c>
      <c r="BI166" s="1222">
        <v>1572</v>
      </c>
      <c r="BJ166" s="1223">
        <f t="shared" si="165"/>
        <v>0</v>
      </c>
      <c r="BK166" s="1222">
        <v>1560</v>
      </c>
      <c r="BL166" s="1223">
        <f t="shared" si="166"/>
        <v>0</v>
      </c>
      <c r="BM166" s="1223">
        <f t="shared" si="133"/>
        <v>0</v>
      </c>
      <c r="BN166" s="1166">
        <f t="shared" si="170"/>
        <v>24</v>
      </c>
      <c r="BO166" s="1222">
        <v>1572</v>
      </c>
      <c r="BP166" s="1223">
        <f t="shared" si="167"/>
        <v>37728</v>
      </c>
      <c r="BQ166" s="1222">
        <v>1560</v>
      </c>
      <c r="BR166" s="1223">
        <f t="shared" si="168"/>
        <v>37440</v>
      </c>
      <c r="BS166" s="1223">
        <f t="shared" si="135"/>
        <v>75168</v>
      </c>
    </row>
    <row r="167" spans="1:71" s="1189" customFormat="1" hidden="1" outlineLevel="1" x14ac:dyDescent="0.2">
      <c r="A167" s="1174" t="s">
        <v>1310</v>
      </c>
      <c r="B167" s="1228" t="s">
        <v>1311</v>
      </c>
      <c r="C167" s="1173" t="s">
        <v>1261</v>
      </c>
      <c r="D167" s="1173">
        <v>800</v>
      </c>
      <c r="E167" s="1229">
        <v>32.75</v>
      </c>
      <c r="F167" s="1223">
        <f t="shared" si="147"/>
        <v>26200</v>
      </c>
      <c r="G167" s="1229">
        <v>107.93</v>
      </c>
      <c r="H167" s="1223">
        <f t="shared" si="148"/>
        <v>86344</v>
      </c>
      <c r="I167" s="1169">
        <f t="shared" si="115"/>
        <v>112544</v>
      </c>
      <c r="J167" s="1169"/>
      <c r="K167" s="1224"/>
      <c r="L167" s="1230">
        <v>32.75</v>
      </c>
      <c r="M167" s="1226">
        <f t="shared" si="149"/>
        <v>0</v>
      </c>
      <c r="N167" s="1230">
        <v>107.93</v>
      </c>
      <c r="O167" s="1226">
        <f t="shared" si="150"/>
        <v>0</v>
      </c>
      <c r="P167" s="1173">
        <f t="shared" si="117"/>
        <v>0</v>
      </c>
      <c r="Q167" s="1224"/>
      <c r="R167" s="1230">
        <v>32.75</v>
      </c>
      <c r="S167" s="1226">
        <f t="shared" si="151"/>
        <v>0</v>
      </c>
      <c r="T167" s="1230">
        <v>107.93</v>
      </c>
      <c r="U167" s="1226">
        <f t="shared" si="152"/>
        <v>0</v>
      </c>
      <c r="V167" s="1173">
        <f t="shared" si="119"/>
        <v>0</v>
      </c>
      <c r="W167" s="1226"/>
      <c r="X167" s="1230">
        <v>32.75</v>
      </c>
      <c r="Y167" s="1226">
        <f t="shared" si="153"/>
        <v>0</v>
      </c>
      <c r="Z167" s="1230">
        <v>107.93</v>
      </c>
      <c r="AA167" s="1226">
        <f t="shared" si="154"/>
        <v>0</v>
      </c>
      <c r="AB167" s="1173">
        <f t="shared" si="121"/>
        <v>0</v>
      </c>
      <c r="AC167" s="1224"/>
      <c r="AD167" s="1230">
        <v>32.75</v>
      </c>
      <c r="AE167" s="1226">
        <f t="shared" si="155"/>
        <v>0</v>
      </c>
      <c r="AF167" s="1230">
        <v>107.93</v>
      </c>
      <c r="AG167" s="1226">
        <f t="shared" si="156"/>
        <v>0</v>
      </c>
      <c r="AH167" s="1173">
        <f t="shared" si="123"/>
        <v>0</v>
      </c>
      <c r="AI167" s="1224"/>
      <c r="AJ167" s="1230">
        <v>32.75</v>
      </c>
      <c r="AK167" s="1226">
        <f t="shared" si="157"/>
        <v>0</v>
      </c>
      <c r="AL167" s="1230">
        <v>107.93</v>
      </c>
      <c r="AM167" s="1226">
        <f t="shared" si="158"/>
        <v>0</v>
      </c>
      <c r="AN167" s="1173">
        <f t="shared" si="125"/>
        <v>0</v>
      </c>
      <c r="AO167" s="1224"/>
      <c r="AP167" s="1230">
        <v>32.75</v>
      </c>
      <c r="AQ167" s="1226">
        <f t="shared" si="159"/>
        <v>0</v>
      </c>
      <c r="AR167" s="1230">
        <v>107.93</v>
      </c>
      <c r="AS167" s="1226">
        <f t="shared" si="160"/>
        <v>0</v>
      </c>
      <c r="AT167" s="1173">
        <f t="shared" si="127"/>
        <v>0</v>
      </c>
      <c r="AU167" s="1224"/>
      <c r="AV167" s="1230">
        <v>32.75</v>
      </c>
      <c r="AW167" s="1226">
        <f t="shared" si="161"/>
        <v>0</v>
      </c>
      <c r="AX167" s="1230">
        <v>107.93</v>
      </c>
      <c r="AY167" s="1226">
        <f t="shared" si="162"/>
        <v>0</v>
      </c>
      <c r="AZ167" s="1173">
        <f t="shared" si="129"/>
        <v>0</v>
      </c>
      <c r="BA167" s="1224"/>
      <c r="BB167" s="1229">
        <v>32.75</v>
      </c>
      <c r="BC167" s="1223">
        <f t="shared" si="163"/>
        <v>0</v>
      </c>
      <c r="BD167" s="1229">
        <v>107.93</v>
      </c>
      <c r="BE167" s="1223">
        <f t="shared" si="164"/>
        <v>0</v>
      </c>
      <c r="BF167" s="1169">
        <f t="shared" si="131"/>
        <v>0</v>
      </c>
      <c r="BG167" s="1169"/>
      <c r="BH167" s="1166">
        <f t="shared" si="169"/>
        <v>0</v>
      </c>
      <c r="BI167" s="1229">
        <v>32.75</v>
      </c>
      <c r="BJ167" s="1223">
        <f t="shared" si="165"/>
        <v>0</v>
      </c>
      <c r="BK167" s="1229">
        <v>107.93</v>
      </c>
      <c r="BL167" s="1223">
        <f t="shared" si="166"/>
        <v>0</v>
      </c>
      <c r="BM167" s="1169">
        <f t="shared" si="133"/>
        <v>0</v>
      </c>
      <c r="BN167" s="1166">
        <f t="shared" si="170"/>
        <v>800</v>
      </c>
      <c r="BO167" s="1229">
        <v>32.75</v>
      </c>
      <c r="BP167" s="1223">
        <f t="shared" si="167"/>
        <v>26200</v>
      </c>
      <c r="BQ167" s="1229">
        <v>107.93</v>
      </c>
      <c r="BR167" s="1223">
        <f t="shared" si="168"/>
        <v>86344</v>
      </c>
      <c r="BS167" s="1169">
        <f t="shared" si="135"/>
        <v>112544</v>
      </c>
    </row>
    <row r="168" spans="1:71" s="1189" customFormat="1" hidden="1" outlineLevel="1" x14ac:dyDescent="0.2">
      <c r="A168" s="1174" t="s">
        <v>1312</v>
      </c>
      <c r="B168" s="1228" t="s">
        <v>259</v>
      </c>
      <c r="C168" s="1173" t="s">
        <v>1261</v>
      </c>
      <c r="D168" s="1173">
        <v>100</v>
      </c>
      <c r="E168" s="1222">
        <v>19.649999999999999</v>
      </c>
      <c r="F168" s="1223">
        <f t="shared" si="147"/>
        <v>1964.9999999999998</v>
      </c>
      <c r="G168" s="1222">
        <v>13.26</v>
      </c>
      <c r="H168" s="1223">
        <f t="shared" si="148"/>
        <v>1326</v>
      </c>
      <c r="I168" s="1223">
        <f t="shared" si="115"/>
        <v>3291</v>
      </c>
      <c r="J168" s="1223"/>
      <c r="K168" s="1224"/>
      <c r="L168" s="1225">
        <v>19.649999999999999</v>
      </c>
      <c r="M168" s="1226">
        <f t="shared" si="149"/>
        <v>0</v>
      </c>
      <c r="N168" s="1225">
        <v>13.26</v>
      </c>
      <c r="O168" s="1226">
        <f t="shared" si="150"/>
        <v>0</v>
      </c>
      <c r="P168" s="1226">
        <f t="shared" si="117"/>
        <v>0</v>
      </c>
      <c r="Q168" s="1224"/>
      <c r="R168" s="1225">
        <v>19.649999999999999</v>
      </c>
      <c r="S168" s="1226">
        <f t="shared" si="151"/>
        <v>0</v>
      </c>
      <c r="T168" s="1225">
        <v>13.26</v>
      </c>
      <c r="U168" s="1226">
        <f t="shared" si="152"/>
        <v>0</v>
      </c>
      <c r="V168" s="1226">
        <f t="shared" si="119"/>
        <v>0</v>
      </c>
      <c r="W168" s="1226"/>
      <c r="X168" s="1225">
        <v>19.649999999999999</v>
      </c>
      <c r="Y168" s="1226">
        <f t="shared" si="153"/>
        <v>0</v>
      </c>
      <c r="Z168" s="1225">
        <v>13.26</v>
      </c>
      <c r="AA168" s="1226">
        <f t="shared" si="154"/>
        <v>0</v>
      </c>
      <c r="AB168" s="1226">
        <f t="shared" si="121"/>
        <v>0</v>
      </c>
      <c r="AC168" s="1224"/>
      <c r="AD168" s="1225">
        <v>19.649999999999999</v>
      </c>
      <c r="AE168" s="1226">
        <f t="shared" si="155"/>
        <v>0</v>
      </c>
      <c r="AF168" s="1225">
        <v>13.26</v>
      </c>
      <c r="AG168" s="1226">
        <f t="shared" si="156"/>
        <v>0</v>
      </c>
      <c r="AH168" s="1226">
        <f t="shared" si="123"/>
        <v>0</v>
      </c>
      <c r="AI168" s="1224"/>
      <c r="AJ168" s="1225">
        <v>19.649999999999999</v>
      </c>
      <c r="AK168" s="1226">
        <f t="shared" si="157"/>
        <v>0</v>
      </c>
      <c r="AL168" s="1225">
        <v>13.26</v>
      </c>
      <c r="AM168" s="1226">
        <f t="shared" si="158"/>
        <v>0</v>
      </c>
      <c r="AN168" s="1226">
        <f t="shared" si="125"/>
        <v>0</v>
      </c>
      <c r="AO168" s="1224"/>
      <c r="AP168" s="1225">
        <v>19.649999999999999</v>
      </c>
      <c r="AQ168" s="1226">
        <f t="shared" si="159"/>
        <v>0</v>
      </c>
      <c r="AR168" s="1225">
        <v>13.26</v>
      </c>
      <c r="AS168" s="1226">
        <f t="shared" si="160"/>
        <v>0</v>
      </c>
      <c r="AT168" s="1226">
        <f t="shared" si="127"/>
        <v>0</v>
      </c>
      <c r="AU168" s="1224"/>
      <c r="AV168" s="1225">
        <v>19.649999999999999</v>
      </c>
      <c r="AW168" s="1226">
        <f t="shared" si="161"/>
        <v>0</v>
      </c>
      <c r="AX168" s="1225">
        <v>13.26</v>
      </c>
      <c r="AY168" s="1226">
        <f t="shared" si="162"/>
        <v>0</v>
      </c>
      <c r="AZ168" s="1226">
        <f t="shared" si="129"/>
        <v>0</v>
      </c>
      <c r="BA168" s="1224"/>
      <c r="BB168" s="1222">
        <v>19.649999999999999</v>
      </c>
      <c r="BC168" s="1223">
        <f t="shared" si="163"/>
        <v>0</v>
      </c>
      <c r="BD168" s="1222">
        <v>13.26</v>
      </c>
      <c r="BE168" s="1223">
        <f t="shared" si="164"/>
        <v>0</v>
      </c>
      <c r="BF168" s="1223">
        <f t="shared" si="131"/>
        <v>0</v>
      </c>
      <c r="BG168" s="1223"/>
      <c r="BH168" s="1166">
        <f t="shared" si="169"/>
        <v>0</v>
      </c>
      <c r="BI168" s="1222">
        <v>19.649999999999999</v>
      </c>
      <c r="BJ168" s="1223">
        <f t="shared" si="165"/>
        <v>0</v>
      </c>
      <c r="BK168" s="1222">
        <v>13.26</v>
      </c>
      <c r="BL168" s="1223">
        <f t="shared" si="166"/>
        <v>0</v>
      </c>
      <c r="BM168" s="1223">
        <f t="shared" si="133"/>
        <v>0</v>
      </c>
      <c r="BN168" s="1166">
        <f t="shared" si="170"/>
        <v>100</v>
      </c>
      <c r="BO168" s="1222">
        <v>19.649999999999999</v>
      </c>
      <c r="BP168" s="1223">
        <f t="shared" si="167"/>
        <v>1964.9999999999998</v>
      </c>
      <c r="BQ168" s="1222">
        <v>13.26</v>
      </c>
      <c r="BR168" s="1223">
        <f t="shared" si="168"/>
        <v>1326</v>
      </c>
      <c r="BS168" s="1223">
        <f t="shared" si="135"/>
        <v>3291</v>
      </c>
    </row>
    <row r="169" spans="1:71" s="1189" customFormat="1" ht="19.5" hidden="1" customHeight="1" outlineLevel="1" x14ac:dyDescent="0.2">
      <c r="A169" s="1174" t="s">
        <v>1313</v>
      </c>
      <c r="B169" s="1228" t="s">
        <v>1314</v>
      </c>
      <c r="C169" s="1173" t="s">
        <v>1261</v>
      </c>
      <c r="D169" s="1173">
        <v>175</v>
      </c>
      <c r="E169" s="1222">
        <v>1048</v>
      </c>
      <c r="F169" s="1223">
        <f t="shared" si="147"/>
        <v>183400</v>
      </c>
      <c r="G169" s="1222">
        <v>1383.16</v>
      </c>
      <c r="H169" s="1223">
        <f t="shared" si="148"/>
        <v>242053</v>
      </c>
      <c r="I169" s="1223">
        <f t="shared" si="115"/>
        <v>425453</v>
      </c>
      <c r="J169" s="1223"/>
      <c r="K169" s="1224"/>
      <c r="L169" s="1225">
        <v>1048</v>
      </c>
      <c r="M169" s="1226">
        <f t="shared" si="149"/>
        <v>0</v>
      </c>
      <c r="N169" s="1225">
        <v>1383.16</v>
      </c>
      <c r="O169" s="1226">
        <f t="shared" si="150"/>
        <v>0</v>
      </c>
      <c r="P169" s="1226">
        <f t="shared" si="117"/>
        <v>0</v>
      </c>
      <c r="Q169" s="1224"/>
      <c r="R169" s="1225">
        <v>1048</v>
      </c>
      <c r="S169" s="1226">
        <f t="shared" si="151"/>
        <v>0</v>
      </c>
      <c r="T169" s="1225">
        <v>1383.16</v>
      </c>
      <c r="U169" s="1226">
        <f t="shared" si="152"/>
        <v>0</v>
      </c>
      <c r="V169" s="1226">
        <f t="shared" si="119"/>
        <v>0</v>
      </c>
      <c r="W169" s="1226"/>
      <c r="X169" s="1225">
        <v>1048</v>
      </c>
      <c r="Y169" s="1226">
        <f t="shared" si="153"/>
        <v>0</v>
      </c>
      <c r="Z169" s="1225">
        <v>1383.16</v>
      </c>
      <c r="AA169" s="1226">
        <f t="shared" si="154"/>
        <v>0</v>
      </c>
      <c r="AB169" s="1226">
        <f t="shared" si="121"/>
        <v>0</v>
      </c>
      <c r="AC169" s="1224"/>
      <c r="AD169" s="1225">
        <v>1048</v>
      </c>
      <c r="AE169" s="1226">
        <f t="shared" si="155"/>
        <v>0</v>
      </c>
      <c r="AF169" s="1225">
        <v>1383.16</v>
      </c>
      <c r="AG169" s="1226">
        <f t="shared" si="156"/>
        <v>0</v>
      </c>
      <c r="AH169" s="1226">
        <f t="shared" si="123"/>
        <v>0</v>
      </c>
      <c r="AI169" s="1224"/>
      <c r="AJ169" s="1225">
        <v>1048</v>
      </c>
      <c r="AK169" s="1226">
        <f t="shared" si="157"/>
        <v>0</v>
      </c>
      <c r="AL169" s="1225">
        <v>1383.16</v>
      </c>
      <c r="AM169" s="1226">
        <f t="shared" si="158"/>
        <v>0</v>
      </c>
      <c r="AN169" s="1226">
        <f t="shared" si="125"/>
        <v>0</v>
      </c>
      <c r="AO169" s="1224"/>
      <c r="AP169" s="1225">
        <v>1048</v>
      </c>
      <c r="AQ169" s="1226">
        <f t="shared" si="159"/>
        <v>0</v>
      </c>
      <c r="AR169" s="1225">
        <v>1383.16</v>
      </c>
      <c r="AS169" s="1226">
        <f t="shared" si="160"/>
        <v>0</v>
      </c>
      <c r="AT169" s="1226">
        <f t="shared" si="127"/>
        <v>0</v>
      </c>
      <c r="AU169" s="1224"/>
      <c r="AV169" s="1225">
        <v>1048</v>
      </c>
      <c r="AW169" s="1226">
        <f t="shared" si="161"/>
        <v>0</v>
      </c>
      <c r="AX169" s="1225">
        <v>1383.16</v>
      </c>
      <c r="AY169" s="1226">
        <f t="shared" si="162"/>
        <v>0</v>
      </c>
      <c r="AZ169" s="1226">
        <f t="shared" si="129"/>
        <v>0</v>
      </c>
      <c r="BA169" s="1224"/>
      <c r="BB169" s="1222">
        <v>1048</v>
      </c>
      <c r="BC169" s="1223">
        <f t="shared" si="163"/>
        <v>0</v>
      </c>
      <c r="BD169" s="1222">
        <v>1383.16</v>
      </c>
      <c r="BE169" s="1223">
        <f t="shared" si="164"/>
        <v>0</v>
      </c>
      <c r="BF169" s="1223">
        <f t="shared" si="131"/>
        <v>0</v>
      </c>
      <c r="BG169" s="1223"/>
      <c r="BH169" s="1166">
        <f t="shared" si="169"/>
        <v>0</v>
      </c>
      <c r="BI169" s="1222">
        <v>1048</v>
      </c>
      <c r="BJ169" s="1223">
        <f t="shared" si="165"/>
        <v>0</v>
      </c>
      <c r="BK169" s="1222">
        <v>1383.16</v>
      </c>
      <c r="BL169" s="1223">
        <f t="shared" si="166"/>
        <v>0</v>
      </c>
      <c r="BM169" s="1223">
        <f t="shared" si="133"/>
        <v>0</v>
      </c>
      <c r="BN169" s="1166">
        <f t="shared" si="170"/>
        <v>175</v>
      </c>
      <c r="BO169" s="1222">
        <v>1048</v>
      </c>
      <c r="BP169" s="1223">
        <f t="shared" si="167"/>
        <v>183400</v>
      </c>
      <c r="BQ169" s="1222">
        <v>1383.16</v>
      </c>
      <c r="BR169" s="1223">
        <f t="shared" si="168"/>
        <v>242053</v>
      </c>
      <c r="BS169" s="1223">
        <f t="shared" si="135"/>
        <v>425453</v>
      </c>
    </row>
    <row r="170" spans="1:71" s="1189" customFormat="1" hidden="1" outlineLevel="1" x14ac:dyDescent="0.2">
      <c r="A170" s="1174" t="s">
        <v>1315</v>
      </c>
      <c r="B170" s="1228" t="s">
        <v>1316</v>
      </c>
      <c r="C170" s="1173" t="s">
        <v>32</v>
      </c>
      <c r="D170" s="1173">
        <v>6400</v>
      </c>
      <c r="E170" s="1222">
        <v>162.44</v>
      </c>
      <c r="F170" s="1223">
        <f t="shared" si="147"/>
        <v>1039616</v>
      </c>
      <c r="G170" s="1222">
        <v>53.35</v>
      </c>
      <c r="H170" s="1223">
        <f t="shared" si="148"/>
        <v>341440</v>
      </c>
      <c r="I170" s="1223">
        <f t="shared" si="115"/>
        <v>1381056</v>
      </c>
      <c r="J170" s="1223"/>
      <c r="K170" s="1224"/>
      <c r="L170" s="1225">
        <v>162.44</v>
      </c>
      <c r="M170" s="1226">
        <f t="shared" si="149"/>
        <v>0</v>
      </c>
      <c r="N170" s="1225">
        <v>53.35</v>
      </c>
      <c r="O170" s="1226">
        <f t="shared" si="150"/>
        <v>0</v>
      </c>
      <c r="P170" s="1226">
        <f t="shared" si="117"/>
        <v>0</v>
      </c>
      <c r="Q170" s="1224"/>
      <c r="R170" s="1225">
        <v>162.44</v>
      </c>
      <c r="S170" s="1226">
        <f t="shared" si="151"/>
        <v>0</v>
      </c>
      <c r="T170" s="1225">
        <v>53.35</v>
      </c>
      <c r="U170" s="1226">
        <f t="shared" si="152"/>
        <v>0</v>
      </c>
      <c r="V170" s="1226">
        <f t="shared" si="119"/>
        <v>0</v>
      </c>
      <c r="W170" s="1226"/>
      <c r="X170" s="1225">
        <v>162.44</v>
      </c>
      <c r="Y170" s="1226">
        <f t="shared" si="153"/>
        <v>0</v>
      </c>
      <c r="Z170" s="1225">
        <v>53.35</v>
      </c>
      <c r="AA170" s="1226">
        <f t="shared" si="154"/>
        <v>0</v>
      </c>
      <c r="AB170" s="1226">
        <f t="shared" si="121"/>
        <v>0</v>
      </c>
      <c r="AC170" s="1224"/>
      <c r="AD170" s="1225">
        <v>162.44</v>
      </c>
      <c r="AE170" s="1226">
        <f t="shared" si="155"/>
        <v>0</v>
      </c>
      <c r="AF170" s="1225">
        <v>53.35</v>
      </c>
      <c r="AG170" s="1226">
        <f t="shared" si="156"/>
        <v>0</v>
      </c>
      <c r="AH170" s="1226">
        <f t="shared" si="123"/>
        <v>0</v>
      </c>
      <c r="AI170" s="1224"/>
      <c r="AJ170" s="1225">
        <v>162.44</v>
      </c>
      <c r="AK170" s="1226">
        <f t="shared" si="157"/>
        <v>0</v>
      </c>
      <c r="AL170" s="1225">
        <v>53.35</v>
      </c>
      <c r="AM170" s="1226">
        <f t="shared" si="158"/>
        <v>0</v>
      </c>
      <c r="AN170" s="1226">
        <f t="shared" si="125"/>
        <v>0</v>
      </c>
      <c r="AO170" s="1224"/>
      <c r="AP170" s="1225">
        <v>162.44</v>
      </c>
      <c r="AQ170" s="1226">
        <f t="shared" si="159"/>
        <v>0</v>
      </c>
      <c r="AR170" s="1225">
        <v>53.35</v>
      </c>
      <c r="AS170" s="1226">
        <f t="shared" si="160"/>
        <v>0</v>
      </c>
      <c r="AT170" s="1226">
        <f t="shared" si="127"/>
        <v>0</v>
      </c>
      <c r="AU170" s="1224"/>
      <c r="AV170" s="1225">
        <v>162.44</v>
      </c>
      <c r="AW170" s="1226">
        <f t="shared" si="161"/>
        <v>0</v>
      </c>
      <c r="AX170" s="1225">
        <v>53.35</v>
      </c>
      <c r="AY170" s="1226">
        <f t="shared" si="162"/>
        <v>0</v>
      </c>
      <c r="AZ170" s="1226">
        <f t="shared" si="129"/>
        <v>0</v>
      </c>
      <c r="BA170" s="1224"/>
      <c r="BB170" s="1222">
        <v>162.44</v>
      </c>
      <c r="BC170" s="1223">
        <f t="shared" si="163"/>
        <v>0</v>
      </c>
      <c r="BD170" s="1222">
        <v>53.35</v>
      </c>
      <c r="BE170" s="1223">
        <f t="shared" si="164"/>
        <v>0</v>
      </c>
      <c r="BF170" s="1223">
        <f t="shared" si="131"/>
        <v>0</v>
      </c>
      <c r="BG170" s="1223"/>
      <c r="BH170" s="1166">
        <f t="shared" si="169"/>
        <v>0</v>
      </c>
      <c r="BI170" s="1222">
        <v>162.44</v>
      </c>
      <c r="BJ170" s="1223">
        <f t="shared" si="165"/>
        <v>0</v>
      </c>
      <c r="BK170" s="1222">
        <v>53.35</v>
      </c>
      <c r="BL170" s="1223">
        <f t="shared" si="166"/>
        <v>0</v>
      </c>
      <c r="BM170" s="1223">
        <f t="shared" si="133"/>
        <v>0</v>
      </c>
      <c r="BN170" s="1166">
        <f t="shared" si="170"/>
        <v>6400</v>
      </c>
      <c r="BO170" s="1222">
        <v>162.44</v>
      </c>
      <c r="BP170" s="1223">
        <f t="shared" si="167"/>
        <v>1039616</v>
      </c>
      <c r="BQ170" s="1222">
        <v>53.35</v>
      </c>
      <c r="BR170" s="1223">
        <f t="shared" si="168"/>
        <v>341440</v>
      </c>
      <c r="BS170" s="1223">
        <f t="shared" si="135"/>
        <v>1381056</v>
      </c>
    </row>
    <row r="171" spans="1:71" s="1189" customFormat="1" hidden="1" outlineLevel="1" x14ac:dyDescent="0.2">
      <c r="A171" s="1174" t="s">
        <v>1317</v>
      </c>
      <c r="B171" s="1228" t="s">
        <v>1318</v>
      </c>
      <c r="C171" s="1173" t="s">
        <v>32</v>
      </c>
      <c r="D171" s="1173">
        <v>2500</v>
      </c>
      <c r="E171" s="1222">
        <v>162.44</v>
      </c>
      <c r="F171" s="1223">
        <f t="shared" si="147"/>
        <v>406100</v>
      </c>
      <c r="G171" s="1222">
        <v>107.82</v>
      </c>
      <c r="H171" s="1223">
        <f t="shared" si="148"/>
        <v>269550</v>
      </c>
      <c r="I171" s="1223">
        <f t="shared" si="115"/>
        <v>675650</v>
      </c>
      <c r="J171" s="1223"/>
      <c r="K171" s="1224"/>
      <c r="L171" s="1225">
        <v>162.44</v>
      </c>
      <c r="M171" s="1226">
        <f t="shared" si="149"/>
        <v>0</v>
      </c>
      <c r="N171" s="1225">
        <v>107.82</v>
      </c>
      <c r="O171" s="1226">
        <f t="shared" si="150"/>
        <v>0</v>
      </c>
      <c r="P171" s="1226">
        <f t="shared" si="117"/>
        <v>0</v>
      </c>
      <c r="Q171" s="1224"/>
      <c r="R171" s="1225">
        <v>162.44</v>
      </c>
      <c r="S171" s="1226">
        <f t="shared" si="151"/>
        <v>0</v>
      </c>
      <c r="T171" s="1225">
        <v>107.82</v>
      </c>
      <c r="U171" s="1226">
        <f t="shared" si="152"/>
        <v>0</v>
      </c>
      <c r="V171" s="1226">
        <f t="shared" si="119"/>
        <v>0</v>
      </c>
      <c r="W171" s="1226"/>
      <c r="X171" s="1225">
        <v>162.44</v>
      </c>
      <c r="Y171" s="1226">
        <f t="shared" si="153"/>
        <v>0</v>
      </c>
      <c r="Z171" s="1225">
        <v>107.82</v>
      </c>
      <c r="AA171" s="1226">
        <f t="shared" si="154"/>
        <v>0</v>
      </c>
      <c r="AB171" s="1226">
        <f t="shared" si="121"/>
        <v>0</v>
      </c>
      <c r="AC171" s="1224"/>
      <c r="AD171" s="1225">
        <v>162.44</v>
      </c>
      <c r="AE171" s="1226">
        <f t="shared" si="155"/>
        <v>0</v>
      </c>
      <c r="AF171" s="1225">
        <v>107.82</v>
      </c>
      <c r="AG171" s="1226">
        <f t="shared" si="156"/>
        <v>0</v>
      </c>
      <c r="AH171" s="1226">
        <f t="shared" si="123"/>
        <v>0</v>
      </c>
      <c r="AI171" s="1224"/>
      <c r="AJ171" s="1225">
        <v>162.44</v>
      </c>
      <c r="AK171" s="1226">
        <f t="shared" si="157"/>
        <v>0</v>
      </c>
      <c r="AL171" s="1225">
        <v>107.82</v>
      </c>
      <c r="AM171" s="1226">
        <f t="shared" si="158"/>
        <v>0</v>
      </c>
      <c r="AN171" s="1226">
        <f t="shared" si="125"/>
        <v>0</v>
      </c>
      <c r="AO171" s="1224"/>
      <c r="AP171" s="1225">
        <v>162.44</v>
      </c>
      <c r="AQ171" s="1226">
        <f t="shared" si="159"/>
        <v>0</v>
      </c>
      <c r="AR171" s="1225">
        <v>107.82</v>
      </c>
      <c r="AS171" s="1226">
        <f t="shared" si="160"/>
        <v>0</v>
      </c>
      <c r="AT171" s="1226">
        <f t="shared" si="127"/>
        <v>0</v>
      </c>
      <c r="AU171" s="1224"/>
      <c r="AV171" s="1225">
        <v>162.44</v>
      </c>
      <c r="AW171" s="1226">
        <f t="shared" si="161"/>
        <v>0</v>
      </c>
      <c r="AX171" s="1225">
        <v>107.82</v>
      </c>
      <c r="AY171" s="1226">
        <f t="shared" si="162"/>
        <v>0</v>
      </c>
      <c r="AZ171" s="1226">
        <f t="shared" si="129"/>
        <v>0</v>
      </c>
      <c r="BA171" s="1224"/>
      <c r="BB171" s="1222">
        <v>162.44</v>
      </c>
      <c r="BC171" s="1223">
        <f t="shared" si="163"/>
        <v>0</v>
      </c>
      <c r="BD171" s="1222">
        <v>107.82</v>
      </c>
      <c r="BE171" s="1223">
        <f t="shared" si="164"/>
        <v>0</v>
      </c>
      <c r="BF171" s="1223">
        <f t="shared" si="131"/>
        <v>0</v>
      </c>
      <c r="BG171" s="1223"/>
      <c r="BH171" s="1166">
        <f t="shared" si="169"/>
        <v>0</v>
      </c>
      <c r="BI171" s="1222">
        <v>162.44</v>
      </c>
      <c r="BJ171" s="1223">
        <f t="shared" si="165"/>
        <v>0</v>
      </c>
      <c r="BK171" s="1222">
        <v>107.82</v>
      </c>
      <c r="BL171" s="1223">
        <f t="shared" si="166"/>
        <v>0</v>
      </c>
      <c r="BM171" s="1223">
        <f t="shared" si="133"/>
        <v>0</v>
      </c>
      <c r="BN171" s="1166">
        <f t="shared" si="170"/>
        <v>2500</v>
      </c>
      <c r="BO171" s="1222">
        <v>162.44</v>
      </c>
      <c r="BP171" s="1223">
        <f t="shared" si="167"/>
        <v>406100</v>
      </c>
      <c r="BQ171" s="1222">
        <v>107.82</v>
      </c>
      <c r="BR171" s="1223">
        <f t="shared" si="168"/>
        <v>269550</v>
      </c>
      <c r="BS171" s="1223">
        <f t="shared" si="135"/>
        <v>675650</v>
      </c>
    </row>
    <row r="172" spans="1:71" s="1189" customFormat="1" hidden="1" outlineLevel="1" x14ac:dyDescent="0.2">
      <c r="A172" s="1174" t="s">
        <v>1319</v>
      </c>
      <c r="B172" s="1228" t="s">
        <v>1320</v>
      </c>
      <c r="C172" s="1173" t="s">
        <v>32</v>
      </c>
      <c r="D172" s="1173">
        <v>400</v>
      </c>
      <c r="E172" s="1222">
        <v>162.44</v>
      </c>
      <c r="F172" s="1223">
        <f t="shared" si="147"/>
        <v>64976</v>
      </c>
      <c r="G172" s="1222">
        <v>101.09</v>
      </c>
      <c r="H172" s="1223">
        <f t="shared" si="148"/>
        <v>40436</v>
      </c>
      <c r="I172" s="1223">
        <f t="shared" si="115"/>
        <v>105412</v>
      </c>
      <c r="J172" s="1223"/>
      <c r="K172" s="1224"/>
      <c r="L172" s="1225">
        <v>162.44</v>
      </c>
      <c r="M172" s="1226">
        <f t="shared" si="149"/>
        <v>0</v>
      </c>
      <c r="N172" s="1225">
        <v>101.09</v>
      </c>
      <c r="O172" s="1226">
        <f t="shared" si="150"/>
        <v>0</v>
      </c>
      <c r="P172" s="1226">
        <f t="shared" si="117"/>
        <v>0</v>
      </c>
      <c r="Q172" s="1224"/>
      <c r="R172" s="1225">
        <v>162.44</v>
      </c>
      <c r="S172" s="1226">
        <f t="shared" si="151"/>
        <v>0</v>
      </c>
      <c r="T172" s="1225">
        <v>101.09</v>
      </c>
      <c r="U172" s="1226">
        <f t="shared" si="152"/>
        <v>0</v>
      </c>
      <c r="V172" s="1226">
        <f t="shared" si="119"/>
        <v>0</v>
      </c>
      <c r="W172" s="1226"/>
      <c r="X172" s="1225">
        <v>162.44</v>
      </c>
      <c r="Y172" s="1226">
        <f t="shared" si="153"/>
        <v>0</v>
      </c>
      <c r="Z172" s="1225">
        <v>101.09</v>
      </c>
      <c r="AA172" s="1226">
        <f t="shared" si="154"/>
        <v>0</v>
      </c>
      <c r="AB172" s="1226">
        <f t="shared" si="121"/>
        <v>0</v>
      </c>
      <c r="AC172" s="1224"/>
      <c r="AD172" s="1225">
        <v>162.44</v>
      </c>
      <c r="AE172" s="1226">
        <f t="shared" si="155"/>
        <v>0</v>
      </c>
      <c r="AF172" s="1225">
        <v>101.09</v>
      </c>
      <c r="AG172" s="1226">
        <f t="shared" si="156"/>
        <v>0</v>
      </c>
      <c r="AH172" s="1226">
        <f t="shared" si="123"/>
        <v>0</v>
      </c>
      <c r="AI172" s="1224"/>
      <c r="AJ172" s="1225">
        <v>162.44</v>
      </c>
      <c r="AK172" s="1226">
        <f t="shared" si="157"/>
        <v>0</v>
      </c>
      <c r="AL172" s="1225">
        <v>101.09</v>
      </c>
      <c r="AM172" s="1226">
        <f t="shared" si="158"/>
        <v>0</v>
      </c>
      <c r="AN172" s="1226">
        <f t="shared" si="125"/>
        <v>0</v>
      </c>
      <c r="AO172" s="1224"/>
      <c r="AP172" s="1225">
        <v>162.44</v>
      </c>
      <c r="AQ172" s="1226">
        <f t="shared" si="159"/>
        <v>0</v>
      </c>
      <c r="AR172" s="1225">
        <v>101.09</v>
      </c>
      <c r="AS172" s="1226">
        <f t="shared" si="160"/>
        <v>0</v>
      </c>
      <c r="AT172" s="1226">
        <f t="shared" si="127"/>
        <v>0</v>
      </c>
      <c r="AU172" s="1224"/>
      <c r="AV172" s="1225">
        <v>162.44</v>
      </c>
      <c r="AW172" s="1226">
        <f t="shared" si="161"/>
        <v>0</v>
      </c>
      <c r="AX172" s="1225">
        <v>101.09</v>
      </c>
      <c r="AY172" s="1226">
        <f t="shared" si="162"/>
        <v>0</v>
      </c>
      <c r="AZ172" s="1226">
        <f t="shared" si="129"/>
        <v>0</v>
      </c>
      <c r="BA172" s="1224"/>
      <c r="BB172" s="1222">
        <v>162.44</v>
      </c>
      <c r="BC172" s="1223">
        <f t="shared" si="163"/>
        <v>0</v>
      </c>
      <c r="BD172" s="1222">
        <v>101.09</v>
      </c>
      <c r="BE172" s="1223">
        <f t="shared" si="164"/>
        <v>0</v>
      </c>
      <c r="BF172" s="1223">
        <f t="shared" si="131"/>
        <v>0</v>
      </c>
      <c r="BG172" s="1223"/>
      <c r="BH172" s="1166">
        <f t="shared" si="169"/>
        <v>0</v>
      </c>
      <c r="BI172" s="1222">
        <v>162.44</v>
      </c>
      <c r="BJ172" s="1223">
        <f t="shared" si="165"/>
        <v>0</v>
      </c>
      <c r="BK172" s="1222">
        <v>101.09</v>
      </c>
      <c r="BL172" s="1223">
        <f t="shared" si="166"/>
        <v>0</v>
      </c>
      <c r="BM172" s="1223">
        <f t="shared" si="133"/>
        <v>0</v>
      </c>
      <c r="BN172" s="1166">
        <f t="shared" si="170"/>
        <v>400</v>
      </c>
      <c r="BO172" s="1222">
        <v>162.44</v>
      </c>
      <c r="BP172" s="1223">
        <f t="shared" si="167"/>
        <v>64976</v>
      </c>
      <c r="BQ172" s="1222">
        <v>101.09</v>
      </c>
      <c r="BR172" s="1223">
        <f t="shared" si="168"/>
        <v>40436</v>
      </c>
      <c r="BS172" s="1223">
        <f t="shared" si="135"/>
        <v>105412</v>
      </c>
    </row>
    <row r="173" spans="1:71" s="1189" customFormat="1" hidden="1" outlineLevel="1" x14ac:dyDescent="0.2">
      <c r="A173" s="1174" t="s">
        <v>1321</v>
      </c>
      <c r="B173" s="1228" t="s">
        <v>1322</v>
      </c>
      <c r="C173" s="1173" t="s">
        <v>32</v>
      </c>
      <c r="D173" s="1173">
        <v>750</v>
      </c>
      <c r="E173" s="1222">
        <v>162.44</v>
      </c>
      <c r="F173" s="1223">
        <f t="shared" si="147"/>
        <v>121830</v>
      </c>
      <c r="G173" s="1222">
        <v>111.72</v>
      </c>
      <c r="H173" s="1223">
        <f t="shared" si="148"/>
        <v>83790</v>
      </c>
      <c r="I173" s="1223">
        <f t="shared" si="115"/>
        <v>205620</v>
      </c>
      <c r="J173" s="1223"/>
      <c r="K173" s="1224"/>
      <c r="L173" s="1225">
        <v>162.44</v>
      </c>
      <c r="M173" s="1226">
        <f t="shared" si="149"/>
        <v>0</v>
      </c>
      <c r="N173" s="1225">
        <v>111.72</v>
      </c>
      <c r="O173" s="1226">
        <f t="shared" si="150"/>
        <v>0</v>
      </c>
      <c r="P173" s="1226">
        <f t="shared" si="117"/>
        <v>0</v>
      </c>
      <c r="Q173" s="1224"/>
      <c r="R173" s="1225">
        <v>162.44</v>
      </c>
      <c r="S173" s="1226">
        <f t="shared" si="151"/>
        <v>0</v>
      </c>
      <c r="T173" s="1225">
        <v>111.72</v>
      </c>
      <c r="U173" s="1226">
        <f t="shared" si="152"/>
        <v>0</v>
      </c>
      <c r="V173" s="1226">
        <f t="shared" si="119"/>
        <v>0</v>
      </c>
      <c r="W173" s="1226"/>
      <c r="X173" s="1225">
        <v>162.44</v>
      </c>
      <c r="Y173" s="1226">
        <f t="shared" si="153"/>
        <v>0</v>
      </c>
      <c r="Z173" s="1225">
        <v>111.72</v>
      </c>
      <c r="AA173" s="1226">
        <f t="shared" si="154"/>
        <v>0</v>
      </c>
      <c r="AB173" s="1226">
        <f t="shared" si="121"/>
        <v>0</v>
      </c>
      <c r="AC173" s="1224"/>
      <c r="AD173" s="1225">
        <v>162.44</v>
      </c>
      <c r="AE173" s="1226">
        <f t="shared" si="155"/>
        <v>0</v>
      </c>
      <c r="AF173" s="1225">
        <v>111.72</v>
      </c>
      <c r="AG173" s="1226">
        <f t="shared" si="156"/>
        <v>0</v>
      </c>
      <c r="AH173" s="1226">
        <f t="shared" si="123"/>
        <v>0</v>
      </c>
      <c r="AI173" s="1224"/>
      <c r="AJ173" s="1225">
        <v>162.44</v>
      </c>
      <c r="AK173" s="1226">
        <f t="shared" si="157"/>
        <v>0</v>
      </c>
      <c r="AL173" s="1225">
        <v>111.72</v>
      </c>
      <c r="AM173" s="1226">
        <f t="shared" si="158"/>
        <v>0</v>
      </c>
      <c r="AN173" s="1226">
        <f t="shared" si="125"/>
        <v>0</v>
      </c>
      <c r="AO173" s="1224"/>
      <c r="AP173" s="1225">
        <v>162.44</v>
      </c>
      <c r="AQ173" s="1226">
        <f t="shared" si="159"/>
        <v>0</v>
      </c>
      <c r="AR173" s="1225">
        <v>111.72</v>
      </c>
      <c r="AS173" s="1226">
        <f t="shared" si="160"/>
        <v>0</v>
      </c>
      <c r="AT173" s="1226">
        <f t="shared" si="127"/>
        <v>0</v>
      </c>
      <c r="AU173" s="1224"/>
      <c r="AV173" s="1225">
        <v>162.44</v>
      </c>
      <c r="AW173" s="1226">
        <f t="shared" si="161"/>
        <v>0</v>
      </c>
      <c r="AX173" s="1225">
        <v>111.72</v>
      </c>
      <c r="AY173" s="1226">
        <f t="shared" si="162"/>
        <v>0</v>
      </c>
      <c r="AZ173" s="1226">
        <f t="shared" si="129"/>
        <v>0</v>
      </c>
      <c r="BA173" s="1224"/>
      <c r="BB173" s="1222">
        <v>162.44</v>
      </c>
      <c r="BC173" s="1223">
        <f t="shared" si="163"/>
        <v>0</v>
      </c>
      <c r="BD173" s="1222">
        <v>111.72</v>
      </c>
      <c r="BE173" s="1223">
        <f t="shared" si="164"/>
        <v>0</v>
      </c>
      <c r="BF173" s="1223">
        <f t="shared" si="131"/>
        <v>0</v>
      </c>
      <c r="BG173" s="1223"/>
      <c r="BH173" s="1166">
        <f t="shared" si="169"/>
        <v>0</v>
      </c>
      <c r="BI173" s="1222">
        <v>162.44</v>
      </c>
      <c r="BJ173" s="1223">
        <f t="shared" si="165"/>
        <v>0</v>
      </c>
      <c r="BK173" s="1222">
        <v>111.72</v>
      </c>
      <c r="BL173" s="1223">
        <f t="shared" si="166"/>
        <v>0</v>
      </c>
      <c r="BM173" s="1223">
        <f t="shared" si="133"/>
        <v>0</v>
      </c>
      <c r="BN173" s="1166">
        <f t="shared" si="170"/>
        <v>750</v>
      </c>
      <c r="BO173" s="1222">
        <v>162.44</v>
      </c>
      <c r="BP173" s="1223">
        <f t="shared" si="167"/>
        <v>121830</v>
      </c>
      <c r="BQ173" s="1222">
        <v>111.72</v>
      </c>
      <c r="BR173" s="1223">
        <f t="shared" si="168"/>
        <v>83790</v>
      </c>
      <c r="BS173" s="1223">
        <f t="shared" si="135"/>
        <v>205620</v>
      </c>
    </row>
    <row r="174" spans="1:71" s="1189" customFormat="1" ht="21" hidden="1" customHeight="1" outlineLevel="1" x14ac:dyDescent="0.2">
      <c r="A174" s="1174" t="s">
        <v>1323</v>
      </c>
      <c r="B174" s="1228" t="s">
        <v>1324</v>
      </c>
      <c r="C174" s="1173" t="s">
        <v>32</v>
      </c>
      <c r="D174" s="1173">
        <v>1300</v>
      </c>
      <c r="E174" s="1222">
        <v>162.44</v>
      </c>
      <c r="F174" s="1223">
        <f t="shared" si="147"/>
        <v>211172</v>
      </c>
      <c r="G174" s="1222">
        <v>131.97999999999999</v>
      </c>
      <c r="H174" s="1223">
        <f t="shared" si="148"/>
        <v>171574</v>
      </c>
      <c r="I174" s="1223">
        <f t="shared" si="115"/>
        <v>382746</v>
      </c>
      <c r="J174" s="1223"/>
      <c r="K174" s="1224"/>
      <c r="L174" s="1225">
        <v>162.44</v>
      </c>
      <c r="M174" s="1226">
        <f t="shared" si="149"/>
        <v>0</v>
      </c>
      <c r="N174" s="1225">
        <v>131.97999999999999</v>
      </c>
      <c r="O174" s="1226">
        <f t="shared" si="150"/>
        <v>0</v>
      </c>
      <c r="P174" s="1226">
        <f t="shared" si="117"/>
        <v>0</v>
      </c>
      <c r="Q174" s="1224"/>
      <c r="R174" s="1225">
        <v>162.44</v>
      </c>
      <c r="S174" s="1226">
        <f t="shared" si="151"/>
        <v>0</v>
      </c>
      <c r="T174" s="1225">
        <v>131.97999999999999</v>
      </c>
      <c r="U174" s="1226">
        <f t="shared" si="152"/>
        <v>0</v>
      </c>
      <c r="V174" s="1226">
        <f t="shared" si="119"/>
        <v>0</v>
      </c>
      <c r="W174" s="1226"/>
      <c r="X174" s="1225">
        <v>162.44</v>
      </c>
      <c r="Y174" s="1226">
        <f t="shared" si="153"/>
        <v>0</v>
      </c>
      <c r="Z174" s="1225">
        <v>131.97999999999999</v>
      </c>
      <c r="AA174" s="1226">
        <f t="shared" si="154"/>
        <v>0</v>
      </c>
      <c r="AB174" s="1226">
        <f t="shared" si="121"/>
        <v>0</v>
      </c>
      <c r="AC174" s="1224"/>
      <c r="AD174" s="1225">
        <v>162.44</v>
      </c>
      <c r="AE174" s="1226">
        <f t="shared" si="155"/>
        <v>0</v>
      </c>
      <c r="AF174" s="1225">
        <v>131.97999999999999</v>
      </c>
      <c r="AG174" s="1226">
        <f t="shared" si="156"/>
        <v>0</v>
      </c>
      <c r="AH174" s="1226">
        <f t="shared" si="123"/>
        <v>0</v>
      </c>
      <c r="AI174" s="1224"/>
      <c r="AJ174" s="1225">
        <v>162.44</v>
      </c>
      <c r="AK174" s="1226">
        <f t="shared" si="157"/>
        <v>0</v>
      </c>
      <c r="AL174" s="1225">
        <v>131.97999999999999</v>
      </c>
      <c r="AM174" s="1226">
        <f t="shared" si="158"/>
        <v>0</v>
      </c>
      <c r="AN174" s="1226">
        <f t="shared" si="125"/>
        <v>0</v>
      </c>
      <c r="AO174" s="1224"/>
      <c r="AP174" s="1225">
        <v>162.44</v>
      </c>
      <c r="AQ174" s="1226">
        <f t="shared" si="159"/>
        <v>0</v>
      </c>
      <c r="AR174" s="1225">
        <v>131.97999999999999</v>
      </c>
      <c r="AS174" s="1226">
        <f t="shared" si="160"/>
        <v>0</v>
      </c>
      <c r="AT174" s="1226">
        <f t="shared" si="127"/>
        <v>0</v>
      </c>
      <c r="AU174" s="1224"/>
      <c r="AV174" s="1225">
        <v>162.44</v>
      </c>
      <c r="AW174" s="1226">
        <f t="shared" si="161"/>
        <v>0</v>
      </c>
      <c r="AX174" s="1225">
        <v>131.97999999999999</v>
      </c>
      <c r="AY174" s="1226">
        <f t="shared" si="162"/>
        <v>0</v>
      </c>
      <c r="AZ174" s="1226">
        <f t="shared" si="129"/>
        <v>0</v>
      </c>
      <c r="BA174" s="1224"/>
      <c r="BB174" s="1222">
        <v>162.44</v>
      </c>
      <c r="BC174" s="1223">
        <f t="shared" si="163"/>
        <v>0</v>
      </c>
      <c r="BD174" s="1222">
        <v>131.97999999999999</v>
      </c>
      <c r="BE174" s="1223">
        <f t="shared" si="164"/>
        <v>0</v>
      </c>
      <c r="BF174" s="1223">
        <f t="shared" si="131"/>
        <v>0</v>
      </c>
      <c r="BG174" s="1223"/>
      <c r="BH174" s="1166">
        <f t="shared" si="169"/>
        <v>0</v>
      </c>
      <c r="BI174" s="1222">
        <v>162.44</v>
      </c>
      <c r="BJ174" s="1223">
        <f t="shared" si="165"/>
        <v>0</v>
      </c>
      <c r="BK174" s="1222">
        <v>131.97999999999999</v>
      </c>
      <c r="BL174" s="1223">
        <f t="shared" si="166"/>
        <v>0</v>
      </c>
      <c r="BM174" s="1223">
        <f t="shared" si="133"/>
        <v>0</v>
      </c>
      <c r="BN174" s="1166">
        <f t="shared" si="170"/>
        <v>1300</v>
      </c>
      <c r="BO174" s="1222">
        <v>162.44</v>
      </c>
      <c r="BP174" s="1223">
        <f t="shared" si="167"/>
        <v>211172</v>
      </c>
      <c r="BQ174" s="1222">
        <v>131.97999999999999</v>
      </c>
      <c r="BR174" s="1223">
        <f t="shared" si="168"/>
        <v>171574</v>
      </c>
      <c r="BS174" s="1223">
        <f t="shared" si="135"/>
        <v>382746</v>
      </c>
    </row>
    <row r="175" spans="1:71" s="1189" customFormat="1" hidden="1" outlineLevel="1" x14ac:dyDescent="0.2">
      <c r="A175" s="1174" t="s">
        <v>1325</v>
      </c>
      <c r="B175" s="1228" t="s">
        <v>263</v>
      </c>
      <c r="C175" s="1173" t="s">
        <v>32</v>
      </c>
      <c r="D175" s="1173">
        <v>4000</v>
      </c>
      <c r="E175" s="1222">
        <v>45.85</v>
      </c>
      <c r="F175" s="1223">
        <f t="shared" si="147"/>
        <v>183400</v>
      </c>
      <c r="G175" s="1222">
        <v>28.08</v>
      </c>
      <c r="H175" s="1223">
        <f t="shared" si="148"/>
        <v>112320</v>
      </c>
      <c r="I175" s="1223">
        <f t="shared" si="115"/>
        <v>295720</v>
      </c>
      <c r="J175" s="1223"/>
      <c r="K175" s="1224"/>
      <c r="L175" s="1225">
        <v>45.85</v>
      </c>
      <c r="M175" s="1226">
        <f t="shared" si="149"/>
        <v>0</v>
      </c>
      <c r="N175" s="1225">
        <v>28.08</v>
      </c>
      <c r="O175" s="1226">
        <f t="shared" si="150"/>
        <v>0</v>
      </c>
      <c r="P175" s="1226">
        <f t="shared" si="117"/>
        <v>0</v>
      </c>
      <c r="Q175" s="1224"/>
      <c r="R175" s="1225">
        <v>45.85</v>
      </c>
      <c r="S175" s="1226">
        <f t="shared" si="151"/>
        <v>0</v>
      </c>
      <c r="T175" s="1225">
        <v>28.08</v>
      </c>
      <c r="U175" s="1226">
        <f t="shared" si="152"/>
        <v>0</v>
      </c>
      <c r="V175" s="1226">
        <f t="shared" si="119"/>
        <v>0</v>
      </c>
      <c r="W175" s="1226"/>
      <c r="X175" s="1225">
        <v>45.85</v>
      </c>
      <c r="Y175" s="1226">
        <f t="shared" si="153"/>
        <v>0</v>
      </c>
      <c r="Z175" s="1225">
        <v>28.08</v>
      </c>
      <c r="AA175" s="1226">
        <f t="shared" si="154"/>
        <v>0</v>
      </c>
      <c r="AB175" s="1226">
        <f t="shared" si="121"/>
        <v>0</v>
      </c>
      <c r="AC175" s="1224"/>
      <c r="AD175" s="1225">
        <v>45.85</v>
      </c>
      <c r="AE175" s="1226">
        <f t="shared" si="155"/>
        <v>0</v>
      </c>
      <c r="AF175" s="1225">
        <v>28.08</v>
      </c>
      <c r="AG175" s="1226">
        <f t="shared" si="156"/>
        <v>0</v>
      </c>
      <c r="AH175" s="1226">
        <f t="shared" si="123"/>
        <v>0</v>
      </c>
      <c r="AI175" s="1224"/>
      <c r="AJ175" s="1225">
        <v>45.85</v>
      </c>
      <c r="AK175" s="1226">
        <f t="shared" si="157"/>
        <v>0</v>
      </c>
      <c r="AL175" s="1225">
        <v>28.08</v>
      </c>
      <c r="AM175" s="1226">
        <f t="shared" si="158"/>
        <v>0</v>
      </c>
      <c r="AN175" s="1226">
        <f t="shared" si="125"/>
        <v>0</v>
      </c>
      <c r="AO175" s="1224"/>
      <c r="AP175" s="1225">
        <v>45.85</v>
      </c>
      <c r="AQ175" s="1226">
        <f t="shared" si="159"/>
        <v>0</v>
      </c>
      <c r="AR175" s="1225">
        <v>28.08</v>
      </c>
      <c r="AS175" s="1226">
        <f t="shared" si="160"/>
        <v>0</v>
      </c>
      <c r="AT175" s="1226">
        <f t="shared" si="127"/>
        <v>0</v>
      </c>
      <c r="AU175" s="1224"/>
      <c r="AV175" s="1225">
        <v>45.85</v>
      </c>
      <c r="AW175" s="1226">
        <f t="shared" si="161"/>
        <v>0</v>
      </c>
      <c r="AX175" s="1225">
        <v>28.08</v>
      </c>
      <c r="AY175" s="1226">
        <f t="shared" si="162"/>
        <v>0</v>
      </c>
      <c r="AZ175" s="1226">
        <f t="shared" si="129"/>
        <v>0</v>
      </c>
      <c r="BA175" s="1224"/>
      <c r="BB175" s="1222">
        <v>45.85</v>
      </c>
      <c r="BC175" s="1223">
        <f t="shared" si="163"/>
        <v>0</v>
      </c>
      <c r="BD175" s="1222">
        <v>28.08</v>
      </c>
      <c r="BE175" s="1223">
        <f t="shared" si="164"/>
        <v>0</v>
      </c>
      <c r="BF175" s="1223">
        <f t="shared" si="131"/>
        <v>0</v>
      </c>
      <c r="BG175" s="1223"/>
      <c r="BH175" s="1166">
        <f t="shared" si="169"/>
        <v>0</v>
      </c>
      <c r="BI175" s="1222">
        <v>45.85</v>
      </c>
      <c r="BJ175" s="1223">
        <f t="shared" si="165"/>
        <v>0</v>
      </c>
      <c r="BK175" s="1222">
        <v>28.08</v>
      </c>
      <c r="BL175" s="1223">
        <f t="shared" si="166"/>
        <v>0</v>
      </c>
      <c r="BM175" s="1223">
        <f t="shared" si="133"/>
        <v>0</v>
      </c>
      <c r="BN175" s="1166">
        <f t="shared" si="170"/>
        <v>4000</v>
      </c>
      <c r="BO175" s="1222">
        <v>45.85</v>
      </c>
      <c r="BP175" s="1223">
        <f t="shared" si="167"/>
        <v>183400</v>
      </c>
      <c r="BQ175" s="1222">
        <v>28.08</v>
      </c>
      <c r="BR175" s="1223">
        <f t="shared" si="168"/>
        <v>112320</v>
      </c>
      <c r="BS175" s="1223">
        <f t="shared" si="135"/>
        <v>295720</v>
      </c>
    </row>
    <row r="176" spans="1:71" s="1189" customFormat="1" hidden="1" outlineLevel="1" x14ac:dyDescent="0.2">
      <c r="A176" s="1174" t="s">
        <v>1326</v>
      </c>
      <c r="B176" s="1228" t="s">
        <v>264</v>
      </c>
      <c r="C176" s="1173" t="s">
        <v>1261</v>
      </c>
      <c r="D176" s="1173">
        <v>8000</v>
      </c>
      <c r="E176" s="1222">
        <v>6.55</v>
      </c>
      <c r="F176" s="1223">
        <f t="shared" si="147"/>
        <v>52400</v>
      </c>
      <c r="G176" s="1222">
        <v>3.38</v>
      </c>
      <c r="H176" s="1223">
        <f t="shared" si="148"/>
        <v>27040</v>
      </c>
      <c r="I176" s="1223">
        <f t="shared" si="115"/>
        <v>79440</v>
      </c>
      <c r="J176" s="1223"/>
      <c r="K176" s="1224"/>
      <c r="L176" s="1225">
        <v>6.55</v>
      </c>
      <c r="M176" s="1226">
        <f t="shared" si="149"/>
        <v>0</v>
      </c>
      <c r="N176" s="1225">
        <v>3.38</v>
      </c>
      <c r="O176" s="1226">
        <f t="shared" si="150"/>
        <v>0</v>
      </c>
      <c r="P176" s="1226">
        <f t="shared" si="117"/>
        <v>0</v>
      </c>
      <c r="Q176" s="1224"/>
      <c r="R176" s="1225">
        <v>6.55</v>
      </c>
      <c r="S176" s="1226">
        <f t="shared" si="151"/>
        <v>0</v>
      </c>
      <c r="T176" s="1225">
        <v>3.38</v>
      </c>
      <c r="U176" s="1226">
        <f t="shared" si="152"/>
        <v>0</v>
      </c>
      <c r="V176" s="1226">
        <f t="shared" si="119"/>
        <v>0</v>
      </c>
      <c r="W176" s="1226"/>
      <c r="X176" s="1225">
        <v>6.55</v>
      </c>
      <c r="Y176" s="1226">
        <f t="shared" si="153"/>
        <v>0</v>
      </c>
      <c r="Z176" s="1225">
        <v>3.38</v>
      </c>
      <c r="AA176" s="1226">
        <f t="shared" si="154"/>
        <v>0</v>
      </c>
      <c r="AB176" s="1226">
        <f t="shared" si="121"/>
        <v>0</v>
      </c>
      <c r="AC176" s="1224"/>
      <c r="AD176" s="1225">
        <v>6.55</v>
      </c>
      <c r="AE176" s="1226">
        <f t="shared" si="155"/>
        <v>0</v>
      </c>
      <c r="AF176" s="1225">
        <v>3.38</v>
      </c>
      <c r="AG176" s="1226">
        <f t="shared" si="156"/>
        <v>0</v>
      </c>
      <c r="AH176" s="1226">
        <f t="shared" si="123"/>
        <v>0</v>
      </c>
      <c r="AI176" s="1224"/>
      <c r="AJ176" s="1225">
        <v>6.55</v>
      </c>
      <c r="AK176" s="1226">
        <f t="shared" si="157"/>
        <v>0</v>
      </c>
      <c r="AL176" s="1225">
        <v>3.38</v>
      </c>
      <c r="AM176" s="1226">
        <f t="shared" si="158"/>
        <v>0</v>
      </c>
      <c r="AN176" s="1226">
        <f t="shared" si="125"/>
        <v>0</v>
      </c>
      <c r="AO176" s="1224"/>
      <c r="AP176" s="1225">
        <v>6.55</v>
      </c>
      <c r="AQ176" s="1226">
        <f t="shared" si="159"/>
        <v>0</v>
      </c>
      <c r="AR176" s="1225">
        <v>3.38</v>
      </c>
      <c r="AS176" s="1226">
        <f t="shared" si="160"/>
        <v>0</v>
      </c>
      <c r="AT176" s="1226">
        <f t="shared" si="127"/>
        <v>0</v>
      </c>
      <c r="AU176" s="1224"/>
      <c r="AV176" s="1225">
        <v>6.55</v>
      </c>
      <c r="AW176" s="1226">
        <f t="shared" si="161"/>
        <v>0</v>
      </c>
      <c r="AX176" s="1225">
        <v>3.38</v>
      </c>
      <c r="AY176" s="1226">
        <f t="shared" si="162"/>
        <v>0</v>
      </c>
      <c r="AZ176" s="1226">
        <f t="shared" si="129"/>
        <v>0</v>
      </c>
      <c r="BA176" s="1224"/>
      <c r="BB176" s="1222">
        <v>6.55</v>
      </c>
      <c r="BC176" s="1223">
        <f t="shared" si="163"/>
        <v>0</v>
      </c>
      <c r="BD176" s="1222">
        <v>3.38</v>
      </c>
      <c r="BE176" s="1223">
        <f t="shared" si="164"/>
        <v>0</v>
      </c>
      <c r="BF176" s="1223">
        <f t="shared" si="131"/>
        <v>0</v>
      </c>
      <c r="BG176" s="1223"/>
      <c r="BH176" s="1166">
        <f t="shared" si="169"/>
        <v>0</v>
      </c>
      <c r="BI176" s="1222">
        <v>6.55</v>
      </c>
      <c r="BJ176" s="1223">
        <f t="shared" si="165"/>
        <v>0</v>
      </c>
      <c r="BK176" s="1222">
        <v>3.38</v>
      </c>
      <c r="BL176" s="1223">
        <f t="shared" si="166"/>
        <v>0</v>
      </c>
      <c r="BM176" s="1223">
        <f t="shared" si="133"/>
        <v>0</v>
      </c>
      <c r="BN176" s="1166">
        <f t="shared" si="170"/>
        <v>8000</v>
      </c>
      <c r="BO176" s="1222">
        <v>6.55</v>
      </c>
      <c r="BP176" s="1223">
        <f t="shared" si="167"/>
        <v>52400</v>
      </c>
      <c r="BQ176" s="1222">
        <v>3.38</v>
      </c>
      <c r="BR176" s="1223">
        <f t="shared" si="168"/>
        <v>27040</v>
      </c>
      <c r="BS176" s="1223">
        <f t="shared" si="135"/>
        <v>79440</v>
      </c>
    </row>
    <row r="177" spans="1:71" s="1189" customFormat="1" hidden="1" outlineLevel="1" x14ac:dyDescent="0.2">
      <c r="A177" s="1174" t="s">
        <v>1327</v>
      </c>
      <c r="B177" s="1228" t="s">
        <v>266</v>
      </c>
      <c r="C177" s="1173" t="s">
        <v>1261</v>
      </c>
      <c r="D177" s="1173">
        <v>8000</v>
      </c>
      <c r="E177" s="1222">
        <v>6.55</v>
      </c>
      <c r="F177" s="1223">
        <f t="shared" si="147"/>
        <v>52400</v>
      </c>
      <c r="G177" s="1222">
        <v>19.34</v>
      </c>
      <c r="H177" s="1223">
        <f t="shared" si="148"/>
        <v>154720</v>
      </c>
      <c r="I177" s="1223">
        <f t="shared" si="115"/>
        <v>207120</v>
      </c>
      <c r="J177" s="1223"/>
      <c r="K177" s="1224"/>
      <c r="L177" s="1225">
        <v>6.55</v>
      </c>
      <c r="M177" s="1226">
        <f t="shared" si="149"/>
        <v>0</v>
      </c>
      <c r="N177" s="1225">
        <v>19.34</v>
      </c>
      <c r="O177" s="1226">
        <f t="shared" si="150"/>
        <v>0</v>
      </c>
      <c r="P177" s="1226">
        <f t="shared" si="117"/>
        <v>0</v>
      </c>
      <c r="Q177" s="1224"/>
      <c r="R177" s="1225">
        <v>6.55</v>
      </c>
      <c r="S177" s="1226">
        <f t="shared" si="151"/>
        <v>0</v>
      </c>
      <c r="T177" s="1225">
        <v>19.34</v>
      </c>
      <c r="U177" s="1226">
        <f t="shared" si="152"/>
        <v>0</v>
      </c>
      <c r="V177" s="1226">
        <f t="shared" si="119"/>
        <v>0</v>
      </c>
      <c r="W177" s="1226"/>
      <c r="X177" s="1225">
        <v>6.55</v>
      </c>
      <c r="Y177" s="1226">
        <f t="shared" si="153"/>
        <v>0</v>
      </c>
      <c r="Z177" s="1225">
        <v>19.34</v>
      </c>
      <c r="AA177" s="1226">
        <f t="shared" si="154"/>
        <v>0</v>
      </c>
      <c r="AB177" s="1226">
        <f t="shared" si="121"/>
        <v>0</v>
      </c>
      <c r="AC177" s="1224"/>
      <c r="AD177" s="1225">
        <v>6.55</v>
      </c>
      <c r="AE177" s="1226">
        <f t="shared" si="155"/>
        <v>0</v>
      </c>
      <c r="AF177" s="1225">
        <v>19.34</v>
      </c>
      <c r="AG177" s="1226">
        <f t="shared" si="156"/>
        <v>0</v>
      </c>
      <c r="AH177" s="1226">
        <f t="shared" si="123"/>
        <v>0</v>
      </c>
      <c r="AI177" s="1224"/>
      <c r="AJ177" s="1225">
        <v>6.55</v>
      </c>
      <c r="AK177" s="1226">
        <f t="shared" si="157"/>
        <v>0</v>
      </c>
      <c r="AL177" s="1225">
        <v>19.34</v>
      </c>
      <c r="AM177" s="1226">
        <f t="shared" si="158"/>
        <v>0</v>
      </c>
      <c r="AN177" s="1226">
        <f t="shared" si="125"/>
        <v>0</v>
      </c>
      <c r="AO177" s="1224"/>
      <c r="AP177" s="1225">
        <v>6.55</v>
      </c>
      <c r="AQ177" s="1226">
        <f t="shared" si="159"/>
        <v>0</v>
      </c>
      <c r="AR177" s="1225">
        <v>19.34</v>
      </c>
      <c r="AS177" s="1226">
        <f t="shared" si="160"/>
        <v>0</v>
      </c>
      <c r="AT177" s="1226">
        <f t="shared" si="127"/>
        <v>0</v>
      </c>
      <c r="AU177" s="1224"/>
      <c r="AV177" s="1225">
        <v>6.55</v>
      </c>
      <c r="AW177" s="1226">
        <f t="shared" si="161"/>
        <v>0</v>
      </c>
      <c r="AX177" s="1225">
        <v>19.34</v>
      </c>
      <c r="AY177" s="1226">
        <f t="shared" si="162"/>
        <v>0</v>
      </c>
      <c r="AZ177" s="1226">
        <f t="shared" si="129"/>
        <v>0</v>
      </c>
      <c r="BA177" s="1224"/>
      <c r="BB177" s="1222">
        <v>6.55</v>
      </c>
      <c r="BC177" s="1223">
        <f t="shared" si="163"/>
        <v>0</v>
      </c>
      <c r="BD177" s="1222">
        <v>19.34</v>
      </c>
      <c r="BE177" s="1223">
        <f t="shared" si="164"/>
        <v>0</v>
      </c>
      <c r="BF177" s="1223">
        <f t="shared" si="131"/>
        <v>0</v>
      </c>
      <c r="BG177" s="1223"/>
      <c r="BH177" s="1166">
        <f t="shared" si="169"/>
        <v>0</v>
      </c>
      <c r="BI177" s="1222">
        <v>6.55</v>
      </c>
      <c r="BJ177" s="1223">
        <f t="shared" si="165"/>
        <v>0</v>
      </c>
      <c r="BK177" s="1222">
        <v>19.34</v>
      </c>
      <c r="BL177" s="1223">
        <f t="shared" si="166"/>
        <v>0</v>
      </c>
      <c r="BM177" s="1223">
        <f t="shared" si="133"/>
        <v>0</v>
      </c>
      <c r="BN177" s="1166">
        <f t="shared" si="170"/>
        <v>8000</v>
      </c>
      <c r="BO177" s="1222">
        <v>6.55</v>
      </c>
      <c r="BP177" s="1223">
        <f t="shared" si="167"/>
        <v>52400</v>
      </c>
      <c r="BQ177" s="1222">
        <v>19.34</v>
      </c>
      <c r="BR177" s="1223">
        <f t="shared" si="168"/>
        <v>154720</v>
      </c>
      <c r="BS177" s="1223">
        <f t="shared" si="135"/>
        <v>207120</v>
      </c>
    </row>
    <row r="178" spans="1:71" s="1189" customFormat="1" hidden="1" outlineLevel="1" x14ac:dyDescent="0.2">
      <c r="A178" s="1174" t="s">
        <v>1328</v>
      </c>
      <c r="B178" s="1228" t="s">
        <v>267</v>
      </c>
      <c r="C178" s="1173" t="s">
        <v>1261</v>
      </c>
      <c r="D178" s="1173">
        <v>8000</v>
      </c>
      <c r="E178" s="1222">
        <v>6.55</v>
      </c>
      <c r="F178" s="1223">
        <f t="shared" si="147"/>
        <v>52400</v>
      </c>
      <c r="G178" s="1222">
        <v>2.37</v>
      </c>
      <c r="H178" s="1223">
        <f t="shared" si="148"/>
        <v>18960</v>
      </c>
      <c r="I178" s="1223">
        <f t="shared" si="115"/>
        <v>71360</v>
      </c>
      <c r="J178" s="1223"/>
      <c r="K178" s="1224"/>
      <c r="L178" s="1225">
        <v>6.55</v>
      </c>
      <c r="M178" s="1226">
        <f t="shared" si="149"/>
        <v>0</v>
      </c>
      <c r="N178" s="1225">
        <v>2.37</v>
      </c>
      <c r="O178" s="1226">
        <f t="shared" si="150"/>
        <v>0</v>
      </c>
      <c r="P178" s="1226">
        <f t="shared" si="117"/>
        <v>0</v>
      </c>
      <c r="Q178" s="1224"/>
      <c r="R178" s="1225">
        <v>6.55</v>
      </c>
      <c r="S178" s="1226">
        <f t="shared" si="151"/>
        <v>0</v>
      </c>
      <c r="T178" s="1225">
        <v>2.37</v>
      </c>
      <c r="U178" s="1226">
        <f t="shared" si="152"/>
        <v>0</v>
      </c>
      <c r="V178" s="1226">
        <f t="shared" si="119"/>
        <v>0</v>
      </c>
      <c r="W178" s="1226"/>
      <c r="X178" s="1225">
        <v>6.55</v>
      </c>
      <c r="Y178" s="1226">
        <f t="shared" si="153"/>
        <v>0</v>
      </c>
      <c r="Z178" s="1225">
        <v>2.37</v>
      </c>
      <c r="AA178" s="1226">
        <f t="shared" si="154"/>
        <v>0</v>
      </c>
      <c r="AB178" s="1226">
        <f t="shared" si="121"/>
        <v>0</v>
      </c>
      <c r="AC178" s="1224"/>
      <c r="AD178" s="1225">
        <v>6.55</v>
      </c>
      <c r="AE178" s="1226">
        <f t="shared" si="155"/>
        <v>0</v>
      </c>
      <c r="AF178" s="1225">
        <v>2.37</v>
      </c>
      <c r="AG178" s="1226">
        <f t="shared" si="156"/>
        <v>0</v>
      </c>
      <c r="AH178" s="1226">
        <f t="shared" si="123"/>
        <v>0</v>
      </c>
      <c r="AI178" s="1224"/>
      <c r="AJ178" s="1225">
        <v>6.55</v>
      </c>
      <c r="AK178" s="1226">
        <f t="shared" si="157"/>
        <v>0</v>
      </c>
      <c r="AL178" s="1225">
        <v>2.37</v>
      </c>
      <c r="AM178" s="1226">
        <f t="shared" si="158"/>
        <v>0</v>
      </c>
      <c r="AN178" s="1226">
        <f t="shared" si="125"/>
        <v>0</v>
      </c>
      <c r="AO178" s="1224"/>
      <c r="AP178" s="1225">
        <v>6.55</v>
      </c>
      <c r="AQ178" s="1226">
        <f t="shared" si="159"/>
        <v>0</v>
      </c>
      <c r="AR178" s="1225">
        <v>2.37</v>
      </c>
      <c r="AS178" s="1226">
        <f t="shared" si="160"/>
        <v>0</v>
      </c>
      <c r="AT178" s="1226">
        <f t="shared" si="127"/>
        <v>0</v>
      </c>
      <c r="AU178" s="1224"/>
      <c r="AV178" s="1225">
        <v>6.55</v>
      </c>
      <c r="AW178" s="1226">
        <f t="shared" si="161"/>
        <v>0</v>
      </c>
      <c r="AX178" s="1225">
        <v>2.37</v>
      </c>
      <c r="AY178" s="1226">
        <f t="shared" si="162"/>
        <v>0</v>
      </c>
      <c r="AZ178" s="1226">
        <f t="shared" si="129"/>
        <v>0</v>
      </c>
      <c r="BA178" s="1224"/>
      <c r="BB178" s="1222">
        <v>6.55</v>
      </c>
      <c r="BC178" s="1223">
        <f t="shared" si="163"/>
        <v>0</v>
      </c>
      <c r="BD178" s="1222">
        <v>2.37</v>
      </c>
      <c r="BE178" s="1223">
        <f t="shared" si="164"/>
        <v>0</v>
      </c>
      <c r="BF178" s="1223">
        <f t="shared" si="131"/>
        <v>0</v>
      </c>
      <c r="BG178" s="1223"/>
      <c r="BH178" s="1166">
        <f t="shared" si="169"/>
        <v>0</v>
      </c>
      <c r="BI178" s="1222">
        <v>6.55</v>
      </c>
      <c r="BJ178" s="1223">
        <f t="shared" si="165"/>
        <v>0</v>
      </c>
      <c r="BK178" s="1222">
        <v>2.37</v>
      </c>
      <c r="BL178" s="1223">
        <f t="shared" si="166"/>
        <v>0</v>
      </c>
      <c r="BM178" s="1223">
        <f t="shared" si="133"/>
        <v>0</v>
      </c>
      <c r="BN178" s="1166">
        <f t="shared" si="170"/>
        <v>8000</v>
      </c>
      <c r="BO178" s="1222">
        <v>6.55</v>
      </c>
      <c r="BP178" s="1223">
        <f t="shared" si="167"/>
        <v>52400</v>
      </c>
      <c r="BQ178" s="1222">
        <v>2.37</v>
      </c>
      <c r="BR178" s="1223">
        <f t="shared" si="168"/>
        <v>18960</v>
      </c>
      <c r="BS178" s="1223">
        <f t="shared" si="135"/>
        <v>71360</v>
      </c>
    </row>
    <row r="179" spans="1:71" s="1189" customFormat="1" hidden="1" outlineLevel="1" x14ac:dyDescent="0.2">
      <c r="A179" s="1174" t="s">
        <v>1329</v>
      </c>
      <c r="B179" s="1228" t="s">
        <v>268</v>
      </c>
      <c r="C179" s="1173" t="s">
        <v>1264</v>
      </c>
      <c r="D179" s="1173">
        <v>1</v>
      </c>
      <c r="E179" s="1222">
        <v>0</v>
      </c>
      <c r="F179" s="1223"/>
      <c r="G179" s="1222">
        <v>53352</v>
      </c>
      <c r="H179" s="1223">
        <f t="shared" si="148"/>
        <v>53352</v>
      </c>
      <c r="I179" s="1223">
        <f t="shared" ref="I179:I180" si="171">E179*D179+G179*D179</f>
        <v>53352</v>
      </c>
      <c r="J179" s="1223"/>
      <c r="K179" s="1224"/>
      <c r="L179" s="1225">
        <v>0</v>
      </c>
      <c r="M179" s="1226"/>
      <c r="N179" s="1225">
        <v>53352</v>
      </c>
      <c r="O179" s="1226">
        <f t="shared" si="150"/>
        <v>0</v>
      </c>
      <c r="P179" s="1226">
        <f t="shared" ref="P179:P180" si="172">L179*K179+N179*K179</f>
        <v>0</v>
      </c>
      <c r="Q179" s="1224"/>
      <c r="R179" s="1225">
        <v>0</v>
      </c>
      <c r="S179" s="1226"/>
      <c r="T179" s="1225">
        <v>53352</v>
      </c>
      <c r="U179" s="1226">
        <f t="shared" si="152"/>
        <v>0</v>
      </c>
      <c r="V179" s="1226">
        <f t="shared" ref="V179:V180" si="173">R179*Q179+T179*Q179</f>
        <v>0</v>
      </c>
      <c r="W179" s="1226"/>
      <c r="X179" s="1225">
        <v>0</v>
      </c>
      <c r="Y179" s="1226">
        <f t="shared" si="153"/>
        <v>0</v>
      </c>
      <c r="Z179" s="1225">
        <v>53352</v>
      </c>
      <c r="AA179" s="1226">
        <f t="shared" si="154"/>
        <v>0</v>
      </c>
      <c r="AB179" s="1226">
        <f t="shared" ref="AB179:AB180" si="174">X179*W179+Z179*W179</f>
        <v>0</v>
      </c>
      <c r="AC179" s="1224"/>
      <c r="AD179" s="1225">
        <v>0</v>
      </c>
      <c r="AE179" s="1226"/>
      <c r="AF179" s="1225">
        <v>53352</v>
      </c>
      <c r="AG179" s="1226">
        <f t="shared" si="156"/>
        <v>0</v>
      </c>
      <c r="AH179" s="1226">
        <f t="shared" ref="AH179:AH180" si="175">AD179*AC179+AF179*AC179</f>
        <v>0</v>
      </c>
      <c r="AI179" s="1224"/>
      <c r="AJ179" s="1225">
        <v>0</v>
      </c>
      <c r="AK179" s="1226"/>
      <c r="AL179" s="1225">
        <v>53352</v>
      </c>
      <c r="AM179" s="1226">
        <f t="shared" si="158"/>
        <v>0</v>
      </c>
      <c r="AN179" s="1226">
        <f t="shared" ref="AN179:AN180" si="176">AJ179*AI179+AL179*AI179</f>
        <v>0</v>
      </c>
      <c r="AO179" s="1224"/>
      <c r="AP179" s="1225">
        <v>0</v>
      </c>
      <c r="AQ179" s="1226"/>
      <c r="AR179" s="1225">
        <v>53352</v>
      </c>
      <c r="AS179" s="1226">
        <f t="shared" si="160"/>
        <v>0</v>
      </c>
      <c r="AT179" s="1226">
        <f t="shared" ref="AT179:AT180" si="177">AP179*AO179+AR179*AO179</f>
        <v>0</v>
      </c>
      <c r="AU179" s="1224"/>
      <c r="AV179" s="1225">
        <v>0</v>
      </c>
      <c r="AW179" s="1226"/>
      <c r="AX179" s="1225">
        <v>53352</v>
      </c>
      <c r="AY179" s="1226">
        <f t="shared" si="162"/>
        <v>0</v>
      </c>
      <c r="AZ179" s="1226">
        <f t="shared" ref="AZ179:AZ180" si="178">AV179*AU179+AX179*AU179</f>
        <v>0</v>
      </c>
      <c r="BA179" s="1224"/>
      <c r="BB179" s="1222">
        <v>0</v>
      </c>
      <c r="BC179" s="1223"/>
      <c r="BD179" s="1222">
        <v>53352</v>
      </c>
      <c r="BE179" s="1223">
        <f t="shared" si="164"/>
        <v>0</v>
      </c>
      <c r="BF179" s="1223">
        <f t="shared" ref="BF179:BF180" si="179">BB179*BA179+BD179*BA179</f>
        <v>0</v>
      </c>
      <c r="BG179" s="1223"/>
      <c r="BH179" s="1166">
        <f t="shared" si="169"/>
        <v>0</v>
      </c>
      <c r="BI179" s="1222">
        <v>0</v>
      </c>
      <c r="BJ179" s="1223"/>
      <c r="BK179" s="1222">
        <v>53352</v>
      </c>
      <c r="BL179" s="1223">
        <f t="shared" si="166"/>
        <v>0</v>
      </c>
      <c r="BM179" s="1223">
        <f t="shared" ref="BM179:BM180" si="180">BI179*BH179+BK179*BH179</f>
        <v>0</v>
      </c>
      <c r="BN179" s="1166">
        <f t="shared" si="170"/>
        <v>1</v>
      </c>
      <c r="BO179" s="1222">
        <v>0</v>
      </c>
      <c r="BP179" s="1223"/>
      <c r="BQ179" s="1222">
        <v>53352</v>
      </c>
      <c r="BR179" s="1223">
        <f t="shared" si="168"/>
        <v>53352</v>
      </c>
      <c r="BS179" s="1223">
        <f t="shared" ref="BS179:BS180" si="181">BO179*BN179+BQ179*BN179</f>
        <v>53352</v>
      </c>
    </row>
    <row r="180" spans="1:71" s="1189" customFormat="1" hidden="1" outlineLevel="1" x14ac:dyDescent="0.2">
      <c r="A180" s="1174" t="s">
        <v>1330</v>
      </c>
      <c r="B180" s="1228" t="s">
        <v>269</v>
      </c>
      <c r="C180" s="1173" t="s">
        <v>1264</v>
      </c>
      <c r="D180" s="1173">
        <v>1</v>
      </c>
      <c r="E180" s="1222">
        <v>515458.8</v>
      </c>
      <c r="F180" s="1223">
        <f>D180*E180</f>
        <v>515458.8</v>
      </c>
      <c r="G180" s="1222">
        <v>0</v>
      </c>
      <c r="H180" s="1223"/>
      <c r="I180" s="1223">
        <f t="shared" si="171"/>
        <v>515458.8</v>
      </c>
      <c r="J180" s="1223"/>
      <c r="K180" s="1224"/>
      <c r="L180" s="1225">
        <v>515458.8</v>
      </c>
      <c r="M180" s="1226">
        <f>K180*L180</f>
        <v>0</v>
      </c>
      <c r="N180" s="1225">
        <v>0</v>
      </c>
      <c r="O180" s="1226"/>
      <c r="P180" s="1226">
        <f t="shared" si="172"/>
        <v>0</v>
      </c>
      <c r="Q180" s="1224"/>
      <c r="R180" s="1225">
        <v>515458.8</v>
      </c>
      <c r="S180" s="1226">
        <f>Q180*R180</f>
        <v>0</v>
      </c>
      <c r="T180" s="1225">
        <v>0</v>
      </c>
      <c r="U180" s="1226"/>
      <c r="V180" s="1226">
        <f t="shared" si="173"/>
        <v>0</v>
      </c>
      <c r="W180" s="1226"/>
      <c r="X180" s="1225">
        <v>515458.8</v>
      </c>
      <c r="Y180" s="1226">
        <f>W180*X180</f>
        <v>0</v>
      </c>
      <c r="Z180" s="1225">
        <v>0</v>
      </c>
      <c r="AA180" s="1226"/>
      <c r="AB180" s="1226">
        <f t="shared" si="174"/>
        <v>0</v>
      </c>
      <c r="AC180" s="1224"/>
      <c r="AD180" s="1225">
        <v>515458.8</v>
      </c>
      <c r="AE180" s="1226">
        <f>AC180*AD180</f>
        <v>0</v>
      </c>
      <c r="AF180" s="1225">
        <v>0</v>
      </c>
      <c r="AG180" s="1226"/>
      <c r="AH180" s="1226">
        <f t="shared" si="175"/>
        <v>0</v>
      </c>
      <c r="AI180" s="1224"/>
      <c r="AJ180" s="1225">
        <v>515458.8</v>
      </c>
      <c r="AK180" s="1226">
        <f>AI180*AJ180</f>
        <v>0</v>
      </c>
      <c r="AL180" s="1225">
        <v>0</v>
      </c>
      <c r="AM180" s="1226"/>
      <c r="AN180" s="1226">
        <f t="shared" si="176"/>
        <v>0</v>
      </c>
      <c r="AO180" s="1224"/>
      <c r="AP180" s="1225">
        <v>515458.8</v>
      </c>
      <c r="AQ180" s="1226">
        <f>AO180*AP180</f>
        <v>0</v>
      </c>
      <c r="AR180" s="1225">
        <v>0</v>
      </c>
      <c r="AS180" s="1226"/>
      <c r="AT180" s="1226">
        <f t="shared" si="177"/>
        <v>0</v>
      </c>
      <c r="AU180" s="1224"/>
      <c r="AV180" s="1225">
        <v>515458.8</v>
      </c>
      <c r="AW180" s="1226">
        <f>AU180*AV180</f>
        <v>0</v>
      </c>
      <c r="AX180" s="1225">
        <v>0</v>
      </c>
      <c r="AY180" s="1226"/>
      <c r="AZ180" s="1226">
        <f t="shared" si="178"/>
        <v>0</v>
      </c>
      <c r="BA180" s="1224"/>
      <c r="BB180" s="1222">
        <v>515458.8</v>
      </c>
      <c r="BC180" s="1223">
        <f>BA180*BB180</f>
        <v>0</v>
      </c>
      <c r="BD180" s="1222">
        <v>0</v>
      </c>
      <c r="BE180" s="1223"/>
      <c r="BF180" s="1223">
        <f t="shared" si="179"/>
        <v>0</v>
      </c>
      <c r="BG180" s="1223"/>
      <c r="BH180" s="1166">
        <f t="shared" si="169"/>
        <v>0</v>
      </c>
      <c r="BI180" s="1222">
        <v>515458.8</v>
      </c>
      <c r="BJ180" s="1223">
        <f>BH180*BI180</f>
        <v>0</v>
      </c>
      <c r="BK180" s="1222">
        <v>0</v>
      </c>
      <c r="BL180" s="1223"/>
      <c r="BM180" s="1223">
        <f t="shared" si="180"/>
        <v>0</v>
      </c>
      <c r="BN180" s="1166">
        <f t="shared" si="170"/>
        <v>1</v>
      </c>
      <c r="BO180" s="1222">
        <v>515458.8</v>
      </c>
      <c r="BP180" s="1223">
        <f>BN180*BO180</f>
        <v>515458.8</v>
      </c>
      <c r="BQ180" s="1222">
        <v>0</v>
      </c>
      <c r="BR180" s="1223"/>
      <c r="BS180" s="1223">
        <f t="shared" si="181"/>
        <v>515458.8</v>
      </c>
    </row>
    <row r="181" spans="1:71" s="1189" customFormat="1" ht="15" hidden="1" outlineLevel="1" x14ac:dyDescent="0.2">
      <c r="A181" s="1174" t="s">
        <v>1331</v>
      </c>
      <c r="B181" s="1228" t="s">
        <v>1332</v>
      </c>
      <c r="C181" s="1173" t="s">
        <v>1333</v>
      </c>
      <c r="D181" s="1173">
        <v>152</v>
      </c>
      <c r="E181" s="1178">
        <v>0</v>
      </c>
      <c r="F181" s="1212"/>
      <c r="G181" s="1178">
        <v>0</v>
      </c>
      <c r="H181" s="1212"/>
      <c r="I181" s="1169"/>
      <c r="J181" s="1169"/>
      <c r="K181" s="1224"/>
      <c r="L181" s="1180">
        <v>0</v>
      </c>
      <c r="M181" s="1196"/>
      <c r="N181" s="1180">
        <v>0</v>
      </c>
      <c r="O181" s="1196"/>
      <c r="P181" s="1173"/>
      <c r="Q181" s="1224"/>
      <c r="R181" s="1180">
        <v>0</v>
      </c>
      <c r="S181" s="1196"/>
      <c r="T181" s="1180">
        <v>0</v>
      </c>
      <c r="U181" s="1196"/>
      <c r="V181" s="1173"/>
      <c r="W181" s="1226"/>
      <c r="X181" s="1180">
        <v>0</v>
      </c>
      <c r="Y181" s="1196"/>
      <c r="Z181" s="1180">
        <v>0</v>
      </c>
      <c r="AA181" s="1196"/>
      <c r="AB181" s="1173"/>
      <c r="AC181" s="1224"/>
      <c r="AD181" s="1180">
        <v>0</v>
      </c>
      <c r="AE181" s="1196"/>
      <c r="AF181" s="1180">
        <v>0</v>
      </c>
      <c r="AG181" s="1196"/>
      <c r="AH181" s="1173"/>
      <c r="AI181" s="1224"/>
      <c r="AJ181" s="1180">
        <v>0</v>
      </c>
      <c r="AK181" s="1196"/>
      <c r="AL181" s="1180">
        <v>0</v>
      </c>
      <c r="AM181" s="1196"/>
      <c r="AN181" s="1173"/>
      <c r="AO181" s="1224"/>
      <c r="AP181" s="1180">
        <v>0</v>
      </c>
      <c r="AQ181" s="1196"/>
      <c r="AR181" s="1180">
        <v>0</v>
      </c>
      <c r="AS181" s="1196"/>
      <c r="AT181" s="1173"/>
      <c r="AU181" s="1224"/>
      <c r="AV181" s="1180">
        <v>0</v>
      </c>
      <c r="AW181" s="1196"/>
      <c r="AX181" s="1180">
        <v>0</v>
      </c>
      <c r="AY181" s="1196"/>
      <c r="AZ181" s="1173"/>
      <c r="BA181" s="1224"/>
      <c r="BB181" s="1178">
        <v>0</v>
      </c>
      <c r="BC181" s="1212"/>
      <c r="BD181" s="1178">
        <v>0</v>
      </c>
      <c r="BE181" s="1212"/>
      <c r="BF181" s="1169"/>
      <c r="BG181" s="1169"/>
      <c r="BH181" s="1166">
        <f t="shared" si="169"/>
        <v>0</v>
      </c>
      <c r="BI181" s="1178">
        <v>0</v>
      </c>
      <c r="BJ181" s="1212"/>
      <c r="BK181" s="1178">
        <v>0</v>
      </c>
      <c r="BL181" s="1212"/>
      <c r="BM181" s="1169"/>
      <c r="BN181" s="1166">
        <f t="shared" si="170"/>
        <v>152</v>
      </c>
      <c r="BO181" s="1178">
        <v>0</v>
      </c>
      <c r="BP181" s="1212"/>
      <c r="BQ181" s="1178">
        <v>0</v>
      </c>
      <c r="BR181" s="1212"/>
      <c r="BS181" s="1169"/>
    </row>
    <row r="182" spans="1:71" ht="21" customHeight="1" outlineLevel="1" x14ac:dyDescent="0.2">
      <c r="A182" s="1163" t="s">
        <v>1334</v>
      </c>
      <c r="B182" s="1227" t="s">
        <v>1335</v>
      </c>
      <c r="C182" s="1173"/>
      <c r="D182" s="1173"/>
      <c r="E182" s="1222">
        <v>0</v>
      </c>
      <c r="F182" s="1212"/>
      <c r="G182" s="1222">
        <v>0</v>
      </c>
      <c r="H182" s="1212"/>
      <c r="I182" s="1223"/>
      <c r="J182" s="1223"/>
      <c r="K182" s="1224"/>
      <c r="L182" s="1225">
        <v>0</v>
      </c>
      <c r="M182" s="1196"/>
      <c r="N182" s="1225">
        <v>0</v>
      </c>
      <c r="O182" s="1196"/>
      <c r="P182" s="1226"/>
      <c r="Q182" s="1224"/>
      <c r="R182" s="1225">
        <v>0</v>
      </c>
      <c r="S182" s="1196"/>
      <c r="T182" s="1225">
        <v>0</v>
      </c>
      <c r="U182" s="1196"/>
      <c r="V182" s="1226"/>
      <c r="W182" s="1226"/>
      <c r="X182" s="1225">
        <v>0</v>
      </c>
      <c r="Y182" s="1196"/>
      <c r="Z182" s="1225">
        <v>0</v>
      </c>
      <c r="AA182" s="1196"/>
      <c r="AB182" s="1226"/>
      <c r="AC182" s="1224"/>
      <c r="AD182" s="1225">
        <v>0</v>
      </c>
      <c r="AE182" s="1196"/>
      <c r="AF182" s="1225">
        <v>0</v>
      </c>
      <c r="AG182" s="1196"/>
      <c r="AH182" s="1226"/>
      <c r="AI182" s="1224"/>
      <c r="AJ182" s="1225">
        <v>0</v>
      </c>
      <c r="AK182" s="1196"/>
      <c r="AL182" s="1225">
        <v>0</v>
      </c>
      <c r="AM182" s="1196"/>
      <c r="AN182" s="1226"/>
      <c r="AO182" s="1224"/>
      <c r="AP182" s="1225">
        <v>0</v>
      </c>
      <c r="AQ182" s="1196"/>
      <c r="AR182" s="1225">
        <v>0</v>
      </c>
      <c r="AS182" s="1196"/>
      <c r="AT182" s="1226"/>
      <c r="AU182" s="1224"/>
      <c r="AV182" s="1225">
        <v>0</v>
      </c>
      <c r="AW182" s="1196"/>
      <c r="AX182" s="1225">
        <v>0</v>
      </c>
      <c r="AY182" s="1196"/>
      <c r="AZ182" s="1226"/>
      <c r="BA182" s="1224"/>
      <c r="BB182" s="1222">
        <v>0</v>
      </c>
      <c r="BC182" s="1212"/>
      <c r="BD182" s="1222">
        <v>0</v>
      </c>
      <c r="BE182" s="1212"/>
      <c r="BF182" s="1223"/>
      <c r="BG182" s="1223"/>
      <c r="BH182" s="1166">
        <f t="shared" si="169"/>
        <v>0</v>
      </c>
      <c r="BI182" s="1222">
        <v>0</v>
      </c>
      <c r="BJ182" s="1212"/>
      <c r="BK182" s="1222">
        <v>0</v>
      </c>
      <c r="BL182" s="1212"/>
      <c r="BM182" s="1223"/>
      <c r="BN182" s="1166">
        <f t="shared" si="170"/>
        <v>0</v>
      </c>
      <c r="BO182" s="1222">
        <v>0</v>
      </c>
      <c r="BP182" s="1212"/>
      <c r="BQ182" s="1222">
        <v>0</v>
      </c>
      <c r="BR182" s="1212"/>
      <c r="BS182" s="1223"/>
    </row>
    <row r="183" spans="1:71" s="1189" customFormat="1" outlineLevel="1" x14ac:dyDescent="0.2">
      <c r="A183" s="1174" t="s">
        <v>1336</v>
      </c>
      <c r="B183" s="1228" t="s">
        <v>230</v>
      </c>
      <c r="C183" s="1173" t="s">
        <v>1261</v>
      </c>
      <c r="D183" s="1173">
        <v>1</v>
      </c>
      <c r="E183" s="1222">
        <v>3406</v>
      </c>
      <c r="F183" s="1223">
        <f t="shared" ref="F183:F195" si="182">D183*E183</f>
        <v>3406</v>
      </c>
      <c r="G183" s="1222">
        <v>14788.18</v>
      </c>
      <c r="H183" s="1223">
        <f t="shared" ref="H183:H196" si="183">D183*G183</f>
        <v>14788.18</v>
      </c>
      <c r="I183" s="1223">
        <f t="shared" ref="I183:I197" si="184">E183*D183+G183*D183</f>
        <v>18194.18</v>
      </c>
      <c r="J183" s="1223"/>
      <c r="K183" s="1224"/>
      <c r="L183" s="1225">
        <v>3406</v>
      </c>
      <c r="M183" s="1226">
        <f t="shared" ref="M183:M195" si="185">K183*L183</f>
        <v>0</v>
      </c>
      <c r="N183" s="1225">
        <v>14788.18</v>
      </c>
      <c r="O183" s="1226">
        <f t="shared" ref="O183:O196" si="186">K183*N183</f>
        <v>0</v>
      </c>
      <c r="P183" s="1226">
        <f t="shared" ref="P183:P197" si="187">L183*K183+N183*K183</f>
        <v>0</v>
      </c>
      <c r="Q183" s="1224"/>
      <c r="R183" s="1225">
        <v>3406</v>
      </c>
      <c r="S183" s="1226">
        <f t="shared" ref="S183:S195" si="188">Q183*R183</f>
        <v>0</v>
      </c>
      <c r="T183" s="1225">
        <v>14788.18</v>
      </c>
      <c r="U183" s="1226">
        <f t="shared" ref="U183:U196" si="189">Q183*T183</f>
        <v>0</v>
      </c>
      <c r="V183" s="1226">
        <f t="shared" ref="V183:V197" si="190">R183*Q183+T183*Q183</f>
        <v>0</v>
      </c>
      <c r="W183" s="1226">
        <v>1</v>
      </c>
      <c r="X183" s="1225">
        <v>3406</v>
      </c>
      <c r="Y183" s="1226">
        <f t="shared" ref="Y183:Y195" si="191">W183*X183</f>
        <v>3406</v>
      </c>
      <c r="Z183" s="1225">
        <v>14788.18</v>
      </c>
      <c r="AA183" s="1226">
        <f t="shared" ref="AA183:AA196" si="192">W183*Z183</f>
        <v>14788.18</v>
      </c>
      <c r="AB183" s="1226">
        <f t="shared" ref="AB183:AB197" si="193">X183*W183+Z183*W183</f>
        <v>18194.18</v>
      </c>
      <c r="AC183" s="1224"/>
      <c r="AD183" s="1225">
        <v>3406</v>
      </c>
      <c r="AE183" s="1226">
        <f t="shared" ref="AE183:AE195" si="194">AC183*AD183</f>
        <v>0</v>
      </c>
      <c r="AF183" s="1225">
        <v>14788.18</v>
      </c>
      <c r="AG183" s="1226">
        <f t="shared" ref="AG183:AG196" si="195">AC183*AF183</f>
        <v>0</v>
      </c>
      <c r="AH183" s="1226">
        <f t="shared" ref="AH183:AH197" si="196">AD183*AC183+AF183*AC183</f>
        <v>0</v>
      </c>
      <c r="AI183" s="1224"/>
      <c r="AJ183" s="1225">
        <v>3406</v>
      </c>
      <c r="AK183" s="1226">
        <f t="shared" ref="AK183:AK195" si="197">AI183*AJ183</f>
        <v>0</v>
      </c>
      <c r="AL183" s="1225">
        <v>14788.18</v>
      </c>
      <c r="AM183" s="1226">
        <f t="shared" ref="AM183:AM196" si="198">AI183*AL183</f>
        <v>0</v>
      </c>
      <c r="AN183" s="1226">
        <f t="shared" ref="AN183:AN197" si="199">AJ183*AI183+AL183*AI183</f>
        <v>0</v>
      </c>
      <c r="AO183" s="1224"/>
      <c r="AP183" s="1225">
        <v>3406</v>
      </c>
      <c r="AQ183" s="1226">
        <f t="shared" ref="AQ183:AQ195" si="200">AO183*AP183</f>
        <v>0</v>
      </c>
      <c r="AR183" s="1225">
        <v>14788.18</v>
      </c>
      <c r="AS183" s="1226">
        <f t="shared" ref="AS183:AS196" si="201">AO183*AR183</f>
        <v>0</v>
      </c>
      <c r="AT183" s="1226">
        <f t="shared" ref="AT183:AT197" si="202">AP183*AO183+AR183*AO183</f>
        <v>0</v>
      </c>
      <c r="AU183" s="1224"/>
      <c r="AV183" s="1225">
        <v>3406</v>
      </c>
      <c r="AW183" s="1226">
        <f t="shared" ref="AW183:AW195" si="203">AU183*AV183</f>
        <v>0</v>
      </c>
      <c r="AX183" s="1225">
        <v>14788.18</v>
      </c>
      <c r="AY183" s="1226">
        <f t="shared" ref="AY183:AY196" si="204">AU183*AX183</f>
        <v>0</v>
      </c>
      <c r="AZ183" s="1226">
        <f t="shared" ref="AZ183:AZ197" si="205">AV183*AU183+AX183*AU183</f>
        <v>0</v>
      </c>
      <c r="BA183" s="1224"/>
      <c r="BB183" s="1222">
        <v>3406</v>
      </c>
      <c r="BC183" s="1223">
        <f t="shared" ref="BC183:BC195" si="206">BA183*BB183</f>
        <v>0</v>
      </c>
      <c r="BD183" s="1222">
        <v>14788.18</v>
      </c>
      <c r="BE183" s="1223">
        <f t="shared" ref="BE183:BE196" si="207">BA183*BD183</f>
        <v>0</v>
      </c>
      <c r="BF183" s="1223">
        <f t="shared" ref="BF183:BF197" si="208">BB183*BA183+BD183*BA183</f>
        <v>0</v>
      </c>
      <c r="BG183" s="1223"/>
      <c r="BH183" s="1166">
        <f t="shared" si="169"/>
        <v>1</v>
      </c>
      <c r="BI183" s="1222">
        <v>3406</v>
      </c>
      <c r="BJ183" s="1223">
        <f t="shared" ref="BJ183:BJ195" si="209">BH183*BI183</f>
        <v>3406</v>
      </c>
      <c r="BK183" s="1222">
        <v>14788.18</v>
      </c>
      <c r="BL183" s="1223">
        <f t="shared" ref="BL183:BL196" si="210">BH183*BK183</f>
        <v>14788.18</v>
      </c>
      <c r="BM183" s="1223">
        <f t="shared" ref="BM183:BM197" si="211">BI183*BH183+BK183*BH183</f>
        <v>18194.18</v>
      </c>
      <c r="BN183" s="1166">
        <f t="shared" si="170"/>
        <v>0</v>
      </c>
      <c r="BO183" s="1222">
        <v>3406</v>
      </c>
      <c r="BP183" s="1223">
        <f t="shared" ref="BP183:BP195" si="212">BN183*BO183</f>
        <v>0</v>
      </c>
      <c r="BQ183" s="1222">
        <v>14788.18</v>
      </c>
      <c r="BR183" s="1223">
        <f t="shared" ref="BR183:BR196" si="213">BN183*BQ183</f>
        <v>0</v>
      </c>
      <c r="BS183" s="1223">
        <f t="shared" ref="BS183:BS197" si="214">BO183*BN183+BQ183*BN183</f>
        <v>0</v>
      </c>
    </row>
    <row r="184" spans="1:71" s="1189" customFormat="1" outlineLevel="1" x14ac:dyDescent="0.2">
      <c r="A184" s="1174" t="s">
        <v>1337</v>
      </c>
      <c r="B184" s="1228" t="s">
        <v>1338</v>
      </c>
      <c r="C184" s="1173" t="s">
        <v>1261</v>
      </c>
      <c r="D184" s="1173">
        <v>2</v>
      </c>
      <c r="E184" s="1222">
        <v>3406</v>
      </c>
      <c r="F184" s="1223">
        <f t="shared" si="182"/>
        <v>6812</v>
      </c>
      <c r="G184" s="1222">
        <v>4655.04</v>
      </c>
      <c r="H184" s="1223">
        <f t="shared" si="183"/>
        <v>9310.08</v>
      </c>
      <c r="I184" s="1223">
        <f t="shared" si="184"/>
        <v>16122.08</v>
      </c>
      <c r="J184" s="1223"/>
      <c r="K184" s="1224"/>
      <c r="L184" s="1225">
        <v>3406</v>
      </c>
      <c r="M184" s="1226">
        <f t="shared" si="185"/>
        <v>0</v>
      </c>
      <c r="N184" s="1225">
        <v>4655.04</v>
      </c>
      <c r="O184" s="1226">
        <f t="shared" si="186"/>
        <v>0</v>
      </c>
      <c r="P184" s="1226">
        <f t="shared" si="187"/>
        <v>0</v>
      </c>
      <c r="Q184" s="1224"/>
      <c r="R184" s="1225">
        <v>3406</v>
      </c>
      <c r="S184" s="1226">
        <f t="shared" si="188"/>
        <v>0</v>
      </c>
      <c r="T184" s="1225">
        <v>4655.04</v>
      </c>
      <c r="U184" s="1226">
        <f t="shared" si="189"/>
        <v>0</v>
      </c>
      <c r="V184" s="1226">
        <f t="shared" si="190"/>
        <v>0</v>
      </c>
      <c r="W184" s="1226">
        <v>2</v>
      </c>
      <c r="X184" s="1225">
        <v>3406</v>
      </c>
      <c r="Y184" s="1226">
        <f t="shared" si="191"/>
        <v>6812</v>
      </c>
      <c r="Z184" s="1225">
        <v>4655.04</v>
      </c>
      <c r="AA184" s="1226">
        <f t="shared" si="192"/>
        <v>9310.08</v>
      </c>
      <c r="AB184" s="1226">
        <f t="shared" si="193"/>
        <v>16122.08</v>
      </c>
      <c r="AC184" s="1224"/>
      <c r="AD184" s="1225">
        <v>3406</v>
      </c>
      <c r="AE184" s="1226">
        <f t="shared" si="194"/>
        <v>0</v>
      </c>
      <c r="AF184" s="1225">
        <v>4655.04</v>
      </c>
      <c r="AG184" s="1226">
        <f t="shared" si="195"/>
        <v>0</v>
      </c>
      <c r="AH184" s="1226">
        <f t="shared" si="196"/>
        <v>0</v>
      </c>
      <c r="AI184" s="1224"/>
      <c r="AJ184" s="1225">
        <v>3406</v>
      </c>
      <c r="AK184" s="1226">
        <f t="shared" si="197"/>
        <v>0</v>
      </c>
      <c r="AL184" s="1225">
        <v>4655.04</v>
      </c>
      <c r="AM184" s="1226">
        <f t="shared" si="198"/>
        <v>0</v>
      </c>
      <c r="AN184" s="1226">
        <f t="shared" si="199"/>
        <v>0</v>
      </c>
      <c r="AO184" s="1224"/>
      <c r="AP184" s="1225">
        <v>3406</v>
      </c>
      <c r="AQ184" s="1226">
        <f t="shared" si="200"/>
        <v>0</v>
      </c>
      <c r="AR184" s="1225">
        <v>4655.04</v>
      </c>
      <c r="AS184" s="1226">
        <f t="shared" si="201"/>
        <v>0</v>
      </c>
      <c r="AT184" s="1226">
        <f t="shared" si="202"/>
        <v>0</v>
      </c>
      <c r="AU184" s="1224"/>
      <c r="AV184" s="1225">
        <v>3406</v>
      </c>
      <c r="AW184" s="1226">
        <f t="shared" si="203"/>
        <v>0</v>
      </c>
      <c r="AX184" s="1225">
        <v>4655.04</v>
      </c>
      <c r="AY184" s="1226">
        <f t="shared" si="204"/>
        <v>0</v>
      </c>
      <c r="AZ184" s="1226">
        <f t="shared" si="205"/>
        <v>0</v>
      </c>
      <c r="BA184" s="1224"/>
      <c r="BB184" s="1222">
        <v>3406</v>
      </c>
      <c r="BC184" s="1223">
        <f t="shared" si="206"/>
        <v>0</v>
      </c>
      <c r="BD184" s="1222">
        <v>4655.04</v>
      </c>
      <c r="BE184" s="1223">
        <f t="shared" si="207"/>
        <v>0</v>
      </c>
      <c r="BF184" s="1223">
        <f t="shared" si="208"/>
        <v>0</v>
      </c>
      <c r="BG184" s="1223"/>
      <c r="BH184" s="1166">
        <f t="shared" si="169"/>
        <v>2</v>
      </c>
      <c r="BI184" s="1222">
        <v>3406</v>
      </c>
      <c r="BJ184" s="1223">
        <f t="shared" si="209"/>
        <v>6812</v>
      </c>
      <c r="BK184" s="1222">
        <v>4655.04</v>
      </c>
      <c r="BL184" s="1223">
        <f t="shared" si="210"/>
        <v>9310.08</v>
      </c>
      <c r="BM184" s="1223">
        <f t="shared" si="211"/>
        <v>16122.08</v>
      </c>
      <c r="BN184" s="1166">
        <f t="shared" si="170"/>
        <v>0</v>
      </c>
      <c r="BO184" s="1222">
        <v>3406</v>
      </c>
      <c r="BP184" s="1223">
        <f t="shared" si="212"/>
        <v>0</v>
      </c>
      <c r="BQ184" s="1222">
        <v>4655.04</v>
      </c>
      <c r="BR184" s="1223">
        <f t="shared" si="213"/>
        <v>0</v>
      </c>
      <c r="BS184" s="1223">
        <f t="shared" si="214"/>
        <v>0</v>
      </c>
    </row>
    <row r="185" spans="1:71" s="1189" customFormat="1" outlineLevel="1" x14ac:dyDescent="0.2">
      <c r="A185" s="1174" t="s">
        <v>1339</v>
      </c>
      <c r="B185" s="1228" t="s">
        <v>1340</v>
      </c>
      <c r="C185" s="1173" t="s">
        <v>1261</v>
      </c>
      <c r="D185" s="1173">
        <v>2</v>
      </c>
      <c r="E185" s="1222">
        <v>6550</v>
      </c>
      <c r="F185" s="1223">
        <f t="shared" si="182"/>
        <v>13100</v>
      </c>
      <c r="G185" s="1222">
        <v>19718.400000000001</v>
      </c>
      <c r="H185" s="1223">
        <f t="shared" si="183"/>
        <v>39436.800000000003</v>
      </c>
      <c r="I185" s="1223">
        <f t="shared" si="184"/>
        <v>52536.800000000003</v>
      </c>
      <c r="J185" s="1223"/>
      <c r="K185" s="1224"/>
      <c r="L185" s="1225">
        <v>6550</v>
      </c>
      <c r="M185" s="1226">
        <f t="shared" si="185"/>
        <v>0</v>
      </c>
      <c r="N185" s="1225">
        <v>19718.400000000001</v>
      </c>
      <c r="O185" s="1226">
        <f t="shared" si="186"/>
        <v>0</v>
      </c>
      <c r="P185" s="1226">
        <f t="shared" si="187"/>
        <v>0</v>
      </c>
      <c r="Q185" s="1224"/>
      <c r="R185" s="1225">
        <v>6550</v>
      </c>
      <c r="S185" s="1226">
        <f t="shared" si="188"/>
        <v>0</v>
      </c>
      <c r="T185" s="1225">
        <v>19718.400000000001</v>
      </c>
      <c r="U185" s="1226">
        <f t="shared" si="189"/>
        <v>0</v>
      </c>
      <c r="V185" s="1226">
        <f t="shared" si="190"/>
        <v>0</v>
      </c>
      <c r="W185" s="1226">
        <v>2</v>
      </c>
      <c r="X185" s="1225">
        <v>6550</v>
      </c>
      <c r="Y185" s="1226">
        <f t="shared" si="191"/>
        <v>13100</v>
      </c>
      <c r="Z185" s="1225">
        <v>19718.400000000001</v>
      </c>
      <c r="AA185" s="1226">
        <f t="shared" si="192"/>
        <v>39436.800000000003</v>
      </c>
      <c r="AB185" s="1226">
        <f t="shared" si="193"/>
        <v>52536.800000000003</v>
      </c>
      <c r="AC185" s="1224"/>
      <c r="AD185" s="1225">
        <v>6550</v>
      </c>
      <c r="AE185" s="1226">
        <f t="shared" si="194"/>
        <v>0</v>
      </c>
      <c r="AF185" s="1225">
        <v>19718.400000000001</v>
      </c>
      <c r="AG185" s="1226">
        <f t="shared" si="195"/>
        <v>0</v>
      </c>
      <c r="AH185" s="1226">
        <f t="shared" si="196"/>
        <v>0</v>
      </c>
      <c r="AI185" s="1224"/>
      <c r="AJ185" s="1225">
        <v>6550</v>
      </c>
      <c r="AK185" s="1226">
        <f t="shared" si="197"/>
        <v>0</v>
      </c>
      <c r="AL185" s="1225">
        <v>19718.400000000001</v>
      </c>
      <c r="AM185" s="1226">
        <f t="shared" si="198"/>
        <v>0</v>
      </c>
      <c r="AN185" s="1226">
        <f t="shared" si="199"/>
        <v>0</v>
      </c>
      <c r="AO185" s="1224"/>
      <c r="AP185" s="1225">
        <v>6550</v>
      </c>
      <c r="AQ185" s="1226">
        <f t="shared" si="200"/>
        <v>0</v>
      </c>
      <c r="AR185" s="1225">
        <v>19718.400000000001</v>
      </c>
      <c r="AS185" s="1226">
        <f t="shared" si="201"/>
        <v>0</v>
      </c>
      <c r="AT185" s="1226">
        <f t="shared" si="202"/>
        <v>0</v>
      </c>
      <c r="AU185" s="1224"/>
      <c r="AV185" s="1225">
        <v>6550</v>
      </c>
      <c r="AW185" s="1226">
        <f t="shared" si="203"/>
        <v>0</v>
      </c>
      <c r="AX185" s="1225">
        <v>19718.400000000001</v>
      </c>
      <c r="AY185" s="1226">
        <f t="shared" si="204"/>
        <v>0</v>
      </c>
      <c r="AZ185" s="1226">
        <f t="shared" si="205"/>
        <v>0</v>
      </c>
      <c r="BA185" s="1224"/>
      <c r="BB185" s="1222">
        <v>6550</v>
      </c>
      <c r="BC185" s="1223">
        <f t="shared" si="206"/>
        <v>0</v>
      </c>
      <c r="BD185" s="1222">
        <v>19718.400000000001</v>
      </c>
      <c r="BE185" s="1223">
        <f t="shared" si="207"/>
        <v>0</v>
      </c>
      <c r="BF185" s="1223">
        <f t="shared" si="208"/>
        <v>0</v>
      </c>
      <c r="BG185" s="1223"/>
      <c r="BH185" s="1166">
        <f t="shared" si="169"/>
        <v>2</v>
      </c>
      <c r="BI185" s="1222">
        <v>6550</v>
      </c>
      <c r="BJ185" s="1223">
        <f t="shared" si="209"/>
        <v>13100</v>
      </c>
      <c r="BK185" s="1222">
        <v>19718.400000000001</v>
      </c>
      <c r="BL185" s="1223">
        <f t="shared" si="210"/>
        <v>39436.800000000003</v>
      </c>
      <c r="BM185" s="1223">
        <f t="shared" si="211"/>
        <v>52536.800000000003</v>
      </c>
      <c r="BN185" s="1166">
        <f t="shared" si="170"/>
        <v>0</v>
      </c>
      <c r="BO185" s="1222">
        <v>6550</v>
      </c>
      <c r="BP185" s="1223">
        <f t="shared" si="212"/>
        <v>0</v>
      </c>
      <c r="BQ185" s="1222">
        <v>19718.400000000001</v>
      </c>
      <c r="BR185" s="1223">
        <f t="shared" si="213"/>
        <v>0</v>
      </c>
      <c r="BS185" s="1223">
        <f t="shared" si="214"/>
        <v>0</v>
      </c>
    </row>
    <row r="186" spans="1:71" s="1189" customFormat="1" hidden="1" outlineLevel="1" x14ac:dyDescent="0.2">
      <c r="A186" s="1174" t="s">
        <v>1341</v>
      </c>
      <c r="B186" s="1228" t="s">
        <v>1281</v>
      </c>
      <c r="C186" s="1173" t="s">
        <v>1261</v>
      </c>
      <c r="D186" s="1173">
        <v>2</v>
      </c>
      <c r="E186" s="1222">
        <v>3930</v>
      </c>
      <c r="F186" s="1223">
        <f t="shared" si="182"/>
        <v>7860</v>
      </c>
      <c r="G186" s="1222">
        <v>10308.48</v>
      </c>
      <c r="H186" s="1223">
        <f t="shared" si="183"/>
        <v>20616.96</v>
      </c>
      <c r="I186" s="1223">
        <f t="shared" si="184"/>
        <v>28476.959999999999</v>
      </c>
      <c r="J186" s="1223"/>
      <c r="K186" s="1224"/>
      <c r="L186" s="1225">
        <v>3930</v>
      </c>
      <c r="M186" s="1226">
        <f t="shared" si="185"/>
        <v>0</v>
      </c>
      <c r="N186" s="1225">
        <v>10308.48</v>
      </c>
      <c r="O186" s="1226">
        <f t="shared" si="186"/>
        <v>0</v>
      </c>
      <c r="P186" s="1226">
        <f t="shared" si="187"/>
        <v>0</v>
      </c>
      <c r="Q186" s="1224"/>
      <c r="R186" s="1225">
        <v>3930</v>
      </c>
      <c r="S186" s="1226">
        <f t="shared" si="188"/>
        <v>0</v>
      </c>
      <c r="T186" s="1225">
        <v>10308.48</v>
      </c>
      <c r="U186" s="1226">
        <f t="shared" si="189"/>
        <v>0</v>
      </c>
      <c r="V186" s="1226">
        <f t="shared" si="190"/>
        <v>0</v>
      </c>
      <c r="W186" s="1226"/>
      <c r="X186" s="1225">
        <v>3930</v>
      </c>
      <c r="Y186" s="1226">
        <f t="shared" si="191"/>
        <v>0</v>
      </c>
      <c r="Z186" s="1225">
        <v>10308.48</v>
      </c>
      <c r="AA186" s="1226">
        <f t="shared" si="192"/>
        <v>0</v>
      </c>
      <c r="AB186" s="1226">
        <f t="shared" si="193"/>
        <v>0</v>
      </c>
      <c r="AC186" s="1224"/>
      <c r="AD186" s="1225">
        <v>3930</v>
      </c>
      <c r="AE186" s="1226">
        <f t="shared" si="194"/>
        <v>0</v>
      </c>
      <c r="AF186" s="1225">
        <v>10308.48</v>
      </c>
      <c r="AG186" s="1226">
        <f t="shared" si="195"/>
        <v>0</v>
      </c>
      <c r="AH186" s="1226">
        <f t="shared" si="196"/>
        <v>0</v>
      </c>
      <c r="AI186" s="1224"/>
      <c r="AJ186" s="1225">
        <v>3930</v>
      </c>
      <c r="AK186" s="1226">
        <f t="shared" si="197"/>
        <v>0</v>
      </c>
      <c r="AL186" s="1225">
        <v>10308.48</v>
      </c>
      <c r="AM186" s="1226">
        <f t="shared" si="198"/>
        <v>0</v>
      </c>
      <c r="AN186" s="1226">
        <f t="shared" si="199"/>
        <v>0</v>
      </c>
      <c r="AO186" s="1224"/>
      <c r="AP186" s="1225">
        <v>3930</v>
      </c>
      <c r="AQ186" s="1226">
        <f t="shared" si="200"/>
        <v>0</v>
      </c>
      <c r="AR186" s="1225">
        <v>10308.48</v>
      </c>
      <c r="AS186" s="1226">
        <f t="shared" si="201"/>
        <v>0</v>
      </c>
      <c r="AT186" s="1226">
        <f t="shared" si="202"/>
        <v>0</v>
      </c>
      <c r="AU186" s="1224"/>
      <c r="AV186" s="1225">
        <v>3930</v>
      </c>
      <c r="AW186" s="1226">
        <f t="shared" si="203"/>
        <v>0</v>
      </c>
      <c r="AX186" s="1225">
        <v>10308.48</v>
      </c>
      <c r="AY186" s="1226">
        <f t="shared" si="204"/>
        <v>0</v>
      </c>
      <c r="AZ186" s="1226">
        <f t="shared" si="205"/>
        <v>0</v>
      </c>
      <c r="BA186" s="1224"/>
      <c r="BB186" s="1222">
        <v>3930</v>
      </c>
      <c r="BC186" s="1223">
        <f t="shared" si="206"/>
        <v>0</v>
      </c>
      <c r="BD186" s="1222">
        <v>10308.48</v>
      </c>
      <c r="BE186" s="1223">
        <f t="shared" si="207"/>
        <v>0</v>
      </c>
      <c r="BF186" s="1223">
        <f t="shared" si="208"/>
        <v>0</v>
      </c>
      <c r="BG186" s="1223"/>
      <c r="BH186" s="1166">
        <f t="shared" si="169"/>
        <v>0</v>
      </c>
      <c r="BI186" s="1222">
        <v>3930</v>
      </c>
      <c r="BJ186" s="1223">
        <f t="shared" si="209"/>
        <v>0</v>
      </c>
      <c r="BK186" s="1222">
        <v>10308.48</v>
      </c>
      <c r="BL186" s="1223">
        <f t="shared" si="210"/>
        <v>0</v>
      </c>
      <c r="BM186" s="1223">
        <f t="shared" si="211"/>
        <v>0</v>
      </c>
      <c r="BN186" s="1166">
        <f t="shared" si="170"/>
        <v>2</v>
      </c>
      <c r="BO186" s="1222">
        <v>3930</v>
      </c>
      <c r="BP186" s="1223">
        <f t="shared" si="212"/>
        <v>7860</v>
      </c>
      <c r="BQ186" s="1222">
        <v>10308.48</v>
      </c>
      <c r="BR186" s="1223">
        <f t="shared" si="213"/>
        <v>20616.96</v>
      </c>
      <c r="BS186" s="1223">
        <f t="shared" si="214"/>
        <v>28476.959999999999</v>
      </c>
    </row>
    <row r="187" spans="1:71" s="1189" customFormat="1" hidden="1" outlineLevel="1" x14ac:dyDescent="0.2">
      <c r="A187" s="1174" t="s">
        <v>1342</v>
      </c>
      <c r="B187" s="1228" t="s">
        <v>229</v>
      </c>
      <c r="C187" s="1173" t="s">
        <v>1261</v>
      </c>
      <c r="D187" s="1173">
        <v>2</v>
      </c>
      <c r="E187" s="1222">
        <v>524</v>
      </c>
      <c r="F187" s="1223">
        <f t="shared" si="182"/>
        <v>1048</v>
      </c>
      <c r="G187" s="1222">
        <v>7368.4</v>
      </c>
      <c r="H187" s="1223">
        <f t="shared" si="183"/>
        <v>14736.8</v>
      </c>
      <c r="I187" s="1223">
        <f t="shared" si="184"/>
        <v>15784.8</v>
      </c>
      <c r="J187" s="1223"/>
      <c r="K187" s="1224"/>
      <c r="L187" s="1225">
        <v>524</v>
      </c>
      <c r="M187" s="1226">
        <f t="shared" si="185"/>
        <v>0</v>
      </c>
      <c r="N187" s="1225">
        <v>7368.4</v>
      </c>
      <c r="O187" s="1226">
        <f t="shared" si="186"/>
        <v>0</v>
      </c>
      <c r="P187" s="1226">
        <f t="shared" si="187"/>
        <v>0</v>
      </c>
      <c r="Q187" s="1224"/>
      <c r="R187" s="1225">
        <v>524</v>
      </c>
      <c r="S187" s="1226">
        <f t="shared" si="188"/>
        <v>0</v>
      </c>
      <c r="T187" s="1225">
        <v>7368.4</v>
      </c>
      <c r="U187" s="1226">
        <f t="shared" si="189"/>
        <v>0</v>
      </c>
      <c r="V187" s="1226">
        <f t="shared" si="190"/>
        <v>0</v>
      </c>
      <c r="W187" s="1226"/>
      <c r="X187" s="1225">
        <v>524</v>
      </c>
      <c r="Y187" s="1226">
        <f t="shared" si="191"/>
        <v>0</v>
      </c>
      <c r="Z187" s="1225">
        <v>7368.4</v>
      </c>
      <c r="AA187" s="1226">
        <f t="shared" si="192"/>
        <v>0</v>
      </c>
      <c r="AB187" s="1226">
        <f t="shared" si="193"/>
        <v>0</v>
      </c>
      <c r="AC187" s="1224"/>
      <c r="AD187" s="1225">
        <v>524</v>
      </c>
      <c r="AE187" s="1226">
        <f t="shared" si="194"/>
        <v>0</v>
      </c>
      <c r="AF187" s="1225">
        <v>7368.4</v>
      </c>
      <c r="AG187" s="1226">
        <f t="shared" si="195"/>
        <v>0</v>
      </c>
      <c r="AH187" s="1226">
        <f t="shared" si="196"/>
        <v>0</v>
      </c>
      <c r="AI187" s="1224"/>
      <c r="AJ187" s="1225">
        <v>524</v>
      </c>
      <c r="AK187" s="1226">
        <f t="shared" si="197"/>
        <v>0</v>
      </c>
      <c r="AL187" s="1225">
        <v>7368.4</v>
      </c>
      <c r="AM187" s="1226">
        <f t="shared" si="198"/>
        <v>0</v>
      </c>
      <c r="AN187" s="1226">
        <f t="shared" si="199"/>
        <v>0</v>
      </c>
      <c r="AO187" s="1224"/>
      <c r="AP187" s="1225">
        <v>524</v>
      </c>
      <c r="AQ187" s="1226">
        <f t="shared" si="200"/>
        <v>0</v>
      </c>
      <c r="AR187" s="1225">
        <v>7368.4</v>
      </c>
      <c r="AS187" s="1226">
        <f t="shared" si="201"/>
        <v>0</v>
      </c>
      <c r="AT187" s="1226">
        <f t="shared" si="202"/>
        <v>0</v>
      </c>
      <c r="AU187" s="1224"/>
      <c r="AV187" s="1225">
        <v>524</v>
      </c>
      <c r="AW187" s="1226">
        <f t="shared" si="203"/>
        <v>0</v>
      </c>
      <c r="AX187" s="1225">
        <v>7368.4</v>
      </c>
      <c r="AY187" s="1226">
        <f t="shared" si="204"/>
        <v>0</v>
      </c>
      <c r="AZ187" s="1226">
        <f t="shared" si="205"/>
        <v>0</v>
      </c>
      <c r="BA187" s="1224"/>
      <c r="BB187" s="1222">
        <v>524</v>
      </c>
      <c r="BC187" s="1223">
        <f t="shared" si="206"/>
        <v>0</v>
      </c>
      <c r="BD187" s="1222">
        <v>7368.4</v>
      </c>
      <c r="BE187" s="1223">
        <f t="shared" si="207"/>
        <v>0</v>
      </c>
      <c r="BF187" s="1223">
        <f t="shared" si="208"/>
        <v>0</v>
      </c>
      <c r="BG187" s="1223"/>
      <c r="BH187" s="1166">
        <f t="shared" si="169"/>
        <v>0</v>
      </c>
      <c r="BI187" s="1222">
        <v>524</v>
      </c>
      <c r="BJ187" s="1223">
        <f t="shared" si="209"/>
        <v>0</v>
      </c>
      <c r="BK187" s="1222">
        <v>7368.4</v>
      </c>
      <c r="BL187" s="1223">
        <f t="shared" si="210"/>
        <v>0</v>
      </c>
      <c r="BM187" s="1223">
        <f t="shared" si="211"/>
        <v>0</v>
      </c>
      <c r="BN187" s="1166">
        <f t="shared" si="170"/>
        <v>2</v>
      </c>
      <c r="BO187" s="1222">
        <v>524</v>
      </c>
      <c r="BP187" s="1223">
        <f t="shared" si="212"/>
        <v>1048</v>
      </c>
      <c r="BQ187" s="1222">
        <v>7368.4</v>
      </c>
      <c r="BR187" s="1223">
        <f t="shared" si="213"/>
        <v>14736.8</v>
      </c>
      <c r="BS187" s="1223">
        <f t="shared" si="214"/>
        <v>15784.8</v>
      </c>
    </row>
    <row r="188" spans="1:71" s="1189" customFormat="1" outlineLevel="1" x14ac:dyDescent="0.2">
      <c r="A188" s="1174" t="s">
        <v>1343</v>
      </c>
      <c r="B188" s="1228" t="s">
        <v>1344</v>
      </c>
      <c r="C188" s="1173" t="s">
        <v>1261</v>
      </c>
      <c r="D188" s="1173">
        <v>4</v>
      </c>
      <c r="E188" s="1222">
        <v>5502</v>
      </c>
      <c r="F188" s="1223">
        <f t="shared" si="182"/>
        <v>22008</v>
      </c>
      <c r="G188" s="1222">
        <v>19958.64</v>
      </c>
      <c r="H188" s="1223">
        <f t="shared" si="183"/>
        <v>79834.559999999998</v>
      </c>
      <c r="I188" s="1223">
        <f t="shared" si="184"/>
        <v>101842.56</v>
      </c>
      <c r="J188" s="1223"/>
      <c r="K188" s="1224"/>
      <c r="L188" s="1225">
        <v>5502</v>
      </c>
      <c r="M188" s="1226">
        <f t="shared" si="185"/>
        <v>0</v>
      </c>
      <c r="N188" s="1225">
        <v>19958.64</v>
      </c>
      <c r="O188" s="1226">
        <f t="shared" si="186"/>
        <v>0</v>
      </c>
      <c r="P188" s="1226">
        <f t="shared" si="187"/>
        <v>0</v>
      </c>
      <c r="Q188" s="1224"/>
      <c r="R188" s="1225">
        <v>5502</v>
      </c>
      <c r="S188" s="1226">
        <f t="shared" si="188"/>
        <v>0</v>
      </c>
      <c r="T188" s="1225">
        <v>19958.64</v>
      </c>
      <c r="U188" s="1226">
        <f t="shared" si="189"/>
        <v>0</v>
      </c>
      <c r="V188" s="1226">
        <f t="shared" si="190"/>
        <v>0</v>
      </c>
      <c r="W188" s="1226">
        <v>4</v>
      </c>
      <c r="X188" s="1225">
        <v>5502</v>
      </c>
      <c r="Y188" s="1226">
        <f t="shared" si="191"/>
        <v>22008</v>
      </c>
      <c r="Z188" s="1225">
        <v>19958.64</v>
      </c>
      <c r="AA188" s="1226">
        <f t="shared" si="192"/>
        <v>79834.559999999998</v>
      </c>
      <c r="AB188" s="1226">
        <f t="shared" si="193"/>
        <v>101842.56</v>
      </c>
      <c r="AC188" s="1224"/>
      <c r="AD188" s="1225">
        <v>5502</v>
      </c>
      <c r="AE188" s="1226">
        <f t="shared" si="194"/>
        <v>0</v>
      </c>
      <c r="AF188" s="1225">
        <v>19958.64</v>
      </c>
      <c r="AG188" s="1226">
        <f t="shared" si="195"/>
        <v>0</v>
      </c>
      <c r="AH188" s="1226">
        <f t="shared" si="196"/>
        <v>0</v>
      </c>
      <c r="AI188" s="1224"/>
      <c r="AJ188" s="1225">
        <v>5502</v>
      </c>
      <c r="AK188" s="1226">
        <f t="shared" si="197"/>
        <v>0</v>
      </c>
      <c r="AL188" s="1225">
        <v>19958.64</v>
      </c>
      <c r="AM188" s="1226">
        <f t="shared" si="198"/>
        <v>0</v>
      </c>
      <c r="AN188" s="1226">
        <f t="shared" si="199"/>
        <v>0</v>
      </c>
      <c r="AO188" s="1224"/>
      <c r="AP188" s="1225">
        <v>5502</v>
      </c>
      <c r="AQ188" s="1226">
        <f t="shared" si="200"/>
        <v>0</v>
      </c>
      <c r="AR188" s="1225">
        <v>19958.64</v>
      </c>
      <c r="AS188" s="1226">
        <f t="shared" si="201"/>
        <v>0</v>
      </c>
      <c r="AT188" s="1226">
        <f t="shared" si="202"/>
        <v>0</v>
      </c>
      <c r="AU188" s="1224"/>
      <c r="AV188" s="1225">
        <v>5502</v>
      </c>
      <c r="AW188" s="1226">
        <f t="shared" si="203"/>
        <v>0</v>
      </c>
      <c r="AX188" s="1225">
        <v>19958.64</v>
      </c>
      <c r="AY188" s="1226">
        <f t="shared" si="204"/>
        <v>0</v>
      </c>
      <c r="AZ188" s="1226">
        <f t="shared" si="205"/>
        <v>0</v>
      </c>
      <c r="BA188" s="1224"/>
      <c r="BB188" s="1222">
        <v>5502</v>
      </c>
      <c r="BC188" s="1223">
        <f t="shared" si="206"/>
        <v>0</v>
      </c>
      <c r="BD188" s="1222">
        <v>19958.64</v>
      </c>
      <c r="BE188" s="1223">
        <f t="shared" si="207"/>
        <v>0</v>
      </c>
      <c r="BF188" s="1223">
        <f t="shared" si="208"/>
        <v>0</v>
      </c>
      <c r="BG188" s="1223"/>
      <c r="BH188" s="1166">
        <f t="shared" si="169"/>
        <v>4</v>
      </c>
      <c r="BI188" s="1222">
        <v>5502</v>
      </c>
      <c r="BJ188" s="1223">
        <f t="shared" si="209"/>
        <v>22008</v>
      </c>
      <c r="BK188" s="1222">
        <v>19958.64</v>
      </c>
      <c r="BL188" s="1223">
        <f t="shared" si="210"/>
        <v>79834.559999999998</v>
      </c>
      <c r="BM188" s="1223">
        <f t="shared" si="211"/>
        <v>101842.56</v>
      </c>
      <c r="BN188" s="1166">
        <f t="shared" si="170"/>
        <v>0</v>
      </c>
      <c r="BO188" s="1222">
        <v>5502</v>
      </c>
      <c r="BP188" s="1223">
        <f t="shared" si="212"/>
        <v>0</v>
      </c>
      <c r="BQ188" s="1222">
        <v>19958.64</v>
      </c>
      <c r="BR188" s="1223">
        <f t="shared" si="213"/>
        <v>0</v>
      </c>
      <c r="BS188" s="1223">
        <f t="shared" si="214"/>
        <v>0</v>
      </c>
    </row>
    <row r="189" spans="1:71" s="1189" customFormat="1" outlineLevel="1" x14ac:dyDescent="0.2">
      <c r="A189" s="1174" t="s">
        <v>1345</v>
      </c>
      <c r="B189" s="1228" t="s">
        <v>240</v>
      </c>
      <c r="C189" s="1173" t="s">
        <v>1261</v>
      </c>
      <c r="D189" s="1173">
        <v>6</v>
      </c>
      <c r="E189" s="1222">
        <v>3406</v>
      </c>
      <c r="F189" s="1223">
        <f t="shared" si="182"/>
        <v>20436</v>
      </c>
      <c r="G189" s="1222">
        <v>1774.5</v>
      </c>
      <c r="H189" s="1223">
        <f t="shared" si="183"/>
        <v>10647</v>
      </c>
      <c r="I189" s="1223">
        <f t="shared" si="184"/>
        <v>31083</v>
      </c>
      <c r="J189" s="1223"/>
      <c r="K189" s="1224"/>
      <c r="L189" s="1225">
        <v>3406</v>
      </c>
      <c r="M189" s="1226">
        <f t="shared" si="185"/>
        <v>0</v>
      </c>
      <c r="N189" s="1225">
        <v>1774.5</v>
      </c>
      <c r="O189" s="1226">
        <f t="shared" si="186"/>
        <v>0</v>
      </c>
      <c r="P189" s="1226">
        <f t="shared" si="187"/>
        <v>0</v>
      </c>
      <c r="Q189" s="1224"/>
      <c r="R189" s="1225">
        <v>3406</v>
      </c>
      <c r="S189" s="1226">
        <f t="shared" si="188"/>
        <v>0</v>
      </c>
      <c r="T189" s="1225">
        <v>1774.5</v>
      </c>
      <c r="U189" s="1226">
        <f t="shared" si="189"/>
        <v>0</v>
      </c>
      <c r="V189" s="1226">
        <f t="shared" si="190"/>
        <v>0</v>
      </c>
      <c r="W189" s="1226">
        <v>6</v>
      </c>
      <c r="X189" s="1225">
        <v>3406</v>
      </c>
      <c r="Y189" s="1226">
        <f t="shared" si="191"/>
        <v>20436</v>
      </c>
      <c r="Z189" s="1225">
        <v>1774.5</v>
      </c>
      <c r="AA189" s="1226">
        <f t="shared" si="192"/>
        <v>10647</v>
      </c>
      <c r="AB189" s="1226">
        <f t="shared" si="193"/>
        <v>31083</v>
      </c>
      <c r="AC189" s="1224"/>
      <c r="AD189" s="1225">
        <v>3406</v>
      </c>
      <c r="AE189" s="1226">
        <f t="shared" si="194"/>
        <v>0</v>
      </c>
      <c r="AF189" s="1225">
        <v>1774.5</v>
      </c>
      <c r="AG189" s="1226">
        <f t="shared" si="195"/>
        <v>0</v>
      </c>
      <c r="AH189" s="1226">
        <f t="shared" si="196"/>
        <v>0</v>
      </c>
      <c r="AI189" s="1224"/>
      <c r="AJ189" s="1225">
        <v>3406</v>
      </c>
      <c r="AK189" s="1226">
        <f t="shared" si="197"/>
        <v>0</v>
      </c>
      <c r="AL189" s="1225">
        <v>1774.5</v>
      </c>
      <c r="AM189" s="1226">
        <f t="shared" si="198"/>
        <v>0</v>
      </c>
      <c r="AN189" s="1226">
        <f t="shared" si="199"/>
        <v>0</v>
      </c>
      <c r="AO189" s="1224"/>
      <c r="AP189" s="1225">
        <v>3406</v>
      </c>
      <c r="AQ189" s="1226">
        <f t="shared" si="200"/>
        <v>0</v>
      </c>
      <c r="AR189" s="1225">
        <v>1774.5</v>
      </c>
      <c r="AS189" s="1226">
        <f t="shared" si="201"/>
        <v>0</v>
      </c>
      <c r="AT189" s="1226">
        <f t="shared" si="202"/>
        <v>0</v>
      </c>
      <c r="AU189" s="1224"/>
      <c r="AV189" s="1225">
        <v>3406</v>
      </c>
      <c r="AW189" s="1226">
        <f t="shared" si="203"/>
        <v>0</v>
      </c>
      <c r="AX189" s="1225">
        <v>1774.5</v>
      </c>
      <c r="AY189" s="1226">
        <f t="shared" si="204"/>
        <v>0</v>
      </c>
      <c r="AZ189" s="1226">
        <f t="shared" si="205"/>
        <v>0</v>
      </c>
      <c r="BA189" s="1224"/>
      <c r="BB189" s="1222">
        <v>3406</v>
      </c>
      <c r="BC189" s="1223">
        <f t="shared" si="206"/>
        <v>0</v>
      </c>
      <c r="BD189" s="1222">
        <v>1774.5</v>
      </c>
      <c r="BE189" s="1223">
        <f t="shared" si="207"/>
        <v>0</v>
      </c>
      <c r="BF189" s="1223">
        <f t="shared" si="208"/>
        <v>0</v>
      </c>
      <c r="BG189" s="1223"/>
      <c r="BH189" s="1166">
        <f t="shared" si="169"/>
        <v>6</v>
      </c>
      <c r="BI189" s="1222">
        <v>3406</v>
      </c>
      <c r="BJ189" s="1223">
        <f t="shared" si="209"/>
        <v>20436</v>
      </c>
      <c r="BK189" s="1222">
        <v>1774.5</v>
      </c>
      <c r="BL189" s="1223">
        <f t="shared" si="210"/>
        <v>10647</v>
      </c>
      <c r="BM189" s="1223">
        <f t="shared" si="211"/>
        <v>31083</v>
      </c>
      <c r="BN189" s="1166">
        <f t="shared" si="170"/>
        <v>0</v>
      </c>
      <c r="BO189" s="1222">
        <v>3406</v>
      </c>
      <c r="BP189" s="1223">
        <f t="shared" si="212"/>
        <v>0</v>
      </c>
      <c r="BQ189" s="1222">
        <v>1774.5</v>
      </c>
      <c r="BR189" s="1223">
        <f t="shared" si="213"/>
        <v>0</v>
      </c>
      <c r="BS189" s="1223">
        <f t="shared" si="214"/>
        <v>0</v>
      </c>
    </row>
    <row r="190" spans="1:71" s="1189" customFormat="1" outlineLevel="1" x14ac:dyDescent="0.2">
      <c r="A190" s="1174" t="s">
        <v>1346</v>
      </c>
      <c r="B190" s="1228" t="s">
        <v>1347</v>
      </c>
      <c r="C190" s="1173" t="s">
        <v>1261</v>
      </c>
      <c r="D190" s="1173">
        <v>6</v>
      </c>
      <c r="E190" s="1222">
        <v>2358</v>
      </c>
      <c r="F190" s="1223">
        <f t="shared" si="182"/>
        <v>14148</v>
      </c>
      <c r="G190" s="1222">
        <v>496.08</v>
      </c>
      <c r="H190" s="1223">
        <f t="shared" si="183"/>
        <v>2976.48</v>
      </c>
      <c r="I190" s="1223">
        <f t="shared" si="184"/>
        <v>17124.48</v>
      </c>
      <c r="J190" s="1223"/>
      <c r="K190" s="1224"/>
      <c r="L190" s="1225">
        <v>2358</v>
      </c>
      <c r="M190" s="1226">
        <f t="shared" si="185"/>
        <v>0</v>
      </c>
      <c r="N190" s="1225">
        <v>496.08</v>
      </c>
      <c r="O190" s="1226">
        <f t="shared" si="186"/>
        <v>0</v>
      </c>
      <c r="P190" s="1226">
        <f t="shared" si="187"/>
        <v>0</v>
      </c>
      <c r="Q190" s="1224"/>
      <c r="R190" s="1225">
        <v>2358</v>
      </c>
      <c r="S190" s="1226">
        <f t="shared" si="188"/>
        <v>0</v>
      </c>
      <c r="T190" s="1225">
        <v>496.08</v>
      </c>
      <c r="U190" s="1226">
        <f t="shared" si="189"/>
        <v>0</v>
      </c>
      <c r="V190" s="1226">
        <f t="shared" si="190"/>
        <v>0</v>
      </c>
      <c r="W190" s="1226">
        <v>6</v>
      </c>
      <c r="X190" s="1225">
        <v>2358</v>
      </c>
      <c r="Y190" s="1226">
        <f t="shared" si="191"/>
        <v>14148</v>
      </c>
      <c r="Z190" s="1225">
        <v>496.08</v>
      </c>
      <c r="AA190" s="1226">
        <f t="shared" si="192"/>
        <v>2976.48</v>
      </c>
      <c r="AB190" s="1226">
        <f t="shared" si="193"/>
        <v>17124.48</v>
      </c>
      <c r="AC190" s="1224"/>
      <c r="AD190" s="1225">
        <v>2358</v>
      </c>
      <c r="AE190" s="1226">
        <f t="shared" si="194"/>
        <v>0</v>
      </c>
      <c r="AF190" s="1225">
        <v>496.08</v>
      </c>
      <c r="AG190" s="1226">
        <f t="shared" si="195"/>
        <v>0</v>
      </c>
      <c r="AH190" s="1226">
        <f t="shared" si="196"/>
        <v>0</v>
      </c>
      <c r="AI190" s="1224"/>
      <c r="AJ190" s="1225">
        <v>2358</v>
      </c>
      <c r="AK190" s="1226">
        <f t="shared" si="197"/>
        <v>0</v>
      </c>
      <c r="AL190" s="1225">
        <v>496.08</v>
      </c>
      <c r="AM190" s="1226">
        <f t="shared" si="198"/>
        <v>0</v>
      </c>
      <c r="AN190" s="1226">
        <f t="shared" si="199"/>
        <v>0</v>
      </c>
      <c r="AO190" s="1224"/>
      <c r="AP190" s="1225">
        <v>2358</v>
      </c>
      <c r="AQ190" s="1226">
        <f t="shared" si="200"/>
        <v>0</v>
      </c>
      <c r="AR190" s="1225">
        <v>496.08</v>
      </c>
      <c r="AS190" s="1226">
        <f t="shared" si="201"/>
        <v>0</v>
      </c>
      <c r="AT190" s="1226">
        <f t="shared" si="202"/>
        <v>0</v>
      </c>
      <c r="AU190" s="1224"/>
      <c r="AV190" s="1225">
        <v>2358</v>
      </c>
      <c r="AW190" s="1226">
        <f t="shared" si="203"/>
        <v>0</v>
      </c>
      <c r="AX190" s="1225">
        <v>496.08</v>
      </c>
      <c r="AY190" s="1226">
        <f t="shared" si="204"/>
        <v>0</v>
      </c>
      <c r="AZ190" s="1226">
        <f t="shared" si="205"/>
        <v>0</v>
      </c>
      <c r="BA190" s="1224"/>
      <c r="BB190" s="1222">
        <v>2358</v>
      </c>
      <c r="BC190" s="1223">
        <f t="shared" si="206"/>
        <v>0</v>
      </c>
      <c r="BD190" s="1222">
        <v>496.08</v>
      </c>
      <c r="BE190" s="1223">
        <f t="shared" si="207"/>
        <v>0</v>
      </c>
      <c r="BF190" s="1223">
        <f t="shared" si="208"/>
        <v>0</v>
      </c>
      <c r="BG190" s="1223"/>
      <c r="BH190" s="1166">
        <f t="shared" si="169"/>
        <v>6</v>
      </c>
      <c r="BI190" s="1222">
        <v>2358</v>
      </c>
      <c r="BJ190" s="1223">
        <f t="shared" si="209"/>
        <v>14148</v>
      </c>
      <c r="BK190" s="1222">
        <v>496.08</v>
      </c>
      <c r="BL190" s="1223">
        <f t="shared" si="210"/>
        <v>2976.48</v>
      </c>
      <c r="BM190" s="1223">
        <f t="shared" si="211"/>
        <v>17124.48</v>
      </c>
      <c r="BN190" s="1166">
        <f t="shared" si="170"/>
        <v>0</v>
      </c>
      <c r="BO190" s="1222">
        <v>2358</v>
      </c>
      <c r="BP190" s="1223">
        <f t="shared" si="212"/>
        <v>0</v>
      </c>
      <c r="BQ190" s="1222">
        <v>496.08</v>
      </c>
      <c r="BR190" s="1223">
        <f t="shared" si="213"/>
        <v>0</v>
      </c>
      <c r="BS190" s="1223">
        <f t="shared" si="214"/>
        <v>0</v>
      </c>
    </row>
    <row r="191" spans="1:71" s="1189" customFormat="1" hidden="1" outlineLevel="1" x14ac:dyDescent="0.2">
      <c r="A191" s="1174" t="s">
        <v>1348</v>
      </c>
      <c r="B191" s="1228" t="s">
        <v>1349</v>
      </c>
      <c r="C191" s="1173" t="s">
        <v>32</v>
      </c>
      <c r="D191" s="1173">
        <v>80</v>
      </c>
      <c r="E191" s="1222">
        <v>162.44</v>
      </c>
      <c r="F191" s="1223">
        <f t="shared" si="182"/>
        <v>12995.2</v>
      </c>
      <c r="G191" s="1222">
        <v>131.97999999999999</v>
      </c>
      <c r="H191" s="1223">
        <f t="shared" si="183"/>
        <v>10558.4</v>
      </c>
      <c r="I191" s="1223">
        <f t="shared" si="184"/>
        <v>23553.599999999999</v>
      </c>
      <c r="J191" s="1223"/>
      <c r="K191" s="1224"/>
      <c r="L191" s="1225">
        <v>162.44</v>
      </c>
      <c r="M191" s="1226">
        <f t="shared" si="185"/>
        <v>0</v>
      </c>
      <c r="N191" s="1225">
        <v>131.97999999999999</v>
      </c>
      <c r="O191" s="1226">
        <f t="shared" si="186"/>
        <v>0</v>
      </c>
      <c r="P191" s="1226">
        <f t="shared" si="187"/>
        <v>0</v>
      </c>
      <c r="Q191" s="1224"/>
      <c r="R191" s="1225">
        <v>162.44</v>
      </c>
      <c r="S191" s="1226">
        <f t="shared" si="188"/>
        <v>0</v>
      </c>
      <c r="T191" s="1225">
        <v>131.97999999999999</v>
      </c>
      <c r="U191" s="1226">
        <f t="shared" si="189"/>
        <v>0</v>
      </c>
      <c r="V191" s="1226">
        <f t="shared" si="190"/>
        <v>0</v>
      </c>
      <c r="W191" s="1226"/>
      <c r="X191" s="1225">
        <v>162.44</v>
      </c>
      <c r="Y191" s="1226">
        <f t="shared" si="191"/>
        <v>0</v>
      </c>
      <c r="Z191" s="1225">
        <v>131.97999999999999</v>
      </c>
      <c r="AA191" s="1226">
        <f t="shared" si="192"/>
        <v>0</v>
      </c>
      <c r="AB191" s="1226">
        <f t="shared" si="193"/>
        <v>0</v>
      </c>
      <c r="AC191" s="1224"/>
      <c r="AD191" s="1225">
        <v>162.44</v>
      </c>
      <c r="AE191" s="1226">
        <f t="shared" si="194"/>
        <v>0</v>
      </c>
      <c r="AF191" s="1225">
        <v>131.97999999999999</v>
      </c>
      <c r="AG191" s="1226">
        <f t="shared" si="195"/>
        <v>0</v>
      </c>
      <c r="AH191" s="1226">
        <f t="shared" si="196"/>
        <v>0</v>
      </c>
      <c r="AI191" s="1224"/>
      <c r="AJ191" s="1225">
        <v>162.44</v>
      </c>
      <c r="AK191" s="1226">
        <f t="shared" si="197"/>
        <v>0</v>
      </c>
      <c r="AL191" s="1225">
        <v>131.97999999999999</v>
      </c>
      <c r="AM191" s="1226">
        <f t="shared" si="198"/>
        <v>0</v>
      </c>
      <c r="AN191" s="1226">
        <f t="shared" si="199"/>
        <v>0</v>
      </c>
      <c r="AO191" s="1224"/>
      <c r="AP191" s="1225">
        <v>162.44</v>
      </c>
      <c r="AQ191" s="1226">
        <f t="shared" si="200"/>
        <v>0</v>
      </c>
      <c r="AR191" s="1225">
        <v>131.97999999999999</v>
      </c>
      <c r="AS191" s="1226">
        <f t="shared" si="201"/>
        <v>0</v>
      </c>
      <c r="AT191" s="1226">
        <f t="shared" si="202"/>
        <v>0</v>
      </c>
      <c r="AU191" s="1224"/>
      <c r="AV191" s="1225">
        <v>162.44</v>
      </c>
      <c r="AW191" s="1226">
        <f t="shared" si="203"/>
        <v>0</v>
      </c>
      <c r="AX191" s="1225">
        <v>131.97999999999999</v>
      </c>
      <c r="AY191" s="1226">
        <f t="shared" si="204"/>
        <v>0</v>
      </c>
      <c r="AZ191" s="1226">
        <f t="shared" si="205"/>
        <v>0</v>
      </c>
      <c r="BA191" s="1224"/>
      <c r="BB191" s="1222">
        <v>162.44</v>
      </c>
      <c r="BC191" s="1223">
        <f t="shared" si="206"/>
        <v>0</v>
      </c>
      <c r="BD191" s="1222">
        <v>131.97999999999999</v>
      </c>
      <c r="BE191" s="1223">
        <f t="shared" si="207"/>
        <v>0</v>
      </c>
      <c r="BF191" s="1223">
        <f t="shared" si="208"/>
        <v>0</v>
      </c>
      <c r="BG191" s="1223"/>
      <c r="BH191" s="1166">
        <f t="shared" si="169"/>
        <v>0</v>
      </c>
      <c r="BI191" s="1222">
        <v>162.44</v>
      </c>
      <c r="BJ191" s="1223">
        <f t="shared" si="209"/>
        <v>0</v>
      </c>
      <c r="BK191" s="1222">
        <v>131.97999999999999</v>
      </c>
      <c r="BL191" s="1223">
        <f t="shared" si="210"/>
        <v>0</v>
      </c>
      <c r="BM191" s="1223">
        <f t="shared" si="211"/>
        <v>0</v>
      </c>
      <c r="BN191" s="1166">
        <f t="shared" si="170"/>
        <v>80</v>
      </c>
      <c r="BO191" s="1222">
        <v>162.44</v>
      </c>
      <c r="BP191" s="1223">
        <f t="shared" si="212"/>
        <v>12995.2</v>
      </c>
      <c r="BQ191" s="1222">
        <v>131.97999999999999</v>
      </c>
      <c r="BR191" s="1223">
        <f t="shared" si="213"/>
        <v>10558.4</v>
      </c>
      <c r="BS191" s="1223">
        <f t="shared" si="214"/>
        <v>23553.599999999999</v>
      </c>
    </row>
    <row r="192" spans="1:71" s="1189" customFormat="1" hidden="1" outlineLevel="1" x14ac:dyDescent="0.2">
      <c r="A192" s="1174" t="s">
        <v>1350</v>
      </c>
      <c r="B192" s="1228" t="s">
        <v>1320</v>
      </c>
      <c r="C192" s="1173" t="s">
        <v>32</v>
      </c>
      <c r="D192" s="1173">
        <v>350</v>
      </c>
      <c r="E192" s="1222">
        <v>162.44</v>
      </c>
      <c r="F192" s="1223">
        <f t="shared" si="182"/>
        <v>56854</v>
      </c>
      <c r="G192" s="1222">
        <v>101.09</v>
      </c>
      <c r="H192" s="1223">
        <f t="shared" si="183"/>
        <v>35381.5</v>
      </c>
      <c r="I192" s="1223">
        <f t="shared" si="184"/>
        <v>92235.5</v>
      </c>
      <c r="J192" s="1223"/>
      <c r="K192" s="1224"/>
      <c r="L192" s="1225">
        <v>162.44</v>
      </c>
      <c r="M192" s="1226">
        <f t="shared" si="185"/>
        <v>0</v>
      </c>
      <c r="N192" s="1225">
        <v>101.09</v>
      </c>
      <c r="O192" s="1226">
        <f t="shared" si="186"/>
        <v>0</v>
      </c>
      <c r="P192" s="1226">
        <f t="shared" si="187"/>
        <v>0</v>
      </c>
      <c r="Q192" s="1224"/>
      <c r="R192" s="1225">
        <v>162.44</v>
      </c>
      <c r="S192" s="1226">
        <f t="shared" si="188"/>
        <v>0</v>
      </c>
      <c r="T192" s="1225">
        <v>101.09</v>
      </c>
      <c r="U192" s="1226">
        <f t="shared" si="189"/>
        <v>0</v>
      </c>
      <c r="V192" s="1226">
        <f t="shared" si="190"/>
        <v>0</v>
      </c>
      <c r="W192" s="1226"/>
      <c r="X192" s="1225">
        <v>162.44</v>
      </c>
      <c r="Y192" s="1226">
        <f t="shared" si="191"/>
        <v>0</v>
      </c>
      <c r="Z192" s="1225">
        <v>101.09</v>
      </c>
      <c r="AA192" s="1226">
        <f t="shared" si="192"/>
        <v>0</v>
      </c>
      <c r="AB192" s="1226">
        <f t="shared" si="193"/>
        <v>0</v>
      </c>
      <c r="AC192" s="1224"/>
      <c r="AD192" s="1225">
        <v>162.44</v>
      </c>
      <c r="AE192" s="1226">
        <f t="shared" si="194"/>
        <v>0</v>
      </c>
      <c r="AF192" s="1225">
        <v>101.09</v>
      </c>
      <c r="AG192" s="1226">
        <f t="shared" si="195"/>
        <v>0</v>
      </c>
      <c r="AH192" s="1226">
        <f t="shared" si="196"/>
        <v>0</v>
      </c>
      <c r="AI192" s="1224"/>
      <c r="AJ192" s="1225">
        <v>162.44</v>
      </c>
      <c r="AK192" s="1226">
        <f t="shared" si="197"/>
        <v>0</v>
      </c>
      <c r="AL192" s="1225">
        <v>101.09</v>
      </c>
      <c r="AM192" s="1226">
        <f t="shared" si="198"/>
        <v>0</v>
      </c>
      <c r="AN192" s="1226">
        <f t="shared" si="199"/>
        <v>0</v>
      </c>
      <c r="AO192" s="1224"/>
      <c r="AP192" s="1225">
        <v>162.44</v>
      </c>
      <c r="AQ192" s="1226">
        <f t="shared" si="200"/>
        <v>0</v>
      </c>
      <c r="AR192" s="1225">
        <v>101.09</v>
      </c>
      <c r="AS192" s="1226">
        <f t="shared" si="201"/>
        <v>0</v>
      </c>
      <c r="AT192" s="1226">
        <f t="shared" si="202"/>
        <v>0</v>
      </c>
      <c r="AU192" s="1224"/>
      <c r="AV192" s="1225">
        <v>162.44</v>
      </c>
      <c r="AW192" s="1226">
        <f t="shared" si="203"/>
        <v>0</v>
      </c>
      <c r="AX192" s="1225">
        <v>101.09</v>
      </c>
      <c r="AY192" s="1226">
        <f t="shared" si="204"/>
        <v>0</v>
      </c>
      <c r="AZ192" s="1226">
        <f t="shared" si="205"/>
        <v>0</v>
      </c>
      <c r="BA192" s="1224"/>
      <c r="BB192" s="1222">
        <v>162.44</v>
      </c>
      <c r="BC192" s="1223">
        <f t="shared" si="206"/>
        <v>0</v>
      </c>
      <c r="BD192" s="1222">
        <v>101.09</v>
      </c>
      <c r="BE192" s="1223">
        <f t="shared" si="207"/>
        <v>0</v>
      </c>
      <c r="BF192" s="1223">
        <f t="shared" si="208"/>
        <v>0</v>
      </c>
      <c r="BG192" s="1223"/>
      <c r="BH192" s="1166">
        <f t="shared" si="169"/>
        <v>0</v>
      </c>
      <c r="BI192" s="1222">
        <v>162.44</v>
      </c>
      <c r="BJ192" s="1223">
        <f t="shared" si="209"/>
        <v>0</v>
      </c>
      <c r="BK192" s="1222">
        <v>101.09</v>
      </c>
      <c r="BL192" s="1223">
        <f t="shared" si="210"/>
        <v>0</v>
      </c>
      <c r="BM192" s="1223">
        <f t="shared" si="211"/>
        <v>0</v>
      </c>
      <c r="BN192" s="1166">
        <f t="shared" si="170"/>
        <v>350</v>
      </c>
      <c r="BO192" s="1222">
        <v>162.44</v>
      </c>
      <c r="BP192" s="1223">
        <f t="shared" si="212"/>
        <v>56854</v>
      </c>
      <c r="BQ192" s="1222">
        <v>101.09</v>
      </c>
      <c r="BR192" s="1223">
        <f t="shared" si="213"/>
        <v>35381.5</v>
      </c>
      <c r="BS192" s="1223">
        <f t="shared" si="214"/>
        <v>92235.5</v>
      </c>
    </row>
    <row r="193" spans="1:203" s="1189" customFormat="1" hidden="1" outlineLevel="1" x14ac:dyDescent="0.2">
      <c r="A193" s="1174" t="s">
        <v>1351</v>
      </c>
      <c r="B193" s="1228" t="s">
        <v>1316</v>
      </c>
      <c r="C193" s="1173" t="s">
        <v>32</v>
      </c>
      <c r="D193" s="1173">
        <v>250</v>
      </c>
      <c r="E193" s="1222">
        <v>162.44</v>
      </c>
      <c r="F193" s="1223">
        <f t="shared" si="182"/>
        <v>40610</v>
      </c>
      <c r="G193" s="1222">
        <v>53.35</v>
      </c>
      <c r="H193" s="1223">
        <f t="shared" si="183"/>
        <v>13337.5</v>
      </c>
      <c r="I193" s="1223">
        <f t="shared" si="184"/>
        <v>53947.5</v>
      </c>
      <c r="J193" s="1223"/>
      <c r="K193" s="1224"/>
      <c r="L193" s="1225">
        <v>162.44</v>
      </c>
      <c r="M193" s="1226">
        <f t="shared" si="185"/>
        <v>0</v>
      </c>
      <c r="N193" s="1225">
        <v>53.35</v>
      </c>
      <c r="O193" s="1226">
        <f t="shared" si="186"/>
        <v>0</v>
      </c>
      <c r="P193" s="1226">
        <f t="shared" si="187"/>
        <v>0</v>
      </c>
      <c r="Q193" s="1224"/>
      <c r="R193" s="1225">
        <v>162.44</v>
      </c>
      <c r="S193" s="1226">
        <f t="shared" si="188"/>
        <v>0</v>
      </c>
      <c r="T193" s="1225">
        <v>53.35</v>
      </c>
      <c r="U193" s="1226">
        <f t="shared" si="189"/>
        <v>0</v>
      </c>
      <c r="V193" s="1226">
        <f t="shared" si="190"/>
        <v>0</v>
      </c>
      <c r="W193" s="1226"/>
      <c r="X193" s="1225">
        <v>162.44</v>
      </c>
      <c r="Y193" s="1226">
        <f t="shared" si="191"/>
        <v>0</v>
      </c>
      <c r="Z193" s="1225">
        <v>53.35</v>
      </c>
      <c r="AA193" s="1226">
        <f t="shared" si="192"/>
        <v>0</v>
      </c>
      <c r="AB193" s="1226">
        <f t="shared" si="193"/>
        <v>0</v>
      </c>
      <c r="AC193" s="1224"/>
      <c r="AD193" s="1225">
        <v>162.44</v>
      </c>
      <c r="AE193" s="1226">
        <f t="shared" si="194"/>
        <v>0</v>
      </c>
      <c r="AF193" s="1225">
        <v>53.35</v>
      </c>
      <c r="AG193" s="1226">
        <f t="shared" si="195"/>
        <v>0</v>
      </c>
      <c r="AH193" s="1226">
        <f t="shared" si="196"/>
        <v>0</v>
      </c>
      <c r="AI193" s="1224"/>
      <c r="AJ193" s="1225">
        <v>162.44</v>
      </c>
      <c r="AK193" s="1226">
        <f t="shared" si="197"/>
        <v>0</v>
      </c>
      <c r="AL193" s="1225">
        <v>53.35</v>
      </c>
      <c r="AM193" s="1226">
        <f t="shared" si="198"/>
        <v>0</v>
      </c>
      <c r="AN193" s="1226">
        <f t="shared" si="199"/>
        <v>0</v>
      </c>
      <c r="AO193" s="1224"/>
      <c r="AP193" s="1225">
        <v>162.44</v>
      </c>
      <c r="AQ193" s="1226">
        <f t="shared" si="200"/>
        <v>0</v>
      </c>
      <c r="AR193" s="1225">
        <v>53.35</v>
      </c>
      <c r="AS193" s="1226">
        <f t="shared" si="201"/>
        <v>0</v>
      </c>
      <c r="AT193" s="1226">
        <f t="shared" si="202"/>
        <v>0</v>
      </c>
      <c r="AU193" s="1224"/>
      <c r="AV193" s="1225">
        <v>162.44</v>
      </c>
      <c r="AW193" s="1226">
        <f t="shared" si="203"/>
        <v>0</v>
      </c>
      <c r="AX193" s="1225">
        <v>53.35</v>
      </c>
      <c r="AY193" s="1226">
        <f t="shared" si="204"/>
        <v>0</v>
      </c>
      <c r="AZ193" s="1226">
        <f t="shared" si="205"/>
        <v>0</v>
      </c>
      <c r="BA193" s="1224"/>
      <c r="BB193" s="1222">
        <v>162.44</v>
      </c>
      <c r="BC193" s="1223">
        <f t="shared" si="206"/>
        <v>0</v>
      </c>
      <c r="BD193" s="1222">
        <v>53.35</v>
      </c>
      <c r="BE193" s="1223">
        <f t="shared" si="207"/>
        <v>0</v>
      </c>
      <c r="BF193" s="1223">
        <f t="shared" si="208"/>
        <v>0</v>
      </c>
      <c r="BG193" s="1223"/>
      <c r="BH193" s="1166">
        <f t="shared" si="169"/>
        <v>0</v>
      </c>
      <c r="BI193" s="1222">
        <v>162.44</v>
      </c>
      <c r="BJ193" s="1223">
        <f t="shared" si="209"/>
        <v>0</v>
      </c>
      <c r="BK193" s="1222">
        <v>53.35</v>
      </c>
      <c r="BL193" s="1223">
        <f t="shared" si="210"/>
        <v>0</v>
      </c>
      <c r="BM193" s="1223">
        <f t="shared" si="211"/>
        <v>0</v>
      </c>
      <c r="BN193" s="1166">
        <f t="shared" si="170"/>
        <v>250</v>
      </c>
      <c r="BO193" s="1222">
        <v>162.44</v>
      </c>
      <c r="BP193" s="1223">
        <f t="shared" si="212"/>
        <v>40610</v>
      </c>
      <c r="BQ193" s="1222">
        <v>53.35</v>
      </c>
      <c r="BR193" s="1223">
        <f t="shared" si="213"/>
        <v>13337.5</v>
      </c>
      <c r="BS193" s="1223">
        <f t="shared" si="214"/>
        <v>53947.5</v>
      </c>
    </row>
    <row r="194" spans="1:203" s="1189" customFormat="1" ht="39.75" customHeight="1" outlineLevel="1" x14ac:dyDescent="0.2">
      <c r="A194" s="1174" t="s">
        <v>1352</v>
      </c>
      <c r="B194" s="1228" t="s">
        <v>1353</v>
      </c>
      <c r="C194" s="1173" t="s">
        <v>1261</v>
      </c>
      <c r="D194" s="1173">
        <v>10</v>
      </c>
      <c r="E194" s="1222">
        <v>655</v>
      </c>
      <c r="F194" s="1223">
        <f t="shared" si="182"/>
        <v>6550</v>
      </c>
      <c r="G194" s="1222">
        <v>142.58000000000001</v>
      </c>
      <c r="H194" s="1223">
        <f t="shared" si="183"/>
        <v>1425.8000000000002</v>
      </c>
      <c r="I194" s="1223">
        <f t="shared" si="184"/>
        <v>7975.8</v>
      </c>
      <c r="J194" s="1223"/>
      <c r="K194" s="1224"/>
      <c r="L194" s="1225">
        <v>655</v>
      </c>
      <c r="M194" s="1226">
        <f t="shared" si="185"/>
        <v>0</v>
      </c>
      <c r="N194" s="1225">
        <v>142.58000000000001</v>
      </c>
      <c r="O194" s="1226">
        <f t="shared" si="186"/>
        <v>0</v>
      </c>
      <c r="P194" s="1226">
        <f t="shared" si="187"/>
        <v>0</v>
      </c>
      <c r="Q194" s="1224"/>
      <c r="R194" s="1225">
        <v>655</v>
      </c>
      <c r="S194" s="1226">
        <f t="shared" si="188"/>
        <v>0</v>
      </c>
      <c r="T194" s="1225">
        <v>142.58000000000001</v>
      </c>
      <c r="U194" s="1226">
        <f t="shared" si="189"/>
        <v>0</v>
      </c>
      <c r="V194" s="1226">
        <f t="shared" si="190"/>
        <v>0</v>
      </c>
      <c r="W194" s="1226">
        <v>4</v>
      </c>
      <c r="X194" s="1225">
        <v>655</v>
      </c>
      <c r="Y194" s="1226">
        <f t="shared" si="191"/>
        <v>2620</v>
      </c>
      <c r="Z194" s="1225">
        <v>142.58000000000001</v>
      </c>
      <c r="AA194" s="1226">
        <f t="shared" si="192"/>
        <v>570.32000000000005</v>
      </c>
      <c r="AB194" s="1226">
        <f t="shared" si="193"/>
        <v>3190.32</v>
      </c>
      <c r="AC194" s="1224"/>
      <c r="AD194" s="1225">
        <v>655</v>
      </c>
      <c r="AE194" s="1226">
        <f t="shared" si="194"/>
        <v>0</v>
      </c>
      <c r="AF194" s="1225">
        <v>142.58000000000001</v>
      </c>
      <c r="AG194" s="1226">
        <f t="shared" si="195"/>
        <v>0</v>
      </c>
      <c r="AH194" s="1226">
        <f t="shared" si="196"/>
        <v>0</v>
      </c>
      <c r="AI194" s="1224"/>
      <c r="AJ194" s="1225">
        <v>655</v>
      </c>
      <c r="AK194" s="1226">
        <f t="shared" si="197"/>
        <v>0</v>
      </c>
      <c r="AL194" s="1225">
        <v>142.58000000000001</v>
      </c>
      <c r="AM194" s="1226">
        <f t="shared" si="198"/>
        <v>0</v>
      </c>
      <c r="AN194" s="1226">
        <f t="shared" si="199"/>
        <v>0</v>
      </c>
      <c r="AO194" s="1224"/>
      <c r="AP194" s="1225">
        <v>655</v>
      </c>
      <c r="AQ194" s="1226">
        <f t="shared" si="200"/>
        <v>0</v>
      </c>
      <c r="AR194" s="1225">
        <v>142.58000000000001</v>
      </c>
      <c r="AS194" s="1226">
        <f t="shared" si="201"/>
        <v>0</v>
      </c>
      <c r="AT194" s="1226">
        <f t="shared" si="202"/>
        <v>0</v>
      </c>
      <c r="AU194" s="1224"/>
      <c r="AV194" s="1225">
        <v>655</v>
      </c>
      <c r="AW194" s="1226">
        <f t="shared" si="203"/>
        <v>0</v>
      </c>
      <c r="AX194" s="1225">
        <v>142.58000000000001</v>
      </c>
      <c r="AY194" s="1226">
        <f t="shared" si="204"/>
        <v>0</v>
      </c>
      <c r="AZ194" s="1226">
        <f t="shared" si="205"/>
        <v>0</v>
      </c>
      <c r="BA194" s="1224"/>
      <c r="BB194" s="1222">
        <v>655</v>
      </c>
      <c r="BC194" s="1223">
        <f t="shared" si="206"/>
        <v>0</v>
      </c>
      <c r="BD194" s="1222">
        <v>142.58000000000001</v>
      </c>
      <c r="BE194" s="1223">
        <f t="shared" si="207"/>
        <v>0</v>
      </c>
      <c r="BF194" s="1223">
        <f t="shared" si="208"/>
        <v>0</v>
      </c>
      <c r="BG194" s="1223"/>
      <c r="BH194" s="1166">
        <f t="shared" si="169"/>
        <v>4</v>
      </c>
      <c r="BI194" s="1222">
        <v>655</v>
      </c>
      <c r="BJ194" s="1223">
        <f t="shared" si="209"/>
        <v>2620</v>
      </c>
      <c r="BK194" s="1222">
        <v>142.58000000000001</v>
      </c>
      <c r="BL194" s="1223">
        <f t="shared" si="210"/>
        <v>570.32000000000005</v>
      </c>
      <c r="BM194" s="1223">
        <f t="shared" si="211"/>
        <v>3190.32</v>
      </c>
      <c r="BN194" s="1166">
        <f t="shared" si="170"/>
        <v>6</v>
      </c>
      <c r="BO194" s="1222">
        <v>655</v>
      </c>
      <c r="BP194" s="1223">
        <f t="shared" si="212"/>
        <v>3930</v>
      </c>
      <c r="BQ194" s="1222">
        <v>142.58000000000001</v>
      </c>
      <c r="BR194" s="1223">
        <f t="shared" si="213"/>
        <v>855.48</v>
      </c>
      <c r="BS194" s="1223">
        <f t="shared" si="214"/>
        <v>4785.4799999999996</v>
      </c>
    </row>
    <row r="195" spans="1:203" s="1189" customFormat="1" hidden="1" outlineLevel="1" x14ac:dyDescent="0.2">
      <c r="A195" s="1174" t="s">
        <v>1354</v>
      </c>
      <c r="B195" s="1228" t="s">
        <v>263</v>
      </c>
      <c r="C195" s="1173" t="s">
        <v>32</v>
      </c>
      <c r="D195" s="1173">
        <v>300</v>
      </c>
      <c r="E195" s="1222">
        <v>45.85</v>
      </c>
      <c r="F195" s="1223">
        <f t="shared" si="182"/>
        <v>13755</v>
      </c>
      <c r="G195" s="1222">
        <v>28.08</v>
      </c>
      <c r="H195" s="1223">
        <f t="shared" si="183"/>
        <v>8424</v>
      </c>
      <c r="I195" s="1223">
        <f t="shared" si="184"/>
        <v>22179</v>
      </c>
      <c r="J195" s="1223"/>
      <c r="K195" s="1224"/>
      <c r="L195" s="1225">
        <v>45.85</v>
      </c>
      <c r="M195" s="1226">
        <f t="shared" si="185"/>
        <v>0</v>
      </c>
      <c r="N195" s="1225">
        <v>28.08</v>
      </c>
      <c r="O195" s="1226">
        <f t="shared" si="186"/>
        <v>0</v>
      </c>
      <c r="P195" s="1226">
        <f t="shared" si="187"/>
        <v>0</v>
      </c>
      <c r="Q195" s="1224"/>
      <c r="R195" s="1225">
        <v>45.85</v>
      </c>
      <c r="S195" s="1226">
        <f t="shared" si="188"/>
        <v>0</v>
      </c>
      <c r="T195" s="1225">
        <v>28.08</v>
      </c>
      <c r="U195" s="1226">
        <f t="shared" si="189"/>
        <v>0</v>
      </c>
      <c r="V195" s="1226">
        <f t="shared" si="190"/>
        <v>0</v>
      </c>
      <c r="W195" s="1226"/>
      <c r="X195" s="1225">
        <v>45.85</v>
      </c>
      <c r="Y195" s="1226">
        <f t="shared" si="191"/>
        <v>0</v>
      </c>
      <c r="Z195" s="1225">
        <v>28.08</v>
      </c>
      <c r="AA195" s="1226">
        <f t="shared" si="192"/>
        <v>0</v>
      </c>
      <c r="AB195" s="1226">
        <f t="shared" si="193"/>
        <v>0</v>
      </c>
      <c r="AC195" s="1224"/>
      <c r="AD195" s="1225">
        <v>45.85</v>
      </c>
      <c r="AE195" s="1226">
        <f t="shared" si="194"/>
        <v>0</v>
      </c>
      <c r="AF195" s="1225">
        <v>28.08</v>
      </c>
      <c r="AG195" s="1226">
        <f t="shared" si="195"/>
        <v>0</v>
      </c>
      <c r="AH195" s="1226">
        <f t="shared" si="196"/>
        <v>0</v>
      </c>
      <c r="AI195" s="1224"/>
      <c r="AJ195" s="1225">
        <v>45.85</v>
      </c>
      <c r="AK195" s="1226">
        <f t="shared" si="197"/>
        <v>0</v>
      </c>
      <c r="AL195" s="1225">
        <v>28.08</v>
      </c>
      <c r="AM195" s="1226">
        <f t="shared" si="198"/>
        <v>0</v>
      </c>
      <c r="AN195" s="1226">
        <f t="shared" si="199"/>
        <v>0</v>
      </c>
      <c r="AO195" s="1224"/>
      <c r="AP195" s="1225">
        <v>45.85</v>
      </c>
      <c r="AQ195" s="1226">
        <f t="shared" si="200"/>
        <v>0</v>
      </c>
      <c r="AR195" s="1225">
        <v>28.08</v>
      </c>
      <c r="AS195" s="1226">
        <f t="shared" si="201"/>
        <v>0</v>
      </c>
      <c r="AT195" s="1226">
        <f t="shared" si="202"/>
        <v>0</v>
      </c>
      <c r="AU195" s="1224"/>
      <c r="AV195" s="1225">
        <v>45.85</v>
      </c>
      <c r="AW195" s="1226">
        <f t="shared" si="203"/>
        <v>0</v>
      </c>
      <c r="AX195" s="1225">
        <v>28.08</v>
      </c>
      <c r="AY195" s="1226">
        <f t="shared" si="204"/>
        <v>0</v>
      </c>
      <c r="AZ195" s="1226">
        <f t="shared" si="205"/>
        <v>0</v>
      </c>
      <c r="BA195" s="1224"/>
      <c r="BB195" s="1222">
        <v>45.85</v>
      </c>
      <c r="BC195" s="1223">
        <f t="shared" si="206"/>
        <v>0</v>
      </c>
      <c r="BD195" s="1222">
        <v>28.08</v>
      </c>
      <c r="BE195" s="1223">
        <f t="shared" si="207"/>
        <v>0</v>
      </c>
      <c r="BF195" s="1223">
        <f t="shared" si="208"/>
        <v>0</v>
      </c>
      <c r="BG195" s="1223"/>
      <c r="BH195" s="1166">
        <f t="shared" si="169"/>
        <v>0</v>
      </c>
      <c r="BI195" s="1222">
        <v>45.85</v>
      </c>
      <c r="BJ195" s="1223">
        <f t="shared" si="209"/>
        <v>0</v>
      </c>
      <c r="BK195" s="1222">
        <v>28.08</v>
      </c>
      <c r="BL195" s="1223">
        <f t="shared" si="210"/>
        <v>0</v>
      </c>
      <c r="BM195" s="1223">
        <f t="shared" si="211"/>
        <v>0</v>
      </c>
      <c r="BN195" s="1166">
        <f t="shared" si="170"/>
        <v>300</v>
      </c>
      <c r="BO195" s="1222">
        <v>45.85</v>
      </c>
      <c r="BP195" s="1223">
        <f t="shared" si="212"/>
        <v>13755</v>
      </c>
      <c r="BQ195" s="1222">
        <v>28.08</v>
      </c>
      <c r="BR195" s="1223">
        <f t="shared" si="213"/>
        <v>8424</v>
      </c>
      <c r="BS195" s="1223">
        <f t="shared" si="214"/>
        <v>22179</v>
      </c>
    </row>
    <row r="196" spans="1:203" s="1189" customFormat="1" hidden="1" outlineLevel="1" x14ac:dyDescent="0.2">
      <c r="A196" s="1174" t="s">
        <v>1355</v>
      </c>
      <c r="B196" s="1228" t="s">
        <v>268</v>
      </c>
      <c r="C196" s="1173" t="s">
        <v>1356</v>
      </c>
      <c r="D196" s="1173">
        <v>1</v>
      </c>
      <c r="E196" s="1222">
        <v>0</v>
      </c>
      <c r="F196" s="1223"/>
      <c r="G196" s="1222">
        <v>6864</v>
      </c>
      <c r="H196" s="1223">
        <f t="shared" si="183"/>
        <v>6864</v>
      </c>
      <c r="I196" s="1223">
        <f t="shared" si="184"/>
        <v>6864</v>
      </c>
      <c r="J196" s="1223"/>
      <c r="K196" s="1224"/>
      <c r="L196" s="1225">
        <v>0</v>
      </c>
      <c r="M196" s="1226"/>
      <c r="N196" s="1225">
        <v>6864</v>
      </c>
      <c r="O196" s="1226">
        <f t="shared" si="186"/>
        <v>0</v>
      </c>
      <c r="P196" s="1226">
        <f t="shared" si="187"/>
        <v>0</v>
      </c>
      <c r="Q196" s="1224"/>
      <c r="R196" s="1225">
        <v>0</v>
      </c>
      <c r="S196" s="1226"/>
      <c r="T196" s="1225">
        <v>6864</v>
      </c>
      <c r="U196" s="1226">
        <f t="shared" si="189"/>
        <v>0</v>
      </c>
      <c r="V196" s="1226">
        <f t="shared" si="190"/>
        <v>0</v>
      </c>
      <c r="W196" s="1226"/>
      <c r="X196" s="1225">
        <v>0</v>
      </c>
      <c r="Y196" s="1226"/>
      <c r="Z196" s="1225">
        <v>6864</v>
      </c>
      <c r="AA196" s="1226">
        <f t="shared" si="192"/>
        <v>0</v>
      </c>
      <c r="AB196" s="1226">
        <f t="shared" si="193"/>
        <v>0</v>
      </c>
      <c r="AC196" s="1224"/>
      <c r="AD196" s="1225">
        <v>0</v>
      </c>
      <c r="AE196" s="1226"/>
      <c r="AF196" s="1225">
        <v>6864</v>
      </c>
      <c r="AG196" s="1226">
        <f t="shared" si="195"/>
        <v>0</v>
      </c>
      <c r="AH196" s="1226">
        <f t="shared" si="196"/>
        <v>0</v>
      </c>
      <c r="AI196" s="1224"/>
      <c r="AJ196" s="1225">
        <v>0</v>
      </c>
      <c r="AK196" s="1226"/>
      <c r="AL196" s="1225">
        <v>6864</v>
      </c>
      <c r="AM196" s="1226">
        <f t="shared" si="198"/>
        <v>0</v>
      </c>
      <c r="AN196" s="1226">
        <f t="shared" si="199"/>
        <v>0</v>
      </c>
      <c r="AO196" s="1224"/>
      <c r="AP196" s="1225">
        <v>0</v>
      </c>
      <c r="AQ196" s="1226"/>
      <c r="AR196" s="1225">
        <v>6864</v>
      </c>
      <c r="AS196" s="1226">
        <f t="shared" si="201"/>
        <v>0</v>
      </c>
      <c r="AT196" s="1226">
        <f t="shared" si="202"/>
        <v>0</v>
      </c>
      <c r="AU196" s="1224"/>
      <c r="AV196" s="1225">
        <v>0</v>
      </c>
      <c r="AW196" s="1226"/>
      <c r="AX196" s="1225">
        <v>6864</v>
      </c>
      <c r="AY196" s="1226">
        <f t="shared" si="204"/>
        <v>0</v>
      </c>
      <c r="AZ196" s="1226">
        <f t="shared" si="205"/>
        <v>0</v>
      </c>
      <c r="BA196" s="1224"/>
      <c r="BB196" s="1222">
        <v>0</v>
      </c>
      <c r="BC196" s="1223"/>
      <c r="BD196" s="1222">
        <v>6864</v>
      </c>
      <c r="BE196" s="1223">
        <f t="shared" si="207"/>
        <v>0</v>
      </c>
      <c r="BF196" s="1223">
        <f t="shared" si="208"/>
        <v>0</v>
      </c>
      <c r="BG196" s="1223"/>
      <c r="BH196" s="1166">
        <f t="shared" si="169"/>
        <v>0</v>
      </c>
      <c r="BI196" s="1222">
        <v>0</v>
      </c>
      <c r="BJ196" s="1223"/>
      <c r="BK196" s="1222">
        <v>6864</v>
      </c>
      <c r="BL196" s="1223">
        <f t="shared" si="210"/>
        <v>0</v>
      </c>
      <c r="BM196" s="1223">
        <f t="shared" si="211"/>
        <v>0</v>
      </c>
      <c r="BN196" s="1166">
        <f t="shared" si="170"/>
        <v>1</v>
      </c>
      <c r="BO196" s="1222">
        <v>0</v>
      </c>
      <c r="BP196" s="1223"/>
      <c r="BQ196" s="1222">
        <v>6864</v>
      </c>
      <c r="BR196" s="1223">
        <f t="shared" si="213"/>
        <v>6864</v>
      </c>
      <c r="BS196" s="1223">
        <f t="shared" si="214"/>
        <v>6864</v>
      </c>
    </row>
    <row r="197" spans="1:203" s="1189" customFormat="1" hidden="1" outlineLevel="1" x14ac:dyDescent="0.2">
      <c r="A197" s="1174" t="s">
        <v>1357</v>
      </c>
      <c r="B197" s="1228" t="s">
        <v>358</v>
      </c>
      <c r="C197" s="1173" t="s">
        <v>1356</v>
      </c>
      <c r="D197" s="1173">
        <v>1</v>
      </c>
      <c r="E197" s="1222">
        <v>119808</v>
      </c>
      <c r="F197" s="1223">
        <f>D197*E197</f>
        <v>119808</v>
      </c>
      <c r="G197" s="1222">
        <v>0</v>
      </c>
      <c r="H197" s="1223"/>
      <c r="I197" s="1223">
        <f t="shared" si="184"/>
        <v>119808</v>
      </c>
      <c r="J197" s="1223"/>
      <c r="K197" s="1224"/>
      <c r="L197" s="1225">
        <v>119808</v>
      </c>
      <c r="M197" s="1226">
        <f>K197*L197</f>
        <v>0</v>
      </c>
      <c r="N197" s="1225">
        <v>0</v>
      </c>
      <c r="O197" s="1226"/>
      <c r="P197" s="1226">
        <f t="shared" si="187"/>
        <v>0</v>
      </c>
      <c r="Q197" s="1224"/>
      <c r="R197" s="1225">
        <v>119808</v>
      </c>
      <c r="S197" s="1226">
        <f>Q197*R197</f>
        <v>0</v>
      </c>
      <c r="T197" s="1225">
        <v>0</v>
      </c>
      <c r="U197" s="1226"/>
      <c r="V197" s="1226">
        <f t="shared" si="190"/>
        <v>0</v>
      </c>
      <c r="W197" s="1224"/>
      <c r="X197" s="1225">
        <v>119808</v>
      </c>
      <c r="Y197" s="1226">
        <f>W197*X197</f>
        <v>0</v>
      </c>
      <c r="Z197" s="1225">
        <v>0</v>
      </c>
      <c r="AA197" s="1226"/>
      <c r="AB197" s="1226">
        <f t="shared" si="193"/>
        <v>0</v>
      </c>
      <c r="AC197" s="1224"/>
      <c r="AD197" s="1225">
        <v>119808</v>
      </c>
      <c r="AE197" s="1226">
        <f>AC197*AD197</f>
        <v>0</v>
      </c>
      <c r="AF197" s="1225">
        <v>0</v>
      </c>
      <c r="AG197" s="1226"/>
      <c r="AH197" s="1226">
        <f t="shared" si="196"/>
        <v>0</v>
      </c>
      <c r="AI197" s="1224"/>
      <c r="AJ197" s="1225">
        <v>119808</v>
      </c>
      <c r="AK197" s="1226">
        <f>AI197*AJ197</f>
        <v>0</v>
      </c>
      <c r="AL197" s="1225">
        <v>0</v>
      </c>
      <c r="AM197" s="1226"/>
      <c r="AN197" s="1226">
        <f t="shared" si="199"/>
        <v>0</v>
      </c>
      <c r="AO197" s="1224"/>
      <c r="AP197" s="1225">
        <v>119808</v>
      </c>
      <c r="AQ197" s="1226">
        <f>AO197*AP197</f>
        <v>0</v>
      </c>
      <c r="AR197" s="1225">
        <v>0</v>
      </c>
      <c r="AS197" s="1226"/>
      <c r="AT197" s="1226">
        <f t="shared" si="202"/>
        <v>0</v>
      </c>
      <c r="AU197" s="1224"/>
      <c r="AV197" s="1225">
        <v>119808</v>
      </c>
      <c r="AW197" s="1226">
        <f>AU197*AV197</f>
        <v>0</v>
      </c>
      <c r="AX197" s="1225">
        <v>0</v>
      </c>
      <c r="AY197" s="1226"/>
      <c r="AZ197" s="1226">
        <f t="shared" si="205"/>
        <v>0</v>
      </c>
      <c r="BA197" s="1224"/>
      <c r="BB197" s="1222">
        <v>119808</v>
      </c>
      <c r="BC197" s="1223">
        <f>BA197*BB197</f>
        <v>0</v>
      </c>
      <c r="BD197" s="1222">
        <v>0</v>
      </c>
      <c r="BE197" s="1223"/>
      <c r="BF197" s="1223">
        <f t="shared" si="208"/>
        <v>0</v>
      </c>
      <c r="BG197" s="1223"/>
      <c r="BH197" s="1166">
        <f t="shared" si="169"/>
        <v>0</v>
      </c>
      <c r="BI197" s="1222">
        <v>119808</v>
      </c>
      <c r="BJ197" s="1223">
        <f>BH197*BI197</f>
        <v>0</v>
      </c>
      <c r="BK197" s="1222">
        <v>0</v>
      </c>
      <c r="BL197" s="1223"/>
      <c r="BM197" s="1223">
        <f t="shared" si="211"/>
        <v>0</v>
      </c>
      <c r="BN197" s="1166">
        <f t="shared" si="170"/>
        <v>1</v>
      </c>
      <c r="BO197" s="1222">
        <v>119808</v>
      </c>
      <c r="BP197" s="1223">
        <f>BN197*BO197</f>
        <v>119808</v>
      </c>
      <c r="BQ197" s="1222">
        <v>0</v>
      </c>
      <c r="BR197" s="1223"/>
      <c r="BS197" s="1223">
        <f t="shared" si="214"/>
        <v>119808</v>
      </c>
    </row>
    <row r="198" spans="1:203" s="1232" customFormat="1" ht="15.75" customHeight="1" x14ac:dyDescent="0.25">
      <c r="A198" s="1205" t="s">
        <v>270</v>
      </c>
      <c r="B198" s="1148" t="s">
        <v>271</v>
      </c>
      <c r="C198" s="1149"/>
      <c r="D198" s="1149"/>
      <c r="E198" s="1149"/>
      <c r="F198" s="1149"/>
      <c r="G198" s="1149"/>
      <c r="H198" s="1149"/>
      <c r="I198" s="1149"/>
      <c r="J198" s="1149"/>
      <c r="K198" s="1149"/>
      <c r="L198" s="1149"/>
      <c r="M198" s="1149"/>
      <c r="N198" s="1149"/>
      <c r="O198" s="1149"/>
      <c r="P198" s="1149"/>
      <c r="Q198" s="1149"/>
      <c r="R198" s="1149"/>
      <c r="S198" s="1149"/>
      <c r="T198" s="1149"/>
      <c r="U198" s="1149"/>
      <c r="V198" s="1149"/>
      <c r="W198" s="1149"/>
      <c r="X198" s="1156"/>
      <c r="Y198" s="1208">
        <f>Y199+Y200+Y201+Y202+Y203+Y204+Y205+Y207+Y206+Y209+Y210+Y211</f>
        <v>4846329.1500000004</v>
      </c>
      <c r="Z198" s="1209"/>
      <c r="AA198" s="1208">
        <f>AA199+AA200+AA201+AA202+AA203+AA204+AA205+AA207+AA206+AA209+AA210+AA211</f>
        <v>12462392.6</v>
      </c>
      <c r="AB198" s="1208">
        <f>AB199+AB200+AB201+AB202+AB203+AB204+AB205+AB207+AB206+AB209+AB210+AB211</f>
        <v>17308721.75</v>
      </c>
      <c r="AC198" s="1145"/>
      <c r="AD198" s="1156"/>
      <c r="AE198" s="1208">
        <f>AE199+AE200+AE201+AE202+AE203+AE204+AE205+AE207+AE206+AE209+AE210+AE211</f>
        <v>0</v>
      </c>
      <c r="AF198" s="1209"/>
      <c r="AG198" s="1208">
        <f>AG199+AG200+AG201+AG202+AG203+AG204+AG205+AG207+AG206+AG209+AG210+AG211</f>
        <v>0</v>
      </c>
      <c r="AH198" s="1208">
        <f>AH199+AH200+AH201+AH202+AH203+AH204+AH205+AH207+AH206+AH209+AH210+AH211</f>
        <v>0</v>
      </c>
      <c r="AI198" s="1145"/>
      <c r="AJ198" s="1156"/>
      <c r="AK198" s="1208">
        <f>AK199+AK200+AK201+AK202+AK203+AK204+AK205+AK207+AK206+AK209+AK210+AK211</f>
        <v>0</v>
      </c>
      <c r="AL198" s="1209"/>
      <c r="AM198" s="1208">
        <f>AM199+AM200+AM201+AM202+AM203+AM204+AM205+AM207+AM206+AM209+AM210+AM211</f>
        <v>0</v>
      </c>
      <c r="AN198" s="1208">
        <f>AN199+AN200+AN201+AN202+AN203+AN204+AN205+AN207+AN206+AN209+AN210+AN211</f>
        <v>0</v>
      </c>
      <c r="AO198" s="1145"/>
      <c r="AP198" s="1156"/>
      <c r="AQ198" s="1208">
        <f>AQ199+AQ200+AQ201+AQ202+AQ203+AQ204+AQ205+AQ207+AQ206+AQ209+AQ210+AQ211</f>
        <v>0</v>
      </c>
      <c r="AR198" s="1209"/>
      <c r="AS198" s="1208">
        <f>AS199+AS200+AS201+AS202+AS203+AS204+AS205+AS207+AS206+AS209+AS210+AS211</f>
        <v>0</v>
      </c>
      <c r="AT198" s="1208">
        <f>AT199+AT200+AT201+AT202+AT203+AT204+AT205+AT207+AT206+AT209+AT210+AT211</f>
        <v>0</v>
      </c>
      <c r="AU198" s="1145"/>
      <c r="AV198" s="1156"/>
      <c r="AW198" s="1208">
        <f>AW199+AW200+AW201+AW202+AW203+AW204+AW205+AW207+AW206+AW209+AW210+AW211</f>
        <v>0</v>
      </c>
      <c r="AX198" s="1209"/>
      <c r="AY198" s="1208">
        <f>AY199+AY200+AY201+AY202+AY203+AY204+AY205+AY207+AY206+AY209+AY210+AY211</f>
        <v>0</v>
      </c>
      <c r="AZ198" s="1208">
        <f>AZ199+AZ200+AZ201+AZ202+AZ203+AZ204+AZ205+AZ207+AZ206+AZ209+AZ210+AZ211</f>
        <v>0</v>
      </c>
      <c r="BA198" s="1145"/>
      <c r="BB198" s="1151"/>
      <c r="BC198" s="1206">
        <f>BC199+BC200+BC201+BC202+BC203+BC204+BC205+BC207+BC206+BC209+BC210+BC211</f>
        <v>0</v>
      </c>
      <c r="BD198" s="1207"/>
      <c r="BE198" s="1206">
        <f>BE199+BE200+BE201+BE202+BE203+BE204+BE205+BE207+BE206+BE209+BE210+BE211</f>
        <v>0</v>
      </c>
      <c r="BF198" s="1206">
        <f>BF199+BF200+BF201+BF202+BF203+BF204+BF205+BF207+BF206+BF209+BF210+BF211</f>
        <v>0</v>
      </c>
      <c r="BG198" s="1155"/>
      <c r="BH198" s="1166">
        <f t="shared" si="169"/>
        <v>0</v>
      </c>
      <c r="BI198" s="1151"/>
      <c r="BJ198" s="1206">
        <f>BJ199+BJ200+BJ201+BJ202+BJ203+BJ204+BJ205+BJ207+BJ206+BJ209+BJ210+BJ211</f>
        <v>22678133.120000001</v>
      </c>
      <c r="BK198" s="1207"/>
      <c r="BL198" s="1206">
        <f>BL199+BL200+BL201+BL202+BL203+BL204+BL205+BL207+BL206+BL209+BL210+BL211</f>
        <v>57776503.399999999</v>
      </c>
      <c r="BM198" s="1206">
        <f>BM199+BM200+BM201+BM202+BM203+BM204+BM205+BM207+BM206+BM209+BM210+BM211</f>
        <v>80454636.519999996</v>
      </c>
      <c r="BN198" s="1166">
        <f t="shared" si="170"/>
        <v>0</v>
      </c>
      <c r="BO198" s="1151"/>
      <c r="BP198" s="1206">
        <f>BP199+BP200+BP201+BP202+BP203+BP204+BP205+BP207+BP206+BP209+BP210+BP211</f>
        <v>2380922.0220000003</v>
      </c>
      <c r="BQ198" s="1207"/>
      <c r="BR198" s="1206">
        <f>BR199+BR200+BR201+BR202+BR203+BR204+BR205+BR207+BR206+BR209+BR210+BR211</f>
        <v>2491522.6</v>
      </c>
      <c r="BS198" s="1206">
        <f>BS199+BS200+BS201+BS202+BS203+BS204+BS205+BS207+BS206+BS209+BS210+BS211</f>
        <v>4872444.6220000004</v>
      </c>
      <c r="BT198" s="1231"/>
      <c r="BU198" s="1231"/>
      <c r="BV198" s="1231"/>
      <c r="BW198" s="1231"/>
      <c r="BX198" s="1231"/>
      <c r="BY198" s="1231"/>
      <c r="BZ198" s="1231"/>
      <c r="CA198" s="1231"/>
      <c r="CB198" s="1231"/>
      <c r="CC198" s="1231"/>
      <c r="CD198" s="1231"/>
      <c r="CE198" s="1231"/>
      <c r="CF198" s="1231"/>
      <c r="CG198" s="1231"/>
      <c r="CH198" s="1231"/>
      <c r="CI198" s="1231"/>
      <c r="CJ198" s="1231"/>
      <c r="CK198" s="1231"/>
      <c r="CL198" s="1231"/>
      <c r="CM198" s="1231"/>
      <c r="CN198" s="1231"/>
      <c r="CO198" s="1231"/>
      <c r="CP198" s="1231"/>
      <c r="CQ198" s="1231"/>
      <c r="CR198" s="1231"/>
      <c r="CS198" s="1231"/>
      <c r="CT198" s="1231"/>
      <c r="CU198" s="1231"/>
      <c r="CV198" s="1231"/>
      <c r="CW198" s="1231"/>
      <c r="CX198" s="1231"/>
      <c r="CY198" s="1231"/>
      <c r="CZ198" s="1231"/>
      <c r="DA198" s="1231"/>
      <c r="DB198" s="1231"/>
      <c r="DC198" s="1231"/>
      <c r="DD198" s="1231"/>
      <c r="DE198" s="1231"/>
      <c r="DF198" s="1231"/>
      <c r="DG198" s="1231"/>
      <c r="DH198" s="1231"/>
      <c r="DI198" s="1231"/>
      <c r="DJ198" s="1231"/>
      <c r="DK198" s="1231"/>
      <c r="DL198" s="1231"/>
      <c r="DM198" s="1231"/>
      <c r="DN198" s="1231"/>
      <c r="DO198" s="1231"/>
      <c r="DP198" s="1231"/>
      <c r="DQ198" s="1231"/>
      <c r="DR198" s="1231"/>
      <c r="DS198" s="1231"/>
      <c r="DT198" s="1231"/>
      <c r="DU198" s="1231"/>
      <c r="DV198" s="1231"/>
      <c r="DW198" s="1231"/>
      <c r="DX198" s="1231"/>
      <c r="DY198" s="1231"/>
      <c r="DZ198" s="1231"/>
      <c r="EA198" s="1231"/>
      <c r="EB198" s="1231"/>
      <c r="EC198" s="1231"/>
      <c r="ED198" s="1231"/>
      <c r="EE198" s="1231"/>
      <c r="EF198" s="1231"/>
      <c r="EG198" s="1231"/>
      <c r="EH198" s="1231"/>
      <c r="EI198" s="1231"/>
      <c r="EJ198" s="1231"/>
      <c r="EK198" s="1231"/>
      <c r="EL198" s="1231"/>
      <c r="EM198" s="1231"/>
      <c r="EN198" s="1231"/>
      <c r="EO198" s="1231"/>
      <c r="EP198" s="1231"/>
      <c r="EQ198" s="1231"/>
      <c r="ER198" s="1231"/>
      <c r="ES198" s="1231"/>
      <c r="ET198" s="1231"/>
      <c r="EU198" s="1231"/>
      <c r="EV198" s="1231"/>
      <c r="EW198" s="1231"/>
      <c r="EX198" s="1231"/>
      <c r="EY198" s="1231"/>
      <c r="EZ198" s="1231"/>
      <c r="FA198" s="1231"/>
      <c r="FB198" s="1231"/>
      <c r="FC198" s="1231"/>
      <c r="FD198" s="1231"/>
      <c r="FE198" s="1231"/>
      <c r="FF198" s="1231"/>
      <c r="FG198" s="1231"/>
      <c r="FH198" s="1231"/>
      <c r="FI198" s="1231"/>
      <c r="FJ198" s="1231"/>
      <c r="FK198" s="1231"/>
      <c r="FL198" s="1231"/>
      <c r="FM198" s="1231"/>
      <c r="FN198" s="1231"/>
      <c r="FO198" s="1231"/>
      <c r="FP198" s="1231"/>
      <c r="FQ198" s="1231"/>
      <c r="FR198" s="1231"/>
      <c r="FS198" s="1231"/>
      <c r="FT198" s="1231"/>
      <c r="FU198" s="1231"/>
      <c r="FV198" s="1231"/>
      <c r="FW198" s="1231"/>
      <c r="FX198" s="1231"/>
      <c r="FY198" s="1231"/>
      <c r="FZ198" s="1231"/>
      <c r="GA198" s="1231"/>
      <c r="GB198" s="1231"/>
      <c r="GC198" s="1231"/>
      <c r="GD198" s="1231"/>
      <c r="GE198" s="1231"/>
      <c r="GF198" s="1231"/>
      <c r="GG198" s="1231"/>
      <c r="GH198" s="1231"/>
      <c r="GI198" s="1231"/>
      <c r="GJ198" s="1231"/>
      <c r="GK198" s="1231"/>
      <c r="GL198" s="1231"/>
      <c r="GM198" s="1231"/>
      <c r="GN198" s="1231"/>
      <c r="GO198" s="1231"/>
      <c r="GP198" s="1231"/>
      <c r="GQ198" s="1231"/>
      <c r="GR198" s="1231"/>
      <c r="GS198" s="1231"/>
      <c r="GT198" s="1231"/>
      <c r="GU198" s="1231"/>
    </row>
    <row r="199" spans="1:203" s="1195" customFormat="1" hidden="1" outlineLevel="1" x14ac:dyDescent="0.2">
      <c r="A199" s="1233" t="s">
        <v>723</v>
      </c>
      <c r="B199" s="1234" t="s">
        <v>272</v>
      </c>
      <c r="C199" s="1235" t="s">
        <v>224</v>
      </c>
      <c r="D199" s="1173">
        <v>6</v>
      </c>
      <c r="E199" s="1169">
        <v>125450</v>
      </c>
      <c r="F199" s="1169">
        <f t="shared" ref="F199:F207" si="215">D199*E199</f>
        <v>752700</v>
      </c>
      <c r="G199" s="1169">
        <v>982545</v>
      </c>
      <c r="H199" s="1169">
        <f t="shared" ref="H199:H207" si="216">D199*G199</f>
        <v>5895270</v>
      </c>
      <c r="I199" s="1169">
        <f t="shared" ref="I199:I207" si="217">E199*D199+G199*D199</f>
        <v>6647970</v>
      </c>
      <c r="J199" s="1169"/>
      <c r="K199" s="1224">
        <v>6</v>
      </c>
      <c r="L199" s="1173">
        <v>125450</v>
      </c>
      <c r="M199" s="1173">
        <f t="shared" ref="M199:M207" si="218">K199*L199</f>
        <v>752700</v>
      </c>
      <c r="N199" s="1173">
        <v>982545</v>
      </c>
      <c r="O199" s="1173">
        <f t="shared" ref="O199:O207" si="219">K199*N199</f>
        <v>5895270</v>
      </c>
      <c r="P199" s="1173">
        <f t="shared" ref="P199:P207" si="220">L199*K199+N199*K199</f>
        <v>6647970</v>
      </c>
      <c r="Q199" s="1224"/>
      <c r="R199" s="1173">
        <v>125450</v>
      </c>
      <c r="S199" s="1173">
        <f t="shared" ref="S199:S207" si="221">Q199*R199</f>
        <v>0</v>
      </c>
      <c r="T199" s="1173">
        <v>982545</v>
      </c>
      <c r="U199" s="1173">
        <f t="shared" ref="U199:U207" si="222">Q199*T199</f>
        <v>0</v>
      </c>
      <c r="V199" s="1173">
        <f t="shared" ref="V199:V207" si="223">R199*Q199+T199*Q199</f>
        <v>0</v>
      </c>
      <c r="W199" s="1224"/>
      <c r="X199" s="1173">
        <v>125450</v>
      </c>
      <c r="Y199" s="1173">
        <f t="shared" ref="Y199:Y207" si="224">W199*X199</f>
        <v>0</v>
      </c>
      <c r="Z199" s="1173">
        <v>982545</v>
      </c>
      <c r="AA199" s="1173">
        <f t="shared" ref="AA199:AA207" si="225">W199*Z199</f>
        <v>0</v>
      </c>
      <c r="AB199" s="1173">
        <f t="shared" ref="AB199:AB207" si="226">X199*W199+Z199*W199</f>
        <v>0</v>
      </c>
      <c r="AC199" s="1224"/>
      <c r="AD199" s="1173">
        <v>125450</v>
      </c>
      <c r="AE199" s="1173">
        <f t="shared" ref="AE199:AE207" si="227">AC199*AD199</f>
        <v>0</v>
      </c>
      <c r="AF199" s="1173">
        <v>982545</v>
      </c>
      <c r="AG199" s="1173">
        <f t="shared" ref="AG199:AG207" si="228">AC199*AF199</f>
        <v>0</v>
      </c>
      <c r="AH199" s="1173">
        <f t="shared" ref="AH199:AH207" si="229">AD199*AC199+AF199*AC199</f>
        <v>0</v>
      </c>
      <c r="AI199" s="1224"/>
      <c r="AJ199" s="1173">
        <v>125450</v>
      </c>
      <c r="AK199" s="1173">
        <f t="shared" ref="AK199:AK207" si="230">AI199*AJ199</f>
        <v>0</v>
      </c>
      <c r="AL199" s="1173">
        <v>982545</v>
      </c>
      <c r="AM199" s="1173">
        <f t="shared" ref="AM199:AM207" si="231">AI199*AL199</f>
        <v>0</v>
      </c>
      <c r="AN199" s="1173">
        <f t="shared" ref="AN199:AN207" si="232">AJ199*AI199+AL199*AI199</f>
        <v>0</v>
      </c>
      <c r="AO199" s="1224"/>
      <c r="AP199" s="1173">
        <v>125450</v>
      </c>
      <c r="AQ199" s="1173">
        <f t="shared" ref="AQ199:AQ207" si="233">AO199*AP199</f>
        <v>0</v>
      </c>
      <c r="AR199" s="1173">
        <v>982545</v>
      </c>
      <c r="AS199" s="1173">
        <f t="shared" ref="AS199:AS207" si="234">AO199*AR199</f>
        <v>0</v>
      </c>
      <c r="AT199" s="1173">
        <f t="shared" ref="AT199:AT207" si="235">AP199*AO199+AR199*AO199</f>
        <v>0</v>
      </c>
      <c r="AU199" s="1224"/>
      <c r="AV199" s="1173">
        <v>125450</v>
      </c>
      <c r="AW199" s="1173">
        <f t="shared" ref="AW199:AW207" si="236">AU199*AV199</f>
        <v>0</v>
      </c>
      <c r="AX199" s="1173">
        <v>982545</v>
      </c>
      <c r="AY199" s="1173">
        <f t="shared" ref="AY199:AY207" si="237">AU199*AX199</f>
        <v>0</v>
      </c>
      <c r="AZ199" s="1173">
        <f t="shared" ref="AZ199:AZ207" si="238">AV199*AU199+AX199*AU199</f>
        <v>0</v>
      </c>
      <c r="BA199" s="1224"/>
      <c r="BB199" s="1169">
        <v>125450</v>
      </c>
      <c r="BC199" s="1169">
        <f t="shared" ref="BC199:BC207" si="239">BA199*BB199</f>
        <v>0</v>
      </c>
      <c r="BD199" s="1169">
        <v>982545</v>
      </c>
      <c r="BE199" s="1169">
        <f t="shared" ref="BE199:BE207" si="240">BA199*BD199</f>
        <v>0</v>
      </c>
      <c r="BF199" s="1169">
        <f t="shared" ref="BF199:BF207" si="241">BB199*BA199+BD199*BA199</f>
        <v>0</v>
      </c>
      <c r="BG199" s="1169"/>
      <c r="BH199" s="1166">
        <f t="shared" si="169"/>
        <v>6</v>
      </c>
      <c r="BI199" s="1169">
        <v>125450</v>
      </c>
      <c r="BJ199" s="1169">
        <f t="shared" ref="BJ199:BJ207" si="242">BH199*BI199</f>
        <v>752700</v>
      </c>
      <c r="BK199" s="1169">
        <v>982545</v>
      </c>
      <c r="BL199" s="1169">
        <f t="shared" ref="BL199:BL207" si="243">BH199*BK199</f>
        <v>5895270</v>
      </c>
      <c r="BM199" s="1169">
        <f t="shared" ref="BM199:BM207" si="244">BI199*BH199+BK199*BH199</f>
        <v>6647970</v>
      </c>
      <c r="BN199" s="1166">
        <f t="shared" si="170"/>
        <v>0</v>
      </c>
      <c r="BO199" s="1169">
        <v>125450</v>
      </c>
      <c r="BP199" s="1169">
        <f t="shared" ref="BP199:BP207" si="245">BN199*BO199</f>
        <v>0</v>
      </c>
      <c r="BQ199" s="1169">
        <v>982545</v>
      </c>
      <c r="BR199" s="1169">
        <f t="shared" ref="BR199:BR207" si="246">BN199*BQ199</f>
        <v>0</v>
      </c>
      <c r="BS199" s="1169">
        <f t="shared" ref="BS199:BS207" si="247">BO199*BN199+BQ199*BN199</f>
        <v>0</v>
      </c>
      <c r="BT199" s="1125"/>
      <c r="BU199" s="1125"/>
      <c r="BV199" s="1125"/>
      <c r="BW199" s="1125"/>
      <c r="BX199" s="1125"/>
      <c r="BY199" s="1125"/>
      <c r="BZ199" s="1125"/>
      <c r="CA199" s="1125"/>
      <c r="CB199" s="1125"/>
      <c r="CC199" s="1125"/>
      <c r="CD199" s="1125"/>
      <c r="CE199" s="1125"/>
      <c r="CF199" s="1125"/>
      <c r="CG199" s="1125"/>
      <c r="CH199" s="1125"/>
      <c r="CI199" s="1125"/>
      <c r="CJ199" s="1125"/>
      <c r="CK199" s="1125"/>
      <c r="CL199" s="1125"/>
      <c r="CM199" s="1125"/>
      <c r="CN199" s="1125"/>
      <c r="CO199" s="1125"/>
      <c r="CP199" s="1125"/>
      <c r="CQ199" s="1125"/>
      <c r="CR199" s="1125"/>
      <c r="CS199" s="1125"/>
      <c r="CT199" s="1125"/>
      <c r="CU199" s="1125"/>
      <c r="CV199" s="1125"/>
      <c r="CW199" s="1125"/>
      <c r="CX199" s="1125"/>
      <c r="CY199" s="1125"/>
      <c r="CZ199" s="1125"/>
      <c r="DA199" s="1125"/>
      <c r="DB199" s="1125"/>
      <c r="DC199" s="1125"/>
      <c r="DD199" s="1125"/>
      <c r="DE199" s="1125"/>
      <c r="DF199" s="1125"/>
      <c r="DG199" s="1125"/>
      <c r="DH199" s="1125"/>
      <c r="DI199" s="1125"/>
      <c r="DJ199" s="1125"/>
      <c r="DK199" s="1125"/>
      <c r="DL199" s="1125"/>
      <c r="DM199" s="1125"/>
      <c r="DN199" s="1125"/>
      <c r="DO199" s="1125"/>
      <c r="DP199" s="1125"/>
      <c r="DQ199" s="1125"/>
      <c r="DR199" s="1125"/>
      <c r="DS199" s="1125"/>
      <c r="DT199" s="1125"/>
      <c r="DU199" s="1125"/>
      <c r="DV199" s="1125"/>
      <c r="DW199" s="1125"/>
      <c r="DX199" s="1125"/>
      <c r="DY199" s="1125"/>
      <c r="DZ199" s="1125"/>
      <c r="EA199" s="1125"/>
      <c r="EB199" s="1125"/>
      <c r="EC199" s="1125"/>
      <c r="ED199" s="1125"/>
      <c r="EE199" s="1125"/>
      <c r="EF199" s="1125"/>
      <c r="EG199" s="1125"/>
      <c r="EH199" s="1125"/>
      <c r="EI199" s="1125"/>
      <c r="EJ199" s="1125"/>
      <c r="EK199" s="1125"/>
      <c r="EL199" s="1125"/>
      <c r="EM199" s="1125"/>
      <c r="EN199" s="1125"/>
      <c r="EO199" s="1125"/>
      <c r="EP199" s="1125"/>
      <c r="EQ199" s="1125"/>
      <c r="ER199" s="1125"/>
      <c r="ES199" s="1125"/>
      <c r="ET199" s="1125"/>
      <c r="EU199" s="1125"/>
      <c r="EV199" s="1125"/>
      <c r="EW199" s="1125"/>
      <c r="EX199" s="1125"/>
      <c r="EY199" s="1125"/>
      <c r="EZ199" s="1125"/>
      <c r="FA199" s="1125"/>
      <c r="FB199" s="1125"/>
      <c r="FC199" s="1125"/>
      <c r="FD199" s="1125"/>
      <c r="FE199" s="1125"/>
      <c r="FF199" s="1125"/>
      <c r="FG199" s="1125"/>
      <c r="FH199" s="1125"/>
      <c r="FI199" s="1125"/>
      <c r="FJ199" s="1125"/>
      <c r="FK199" s="1125"/>
      <c r="FL199" s="1125"/>
      <c r="FM199" s="1125"/>
      <c r="FN199" s="1125"/>
      <c r="FO199" s="1125"/>
      <c r="FP199" s="1125"/>
      <c r="FQ199" s="1125"/>
      <c r="FR199" s="1125"/>
      <c r="FS199" s="1125"/>
      <c r="FT199" s="1125"/>
      <c r="FU199" s="1125"/>
      <c r="FV199" s="1125"/>
      <c r="FW199" s="1125"/>
      <c r="FX199" s="1125"/>
      <c r="FY199" s="1125"/>
      <c r="FZ199" s="1125"/>
      <c r="GA199" s="1125"/>
      <c r="GB199" s="1125"/>
      <c r="GC199" s="1125"/>
      <c r="GD199" s="1125"/>
      <c r="GE199" s="1125"/>
      <c r="GF199" s="1125"/>
      <c r="GG199" s="1125"/>
      <c r="GH199" s="1125"/>
      <c r="GI199" s="1125"/>
      <c r="GJ199" s="1125"/>
      <c r="GK199" s="1125"/>
      <c r="GL199" s="1125"/>
      <c r="GM199" s="1125"/>
      <c r="GN199" s="1125"/>
      <c r="GO199" s="1125"/>
      <c r="GP199" s="1125"/>
      <c r="GQ199" s="1125"/>
      <c r="GR199" s="1125"/>
      <c r="GS199" s="1125"/>
      <c r="GT199" s="1125"/>
      <c r="GU199" s="1125"/>
    </row>
    <row r="200" spans="1:203" s="1236" customFormat="1" outlineLevel="1" x14ac:dyDescent="0.2">
      <c r="A200" s="1233" t="s">
        <v>725</v>
      </c>
      <c r="B200" s="1234" t="s">
        <v>273</v>
      </c>
      <c r="C200" s="1235" t="s">
        <v>224</v>
      </c>
      <c r="D200" s="1173">
        <v>7</v>
      </c>
      <c r="E200" s="1169">
        <v>29545</v>
      </c>
      <c r="F200" s="1169">
        <f t="shared" si="215"/>
        <v>206815</v>
      </c>
      <c r="G200" s="1169">
        <v>469586</v>
      </c>
      <c r="H200" s="1169">
        <f t="shared" si="216"/>
        <v>3287102</v>
      </c>
      <c r="I200" s="1169">
        <f t="shared" si="217"/>
        <v>3493917</v>
      </c>
      <c r="J200" s="1169"/>
      <c r="K200" s="1224"/>
      <c r="L200" s="1173">
        <v>29545</v>
      </c>
      <c r="M200" s="1173">
        <f t="shared" si="218"/>
        <v>0</v>
      </c>
      <c r="N200" s="1173">
        <v>469586</v>
      </c>
      <c r="O200" s="1173">
        <f t="shared" si="219"/>
        <v>0</v>
      </c>
      <c r="P200" s="1173">
        <f t="shared" si="220"/>
        <v>0</v>
      </c>
      <c r="Q200" s="1224">
        <v>4</v>
      </c>
      <c r="R200" s="1173">
        <v>29545</v>
      </c>
      <c r="S200" s="1173">
        <f t="shared" si="221"/>
        <v>118180</v>
      </c>
      <c r="T200" s="1173">
        <v>469586</v>
      </c>
      <c r="U200" s="1173">
        <f t="shared" si="222"/>
        <v>1878344</v>
      </c>
      <c r="V200" s="1173">
        <f t="shared" si="223"/>
        <v>1996524</v>
      </c>
      <c r="W200" s="1226">
        <v>3</v>
      </c>
      <c r="X200" s="1173">
        <v>29545</v>
      </c>
      <c r="Y200" s="1173">
        <f t="shared" si="224"/>
        <v>88635</v>
      </c>
      <c r="Z200" s="1173">
        <v>469586</v>
      </c>
      <c r="AA200" s="1173">
        <f t="shared" si="225"/>
        <v>1408758</v>
      </c>
      <c r="AB200" s="1173">
        <f t="shared" si="226"/>
        <v>1497393</v>
      </c>
      <c r="AC200" s="1224"/>
      <c r="AD200" s="1173">
        <v>29545</v>
      </c>
      <c r="AE200" s="1173">
        <f t="shared" si="227"/>
        <v>0</v>
      </c>
      <c r="AF200" s="1173">
        <v>469586</v>
      </c>
      <c r="AG200" s="1173">
        <f t="shared" si="228"/>
        <v>0</v>
      </c>
      <c r="AH200" s="1173">
        <f t="shared" si="229"/>
        <v>0</v>
      </c>
      <c r="AI200" s="1224"/>
      <c r="AJ200" s="1173">
        <v>29545</v>
      </c>
      <c r="AK200" s="1173">
        <f t="shared" si="230"/>
        <v>0</v>
      </c>
      <c r="AL200" s="1173">
        <v>469586</v>
      </c>
      <c r="AM200" s="1173">
        <f t="shared" si="231"/>
        <v>0</v>
      </c>
      <c r="AN200" s="1173">
        <f t="shared" si="232"/>
        <v>0</v>
      </c>
      <c r="AO200" s="1224"/>
      <c r="AP200" s="1173">
        <v>29545</v>
      </c>
      <c r="AQ200" s="1173">
        <f t="shared" si="233"/>
        <v>0</v>
      </c>
      <c r="AR200" s="1173">
        <v>469586</v>
      </c>
      <c r="AS200" s="1173">
        <f t="shared" si="234"/>
        <v>0</v>
      </c>
      <c r="AT200" s="1173">
        <f t="shared" si="235"/>
        <v>0</v>
      </c>
      <c r="AU200" s="1224"/>
      <c r="AV200" s="1173">
        <v>29545</v>
      </c>
      <c r="AW200" s="1173">
        <f t="shared" si="236"/>
        <v>0</v>
      </c>
      <c r="AX200" s="1173">
        <v>469586</v>
      </c>
      <c r="AY200" s="1173">
        <f t="shared" si="237"/>
        <v>0</v>
      </c>
      <c r="AZ200" s="1173">
        <f t="shared" si="238"/>
        <v>0</v>
      </c>
      <c r="BA200" s="1224"/>
      <c r="BB200" s="1169">
        <v>29545</v>
      </c>
      <c r="BC200" s="1169">
        <f t="shared" si="239"/>
        <v>0</v>
      </c>
      <c r="BD200" s="1169">
        <v>469586</v>
      </c>
      <c r="BE200" s="1169">
        <f t="shared" si="240"/>
        <v>0</v>
      </c>
      <c r="BF200" s="1169">
        <f t="shared" si="241"/>
        <v>0</v>
      </c>
      <c r="BG200" s="1169"/>
      <c r="BH200" s="1166">
        <f t="shared" si="169"/>
        <v>7</v>
      </c>
      <c r="BI200" s="1169">
        <v>29545</v>
      </c>
      <c r="BJ200" s="1169">
        <f t="shared" si="242"/>
        <v>206815</v>
      </c>
      <c r="BK200" s="1169">
        <v>469586</v>
      </c>
      <c r="BL200" s="1169">
        <f t="shared" si="243"/>
        <v>3287102</v>
      </c>
      <c r="BM200" s="1169">
        <f t="shared" si="244"/>
        <v>3493917</v>
      </c>
      <c r="BN200" s="1166">
        <f t="shared" si="170"/>
        <v>0</v>
      </c>
      <c r="BO200" s="1169">
        <v>29545</v>
      </c>
      <c r="BP200" s="1169">
        <f t="shared" si="245"/>
        <v>0</v>
      </c>
      <c r="BQ200" s="1169">
        <v>469586</v>
      </c>
      <c r="BR200" s="1169">
        <f t="shared" si="246"/>
        <v>0</v>
      </c>
      <c r="BS200" s="1169">
        <f t="shared" si="247"/>
        <v>0</v>
      </c>
      <c r="BT200" s="1189"/>
      <c r="BU200" s="1189"/>
      <c r="BV200" s="1189"/>
      <c r="BW200" s="1189"/>
      <c r="BX200" s="1189"/>
      <c r="BY200" s="1189"/>
      <c r="BZ200" s="1189"/>
      <c r="CA200" s="1189"/>
      <c r="CB200" s="1189"/>
      <c r="CC200" s="1189"/>
      <c r="CD200" s="1189"/>
      <c r="CE200" s="1189"/>
      <c r="CF200" s="1189"/>
      <c r="CG200" s="1189"/>
      <c r="CH200" s="1189"/>
      <c r="CI200" s="1189"/>
      <c r="CJ200" s="1189"/>
      <c r="CK200" s="1189"/>
      <c r="CL200" s="1189"/>
      <c r="CM200" s="1189"/>
      <c r="CN200" s="1189"/>
      <c r="CO200" s="1189"/>
      <c r="CP200" s="1189"/>
      <c r="CQ200" s="1189"/>
      <c r="CR200" s="1189"/>
      <c r="CS200" s="1189"/>
      <c r="CT200" s="1189"/>
      <c r="CU200" s="1189"/>
      <c r="CV200" s="1189"/>
      <c r="CW200" s="1189"/>
      <c r="CX200" s="1189"/>
      <c r="CY200" s="1189"/>
      <c r="CZ200" s="1189"/>
      <c r="DA200" s="1189"/>
      <c r="DB200" s="1189"/>
      <c r="DC200" s="1189"/>
      <c r="DD200" s="1189"/>
      <c r="DE200" s="1189"/>
      <c r="DF200" s="1189"/>
      <c r="DG200" s="1189"/>
      <c r="DH200" s="1189"/>
      <c r="DI200" s="1189"/>
      <c r="DJ200" s="1189"/>
      <c r="DK200" s="1189"/>
      <c r="DL200" s="1189"/>
      <c r="DM200" s="1189"/>
      <c r="DN200" s="1189"/>
      <c r="DO200" s="1189"/>
      <c r="DP200" s="1189"/>
      <c r="DQ200" s="1189"/>
      <c r="DR200" s="1189"/>
      <c r="DS200" s="1189"/>
      <c r="DT200" s="1189"/>
      <c r="DU200" s="1189"/>
      <c r="DV200" s="1189"/>
      <c r="DW200" s="1189"/>
      <c r="DX200" s="1189"/>
      <c r="DY200" s="1189"/>
      <c r="DZ200" s="1189"/>
      <c r="EA200" s="1189"/>
      <c r="EB200" s="1189"/>
      <c r="EC200" s="1189"/>
      <c r="ED200" s="1189"/>
      <c r="EE200" s="1189"/>
      <c r="EF200" s="1189"/>
      <c r="EG200" s="1189"/>
      <c r="EH200" s="1189"/>
      <c r="EI200" s="1189"/>
      <c r="EJ200" s="1189"/>
      <c r="EK200" s="1189"/>
      <c r="EL200" s="1189"/>
      <c r="EM200" s="1189"/>
      <c r="EN200" s="1189"/>
      <c r="EO200" s="1189"/>
      <c r="EP200" s="1189"/>
      <c r="EQ200" s="1189"/>
      <c r="ER200" s="1189"/>
      <c r="ES200" s="1189"/>
      <c r="ET200" s="1189"/>
      <c r="EU200" s="1189"/>
      <c r="EV200" s="1189"/>
      <c r="EW200" s="1189"/>
      <c r="EX200" s="1189"/>
      <c r="EY200" s="1189"/>
      <c r="EZ200" s="1189"/>
      <c r="FA200" s="1189"/>
      <c r="FB200" s="1189"/>
      <c r="FC200" s="1189"/>
      <c r="FD200" s="1189"/>
      <c r="FE200" s="1189"/>
      <c r="FF200" s="1189"/>
      <c r="FG200" s="1189"/>
      <c r="FH200" s="1189"/>
      <c r="FI200" s="1189"/>
      <c r="FJ200" s="1189"/>
      <c r="FK200" s="1189"/>
      <c r="FL200" s="1189"/>
      <c r="FM200" s="1189"/>
      <c r="FN200" s="1189"/>
      <c r="FO200" s="1189"/>
      <c r="FP200" s="1189"/>
      <c r="FQ200" s="1189"/>
      <c r="FR200" s="1189"/>
      <c r="FS200" s="1189"/>
      <c r="FT200" s="1189"/>
      <c r="FU200" s="1189"/>
      <c r="FV200" s="1189"/>
      <c r="FW200" s="1189"/>
      <c r="FX200" s="1189"/>
      <c r="FY200" s="1189"/>
      <c r="FZ200" s="1189"/>
      <c r="GA200" s="1189"/>
      <c r="GB200" s="1189"/>
      <c r="GC200" s="1189"/>
      <c r="GD200" s="1189"/>
      <c r="GE200" s="1189"/>
      <c r="GF200" s="1189"/>
      <c r="GG200" s="1189"/>
      <c r="GH200" s="1189"/>
      <c r="GI200" s="1189"/>
      <c r="GJ200" s="1189"/>
      <c r="GK200" s="1189"/>
      <c r="GL200" s="1189"/>
      <c r="GM200" s="1189"/>
      <c r="GN200" s="1189"/>
      <c r="GO200" s="1189"/>
      <c r="GP200" s="1189"/>
      <c r="GQ200" s="1189"/>
      <c r="GR200" s="1189"/>
      <c r="GS200" s="1189"/>
      <c r="GT200" s="1189"/>
      <c r="GU200" s="1189"/>
    </row>
    <row r="201" spans="1:203" s="1236" customFormat="1" outlineLevel="1" collapsed="1" x14ac:dyDescent="0.2">
      <c r="A201" s="1233" t="s">
        <v>726</v>
      </c>
      <c r="B201" s="1234" t="s">
        <v>1358</v>
      </c>
      <c r="C201" s="1235" t="s">
        <v>224</v>
      </c>
      <c r="D201" s="1173">
        <v>13</v>
      </c>
      <c r="E201" s="1169">
        <v>102635.07</v>
      </c>
      <c r="F201" s="1169">
        <f t="shared" si="215"/>
        <v>1334255.9100000001</v>
      </c>
      <c r="G201" s="1169">
        <v>309219.34000000003</v>
      </c>
      <c r="H201" s="1169">
        <f t="shared" si="216"/>
        <v>4019851.4200000004</v>
      </c>
      <c r="I201" s="1169">
        <f t="shared" si="217"/>
        <v>5354107.33</v>
      </c>
      <c r="J201" s="1169"/>
      <c r="K201" s="1224"/>
      <c r="L201" s="1173">
        <v>102635.07</v>
      </c>
      <c r="M201" s="1173">
        <f t="shared" si="218"/>
        <v>0</v>
      </c>
      <c r="N201" s="1173">
        <v>309219.34000000003</v>
      </c>
      <c r="O201" s="1173">
        <f t="shared" si="219"/>
        <v>0</v>
      </c>
      <c r="P201" s="1173">
        <f t="shared" si="220"/>
        <v>0</v>
      </c>
      <c r="Q201" s="1224"/>
      <c r="R201" s="1173">
        <v>102635.07</v>
      </c>
      <c r="S201" s="1173">
        <f t="shared" si="221"/>
        <v>0</v>
      </c>
      <c r="T201" s="1173">
        <v>309219.34000000003</v>
      </c>
      <c r="U201" s="1173">
        <f t="shared" si="222"/>
        <v>0</v>
      </c>
      <c r="V201" s="1173">
        <f t="shared" si="223"/>
        <v>0</v>
      </c>
      <c r="W201" s="1226">
        <v>12</v>
      </c>
      <c r="X201" s="1173">
        <v>102635.07</v>
      </c>
      <c r="Y201" s="1173">
        <f t="shared" si="224"/>
        <v>1231620.8400000001</v>
      </c>
      <c r="Z201" s="1173">
        <v>309219.34000000003</v>
      </c>
      <c r="AA201" s="1173">
        <f t="shared" si="225"/>
        <v>3710632.08</v>
      </c>
      <c r="AB201" s="1173">
        <f t="shared" si="226"/>
        <v>4942252.92</v>
      </c>
      <c r="AC201" s="1224"/>
      <c r="AD201" s="1173">
        <v>102635.07</v>
      </c>
      <c r="AE201" s="1173">
        <f t="shared" si="227"/>
        <v>0</v>
      </c>
      <c r="AF201" s="1173">
        <v>309219.34000000003</v>
      </c>
      <c r="AG201" s="1173">
        <f t="shared" si="228"/>
        <v>0</v>
      </c>
      <c r="AH201" s="1173">
        <f t="shared" si="229"/>
        <v>0</v>
      </c>
      <c r="AI201" s="1224"/>
      <c r="AJ201" s="1173">
        <v>102635.07</v>
      </c>
      <c r="AK201" s="1173">
        <f t="shared" si="230"/>
        <v>0</v>
      </c>
      <c r="AL201" s="1173">
        <v>309219.34000000003</v>
      </c>
      <c r="AM201" s="1173">
        <f t="shared" si="231"/>
        <v>0</v>
      </c>
      <c r="AN201" s="1173">
        <f t="shared" si="232"/>
        <v>0</v>
      </c>
      <c r="AO201" s="1224"/>
      <c r="AP201" s="1173">
        <v>102635.07</v>
      </c>
      <c r="AQ201" s="1173">
        <f t="shared" si="233"/>
        <v>0</v>
      </c>
      <c r="AR201" s="1173">
        <v>309219.34000000003</v>
      </c>
      <c r="AS201" s="1173">
        <f t="shared" si="234"/>
        <v>0</v>
      </c>
      <c r="AT201" s="1173">
        <f t="shared" si="235"/>
        <v>0</v>
      </c>
      <c r="AU201" s="1224"/>
      <c r="AV201" s="1173">
        <v>102635.07</v>
      </c>
      <c r="AW201" s="1173">
        <f t="shared" si="236"/>
        <v>0</v>
      </c>
      <c r="AX201" s="1173">
        <v>309219.34000000003</v>
      </c>
      <c r="AY201" s="1173">
        <f t="shared" si="237"/>
        <v>0</v>
      </c>
      <c r="AZ201" s="1173">
        <f t="shared" si="238"/>
        <v>0</v>
      </c>
      <c r="BA201" s="1224"/>
      <c r="BB201" s="1169">
        <v>102635.07</v>
      </c>
      <c r="BC201" s="1169">
        <f t="shared" si="239"/>
        <v>0</v>
      </c>
      <c r="BD201" s="1169">
        <v>309219.34000000003</v>
      </c>
      <c r="BE201" s="1169">
        <f t="shared" si="240"/>
        <v>0</v>
      </c>
      <c r="BF201" s="1169">
        <f t="shared" si="241"/>
        <v>0</v>
      </c>
      <c r="BG201" s="1169"/>
      <c r="BH201" s="1166">
        <f t="shared" si="169"/>
        <v>12</v>
      </c>
      <c r="BI201" s="1169">
        <v>102635.07</v>
      </c>
      <c r="BJ201" s="1169">
        <f t="shared" si="242"/>
        <v>1231620.8400000001</v>
      </c>
      <c r="BK201" s="1169">
        <v>309219.34000000003</v>
      </c>
      <c r="BL201" s="1169">
        <f t="shared" si="243"/>
        <v>3710632.08</v>
      </c>
      <c r="BM201" s="1169">
        <f t="shared" si="244"/>
        <v>4942252.92</v>
      </c>
      <c r="BN201" s="1166">
        <f t="shared" si="170"/>
        <v>1</v>
      </c>
      <c r="BO201" s="1169">
        <v>102635.07</v>
      </c>
      <c r="BP201" s="1169">
        <f t="shared" si="245"/>
        <v>102635.07</v>
      </c>
      <c r="BQ201" s="1169">
        <v>309219.34000000003</v>
      </c>
      <c r="BR201" s="1169">
        <f t="shared" si="246"/>
        <v>309219.34000000003</v>
      </c>
      <c r="BS201" s="1169">
        <f t="shared" si="247"/>
        <v>411854.41000000003</v>
      </c>
      <c r="BT201" s="1189"/>
      <c r="BU201" s="1189"/>
      <c r="BV201" s="1189"/>
      <c r="BW201" s="1189"/>
      <c r="BX201" s="1189"/>
      <c r="BY201" s="1189"/>
      <c r="BZ201" s="1189"/>
      <c r="CA201" s="1189"/>
      <c r="CB201" s="1189"/>
      <c r="CC201" s="1189"/>
      <c r="CD201" s="1189"/>
      <c r="CE201" s="1189"/>
      <c r="CF201" s="1189"/>
      <c r="CG201" s="1189"/>
      <c r="CH201" s="1189"/>
      <c r="CI201" s="1189"/>
      <c r="CJ201" s="1189"/>
      <c r="CK201" s="1189"/>
      <c r="CL201" s="1189"/>
      <c r="CM201" s="1189"/>
      <c r="CN201" s="1189"/>
      <c r="CO201" s="1189"/>
      <c r="CP201" s="1189"/>
      <c r="CQ201" s="1189"/>
      <c r="CR201" s="1189"/>
      <c r="CS201" s="1189"/>
      <c r="CT201" s="1189"/>
      <c r="CU201" s="1189"/>
      <c r="CV201" s="1189"/>
      <c r="CW201" s="1189"/>
      <c r="CX201" s="1189"/>
      <c r="CY201" s="1189"/>
      <c r="CZ201" s="1189"/>
      <c r="DA201" s="1189"/>
      <c r="DB201" s="1189"/>
      <c r="DC201" s="1189"/>
      <c r="DD201" s="1189"/>
      <c r="DE201" s="1189"/>
      <c r="DF201" s="1189"/>
      <c r="DG201" s="1189"/>
      <c r="DH201" s="1189"/>
      <c r="DI201" s="1189"/>
      <c r="DJ201" s="1189"/>
      <c r="DK201" s="1189"/>
      <c r="DL201" s="1189"/>
      <c r="DM201" s="1189"/>
      <c r="DN201" s="1189"/>
      <c r="DO201" s="1189"/>
      <c r="DP201" s="1189"/>
      <c r="DQ201" s="1189"/>
      <c r="DR201" s="1189"/>
      <c r="DS201" s="1189"/>
      <c r="DT201" s="1189"/>
      <c r="DU201" s="1189"/>
      <c r="DV201" s="1189"/>
      <c r="DW201" s="1189"/>
      <c r="DX201" s="1189"/>
      <c r="DY201" s="1189"/>
      <c r="DZ201" s="1189"/>
      <c r="EA201" s="1189"/>
      <c r="EB201" s="1189"/>
      <c r="EC201" s="1189"/>
      <c r="ED201" s="1189"/>
      <c r="EE201" s="1189"/>
      <c r="EF201" s="1189"/>
      <c r="EG201" s="1189"/>
      <c r="EH201" s="1189"/>
      <c r="EI201" s="1189"/>
      <c r="EJ201" s="1189"/>
      <c r="EK201" s="1189"/>
      <c r="EL201" s="1189"/>
      <c r="EM201" s="1189"/>
      <c r="EN201" s="1189"/>
      <c r="EO201" s="1189"/>
      <c r="EP201" s="1189"/>
      <c r="EQ201" s="1189"/>
      <c r="ER201" s="1189"/>
      <c r="ES201" s="1189"/>
      <c r="ET201" s="1189"/>
      <c r="EU201" s="1189"/>
      <c r="EV201" s="1189"/>
      <c r="EW201" s="1189"/>
      <c r="EX201" s="1189"/>
      <c r="EY201" s="1189"/>
      <c r="EZ201" s="1189"/>
      <c r="FA201" s="1189"/>
      <c r="FB201" s="1189"/>
      <c r="FC201" s="1189"/>
      <c r="FD201" s="1189"/>
      <c r="FE201" s="1189"/>
      <c r="FF201" s="1189"/>
      <c r="FG201" s="1189"/>
      <c r="FH201" s="1189"/>
      <c r="FI201" s="1189"/>
      <c r="FJ201" s="1189"/>
      <c r="FK201" s="1189"/>
      <c r="FL201" s="1189"/>
      <c r="FM201" s="1189"/>
      <c r="FN201" s="1189"/>
      <c r="FO201" s="1189"/>
      <c r="FP201" s="1189"/>
      <c r="FQ201" s="1189"/>
      <c r="FR201" s="1189"/>
      <c r="FS201" s="1189"/>
      <c r="FT201" s="1189"/>
      <c r="FU201" s="1189"/>
      <c r="FV201" s="1189"/>
      <c r="FW201" s="1189"/>
      <c r="FX201" s="1189"/>
      <c r="FY201" s="1189"/>
      <c r="FZ201" s="1189"/>
      <c r="GA201" s="1189"/>
      <c r="GB201" s="1189"/>
      <c r="GC201" s="1189"/>
      <c r="GD201" s="1189"/>
      <c r="GE201" s="1189"/>
      <c r="GF201" s="1189"/>
      <c r="GG201" s="1189"/>
      <c r="GH201" s="1189"/>
      <c r="GI201" s="1189"/>
      <c r="GJ201" s="1189"/>
      <c r="GK201" s="1189"/>
      <c r="GL201" s="1189"/>
      <c r="GM201" s="1189"/>
      <c r="GN201" s="1189"/>
      <c r="GO201" s="1189"/>
      <c r="GP201" s="1189"/>
      <c r="GQ201" s="1189"/>
      <c r="GR201" s="1189"/>
      <c r="GS201" s="1189"/>
      <c r="GT201" s="1189"/>
      <c r="GU201" s="1189"/>
    </row>
    <row r="202" spans="1:203" s="1236" customFormat="1" outlineLevel="1" collapsed="1" x14ac:dyDescent="0.2">
      <c r="A202" s="1233" t="s">
        <v>727</v>
      </c>
      <c r="B202" s="1234" t="s">
        <v>275</v>
      </c>
      <c r="C202" s="1235" t="s">
        <v>31</v>
      </c>
      <c r="D202" s="1173">
        <v>80</v>
      </c>
      <c r="E202" s="1169">
        <v>4332.6000000000004</v>
      </c>
      <c r="F202" s="1169">
        <f t="shared" si="215"/>
        <v>346608</v>
      </c>
      <c r="G202" s="1169">
        <v>10463.969999999999</v>
      </c>
      <c r="H202" s="1169">
        <f t="shared" si="216"/>
        <v>837117.6</v>
      </c>
      <c r="I202" s="1169">
        <f t="shared" si="217"/>
        <v>1183725.6000000001</v>
      </c>
      <c r="J202" s="1169"/>
      <c r="K202" s="1224"/>
      <c r="L202" s="1173">
        <v>4332.6000000000004</v>
      </c>
      <c r="M202" s="1173">
        <f t="shared" si="218"/>
        <v>0</v>
      </c>
      <c r="N202" s="1173">
        <v>10463.969999999999</v>
      </c>
      <c r="O202" s="1173">
        <f t="shared" si="219"/>
        <v>0</v>
      </c>
      <c r="P202" s="1173">
        <f t="shared" si="220"/>
        <v>0</v>
      </c>
      <c r="Q202" s="1224"/>
      <c r="R202" s="1173">
        <v>4332.6000000000004</v>
      </c>
      <c r="S202" s="1173">
        <f t="shared" si="221"/>
        <v>0</v>
      </c>
      <c r="T202" s="1173">
        <v>10463.969999999999</v>
      </c>
      <c r="U202" s="1173">
        <f t="shared" si="222"/>
        <v>0</v>
      </c>
      <c r="V202" s="1173">
        <f t="shared" si="223"/>
        <v>0</v>
      </c>
      <c r="W202" s="1226">
        <v>54</v>
      </c>
      <c r="X202" s="1173">
        <v>4332.6000000000004</v>
      </c>
      <c r="Y202" s="1173">
        <f t="shared" si="224"/>
        <v>233960.40000000002</v>
      </c>
      <c r="Z202" s="1173">
        <v>10463.969999999999</v>
      </c>
      <c r="AA202" s="1173">
        <f t="shared" si="225"/>
        <v>565054.38</v>
      </c>
      <c r="AB202" s="1173">
        <f t="shared" si="226"/>
        <v>799014.78</v>
      </c>
      <c r="AC202" s="1224"/>
      <c r="AD202" s="1173">
        <v>4332.6000000000004</v>
      </c>
      <c r="AE202" s="1173">
        <f t="shared" si="227"/>
        <v>0</v>
      </c>
      <c r="AF202" s="1173">
        <v>10463.969999999999</v>
      </c>
      <c r="AG202" s="1173">
        <f t="shared" si="228"/>
        <v>0</v>
      </c>
      <c r="AH202" s="1173">
        <f t="shared" si="229"/>
        <v>0</v>
      </c>
      <c r="AI202" s="1224"/>
      <c r="AJ202" s="1173">
        <v>4332.6000000000004</v>
      </c>
      <c r="AK202" s="1173">
        <f t="shared" si="230"/>
        <v>0</v>
      </c>
      <c r="AL202" s="1173">
        <v>10463.969999999999</v>
      </c>
      <c r="AM202" s="1173">
        <f t="shared" si="231"/>
        <v>0</v>
      </c>
      <c r="AN202" s="1173">
        <f t="shared" si="232"/>
        <v>0</v>
      </c>
      <c r="AO202" s="1224"/>
      <c r="AP202" s="1173">
        <v>4332.6000000000004</v>
      </c>
      <c r="AQ202" s="1173">
        <f t="shared" si="233"/>
        <v>0</v>
      </c>
      <c r="AR202" s="1173">
        <v>10463.969999999999</v>
      </c>
      <c r="AS202" s="1173">
        <f t="shared" si="234"/>
        <v>0</v>
      </c>
      <c r="AT202" s="1173">
        <f t="shared" si="235"/>
        <v>0</v>
      </c>
      <c r="AU202" s="1224"/>
      <c r="AV202" s="1173">
        <v>4332.6000000000004</v>
      </c>
      <c r="AW202" s="1173">
        <f t="shared" si="236"/>
        <v>0</v>
      </c>
      <c r="AX202" s="1173">
        <v>10463.969999999999</v>
      </c>
      <c r="AY202" s="1173">
        <f t="shared" si="237"/>
        <v>0</v>
      </c>
      <c r="AZ202" s="1173">
        <f t="shared" si="238"/>
        <v>0</v>
      </c>
      <c r="BA202" s="1224"/>
      <c r="BB202" s="1169">
        <v>4332.6000000000004</v>
      </c>
      <c r="BC202" s="1169">
        <f t="shared" si="239"/>
        <v>0</v>
      </c>
      <c r="BD202" s="1169">
        <v>10463.969999999999</v>
      </c>
      <c r="BE202" s="1169">
        <f t="shared" si="240"/>
        <v>0</v>
      </c>
      <c r="BF202" s="1169">
        <f t="shared" si="241"/>
        <v>0</v>
      </c>
      <c r="BG202" s="1169"/>
      <c r="BH202" s="1166">
        <f t="shared" si="169"/>
        <v>54</v>
      </c>
      <c r="BI202" s="1169">
        <v>4332.6000000000004</v>
      </c>
      <c r="BJ202" s="1169">
        <f t="shared" si="242"/>
        <v>233960.40000000002</v>
      </c>
      <c r="BK202" s="1169">
        <v>10463.969999999999</v>
      </c>
      <c r="BL202" s="1169">
        <f t="shared" si="243"/>
        <v>565054.38</v>
      </c>
      <c r="BM202" s="1169">
        <f t="shared" si="244"/>
        <v>799014.78</v>
      </c>
      <c r="BN202" s="1166">
        <f t="shared" si="170"/>
        <v>26</v>
      </c>
      <c r="BO202" s="1169">
        <v>4332.6000000000004</v>
      </c>
      <c r="BP202" s="1169">
        <f t="shared" si="245"/>
        <v>112647.6</v>
      </c>
      <c r="BQ202" s="1169">
        <v>10463.969999999999</v>
      </c>
      <c r="BR202" s="1169">
        <f t="shared" si="246"/>
        <v>272063.21999999997</v>
      </c>
      <c r="BS202" s="1169">
        <f t="shared" si="247"/>
        <v>384710.81999999995</v>
      </c>
      <c r="BT202" s="1189"/>
      <c r="BU202" s="1189"/>
      <c r="BV202" s="1189"/>
      <c r="BW202" s="1189"/>
      <c r="BX202" s="1189"/>
      <c r="BY202" s="1189"/>
      <c r="BZ202" s="1189"/>
      <c r="CA202" s="1189"/>
      <c r="CB202" s="1189"/>
      <c r="CC202" s="1189"/>
      <c r="CD202" s="1189"/>
      <c r="CE202" s="1189"/>
      <c r="CF202" s="1189"/>
      <c r="CG202" s="1189"/>
      <c r="CH202" s="1189"/>
      <c r="CI202" s="1189"/>
      <c r="CJ202" s="1189"/>
      <c r="CK202" s="1189"/>
      <c r="CL202" s="1189"/>
      <c r="CM202" s="1189"/>
      <c r="CN202" s="1189"/>
      <c r="CO202" s="1189"/>
      <c r="CP202" s="1189"/>
      <c r="CQ202" s="1189"/>
      <c r="CR202" s="1189"/>
      <c r="CS202" s="1189"/>
      <c r="CT202" s="1189"/>
      <c r="CU202" s="1189"/>
      <c r="CV202" s="1189"/>
      <c r="CW202" s="1189"/>
      <c r="CX202" s="1189"/>
      <c r="CY202" s="1189"/>
      <c r="CZ202" s="1189"/>
      <c r="DA202" s="1189"/>
      <c r="DB202" s="1189"/>
      <c r="DC202" s="1189"/>
      <c r="DD202" s="1189"/>
      <c r="DE202" s="1189"/>
      <c r="DF202" s="1189"/>
      <c r="DG202" s="1189"/>
      <c r="DH202" s="1189"/>
      <c r="DI202" s="1189"/>
      <c r="DJ202" s="1189"/>
      <c r="DK202" s="1189"/>
      <c r="DL202" s="1189"/>
      <c r="DM202" s="1189"/>
      <c r="DN202" s="1189"/>
      <c r="DO202" s="1189"/>
      <c r="DP202" s="1189"/>
      <c r="DQ202" s="1189"/>
      <c r="DR202" s="1189"/>
      <c r="DS202" s="1189"/>
      <c r="DT202" s="1189"/>
      <c r="DU202" s="1189"/>
      <c r="DV202" s="1189"/>
      <c r="DW202" s="1189"/>
      <c r="DX202" s="1189"/>
      <c r="DY202" s="1189"/>
      <c r="DZ202" s="1189"/>
      <c r="EA202" s="1189"/>
      <c r="EB202" s="1189"/>
      <c r="EC202" s="1189"/>
      <c r="ED202" s="1189"/>
      <c r="EE202" s="1189"/>
      <c r="EF202" s="1189"/>
      <c r="EG202" s="1189"/>
      <c r="EH202" s="1189"/>
      <c r="EI202" s="1189"/>
      <c r="EJ202" s="1189"/>
      <c r="EK202" s="1189"/>
      <c r="EL202" s="1189"/>
      <c r="EM202" s="1189"/>
      <c r="EN202" s="1189"/>
      <c r="EO202" s="1189"/>
      <c r="EP202" s="1189"/>
      <c r="EQ202" s="1189"/>
      <c r="ER202" s="1189"/>
      <c r="ES202" s="1189"/>
      <c r="ET202" s="1189"/>
      <c r="EU202" s="1189"/>
      <c r="EV202" s="1189"/>
      <c r="EW202" s="1189"/>
      <c r="EX202" s="1189"/>
      <c r="EY202" s="1189"/>
      <c r="EZ202" s="1189"/>
      <c r="FA202" s="1189"/>
      <c r="FB202" s="1189"/>
      <c r="FC202" s="1189"/>
      <c r="FD202" s="1189"/>
      <c r="FE202" s="1189"/>
      <c r="FF202" s="1189"/>
      <c r="FG202" s="1189"/>
      <c r="FH202" s="1189"/>
      <c r="FI202" s="1189"/>
      <c r="FJ202" s="1189"/>
      <c r="FK202" s="1189"/>
      <c r="FL202" s="1189"/>
      <c r="FM202" s="1189"/>
      <c r="FN202" s="1189"/>
      <c r="FO202" s="1189"/>
      <c r="FP202" s="1189"/>
      <c r="FQ202" s="1189"/>
      <c r="FR202" s="1189"/>
      <c r="FS202" s="1189"/>
      <c r="FT202" s="1189"/>
      <c r="FU202" s="1189"/>
      <c r="FV202" s="1189"/>
      <c r="FW202" s="1189"/>
      <c r="FX202" s="1189"/>
      <c r="FY202" s="1189"/>
      <c r="FZ202" s="1189"/>
      <c r="GA202" s="1189"/>
      <c r="GB202" s="1189"/>
      <c r="GC202" s="1189"/>
      <c r="GD202" s="1189"/>
      <c r="GE202" s="1189"/>
      <c r="GF202" s="1189"/>
      <c r="GG202" s="1189"/>
      <c r="GH202" s="1189"/>
      <c r="GI202" s="1189"/>
      <c r="GJ202" s="1189"/>
      <c r="GK202" s="1189"/>
      <c r="GL202" s="1189"/>
      <c r="GM202" s="1189"/>
      <c r="GN202" s="1189"/>
      <c r="GO202" s="1189"/>
      <c r="GP202" s="1189"/>
      <c r="GQ202" s="1189"/>
      <c r="GR202" s="1189"/>
      <c r="GS202" s="1189"/>
      <c r="GT202" s="1189"/>
      <c r="GU202" s="1189"/>
    </row>
    <row r="203" spans="1:203" s="1236" customFormat="1" outlineLevel="1" collapsed="1" x14ac:dyDescent="0.2">
      <c r="A203" s="1233" t="s">
        <v>728</v>
      </c>
      <c r="B203" s="1234" t="s">
        <v>276</v>
      </c>
      <c r="C203" s="1235" t="s">
        <v>1167</v>
      </c>
      <c r="D203" s="1173">
        <v>3033.8</v>
      </c>
      <c r="E203" s="1169">
        <v>2655.59</v>
      </c>
      <c r="F203" s="1169">
        <f t="shared" si="215"/>
        <v>8056528.9420000007</v>
      </c>
      <c r="G203" s="1169">
        <v>1958</v>
      </c>
      <c r="H203" s="1169">
        <f t="shared" si="216"/>
        <v>5940180.4000000004</v>
      </c>
      <c r="I203" s="1169">
        <f t="shared" si="217"/>
        <v>13996709.342</v>
      </c>
      <c r="J203" s="1169"/>
      <c r="K203" s="1224">
        <v>1499</v>
      </c>
      <c r="L203" s="1173">
        <v>2655.59</v>
      </c>
      <c r="M203" s="1173">
        <f t="shared" si="218"/>
        <v>3980729.41</v>
      </c>
      <c r="N203" s="1173">
        <v>1958</v>
      </c>
      <c r="O203" s="1173">
        <f t="shared" si="219"/>
        <v>2935042</v>
      </c>
      <c r="P203" s="1173">
        <f t="shared" si="220"/>
        <v>6915771.4100000001</v>
      </c>
      <c r="Q203" s="1224">
        <v>1300</v>
      </c>
      <c r="R203" s="1173">
        <v>2655.59</v>
      </c>
      <c r="S203" s="1173">
        <f t="shared" si="221"/>
        <v>3452267</v>
      </c>
      <c r="T203" s="1173">
        <v>1958</v>
      </c>
      <c r="U203" s="1173">
        <f t="shared" si="222"/>
        <v>2545400</v>
      </c>
      <c r="V203" s="1173">
        <f t="shared" si="223"/>
        <v>5997667</v>
      </c>
      <c r="W203" s="1226">
        <v>136</v>
      </c>
      <c r="X203" s="1173">
        <v>2655.59</v>
      </c>
      <c r="Y203" s="1173">
        <f t="shared" si="224"/>
        <v>361160.24</v>
      </c>
      <c r="Z203" s="1173">
        <v>1958</v>
      </c>
      <c r="AA203" s="1173">
        <f t="shared" si="225"/>
        <v>266288</v>
      </c>
      <c r="AB203" s="1173">
        <f t="shared" si="226"/>
        <v>627448.24</v>
      </c>
      <c r="AC203" s="1224"/>
      <c r="AD203" s="1173">
        <v>2655.59</v>
      </c>
      <c r="AE203" s="1173">
        <f t="shared" si="227"/>
        <v>0</v>
      </c>
      <c r="AF203" s="1173">
        <v>1958</v>
      </c>
      <c r="AG203" s="1173">
        <f t="shared" si="228"/>
        <v>0</v>
      </c>
      <c r="AH203" s="1173">
        <f t="shared" si="229"/>
        <v>0</v>
      </c>
      <c r="AI203" s="1224"/>
      <c r="AJ203" s="1173">
        <v>2655.59</v>
      </c>
      <c r="AK203" s="1173">
        <f t="shared" si="230"/>
        <v>0</v>
      </c>
      <c r="AL203" s="1173">
        <v>1958</v>
      </c>
      <c r="AM203" s="1173">
        <f t="shared" si="231"/>
        <v>0</v>
      </c>
      <c r="AN203" s="1173">
        <f t="shared" si="232"/>
        <v>0</v>
      </c>
      <c r="AO203" s="1224"/>
      <c r="AP203" s="1173">
        <v>2655.59</v>
      </c>
      <c r="AQ203" s="1173">
        <f t="shared" si="233"/>
        <v>0</v>
      </c>
      <c r="AR203" s="1173">
        <v>1958</v>
      </c>
      <c r="AS203" s="1173">
        <f t="shared" si="234"/>
        <v>0</v>
      </c>
      <c r="AT203" s="1173">
        <f t="shared" si="235"/>
        <v>0</v>
      </c>
      <c r="AU203" s="1224"/>
      <c r="AV203" s="1173">
        <v>2655.59</v>
      </c>
      <c r="AW203" s="1173">
        <f t="shared" si="236"/>
        <v>0</v>
      </c>
      <c r="AX203" s="1173">
        <v>1958</v>
      </c>
      <c r="AY203" s="1173">
        <f t="shared" si="237"/>
        <v>0</v>
      </c>
      <c r="AZ203" s="1173">
        <f t="shared" si="238"/>
        <v>0</v>
      </c>
      <c r="BA203" s="1224"/>
      <c r="BB203" s="1169">
        <v>2655.59</v>
      </c>
      <c r="BC203" s="1169">
        <f t="shared" si="239"/>
        <v>0</v>
      </c>
      <c r="BD203" s="1169">
        <v>1958</v>
      </c>
      <c r="BE203" s="1169">
        <f t="shared" si="240"/>
        <v>0</v>
      </c>
      <c r="BF203" s="1169">
        <f t="shared" si="241"/>
        <v>0</v>
      </c>
      <c r="BG203" s="1169"/>
      <c r="BH203" s="1166">
        <f t="shared" si="169"/>
        <v>2935</v>
      </c>
      <c r="BI203" s="1169">
        <v>2655.59</v>
      </c>
      <c r="BJ203" s="1169">
        <f t="shared" si="242"/>
        <v>7794156.6500000004</v>
      </c>
      <c r="BK203" s="1169">
        <v>1958</v>
      </c>
      <c r="BL203" s="1169">
        <f t="shared" si="243"/>
        <v>5746730</v>
      </c>
      <c r="BM203" s="1169">
        <f t="shared" si="244"/>
        <v>13540886.65</v>
      </c>
      <c r="BN203" s="1166">
        <f t="shared" si="170"/>
        <v>98.800000000000182</v>
      </c>
      <c r="BO203" s="1169">
        <v>2655.59</v>
      </c>
      <c r="BP203" s="1169">
        <f t="shared" si="245"/>
        <v>262372.29200000048</v>
      </c>
      <c r="BQ203" s="1169">
        <v>1958</v>
      </c>
      <c r="BR203" s="1169">
        <f t="shared" si="246"/>
        <v>193450.40000000034</v>
      </c>
      <c r="BS203" s="1169">
        <f t="shared" si="247"/>
        <v>455822.69200000085</v>
      </c>
      <c r="BT203" s="1189"/>
      <c r="BU203" s="1189"/>
      <c r="BV203" s="1189"/>
      <c r="BW203" s="1189"/>
      <c r="BX203" s="1189"/>
      <c r="BY203" s="1189"/>
      <c r="BZ203" s="1189"/>
      <c r="CA203" s="1189"/>
      <c r="CB203" s="1189"/>
      <c r="CC203" s="1189"/>
      <c r="CD203" s="1189"/>
      <c r="CE203" s="1189"/>
      <c r="CF203" s="1189"/>
      <c r="CG203" s="1189"/>
      <c r="CH203" s="1189"/>
      <c r="CI203" s="1189"/>
      <c r="CJ203" s="1189"/>
      <c r="CK203" s="1189"/>
      <c r="CL203" s="1189"/>
      <c r="CM203" s="1189"/>
      <c r="CN203" s="1189"/>
      <c r="CO203" s="1189"/>
      <c r="CP203" s="1189"/>
      <c r="CQ203" s="1189"/>
      <c r="CR203" s="1189"/>
      <c r="CS203" s="1189"/>
      <c r="CT203" s="1189"/>
      <c r="CU203" s="1189"/>
      <c r="CV203" s="1189"/>
      <c r="CW203" s="1189"/>
      <c r="CX203" s="1189"/>
      <c r="CY203" s="1189"/>
      <c r="CZ203" s="1189"/>
      <c r="DA203" s="1189"/>
      <c r="DB203" s="1189"/>
      <c r="DC203" s="1189"/>
      <c r="DD203" s="1189"/>
      <c r="DE203" s="1189"/>
      <c r="DF203" s="1189"/>
      <c r="DG203" s="1189"/>
      <c r="DH203" s="1189"/>
      <c r="DI203" s="1189"/>
      <c r="DJ203" s="1189"/>
      <c r="DK203" s="1189"/>
      <c r="DL203" s="1189"/>
      <c r="DM203" s="1189"/>
      <c r="DN203" s="1189"/>
      <c r="DO203" s="1189"/>
      <c r="DP203" s="1189"/>
      <c r="DQ203" s="1189"/>
      <c r="DR203" s="1189"/>
      <c r="DS203" s="1189"/>
      <c r="DT203" s="1189"/>
      <c r="DU203" s="1189"/>
      <c r="DV203" s="1189"/>
      <c r="DW203" s="1189"/>
      <c r="DX203" s="1189"/>
      <c r="DY203" s="1189"/>
      <c r="DZ203" s="1189"/>
      <c r="EA203" s="1189"/>
      <c r="EB203" s="1189"/>
      <c r="EC203" s="1189"/>
      <c r="ED203" s="1189"/>
      <c r="EE203" s="1189"/>
      <c r="EF203" s="1189"/>
      <c r="EG203" s="1189"/>
      <c r="EH203" s="1189"/>
      <c r="EI203" s="1189"/>
      <c r="EJ203" s="1189"/>
      <c r="EK203" s="1189"/>
      <c r="EL203" s="1189"/>
      <c r="EM203" s="1189"/>
      <c r="EN203" s="1189"/>
      <c r="EO203" s="1189"/>
      <c r="EP203" s="1189"/>
      <c r="EQ203" s="1189"/>
      <c r="ER203" s="1189"/>
      <c r="ES203" s="1189"/>
      <c r="ET203" s="1189"/>
      <c r="EU203" s="1189"/>
      <c r="EV203" s="1189"/>
      <c r="EW203" s="1189"/>
      <c r="EX203" s="1189"/>
      <c r="EY203" s="1189"/>
      <c r="EZ203" s="1189"/>
      <c r="FA203" s="1189"/>
      <c r="FB203" s="1189"/>
      <c r="FC203" s="1189"/>
      <c r="FD203" s="1189"/>
      <c r="FE203" s="1189"/>
      <c r="FF203" s="1189"/>
      <c r="FG203" s="1189"/>
      <c r="FH203" s="1189"/>
      <c r="FI203" s="1189"/>
      <c r="FJ203" s="1189"/>
      <c r="FK203" s="1189"/>
      <c r="FL203" s="1189"/>
      <c r="FM203" s="1189"/>
      <c r="FN203" s="1189"/>
      <c r="FO203" s="1189"/>
      <c r="FP203" s="1189"/>
      <c r="FQ203" s="1189"/>
      <c r="FR203" s="1189"/>
      <c r="FS203" s="1189"/>
      <c r="FT203" s="1189"/>
      <c r="FU203" s="1189"/>
      <c r="FV203" s="1189"/>
      <c r="FW203" s="1189"/>
      <c r="FX203" s="1189"/>
      <c r="FY203" s="1189"/>
      <c r="FZ203" s="1189"/>
      <c r="GA203" s="1189"/>
      <c r="GB203" s="1189"/>
      <c r="GC203" s="1189"/>
      <c r="GD203" s="1189"/>
      <c r="GE203" s="1189"/>
      <c r="GF203" s="1189"/>
      <c r="GG203" s="1189"/>
      <c r="GH203" s="1189"/>
      <c r="GI203" s="1189"/>
      <c r="GJ203" s="1189"/>
      <c r="GK203" s="1189"/>
      <c r="GL203" s="1189"/>
      <c r="GM203" s="1189"/>
      <c r="GN203" s="1189"/>
      <c r="GO203" s="1189"/>
      <c r="GP203" s="1189"/>
      <c r="GQ203" s="1189"/>
      <c r="GR203" s="1189"/>
      <c r="GS203" s="1189"/>
      <c r="GT203" s="1189"/>
      <c r="GU203" s="1189"/>
    </row>
    <row r="204" spans="1:203" s="1195" customFormat="1" outlineLevel="1" x14ac:dyDescent="0.2">
      <c r="A204" s="1233" t="s">
        <v>729</v>
      </c>
      <c r="B204" s="1234" t="s">
        <v>277</v>
      </c>
      <c r="C204" s="1235" t="s">
        <v>31</v>
      </c>
      <c r="D204" s="1173">
        <v>8</v>
      </c>
      <c r="E204" s="1169">
        <v>11973.06</v>
      </c>
      <c r="F204" s="1169">
        <f t="shared" si="215"/>
        <v>95784.48</v>
      </c>
      <c r="G204" s="1169">
        <v>32008.28</v>
      </c>
      <c r="H204" s="1169">
        <f t="shared" si="216"/>
        <v>256066.24</v>
      </c>
      <c r="I204" s="1169">
        <f t="shared" si="217"/>
        <v>351850.72</v>
      </c>
      <c r="J204" s="1169"/>
      <c r="K204" s="1224"/>
      <c r="L204" s="1173">
        <v>11973.06</v>
      </c>
      <c r="M204" s="1173">
        <f t="shared" si="218"/>
        <v>0</v>
      </c>
      <c r="N204" s="1173">
        <v>32008.28</v>
      </c>
      <c r="O204" s="1173">
        <f t="shared" si="219"/>
        <v>0</v>
      </c>
      <c r="P204" s="1173">
        <f t="shared" si="220"/>
        <v>0</v>
      </c>
      <c r="Q204" s="1224"/>
      <c r="R204" s="1173">
        <v>11973.06</v>
      </c>
      <c r="S204" s="1173">
        <f t="shared" si="221"/>
        <v>0</v>
      </c>
      <c r="T204" s="1173">
        <v>32008.28</v>
      </c>
      <c r="U204" s="1173">
        <f t="shared" si="222"/>
        <v>0</v>
      </c>
      <c r="V204" s="1173">
        <f t="shared" si="223"/>
        <v>0</v>
      </c>
      <c r="W204" s="1226">
        <v>8</v>
      </c>
      <c r="X204" s="1173">
        <v>11973.06</v>
      </c>
      <c r="Y204" s="1173">
        <f t="shared" si="224"/>
        <v>95784.48</v>
      </c>
      <c r="Z204" s="1173">
        <v>32008.28</v>
      </c>
      <c r="AA204" s="1173">
        <f t="shared" si="225"/>
        <v>256066.24</v>
      </c>
      <c r="AB204" s="1173">
        <f t="shared" si="226"/>
        <v>351850.72</v>
      </c>
      <c r="AC204" s="1224"/>
      <c r="AD204" s="1173">
        <v>11973.06</v>
      </c>
      <c r="AE204" s="1173">
        <f t="shared" si="227"/>
        <v>0</v>
      </c>
      <c r="AF204" s="1173">
        <v>32008.28</v>
      </c>
      <c r="AG204" s="1173">
        <f t="shared" si="228"/>
        <v>0</v>
      </c>
      <c r="AH204" s="1173">
        <f t="shared" si="229"/>
        <v>0</v>
      </c>
      <c r="AI204" s="1224"/>
      <c r="AJ204" s="1173">
        <v>11973.06</v>
      </c>
      <c r="AK204" s="1173">
        <f t="shared" si="230"/>
        <v>0</v>
      </c>
      <c r="AL204" s="1173">
        <v>32008.28</v>
      </c>
      <c r="AM204" s="1173">
        <f t="shared" si="231"/>
        <v>0</v>
      </c>
      <c r="AN204" s="1173">
        <f t="shared" si="232"/>
        <v>0</v>
      </c>
      <c r="AO204" s="1224"/>
      <c r="AP204" s="1173">
        <v>11973.06</v>
      </c>
      <c r="AQ204" s="1173">
        <f t="shared" si="233"/>
        <v>0</v>
      </c>
      <c r="AR204" s="1173">
        <v>32008.28</v>
      </c>
      <c r="AS204" s="1173">
        <f t="shared" si="234"/>
        <v>0</v>
      </c>
      <c r="AT204" s="1173">
        <f t="shared" si="235"/>
        <v>0</v>
      </c>
      <c r="AU204" s="1224"/>
      <c r="AV204" s="1173">
        <v>11973.06</v>
      </c>
      <c r="AW204" s="1173">
        <f t="shared" si="236"/>
        <v>0</v>
      </c>
      <c r="AX204" s="1173">
        <v>32008.28</v>
      </c>
      <c r="AY204" s="1173">
        <f t="shared" si="237"/>
        <v>0</v>
      </c>
      <c r="AZ204" s="1173">
        <f t="shared" si="238"/>
        <v>0</v>
      </c>
      <c r="BA204" s="1224"/>
      <c r="BB204" s="1169">
        <v>11973.06</v>
      </c>
      <c r="BC204" s="1169">
        <f t="shared" si="239"/>
        <v>0</v>
      </c>
      <c r="BD204" s="1169">
        <v>32008.28</v>
      </c>
      <c r="BE204" s="1169">
        <f t="shared" si="240"/>
        <v>0</v>
      </c>
      <c r="BF204" s="1169">
        <f t="shared" si="241"/>
        <v>0</v>
      </c>
      <c r="BG204" s="1169"/>
      <c r="BH204" s="1166">
        <f t="shared" si="169"/>
        <v>8</v>
      </c>
      <c r="BI204" s="1169">
        <v>11973.06</v>
      </c>
      <c r="BJ204" s="1169">
        <f t="shared" si="242"/>
        <v>95784.48</v>
      </c>
      <c r="BK204" s="1169">
        <v>32008.28</v>
      </c>
      <c r="BL204" s="1169">
        <f t="shared" si="243"/>
        <v>256066.24</v>
      </c>
      <c r="BM204" s="1169">
        <f t="shared" si="244"/>
        <v>351850.72</v>
      </c>
      <c r="BN204" s="1166">
        <f t="shared" si="170"/>
        <v>0</v>
      </c>
      <c r="BO204" s="1169">
        <v>11973.06</v>
      </c>
      <c r="BP204" s="1169">
        <f t="shared" si="245"/>
        <v>0</v>
      </c>
      <c r="BQ204" s="1169">
        <v>32008.28</v>
      </c>
      <c r="BR204" s="1169">
        <f t="shared" si="246"/>
        <v>0</v>
      </c>
      <c r="BS204" s="1169">
        <f t="shared" si="247"/>
        <v>0</v>
      </c>
      <c r="BT204" s="1125"/>
      <c r="BU204" s="1125"/>
      <c r="BV204" s="1125"/>
      <c r="BW204" s="1125"/>
      <c r="BX204" s="1125"/>
      <c r="BY204" s="1125"/>
      <c r="BZ204" s="1125"/>
      <c r="CA204" s="1125"/>
      <c r="CB204" s="1125"/>
      <c r="CC204" s="1125"/>
      <c r="CD204" s="1125"/>
      <c r="CE204" s="1125"/>
      <c r="CF204" s="1125"/>
      <c r="CG204" s="1125"/>
      <c r="CH204" s="1125"/>
      <c r="CI204" s="1125"/>
      <c r="CJ204" s="1125"/>
      <c r="CK204" s="1125"/>
      <c r="CL204" s="1125"/>
      <c r="CM204" s="1125"/>
      <c r="CN204" s="1125"/>
      <c r="CO204" s="1125"/>
      <c r="CP204" s="1125"/>
      <c r="CQ204" s="1125"/>
      <c r="CR204" s="1125"/>
      <c r="CS204" s="1125"/>
      <c r="CT204" s="1125"/>
      <c r="CU204" s="1125"/>
      <c r="CV204" s="1125"/>
      <c r="CW204" s="1125"/>
      <c r="CX204" s="1125"/>
      <c r="CY204" s="1125"/>
      <c r="CZ204" s="1125"/>
      <c r="DA204" s="1125"/>
      <c r="DB204" s="1125"/>
      <c r="DC204" s="1125"/>
      <c r="DD204" s="1125"/>
      <c r="DE204" s="1125"/>
      <c r="DF204" s="1125"/>
      <c r="DG204" s="1125"/>
      <c r="DH204" s="1125"/>
      <c r="DI204" s="1125"/>
      <c r="DJ204" s="1125"/>
      <c r="DK204" s="1125"/>
      <c r="DL204" s="1125"/>
      <c r="DM204" s="1125"/>
      <c r="DN204" s="1125"/>
      <c r="DO204" s="1125"/>
      <c r="DP204" s="1125"/>
      <c r="DQ204" s="1125"/>
      <c r="DR204" s="1125"/>
      <c r="DS204" s="1125"/>
      <c r="DT204" s="1125"/>
      <c r="DU204" s="1125"/>
      <c r="DV204" s="1125"/>
      <c r="DW204" s="1125"/>
      <c r="DX204" s="1125"/>
      <c r="DY204" s="1125"/>
      <c r="DZ204" s="1125"/>
      <c r="EA204" s="1125"/>
      <c r="EB204" s="1125"/>
      <c r="EC204" s="1125"/>
      <c r="ED204" s="1125"/>
      <c r="EE204" s="1125"/>
      <c r="EF204" s="1125"/>
      <c r="EG204" s="1125"/>
      <c r="EH204" s="1125"/>
      <c r="EI204" s="1125"/>
      <c r="EJ204" s="1125"/>
      <c r="EK204" s="1125"/>
      <c r="EL204" s="1125"/>
      <c r="EM204" s="1125"/>
      <c r="EN204" s="1125"/>
      <c r="EO204" s="1125"/>
      <c r="EP204" s="1125"/>
      <c r="EQ204" s="1125"/>
      <c r="ER204" s="1125"/>
      <c r="ES204" s="1125"/>
      <c r="ET204" s="1125"/>
      <c r="EU204" s="1125"/>
      <c r="EV204" s="1125"/>
      <c r="EW204" s="1125"/>
      <c r="EX204" s="1125"/>
      <c r="EY204" s="1125"/>
      <c r="EZ204" s="1125"/>
      <c r="FA204" s="1125"/>
      <c r="FB204" s="1125"/>
      <c r="FC204" s="1125"/>
      <c r="FD204" s="1125"/>
      <c r="FE204" s="1125"/>
      <c r="FF204" s="1125"/>
      <c r="FG204" s="1125"/>
      <c r="FH204" s="1125"/>
      <c r="FI204" s="1125"/>
      <c r="FJ204" s="1125"/>
      <c r="FK204" s="1125"/>
      <c r="FL204" s="1125"/>
      <c r="FM204" s="1125"/>
      <c r="FN204" s="1125"/>
      <c r="FO204" s="1125"/>
      <c r="FP204" s="1125"/>
      <c r="FQ204" s="1125"/>
      <c r="FR204" s="1125"/>
      <c r="FS204" s="1125"/>
      <c r="FT204" s="1125"/>
      <c r="FU204" s="1125"/>
      <c r="FV204" s="1125"/>
      <c r="FW204" s="1125"/>
      <c r="FX204" s="1125"/>
      <c r="FY204" s="1125"/>
      <c r="FZ204" s="1125"/>
      <c r="GA204" s="1125"/>
      <c r="GB204" s="1125"/>
      <c r="GC204" s="1125"/>
      <c r="GD204" s="1125"/>
      <c r="GE204" s="1125"/>
      <c r="GF204" s="1125"/>
      <c r="GG204" s="1125"/>
      <c r="GH204" s="1125"/>
      <c r="GI204" s="1125"/>
      <c r="GJ204" s="1125"/>
      <c r="GK204" s="1125"/>
      <c r="GL204" s="1125"/>
      <c r="GM204" s="1125"/>
      <c r="GN204" s="1125"/>
      <c r="GO204" s="1125"/>
      <c r="GP204" s="1125"/>
      <c r="GQ204" s="1125"/>
      <c r="GR204" s="1125"/>
      <c r="GS204" s="1125"/>
      <c r="GT204" s="1125"/>
      <c r="GU204" s="1125"/>
    </row>
    <row r="205" spans="1:203" s="1195" customFormat="1" hidden="1" outlineLevel="1" collapsed="1" x14ac:dyDescent="0.2">
      <c r="A205" s="1233" t="s">
        <v>730</v>
      </c>
      <c r="B205" s="1234" t="s">
        <v>278</v>
      </c>
      <c r="C205" s="1235" t="s">
        <v>224</v>
      </c>
      <c r="D205" s="1173">
        <v>12</v>
      </c>
      <c r="E205" s="1169">
        <v>637410.63</v>
      </c>
      <c r="F205" s="1169">
        <f t="shared" si="215"/>
        <v>7648927.5600000005</v>
      </c>
      <c r="G205" s="1169">
        <v>2625837.9</v>
      </c>
      <c r="H205" s="1169">
        <f t="shared" si="216"/>
        <v>31510054.799999997</v>
      </c>
      <c r="I205" s="1169">
        <f t="shared" si="217"/>
        <v>39158982.359999999</v>
      </c>
      <c r="J205" s="1169"/>
      <c r="K205" s="1224">
        <v>10</v>
      </c>
      <c r="L205" s="1173">
        <v>637410.63</v>
      </c>
      <c r="M205" s="1173">
        <f t="shared" si="218"/>
        <v>6374106.2999999998</v>
      </c>
      <c r="N205" s="1173">
        <v>2625837.9</v>
      </c>
      <c r="O205" s="1173">
        <f t="shared" si="219"/>
        <v>26258379</v>
      </c>
      <c r="P205" s="1173">
        <f t="shared" si="220"/>
        <v>32632485.300000001</v>
      </c>
      <c r="Q205" s="1224">
        <v>2</v>
      </c>
      <c r="R205" s="1173">
        <v>637410.63</v>
      </c>
      <c r="S205" s="1173">
        <f t="shared" si="221"/>
        <v>1274821.26</v>
      </c>
      <c r="T205" s="1173">
        <v>2625837.9</v>
      </c>
      <c r="U205" s="1173">
        <f t="shared" si="222"/>
        <v>5251675.8</v>
      </c>
      <c r="V205" s="1173">
        <f t="shared" si="223"/>
        <v>6526497.0599999996</v>
      </c>
      <c r="W205" s="1226"/>
      <c r="X205" s="1173">
        <v>637410.63</v>
      </c>
      <c r="Y205" s="1173">
        <f t="shared" si="224"/>
        <v>0</v>
      </c>
      <c r="Z205" s="1173">
        <v>2625837.9</v>
      </c>
      <c r="AA205" s="1173">
        <f t="shared" si="225"/>
        <v>0</v>
      </c>
      <c r="AB205" s="1173">
        <f t="shared" si="226"/>
        <v>0</v>
      </c>
      <c r="AC205" s="1224"/>
      <c r="AD205" s="1173">
        <v>637410.63</v>
      </c>
      <c r="AE205" s="1173">
        <f t="shared" si="227"/>
        <v>0</v>
      </c>
      <c r="AF205" s="1173">
        <v>2625837.9</v>
      </c>
      <c r="AG205" s="1173">
        <f t="shared" si="228"/>
        <v>0</v>
      </c>
      <c r="AH205" s="1173">
        <f t="shared" si="229"/>
        <v>0</v>
      </c>
      <c r="AI205" s="1224"/>
      <c r="AJ205" s="1173">
        <v>637410.63</v>
      </c>
      <c r="AK205" s="1173">
        <f t="shared" si="230"/>
        <v>0</v>
      </c>
      <c r="AL205" s="1173">
        <v>2625837.9</v>
      </c>
      <c r="AM205" s="1173">
        <f t="shared" si="231"/>
        <v>0</v>
      </c>
      <c r="AN205" s="1173">
        <f t="shared" si="232"/>
        <v>0</v>
      </c>
      <c r="AO205" s="1224"/>
      <c r="AP205" s="1173">
        <v>637410.63</v>
      </c>
      <c r="AQ205" s="1173">
        <f t="shared" si="233"/>
        <v>0</v>
      </c>
      <c r="AR205" s="1173">
        <v>2625837.9</v>
      </c>
      <c r="AS205" s="1173">
        <f t="shared" si="234"/>
        <v>0</v>
      </c>
      <c r="AT205" s="1173">
        <f t="shared" si="235"/>
        <v>0</v>
      </c>
      <c r="AU205" s="1224"/>
      <c r="AV205" s="1173">
        <v>637410.63</v>
      </c>
      <c r="AW205" s="1173">
        <f t="shared" si="236"/>
        <v>0</v>
      </c>
      <c r="AX205" s="1173">
        <v>2625837.9</v>
      </c>
      <c r="AY205" s="1173">
        <f t="shared" si="237"/>
        <v>0</v>
      </c>
      <c r="AZ205" s="1173">
        <f t="shared" si="238"/>
        <v>0</v>
      </c>
      <c r="BA205" s="1224"/>
      <c r="BB205" s="1169">
        <v>637410.63</v>
      </c>
      <c r="BC205" s="1169">
        <f t="shared" si="239"/>
        <v>0</v>
      </c>
      <c r="BD205" s="1169">
        <v>2625837.9</v>
      </c>
      <c r="BE205" s="1169">
        <f t="shared" si="240"/>
        <v>0</v>
      </c>
      <c r="BF205" s="1169">
        <f t="shared" si="241"/>
        <v>0</v>
      </c>
      <c r="BG205" s="1169"/>
      <c r="BH205" s="1166">
        <f t="shared" si="169"/>
        <v>12</v>
      </c>
      <c r="BI205" s="1169">
        <v>637410.63</v>
      </c>
      <c r="BJ205" s="1169">
        <f t="shared" si="242"/>
        <v>7648927.5600000005</v>
      </c>
      <c r="BK205" s="1169">
        <v>2625837.9</v>
      </c>
      <c r="BL205" s="1169">
        <f t="shared" si="243"/>
        <v>31510054.799999997</v>
      </c>
      <c r="BM205" s="1169">
        <f t="shared" si="244"/>
        <v>39158982.359999999</v>
      </c>
      <c r="BN205" s="1166">
        <f t="shared" si="170"/>
        <v>0</v>
      </c>
      <c r="BO205" s="1169">
        <v>637410.63</v>
      </c>
      <c r="BP205" s="1169">
        <f t="shared" si="245"/>
        <v>0</v>
      </c>
      <c r="BQ205" s="1169">
        <v>2625837.9</v>
      </c>
      <c r="BR205" s="1169">
        <f t="shared" si="246"/>
        <v>0</v>
      </c>
      <c r="BS205" s="1169">
        <f t="shared" si="247"/>
        <v>0</v>
      </c>
      <c r="BT205" s="1125"/>
      <c r="BU205" s="1125"/>
      <c r="BV205" s="1125"/>
      <c r="BW205" s="1125"/>
      <c r="BX205" s="1125"/>
      <c r="BY205" s="1125"/>
      <c r="BZ205" s="1125"/>
      <c r="CA205" s="1125"/>
      <c r="CB205" s="1125"/>
      <c r="CC205" s="1125"/>
      <c r="CD205" s="1125"/>
      <c r="CE205" s="1125"/>
      <c r="CF205" s="1125"/>
      <c r="CG205" s="1125"/>
      <c r="CH205" s="1125"/>
      <c r="CI205" s="1125"/>
      <c r="CJ205" s="1125"/>
      <c r="CK205" s="1125"/>
      <c r="CL205" s="1125"/>
      <c r="CM205" s="1125"/>
      <c r="CN205" s="1125"/>
      <c r="CO205" s="1125"/>
      <c r="CP205" s="1125"/>
      <c r="CQ205" s="1125"/>
      <c r="CR205" s="1125"/>
      <c r="CS205" s="1125"/>
      <c r="CT205" s="1125"/>
      <c r="CU205" s="1125"/>
      <c r="CV205" s="1125"/>
      <c r="CW205" s="1125"/>
      <c r="CX205" s="1125"/>
      <c r="CY205" s="1125"/>
      <c r="CZ205" s="1125"/>
      <c r="DA205" s="1125"/>
      <c r="DB205" s="1125"/>
      <c r="DC205" s="1125"/>
      <c r="DD205" s="1125"/>
      <c r="DE205" s="1125"/>
      <c r="DF205" s="1125"/>
      <c r="DG205" s="1125"/>
      <c r="DH205" s="1125"/>
      <c r="DI205" s="1125"/>
      <c r="DJ205" s="1125"/>
      <c r="DK205" s="1125"/>
      <c r="DL205" s="1125"/>
      <c r="DM205" s="1125"/>
      <c r="DN205" s="1125"/>
      <c r="DO205" s="1125"/>
      <c r="DP205" s="1125"/>
      <c r="DQ205" s="1125"/>
      <c r="DR205" s="1125"/>
      <c r="DS205" s="1125"/>
      <c r="DT205" s="1125"/>
      <c r="DU205" s="1125"/>
      <c r="DV205" s="1125"/>
      <c r="DW205" s="1125"/>
      <c r="DX205" s="1125"/>
      <c r="DY205" s="1125"/>
      <c r="DZ205" s="1125"/>
      <c r="EA205" s="1125"/>
      <c r="EB205" s="1125"/>
      <c r="EC205" s="1125"/>
      <c r="ED205" s="1125"/>
      <c r="EE205" s="1125"/>
      <c r="EF205" s="1125"/>
      <c r="EG205" s="1125"/>
      <c r="EH205" s="1125"/>
      <c r="EI205" s="1125"/>
      <c r="EJ205" s="1125"/>
      <c r="EK205" s="1125"/>
      <c r="EL205" s="1125"/>
      <c r="EM205" s="1125"/>
      <c r="EN205" s="1125"/>
      <c r="EO205" s="1125"/>
      <c r="EP205" s="1125"/>
      <c r="EQ205" s="1125"/>
      <c r="ER205" s="1125"/>
      <c r="ES205" s="1125"/>
      <c r="ET205" s="1125"/>
      <c r="EU205" s="1125"/>
      <c r="EV205" s="1125"/>
      <c r="EW205" s="1125"/>
      <c r="EX205" s="1125"/>
      <c r="EY205" s="1125"/>
      <c r="EZ205" s="1125"/>
      <c r="FA205" s="1125"/>
      <c r="FB205" s="1125"/>
      <c r="FC205" s="1125"/>
      <c r="FD205" s="1125"/>
      <c r="FE205" s="1125"/>
      <c r="FF205" s="1125"/>
      <c r="FG205" s="1125"/>
      <c r="FH205" s="1125"/>
      <c r="FI205" s="1125"/>
      <c r="FJ205" s="1125"/>
      <c r="FK205" s="1125"/>
      <c r="FL205" s="1125"/>
      <c r="FM205" s="1125"/>
      <c r="FN205" s="1125"/>
      <c r="FO205" s="1125"/>
      <c r="FP205" s="1125"/>
      <c r="FQ205" s="1125"/>
      <c r="FR205" s="1125"/>
      <c r="FS205" s="1125"/>
      <c r="FT205" s="1125"/>
      <c r="FU205" s="1125"/>
      <c r="FV205" s="1125"/>
      <c r="FW205" s="1125"/>
      <c r="FX205" s="1125"/>
      <c r="FY205" s="1125"/>
      <c r="FZ205" s="1125"/>
      <c r="GA205" s="1125"/>
      <c r="GB205" s="1125"/>
      <c r="GC205" s="1125"/>
      <c r="GD205" s="1125"/>
      <c r="GE205" s="1125"/>
      <c r="GF205" s="1125"/>
      <c r="GG205" s="1125"/>
      <c r="GH205" s="1125"/>
      <c r="GI205" s="1125"/>
      <c r="GJ205" s="1125"/>
      <c r="GK205" s="1125"/>
      <c r="GL205" s="1125"/>
      <c r="GM205" s="1125"/>
      <c r="GN205" s="1125"/>
      <c r="GO205" s="1125"/>
      <c r="GP205" s="1125"/>
      <c r="GQ205" s="1125"/>
      <c r="GR205" s="1125"/>
      <c r="GS205" s="1125"/>
      <c r="GT205" s="1125"/>
      <c r="GU205" s="1125"/>
    </row>
    <row r="206" spans="1:203" s="1236" customFormat="1" outlineLevel="1" collapsed="1" x14ac:dyDescent="0.2">
      <c r="A206" s="1233" t="s">
        <v>731</v>
      </c>
      <c r="B206" s="1234" t="s">
        <v>280</v>
      </c>
      <c r="C206" s="1235" t="s">
        <v>224</v>
      </c>
      <c r="D206" s="1173">
        <v>14</v>
      </c>
      <c r="E206" s="1169">
        <v>46198.46</v>
      </c>
      <c r="F206" s="1169">
        <f t="shared" si="215"/>
        <v>646778.43999999994</v>
      </c>
      <c r="G206" s="1169">
        <v>372209.5</v>
      </c>
      <c r="H206" s="1169">
        <f t="shared" si="216"/>
        <v>5210933</v>
      </c>
      <c r="I206" s="1169">
        <f t="shared" si="217"/>
        <v>5857711.4399999995</v>
      </c>
      <c r="J206" s="1169"/>
      <c r="K206" s="1224"/>
      <c r="L206" s="1173">
        <v>46198.46</v>
      </c>
      <c r="M206" s="1173">
        <f t="shared" si="218"/>
        <v>0</v>
      </c>
      <c r="N206" s="1173">
        <v>372209.5</v>
      </c>
      <c r="O206" s="1173">
        <f t="shared" si="219"/>
        <v>0</v>
      </c>
      <c r="P206" s="1173">
        <f t="shared" si="220"/>
        <v>0</v>
      </c>
      <c r="Q206" s="1224"/>
      <c r="R206" s="1173">
        <v>46198.46</v>
      </c>
      <c r="S206" s="1173">
        <f t="shared" si="221"/>
        <v>0</v>
      </c>
      <c r="T206" s="1173">
        <v>372209.5</v>
      </c>
      <c r="U206" s="1173">
        <f t="shared" si="222"/>
        <v>0</v>
      </c>
      <c r="V206" s="1173">
        <f t="shared" si="223"/>
        <v>0</v>
      </c>
      <c r="W206" s="1226">
        <v>14</v>
      </c>
      <c r="X206" s="1173">
        <v>46198.46</v>
      </c>
      <c r="Y206" s="1173">
        <f t="shared" si="224"/>
        <v>646778.43999999994</v>
      </c>
      <c r="Z206" s="1173">
        <v>372209.5</v>
      </c>
      <c r="AA206" s="1173">
        <f t="shared" si="225"/>
        <v>5210933</v>
      </c>
      <c r="AB206" s="1173">
        <f t="shared" si="226"/>
        <v>5857711.4399999995</v>
      </c>
      <c r="AC206" s="1224"/>
      <c r="AD206" s="1173">
        <v>46198.46</v>
      </c>
      <c r="AE206" s="1173">
        <f t="shared" si="227"/>
        <v>0</v>
      </c>
      <c r="AF206" s="1173">
        <v>372209.5</v>
      </c>
      <c r="AG206" s="1173">
        <f t="shared" si="228"/>
        <v>0</v>
      </c>
      <c r="AH206" s="1173">
        <f t="shared" si="229"/>
        <v>0</v>
      </c>
      <c r="AI206" s="1224"/>
      <c r="AJ206" s="1173">
        <v>46198.46</v>
      </c>
      <c r="AK206" s="1173">
        <f t="shared" si="230"/>
        <v>0</v>
      </c>
      <c r="AL206" s="1173">
        <v>372209.5</v>
      </c>
      <c r="AM206" s="1173">
        <f t="shared" si="231"/>
        <v>0</v>
      </c>
      <c r="AN206" s="1173">
        <f t="shared" si="232"/>
        <v>0</v>
      </c>
      <c r="AO206" s="1224"/>
      <c r="AP206" s="1173">
        <v>46198.46</v>
      </c>
      <c r="AQ206" s="1173">
        <f t="shared" si="233"/>
        <v>0</v>
      </c>
      <c r="AR206" s="1173">
        <v>372209.5</v>
      </c>
      <c r="AS206" s="1173">
        <f t="shared" si="234"/>
        <v>0</v>
      </c>
      <c r="AT206" s="1173">
        <f t="shared" si="235"/>
        <v>0</v>
      </c>
      <c r="AU206" s="1224"/>
      <c r="AV206" s="1173">
        <v>46198.46</v>
      </c>
      <c r="AW206" s="1173">
        <f t="shared" si="236"/>
        <v>0</v>
      </c>
      <c r="AX206" s="1173">
        <v>372209.5</v>
      </c>
      <c r="AY206" s="1173">
        <f t="shared" si="237"/>
        <v>0</v>
      </c>
      <c r="AZ206" s="1173">
        <f t="shared" si="238"/>
        <v>0</v>
      </c>
      <c r="BA206" s="1224"/>
      <c r="BB206" s="1169">
        <v>46198.46</v>
      </c>
      <c r="BC206" s="1169">
        <f t="shared" si="239"/>
        <v>0</v>
      </c>
      <c r="BD206" s="1169">
        <v>372209.5</v>
      </c>
      <c r="BE206" s="1169">
        <f t="shared" si="240"/>
        <v>0</v>
      </c>
      <c r="BF206" s="1169">
        <f t="shared" si="241"/>
        <v>0</v>
      </c>
      <c r="BG206" s="1169"/>
      <c r="BH206" s="1166">
        <f t="shared" si="169"/>
        <v>14</v>
      </c>
      <c r="BI206" s="1169">
        <v>46198.46</v>
      </c>
      <c r="BJ206" s="1169">
        <f t="shared" si="242"/>
        <v>646778.43999999994</v>
      </c>
      <c r="BK206" s="1169">
        <v>372209.5</v>
      </c>
      <c r="BL206" s="1169">
        <f t="shared" si="243"/>
        <v>5210933</v>
      </c>
      <c r="BM206" s="1169">
        <f t="shared" si="244"/>
        <v>5857711.4399999995</v>
      </c>
      <c r="BN206" s="1166">
        <f t="shared" si="170"/>
        <v>0</v>
      </c>
      <c r="BO206" s="1169">
        <v>46198.46</v>
      </c>
      <c r="BP206" s="1169">
        <f t="shared" si="245"/>
        <v>0</v>
      </c>
      <c r="BQ206" s="1169">
        <v>372209.5</v>
      </c>
      <c r="BR206" s="1169">
        <f t="shared" si="246"/>
        <v>0</v>
      </c>
      <c r="BS206" s="1169">
        <f t="shared" si="247"/>
        <v>0</v>
      </c>
      <c r="BT206" s="1189"/>
      <c r="BU206" s="1189"/>
      <c r="BV206" s="1189"/>
      <c r="BW206" s="1189"/>
      <c r="BX206" s="1189"/>
      <c r="BY206" s="1189"/>
      <c r="BZ206" s="1189"/>
      <c r="CA206" s="1189"/>
      <c r="CB206" s="1189"/>
      <c r="CC206" s="1189"/>
      <c r="CD206" s="1189"/>
      <c r="CE206" s="1189"/>
      <c r="CF206" s="1189"/>
      <c r="CG206" s="1189"/>
      <c r="CH206" s="1189"/>
      <c r="CI206" s="1189"/>
      <c r="CJ206" s="1189"/>
      <c r="CK206" s="1189"/>
      <c r="CL206" s="1189"/>
      <c r="CM206" s="1189"/>
      <c r="CN206" s="1189"/>
      <c r="CO206" s="1189"/>
      <c r="CP206" s="1189"/>
      <c r="CQ206" s="1189"/>
      <c r="CR206" s="1189"/>
      <c r="CS206" s="1189"/>
      <c r="CT206" s="1189"/>
      <c r="CU206" s="1189"/>
      <c r="CV206" s="1189"/>
      <c r="CW206" s="1189"/>
      <c r="CX206" s="1189"/>
      <c r="CY206" s="1189"/>
      <c r="CZ206" s="1189"/>
      <c r="DA206" s="1189"/>
      <c r="DB206" s="1189"/>
      <c r="DC206" s="1189"/>
      <c r="DD206" s="1189"/>
      <c r="DE206" s="1189"/>
      <c r="DF206" s="1189"/>
      <c r="DG206" s="1189"/>
      <c r="DH206" s="1189"/>
      <c r="DI206" s="1189"/>
      <c r="DJ206" s="1189"/>
      <c r="DK206" s="1189"/>
      <c r="DL206" s="1189"/>
      <c r="DM206" s="1189"/>
      <c r="DN206" s="1189"/>
      <c r="DO206" s="1189"/>
      <c r="DP206" s="1189"/>
      <c r="DQ206" s="1189"/>
      <c r="DR206" s="1189"/>
      <c r="DS206" s="1189"/>
      <c r="DT206" s="1189"/>
      <c r="DU206" s="1189"/>
      <c r="DV206" s="1189"/>
      <c r="DW206" s="1189"/>
      <c r="DX206" s="1189"/>
      <c r="DY206" s="1189"/>
      <c r="DZ206" s="1189"/>
      <c r="EA206" s="1189"/>
      <c r="EB206" s="1189"/>
      <c r="EC206" s="1189"/>
      <c r="ED206" s="1189"/>
      <c r="EE206" s="1189"/>
      <c r="EF206" s="1189"/>
      <c r="EG206" s="1189"/>
      <c r="EH206" s="1189"/>
      <c r="EI206" s="1189"/>
      <c r="EJ206" s="1189"/>
      <c r="EK206" s="1189"/>
      <c r="EL206" s="1189"/>
      <c r="EM206" s="1189"/>
      <c r="EN206" s="1189"/>
      <c r="EO206" s="1189"/>
      <c r="EP206" s="1189"/>
      <c r="EQ206" s="1189"/>
      <c r="ER206" s="1189"/>
      <c r="ES206" s="1189"/>
      <c r="ET206" s="1189"/>
      <c r="EU206" s="1189"/>
      <c r="EV206" s="1189"/>
      <c r="EW206" s="1189"/>
      <c r="EX206" s="1189"/>
      <c r="EY206" s="1189"/>
      <c r="EZ206" s="1189"/>
      <c r="FA206" s="1189"/>
      <c r="FB206" s="1189"/>
      <c r="FC206" s="1189"/>
      <c r="FD206" s="1189"/>
      <c r="FE206" s="1189"/>
      <c r="FF206" s="1189"/>
      <c r="FG206" s="1189"/>
      <c r="FH206" s="1189"/>
      <c r="FI206" s="1189"/>
      <c r="FJ206" s="1189"/>
      <c r="FK206" s="1189"/>
      <c r="FL206" s="1189"/>
      <c r="FM206" s="1189"/>
      <c r="FN206" s="1189"/>
      <c r="FO206" s="1189"/>
      <c r="FP206" s="1189"/>
      <c r="FQ206" s="1189"/>
      <c r="FR206" s="1189"/>
      <c r="FS206" s="1189"/>
      <c r="FT206" s="1189"/>
      <c r="FU206" s="1189"/>
      <c r="FV206" s="1189"/>
      <c r="FW206" s="1189"/>
      <c r="FX206" s="1189"/>
      <c r="FY206" s="1189"/>
      <c r="FZ206" s="1189"/>
      <c r="GA206" s="1189"/>
      <c r="GB206" s="1189"/>
      <c r="GC206" s="1189"/>
      <c r="GD206" s="1189"/>
      <c r="GE206" s="1189"/>
      <c r="GF206" s="1189"/>
      <c r="GG206" s="1189"/>
      <c r="GH206" s="1189"/>
      <c r="GI206" s="1189"/>
      <c r="GJ206" s="1189"/>
      <c r="GK206" s="1189"/>
      <c r="GL206" s="1189"/>
      <c r="GM206" s="1189"/>
      <c r="GN206" s="1189"/>
      <c r="GO206" s="1189"/>
      <c r="GP206" s="1189"/>
      <c r="GQ206" s="1189"/>
      <c r="GR206" s="1189"/>
      <c r="GS206" s="1189"/>
      <c r="GT206" s="1189"/>
      <c r="GU206" s="1189"/>
    </row>
    <row r="207" spans="1:203" s="1236" customFormat="1" outlineLevel="1" collapsed="1" x14ac:dyDescent="0.2">
      <c r="A207" s="1233" t="s">
        <v>732</v>
      </c>
      <c r="B207" s="1234" t="s">
        <v>276</v>
      </c>
      <c r="C207" s="1235" t="s">
        <v>1167</v>
      </c>
      <c r="D207" s="1173">
        <v>690.2</v>
      </c>
      <c r="E207" s="1169">
        <v>3758</v>
      </c>
      <c r="F207" s="1169">
        <f t="shared" si="215"/>
        <v>2593771.6</v>
      </c>
      <c r="G207" s="1169">
        <v>1100</v>
      </c>
      <c r="H207" s="1169">
        <f t="shared" si="216"/>
        <v>759220</v>
      </c>
      <c r="I207" s="1169">
        <f t="shared" si="217"/>
        <v>3352991.6</v>
      </c>
      <c r="J207" s="1169"/>
      <c r="K207" s="1224"/>
      <c r="L207" s="1173">
        <v>3758</v>
      </c>
      <c r="M207" s="1173">
        <f t="shared" si="218"/>
        <v>0</v>
      </c>
      <c r="N207" s="1173">
        <v>1100</v>
      </c>
      <c r="O207" s="1173">
        <f t="shared" si="219"/>
        <v>0</v>
      </c>
      <c r="P207" s="1173">
        <f t="shared" si="220"/>
        <v>0</v>
      </c>
      <c r="Q207" s="1224">
        <v>500</v>
      </c>
      <c r="R207" s="1173">
        <v>3758</v>
      </c>
      <c r="S207" s="1173">
        <f t="shared" si="221"/>
        <v>1879000</v>
      </c>
      <c r="T207" s="1173">
        <v>1100</v>
      </c>
      <c r="U207" s="1173">
        <f t="shared" si="222"/>
        <v>550000</v>
      </c>
      <c r="V207" s="1173">
        <f t="shared" si="223"/>
        <v>2429000</v>
      </c>
      <c r="W207" s="1226">
        <f>D207-Q207</f>
        <v>190.20000000000005</v>
      </c>
      <c r="X207" s="1173">
        <v>3758</v>
      </c>
      <c r="Y207" s="1173">
        <f t="shared" si="224"/>
        <v>714771.60000000021</v>
      </c>
      <c r="Z207" s="1173">
        <v>1100</v>
      </c>
      <c r="AA207" s="1173">
        <f t="shared" si="225"/>
        <v>209220.00000000006</v>
      </c>
      <c r="AB207" s="1173">
        <f t="shared" si="226"/>
        <v>923991.60000000033</v>
      </c>
      <c r="AC207" s="1224"/>
      <c r="AD207" s="1173">
        <v>3758</v>
      </c>
      <c r="AE207" s="1173">
        <f t="shared" si="227"/>
        <v>0</v>
      </c>
      <c r="AF207" s="1173">
        <v>1100</v>
      </c>
      <c r="AG207" s="1173">
        <f t="shared" si="228"/>
        <v>0</v>
      </c>
      <c r="AH207" s="1173">
        <f t="shared" si="229"/>
        <v>0</v>
      </c>
      <c r="AI207" s="1224"/>
      <c r="AJ207" s="1173">
        <v>3758</v>
      </c>
      <c r="AK207" s="1173">
        <f t="shared" si="230"/>
        <v>0</v>
      </c>
      <c r="AL207" s="1173">
        <v>1100</v>
      </c>
      <c r="AM207" s="1173">
        <f t="shared" si="231"/>
        <v>0</v>
      </c>
      <c r="AN207" s="1173">
        <f t="shared" si="232"/>
        <v>0</v>
      </c>
      <c r="AO207" s="1224"/>
      <c r="AP207" s="1173">
        <v>3758</v>
      </c>
      <c r="AQ207" s="1173">
        <f t="shared" si="233"/>
        <v>0</v>
      </c>
      <c r="AR207" s="1173">
        <v>1100</v>
      </c>
      <c r="AS207" s="1173">
        <f t="shared" si="234"/>
        <v>0</v>
      </c>
      <c r="AT207" s="1173">
        <f t="shared" si="235"/>
        <v>0</v>
      </c>
      <c r="AU207" s="1224"/>
      <c r="AV207" s="1173">
        <v>3758</v>
      </c>
      <c r="AW207" s="1173">
        <f t="shared" si="236"/>
        <v>0</v>
      </c>
      <c r="AX207" s="1173">
        <v>1100</v>
      </c>
      <c r="AY207" s="1173">
        <f t="shared" si="237"/>
        <v>0</v>
      </c>
      <c r="AZ207" s="1173">
        <f t="shared" si="238"/>
        <v>0</v>
      </c>
      <c r="BA207" s="1224"/>
      <c r="BB207" s="1169">
        <v>3758</v>
      </c>
      <c r="BC207" s="1169">
        <f t="shared" si="239"/>
        <v>0</v>
      </c>
      <c r="BD207" s="1169">
        <v>1100</v>
      </c>
      <c r="BE207" s="1169">
        <f t="shared" si="240"/>
        <v>0</v>
      </c>
      <c r="BF207" s="1169">
        <f t="shared" si="241"/>
        <v>0</v>
      </c>
      <c r="BG207" s="1169"/>
      <c r="BH207" s="1166">
        <f t="shared" si="169"/>
        <v>690.2</v>
      </c>
      <c r="BI207" s="1169">
        <v>3758</v>
      </c>
      <c r="BJ207" s="1169">
        <f t="shared" si="242"/>
        <v>2593771.6</v>
      </c>
      <c r="BK207" s="1169">
        <v>1100</v>
      </c>
      <c r="BL207" s="1169">
        <f t="shared" si="243"/>
        <v>759220</v>
      </c>
      <c r="BM207" s="1169">
        <f t="shared" si="244"/>
        <v>3352991.6</v>
      </c>
      <c r="BN207" s="1166">
        <f t="shared" si="170"/>
        <v>0</v>
      </c>
      <c r="BO207" s="1169">
        <v>3758</v>
      </c>
      <c r="BP207" s="1169">
        <f t="shared" si="245"/>
        <v>0</v>
      </c>
      <c r="BQ207" s="1169">
        <v>1100</v>
      </c>
      <c r="BR207" s="1169">
        <f t="shared" si="246"/>
        <v>0</v>
      </c>
      <c r="BS207" s="1169">
        <f t="shared" si="247"/>
        <v>0</v>
      </c>
      <c r="BT207" s="1189"/>
      <c r="BU207" s="1189"/>
      <c r="BV207" s="1189"/>
      <c r="BW207" s="1189"/>
      <c r="BX207" s="1189"/>
      <c r="BY207" s="1189"/>
      <c r="BZ207" s="1189"/>
      <c r="CA207" s="1189"/>
      <c r="CB207" s="1189"/>
      <c r="CC207" s="1189"/>
      <c r="CD207" s="1189"/>
      <c r="CE207" s="1189"/>
      <c r="CF207" s="1189"/>
      <c r="CG207" s="1189"/>
      <c r="CH207" s="1189"/>
      <c r="CI207" s="1189"/>
      <c r="CJ207" s="1189"/>
      <c r="CK207" s="1189"/>
      <c r="CL207" s="1189"/>
      <c r="CM207" s="1189"/>
      <c r="CN207" s="1189"/>
      <c r="CO207" s="1189"/>
      <c r="CP207" s="1189"/>
      <c r="CQ207" s="1189"/>
      <c r="CR207" s="1189"/>
      <c r="CS207" s="1189"/>
      <c r="CT207" s="1189"/>
      <c r="CU207" s="1189"/>
      <c r="CV207" s="1189"/>
      <c r="CW207" s="1189"/>
      <c r="CX207" s="1189"/>
      <c r="CY207" s="1189"/>
      <c r="CZ207" s="1189"/>
      <c r="DA207" s="1189"/>
      <c r="DB207" s="1189"/>
      <c r="DC207" s="1189"/>
      <c r="DD207" s="1189"/>
      <c r="DE207" s="1189"/>
      <c r="DF207" s="1189"/>
      <c r="DG207" s="1189"/>
      <c r="DH207" s="1189"/>
      <c r="DI207" s="1189"/>
      <c r="DJ207" s="1189"/>
      <c r="DK207" s="1189"/>
      <c r="DL207" s="1189"/>
      <c r="DM207" s="1189"/>
      <c r="DN207" s="1189"/>
      <c r="DO207" s="1189"/>
      <c r="DP207" s="1189"/>
      <c r="DQ207" s="1189"/>
      <c r="DR207" s="1189"/>
      <c r="DS207" s="1189"/>
      <c r="DT207" s="1189"/>
      <c r="DU207" s="1189"/>
      <c r="DV207" s="1189"/>
      <c r="DW207" s="1189"/>
      <c r="DX207" s="1189"/>
      <c r="DY207" s="1189"/>
      <c r="DZ207" s="1189"/>
      <c r="EA207" s="1189"/>
      <c r="EB207" s="1189"/>
      <c r="EC207" s="1189"/>
      <c r="ED207" s="1189"/>
      <c r="EE207" s="1189"/>
      <c r="EF207" s="1189"/>
      <c r="EG207" s="1189"/>
      <c r="EH207" s="1189"/>
      <c r="EI207" s="1189"/>
      <c r="EJ207" s="1189"/>
      <c r="EK207" s="1189"/>
      <c r="EL207" s="1189"/>
      <c r="EM207" s="1189"/>
      <c r="EN207" s="1189"/>
      <c r="EO207" s="1189"/>
      <c r="EP207" s="1189"/>
      <c r="EQ207" s="1189"/>
      <c r="ER207" s="1189"/>
      <c r="ES207" s="1189"/>
      <c r="ET207" s="1189"/>
      <c r="EU207" s="1189"/>
      <c r="EV207" s="1189"/>
      <c r="EW207" s="1189"/>
      <c r="EX207" s="1189"/>
      <c r="EY207" s="1189"/>
      <c r="EZ207" s="1189"/>
      <c r="FA207" s="1189"/>
      <c r="FB207" s="1189"/>
      <c r="FC207" s="1189"/>
      <c r="FD207" s="1189"/>
      <c r="FE207" s="1189"/>
      <c r="FF207" s="1189"/>
      <c r="FG207" s="1189"/>
      <c r="FH207" s="1189"/>
      <c r="FI207" s="1189"/>
      <c r="FJ207" s="1189"/>
      <c r="FK207" s="1189"/>
      <c r="FL207" s="1189"/>
      <c r="FM207" s="1189"/>
      <c r="FN207" s="1189"/>
      <c r="FO207" s="1189"/>
      <c r="FP207" s="1189"/>
      <c r="FQ207" s="1189"/>
      <c r="FR207" s="1189"/>
      <c r="FS207" s="1189"/>
      <c r="FT207" s="1189"/>
      <c r="FU207" s="1189"/>
      <c r="FV207" s="1189"/>
      <c r="FW207" s="1189"/>
      <c r="FX207" s="1189"/>
      <c r="FY207" s="1189"/>
      <c r="FZ207" s="1189"/>
      <c r="GA207" s="1189"/>
      <c r="GB207" s="1189"/>
      <c r="GC207" s="1189"/>
      <c r="GD207" s="1189"/>
      <c r="GE207" s="1189"/>
      <c r="GF207" s="1189"/>
      <c r="GG207" s="1189"/>
      <c r="GH207" s="1189"/>
      <c r="GI207" s="1189"/>
      <c r="GJ207" s="1189"/>
      <c r="GK207" s="1189"/>
      <c r="GL207" s="1189"/>
      <c r="GM207" s="1189"/>
      <c r="GN207" s="1189"/>
      <c r="GO207" s="1189"/>
      <c r="GP207" s="1189"/>
      <c r="GQ207" s="1189"/>
      <c r="GR207" s="1189"/>
      <c r="GS207" s="1189"/>
      <c r="GT207" s="1189"/>
      <c r="GU207" s="1189"/>
    </row>
    <row r="208" spans="1:203" s="1195" customFormat="1" hidden="1" outlineLevel="1" x14ac:dyDescent="0.2">
      <c r="A208" s="1233" t="s">
        <v>733</v>
      </c>
      <c r="B208" s="1234" t="s">
        <v>281</v>
      </c>
      <c r="C208" s="1235"/>
      <c r="D208" s="1173"/>
      <c r="E208" s="1169">
        <v>0</v>
      </c>
      <c r="F208" s="1169"/>
      <c r="G208" s="1169">
        <v>0</v>
      </c>
      <c r="H208" s="1169"/>
      <c r="I208" s="1169"/>
      <c r="J208" s="1169"/>
      <c r="K208" s="1224"/>
      <c r="L208" s="1173">
        <v>0</v>
      </c>
      <c r="M208" s="1173"/>
      <c r="N208" s="1173">
        <v>0</v>
      </c>
      <c r="O208" s="1173"/>
      <c r="P208" s="1173"/>
      <c r="Q208" s="1224"/>
      <c r="R208" s="1173">
        <v>0</v>
      </c>
      <c r="S208" s="1173"/>
      <c r="T208" s="1173">
        <v>0</v>
      </c>
      <c r="U208" s="1173"/>
      <c r="V208" s="1173"/>
      <c r="W208" s="1226"/>
      <c r="X208" s="1173">
        <v>0</v>
      </c>
      <c r="Y208" s="1173"/>
      <c r="Z208" s="1173">
        <v>0</v>
      </c>
      <c r="AA208" s="1173"/>
      <c r="AB208" s="1173"/>
      <c r="AC208" s="1224"/>
      <c r="AD208" s="1173">
        <v>0</v>
      </c>
      <c r="AE208" s="1173"/>
      <c r="AF208" s="1173">
        <v>0</v>
      </c>
      <c r="AG208" s="1173"/>
      <c r="AH208" s="1173"/>
      <c r="AI208" s="1224"/>
      <c r="AJ208" s="1173">
        <v>0</v>
      </c>
      <c r="AK208" s="1173"/>
      <c r="AL208" s="1173">
        <v>0</v>
      </c>
      <c r="AM208" s="1173"/>
      <c r="AN208" s="1173"/>
      <c r="AO208" s="1224"/>
      <c r="AP208" s="1173">
        <v>0</v>
      </c>
      <c r="AQ208" s="1173"/>
      <c r="AR208" s="1173">
        <v>0</v>
      </c>
      <c r="AS208" s="1173"/>
      <c r="AT208" s="1173"/>
      <c r="AU208" s="1224"/>
      <c r="AV208" s="1173">
        <v>0</v>
      </c>
      <c r="AW208" s="1173"/>
      <c r="AX208" s="1173">
        <v>0</v>
      </c>
      <c r="AY208" s="1173"/>
      <c r="AZ208" s="1173"/>
      <c r="BA208" s="1224"/>
      <c r="BB208" s="1169">
        <v>0</v>
      </c>
      <c r="BC208" s="1169"/>
      <c r="BD208" s="1169">
        <v>0</v>
      </c>
      <c r="BE208" s="1169"/>
      <c r="BF208" s="1169"/>
      <c r="BG208" s="1169"/>
      <c r="BH208" s="1166">
        <f t="shared" si="169"/>
        <v>0</v>
      </c>
      <c r="BI208" s="1169">
        <v>0</v>
      </c>
      <c r="BJ208" s="1169"/>
      <c r="BK208" s="1169">
        <v>0</v>
      </c>
      <c r="BL208" s="1169"/>
      <c r="BM208" s="1169"/>
      <c r="BN208" s="1166">
        <f t="shared" si="170"/>
        <v>0</v>
      </c>
      <c r="BO208" s="1169">
        <v>0</v>
      </c>
      <c r="BP208" s="1169"/>
      <c r="BQ208" s="1169">
        <v>0</v>
      </c>
      <c r="BR208" s="1169"/>
      <c r="BS208" s="1169"/>
      <c r="BT208" s="1125"/>
      <c r="BU208" s="1125"/>
      <c r="BV208" s="1125"/>
      <c r="BW208" s="1125"/>
      <c r="BX208" s="1125"/>
      <c r="BY208" s="1125"/>
      <c r="BZ208" s="1125"/>
      <c r="CA208" s="1125"/>
      <c r="CB208" s="1125"/>
      <c r="CC208" s="1125"/>
      <c r="CD208" s="1125"/>
      <c r="CE208" s="1125"/>
      <c r="CF208" s="1125"/>
      <c r="CG208" s="1125"/>
      <c r="CH208" s="1125"/>
      <c r="CI208" s="1125"/>
      <c r="CJ208" s="1125"/>
      <c r="CK208" s="1125"/>
      <c r="CL208" s="1125"/>
      <c r="CM208" s="1125"/>
      <c r="CN208" s="1125"/>
      <c r="CO208" s="1125"/>
      <c r="CP208" s="1125"/>
      <c r="CQ208" s="1125"/>
      <c r="CR208" s="1125"/>
      <c r="CS208" s="1125"/>
      <c r="CT208" s="1125"/>
      <c r="CU208" s="1125"/>
      <c r="CV208" s="1125"/>
      <c r="CW208" s="1125"/>
      <c r="CX208" s="1125"/>
      <c r="CY208" s="1125"/>
      <c r="CZ208" s="1125"/>
      <c r="DA208" s="1125"/>
      <c r="DB208" s="1125"/>
      <c r="DC208" s="1125"/>
      <c r="DD208" s="1125"/>
      <c r="DE208" s="1125"/>
      <c r="DF208" s="1125"/>
      <c r="DG208" s="1125"/>
      <c r="DH208" s="1125"/>
      <c r="DI208" s="1125"/>
      <c r="DJ208" s="1125"/>
      <c r="DK208" s="1125"/>
      <c r="DL208" s="1125"/>
      <c r="DM208" s="1125"/>
      <c r="DN208" s="1125"/>
      <c r="DO208" s="1125"/>
      <c r="DP208" s="1125"/>
      <c r="DQ208" s="1125"/>
      <c r="DR208" s="1125"/>
      <c r="DS208" s="1125"/>
      <c r="DT208" s="1125"/>
      <c r="DU208" s="1125"/>
      <c r="DV208" s="1125"/>
      <c r="DW208" s="1125"/>
      <c r="DX208" s="1125"/>
      <c r="DY208" s="1125"/>
      <c r="DZ208" s="1125"/>
      <c r="EA208" s="1125"/>
      <c r="EB208" s="1125"/>
      <c r="EC208" s="1125"/>
      <c r="ED208" s="1125"/>
      <c r="EE208" s="1125"/>
      <c r="EF208" s="1125"/>
      <c r="EG208" s="1125"/>
      <c r="EH208" s="1125"/>
      <c r="EI208" s="1125"/>
      <c r="EJ208" s="1125"/>
      <c r="EK208" s="1125"/>
      <c r="EL208" s="1125"/>
      <c r="EM208" s="1125"/>
      <c r="EN208" s="1125"/>
      <c r="EO208" s="1125"/>
      <c r="EP208" s="1125"/>
      <c r="EQ208" s="1125"/>
      <c r="ER208" s="1125"/>
      <c r="ES208" s="1125"/>
      <c r="ET208" s="1125"/>
      <c r="EU208" s="1125"/>
      <c r="EV208" s="1125"/>
      <c r="EW208" s="1125"/>
      <c r="EX208" s="1125"/>
      <c r="EY208" s="1125"/>
      <c r="EZ208" s="1125"/>
      <c r="FA208" s="1125"/>
      <c r="FB208" s="1125"/>
      <c r="FC208" s="1125"/>
      <c r="FD208" s="1125"/>
      <c r="FE208" s="1125"/>
      <c r="FF208" s="1125"/>
      <c r="FG208" s="1125"/>
      <c r="FH208" s="1125"/>
      <c r="FI208" s="1125"/>
      <c r="FJ208" s="1125"/>
      <c r="FK208" s="1125"/>
      <c r="FL208" s="1125"/>
      <c r="FM208" s="1125"/>
      <c r="FN208" s="1125"/>
      <c r="FO208" s="1125"/>
      <c r="FP208" s="1125"/>
      <c r="FQ208" s="1125"/>
      <c r="FR208" s="1125"/>
      <c r="FS208" s="1125"/>
      <c r="FT208" s="1125"/>
      <c r="FU208" s="1125"/>
      <c r="FV208" s="1125"/>
      <c r="FW208" s="1125"/>
      <c r="FX208" s="1125"/>
      <c r="FY208" s="1125"/>
      <c r="FZ208" s="1125"/>
      <c r="GA208" s="1125"/>
      <c r="GB208" s="1125"/>
      <c r="GC208" s="1125"/>
      <c r="GD208" s="1125"/>
      <c r="GE208" s="1125"/>
      <c r="GF208" s="1125"/>
      <c r="GG208" s="1125"/>
      <c r="GH208" s="1125"/>
      <c r="GI208" s="1125"/>
      <c r="GJ208" s="1125"/>
      <c r="GK208" s="1125"/>
      <c r="GL208" s="1125"/>
      <c r="GM208" s="1125"/>
      <c r="GN208" s="1125"/>
      <c r="GO208" s="1125"/>
      <c r="GP208" s="1125"/>
      <c r="GQ208" s="1125"/>
      <c r="GR208" s="1125"/>
      <c r="GS208" s="1125"/>
      <c r="GT208" s="1125"/>
      <c r="GU208" s="1125"/>
    </row>
    <row r="209" spans="1:203" s="1236" customFormat="1" hidden="1" outlineLevel="1" collapsed="1" x14ac:dyDescent="0.2">
      <c r="A209" s="1233" t="s">
        <v>734</v>
      </c>
      <c r="B209" s="1234" t="s">
        <v>284</v>
      </c>
      <c r="C209" s="1235" t="s">
        <v>1359</v>
      </c>
      <c r="D209" s="1173">
        <v>248</v>
      </c>
      <c r="E209" s="1169">
        <v>2887.52</v>
      </c>
      <c r="F209" s="1169">
        <f>D209*E209</f>
        <v>716104.96</v>
      </c>
      <c r="G209" s="1169">
        <v>4676.7299999999996</v>
      </c>
      <c r="H209" s="1169">
        <f>D209*G209</f>
        <v>1159829.0399999998</v>
      </c>
      <c r="I209" s="1169">
        <f>E209*D209+G209*D209</f>
        <v>1875933.9999999998</v>
      </c>
      <c r="J209" s="1169"/>
      <c r="K209" s="1224"/>
      <c r="L209" s="1173">
        <v>2887.52</v>
      </c>
      <c r="M209" s="1173">
        <f>K209*L209</f>
        <v>0</v>
      </c>
      <c r="N209" s="1173">
        <v>4676.7299999999996</v>
      </c>
      <c r="O209" s="1173">
        <f>K209*N209</f>
        <v>0</v>
      </c>
      <c r="P209" s="1173">
        <f>L209*K209+N209*K209</f>
        <v>0</v>
      </c>
      <c r="Q209" s="1224"/>
      <c r="R209" s="1173">
        <v>2887.52</v>
      </c>
      <c r="S209" s="1173">
        <f>Q209*R209</f>
        <v>0</v>
      </c>
      <c r="T209" s="1173">
        <v>4676.7299999999996</v>
      </c>
      <c r="U209" s="1173">
        <f>Q209*T209</f>
        <v>0</v>
      </c>
      <c r="V209" s="1173">
        <f>R209*Q209+T209*Q209</f>
        <v>0</v>
      </c>
      <c r="W209" s="1226"/>
      <c r="X209" s="1173">
        <v>2887.52</v>
      </c>
      <c r="Y209" s="1173">
        <f>W209*X209</f>
        <v>0</v>
      </c>
      <c r="Z209" s="1173">
        <v>4676.7299999999996</v>
      </c>
      <c r="AA209" s="1173">
        <f>W209*Z209</f>
        <v>0</v>
      </c>
      <c r="AB209" s="1173">
        <f>X209*W209+Z209*W209</f>
        <v>0</v>
      </c>
      <c r="AC209" s="1224"/>
      <c r="AD209" s="1173">
        <v>2887.52</v>
      </c>
      <c r="AE209" s="1173">
        <f>AC209*AD209</f>
        <v>0</v>
      </c>
      <c r="AF209" s="1173">
        <v>4676.7299999999996</v>
      </c>
      <c r="AG209" s="1173">
        <f>AC209*AF209</f>
        <v>0</v>
      </c>
      <c r="AH209" s="1173">
        <f>AD209*AC209+AF209*AC209</f>
        <v>0</v>
      </c>
      <c r="AI209" s="1224"/>
      <c r="AJ209" s="1173">
        <v>2887.52</v>
      </c>
      <c r="AK209" s="1173">
        <f>AI209*AJ209</f>
        <v>0</v>
      </c>
      <c r="AL209" s="1173">
        <v>4676.7299999999996</v>
      </c>
      <c r="AM209" s="1173">
        <f>AI209*AL209</f>
        <v>0</v>
      </c>
      <c r="AN209" s="1173">
        <f>AJ209*AI209+AL209*AI209</f>
        <v>0</v>
      </c>
      <c r="AO209" s="1224"/>
      <c r="AP209" s="1173">
        <v>2887.52</v>
      </c>
      <c r="AQ209" s="1173">
        <f>AO209*AP209</f>
        <v>0</v>
      </c>
      <c r="AR209" s="1173">
        <v>4676.7299999999996</v>
      </c>
      <c r="AS209" s="1173">
        <f>AO209*AR209</f>
        <v>0</v>
      </c>
      <c r="AT209" s="1173">
        <f>AP209*AO209+AR209*AO209</f>
        <v>0</v>
      </c>
      <c r="AU209" s="1224"/>
      <c r="AV209" s="1173">
        <v>2887.52</v>
      </c>
      <c r="AW209" s="1173">
        <f>AU209*AV209</f>
        <v>0</v>
      </c>
      <c r="AX209" s="1173">
        <v>4676.7299999999996</v>
      </c>
      <c r="AY209" s="1173">
        <f>AU209*AX209</f>
        <v>0</v>
      </c>
      <c r="AZ209" s="1173">
        <f>AV209*AU209+AX209*AU209</f>
        <v>0</v>
      </c>
      <c r="BA209" s="1224"/>
      <c r="BB209" s="1169">
        <v>2887.52</v>
      </c>
      <c r="BC209" s="1169">
        <f>BA209*BB209</f>
        <v>0</v>
      </c>
      <c r="BD209" s="1169">
        <v>4676.7299999999996</v>
      </c>
      <c r="BE209" s="1169">
        <f>BA209*BD209</f>
        <v>0</v>
      </c>
      <c r="BF209" s="1169">
        <f>BB209*BA209+BD209*BA209</f>
        <v>0</v>
      </c>
      <c r="BG209" s="1169"/>
      <c r="BH209" s="1166">
        <f t="shared" si="169"/>
        <v>0</v>
      </c>
      <c r="BI209" s="1169">
        <v>2887.52</v>
      </c>
      <c r="BJ209" s="1169">
        <f>BH209*BI209</f>
        <v>0</v>
      </c>
      <c r="BK209" s="1169">
        <v>4676.7299999999996</v>
      </c>
      <c r="BL209" s="1169">
        <f>BH209*BK209</f>
        <v>0</v>
      </c>
      <c r="BM209" s="1169">
        <f>BI209*BH209+BK209*BH209</f>
        <v>0</v>
      </c>
      <c r="BN209" s="1166">
        <f t="shared" si="170"/>
        <v>248</v>
      </c>
      <c r="BO209" s="1169">
        <v>2887.52</v>
      </c>
      <c r="BP209" s="1169">
        <f>BN209*BO209</f>
        <v>716104.96</v>
      </c>
      <c r="BQ209" s="1169">
        <v>4676.7299999999996</v>
      </c>
      <c r="BR209" s="1169">
        <f>BN209*BQ209</f>
        <v>1159829.0399999998</v>
      </c>
      <c r="BS209" s="1169">
        <f>BO209*BN209+BQ209*BN209</f>
        <v>1875933.9999999998</v>
      </c>
      <c r="BT209" s="1189"/>
      <c r="BU209" s="1189"/>
      <c r="BV209" s="1189"/>
      <c r="BW209" s="1189"/>
      <c r="BX209" s="1189"/>
      <c r="BY209" s="1189"/>
      <c r="BZ209" s="1189"/>
      <c r="CA209" s="1189"/>
      <c r="CB209" s="1189"/>
      <c r="CC209" s="1189"/>
      <c r="CD209" s="1189"/>
      <c r="CE209" s="1189"/>
      <c r="CF209" s="1189"/>
      <c r="CG209" s="1189"/>
      <c r="CH209" s="1189"/>
      <c r="CI209" s="1189"/>
      <c r="CJ209" s="1189"/>
      <c r="CK209" s="1189"/>
      <c r="CL209" s="1189"/>
      <c r="CM209" s="1189"/>
      <c r="CN209" s="1189"/>
      <c r="CO209" s="1189"/>
      <c r="CP209" s="1189"/>
      <c r="CQ209" s="1189"/>
      <c r="CR209" s="1189"/>
      <c r="CS209" s="1189"/>
      <c r="CT209" s="1189"/>
      <c r="CU209" s="1189"/>
      <c r="CV209" s="1189"/>
      <c r="CW209" s="1189"/>
      <c r="CX209" s="1189"/>
      <c r="CY209" s="1189"/>
      <c r="CZ209" s="1189"/>
      <c r="DA209" s="1189"/>
      <c r="DB209" s="1189"/>
      <c r="DC209" s="1189"/>
      <c r="DD209" s="1189"/>
      <c r="DE209" s="1189"/>
      <c r="DF209" s="1189"/>
      <c r="DG209" s="1189"/>
      <c r="DH209" s="1189"/>
      <c r="DI209" s="1189"/>
      <c r="DJ209" s="1189"/>
      <c r="DK209" s="1189"/>
      <c r="DL209" s="1189"/>
      <c r="DM209" s="1189"/>
      <c r="DN209" s="1189"/>
      <c r="DO209" s="1189"/>
      <c r="DP209" s="1189"/>
      <c r="DQ209" s="1189"/>
      <c r="DR209" s="1189"/>
      <c r="DS209" s="1189"/>
      <c r="DT209" s="1189"/>
      <c r="DU209" s="1189"/>
      <c r="DV209" s="1189"/>
      <c r="DW209" s="1189"/>
      <c r="DX209" s="1189"/>
      <c r="DY209" s="1189"/>
      <c r="DZ209" s="1189"/>
      <c r="EA209" s="1189"/>
      <c r="EB209" s="1189"/>
      <c r="EC209" s="1189"/>
      <c r="ED209" s="1189"/>
      <c r="EE209" s="1189"/>
      <c r="EF209" s="1189"/>
      <c r="EG209" s="1189"/>
      <c r="EH209" s="1189"/>
      <c r="EI209" s="1189"/>
      <c r="EJ209" s="1189"/>
      <c r="EK209" s="1189"/>
      <c r="EL209" s="1189"/>
      <c r="EM209" s="1189"/>
      <c r="EN209" s="1189"/>
      <c r="EO209" s="1189"/>
      <c r="EP209" s="1189"/>
      <c r="EQ209" s="1189"/>
      <c r="ER209" s="1189"/>
      <c r="ES209" s="1189"/>
      <c r="ET209" s="1189"/>
      <c r="EU209" s="1189"/>
      <c r="EV209" s="1189"/>
      <c r="EW209" s="1189"/>
      <c r="EX209" s="1189"/>
      <c r="EY209" s="1189"/>
      <c r="EZ209" s="1189"/>
      <c r="FA209" s="1189"/>
      <c r="FB209" s="1189"/>
      <c r="FC209" s="1189"/>
      <c r="FD209" s="1189"/>
      <c r="FE209" s="1189"/>
      <c r="FF209" s="1189"/>
      <c r="FG209" s="1189"/>
      <c r="FH209" s="1189"/>
      <c r="FI209" s="1189"/>
      <c r="FJ209" s="1189"/>
      <c r="FK209" s="1189"/>
      <c r="FL209" s="1189"/>
      <c r="FM209" s="1189"/>
      <c r="FN209" s="1189"/>
      <c r="FO209" s="1189"/>
      <c r="FP209" s="1189"/>
      <c r="FQ209" s="1189"/>
      <c r="FR209" s="1189"/>
      <c r="FS209" s="1189"/>
      <c r="FT209" s="1189"/>
      <c r="FU209" s="1189"/>
      <c r="FV209" s="1189"/>
      <c r="FW209" s="1189"/>
      <c r="FX209" s="1189"/>
      <c r="FY209" s="1189"/>
      <c r="FZ209" s="1189"/>
      <c r="GA209" s="1189"/>
      <c r="GB209" s="1189"/>
      <c r="GC209" s="1189"/>
      <c r="GD209" s="1189"/>
      <c r="GE209" s="1189"/>
      <c r="GF209" s="1189"/>
      <c r="GG209" s="1189"/>
      <c r="GH209" s="1189"/>
      <c r="GI209" s="1189"/>
      <c r="GJ209" s="1189"/>
      <c r="GK209" s="1189"/>
      <c r="GL209" s="1189"/>
      <c r="GM209" s="1189"/>
      <c r="GN209" s="1189"/>
      <c r="GO209" s="1189"/>
      <c r="GP209" s="1189"/>
      <c r="GQ209" s="1189"/>
      <c r="GR209" s="1189"/>
      <c r="GS209" s="1189"/>
      <c r="GT209" s="1189"/>
      <c r="GU209" s="1189"/>
    </row>
    <row r="210" spans="1:203" s="1195" customFormat="1" outlineLevel="1" x14ac:dyDescent="0.2">
      <c r="A210" s="1233" t="s">
        <v>735</v>
      </c>
      <c r="B210" s="1234" t="s">
        <v>285</v>
      </c>
      <c r="C210" s="1235" t="s">
        <v>224</v>
      </c>
      <c r="D210" s="1173">
        <v>1</v>
      </c>
      <c r="E210" s="1169">
        <v>1432280.25</v>
      </c>
      <c r="F210" s="1169">
        <f>D210*E210</f>
        <v>1432280.25</v>
      </c>
      <c r="G210" s="1169">
        <v>1392401.5</v>
      </c>
      <c r="H210" s="1169">
        <f>D210*G210</f>
        <v>1392401.5</v>
      </c>
      <c r="I210" s="1169">
        <f>E210*D210+G210*D210</f>
        <v>2824681.75</v>
      </c>
      <c r="J210" s="1169"/>
      <c r="K210" s="1224"/>
      <c r="L210" s="1173">
        <v>1432280.25</v>
      </c>
      <c r="M210" s="1173">
        <f>K210*L210</f>
        <v>0</v>
      </c>
      <c r="N210" s="1173">
        <v>1392401.5</v>
      </c>
      <c r="O210" s="1173">
        <f>K210*N210</f>
        <v>0</v>
      </c>
      <c r="P210" s="1173">
        <f>L210*K210+N210*K210</f>
        <v>0</v>
      </c>
      <c r="Q210" s="1224"/>
      <c r="R210" s="1173">
        <v>1432280.25</v>
      </c>
      <c r="S210" s="1173">
        <f>Q210*R210</f>
        <v>0</v>
      </c>
      <c r="T210" s="1173">
        <v>1392401.5</v>
      </c>
      <c r="U210" s="1173">
        <f>Q210*T210</f>
        <v>0</v>
      </c>
      <c r="V210" s="1173">
        <f>R210*Q210+T210*Q210</f>
        <v>0</v>
      </c>
      <c r="W210" s="1226">
        <v>0.6</v>
      </c>
      <c r="X210" s="1173">
        <v>1432280.25</v>
      </c>
      <c r="Y210" s="1173">
        <f>W210*X210</f>
        <v>859368.15</v>
      </c>
      <c r="Z210" s="1173">
        <v>1392401.5</v>
      </c>
      <c r="AA210" s="1173">
        <f>W210*Z210</f>
        <v>835440.9</v>
      </c>
      <c r="AB210" s="1173">
        <f>X210*W210+Z210*W210</f>
        <v>1694809.05</v>
      </c>
      <c r="AC210" s="1224"/>
      <c r="AD210" s="1173">
        <v>1432280.25</v>
      </c>
      <c r="AE210" s="1173">
        <f>AC210*AD210</f>
        <v>0</v>
      </c>
      <c r="AF210" s="1173">
        <v>1392401.5</v>
      </c>
      <c r="AG210" s="1173">
        <f>AC210*AF210</f>
        <v>0</v>
      </c>
      <c r="AH210" s="1173">
        <f>AD210*AC210+AF210*AC210</f>
        <v>0</v>
      </c>
      <c r="AI210" s="1224"/>
      <c r="AJ210" s="1173">
        <v>1432280.25</v>
      </c>
      <c r="AK210" s="1173">
        <f>AI210*AJ210</f>
        <v>0</v>
      </c>
      <c r="AL210" s="1173">
        <v>1392401.5</v>
      </c>
      <c r="AM210" s="1173">
        <f>AI210*AL210</f>
        <v>0</v>
      </c>
      <c r="AN210" s="1173">
        <f>AJ210*AI210+AL210*AI210</f>
        <v>0</v>
      </c>
      <c r="AO210" s="1224"/>
      <c r="AP210" s="1173">
        <v>1432280.25</v>
      </c>
      <c r="AQ210" s="1173">
        <f>AO210*AP210</f>
        <v>0</v>
      </c>
      <c r="AR210" s="1173">
        <v>1392401.5</v>
      </c>
      <c r="AS210" s="1173">
        <f>AO210*AR210</f>
        <v>0</v>
      </c>
      <c r="AT210" s="1173">
        <f>AP210*AO210+AR210*AO210</f>
        <v>0</v>
      </c>
      <c r="AU210" s="1224"/>
      <c r="AV210" s="1173">
        <v>1432280.25</v>
      </c>
      <c r="AW210" s="1173">
        <f>AU210*AV210</f>
        <v>0</v>
      </c>
      <c r="AX210" s="1173">
        <v>1392401.5</v>
      </c>
      <c r="AY210" s="1173">
        <f>AU210*AX210</f>
        <v>0</v>
      </c>
      <c r="AZ210" s="1173">
        <f>AV210*AU210+AX210*AU210</f>
        <v>0</v>
      </c>
      <c r="BA210" s="1224"/>
      <c r="BB210" s="1169">
        <v>1432280.25</v>
      </c>
      <c r="BC210" s="1169">
        <f>BA210*BB210</f>
        <v>0</v>
      </c>
      <c r="BD210" s="1169">
        <v>1392401.5</v>
      </c>
      <c r="BE210" s="1169">
        <f>BA210*BD210</f>
        <v>0</v>
      </c>
      <c r="BF210" s="1169">
        <f>BB210*BA210+BD210*BA210</f>
        <v>0</v>
      </c>
      <c r="BG210" s="1169"/>
      <c r="BH210" s="1166">
        <f t="shared" si="169"/>
        <v>0.6</v>
      </c>
      <c r="BI210" s="1169">
        <v>1432280.25</v>
      </c>
      <c r="BJ210" s="1169">
        <f>BH210*BI210</f>
        <v>859368.15</v>
      </c>
      <c r="BK210" s="1169">
        <v>1392401.5</v>
      </c>
      <c r="BL210" s="1169">
        <f>BH210*BK210</f>
        <v>835440.9</v>
      </c>
      <c r="BM210" s="1169">
        <f>BI210*BH210+BK210*BH210</f>
        <v>1694809.05</v>
      </c>
      <c r="BN210" s="1166">
        <f t="shared" si="170"/>
        <v>0.4</v>
      </c>
      <c r="BO210" s="1169">
        <v>1432280.25</v>
      </c>
      <c r="BP210" s="1169">
        <f>BN210*BO210</f>
        <v>572912.1</v>
      </c>
      <c r="BQ210" s="1169">
        <v>1392401.5</v>
      </c>
      <c r="BR210" s="1169">
        <f>BN210*BQ210</f>
        <v>556960.6</v>
      </c>
      <c r="BS210" s="1169">
        <f>BO210*BN210+BQ210*BN210</f>
        <v>1129872.7</v>
      </c>
      <c r="BT210" s="1125"/>
      <c r="BU210" s="1125"/>
      <c r="BV210" s="1125"/>
      <c r="BW210" s="1125"/>
      <c r="BX210" s="1125"/>
      <c r="BY210" s="1125"/>
      <c r="BZ210" s="1125"/>
      <c r="CA210" s="1125"/>
      <c r="CB210" s="1125"/>
      <c r="CC210" s="1125"/>
      <c r="CD210" s="1125"/>
      <c r="CE210" s="1125"/>
      <c r="CF210" s="1125"/>
      <c r="CG210" s="1125"/>
      <c r="CH210" s="1125"/>
      <c r="CI210" s="1125"/>
      <c r="CJ210" s="1125"/>
      <c r="CK210" s="1125"/>
      <c r="CL210" s="1125"/>
      <c r="CM210" s="1125"/>
      <c r="CN210" s="1125"/>
      <c r="CO210" s="1125"/>
      <c r="CP210" s="1125"/>
      <c r="CQ210" s="1125"/>
      <c r="CR210" s="1125"/>
      <c r="CS210" s="1125"/>
      <c r="CT210" s="1125"/>
      <c r="CU210" s="1125"/>
      <c r="CV210" s="1125"/>
      <c r="CW210" s="1125"/>
      <c r="CX210" s="1125"/>
      <c r="CY210" s="1125"/>
      <c r="CZ210" s="1125"/>
      <c r="DA210" s="1125"/>
      <c r="DB210" s="1125"/>
      <c r="DC210" s="1125"/>
      <c r="DD210" s="1125"/>
      <c r="DE210" s="1125"/>
      <c r="DF210" s="1125"/>
      <c r="DG210" s="1125"/>
      <c r="DH210" s="1125"/>
      <c r="DI210" s="1125"/>
      <c r="DJ210" s="1125"/>
      <c r="DK210" s="1125"/>
      <c r="DL210" s="1125"/>
      <c r="DM210" s="1125"/>
      <c r="DN210" s="1125"/>
      <c r="DO210" s="1125"/>
      <c r="DP210" s="1125"/>
      <c r="DQ210" s="1125"/>
      <c r="DR210" s="1125"/>
      <c r="DS210" s="1125"/>
      <c r="DT210" s="1125"/>
      <c r="DU210" s="1125"/>
      <c r="DV210" s="1125"/>
      <c r="DW210" s="1125"/>
      <c r="DX210" s="1125"/>
      <c r="DY210" s="1125"/>
      <c r="DZ210" s="1125"/>
      <c r="EA210" s="1125"/>
      <c r="EB210" s="1125"/>
      <c r="EC210" s="1125"/>
      <c r="ED210" s="1125"/>
      <c r="EE210" s="1125"/>
      <c r="EF210" s="1125"/>
      <c r="EG210" s="1125"/>
      <c r="EH210" s="1125"/>
      <c r="EI210" s="1125"/>
      <c r="EJ210" s="1125"/>
      <c r="EK210" s="1125"/>
      <c r="EL210" s="1125"/>
      <c r="EM210" s="1125"/>
      <c r="EN210" s="1125"/>
      <c r="EO210" s="1125"/>
      <c r="EP210" s="1125"/>
      <c r="EQ210" s="1125"/>
      <c r="ER210" s="1125"/>
      <c r="ES210" s="1125"/>
      <c r="ET210" s="1125"/>
      <c r="EU210" s="1125"/>
      <c r="EV210" s="1125"/>
      <c r="EW210" s="1125"/>
      <c r="EX210" s="1125"/>
      <c r="EY210" s="1125"/>
      <c r="EZ210" s="1125"/>
      <c r="FA210" s="1125"/>
      <c r="FB210" s="1125"/>
      <c r="FC210" s="1125"/>
      <c r="FD210" s="1125"/>
      <c r="FE210" s="1125"/>
      <c r="FF210" s="1125"/>
      <c r="FG210" s="1125"/>
      <c r="FH210" s="1125"/>
      <c r="FI210" s="1125"/>
      <c r="FJ210" s="1125"/>
      <c r="FK210" s="1125"/>
      <c r="FL210" s="1125"/>
      <c r="FM210" s="1125"/>
      <c r="FN210" s="1125"/>
      <c r="FO210" s="1125"/>
      <c r="FP210" s="1125"/>
      <c r="FQ210" s="1125"/>
      <c r="FR210" s="1125"/>
      <c r="FS210" s="1125"/>
      <c r="FT210" s="1125"/>
      <c r="FU210" s="1125"/>
      <c r="FV210" s="1125"/>
      <c r="FW210" s="1125"/>
      <c r="FX210" s="1125"/>
      <c r="FY210" s="1125"/>
      <c r="FZ210" s="1125"/>
      <c r="GA210" s="1125"/>
      <c r="GB210" s="1125"/>
      <c r="GC210" s="1125"/>
      <c r="GD210" s="1125"/>
      <c r="GE210" s="1125"/>
      <c r="GF210" s="1125"/>
      <c r="GG210" s="1125"/>
      <c r="GH210" s="1125"/>
      <c r="GI210" s="1125"/>
      <c r="GJ210" s="1125"/>
      <c r="GK210" s="1125"/>
      <c r="GL210" s="1125"/>
      <c r="GM210" s="1125"/>
      <c r="GN210" s="1125"/>
      <c r="GO210" s="1125"/>
      <c r="GP210" s="1125"/>
      <c r="GQ210" s="1125"/>
      <c r="GR210" s="1125"/>
      <c r="GS210" s="1125"/>
      <c r="GT210" s="1125"/>
      <c r="GU210" s="1125"/>
    </row>
    <row r="211" spans="1:203" s="1195" customFormat="1" outlineLevel="1" collapsed="1" x14ac:dyDescent="0.2">
      <c r="A211" s="1233" t="s">
        <v>736</v>
      </c>
      <c r="B211" s="1234" t="s">
        <v>286</v>
      </c>
      <c r="C211" s="1235" t="s">
        <v>224</v>
      </c>
      <c r="D211" s="1173">
        <v>1</v>
      </c>
      <c r="E211" s="1169">
        <v>1228500</v>
      </c>
      <c r="F211" s="1169">
        <f>D211*E211</f>
        <v>1228500</v>
      </c>
      <c r="G211" s="1169">
        <v>0</v>
      </c>
      <c r="H211" s="1169"/>
      <c r="I211" s="1169">
        <f>E211*D211+G211*D211</f>
        <v>1228500</v>
      </c>
      <c r="J211" s="1169"/>
      <c r="K211" s="1224"/>
      <c r="L211" s="1173">
        <v>1228500</v>
      </c>
      <c r="M211" s="1173">
        <f>K211*L211</f>
        <v>0</v>
      </c>
      <c r="N211" s="1173">
        <v>0</v>
      </c>
      <c r="O211" s="1173"/>
      <c r="P211" s="1173">
        <f>L211*K211+N211*K211</f>
        <v>0</v>
      </c>
      <c r="Q211" s="1224"/>
      <c r="R211" s="1173">
        <v>1228500</v>
      </c>
      <c r="S211" s="1173">
        <f>Q211*R211</f>
        <v>0</v>
      </c>
      <c r="T211" s="1173">
        <v>0</v>
      </c>
      <c r="U211" s="1173"/>
      <c r="V211" s="1173">
        <f>R211*Q211+T211*Q211</f>
        <v>0</v>
      </c>
      <c r="W211" s="1226">
        <v>0.5</v>
      </c>
      <c r="X211" s="1173">
        <v>1228500</v>
      </c>
      <c r="Y211" s="1173">
        <f>W211*X211</f>
        <v>614250</v>
      </c>
      <c r="Z211" s="1173">
        <v>0</v>
      </c>
      <c r="AA211" s="1173">
        <f>W211*Z211</f>
        <v>0</v>
      </c>
      <c r="AB211" s="1173">
        <f>X211*W211+Z211*W211</f>
        <v>614250</v>
      </c>
      <c r="AC211" s="1224"/>
      <c r="AD211" s="1173">
        <v>1228500</v>
      </c>
      <c r="AE211" s="1173">
        <f>AC211*AD211</f>
        <v>0</v>
      </c>
      <c r="AF211" s="1173">
        <v>0</v>
      </c>
      <c r="AG211" s="1173"/>
      <c r="AH211" s="1173">
        <f>AD211*AC211+AF211*AC211</f>
        <v>0</v>
      </c>
      <c r="AI211" s="1224"/>
      <c r="AJ211" s="1173">
        <v>1228500</v>
      </c>
      <c r="AK211" s="1173">
        <f>AI211*AJ211</f>
        <v>0</v>
      </c>
      <c r="AL211" s="1173">
        <v>0</v>
      </c>
      <c r="AM211" s="1173"/>
      <c r="AN211" s="1173">
        <f>AJ211*AI211+AL211*AI211</f>
        <v>0</v>
      </c>
      <c r="AO211" s="1224"/>
      <c r="AP211" s="1173">
        <v>1228500</v>
      </c>
      <c r="AQ211" s="1173">
        <f>AO211*AP211</f>
        <v>0</v>
      </c>
      <c r="AR211" s="1173">
        <v>0</v>
      </c>
      <c r="AS211" s="1173"/>
      <c r="AT211" s="1173">
        <f>AP211*AO211+AR211*AO211</f>
        <v>0</v>
      </c>
      <c r="AU211" s="1224"/>
      <c r="AV211" s="1173">
        <v>1228500</v>
      </c>
      <c r="AW211" s="1173">
        <f>AU211*AV211</f>
        <v>0</v>
      </c>
      <c r="AX211" s="1173">
        <v>0</v>
      </c>
      <c r="AY211" s="1173"/>
      <c r="AZ211" s="1173">
        <f>AV211*AU211+AX211*AU211</f>
        <v>0</v>
      </c>
      <c r="BA211" s="1224"/>
      <c r="BB211" s="1169">
        <v>1228500</v>
      </c>
      <c r="BC211" s="1169">
        <f>BA211*BB211</f>
        <v>0</v>
      </c>
      <c r="BD211" s="1169">
        <v>0</v>
      </c>
      <c r="BE211" s="1169"/>
      <c r="BF211" s="1169">
        <f>BB211*BA211+BD211*BA211</f>
        <v>0</v>
      </c>
      <c r="BG211" s="1169"/>
      <c r="BH211" s="1166">
        <f t="shared" si="169"/>
        <v>0.5</v>
      </c>
      <c r="BI211" s="1169">
        <v>1228500</v>
      </c>
      <c r="BJ211" s="1169">
        <f>BH211*BI211</f>
        <v>614250</v>
      </c>
      <c r="BK211" s="1169">
        <v>0</v>
      </c>
      <c r="BL211" s="1169"/>
      <c r="BM211" s="1169">
        <f>BI211*BH211+BK211*BH211</f>
        <v>614250</v>
      </c>
      <c r="BN211" s="1166">
        <f t="shared" si="170"/>
        <v>0.5</v>
      </c>
      <c r="BO211" s="1169">
        <v>1228500</v>
      </c>
      <c r="BP211" s="1169">
        <f>BN211*BO211</f>
        <v>614250</v>
      </c>
      <c r="BQ211" s="1169">
        <v>0</v>
      </c>
      <c r="BR211" s="1169"/>
      <c r="BS211" s="1169">
        <f>BO211*BN211+BQ211*BN211</f>
        <v>614250</v>
      </c>
      <c r="BT211" s="1125"/>
      <c r="BU211" s="1125"/>
      <c r="BV211" s="1125"/>
      <c r="BW211" s="1125"/>
      <c r="BX211" s="1125"/>
      <c r="BY211" s="1125"/>
      <c r="BZ211" s="1125"/>
      <c r="CA211" s="1125"/>
      <c r="CB211" s="1125"/>
      <c r="CC211" s="1125"/>
      <c r="CD211" s="1125"/>
      <c r="CE211" s="1125"/>
      <c r="CF211" s="1125"/>
      <c r="CG211" s="1125"/>
      <c r="CH211" s="1125"/>
      <c r="CI211" s="1125"/>
      <c r="CJ211" s="1125"/>
      <c r="CK211" s="1125"/>
      <c r="CL211" s="1125"/>
      <c r="CM211" s="1125"/>
      <c r="CN211" s="1125"/>
      <c r="CO211" s="1125"/>
      <c r="CP211" s="1125"/>
      <c r="CQ211" s="1125"/>
      <c r="CR211" s="1125"/>
      <c r="CS211" s="1125"/>
      <c r="CT211" s="1125"/>
      <c r="CU211" s="1125"/>
      <c r="CV211" s="1125"/>
      <c r="CW211" s="1125"/>
      <c r="CX211" s="1125"/>
      <c r="CY211" s="1125"/>
      <c r="CZ211" s="1125"/>
      <c r="DA211" s="1125"/>
      <c r="DB211" s="1125"/>
      <c r="DC211" s="1125"/>
      <c r="DD211" s="1125"/>
      <c r="DE211" s="1125"/>
      <c r="DF211" s="1125"/>
      <c r="DG211" s="1125"/>
      <c r="DH211" s="1125"/>
      <c r="DI211" s="1125"/>
      <c r="DJ211" s="1125"/>
      <c r="DK211" s="1125"/>
      <c r="DL211" s="1125"/>
      <c r="DM211" s="1125"/>
      <c r="DN211" s="1125"/>
      <c r="DO211" s="1125"/>
      <c r="DP211" s="1125"/>
      <c r="DQ211" s="1125"/>
      <c r="DR211" s="1125"/>
      <c r="DS211" s="1125"/>
      <c r="DT211" s="1125"/>
      <c r="DU211" s="1125"/>
      <c r="DV211" s="1125"/>
      <c r="DW211" s="1125"/>
      <c r="DX211" s="1125"/>
      <c r="DY211" s="1125"/>
      <c r="DZ211" s="1125"/>
      <c r="EA211" s="1125"/>
      <c r="EB211" s="1125"/>
      <c r="EC211" s="1125"/>
      <c r="ED211" s="1125"/>
      <c r="EE211" s="1125"/>
      <c r="EF211" s="1125"/>
      <c r="EG211" s="1125"/>
      <c r="EH211" s="1125"/>
      <c r="EI211" s="1125"/>
      <c r="EJ211" s="1125"/>
      <c r="EK211" s="1125"/>
      <c r="EL211" s="1125"/>
      <c r="EM211" s="1125"/>
      <c r="EN211" s="1125"/>
      <c r="EO211" s="1125"/>
      <c r="EP211" s="1125"/>
      <c r="EQ211" s="1125"/>
      <c r="ER211" s="1125"/>
      <c r="ES211" s="1125"/>
      <c r="ET211" s="1125"/>
      <c r="EU211" s="1125"/>
      <c r="EV211" s="1125"/>
      <c r="EW211" s="1125"/>
      <c r="EX211" s="1125"/>
      <c r="EY211" s="1125"/>
      <c r="EZ211" s="1125"/>
      <c r="FA211" s="1125"/>
      <c r="FB211" s="1125"/>
      <c r="FC211" s="1125"/>
      <c r="FD211" s="1125"/>
      <c r="FE211" s="1125"/>
      <c r="FF211" s="1125"/>
      <c r="FG211" s="1125"/>
      <c r="FH211" s="1125"/>
      <c r="FI211" s="1125"/>
      <c r="FJ211" s="1125"/>
      <c r="FK211" s="1125"/>
      <c r="FL211" s="1125"/>
      <c r="FM211" s="1125"/>
      <c r="FN211" s="1125"/>
      <c r="FO211" s="1125"/>
      <c r="FP211" s="1125"/>
      <c r="FQ211" s="1125"/>
      <c r="FR211" s="1125"/>
      <c r="FS211" s="1125"/>
      <c r="FT211" s="1125"/>
      <c r="FU211" s="1125"/>
      <c r="FV211" s="1125"/>
      <c r="FW211" s="1125"/>
      <c r="FX211" s="1125"/>
      <c r="FY211" s="1125"/>
      <c r="FZ211" s="1125"/>
      <c r="GA211" s="1125"/>
      <c r="GB211" s="1125"/>
      <c r="GC211" s="1125"/>
      <c r="GD211" s="1125"/>
      <c r="GE211" s="1125"/>
      <c r="GF211" s="1125"/>
      <c r="GG211" s="1125"/>
      <c r="GH211" s="1125"/>
      <c r="GI211" s="1125"/>
      <c r="GJ211" s="1125"/>
      <c r="GK211" s="1125"/>
      <c r="GL211" s="1125"/>
      <c r="GM211" s="1125"/>
      <c r="GN211" s="1125"/>
      <c r="GO211" s="1125"/>
      <c r="GP211" s="1125"/>
      <c r="GQ211" s="1125"/>
      <c r="GR211" s="1125"/>
      <c r="GS211" s="1125"/>
      <c r="GT211" s="1125"/>
      <c r="GU211" s="1125"/>
    </row>
    <row r="212" spans="1:203" s="1232" customFormat="1" ht="15.75" customHeight="1" x14ac:dyDescent="0.25">
      <c r="A212" s="1205" t="s">
        <v>287</v>
      </c>
      <c r="B212" s="1148" t="s">
        <v>288</v>
      </c>
      <c r="C212" s="1149"/>
      <c r="D212" s="1149"/>
      <c r="E212" s="1149"/>
      <c r="F212" s="1149"/>
      <c r="G212" s="1149"/>
      <c r="H212" s="1149"/>
      <c r="I212" s="1149"/>
      <c r="J212" s="1149"/>
      <c r="K212" s="1149"/>
      <c r="L212" s="1149"/>
      <c r="M212" s="1149"/>
      <c r="N212" s="1149"/>
      <c r="O212" s="1149"/>
      <c r="P212" s="1149"/>
      <c r="Q212" s="1149"/>
      <c r="R212" s="1149"/>
      <c r="S212" s="1149"/>
      <c r="T212" s="1149"/>
      <c r="U212" s="1149"/>
      <c r="V212" s="1149"/>
      <c r="W212" s="1149"/>
      <c r="X212" s="1156"/>
      <c r="Y212" s="1208">
        <f>Y213+Y214+Y215+Y217+Y219+Y220+Y221+Y222+Y223+Y224+Y225+Y226+Y228+Y229+Y230+Y231+Y232+Y233</f>
        <v>2217283.08</v>
      </c>
      <c r="Z212" s="1209"/>
      <c r="AA212" s="1208">
        <f>AA213+AA214+AA215+AA217+AA219+AA220+AA221+AA222+AA223+AA224+AA225+AA226+AA228+AA229+AA230+AA231+AA232+AA233</f>
        <v>2810695.9099999997</v>
      </c>
      <c r="AB212" s="1208">
        <f>AB213+AB214+AB215+AB217+AB219+AB220+AB221+AB222+AB223+AB224+AB225+AB226+AB228+AB229+AB230+AB231+AB232+AB233</f>
        <v>5027978.99</v>
      </c>
      <c r="AC212" s="1145"/>
      <c r="AD212" s="1156"/>
      <c r="AE212" s="1208">
        <f>AE213+AE214+AE215+AE217+AE219+AE220+AE221+AE222+AE223+AE224+AE225+AE226+AE228+AE229+AE230+AE231+AE232+AE233</f>
        <v>0</v>
      </c>
      <c r="AF212" s="1209"/>
      <c r="AG212" s="1208">
        <f>AG213+AG214+AG215+AG217+AG219+AG220+AG221+AG222+AG223+AG224+AG225+AG226+AG228+AG229+AG230+AG231+AG232+AG233</f>
        <v>0</v>
      </c>
      <c r="AH212" s="1208">
        <f>AH213+AH214+AH215+AH217+AH219+AH220+AH221+AH222+AH223+AH224+AH225+AH226+AH228+AH229+AH230+AH231+AH232+AH233</f>
        <v>0</v>
      </c>
      <c r="AI212" s="1145"/>
      <c r="AJ212" s="1156"/>
      <c r="AK212" s="1208">
        <f>AK213+AK214+AK215+AK217+AK219+AK220+AK221+AK222+AK223+AK224+AK225+AK226+AK228+AK229+AK230+AK231+AK232+AK233</f>
        <v>0</v>
      </c>
      <c r="AL212" s="1209"/>
      <c r="AM212" s="1208">
        <f>AM213+AM214+AM215+AM217+AM219+AM220+AM221+AM222+AM223+AM224+AM225+AM226+AM228+AM229+AM230+AM231+AM232+AM233</f>
        <v>0</v>
      </c>
      <c r="AN212" s="1208">
        <f>AN213+AN214+AN215+AN217+AN219+AN220+AN221+AN222+AN223+AN224+AN225+AN226+AN228+AN229+AN230+AN231+AN232+AN233</f>
        <v>0</v>
      </c>
      <c r="AO212" s="1145"/>
      <c r="AP212" s="1156"/>
      <c r="AQ212" s="1208">
        <f>AQ213+AQ214+AQ215+AQ217+AQ219+AQ220+AQ221+AQ222+AQ223+AQ224+AQ225+AQ226+AQ228+AQ229+AQ230+AQ231+AQ232+AQ233</f>
        <v>0</v>
      </c>
      <c r="AR212" s="1209"/>
      <c r="AS212" s="1208">
        <f>AS213+AS214+AS215+AS217+AS219+AS220+AS221+AS222+AS223+AS224+AS225+AS226+AS228+AS229+AS230+AS231+AS232+AS233</f>
        <v>0</v>
      </c>
      <c r="AT212" s="1208">
        <f>AT213+AT214+AT215+AT217+AT219+AT220+AT221+AT222+AT223+AT224+AT225+AT226+AT228+AT229+AT230+AT231+AT232+AT233</f>
        <v>0</v>
      </c>
      <c r="AU212" s="1145"/>
      <c r="AV212" s="1156"/>
      <c r="AW212" s="1208">
        <f>AW213+AW214+AW215+AW217+AW219+AW220+AW221+AW222+AW223+AW224+AW225+AW226+AW228+AW229+AW230+AW231+AW232+AW233</f>
        <v>0</v>
      </c>
      <c r="AX212" s="1209"/>
      <c r="AY212" s="1208">
        <f>AY213+AY214+AY215+AY217+AY219+AY220+AY221+AY222+AY223+AY224+AY225+AY226+AY228+AY229+AY230+AY231+AY232+AY233</f>
        <v>0</v>
      </c>
      <c r="AZ212" s="1208">
        <f>AZ213+AZ214+AZ215+AZ217+AZ219+AZ220+AZ221+AZ222+AZ223+AZ224+AZ225+AZ226+AZ228+AZ229+AZ230+AZ231+AZ232+AZ233</f>
        <v>0</v>
      </c>
      <c r="BA212" s="1145"/>
      <c r="BB212" s="1151"/>
      <c r="BC212" s="1206">
        <f>BC213+BC214+BC215+BC217+BC219+BC220+BC221+BC222+BC223+BC224+BC225+BC226+BC228+BC229+BC230+BC231+BC232+BC233</f>
        <v>0</v>
      </c>
      <c r="BD212" s="1207"/>
      <c r="BE212" s="1206">
        <f>BE213+BE214+BE215+BE217+BE219+BE220+BE221+BE222+BE223+BE224+BE225+BE226+BE228+BE229+BE230+BE231+BE232+BE233</f>
        <v>0</v>
      </c>
      <c r="BF212" s="1206">
        <f>BF213+BF214+BF215+BF217+BF219+BF220+BF221+BF222+BF223+BF224+BF225+BF226+BF228+BF229+BF230+BF231+BF232+BF233</f>
        <v>0</v>
      </c>
      <c r="BG212" s="1155"/>
      <c r="BH212" s="1166">
        <f t="shared" si="169"/>
        <v>0</v>
      </c>
      <c r="BI212" s="1151"/>
      <c r="BJ212" s="1206">
        <f>BJ213+BJ214+BJ215+BJ217+BJ219+BJ220+BJ221+BJ222+BJ223+BJ224+BJ225+BJ226+BJ228+BJ229+BJ230+BJ231+BJ232+BJ233</f>
        <v>2217283.08</v>
      </c>
      <c r="BK212" s="1207"/>
      <c r="BL212" s="1206">
        <f>BL213+BL214+BL215+BL217+BL219+BL220+BL221+BL222+BL223+BL224+BL225+BL226+BL228+BL229+BL230+BL231+BL232+BL233</f>
        <v>2810695.9099999997</v>
      </c>
      <c r="BM212" s="1206">
        <f>BM213+BM214+BM215+BM217+BM219+BM220+BM221+BM222+BM223+BM224+BM225+BM226+BM228+BM229+BM230+BM231+BM232+BM233</f>
        <v>5027978.99</v>
      </c>
      <c r="BN212" s="1166">
        <f t="shared" si="170"/>
        <v>0</v>
      </c>
      <c r="BO212" s="1151"/>
      <c r="BP212" s="1206">
        <f>BP213+BP214+BP215+BP217+BP219+BP220+BP221+BP222+BP223+BP224+BP225+BP226+BP228+BP229+BP230+BP231+BP232+BP233</f>
        <v>2941632.0700000003</v>
      </c>
      <c r="BQ212" s="1207"/>
      <c r="BR212" s="1206">
        <f>BR213+BR214+BR215+BR217+BR219+BR220+BR221+BR222+BR223+BR224+BR225+BR226+BR228+BR229+BR230+BR231+BR232+BR233</f>
        <v>3391752.97</v>
      </c>
      <c r="BS212" s="1206">
        <f>BS213+BS214+BS215+BS217+BS219+BS220+BS221+BS222+BS223+BS224+BS225+BS226+BS228+BS229+BS230+BS231+BS232+BS233</f>
        <v>6333385.04</v>
      </c>
      <c r="BT212" s="1231"/>
      <c r="BU212" s="1231"/>
      <c r="BV212" s="1231"/>
      <c r="BW212" s="1231"/>
      <c r="BX212" s="1231"/>
      <c r="BY212" s="1231"/>
      <c r="BZ212" s="1231"/>
      <c r="CA212" s="1231"/>
      <c r="CB212" s="1231"/>
      <c r="CC212" s="1231"/>
      <c r="CD212" s="1231"/>
      <c r="CE212" s="1231"/>
      <c r="CF212" s="1231"/>
      <c r="CG212" s="1231"/>
      <c r="CH212" s="1231"/>
      <c r="CI212" s="1231"/>
      <c r="CJ212" s="1231"/>
      <c r="CK212" s="1231"/>
      <c r="CL212" s="1231"/>
      <c r="CM212" s="1231"/>
      <c r="CN212" s="1231"/>
      <c r="CO212" s="1231"/>
      <c r="CP212" s="1231"/>
      <c r="CQ212" s="1231"/>
      <c r="CR212" s="1231"/>
      <c r="CS212" s="1231"/>
      <c r="CT212" s="1231"/>
      <c r="CU212" s="1231"/>
      <c r="CV212" s="1231"/>
      <c r="CW212" s="1231"/>
      <c r="CX212" s="1231"/>
      <c r="CY212" s="1231"/>
      <c r="CZ212" s="1231"/>
      <c r="DA212" s="1231"/>
      <c r="DB212" s="1231"/>
      <c r="DC212" s="1231"/>
      <c r="DD212" s="1231"/>
      <c r="DE212" s="1231"/>
      <c r="DF212" s="1231"/>
      <c r="DG212" s="1231"/>
      <c r="DH212" s="1231"/>
      <c r="DI212" s="1231"/>
      <c r="DJ212" s="1231"/>
      <c r="DK212" s="1231"/>
      <c r="DL212" s="1231"/>
      <c r="DM212" s="1231"/>
      <c r="DN212" s="1231"/>
      <c r="DO212" s="1231"/>
      <c r="DP212" s="1231"/>
      <c r="DQ212" s="1231"/>
      <c r="DR212" s="1231"/>
      <c r="DS212" s="1231"/>
      <c r="DT212" s="1231"/>
      <c r="DU212" s="1231"/>
      <c r="DV212" s="1231"/>
      <c r="DW212" s="1231"/>
      <c r="DX212" s="1231"/>
      <c r="DY212" s="1231"/>
      <c r="DZ212" s="1231"/>
      <c r="EA212" s="1231"/>
      <c r="EB212" s="1231"/>
      <c r="EC212" s="1231"/>
      <c r="ED212" s="1231"/>
      <c r="EE212" s="1231"/>
      <c r="EF212" s="1231"/>
      <c r="EG212" s="1231"/>
      <c r="EH212" s="1231"/>
      <c r="EI212" s="1231"/>
      <c r="EJ212" s="1231"/>
      <c r="EK212" s="1231"/>
      <c r="EL212" s="1231"/>
      <c r="EM212" s="1231"/>
      <c r="EN212" s="1231"/>
      <c r="EO212" s="1231"/>
      <c r="EP212" s="1231"/>
      <c r="EQ212" s="1231"/>
      <c r="ER212" s="1231"/>
      <c r="ES212" s="1231"/>
      <c r="ET212" s="1231"/>
      <c r="EU212" s="1231"/>
      <c r="EV212" s="1231"/>
      <c r="EW212" s="1231"/>
      <c r="EX212" s="1231"/>
      <c r="EY212" s="1231"/>
      <c r="EZ212" s="1231"/>
      <c r="FA212" s="1231"/>
      <c r="FB212" s="1231"/>
      <c r="FC212" s="1231"/>
      <c r="FD212" s="1231"/>
      <c r="FE212" s="1231"/>
      <c r="FF212" s="1231"/>
      <c r="FG212" s="1231"/>
      <c r="FH212" s="1231"/>
      <c r="FI212" s="1231"/>
      <c r="FJ212" s="1231"/>
      <c r="FK212" s="1231"/>
      <c r="FL212" s="1231"/>
      <c r="FM212" s="1231"/>
      <c r="FN212" s="1231"/>
      <c r="FO212" s="1231"/>
      <c r="FP212" s="1231"/>
      <c r="FQ212" s="1231"/>
      <c r="FR212" s="1231"/>
      <c r="FS212" s="1231"/>
      <c r="FT212" s="1231"/>
      <c r="FU212" s="1231"/>
      <c r="FV212" s="1231"/>
      <c r="FW212" s="1231"/>
      <c r="FX212" s="1231"/>
      <c r="FY212" s="1231"/>
      <c r="FZ212" s="1231"/>
      <c r="GA212" s="1231"/>
      <c r="GB212" s="1231"/>
      <c r="GC212" s="1231"/>
      <c r="GD212" s="1231"/>
      <c r="GE212" s="1231"/>
      <c r="GF212" s="1231"/>
      <c r="GG212" s="1231"/>
      <c r="GH212" s="1231"/>
      <c r="GI212" s="1231"/>
      <c r="GJ212" s="1231"/>
      <c r="GK212" s="1231"/>
      <c r="GL212" s="1231"/>
      <c r="GM212" s="1231"/>
      <c r="GN212" s="1231"/>
      <c r="GO212" s="1231"/>
      <c r="GP212" s="1231"/>
      <c r="GQ212" s="1231"/>
      <c r="GR212" s="1231"/>
      <c r="GS212" s="1231"/>
      <c r="GT212" s="1231"/>
      <c r="GU212" s="1231"/>
    </row>
    <row r="213" spans="1:203" ht="28.5" outlineLevel="1" x14ac:dyDescent="0.2">
      <c r="A213" s="1233" t="s">
        <v>737</v>
      </c>
      <c r="B213" s="1228" t="s">
        <v>1360</v>
      </c>
      <c r="C213" s="1173" t="s">
        <v>1261</v>
      </c>
      <c r="D213" s="1173">
        <v>58</v>
      </c>
      <c r="E213" s="1169">
        <v>7205</v>
      </c>
      <c r="F213" s="1223">
        <f>D213*E213</f>
        <v>417890</v>
      </c>
      <c r="G213" s="1169">
        <v>17301.59</v>
      </c>
      <c r="H213" s="1223">
        <f>D213*G213</f>
        <v>1003492.22</v>
      </c>
      <c r="I213" s="1223">
        <f>E213*D213+G213*D213</f>
        <v>1421382.22</v>
      </c>
      <c r="J213" s="1223"/>
      <c r="K213" s="1224"/>
      <c r="L213" s="1173">
        <v>7205</v>
      </c>
      <c r="M213" s="1226">
        <f>K213*L213</f>
        <v>0</v>
      </c>
      <c r="N213" s="1173">
        <v>17301.59</v>
      </c>
      <c r="O213" s="1226">
        <f>K213*N213</f>
        <v>0</v>
      </c>
      <c r="P213" s="1226">
        <f>L213*K213+N213*K213</f>
        <v>0</v>
      </c>
      <c r="Q213" s="1224"/>
      <c r="R213" s="1173">
        <v>7205</v>
      </c>
      <c r="S213" s="1226">
        <f>Q213*R213</f>
        <v>0</v>
      </c>
      <c r="T213" s="1173">
        <v>17301.59</v>
      </c>
      <c r="U213" s="1226">
        <f>Q213*T213</f>
        <v>0</v>
      </c>
      <c r="V213" s="1226">
        <f>R213*Q213+T213*Q213</f>
        <v>0</v>
      </c>
      <c r="W213" s="1226">
        <v>50</v>
      </c>
      <c r="X213" s="1173">
        <v>7205</v>
      </c>
      <c r="Y213" s="1226">
        <f>W213*X213</f>
        <v>360250</v>
      </c>
      <c r="Z213" s="1173">
        <v>17301.59</v>
      </c>
      <c r="AA213" s="1226">
        <f>W213*Z213</f>
        <v>865079.5</v>
      </c>
      <c r="AB213" s="1226">
        <f>X213*W213+Z213*W213</f>
        <v>1225329.5</v>
      </c>
      <c r="AC213" s="1224"/>
      <c r="AD213" s="1173">
        <v>7205</v>
      </c>
      <c r="AE213" s="1226">
        <f>AC213*AD213</f>
        <v>0</v>
      </c>
      <c r="AF213" s="1173">
        <v>17301.59</v>
      </c>
      <c r="AG213" s="1226">
        <f>AC213*AF213</f>
        <v>0</v>
      </c>
      <c r="AH213" s="1226">
        <f>AD213*AC213+AF213*AC213</f>
        <v>0</v>
      </c>
      <c r="AI213" s="1224"/>
      <c r="AJ213" s="1173">
        <v>7205</v>
      </c>
      <c r="AK213" s="1226">
        <f>AI213*AJ213</f>
        <v>0</v>
      </c>
      <c r="AL213" s="1173">
        <v>17301.59</v>
      </c>
      <c r="AM213" s="1226">
        <f>AI213*AL213</f>
        <v>0</v>
      </c>
      <c r="AN213" s="1226">
        <f>AJ213*AI213+AL213*AI213</f>
        <v>0</v>
      </c>
      <c r="AO213" s="1224"/>
      <c r="AP213" s="1173">
        <v>7205</v>
      </c>
      <c r="AQ213" s="1226">
        <f>AO213*AP213</f>
        <v>0</v>
      </c>
      <c r="AR213" s="1173">
        <v>17301.59</v>
      </c>
      <c r="AS213" s="1226">
        <f>AO213*AR213</f>
        <v>0</v>
      </c>
      <c r="AT213" s="1226">
        <f>AP213*AO213+AR213*AO213</f>
        <v>0</v>
      </c>
      <c r="AU213" s="1224"/>
      <c r="AV213" s="1173">
        <v>7205</v>
      </c>
      <c r="AW213" s="1226">
        <f>AU213*AV213</f>
        <v>0</v>
      </c>
      <c r="AX213" s="1173">
        <v>17301.59</v>
      </c>
      <c r="AY213" s="1226">
        <f>AU213*AX213</f>
        <v>0</v>
      </c>
      <c r="AZ213" s="1226">
        <f>AV213*AU213+AX213*AU213</f>
        <v>0</v>
      </c>
      <c r="BA213" s="1224"/>
      <c r="BB213" s="1169">
        <v>7205</v>
      </c>
      <c r="BC213" s="1223">
        <f>BA213*BB213</f>
        <v>0</v>
      </c>
      <c r="BD213" s="1169">
        <v>17301.59</v>
      </c>
      <c r="BE213" s="1223">
        <f>BA213*BD213</f>
        <v>0</v>
      </c>
      <c r="BF213" s="1223">
        <f>BB213*BA213+BD213*BA213</f>
        <v>0</v>
      </c>
      <c r="BG213" s="1223"/>
      <c r="BH213" s="1166">
        <f t="shared" si="169"/>
        <v>50</v>
      </c>
      <c r="BI213" s="1169">
        <v>7205</v>
      </c>
      <c r="BJ213" s="1223">
        <f>BH213*BI213</f>
        <v>360250</v>
      </c>
      <c r="BK213" s="1169">
        <v>17301.59</v>
      </c>
      <c r="BL213" s="1223">
        <f>BH213*BK213</f>
        <v>865079.5</v>
      </c>
      <c r="BM213" s="1223">
        <f>BI213*BH213+BK213*BH213</f>
        <v>1225329.5</v>
      </c>
      <c r="BN213" s="1166">
        <f t="shared" si="170"/>
        <v>8</v>
      </c>
      <c r="BO213" s="1169">
        <v>7205</v>
      </c>
      <c r="BP213" s="1223">
        <f>BN213*BO213</f>
        <v>57640</v>
      </c>
      <c r="BQ213" s="1169">
        <v>17301.59</v>
      </c>
      <c r="BR213" s="1223">
        <f>BN213*BQ213</f>
        <v>138412.72</v>
      </c>
      <c r="BS213" s="1223">
        <f>BO213*BN213+BQ213*BN213</f>
        <v>196052.72</v>
      </c>
    </row>
    <row r="214" spans="1:203" s="1189" customFormat="1" ht="18.75" customHeight="1" outlineLevel="1" x14ac:dyDescent="0.2">
      <c r="A214" s="1233" t="s">
        <v>738</v>
      </c>
      <c r="B214" s="1228" t="s">
        <v>290</v>
      </c>
      <c r="C214" s="1173" t="s">
        <v>1359</v>
      </c>
      <c r="D214" s="1173">
        <v>1059</v>
      </c>
      <c r="E214" s="1169">
        <v>1451.67</v>
      </c>
      <c r="F214" s="1223">
        <f>D214*E214</f>
        <v>1537318.53</v>
      </c>
      <c r="G214" s="1169">
        <v>811.65</v>
      </c>
      <c r="H214" s="1223">
        <f>D214*G214</f>
        <v>859537.35</v>
      </c>
      <c r="I214" s="1223">
        <f>E214*D214+G214*D214</f>
        <v>2396855.88</v>
      </c>
      <c r="J214" s="1223"/>
      <c r="K214" s="1224"/>
      <c r="L214" s="1173">
        <v>1451.67</v>
      </c>
      <c r="M214" s="1226">
        <f>K214*L214</f>
        <v>0</v>
      </c>
      <c r="N214" s="1173">
        <v>811.65</v>
      </c>
      <c r="O214" s="1226">
        <f>K214*N214</f>
        <v>0</v>
      </c>
      <c r="P214" s="1226">
        <f>L214*K214+N214*K214</f>
        <v>0</v>
      </c>
      <c r="Q214" s="1224"/>
      <c r="R214" s="1173">
        <v>1451.67</v>
      </c>
      <c r="S214" s="1226">
        <f>Q214*R214</f>
        <v>0</v>
      </c>
      <c r="T214" s="1173">
        <v>811.65</v>
      </c>
      <c r="U214" s="1226">
        <f>Q214*T214</f>
        <v>0</v>
      </c>
      <c r="V214" s="1226">
        <f>R214*Q214+T214*Q214</f>
        <v>0</v>
      </c>
      <c r="W214" s="1226">
        <v>700</v>
      </c>
      <c r="X214" s="1173">
        <v>1451.67</v>
      </c>
      <c r="Y214" s="1226">
        <f>W214*X214</f>
        <v>1016169</v>
      </c>
      <c r="Z214" s="1173">
        <v>811.65</v>
      </c>
      <c r="AA214" s="1226">
        <f>W214*Z214</f>
        <v>568155</v>
      </c>
      <c r="AB214" s="1226">
        <f>X214*W214+Z214*W214</f>
        <v>1584324</v>
      </c>
      <c r="AC214" s="1224"/>
      <c r="AD214" s="1173">
        <v>1451.67</v>
      </c>
      <c r="AE214" s="1226">
        <f>AC214*AD214</f>
        <v>0</v>
      </c>
      <c r="AF214" s="1173">
        <v>811.65</v>
      </c>
      <c r="AG214" s="1226">
        <f>AC214*AF214</f>
        <v>0</v>
      </c>
      <c r="AH214" s="1226">
        <f>AD214*AC214+AF214*AC214</f>
        <v>0</v>
      </c>
      <c r="AI214" s="1224"/>
      <c r="AJ214" s="1173">
        <v>1451.67</v>
      </c>
      <c r="AK214" s="1226">
        <f>AI214*AJ214</f>
        <v>0</v>
      </c>
      <c r="AL214" s="1173">
        <v>811.65</v>
      </c>
      <c r="AM214" s="1226">
        <f>AI214*AL214</f>
        <v>0</v>
      </c>
      <c r="AN214" s="1226">
        <f>AJ214*AI214+AL214*AI214</f>
        <v>0</v>
      </c>
      <c r="AO214" s="1224"/>
      <c r="AP214" s="1173">
        <v>1451.67</v>
      </c>
      <c r="AQ214" s="1226">
        <f>AO214*AP214</f>
        <v>0</v>
      </c>
      <c r="AR214" s="1173">
        <v>811.65</v>
      </c>
      <c r="AS214" s="1226">
        <f>AO214*AR214</f>
        <v>0</v>
      </c>
      <c r="AT214" s="1226">
        <f>AP214*AO214+AR214*AO214</f>
        <v>0</v>
      </c>
      <c r="AU214" s="1224"/>
      <c r="AV214" s="1173">
        <v>1451.67</v>
      </c>
      <c r="AW214" s="1226">
        <f>AU214*AV214</f>
        <v>0</v>
      </c>
      <c r="AX214" s="1173">
        <v>811.65</v>
      </c>
      <c r="AY214" s="1226">
        <f>AU214*AX214</f>
        <v>0</v>
      </c>
      <c r="AZ214" s="1226">
        <f>AV214*AU214+AX214*AU214</f>
        <v>0</v>
      </c>
      <c r="BA214" s="1224"/>
      <c r="BB214" s="1169">
        <v>1451.67</v>
      </c>
      <c r="BC214" s="1223">
        <f>BA214*BB214</f>
        <v>0</v>
      </c>
      <c r="BD214" s="1169">
        <v>811.65</v>
      </c>
      <c r="BE214" s="1223">
        <f>BA214*BD214</f>
        <v>0</v>
      </c>
      <c r="BF214" s="1223">
        <f>BB214*BA214+BD214*BA214</f>
        <v>0</v>
      </c>
      <c r="BG214" s="1223"/>
      <c r="BH214" s="1166">
        <f t="shared" si="169"/>
        <v>700</v>
      </c>
      <c r="BI214" s="1169">
        <v>1451.67</v>
      </c>
      <c r="BJ214" s="1223">
        <f>BH214*BI214</f>
        <v>1016169</v>
      </c>
      <c r="BK214" s="1169">
        <v>811.65</v>
      </c>
      <c r="BL214" s="1223">
        <f>BH214*BK214</f>
        <v>568155</v>
      </c>
      <c r="BM214" s="1223">
        <f>BI214*BH214+BK214*BH214</f>
        <v>1584324</v>
      </c>
      <c r="BN214" s="1166">
        <f t="shared" si="170"/>
        <v>359</v>
      </c>
      <c r="BO214" s="1169">
        <v>1451.67</v>
      </c>
      <c r="BP214" s="1223">
        <f>BN214*BO214</f>
        <v>521149.53</v>
      </c>
      <c r="BQ214" s="1169">
        <v>811.65</v>
      </c>
      <c r="BR214" s="1223">
        <f>BN214*BQ214</f>
        <v>291382.34999999998</v>
      </c>
      <c r="BS214" s="1223">
        <f>BO214*BN214+BQ214*BN214</f>
        <v>812531.88</v>
      </c>
    </row>
    <row r="215" spans="1:203" ht="17.25" hidden="1" customHeight="1" outlineLevel="1" x14ac:dyDescent="0.2">
      <c r="A215" s="1233" t="s">
        <v>741</v>
      </c>
      <c r="B215" s="1228" t="s">
        <v>291</v>
      </c>
      <c r="C215" s="1173" t="s">
        <v>31</v>
      </c>
      <c r="D215" s="1173">
        <v>1</v>
      </c>
      <c r="E215" s="1169">
        <v>39090</v>
      </c>
      <c r="F215" s="1223">
        <f>D215*E215</f>
        <v>39090</v>
      </c>
      <c r="G215" s="1169">
        <v>204170</v>
      </c>
      <c r="H215" s="1223">
        <f>D215*G215</f>
        <v>204170</v>
      </c>
      <c r="I215" s="1223">
        <f>E215*D215+G215*D215</f>
        <v>243260</v>
      </c>
      <c r="J215" s="1223"/>
      <c r="K215" s="1224"/>
      <c r="L215" s="1173">
        <v>39090</v>
      </c>
      <c r="M215" s="1226">
        <f>K215*L215</f>
        <v>0</v>
      </c>
      <c r="N215" s="1173">
        <v>204170</v>
      </c>
      <c r="O215" s="1226">
        <f>K215*N215</f>
        <v>0</v>
      </c>
      <c r="P215" s="1226">
        <f>L215*K215+N215*K215</f>
        <v>0</v>
      </c>
      <c r="Q215" s="1224"/>
      <c r="R215" s="1173">
        <v>39090</v>
      </c>
      <c r="S215" s="1226">
        <f>Q215*R215</f>
        <v>0</v>
      </c>
      <c r="T215" s="1173">
        <v>204170</v>
      </c>
      <c r="U215" s="1226">
        <f>Q215*T215</f>
        <v>0</v>
      </c>
      <c r="V215" s="1226">
        <f>R215*Q215+T215*Q215</f>
        <v>0</v>
      </c>
      <c r="W215" s="1226"/>
      <c r="X215" s="1173">
        <v>39090</v>
      </c>
      <c r="Y215" s="1226">
        <f>W215*X215</f>
        <v>0</v>
      </c>
      <c r="Z215" s="1173">
        <v>204170</v>
      </c>
      <c r="AA215" s="1226">
        <f>W215*Z215</f>
        <v>0</v>
      </c>
      <c r="AB215" s="1226">
        <f>X215*W215+Z215*W215</f>
        <v>0</v>
      </c>
      <c r="AC215" s="1224"/>
      <c r="AD215" s="1173">
        <v>39090</v>
      </c>
      <c r="AE215" s="1226">
        <f>AC215*AD215</f>
        <v>0</v>
      </c>
      <c r="AF215" s="1173">
        <v>204170</v>
      </c>
      <c r="AG215" s="1226">
        <f>AC215*AF215</f>
        <v>0</v>
      </c>
      <c r="AH215" s="1226">
        <f>AD215*AC215+AF215*AC215</f>
        <v>0</v>
      </c>
      <c r="AI215" s="1224"/>
      <c r="AJ215" s="1173">
        <v>39090</v>
      </c>
      <c r="AK215" s="1226">
        <f>AI215*AJ215</f>
        <v>0</v>
      </c>
      <c r="AL215" s="1173">
        <v>204170</v>
      </c>
      <c r="AM215" s="1226">
        <f>AI215*AL215</f>
        <v>0</v>
      </c>
      <c r="AN215" s="1226">
        <f>AJ215*AI215+AL215*AI215</f>
        <v>0</v>
      </c>
      <c r="AO215" s="1224"/>
      <c r="AP215" s="1173">
        <v>39090</v>
      </c>
      <c r="AQ215" s="1226">
        <f>AO215*AP215</f>
        <v>0</v>
      </c>
      <c r="AR215" s="1173">
        <v>204170</v>
      </c>
      <c r="AS215" s="1226">
        <f>AO215*AR215</f>
        <v>0</v>
      </c>
      <c r="AT215" s="1226">
        <f>AP215*AO215+AR215*AO215</f>
        <v>0</v>
      </c>
      <c r="AU215" s="1224"/>
      <c r="AV215" s="1173">
        <v>39090</v>
      </c>
      <c r="AW215" s="1226">
        <f>AU215*AV215</f>
        <v>0</v>
      </c>
      <c r="AX215" s="1173">
        <v>204170</v>
      </c>
      <c r="AY215" s="1226">
        <f>AU215*AX215</f>
        <v>0</v>
      </c>
      <c r="AZ215" s="1226">
        <f>AV215*AU215+AX215*AU215</f>
        <v>0</v>
      </c>
      <c r="BA215" s="1224"/>
      <c r="BB215" s="1169">
        <v>39090</v>
      </c>
      <c r="BC215" s="1223">
        <f>BA215*BB215</f>
        <v>0</v>
      </c>
      <c r="BD215" s="1169">
        <v>204170</v>
      </c>
      <c r="BE215" s="1223">
        <f>BA215*BD215</f>
        <v>0</v>
      </c>
      <c r="BF215" s="1223">
        <f>BB215*BA215+BD215*BA215</f>
        <v>0</v>
      </c>
      <c r="BG215" s="1223"/>
      <c r="BH215" s="1166">
        <f t="shared" si="169"/>
        <v>0</v>
      </c>
      <c r="BI215" s="1169">
        <v>39090</v>
      </c>
      <c r="BJ215" s="1223">
        <f>BH215*BI215</f>
        <v>0</v>
      </c>
      <c r="BK215" s="1169">
        <v>204170</v>
      </c>
      <c r="BL215" s="1223">
        <f>BH215*BK215</f>
        <v>0</v>
      </c>
      <c r="BM215" s="1223">
        <f>BI215*BH215+BK215*BH215</f>
        <v>0</v>
      </c>
      <c r="BN215" s="1166">
        <f t="shared" si="170"/>
        <v>1</v>
      </c>
      <c r="BO215" s="1169">
        <v>39090</v>
      </c>
      <c r="BP215" s="1223">
        <f>BN215*BO215</f>
        <v>39090</v>
      </c>
      <c r="BQ215" s="1169">
        <v>204170</v>
      </c>
      <c r="BR215" s="1223">
        <f>BN215*BQ215</f>
        <v>204170</v>
      </c>
      <c r="BS215" s="1223">
        <f>BO215*BN215+BQ215*BN215</f>
        <v>243260</v>
      </c>
    </row>
    <row r="216" spans="1:203" ht="15" outlineLevel="1" collapsed="1" x14ac:dyDescent="0.2">
      <c r="A216" s="1237" t="s">
        <v>740</v>
      </c>
      <c r="B216" s="1227" t="s">
        <v>292</v>
      </c>
      <c r="C216" s="1173"/>
      <c r="D216" s="1173"/>
      <c r="E216" s="1169">
        <v>0</v>
      </c>
      <c r="F216" s="1169"/>
      <c r="G216" s="1169">
        <v>0</v>
      </c>
      <c r="H216" s="1169"/>
      <c r="I216" s="1223"/>
      <c r="J216" s="1223"/>
      <c r="K216" s="1224"/>
      <c r="L216" s="1173">
        <v>0</v>
      </c>
      <c r="M216" s="1173"/>
      <c r="N216" s="1173">
        <v>0</v>
      </c>
      <c r="O216" s="1173"/>
      <c r="P216" s="1226"/>
      <c r="Q216" s="1224"/>
      <c r="R216" s="1173">
        <v>0</v>
      </c>
      <c r="S216" s="1173"/>
      <c r="T216" s="1173">
        <v>0</v>
      </c>
      <c r="U216" s="1173"/>
      <c r="V216" s="1226"/>
      <c r="W216" s="1226"/>
      <c r="X216" s="1173">
        <v>0</v>
      </c>
      <c r="Y216" s="1173"/>
      <c r="Z216" s="1173">
        <v>0</v>
      </c>
      <c r="AA216" s="1173"/>
      <c r="AB216" s="1226"/>
      <c r="AC216" s="1224"/>
      <c r="AD216" s="1173">
        <v>0</v>
      </c>
      <c r="AE216" s="1173"/>
      <c r="AF216" s="1173">
        <v>0</v>
      </c>
      <c r="AG216" s="1173"/>
      <c r="AH216" s="1226"/>
      <c r="AI216" s="1224"/>
      <c r="AJ216" s="1173">
        <v>0</v>
      </c>
      <c r="AK216" s="1173"/>
      <c r="AL216" s="1173">
        <v>0</v>
      </c>
      <c r="AM216" s="1173"/>
      <c r="AN216" s="1226"/>
      <c r="AO216" s="1224"/>
      <c r="AP216" s="1173">
        <v>0</v>
      </c>
      <c r="AQ216" s="1173"/>
      <c r="AR216" s="1173">
        <v>0</v>
      </c>
      <c r="AS216" s="1173"/>
      <c r="AT216" s="1226"/>
      <c r="AU216" s="1224"/>
      <c r="AV216" s="1173">
        <v>0</v>
      </c>
      <c r="AW216" s="1173"/>
      <c r="AX216" s="1173">
        <v>0</v>
      </c>
      <c r="AY216" s="1173"/>
      <c r="AZ216" s="1226"/>
      <c r="BA216" s="1224"/>
      <c r="BB216" s="1169">
        <v>0</v>
      </c>
      <c r="BC216" s="1169"/>
      <c r="BD216" s="1169">
        <v>0</v>
      </c>
      <c r="BE216" s="1169"/>
      <c r="BF216" s="1223"/>
      <c r="BG216" s="1223"/>
      <c r="BH216" s="1166">
        <f t="shared" si="169"/>
        <v>0</v>
      </c>
      <c r="BI216" s="1169">
        <v>0</v>
      </c>
      <c r="BJ216" s="1169"/>
      <c r="BK216" s="1169">
        <v>0</v>
      </c>
      <c r="BL216" s="1169"/>
      <c r="BM216" s="1223"/>
      <c r="BN216" s="1166">
        <f t="shared" si="170"/>
        <v>0</v>
      </c>
      <c r="BO216" s="1169">
        <v>0</v>
      </c>
      <c r="BP216" s="1169"/>
      <c r="BQ216" s="1169">
        <v>0</v>
      </c>
      <c r="BR216" s="1169"/>
      <c r="BS216" s="1223"/>
    </row>
    <row r="217" spans="1:203" outlineLevel="1" collapsed="1" x14ac:dyDescent="0.2">
      <c r="A217" s="1233" t="s">
        <v>742</v>
      </c>
      <c r="B217" s="1228" t="s">
        <v>293</v>
      </c>
      <c r="C217" s="1173" t="s">
        <v>1359</v>
      </c>
      <c r="D217" s="1173">
        <v>390</v>
      </c>
      <c r="E217" s="1169">
        <v>1239.46</v>
      </c>
      <c r="F217" s="1223">
        <f>D217*E217</f>
        <v>483389.4</v>
      </c>
      <c r="G217" s="1169">
        <v>505.48</v>
      </c>
      <c r="H217" s="1223">
        <f>D217*G217</f>
        <v>197137.2</v>
      </c>
      <c r="I217" s="1223">
        <f>E217*D217+G217*D217</f>
        <v>680526.60000000009</v>
      </c>
      <c r="J217" s="1223"/>
      <c r="K217" s="1224"/>
      <c r="L217" s="1173">
        <v>1239.46</v>
      </c>
      <c r="M217" s="1226">
        <f>K217*L217</f>
        <v>0</v>
      </c>
      <c r="N217" s="1173">
        <v>505.48</v>
      </c>
      <c r="O217" s="1226">
        <f>K217*N217</f>
        <v>0</v>
      </c>
      <c r="P217" s="1226">
        <f>L217*K217+N217*K217</f>
        <v>0</v>
      </c>
      <c r="Q217" s="1224"/>
      <c r="R217" s="1173">
        <v>1239.46</v>
      </c>
      <c r="S217" s="1226">
        <f>Q217*R217</f>
        <v>0</v>
      </c>
      <c r="T217" s="1173">
        <v>505.48</v>
      </c>
      <c r="U217" s="1226">
        <f>Q217*T217</f>
        <v>0</v>
      </c>
      <c r="V217" s="1226">
        <f>R217*Q217+T217*Q217</f>
        <v>0</v>
      </c>
      <c r="W217" s="1226">
        <v>200</v>
      </c>
      <c r="X217" s="1173">
        <v>1239.46</v>
      </c>
      <c r="Y217" s="1226">
        <f>W217*X217</f>
        <v>247892</v>
      </c>
      <c r="Z217" s="1173">
        <v>505.48</v>
      </c>
      <c r="AA217" s="1226">
        <f>W217*Z217</f>
        <v>101096</v>
      </c>
      <c r="AB217" s="1226">
        <f>X217*W217+Z217*W217</f>
        <v>348988</v>
      </c>
      <c r="AC217" s="1224"/>
      <c r="AD217" s="1173">
        <v>1239.46</v>
      </c>
      <c r="AE217" s="1226">
        <f>AC217*AD217</f>
        <v>0</v>
      </c>
      <c r="AF217" s="1173">
        <v>505.48</v>
      </c>
      <c r="AG217" s="1226">
        <f>AC217*AF217</f>
        <v>0</v>
      </c>
      <c r="AH217" s="1226">
        <f>AD217*AC217+AF217*AC217</f>
        <v>0</v>
      </c>
      <c r="AI217" s="1224"/>
      <c r="AJ217" s="1173">
        <v>1239.46</v>
      </c>
      <c r="AK217" s="1226">
        <f>AI217*AJ217</f>
        <v>0</v>
      </c>
      <c r="AL217" s="1173">
        <v>505.48</v>
      </c>
      <c r="AM217" s="1226">
        <f>AI217*AL217</f>
        <v>0</v>
      </c>
      <c r="AN217" s="1226">
        <f>AJ217*AI217+AL217*AI217</f>
        <v>0</v>
      </c>
      <c r="AO217" s="1224"/>
      <c r="AP217" s="1173">
        <v>1239.46</v>
      </c>
      <c r="AQ217" s="1226">
        <f>AO217*AP217</f>
        <v>0</v>
      </c>
      <c r="AR217" s="1173">
        <v>505.48</v>
      </c>
      <c r="AS217" s="1226">
        <f>AO217*AR217</f>
        <v>0</v>
      </c>
      <c r="AT217" s="1226">
        <f>AP217*AO217+AR217*AO217</f>
        <v>0</v>
      </c>
      <c r="AU217" s="1224"/>
      <c r="AV217" s="1173">
        <v>1239.46</v>
      </c>
      <c r="AW217" s="1226">
        <f>AU217*AV217</f>
        <v>0</v>
      </c>
      <c r="AX217" s="1173">
        <v>505.48</v>
      </c>
      <c r="AY217" s="1226">
        <f>AU217*AX217</f>
        <v>0</v>
      </c>
      <c r="AZ217" s="1226">
        <f>AV217*AU217+AX217*AU217</f>
        <v>0</v>
      </c>
      <c r="BA217" s="1224"/>
      <c r="BB217" s="1169">
        <v>1239.46</v>
      </c>
      <c r="BC217" s="1223">
        <f>BA217*BB217</f>
        <v>0</v>
      </c>
      <c r="BD217" s="1169">
        <v>505.48</v>
      </c>
      <c r="BE217" s="1223">
        <f>BA217*BD217</f>
        <v>0</v>
      </c>
      <c r="BF217" s="1223">
        <f>BB217*BA217+BD217*BA217</f>
        <v>0</v>
      </c>
      <c r="BG217" s="1223"/>
      <c r="BH217" s="1166">
        <f t="shared" si="169"/>
        <v>200</v>
      </c>
      <c r="BI217" s="1169">
        <v>1239.46</v>
      </c>
      <c r="BJ217" s="1223">
        <f>BH217*BI217</f>
        <v>247892</v>
      </c>
      <c r="BK217" s="1169">
        <v>505.48</v>
      </c>
      <c r="BL217" s="1223">
        <f>BH217*BK217</f>
        <v>101096</v>
      </c>
      <c r="BM217" s="1223">
        <f>BI217*BH217+BK217*BH217</f>
        <v>348988</v>
      </c>
      <c r="BN217" s="1166">
        <f t="shared" si="170"/>
        <v>190</v>
      </c>
      <c r="BO217" s="1169">
        <v>1239.46</v>
      </c>
      <c r="BP217" s="1223">
        <f>BN217*BO217</f>
        <v>235497.4</v>
      </c>
      <c r="BQ217" s="1169">
        <v>505.48</v>
      </c>
      <c r="BR217" s="1223">
        <f>BN217*BQ217</f>
        <v>96041.2</v>
      </c>
      <c r="BS217" s="1223">
        <f>BO217*BN217+BQ217*BN217</f>
        <v>331538.59999999998</v>
      </c>
    </row>
    <row r="218" spans="1:203" ht="15" outlineLevel="1" collapsed="1" x14ac:dyDescent="0.2">
      <c r="A218" s="1237" t="s">
        <v>739</v>
      </c>
      <c r="B218" s="1227" t="s">
        <v>294</v>
      </c>
      <c r="C218" s="1173"/>
      <c r="D218" s="1173"/>
      <c r="E218" s="1169">
        <v>0</v>
      </c>
      <c r="F218" s="1169"/>
      <c r="G218" s="1169">
        <v>0</v>
      </c>
      <c r="H218" s="1169"/>
      <c r="I218" s="1223"/>
      <c r="J218" s="1223"/>
      <c r="K218" s="1224"/>
      <c r="L218" s="1173">
        <v>0</v>
      </c>
      <c r="M218" s="1173"/>
      <c r="N218" s="1173">
        <v>0</v>
      </c>
      <c r="O218" s="1173"/>
      <c r="P218" s="1226"/>
      <c r="Q218" s="1224"/>
      <c r="R218" s="1173">
        <v>0</v>
      </c>
      <c r="S218" s="1173"/>
      <c r="T218" s="1173">
        <v>0</v>
      </c>
      <c r="U218" s="1173"/>
      <c r="V218" s="1226"/>
      <c r="W218" s="1226"/>
      <c r="X218" s="1173">
        <v>0</v>
      </c>
      <c r="Y218" s="1173"/>
      <c r="Z218" s="1173">
        <v>0</v>
      </c>
      <c r="AA218" s="1173"/>
      <c r="AB218" s="1226"/>
      <c r="AC218" s="1224"/>
      <c r="AD218" s="1173">
        <v>0</v>
      </c>
      <c r="AE218" s="1173"/>
      <c r="AF218" s="1173">
        <v>0</v>
      </c>
      <c r="AG218" s="1173"/>
      <c r="AH218" s="1226"/>
      <c r="AI218" s="1224"/>
      <c r="AJ218" s="1173">
        <v>0</v>
      </c>
      <c r="AK218" s="1173"/>
      <c r="AL218" s="1173">
        <v>0</v>
      </c>
      <c r="AM218" s="1173"/>
      <c r="AN218" s="1226"/>
      <c r="AO218" s="1224"/>
      <c r="AP218" s="1173">
        <v>0</v>
      </c>
      <c r="AQ218" s="1173"/>
      <c r="AR218" s="1173">
        <v>0</v>
      </c>
      <c r="AS218" s="1173"/>
      <c r="AT218" s="1226"/>
      <c r="AU218" s="1224"/>
      <c r="AV218" s="1173">
        <v>0</v>
      </c>
      <c r="AW218" s="1173"/>
      <c r="AX218" s="1173">
        <v>0</v>
      </c>
      <c r="AY218" s="1173"/>
      <c r="AZ218" s="1226"/>
      <c r="BA218" s="1224"/>
      <c r="BB218" s="1169">
        <v>0</v>
      </c>
      <c r="BC218" s="1169"/>
      <c r="BD218" s="1169">
        <v>0</v>
      </c>
      <c r="BE218" s="1169"/>
      <c r="BF218" s="1223"/>
      <c r="BG218" s="1223"/>
      <c r="BH218" s="1166">
        <f t="shared" si="169"/>
        <v>0</v>
      </c>
      <c r="BI218" s="1169">
        <v>0</v>
      </c>
      <c r="BJ218" s="1169"/>
      <c r="BK218" s="1169">
        <v>0</v>
      </c>
      <c r="BL218" s="1169"/>
      <c r="BM218" s="1223"/>
      <c r="BN218" s="1166">
        <f t="shared" si="170"/>
        <v>0</v>
      </c>
      <c r="BO218" s="1169">
        <v>0</v>
      </c>
      <c r="BP218" s="1169"/>
      <c r="BQ218" s="1169">
        <v>0</v>
      </c>
      <c r="BR218" s="1169"/>
      <c r="BS218" s="1223"/>
    </row>
    <row r="219" spans="1:203" outlineLevel="1" collapsed="1" x14ac:dyDescent="0.2">
      <c r="A219" s="1233" t="s">
        <v>744</v>
      </c>
      <c r="B219" s="1228" t="s">
        <v>272</v>
      </c>
      <c r="C219" s="1173" t="s">
        <v>224</v>
      </c>
      <c r="D219" s="1173">
        <v>1</v>
      </c>
      <c r="E219" s="1169">
        <v>88935.9</v>
      </c>
      <c r="F219" s="1223">
        <f t="shared" ref="F219:F226" si="248">D219*E219</f>
        <v>88935.9</v>
      </c>
      <c r="G219" s="1169">
        <v>212371.01</v>
      </c>
      <c r="H219" s="1223">
        <f t="shared" ref="H219:H226" si="249">D219*G219</f>
        <v>212371.01</v>
      </c>
      <c r="I219" s="1223">
        <f t="shared" ref="I219:I226" si="250">E219*D219+G219*D219</f>
        <v>301306.91000000003</v>
      </c>
      <c r="J219" s="1223"/>
      <c r="K219" s="1224"/>
      <c r="L219" s="1173">
        <v>88935.9</v>
      </c>
      <c r="M219" s="1226">
        <f t="shared" ref="M219:M226" si="251">K219*L219</f>
        <v>0</v>
      </c>
      <c r="N219" s="1173">
        <v>212371.01</v>
      </c>
      <c r="O219" s="1226">
        <f t="shared" ref="O219:O226" si="252">K219*N219</f>
        <v>0</v>
      </c>
      <c r="P219" s="1226">
        <f t="shared" ref="P219:P226" si="253">L219*K219+N219*K219</f>
        <v>0</v>
      </c>
      <c r="Q219" s="1224"/>
      <c r="R219" s="1173">
        <v>88935.9</v>
      </c>
      <c r="S219" s="1226">
        <f t="shared" ref="S219:S226" si="254">Q219*R219</f>
        <v>0</v>
      </c>
      <c r="T219" s="1173">
        <v>212371.01</v>
      </c>
      <c r="U219" s="1226">
        <f t="shared" ref="U219:U226" si="255">Q219*T219</f>
        <v>0</v>
      </c>
      <c r="V219" s="1226">
        <f t="shared" ref="V219:V226" si="256">R219*Q219+T219*Q219</f>
        <v>0</v>
      </c>
      <c r="W219" s="1226">
        <v>1</v>
      </c>
      <c r="X219" s="1173">
        <v>88935.9</v>
      </c>
      <c r="Y219" s="1226">
        <f t="shared" ref="Y219:Y226" si="257">W219*X219</f>
        <v>88935.9</v>
      </c>
      <c r="Z219" s="1173">
        <v>212371.01</v>
      </c>
      <c r="AA219" s="1226">
        <f t="shared" ref="AA219:AA226" si="258">W219*Z219</f>
        <v>212371.01</v>
      </c>
      <c r="AB219" s="1226">
        <f t="shared" ref="AB219:AB226" si="259">X219*W219+Z219*W219</f>
        <v>301306.91000000003</v>
      </c>
      <c r="AC219" s="1224"/>
      <c r="AD219" s="1173">
        <v>88935.9</v>
      </c>
      <c r="AE219" s="1226">
        <f t="shared" ref="AE219:AE226" si="260">AC219*AD219</f>
        <v>0</v>
      </c>
      <c r="AF219" s="1173">
        <v>212371.01</v>
      </c>
      <c r="AG219" s="1226">
        <f t="shared" ref="AG219:AG226" si="261">AC219*AF219</f>
        <v>0</v>
      </c>
      <c r="AH219" s="1226">
        <f t="shared" ref="AH219:AH226" si="262">AD219*AC219+AF219*AC219</f>
        <v>0</v>
      </c>
      <c r="AI219" s="1224"/>
      <c r="AJ219" s="1173">
        <v>88935.9</v>
      </c>
      <c r="AK219" s="1226">
        <f t="shared" ref="AK219:AK226" si="263">AI219*AJ219</f>
        <v>0</v>
      </c>
      <c r="AL219" s="1173">
        <v>212371.01</v>
      </c>
      <c r="AM219" s="1226">
        <f t="shared" ref="AM219:AM226" si="264">AI219*AL219</f>
        <v>0</v>
      </c>
      <c r="AN219" s="1226">
        <f t="shared" ref="AN219:AN226" si="265">AJ219*AI219+AL219*AI219</f>
        <v>0</v>
      </c>
      <c r="AO219" s="1224"/>
      <c r="AP219" s="1173">
        <v>88935.9</v>
      </c>
      <c r="AQ219" s="1226">
        <f t="shared" ref="AQ219:AQ226" si="266">AO219*AP219</f>
        <v>0</v>
      </c>
      <c r="AR219" s="1173">
        <v>212371.01</v>
      </c>
      <c r="AS219" s="1226">
        <f t="shared" ref="AS219:AS226" si="267">AO219*AR219</f>
        <v>0</v>
      </c>
      <c r="AT219" s="1226">
        <f t="shared" ref="AT219:AT226" si="268">AP219*AO219+AR219*AO219</f>
        <v>0</v>
      </c>
      <c r="AU219" s="1224"/>
      <c r="AV219" s="1173">
        <v>88935.9</v>
      </c>
      <c r="AW219" s="1226">
        <f t="shared" ref="AW219:AW226" si="269">AU219*AV219</f>
        <v>0</v>
      </c>
      <c r="AX219" s="1173">
        <v>212371.01</v>
      </c>
      <c r="AY219" s="1226">
        <f t="shared" ref="AY219:AY226" si="270">AU219*AX219</f>
        <v>0</v>
      </c>
      <c r="AZ219" s="1226">
        <f t="shared" ref="AZ219:AZ226" si="271">AV219*AU219+AX219*AU219</f>
        <v>0</v>
      </c>
      <c r="BA219" s="1224"/>
      <c r="BB219" s="1169">
        <v>88935.9</v>
      </c>
      <c r="BC219" s="1223">
        <f t="shared" ref="BC219:BC226" si="272">BA219*BB219</f>
        <v>0</v>
      </c>
      <c r="BD219" s="1169">
        <v>212371.01</v>
      </c>
      <c r="BE219" s="1223">
        <f t="shared" ref="BE219:BE226" si="273">BA219*BD219</f>
        <v>0</v>
      </c>
      <c r="BF219" s="1223">
        <f t="shared" ref="BF219:BF226" si="274">BB219*BA219+BD219*BA219</f>
        <v>0</v>
      </c>
      <c r="BG219" s="1223"/>
      <c r="BH219" s="1166">
        <f t="shared" si="169"/>
        <v>1</v>
      </c>
      <c r="BI219" s="1169">
        <v>88935.9</v>
      </c>
      <c r="BJ219" s="1223">
        <f t="shared" ref="BJ219:BJ226" si="275">BH219*BI219</f>
        <v>88935.9</v>
      </c>
      <c r="BK219" s="1169">
        <v>212371.01</v>
      </c>
      <c r="BL219" s="1223">
        <f t="shared" ref="BL219:BL226" si="276">BH219*BK219</f>
        <v>212371.01</v>
      </c>
      <c r="BM219" s="1223">
        <f t="shared" ref="BM219:BM226" si="277">BI219*BH219+BK219*BH219</f>
        <v>301306.91000000003</v>
      </c>
      <c r="BN219" s="1166">
        <f t="shared" si="170"/>
        <v>0</v>
      </c>
      <c r="BO219" s="1169">
        <v>88935.9</v>
      </c>
      <c r="BP219" s="1223">
        <f t="shared" ref="BP219:BP226" si="278">BN219*BO219</f>
        <v>0</v>
      </c>
      <c r="BQ219" s="1169">
        <v>212371.01</v>
      </c>
      <c r="BR219" s="1223">
        <f t="shared" ref="BR219:BR226" si="279">BN219*BQ219</f>
        <v>0</v>
      </c>
      <c r="BS219" s="1223">
        <f t="shared" ref="BS219:BS226" si="280">BO219*BN219+BQ219*BN219</f>
        <v>0</v>
      </c>
    </row>
    <row r="220" spans="1:203" hidden="1" outlineLevel="1" x14ac:dyDescent="0.2">
      <c r="A220" s="1233" t="s">
        <v>745</v>
      </c>
      <c r="B220" s="1228" t="s">
        <v>295</v>
      </c>
      <c r="C220" s="1173" t="s">
        <v>224</v>
      </c>
      <c r="D220" s="1173">
        <v>1</v>
      </c>
      <c r="E220" s="1169">
        <v>27333.15</v>
      </c>
      <c r="F220" s="1223">
        <f t="shared" si="248"/>
        <v>27333.15</v>
      </c>
      <c r="G220" s="1169">
        <v>92996.28</v>
      </c>
      <c r="H220" s="1223">
        <f t="shared" si="249"/>
        <v>92996.28</v>
      </c>
      <c r="I220" s="1223">
        <f t="shared" si="250"/>
        <v>120329.43</v>
      </c>
      <c r="J220" s="1223"/>
      <c r="K220" s="1224"/>
      <c r="L220" s="1173">
        <v>27333.15</v>
      </c>
      <c r="M220" s="1226">
        <f t="shared" si="251"/>
        <v>0</v>
      </c>
      <c r="N220" s="1173">
        <v>92996.28</v>
      </c>
      <c r="O220" s="1226">
        <f t="shared" si="252"/>
        <v>0</v>
      </c>
      <c r="P220" s="1226">
        <f t="shared" si="253"/>
        <v>0</v>
      </c>
      <c r="Q220" s="1224"/>
      <c r="R220" s="1173">
        <v>27333.15</v>
      </c>
      <c r="S220" s="1226">
        <f t="shared" si="254"/>
        <v>0</v>
      </c>
      <c r="T220" s="1173">
        <v>92996.28</v>
      </c>
      <c r="U220" s="1226">
        <f t="shared" si="255"/>
        <v>0</v>
      </c>
      <c r="V220" s="1226">
        <f t="shared" si="256"/>
        <v>0</v>
      </c>
      <c r="W220" s="1226"/>
      <c r="X220" s="1173">
        <v>27333.15</v>
      </c>
      <c r="Y220" s="1226">
        <f t="shared" si="257"/>
        <v>0</v>
      </c>
      <c r="Z220" s="1173">
        <v>92996.28</v>
      </c>
      <c r="AA220" s="1226">
        <f t="shared" si="258"/>
        <v>0</v>
      </c>
      <c r="AB220" s="1226">
        <f t="shared" si="259"/>
        <v>0</v>
      </c>
      <c r="AC220" s="1224"/>
      <c r="AD220" s="1173">
        <v>27333.15</v>
      </c>
      <c r="AE220" s="1226">
        <f t="shared" si="260"/>
        <v>0</v>
      </c>
      <c r="AF220" s="1173">
        <v>92996.28</v>
      </c>
      <c r="AG220" s="1226">
        <f t="shared" si="261"/>
        <v>0</v>
      </c>
      <c r="AH220" s="1226">
        <f t="shared" si="262"/>
        <v>0</v>
      </c>
      <c r="AI220" s="1224"/>
      <c r="AJ220" s="1173">
        <v>27333.15</v>
      </c>
      <c r="AK220" s="1226">
        <f t="shared" si="263"/>
        <v>0</v>
      </c>
      <c r="AL220" s="1173">
        <v>92996.28</v>
      </c>
      <c r="AM220" s="1226">
        <f t="shared" si="264"/>
        <v>0</v>
      </c>
      <c r="AN220" s="1226">
        <f t="shared" si="265"/>
        <v>0</v>
      </c>
      <c r="AO220" s="1224"/>
      <c r="AP220" s="1173">
        <v>27333.15</v>
      </c>
      <c r="AQ220" s="1226">
        <f t="shared" si="266"/>
        <v>0</v>
      </c>
      <c r="AR220" s="1173">
        <v>92996.28</v>
      </c>
      <c r="AS220" s="1226">
        <f t="shared" si="267"/>
        <v>0</v>
      </c>
      <c r="AT220" s="1226">
        <f t="shared" si="268"/>
        <v>0</v>
      </c>
      <c r="AU220" s="1224"/>
      <c r="AV220" s="1173">
        <v>27333.15</v>
      </c>
      <c r="AW220" s="1226">
        <f t="shared" si="269"/>
        <v>0</v>
      </c>
      <c r="AX220" s="1173">
        <v>92996.28</v>
      </c>
      <c r="AY220" s="1226">
        <f t="shared" si="270"/>
        <v>0</v>
      </c>
      <c r="AZ220" s="1226">
        <f t="shared" si="271"/>
        <v>0</v>
      </c>
      <c r="BA220" s="1224"/>
      <c r="BB220" s="1169">
        <v>27333.15</v>
      </c>
      <c r="BC220" s="1223">
        <f t="shared" si="272"/>
        <v>0</v>
      </c>
      <c r="BD220" s="1169">
        <v>92996.28</v>
      </c>
      <c r="BE220" s="1223">
        <f t="shared" si="273"/>
        <v>0</v>
      </c>
      <c r="BF220" s="1223">
        <f t="shared" si="274"/>
        <v>0</v>
      </c>
      <c r="BG220" s="1223"/>
      <c r="BH220" s="1166">
        <f t="shared" si="169"/>
        <v>0</v>
      </c>
      <c r="BI220" s="1169">
        <v>27333.15</v>
      </c>
      <c r="BJ220" s="1223">
        <f t="shared" si="275"/>
        <v>0</v>
      </c>
      <c r="BK220" s="1169">
        <v>92996.28</v>
      </c>
      <c r="BL220" s="1223">
        <f t="shared" si="276"/>
        <v>0</v>
      </c>
      <c r="BM220" s="1223">
        <f t="shared" si="277"/>
        <v>0</v>
      </c>
      <c r="BN220" s="1166">
        <f t="shared" si="170"/>
        <v>1</v>
      </c>
      <c r="BO220" s="1169">
        <v>27333.15</v>
      </c>
      <c r="BP220" s="1223">
        <f t="shared" si="278"/>
        <v>27333.15</v>
      </c>
      <c r="BQ220" s="1169">
        <v>92996.28</v>
      </c>
      <c r="BR220" s="1223">
        <f t="shared" si="279"/>
        <v>92996.28</v>
      </c>
      <c r="BS220" s="1223">
        <f t="shared" si="280"/>
        <v>120329.43</v>
      </c>
    </row>
    <row r="221" spans="1:203" s="1189" customFormat="1" outlineLevel="1" x14ac:dyDescent="0.2">
      <c r="A221" s="1233" t="s">
        <v>746</v>
      </c>
      <c r="B221" s="1228" t="s">
        <v>296</v>
      </c>
      <c r="C221" s="1173" t="s">
        <v>224</v>
      </c>
      <c r="D221" s="1173">
        <v>6</v>
      </c>
      <c r="E221" s="1169">
        <v>8541.7199999999993</v>
      </c>
      <c r="F221" s="1223">
        <f t="shared" si="248"/>
        <v>51250.319999999992</v>
      </c>
      <c r="G221" s="1169">
        <v>15825.33</v>
      </c>
      <c r="H221" s="1223">
        <f t="shared" si="249"/>
        <v>94951.98</v>
      </c>
      <c r="I221" s="1223">
        <f t="shared" si="250"/>
        <v>146202.29999999999</v>
      </c>
      <c r="J221" s="1223"/>
      <c r="K221" s="1224"/>
      <c r="L221" s="1173">
        <v>8541.7199999999993</v>
      </c>
      <c r="M221" s="1226">
        <f t="shared" si="251"/>
        <v>0</v>
      </c>
      <c r="N221" s="1173">
        <v>15825.33</v>
      </c>
      <c r="O221" s="1226">
        <f t="shared" si="252"/>
        <v>0</v>
      </c>
      <c r="P221" s="1226">
        <f t="shared" si="253"/>
        <v>0</v>
      </c>
      <c r="Q221" s="1224"/>
      <c r="R221" s="1173">
        <v>8541.7199999999993</v>
      </c>
      <c r="S221" s="1226">
        <f t="shared" si="254"/>
        <v>0</v>
      </c>
      <c r="T221" s="1173">
        <v>15825.33</v>
      </c>
      <c r="U221" s="1226">
        <f t="shared" si="255"/>
        <v>0</v>
      </c>
      <c r="V221" s="1226">
        <f t="shared" si="256"/>
        <v>0</v>
      </c>
      <c r="W221" s="1226">
        <v>5</v>
      </c>
      <c r="X221" s="1173">
        <v>8541.7199999999993</v>
      </c>
      <c r="Y221" s="1226">
        <f t="shared" si="257"/>
        <v>42708.6</v>
      </c>
      <c r="Z221" s="1173">
        <v>15825.33</v>
      </c>
      <c r="AA221" s="1226">
        <f t="shared" si="258"/>
        <v>79126.649999999994</v>
      </c>
      <c r="AB221" s="1226">
        <f t="shared" si="259"/>
        <v>121835.25</v>
      </c>
      <c r="AC221" s="1224"/>
      <c r="AD221" s="1173">
        <v>8541.7199999999993</v>
      </c>
      <c r="AE221" s="1226">
        <f t="shared" si="260"/>
        <v>0</v>
      </c>
      <c r="AF221" s="1173">
        <v>15825.33</v>
      </c>
      <c r="AG221" s="1226">
        <f t="shared" si="261"/>
        <v>0</v>
      </c>
      <c r="AH221" s="1226">
        <f t="shared" si="262"/>
        <v>0</v>
      </c>
      <c r="AI221" s="1224"/>
      <c r="AJ221" s="1173">
        <v>8541.7199999999993</v>
      </c>
      <c r="AK221" s="1226">
        <f t="shared" si="263"/>
        <v>0</v>
      </c>
      <c r="AL221" s="1173">
        <v>15825.33</v>
      </c>
      <c r="AM221" s="1226">
        <f t="shared" si="264"/>
        <v>0</v>
      </c>
      <c r="AN221" s="1226">
        <f t="shared" si="265"/>
        <v>0</v>
      </c>
      <c r="AO221" s="1224"/>
      <c r="AP221" s="1173">
        <v>8541.7199999999993</v>
      </c>
      <c r="AQ221" s="1226">
        <f t="shared" si="266"/>
        <v>0</v>
      </c>
      <c r="AR221" s="1173">
        <v>15825.33</v>
      </c>
      <c r="AS221" s="1226">
        <f t="shared" si="267"/>
        <v>0</v>
      </c>
      <c r="AT221" s="1226">
        <f t="shared" si="268"/>
        <v>0</v>
      </c>
      <c r="AU221" s="1224"/>
      <c r="AV221" s="1173">
        <v>8541.7199999999993</v>
      </c>
      <c r="AW221" s="1226">
        <f t="shared" si="269"/>
        <v>0</v>
      </c>
      <c r="AX221" s="1173">
        <v>15825.33</v>
      </c>
      <c r="AY221" s="1226">
        <f t="shared" si="270"/>
        <v>0</v>
      </c>
      <c r="AZ221" s="1226">
        <f t="shared" si="271"/>
        <v>0</v>
      </c>
      <c r="BA221" s="1224"/>
      <c r="BB221" s="1169">
        <v>8541.7199999999993</v>
      </c>
      <c r="BC221" s="1223">
        <f t="shared" si="272"/>
        <v>0</v>
      </c>
      <c r="BD221" s="1169">
        <v>15825.33</v>
      </c>
      <c r="BE221" s="1223">
        <f t="shared" si="273"/>
        <v>0</v>
      </c>
      <c r="BF221" s="1223">
        <f t="shared" si="274"/>
        <v>0</v>
      </c>
      <c r="BG221" s="1223"/>
      <c r="BH221" s="1166">
        <f t="shared" si="169"/>
        <v>5</v>
      </c>
      <c r="BI221" s="1169">
        <v>8541.7199999999993</v>
      </c>
      <c r="BJ221" s="1223">
        <f t="shared" si="275"/>
        <v>42708.6</v>
      </c>
      <c r="BK221" s="1169">
        <v>15825.33</v>
      </c>
      <c r="BL221" s="1223">
        <f t="shared" si="276"/>
        <v>79126.649999999994</v>
      </c>
      <c r="BM221" s="1223">
        <f t="shared" si="277"/>
        <v>121835.25</v>
      </c>
      <c r="BN221" s="1166">
        <f t="shared" si="170"/>
        <v>1</v>
      </c>
      <c r="BO221" s="1169">
        <v>8541.7199999999993</v>
      </c>
      <c r="BP221" s="1223">
        <f t="shared" si="278"/>
        <v>8541.7199999999993</v>
      </c>
      <c r="BQ221" s="1169">
        <v>15825.33</v>
      </c>
      <c r="BR221" s="1223">
        <f t="shared" si="279"/>
        <v>15825.33</v>
      </c>
      <c r="BS221" s="1223">
        <f t="shared" si="280"/>
        <v>24367.05</v>
      </c>
    </row>
    <row r="222" spans="1:203" s="1189" customFormat="1" outlineLevel="1" x14ac:dyDescent="0.2">
      <c r="A222" s="1233" t="s">
        <v>747</v>
      </c>
      <c r="B222" s="1228" t="s">
        <v>297</v>
      </c>
      <c r="C222" s="1173" t="s">
        <v>31</v>
      </c>
      <c r="D222" s="1173">
        <v>125</v>
      </c>
      <c r="E222" s="1169">
        <v>896.04</v>
      </c>
      <c r="F222" s="1223">
        <f t="shared" si="248"/>
        <v>112005</v>
      </c>
      <c r="G222" s="1169">
        <v>784.68</v>
      </c>
      <c r="H222" s="1223">
        <f t="shared" si="249"/>
        <v>98085</v>
      </c>
      <c r="I222" s="1223">
        <f t="shared" si="250"/>
        <v>210090</v>
      </c>
      <c r="J222" s="1223"/>
      <c r="K222" s="1224"/>
      <c r="L222" s="1173">
        <v>896.04</v>
      </c>
      <c r="M222" s="1226">
        <f t="shared" si="251"/>
        <v>0</v>
      </c>
      <c r="N222" s="1173">
        <v>784.68</v>
      </c>
      <c r="O222" s="1226">
        <f t="shared" si="252"/>
        <v>0</v>
      </c>
      <c r="P222" s="1226">
        <f t="shared" si="253"/>
        <v>0</v>
      </c>
      <c r="Q222" s="1224"/>
      <c r="R222" s="1173">
        <v>896.04</v>
      </c>
      <c r="S222" s="1226">
        <f t="shared" si="254"/>
        <v>0</v>
      </c>
      <c r="T222" s="1173">
        <v>784.68</v>
      </c>
      <c r="U222" s="1226">
        <f t="shared" si="255"/>
        <v>0</v>
      </c>
      <c r="V222" s="1226">
        <f t="shared" si="256"/>
        <v>0</v>
      </c>
      <c r="W222" s="1226">
        <v>100</v>
      </c>
      <c r="X222" s="1173">
        <v>896.04</v>
      </c>
      <c r="Y222" s="1226">
        <f t="shared" si="257"/>
        <v>89604</v>
      </c>
      <c r="Z222" s="1173">
        <v>784.68</v>
      </c>
      <c r="AA222" s="1226">
        <f t="shared" si="258"/>
        <v>78468</v>
      </c>
      <c r="AB222" s="1226">
        <f t="shared" si="259"/>
        <v>168072</v>
      </c>
      <c r="AC222" s="1224"/>
      <c r="AD222" s="1173">
        <v>896.04</v>
      </c>
      <c r="AE222" s="1226">
        <f t="shared" si="260"/>
        <v>0</v>
      </c>
      <c r="AF222" s="1173">
        <v>784.68</v>
      </c>
      <c r="AG222" s="1226">
        <f t="shared" si="261"/>
        <v>0</v>
      </c>
      <c r="AH222" s="1226">
        <f t="shared" si="262"/>
        <v>0</v>
      </c>
      <c r="AI222" s="1224"/>
      <c r="AJ222" s="1173">
        <v>896.04</v>
      </c>
      <c r="AK222" s="1226">
        <f t="shared" si="263"/>
        <v>0</v>
      </c>
      <c r="AL222" s="1173">
        <v>784.68</v>
      </c>
      <c r="AM222" s="1226">
        <f t="shared" si="264"/>
        <v>0</v>
      </c>
      <c r="AN222" s="1226">
        <f t="shared" si="265"/>
        <v>0</v>
      </c>
      <c r="AO222" s="1224"/>
      <c r="AP222" s="1173">
        <v>896.04</v>
      </c>
      <c r="AQ222" s="1226">
        <f t="shared" si="266"/>
        <v>0</v>
      </c>
      <c r="AR222" s="1173">
        <v>784.68</v>
      </c>
      <c r="AS222" s="1226">
        <f t="shared" si="267"/>
        <v>0</v>
      </c>
      <c r="AT222" s="1226">
        <f t="shared" si="268"/>
        <v>0</v>
      </c>
      <c r="AU222" s="1224"/>
      <c r="AV222" s="1173">
        <v>896.04</v>
      </c>
      <c r="AW222" s="1226">
        <f t="shared" si="269"/>
        <v>0</v>
      </c>
      <c r="AX222" s="1173">
        <v>784.68</v>
      </c>
      <c r="AY222" s="1226">
        <f t="shared" si="270"/>
        <v>0</v>
      </c>
      <c r="AZ222" s="1226">
        <f t="shared" si="271"/>
        <v>0</v>
      </c>
      <c r="BA222" s="1224"/>
      <c r="BB222" s="1169">
        <v>896.04</v>
      </c>
      <c r="BC222" s="1223">
        <f t="shared" si="272"/>
        <v>0</v>
      </c>
      <c r="BD222" s="1169">
        <v>784.68</v>
      </c>
      <c r="BE222" s="1223">
        <f t="shared" si="273"/>
        <v>0</v>
      </c>
      <c r="BF222" s="1223">
        <f t="shared" si="274"/>
        <v>0</v>
      </c>
      <c r="BG222" s="1223"/>
      <c r="BH222" s="1166">
        <f t="shared" si="169"/>
        <v>100</v>
      </c>
      <c r="BI222" s="1169">
        <v>896.04</v>
      </c>
      <c r="BJ222" s="1223">
        <f t="shared" si="275"/>
        <v>89604</v>
      </c>
      <c r="BK222" s="1169">
        <v>784.68</v>
      </c>
      <c r="BL222" s="1223">
        <f t="shared" si="276"/>
        <v>78468</v>
      </c>
      <c r="BM222" s="1223">
        <f t="shared" si="277"/>
        <v>168072</v>
      </c>
      <c r="BN222" s="1166">
        <f t="shared" si="170"/>
        <v>25</v>
      </c>
      <c r="BO222" s="1169">
        <v>896.04</v>
      </c>
      <c r="BP222" s="1223">
        <f t="shared" si="278"/>
        <v>22401</v>
      </c>
      <c r="BQ222" s="1169">
        <v>784.68</v>
      </c>
      <c r="BR222" s="1223">
        <f t="shared" si="279"/>
        <v>19617</v>
      </c>
      <c r="BS222" s="1223">
        <f t="shared" si="280"/>
        <v>42018</v>
      </c>
    </row>
    <row r="223" spans="1:203" s="1189" customFormat="1" outlineLevel="1" collapsed="1" x14ac:dyDescent="0.2">
      <c r="A223" s="1233" t="s">
        <v>748</v>
      </c>
      <c r="B223" s="1228" t="s">
        <v>276</v>
      </c>
      <c r="C223" s="1173" t="s">
        <v>1167</v>
      </c>
      <c r="D223" s="1173">
        <v>294.5</v>
      </c>
      <c r="E223" s="1169">
        <v>1375.5</v>
      </c>
      <c r="F223" s="1223">
        <f t="shared" si="248"/>
        <v>405084.75</v>
      </c>
      <c r="G223" s="1169">
        <v>1858.42</v>
      </c>
      <c r="H223" s="1223">
        <f t="shared" si="249"/>
        <v>547304.69000000006</v>
      </c>
      <c r="I223" s="1223">
        <f t="shared" si="250"/>
        <v>952389.44000000006</v>
      </c>
      <c r="J223" s="1223"/>
      <c r="K223" s="1224"/>
      <c r="L223" s="1173">
        <v>1375.5</v>
      </c>
      <c r="M223" s="1226">
        <f t="shared" si="251"/>
        <v>0</v>
      </c>
      <c r="N223" s="1173">
        <v>1858.42</v>
      </c>
      <c r="O223" s="1226">
        <f t="shared" si="252"/>
        <v>0</v>
      </c>
      <c r="P223" s="1226">
        <f t="shared" si="253"/>
        <v>0</v>
      </c>
      <c r="Q223" s="1224"/>
      <c r="R223" s="1173">
        <v>1375.5</v>
      </c>
      <c r="S223" s="1226">
        <f t="shared" si="254"/>
        <v>0</v>
      </c>
      <c r="T223" s="1173">
        <v>1858.42</v>
      </c>
      <c r="U223" s="1226">
        <f t="shared" si="255"/>
        <v>0</v>
      </c>
      <c r="V223" s="1226">
        <f t="shared" si="256"/>
        <v>0</v>
      </c>
      <c r="W223" s="1226">
        <v>152</v>
      </c>
      <c r="X223" s="1173">
        <v>1375.5</v>
      </c>
      <c r="Y223" s="1226">
        <f t="shared" si="257"/>
        <v>209076</v>
      </c>
      <c r="Z223" s="1173">
        <v>1858.42</v>
      </c>
      <c r="AA223" s="1226">
        <f t="shared" si="258"/>
        <v>282479.84000000003</v>
      </c>
      <c r="AB223" s="1226">
        <f t="shared" si="259"/>
        <v>491555.84000000003</v>
      </c>
      <c r="AC223" s="1224"/>
      <c r="AD223" s="1173">
        <v>1375.5</v>
      </c>
      <c r="AE223" s="1226">
        <f t="shared" si="260"/>
        <v>0</v>
      </c>
      <c r="AF223" s="1173">
        <v>1858.42</v>
      </c>
      <c r="AG223" s="1226">
        <f t="shared" si="261"/>
        <v>0</v>
      </c>
      <c r="AH223" s="1226">
        <f t="shared" si="262"/>
        <v>0</v>
      </c>
      <c r="AI223" s="1224"/>
      <c r="AJ223" s="1173">
        <v>1375.5</v>
      </c>
      <c r="AK223" s="1226">
        <f t="shared" si="263"/>
        <v>0</v>
      </c>
      <c r="AL223" s="1173">
        <v>1858.42</v>
      </c>
      <c r="AM223" s="1226">
        <f t="shared" si="264"/>
        <v>0</v>
      </c>
      <c r="AN223" s="1226">
        <f t="shared" si="265"/>
        <v>0</v>
      </c>
      <c r="AO223" s="1224"/>
      <c r="AP223" s="1173">
        <v>1375.5</v>
      </c>
      <c r="AQ223" s="1226">
        <f t="shared" si="266"/>
        <v>0</v>
      </c>
      <c r="AR223" s="1173">
        <v>1858.42</v>
      </c>
      <c r="AS223" s="1226">
        <f t="shared" si="267"/>
        <v>0</v>
      </c>
      <c r="AT223" s="1226">
        <f t="shared" si="268"/>
        <v>0</v>
      </c>
      <c r="AU223" s="1224"/>
      <c r="AV223" s="1173">
        <v>1375.5</v>
      </c>
      <c r="AW223" s="1226">
        <f t="shared" si="269"/>
        <v>0</v>
      </c>
      <c r="AX223" s="1173">
        <v>1858.42</v>
      </c>
      <c r="AY223" s="1226">
        <f t="shared" si="270"/>
        <v>0</v>
      </c>
      <c r="AZ223" s="1226">
        <f t="shared" si="271"/>
        <v>0</v>
      </c>
      <c r="BA223" s="1224"/>
      <c r="BB223" s="1169">
        <v>1375.5</v>
      </c>
      <c r="BC223" s="1223">
        <f t="shared" si="272"/>
        <v>0</v>
      </c>
      <c r="BD223" s="1169">
        <v>1858.42</v>
      </c>
      <c r="BE223" s="1223">
        <f t="shared" si="273"/>
        <v>0</v>
      </c>
      <c r="BF223" s="1223">
        <f t="shared" si="274"/>
        <v>0</v>
      </c>
      <c r="BG223" s="1223"/>
      <c r="BH223" s="1166">
        <f t="shared" si="169"/>
        <v>152</v>
      </c>
      <c r="BI223" s="1169">
        <v>1375.5</v>
      </c>
      <c r="BJ223" s="1223">
        <f t="shared" si="275"/>
        <v>209076</v>
      </c>
      <c r="BK223" s="1169">
        <v>1858.42</v>
      </c>
      <c r="BL223" s="1223">
        <f t="shared" si="276"/>
        <v>282479.84000000003</v>
      </c>
      <c r="BM223" s="1223">
        <f t="shared" si="277"/>
        <v>491555.84000000003</v>
      </c>
      <c r="BN223" s="1166">
        <f t="shared" si="170"/>
        <v>142.5</v>
      </c>
      <c r="BO223" s="1169">
        <v>1375.5</v>
      </c>
      <c r="BP223" s="1223">
        <f t="shared" si="278"/>
        <v>196008.75</v>
      </c>
      <c r="BQ223" s="1169">
        <v>1858.42</v>
      </c>
      <c r="BR223" s="1223">
        <f t="shared" si="279"/>
        <v>264824.85000000003</v>
      </c>
      <c r="BS223" s="1223">
        <f t="shared" si="280"/>
        <v>460833.60000000003</v>
      </c>
    </row>
    <row r="224" spans="1:203" hidden="1" outlineLevel="1" x14ac:dyDescent="0.2">
      <c r="A224" s="1233" t="s">
        <v>749</v>
      </c>
      <c r="B224" s="1228" t="s">
        <v>298</v>
      </c>
      <c r="C224" s="1173" t="s">
        <v>224</v>
      </c>
      <c r="D224" s="1173">
        <v>2</v>
      </c>
      <c r="E224" s="1169">
        <v>100586.39</v>
      </c>
      <c r="F224" s="1223">
        <f t="shared" si="248"/>
        <v>201172.78</v>
      </c>
      <c r="G224" s="1169">
        <v>266448.07</v>
      </c>
      <c r="H224" s="1223">
        <f t="shared" si="249"/>
        <v>532896.14</v>
      </c>
      <c r="I224" s="1223">
        <f t="shared" si="250"/>
        <v>734068.92</v>
      </c>
      <c r="J224" s="1223"/>
      <c r="K224" s="1224"/>
      <c r="L224" s="1173">
        <v>100586.39</v>
      </c>
      <c r="M224" s="1226">
        <f t="shared" si="251"/>
        <v>0</v>
      </c>
      <c r="N224" s="1173">
        <v>266448.07</v>
      </c>
      <c r="O224" s="1226">
        <f t="shared" si="252"/>
        <v>0</v>
      </c>
      <c r="P224" s="1226">
        <f t="shared" si="253"/>
        <v>0</v>
      </c>
      <c r="Q224" s="1224"/>
      <c r="R224" s="1173">
        <v>100586.39</v>
      </c>
      <c r="S224" s="1226">
        <f t="shared" si="254"/>
        <v>0</v>
      </c>
      <c r="T224" s="1173">
        <v>266448.07</v>
      </c>
      <c r="U224" s="1226">
        <f t="shared" si="255"/>
        <v>0</v>
      </c>
      <c r="V224" s="1226">
        <f t="shared" si="256"/>
        <v>0</v>
      </c>
      <c r="W224" s="1226"/>
      <c r="X224" s="1173">
        <v>100586.39</v>
      </c>
      <c r="Y224" s="1226">
        <f t="shared" si="257"/>
        <v>0</v>
      </c>
      <c r="Z224" s="1173">
        <v>266448.07</v>
      </c>
      <c r="AA224" s="1226">
        <f t="shared" si="258"/>
        <v>0</v>
      </c>
      <c r="AB224" s="1226">
        <f t="shared" si="259"/>
        <v>0</v>
      </c>
      <c r="AC224" s="1224"/>
      <c r="AD224" s="1173">
        <v>100586.39</v>
      </c>
      <c r="AE224" s="1226">
        <f t="shared" si="260"/>
        <v>0</v>
      </c>
      <c r="AF224" s="1173">
        <v>266448.07</v>
      </c>
      <c r="AG224" s="1226">
        <f t="shared" si="261"/>
        <v>0</v>
      </c>
      <c r="AH224" s="1226">
        <f t="shared" si="262"/>
        <v>0</v>
      </c>
      <c r="AI224" s="1224"/>
      <c r="AJ224" s="1173">
        <v>100586.39</v>
      </c>
      <c r="AK224" s="1226">
        <f t="shared" si="263"/>
        <v>0</v>
      </c>
      <c r="AL224" s="1173">
        <v>266448.07</v>
      </c>
      <c r="AM224" s="1226">
        <f t="shared" si="264"/>
        <v>0</v>
      </c>
      <c r="AN224" s="1226">
        <f t="shared" si="265"/>
        <v>0</v>
      </c>
      <c r="AO224" s="1224"/>
      <c r="AP224" s="1173">
        <v>100586.39</v>
      </c>
      <c r="AQ224" s="1226">
        <f t="shared" si="266"/>
        <v>0</v>
      </c>
      <c r="AR224" s="1173">
        <v>266448.07</v>
      </c>
      <c r="AS224" s="1226">
        <f t="shared" si="267"/>
        <v>0</v>
      </c>
      <c r="AT224" s="1226">
        <f t="shared" si="268"/>
        <v>0</v>
      </c>
      <c r="AU224" s="1224"/>
      <c r="AV224" s="1173">
        <v>100586.39</v>
      </c>
      <c r="AW224" s="1226">
        <f t="shared" si="269"/>
        <v>0</v>
      </c>
      <c r="AX224" s="1173">
        <v>266448.07</v>
      </c>
      <c r="AY224" s="1226">
        <f t="shared" si="270"/>
        <v>0</v>
      </c>
      <c r="AZ224" s="1226">
        <f t="shared" si="271"/>
        <v>0</v>
      </c>
      <c r="BA224" s="1224"/>
      <c r="BB224" s="1169">
        <v>100586.39</v>
      </c>
      <c r="BC224" s="1223">
        <f t="shared" si="272"/>
        <v>0</v>
      </c>
      <c r="BD224" s="1169">
        <v>266448.07</v>
      </c>
      <c r="BE224" s="1223">
        <f t="shared" si="273"/>
        <v>0</v>
      </c>
      <c r="BF224" s="1223">
        <f t="shared" si="274"/>
        <v>0</v>
      </c>
      <c r="BG224" s="1223"/>
      <c r="BH224" s="1166">
        <f t="shared" si="169"/>
        <v>0</v>
      </c>
      <c r="BI224" s="1169">
        <v>100586.39</v>
      </c>
      <c r="BJ224" s="1223">
        <f t="shared" si="275"/>
        <v>0</v>
      </c>
      <c r="BK224" s="1169">
        <v>266448.07</v>
      </c>
      <c r="BL224" s="1223">
        <f t="shared" si="276"/>
        <v>0</v>
      </c>
      <c r="BM224" s="1223">
        <f t="shared" si="277"/>
        <v>0</v>
      </c>
      <c r="BN224" s="1166">
        <f t="shared" si="170"/>
        <v>2</v>
      </c>
      <c r="BO224" s="1169">
        <v>100586.39</v>
      </c>
      <c r="BP224" s="1223">
        <f t="shared" si="278"/>
        <v>201172.78</v>
      </c>
      <c r="BQ224" s="1169">
        <v>266448.07</v>
      </c>
      <c r="BR224" s="1223">
        <f t="shared" si="279"/>
        <v>532896.14</v>
      </c>
      <c r="BS224" s="1223">
        <f t="shared" si="280"/>
        <v>734068.92</v>
      </c>
    </row>
    <row r="225" spans="1:203" s="1189" customFormat="1" hidden="1" outlineLevel="1" x14ac:dyDescent="0.2">
      <c r="A225" s="1233" t="s">
        <v>750</v>
      </c>
      <c r="B225" s="1228" t="s">
        <v>299</v>
      </c>
      <c r="C225" s="1173" t="s">
        <v>31</v>
      </c>
      <c r="D225" s="1173">
        <v>24</v>
      </c>
      <c r="E225" s="1169">
        <v>8489.24</v>
      </c>
      <c r="F225" s="1223">
        <f t="shared" si="248"/>
        <v>203741.76</v>
      </c>
      <c r="G225" s="1169">
        <v>18251.23</v>
      </c>
      <c r="H225" s="1223">
        <f t="shared" si="249"/>
        <v>438029.52</v>
      </c>
      <c r="I225" s="1223">
        <f t="shared" si="250"/>
        <v>641771.28</v>
      </c>
      <c r="J225" s="1223"/>
      <c r="K225" s="1224"/>
      <c r="L225" s="1173">
        <v>8489.24</v>
      </c>
      <c r="M225" s="1226">
        <f t="shared" si="251"/>
        <v>0</v>
      </c>
      <c r="N225" s="1173">
        <v>18251.23</v>
      </c>
      <c r="O225" s="1226">
        <f t="shared" si="252"/>
        <v>0</v>
      </c>
      <c r="P225" s="1226">
        <f t="shared" si="253"/>
        <v>0</v>
      </c>
      <c r="Q225" s="1224"/>
      <c r="R225" s="1173">
        <v>8489.24</v>
      </c>
      <c r="S225" s="1226">
        <f t="shared" si="254"/>
        <v>0</v>
      </c>
      <c r="T225" s="1173">
        <v>18251.23</v>
      </c>
      <c r="U225" s="1226">
        <f t="shared" si="255"/>
        <v>0</v>
      </c>
      <c r="V225" s="1226">
        <f t="shared" si="256"/>
        <v>0</v>
      </c>
      <c r="W225" s="1226"/>
      <c r="X225" s="1173">
        <v>8489.24</v>
      </c>
      <c r="Y225" s="1226">
        <f t="shared" si="257"/>
        <v>0</v>
      </c>
      <c r="Z225" s="1173">
        <v>18251.23</v>
      </c>
      <c r="AA225" s="1226">
        <f t="shared" si="258"/>
        <v>0</v>
      </c>
      <c r="AB225" s="1226">
        <f t="shared" si="259"/>
        <v>0</v>
      </c>
      <c r="AC225" s="1224"/>
      <c r="AD225" s="1173">
        <v>8489.24</v>
      </c>
      <c r="AE225" s="1226">
        <f t="shared" si="260"/>
        <v>0</v>
      </c>
      <c r="AF225" s="1173">
        <v>18251.23</v>
      </c>
      <c r="AG225" s="1226">
        <f t="shared" si="261"/>
        <v>0</v>
      </c>
      <c r="AH225" s="1226">
        <f t="shared" si="262"/>
        <v>0</v>
      </c>
      <c r="AI225" s="1224"/>
      <c r="AJ225" s="1173">
        <v>8489.24</v>
      </c>
      <c r="AK225" s="1226">
        <f t="shared" si="263"/>
        <v>0</v>
      </c>
      <c r="AL225" s="1173">
        <v>18251.23</v>
      </c>
      <c r="AM225" s="1226">
        <f t="shared" si="264"/>
        <v>0</v>
      </c>
      <c r="AN225" s="1226">
        <f t="shared" si="265"/>
        <v>0</v>
      </c>
      <c r="AO225" s="1224"/>
      <c r="AP225" s="1173">
        <v>8489.24</v>
      </c>
      <c r="AQ225" s="1226">
        <f t="shared" si="266"/>
        <v>0</v>
      </c>
      <c r="AR225" s="1173">
        <v>18251.23</v>
      </c>
      <c r="AS225" s="1226">
        <f t="shared" si="267"/>
        <v>0</v>
      </c>
      <c r="AT225" s="1226">
        <f t="shared" si="268"/>
        <v>0</v>
      </c>
      <c r="AU225" s="1224"/>
      <c r="AV225" s="1173">
        <v>8489.24</v>
      </c>
      <c r="AW225" s="1226">
        <f t="shared" si="269"/>
        <v>0</v>
      </c>
      <c r="AX225" s="1173">
        <v>18251.23</v>
      </c>
      <c r="AY225" s="1226">
        <f t="shared" si="270"/>
        <v>0</v>
      </c>
      <c r="AZ225" s="1226">
        <f t="shared" si="271"/>
        <v>0</v>
      </c>
      <c r="BA225" s="1224"/>
      <c r="BB225" s="1169">
        <v>8489.24</v>
      </c>
      <c r="BC225" s="1223">
        <f t="shared" si="272"/>
        <v>0</v>
      </c>
      <c r="BD225" s="1169">
        <v>18251.23</v>
      </c>
      <c r="BE225" s="1223">
        <f t="shared" si="273"/>
        <v>0</v>
      </c>
      <c r="BF225" s="1223">
        <f t="shared" si="274"/>
        <v>0</v>
      </c>
      <c r="BG225" s="1223"/>
      <c r="BH225" s="1166">
        <f t="shared" si="169"/>
        <v>0</v>
      </c>
      <c r="BI225" s="1169">
        <v>8489.24</v>
      </c>
      <c r="BJ225" s="1223">
        <f t="shared" si="275"/>
        <v>0</v>
      </c>
      <c r="BK225" s="1169">
        <v>18251.23</v>
      </c>
      <c r="BL225" s="1223">
        <f t="shared" si="276"/>
        <v>0</v>
      </c>
      <c r="BM225" s="1223">
        <f t="shared" si="277"/>
        <v>0</v>
      </c>
      <c r="BN225" s="1166">
        <f t="shared" si="170"/>
        <v>24</v>
      </c>
      <c r="BO225" s="1169">
        <v>8489.24</v>
      </c>
      <c r="BP225" s="1223">
        <f t="shared" si="278"/>
        <v>203741.76</v>
      </c>
      <c r="BQ225" s="1169">
        <v>18251.23</v>
      </c>
      <c r="BR225" s="1223">
        <f t="shared" si="279"/>
        <v>438029.52</v>
      </c>
      <c r="BS225" s="1223">
        <f t="shared" si="280"/>
        <v>641771.28</v>
      </c>
    </row>
    <row r="226" spans="1:203" s="1189" customFormat="1" hidden="1" outlineLevel="1" collapsed="1" x14ac:dyDescent="0.2">
      <c r="A226" s="1233" t="s">
        <v>751</v>
      </c>
      <c r="B226" s="1228" t="s">
        <v>300</v>
      </c>
      <c r="C226" s="1173" t="s">
        <v>1167</v>
      </c>
      <c r="D226" s="1173">
        <v>294</v>
      </c>
      <c r="E226" s="1169">
        <v>2456.77</v>
      </c>
      <c r="F226" s="1223">
        <f t="shared" si="248"/>
        <v>722290.38</v>
      </c>
      <c r="G226" s="1169">
        <v>4354.87</v>
      </c>
      <c r="H226" s="1223">
        <f t="shared" si="249"/>
        <v>1280331.78</v>
      </c>
      <c r="I226" s="1223">
        <f t="shared" si="250"/>
        <v>2002622.1600000001</v>
      </c>
      <c r="J226" s="1223"/>
      <c r="K226" s="1224"/>
      <c r="L226" s="1173">
        <v>2456.77</v>
      </c>
      <c r="M226" s="1226">
        <f t="shared" si="251"/>
        <v>0</v>
      </c>
      <c r="N226" s="1173">
        <v>4354.87</v>
      </c>
      <c r="O226" s="1226">
        <f t="shared" si="252"/>
        <v>0</v>
      </c>
      <c r="P226" s="1226">
        <f t="shared" si="253"/>
        <v>0</v>
      </c>
      <c r="Q226" s="1224"/>
      <c r="R226" s="1173">
        <v>2456.77</v>
      </c>
      <c r="S226" s="1226">
        <f t="shared" si="254"/>
        <v>0</v>
      </c>
      <c r="T226" s="1173">
        <v>4354.87</v>
      </c>
      <c r="U226" s="1226">
        <f t="shared" si="255"/>
        <v>0</v>
      </c>
      <c r="V226" s="1226">
        <f t="shared" si="256"/>
        <v>0</v>
      </c>
      <c r="W226" s="1226"/>
      <c r="X226" s="1173">
        <v>2456.77</v>
      </c>
      <c r="Y226" s="1226">
        <f t="shared" si="257"/>
        <v>0</v>
      </c>
      <c r="Z226" s="1173">
        <v>4354.87</v>
      </c>
      <c r="AA226" s="1226">
        <f t="shared" si="258"/>
        <v>0</v>
      </c>
      <c r="AB226" s="1226">
        <f t="shared" si="259"/>
        <v>0</v>
      </c>
      <c r="AC226" s="1224"/>
      <c r="AD226" s="1173">
        <v>2456.77</v>
      </c>
      <c r="AE226" s="1226">
        <f t="shared" si="260"/>
        <v>0</v>
      </c>
      <c r="AF226" s="1173">
        <v>4354.87</v>
      </c>
      <c r="AG226" s="1226">
        <f t="shared" si="261"/>
        <v>0</v>
      </c>
      <c r="AH226" s="1226">
        <f t="shared" si="262"/>
        <v>0</v>
      </c>
      <c r="AI226" s="1224"/>
      <c r="AJ226" s="1173">
        <v>2456.77</v>
      </c>
      <c r="AK226" s="1226">
        <f t="shared" si="263"/>
        <v>0</v>
      </c>
      <c r="AL226" s="1173">
        <v>4354.87</v>
      </c>
      <c r="AM226" s="1226">
        <f t="shared" si="264"/>
        <v>0</v>
      </c>
      <c r="AN226" s="1226">
        <f t="shared" si="265"/>
        <v>0</v>
      </c>
      <c r="AO226" s="1224"/>
      <c r="AP226" s="1173">
        <v>2456.77</v>
      </c>
      <c r="AQ226" s="1226">
        <f t="shared" si="266"/>
        <v>0</v>
      </c>
      <c r="AR226" s="1173">
        <v>4354.87</v>
      </c>
      <c r="AS226" s="1226">
        <f t="shared" si="267"/>
        <v>0</v>
      </c>
      <c r="AT226" s="1226">
        <f t="shared" si="268"/>
        <v>0</v>
      </c>
      <c r="AU226" s="1224"/>
      <c r="AV226" s="1173">
        <v>2456.77</v>
      </c>
      <c r="AW226" s="1226">
        <f t="shared" si="269"/>
        <v>0</v>
      </c>
      <c r="AX226" s="1173">
        <v>4354.87</v>
      </c>
      <c r="AY226" s="1226">
        <f t="shared" si="270"/>
        <v>0</v>
      </c>
      <c r="AZ226" s="1226">
        <f t="shared" si="271"/>
        <v>0</v>
      </c>
      <c r="BA226" s="1224"/>
      <c r="BB226" s="1169">
        <v>2456.77</v>
      </c>
      <c r="BC226" s="1223">
        <f t="shared" si="272"/>
        <v>0</v>
      </c>
      <c r="BD226" s="1169">
        <v>4354.87</v>
      </c>
      <c r="BE226" s="1223">
        <f t="shared" si="273"/>
        <v>0</v>
      </c>
      <c r="BF226" s="1223">
        <f t="shared" si="274"/>
        <v>0</v>
      </c>
      <c r="BG226" s="1223"/>
      <c r="BH226" s="1166">
        <f t="shared" ref="BH226:BH289" si="281">K226+Q226+W226+AC226+AI226+AO226+AU226+BA226</f>
        <v>0</v>
      </c>
      <c r="BI226" s="1169">
        <v>2456.77</v>
      </c>
      <c r="BJ226" s="1223">
        <f t="shared" si="275"/>
        <v>0</v>
      </c>
      <c r="BK226" s="1169">
        <v>4354.87</v>
      </c>
      <c r="BL226" s="1223">
        <f t="shared" si="276"/>
        <v>0</v>
      </c>
      <c r="BM226" s="1223">
        <f t="shared" si="277"/>
        <v>0</v>
      </c>
      <c r="BN226" s="1166">
        <f t="shared" ref="BN226:BN289" si="282">D226-BH226</f>
        <v>294</v>
      </c>
      <c r="BO226" s="1169">
        <v>2456.77</v>
      </c>
      <c r="BP226" s="1223">
        <f t="shared" si="278"/>
        <v>722290.38</v>
      </c>
      <c r="BQ226" s="1169">
        <v>4354.87</v>
      </c>
      <c r="BR226" s="1223">
        <f t="shared" si="279"/>
        <v>1280331.78</v>
      </c>
      <c r="BS226" s="1223">
        <f t="shared" si="280"/>
        <v>2002622.1600000001</v>
      </c>
    </row>
    <row r="227" spans="1:203" ht="15" outlineLevel="1" x14ac:dyDescent="0.2">
      <c r="A227" s="1237" t="s">
        <v>743</v>
      </c>
      <c r="B227" s="1227" t="s">
        <v>301</v>
      </c>
      <c r="C227" s="1173"/>
      <c r="D227" s="1173"/>
      <c r="E227" s="1169">
        <v>0</v>
      </c>
      <c r="F227" s="1169"/>
      <c r="G227" s="1169">
        <v>0</v>
      </c>
      <c r="H227" s="1169"/>
      <c r="I227" s="1223"/>
      <c r="J227" s="1223"/>
      <c r="K227" s="1224"/>
      <c r="L227" s="1173">
        <v>0</v>
      </c>
      <c r="M227" s="1173"/>
      <c r="N227" s="1173">
        <v>0</v>
      </c>
      <c r="O227" s="1173"/>
      <c r="P227" s="1226"/>
      <c r="Q227" s="1224"/>
      <c r="R227" s="1173">
        <v>0</v>
      </c>
      <c r="S227" s="1173"/>
      <c r="T227" s="1173">
        <v>0</v>
      </c>
      <c r="U227" s="1173"/>
      <c r="V227" s="1226"/>
      <c r="W227" s="1226"/>
      <c r="X227" s="1173">
        <v>0</v>
      </c>
      <c r="Y227" s="1173"/>
      <c r="Z227" s="1173">
        <v>0</v>
      </c>
      <c r="AA227" s="1173"/>
      <c r="AB227" s="1226"/>
      <c r="AC227" s="1224"/>
      <c r="AD227" s="1173">
        <v>0</v>
      </c>
      <c r="AE227" s="1173"/>
      <c r="AF227" s="1173">
        <v>0</v>
      </c>
      <c r="AG227" s="1173"/>
      <c r="AH227" s="1226"/>
      <c r="AI227" s="1224"/>
      <c r="AJ227" s="1173">
        <v>0</v>
      </c>
      <c r="AK227" s="1173"/>
      <c r="AL227" s="1173">
        <v>0</v>
      </c>
      <c r="AM227" s="1173"/>
      <c r="AN227" s="1226"/>
      <c r="AO227" s="1224"/>
      <c r="AP227" s="1173">
        <v>0</v>
      </c>
      <c r="AQ227" s="1173"/>
      <c r="AR227" s="1173">
        <v>0</v>
      </c>
      <c r="AS227" s="1173"/>
      <c r="AT227" s="1226"/>
      <c r="AU227" s="1224"/>
      <c r="AV227" s="1173">
        <v>0</v>
      </c>
      <c r="AW227" s="1173"/>
      <c r="AX227" s="1173">
        <v>0</v>
      </c>
      <c r="AY227" s="1173"/>
      <c r="AZ227" s="1226"/>
      <c r="BA227" s="1224"/>
      <c r="BB227" s="1169">
        <v>0</v>
      </c>
      <c r="BC227" s="1169"/>
      <c r="BD227" s="1169">
        <v>0</v>
      </c>
      <c r="BE227" s="1169"/>
      <c r="BF227" s="1223"/>
      <c r="BG227" s="1223"/>
      <c r="BH227" s="1166">
        <f t="shared" si="281"/>
        <v>0</v>
      </c>
      <c r="BI227" s="1169">
        <v>0</v>
      </c>
      <c r="BJ227" s="1169"/>
      <c r="BK227" s="1169">
        <v>0</v>
      </c>
      <c r="BL227" s="1169"/>
      <c r="BM227" s="1223"/>
      <c r="BN227" s="1166">
        <f t="shared" si="282"/>
        <v>0</v>
      </c>
      <c r="BO227" s="1169">
        <v>0</v>
      </c>
      <c r="BP227" s="1169"/>
      <c r="BQ227" s="1169">
        <v>0</v>
      </c>
      <c r="BR227" s="1169"/>
      <c r="BS227" s="1223"/>
    </row>
    <row r="228" spans="1:203" outlineLevel="1" x14ac:dyDescent="0.2">
      <c r="A228" s="1233" t="s">
        <v>752</v>
      </c>
      <c r="B228" s="1228" t="s">
        <v>302</v>
      </c>
      <c r="C228" s="1173" t="s">
        <v>224</v>
      </c>
      <c r="D228" s="1173">
        <v>1</v>
      </c>
      <c r="E228" s="1169">
        <v>61132.46</v>
      </c>
      <c r="F228" s="1223">
        <f t="shared" ref="F228:F233" si="283">D228*E228</f>
        <v>61132.46</v>
      </c>
      <c r="G228" s="1169">
        <v>389269.57</v>
      </c>
      <c r="H228" s="1223">
        <f>D228*G228</f>
        <v>389269.57</v>
      </c>
      <c r="I228" s="1223">
        <f t="shared" ref="I228:I233" si="284">E228*D228+G228*D228</f>
        <v>450402.03</v>
      </c>
      <c r="J228" s="1223"/>
      <c r="K228" s="1224"/>
      <c r="L228" s="1173">
        <v>61132.46</v>
      </c>
      <c r="M228" s="1226">
        <f t="shared" ref="M228:M233" si="285">K228*L228</f>
        <v>0</v>
      </c>
      <c r="N228" s="1173">
        <v>389269.57</v>
      </c>
      <c r="O228" s="1226">
        <f>K228*N228</f>
        <v>0</v>
      </c>
      <c r="P228" s="1226">
        <f t="shared" ref="P228:P233" si="286">L228*K228+N228*K228</f>
        <v>0</v>
      </c>
      <c r="Q228" s="1224"/>
      <c r="R228" s="1173">
        <v>61132.46</v>
      </c>
      <c r="S228" s="1226">
        <f t="shared" ref="S228:S233" si="287">Q228*R228</f>
        <v>0</v>
      </c>
      <c r="T228" s="1173">
        <v>389269.57</v>
      </c>
      <c r="U228" s="1226">
        <f>Q228*T228</f>
        <v>0</v>
      </c>
      <c r="V228" s="1226">
        <f t="shared" ref="V228:V233" si="288">R228*Q228+T228*Q228</f>
        <v>0</v>
      </c>
      <c r="W228" s="1226">
        <v>1</v>
      </c>
      <c r="X228" s="1173">
        <v>61132.46</v>
      </c>
      <c r="Y228" s="1226">
        <f t="shared" ref="Y228:Y233" si="289">W228*X228</f>
        <v>61132.46</v>
      </c>
      <c r="Z228" s="1173">
        <v>389269.57</v>
      </c>
      <c r="AA228" s="1226">
        <f>W228*Z228</f>
        <v>389269.57</v>
      </c>
      <c r="AB228" s="1226">
        <f t="shared" ref="AB228:AB233" si="290">X228*W228+Z228*W228</f>
        <v>450402.03</v>
      </c>
      <c r="AC228" s="1224"/>
      <c r="AD228" s="1173">
        <v>61132.46</v>
      </c>
      <c r="AE228" s="1226">
        <f t="shared" ref="AE228:AE233" si="291">AC228*AD228</f>
        <v>0</v>
      </c>
      <c r="AF228" s="1173">
        <v>389269.57</v>
      </c>
      <c r="AG228" s="1226">
        <f>AC228*AF228</f>
        <v>0</v>
      </c>
      <c r="AH228" s="1226">
        <f t="shared" ref="AH228:AH233" si="292">AD228*AC228+AF228*AC228</f>
        <v>0</v>
      </c>
      <c r="AI228" s="1224"/>
      <c r="AJ228" s="1173">
        <v>61132.46</v>
      </c>
      <c r="AK228" s="1226">
        <f t="shared" ref="AK228:AK233" si="293">AI228*AJ228</f>
        <v>0</v>
      </c>
      <c r="AL228" s="1173">
        <v>389269.57</v>
      </c>
      <c r="AM228" s="1226">
        <f>AI228*AL228</f>
        <v>0</v>
      </c>
      <c r="AN228" s="1226">
        <f t="shared" ref="AN228:AN233" si="294">AJ228*AI228+AL228*AI228</f>
        <v>0</v>
      </c>
      <c r="AO228" s="1224"/>
      <c r="AP228" s="1173">
        <v>61132.46</v>
      </c>
      <c r="AQ228" s="1226">
        <f t="shared" ref="AQ228:AQ233" si="295">AO228*AP228</f>
        <v>0</v>
      </c>
      <c r="AR228" s="1173">
        <v>389269.57</v>
      </c>
      <c r="AS228" s="1226">
        <f>AO228*AR228</f>
        <v>0</v>
      </c>
      <c r="AT228" s="1226">
        <f t="shared" ref="AT228:AT233" si="296">AP228*AO228+AR228*AO228</f>
        <v>0</v>
      </c>
      <c r="AU228" s="1224"/>
      <c r="AV228" s="1173">
        <v>61132.46</v>
      </c>
      <c r="AW228" s="1226">
        <f t="shared" ref="AW228:AW233" si="297">AU228*AV228</f>
        <v>0</v>
      </c>
      <c r="AX228" s="1173">
        <v>389269.57</v>
      </c>
      <c r="AY228" s="1226">
        <f>AU228*AX228</f>
        <v>0</v>
      </c>
      <c r="AZ228" s="1226">
        <f t="shared" ref="AZ228:AZ233" si="298">AV228*AU228+AX228*AU228</f>
        <v>0</v>
      </c>
      <c r="BA228" s="1224"/>
      <c r="BB228" s="1169">
        <v>61132.46</v>
      </c>
      <c r="BC228" s="1223">
        <f t="shared" ref="BC228:BC233" si="299">BA228*BB228</f>
        <v>0</v>
      </c>
      <c r="BD228" s="1169">
        <v>389269.57</v>
      </c>
      <c r="BE228" s="1223">
        <f>BA228*BD228</f>
        <v>0</v>
      </c>
      <c r="BF228" s="1223">
        <f t="shared" ref="BF228:BF233" si="300">BB228*BA228+BD228*BA228</f>
        <v>0</v>
      </c>
      <c r="BG228" s="1223"/>
      <c r="BH228" s="1166">
        <f t="shared" si="281"/>
        <v>1</v>
      </c>
      <c r="BI228" s="1169">
        <v>61132.46</v>
      </c>
      <c r="BJ228" s="1223">
        <f t="shared" ref="BJ228:BJ233" si="301">BH228*BI228</f>
        <v>61132.46</v>
      </c>
      <c r="BK228" s="1169">
        <v>389269.57</v>
      </c>
      <c r="BL228" s="1223">
        <f>BH228*BK228</f>
        <v>389269.57</v>
      </c>
      <c r="BM228" s="1223">
        <f t="shared" ref="BM228:BM233" si="302">BI228*BH228+BK228*BH228</f>
        <v>450402.03</v>
      </c>
      <c r="BN228" s="1166">
        <f t="shared" si="282"/>
        <v>0</v>
      </c>
      <c r="BO228" s="1169">
        <v>61132.46</v>
      </c>
      <c r="BP228" s="1223">
        <f t="shared" ref="BP228:BP233" si="303">BN228*BO228</f>
        <v>0</v>
      </c>
      <c r="BQ228" s="1169">
        <v>389269.57</v>
      </c>
      <c r="BR228" s="1223">
        <f>BN228*BQ228</f>
        <v>0</v>
      </c>
      <c r="BS228" s="1223">
        <f t="shared" ref="BS228:BS233" si="304">BO228*BN228+BQ228*BN228</f>
        <v>0</v>
      </c>
    </row>
    <row r="229" spans="1:203" ht="23.25" customHeight="1" outlineLevel="1" x14ac:dyDescent="0.2">
      <c r="A229" s="1233" t="s">
        <v>753</v>
      </c>
      <c r="B229" s="1228" t="s">
        <v>303</v>
      </c>
      <c r="C229" s="1173" t="s">
        <v>224</v>
      </c>
      <c r="D229" s="1173">
        <v>3</v>
      </c>
      <c r="E229" s="1169">
        <v>18340</v>
      </c>
      <c r="F229" s="1223">
        <f t="shared" si="283"/>
        <v>55020</v>
      </c>
      <c r="G229" s="1169">
        <v>52353.599999999999</v>
      </c>
      <c r="H229" s="1223">
        <f>D229*G229</f>
        <v>157060.79999999999</v>
      </c>
      <c r="I229" s="1223">
        <f t="shared" si="284"/>
        <v>212080.8</v>
      </c>
      <c r="J229" s="1223"/>
      <c r="K229" s="1224"/>
      <c r="L229" s="1173">
        <v>18340</v>
      </c>
      <c r="M229" s="1226">
        <f t="shared" si="285"/>
        <v>0</v>
      </c>
      <c r="N229" s="1173">
        <v>52353.599999999999</v>
      </c>
      <c r="O229" s="1226">
        <f>K229*N229</f>
        <v>0</v>
      </c>
      <c r="P229" s="1226">
        <f t="shared" si="286"/>
        <v>0</v>
      </c>
      <c r="Q229" s="1224"/>
      <c r="R229" s="1173">
        <v>18340</v>
      </c>
      <c r="S229" s="1226">
        <f t="shared" si="287"/>
        <v>0</v>
      </c>
      <c r="T229" s="1173">
        <v>52353.599999999999</v>
      </c>
      <c r="U229" s="1226">
        <f>Q229*T229</f>
        <v>0</v>
      </c>
      <c r="V229" s="1226">
        <f t="shared" si="288"/>
        <v>0</v>
      </c>
      <c r="W229" s="1226">
        <v>3</v>
      </c>
      <c r="X229" s="1173">
        <v>18340</v>
      </c>
      <c r="Y229" s="1226">
        <f t="shared" si="289"/>
        <v>55020</v>
      </c>
      <c r="Z229" s="1173">
        <v>52353.599999999999</v>
      </c>
      <c r="AA229" s="1226">
        <f>W229*Z229</f>
        <v>157060.79999999999</v>
      </c>
      <c r="AB229" s="1226">
        <f t="shared" si="290"/>
        <v>212080.8</v>
      </c>
      <c r="AC229" s="1224"/>
      <c r="AD229" s="1173">
        <v>18340</v>
      </c>
      <c r="AE229" s="1226">
        <f t="shared" si="291"/>
        <v>0</v>
      </c>
      <c r="AF229" s="1173">
        <v>52353.599999999999</v>
      </c>
      <c r="AG229" s="1226">
        <f>AC229*AF229</f>
        <v>0</v>
      </c>
      <c r="AH229" s="1226">
        <f t="shared" si="292"/>
        <v>0</v>
      </c>
      <c r="AI229" s="1224"/>
      <c r="AJ229" s="1173">
        <v>18340</v>
      </c>
      <c r="AK229" s="1226">
        <f t="shared" si="293"/>
        <v>0</v>
      </c>
      <c r="AL229" s="1173">
        <v>52353.599999999999</v>
      </c>
      <c r="AM229" s="1226">
        <f>AI229*AL229</f>
        <v>0</v>
      </c>
      <c r="AN229" s="1226">
        <f t="shared" si="294"/>
        <v>0</v>
      </c>
      <c r="AO229" s="1224"/>
      <c r="AP229" s="1173">
        <v>18340</v>
      </c>
      <c r="AQ229" s="1226">
        <f t="shared" si="295"/>
        <v>0</v>
      </c>
      <c r="AR229" s="1173">
        <v>52353.599999999999</v>
      </c>
      <c r="AS229" s="1226">
        <f>AO229*AR229</f>
        <v>0</v>
      </c>
      <c r="AT229" s="1226">
        <f t="shared" si="296"/>
        <v>0</v>
      </c>
      <c r="AU229" s="1224"/>
      <c r="AV229" s="1173">
        <v>18340</v>
      </c>
      <c r="AW229" s="1226">
        <f t="shared" si="297"/>
        <v>0</v>
      </c>
      <c r="AX229" s="1173">
        <v>52353.599999999999</v>
      </c>
      <c r="AY229" s="1226">
        <f>AU229*AX229</f>
        <v>0</v>
      </c>
      <c r="AZ229" s="1226">
        <f t="shared" si="298"/>
        <v>0</v>
      </c>
      <c r="BA229" s="1224"/>
      <c r="BB229" s="1169">
        <v>18340</v>
      </c>
      <c r="BC229" s="1223">
        <f t="shared" si="299"/>
        <v>0</v>
      </c>
      <c r="BD229" s="1169">
        <v>52353.599999999999</v>
      </c>
      <c r="BE229" s="1223">
        <f>BA229*BD229</f>
        <v>0</v>
      </c>
      <c r="BF229" s="1223">
        <f t="shared" si="300"/>
        <v>0</v>
      </c>
      <c r="BG229" s="1223"/>
      <c r="BH229" s="1166">
        <f t="shared" si="281"/>
        <v>3</v>
      </c>
      <c r="BI229" s="1169">
        <v>18340</v>
      </c>
      <c r="BJ229" s="1223">
        <f t="shared" si="301"/>
        <v>55020</v>
      </c>
      <c r="BK229" s="1169">
        <v>52353.599999999999</v>
      </c>
      <c r="BL229" s="1223">
        <f>BH229*BK229</f>
        <v>157060.79999999999</v>
      </c>
      <c r="BM229" s="1223">
        <f t="shared" si="302"/>
        <v>212080.8</v>
      </c>
      <c r="BN229" s="1166">
        <f t="shared" si="282"/>
        <v>0</v>
      </c>
      <c r="BO229" s="1169">
        <v>18340</v>
      </c>
      <c r="BP229" s="1223">
        <f t="shared" si="303"/>
        <v>0</v>
      </c>
      <c r="BQ229" s="1169">
        <v>52353.599999999999</v>
      </c>
      <c r="BR229" s="1223">
        <f>BN229*BQ229</f>
        <v>0</v>
      </c>
      <c r="BS229" s="1223">
        <f t="shared" si="304"/>
        <v>0</v>
      </c>
    </row>
    <row r="230" spans="1:203" outlineLevel="1" x14ac:dyDescent="0.2">
      <c r="A230" s="1233" t="s">
        <v>754</v>
      </c>
      <c r="B230" s="1228" t="s">
        <v>304</v>
      </c>
      <c r="C230" s="1173" t="s">
        <v>1361</v>
      </c>
      <c r="D230" s="1173">
        <v>74</v>
      </c>
      <c r="E230" s="1169">
        <v>557.78</v>
      </c>
      <c r="F230" s="1223">
        <f t="shared" si="283"/>
        <v>41275.72</v>
      </c>
      <c r="G230" s="1169">
        <v>815.66</v>
      </c>
      <c r="H230" s="1223">
        <f>D230*G230</f>
        <v>60358.84</v>
      </c>
      <c r="I230" s="1223">
        <f t="shared" si="284"/>
        <v>101634.56</v>
      </c>
      <c r="J230" s="1223"/>
      <c r="K230" s="1224"/>
      <c r="L230" s="1173">
        <v>557.78</v>
      </c>
      <c r="M230" s="1226">
        <f t="shared" si="285"/>
        <v>0</v>
      </c>
      <c r="N230" s="1173">
        <v>815.66</v>
      </c>
      <c r="O230" s="1226">
        <f>K230*N230</f>
        <v>0</v>
      </c>
      <c r="P230" s="1226">
        <f t="shared" si="286"/>
        <v>0</v>
      </c>
      <c r="Q230" s="1224"/>
      <c r="R230" s="1173">
        <v>557.78</v>
      </c>
      <c r="S230" s="1226">
        <f t="shared" si="287"/>
        <v>0</v>
      </c>
      <c r="T230" s="1173">
        <v>815.66</v>
      </c>
      <c r="U230" s="1226">
        <f>Q230*T230</f>
        <v>0</v>
      </c>
      <c r="V230" s="1226">
        <f t="shared" si="288"/>
        <v>0</v>
      </c>
      <c r="W230" s="1226">
        <v>54</v>
      </c>
      <c r="X230" s="1173">
        <v>557.78</v>
      </c>
      <c r="Y230" s="1226">
        <f t="shared" si="289"/>
        <v>30120.12</v>
      </c>
      <c r="Z230" s="1173">
        <v>815.66</v>
      </c>
      <c r="AA230" s="1226">
        <f>W230*Z230</f>
        <v>44045.64</v>
      </c>
      <c r="AB230" s="1226">
        <f t="shared" si="290"/>
        <v>74165.759999999995</v>
      </c>
      <c r="AC230" s="1224"/>
      <c r="AD230" s="1173">
        <v>557.78</v>
      </c>
      <c r="AE230" s="1226">
        <f t="shared" si="291"/>
        <v>0</v>
      </c>
      <c r="AF230" s="1173">
        <v>815.66</v>
      </c>
      <c r="AG230" s="1226">
        <f>AC230*AF230</f>
        <v>0</v>
      </c>
      <c r="AH230" s="1226">
        <f t="shared" si="292"/>
        <v>0</v>
      </c>
      <c r="AI230" s="1224"/>
      <c r="AJ230" s="1173">
        <v>557.78</v>
      </c>
      <c r="AK230" s="1226">
        <f t="shared" si="293"/>
        <v>0</v>
      </c>
      <c r="AL230" s="1173">
        <v>815.66</v>
      </c>
      <c r="AM230" s="1226">
        <f>AI230*AL230</f>
        <v>0</v>
      </c>
      <c r="AN230" s="1226">
        <f t="shared" si="294"/>
        <v>0</v>
      </c>
      <c r="AO230" s="1224"/>
      <c r="AP230" s="1173">
        <v>557.78</v>
      </c>
      <c r="AQ230" s="1226">
        <f t="shared" si="295"/>
        <v>0</v>
      </c>
      <c r="AR230" s="1173">
        <v>815.66</v>
      </c>
      <c r="AS230" s="1226">
        <f>AO230*AR230</f>
        <v>0</v>
      </c>
      <c r="AT230" s="1226">
        <f t="shared" si="296"/>
        <v>0</v>
      </c>
      <c r="AU230" s="1224"/>
      <c r="AV230" s="1173">
        <v>557.78</v>
      </c>
      <c r="AW230" s="1226">
        <f t="shared" si="297"/>
        <v>0</v>
      </c>
      <c r="AX230" s="1173">
        <v>815.66</v>
      </c>
      <c r="AY230" s="1226">
        <f>AU230*AX230</f>
        <v>0</v>
      </c>
      <c r="AZ230" s="1226">
        <f t="shared" si="298"/>
        <v>0</v>
      </c>
      <c r="BA230" s="1224"/>
      <c r="BB230" s="1169">
        <v>557.78</v>
      </c>
      <c r="BC230" s="1223">
        <f t="shared" si="299"/>
        <v>0</v>
      </c>
      <c r="BD230" s="1169">
        <v>815.66</v>
      </c>
      <c r="BE230" s="1223">
        <f>BA230*BD230</f>
        <v>0</v>
      </c>
      <c r="BF230" s="1223">
        <f t="shared" si="300"/>
        <v>0</v>
      </c>
      <c r="BG230" s="1223"/>
      <c r="BH230" s="1166">
        <f t="shared" si="281"/>
        <v>54</v>
      </c>
      <c r="BI230" s="1169">
        <v>557.78</v>
      </c>
      <c r="BJ230" s="1223">
        <f t="shared" si="301"/>
        <v>30120.12</v>
      </c>
      <c r="BK230" s="1169">
        <v>815.66</v>
      </c>
      <c r="BL230" s="1223">
        <f>BH230*BK230</f>
        <v>44045.64</v>
      </c>
      <c r="BM230" s="1223">
        <f t="shared" si="302"/>
        <v>74165.759999999995</v>
      </c>
      <c r="BN230" s="1166">
        <f t="shared" si="282"/>
        <v>20</v>
      </c>
      <c r="BO230" s="1169">
        <v>557.78</v>
      </c>
      <c r="BP230" s="1223">
        <f t="shared" si="303"/>
        <v>11155.599999999999</v>
      </c>
      <c r="BQ230" s="1169">
        <v>815.66</v>
      </c>
      <c r="BR230" s="1223">
        <f>BN230*BQ230</f>
        <v>16313.199999999999</v>
      </c>
      <c r="BS230" s="1223">
        <f t="shared" si="304"/>
        <v>27468.799999999996</v>
      </c>
    </row>
    <row r="231" spans="1:203" outlineLevel="1" x14ac:dyDescent="0.2">
      <c r="A231" s="1233" t="s">
        <v>755</v>
      </c>
      <c r="B231" s="1228" t="s">
        <v>305</v>
      </c>
      <c r="C231" s="1173" t="s">
        <v>1361</v>
      </c>
      <c r="D231" s="1173">
        <v>16</v>
      </c>
      <c r="E231" s="1169">
        <v>655</v>
      </c>
      <c r="F231" s="1223">
        <f t="shared" si="283"/>
        <v>10480</v>
      </c>
      <c r="G231" s="1169">
        <v>152.1</v>
      </c>
      <c r="H231" s="1223">
        <f>D231*G231</f>
        <v>2433.6</v>
      </c>
      <c r="I231" s="1223">
        <f t="shared" si="284"/>
        <v>12913.6</v>
      </c>
      <c r="J231" s="1223"/>
      <c r="K231" s="1224"/>
      <c r="L231" s="1173">
        <v>655</v>
      </c>
      <c r="M231" s="1226">
        <f t="shared" si="285"/>
        <v>0</v>
      </c>
      <c r="N231" s="1173">
        <v>152.1</v>
      </c>
      <c r="O231" s="1226">
        <f>K231*N231</f>
        <v>0</v>
      </c>
      <c r="P231" s="1226">
        <f t="shared" si="286"/>
        <v>0</v>
      </c>
      <c r="Q231" s="1224"/>
      <c r="R231" s="1173">
        <v>655</v>
      </c>
      <c r="S231" s="1226">
        <f t="shared" si="287"/>
        <v>0</v>
      </c>
      <c r="T231" s="1173">
        <v>152.1</v>
      </c>
      <c r="U231" s="1226">
        <f>Q231*T231</f>
        <v>0</v>
      </c>
      <c r="V231" s="1226">
        <f t="shared" si="288"/>
        <v>0</v>
      </c>
      <c r="W231" s="1226">
        <v>10</v>
      </c>
      <c r="X231" s="1173">
        <v>655</v>
      </c>
      <c r="Y231" s="1226">
        <f t="shared" si="289"/>
        <v>6550</v>
      </c>
      <c r="Z231" s="1173">
        <v>152.1</v>
      </c>
      <c r="AA231" s="1226">
        <f>W231*Z231</f>
        <v>1521</v>
      </c>
      <c r="AB231" s="1226">
        <f t="shared" si="290"/>
        <v>8071</v>
      </c>
      <c r="AC231" s="1224"/>
      <c r="AD231" s="1173">
        <v>655</v>
      </c>
      <c r="AE231" s="1226">
        <f t="shared" si="291"/>
        <v>0</v>
      </c>
      <c r="AF231" s="1173">
        <v>152.1</v>
      </c>
      <c r="AG231" s="1226">
        <f>AC231*AF231</f>
        <v>0</v>
      </c>
      <c r="AH231" s="1226">
        <f t="shared" si="292"/>
        <v>0</v>
      </c>
      <c r="AI231" s="1224"/>
      <c r="AJ231" s="1173">
        <v>655</v>
      </c>
      <c r="AK231" s="1226">
        <f t="shared" si="293"/>
        <v>0</v>
      </c>
      <c r="AL231" s="1173">
        <v>152.1</v>
      </c>
      <c r="AM231" s="1226">
        <f>AI231*AL231</f>
        <v>0</v>
      </c>
      <c r="AN231" s="1226">
        <f t="shared" si="294"/>
        <v>0</v>
      </c>
      <c r="AO231" s="1224"/>
      <c r="AP231" s="1173">
        <v>655</v>
      </c>
      <c r="AQ231" s="1226">
        <f t="shared" si="295"/>
        <v>0</v>
      </c>
      <c r="AR231" s="1173">
        <v>152.1</v>
      </c>
      <c r="AS231" s="1226">
        <f>AO231*AR231</f>
        <v>0</v>
      </c>
      <c r="AT231" s="1226">
        <f t="shared" si="296"/>
        <v>0</v>
      </c>
      <c r="AU231" s="1224"/>
      <c r="AV231" s="1173">
        <v>655</v>
      </c>
      <c r="AW231" s="1226">
        <f t="shared" si="297"/>
        <v>0</v>
      </c>
      <c r="AX231" s="1173">
        <v>152.1</v>
      </c>
      <c r="AY231" s="1226">
        <f>AU231*AX231</f>
        <v>0</v>
      </c>
      <c r="AZ231" s="1226">
        <f t="shared" si="298"/>
        <v>0</v>
      </c>
      <c r="BA231" s="1224"/>
      <c r="BB231" s="1169">
        <v>655</v>
      </c>
      <c r="BC231" s="1223">
        <f t="shared" si="299"/>
        <v>0</v>
      </c>
      <c r="BD231" s="1169">
        <v>152.1</v>
      </c>
      <c r="BE231" s="1223">
        <f>BA231*BD231</f>
        <v>0</v>
      </c>
      <c r="BF231" s="1223">
        <f t="shared" si="300"/>
        <v>0</v>
      </c>
      <c r="BG231" s="1223"/>
      <c r="BH231" s="1166">
        <f t="shared" si="281"/>
        <v>10</v>
      </c>
      <c r="BI231" s="1169">
        <v>655</v>
      </c>
      <c r="BJ231" s="1223">
        <f t="shared" si="301"/>
        <v>6550</v>
      </c>
      <c r="BK231" s="1169">
        <v>152.1</v>
      </c>
      <c r="BL231" s="1223">
        <f>BH231*BK231</f>
        <v>1521</v>
      </c>
      <c r="BM231" s="1223">
        <f t="shared" si="302"/>
        <v>8071</v>
      </c>
      <c r="BN231" s="1166">
        <f t="shared" si="282"/>
        <v>6</v>
      </c>
      <c r="BO231" s="1169">
        <v>655</v>
      </c>
      <c r="BP231" s="1223">
        <f t="shared" si="303"/>
        <v>3930</v>
      </c>
      <c r="BQ231" s="1169">
        <v>152.1</v>
      </c>
      <c r="BR231" s="1223">
        <f>BN231*BQ231</f>
        <v>912.59999999999991</v>
      </c>
      <c r="BS231" s="1223">
        <f t="shared" si="304"/>
        <v>4842.6000000000004</v>
      </c>
    </row>
    <row r="232" spans="1:203" outlineLevel="1" x14ac:dyDescent="0.2">
      <c r="A232" s="1233" t="s">
        <v>756</v>
      </c>
      <c r="B232" s="1228" t="s">
        <v>306</v>
      </c>
      <c r="C232" s="1173" t="s">
        <v>31</v>
      </c>
      <c r="D232" s="1173">
        <v>3</v>
      </c>
      <c r="E232" s="1169">
        <v>3275</v>
      </c>
      <c r="F232" s="1223">
        <f t="shared" si="283"/>
        <v>9825</v>
      </c>
      <c r="G232" s="1169">
        <v>10674.3</v>
      </c>
      <c r="H232" s="1223">
        <f>D232*G232</f>
        <v>32022.899999999998</v>
      </c>
      <c r="I232" s="1223">
        <f t="shared" si="284"/>
        <v>41847.899999999994</v>
      </c>
      <c r="J232" s="1223"/>
      <c r="K232" s="1224"/>
      <c r="L232" s="1173">
        <v>3275</v>
      </c>
      <c r="M232" s="1226">
        <f t="shared" si="285"/>
        <v>0</v>
      </c>
      <c r="N232" s="1173">
        <v>10674.3</v>
      </c>
      <c r="O232" s="1226">
        <f>K232*N232</f>
        <v>0</v>
      </c>
      <c r="P232" s="1226">
        <f t="shared" si="286"/>
        <v>0</v>
      </c>
      <c r="Q232" s="1224"/>
      <c r="R232" s="1173">
        <v>3275</v>
      </c>
      <c r="S232" s="1226">
        <f t="shared" si="287"/>
        <v>0</v>
      </c>
      <c r="T232" s="1173">
        <v>10674.3</v>
      </c>
      <c r="U232" s="1226">
        <f>Q232*T232</f>
        <v>0</v>
      </c>
      <c r="V232" s="1226">
        <f t="shared" si="288"/>
        <v>0</v>
      </c>
      <c r="W232" s="1226">
        <v>3</v>
      </c>
      <c r="X232" s="1173">
        <v>3275</v>
      </c>
      <c r="Y232" s="1226">
        <f t="shared" si="289"/>
        <v>9825</v>
      </c>
      <c r="Z232" s="1173">
        <v>10674.3</v>
      </c>
      <c r="AA232" s="1226">
        <f>W232*Z232</f>
        <v>32022.899999999998</v>
      </c>
      <c r="AB232" s="1226">
        <f t="shared" si="290"/>
        <v>41847.899999999994</v>
      </c>
      <c r="AC232" s="1224"/>
      <c r="AD232" s="1173">
        <v>3275</v>
      </c>
      <c r="AE232" s="1226">
        <f t="shared" si="291"/>
        <v>0</v>
      </c>
      <c r="AF232" s="1173">
        <v>10674.3</v>
      </c>
      <c r="AG232" s="1226">
        <f>AC232*AF232</f>
        <v>0</v>
      </c>
      <c r="AH232" s="1226">
        <f t="shared" si="292"/>
        <v>0</v>
      </c>
      <c r="AI232" s="1224"/>
      <c r="AJ232" s="1173">
        <v>3275</v>
      </c>
      <c r="AK232" s="1226">
        <f t="shared" si="293"/>
        <v>0</v>
      </c>
      <c r="AL232" s="1173">
        <v>10674.3</v>
      </c>
      <c r="AM232" s="1226">
        <f>AI232*AL232</f>
        <v>0</v>
      </c>
      <c r="AN232" s="1226">
        <f t="shared" si="294"/>
        <v>0</v>
      </c>
      <c r="AO232" s="1224"/>
      <c r="AP232" s="1173">
        <v>3275</v>
      </c>
      <c r="AQ232" s="1226">
        <f t="shared" si="295"/>
        <v>0</v>
      </c>
      <c r="AR232" s="1173">
        <v>10674.3</v>
      </c>
      <c r="AS232" s="1226">
        <f>AO232*AR232</f>
        <v>0</v>
      </c>
      <c r="AT232" s="1226">
        <f t="shared" si="296"/>
        <v>0</v>
      </c>
      <c r="AU232" s="1224"/>
      <c r="AV232" s="1173">
        <v>3275</v>
      </c>
      <c r="AW232" s="1226">
        <f t="shared" si="297"/>
        <v>0</v>
      </c>
      <c r="AX232" s="1173">
        <v>10674.3</v>
      </c>
      <c r="AY232" s="1226">
        <f>AU232*AX232</f>
        <v>0</v>
      </c>
      <c r="AZ232" s="1226">
        <f t="shared" si="298"/>
        <v>0</v>
      </c>
      <c r="BA232" s="1224"/>
      <c r="BB232" s="1169">
        <v>3275</v>
      </c>
      <c r="BC232" s="1223">
        <f t="shared" si="299"/>
        <v>0</v>
      </c>
      <c r="BD232" s="1169">
        <v>10674.3</v>
      </c>
      <c r="BE232" s="1223">
        <f>BA232*BD232</f>
        <v>0</v>
      </c>
      <c r="BF232" s="1223">
        <f t="shared" si="300"/>
        <v>0</v>
      </c>
      <c r="BG232" s="1223"/>
      <c r="BH232" s="1166">
        <f t="shared" si="281"/>
        <v>3</v>
      </c>
      <c r="BI232" s="1169">
        <v>3275</v>
      </c>
      <c r="BJ232" s="1223">
        <f t="shared" si="301"/>
        <v>9825</v>
      </c>
      <c r="BK232" s="1169">
        <v>10674.3</v>
      </c>
      <c r="BL232" s="1223">
        <f>BH232*BK232</f>
        <v>32022.899999999998</v>
      </c>
      <c r="BM232" s="1223">
        <f t="shared" si="302"/>
        <v>41847.899999999994</v>
      </c>
      <c r="BN232" s="1166">
        <f t="shared" si="282"/>
        <v>0</v>
      </c>
      <c r="BO232" s="1169">
        <v>3275</v>
      </c>
      <c r="BP232" s="1223">
        <f t="shared" si="303"/>
        <v>0</v>
      </c>
      <c r="BQ232" s="1169">
        <v>10674.3</v>
      </c>
      <c r="BR232" s="1223">
        <f>BN232*BQ232</f>
        <v>0</v>
      </c>
      <c r="BS232" s="1223">
        <f t="shared" si="304"/>
        <v>0</v>
      </c>
    </row>
    <row r="233" spans="1:203" hidden="1" outlineLevel="1" collapsed="1" x14ac:dyDescent="0.2">
      <c r="A233" s="1233" t="s">
        <v>757</v>
      </c>
      <c r="B233" s="1228" t="s">
        <v>286</v>
      </c>
      <c r="C233" s="1173" t="s">
        <v>224</v>
      </c>
      <c r="D233" s="1173">
        <v>1</v>
      </c>
      <c r="E233" s="1169">
        <v>691680</v>
      </c>
      <c r="F233" s="1223">
        <f t="shared" si="283"/>
        <v>691680</v>
      </c>
      <c r="G233" s="1169">
        <v>0</v>
      </c>
      <c r="H233" s="1223"/>
      <c r="I233" s="1223">
        <f t="shared" si="284"/>
        <v>691680</v>
      </c>
      <c r="J233" s="1223"/>
      <c r="K233" s="1224"/>
      <c r="L233" s="1173">
        <v>691680</v>
      </c>
      <c r="M233" s="1226">
        <f t="shared" si="285"/>
        <v>0</v>
      </c>
      <c r="N233" s="1173">
        <v>0</v>
      </c>
      <c r="O233" s="1226"/>
      <c r="P233" s="1226">
        <f t="shared" si="286"/>
        <v>0</v>
      </c>
      <c r="Q233" s="1224"/>
      <c r="R233" s="1173">
        <v>691680</v>
      </c>
      <c r="S233" s="1226">
        <f t="shared" si="287"/>
        <v>0</v>
      </c>
      <c r="T233" s="1173">
        <v>0</v>
      </c>
      <c r="U233" s="1226"/>
      <c r="V233" s="1226">
        <f t="shared" si="288"/>
        <v>0</v>
      </c>
      <c r="W233" s="1224"/>
      <c r="X233" s="1173">
        <v>691680</v>
      </c>
      <c r="Y233" s="1226">
        <f t="shared" si="289"/>
        <v>0</v>
      </c>
      <c r="Z233" s="1173">
        <v>0</v>
      </c>
      <c r="AA233" s="1226"/>
      <c r="AB233" s="1226">
        <f t="shared" si="290"/>
        <v>0</v>
      </c>
      <c r="AC233" s="1224"/>
      <c r="AD233" s="1173">
        <v>691680</v>
      </c>
      <c r="AE233" s="1226">
        <f t="shared" si="291"/>
        <v>0</v>
      </c>
      <c r="AF233" s="1173">
        <v>0</v>
      </c>
      <c r="AG233" s="1226"/>
      <c r="AH233" s="1226">
        <f t="shared" si="292"/>
        <v>0</v>
      </c>
      <c r="AI233" s="1224"/>
      <c r="AJ233" s="1173">
        <v>691680</v>
      </c>
      <c r="AK233" s="1226">
        <f t="shared" si="293"/>
        <v>0</v>
      </c>
      <c r="AL233" s="1173">
        <v>0</v>
      </c>
      <c r="AM233" s="1226"/>
      <c r="AN233" s="1226">
        <f t="shared" si="294"/>
        <v>0</v>
      </c>
      <c r="AO233" s="1224"/>
      <c r="AP233" s="1173">
        <v>691680</v>
      </c>
      <c r="AQ233" s="1226">
        <f t="shared" si="295"/>
        <v>0</v>
      </c>
      <c r="AR233" s="1173">
        <v>0</v>
      </c>
      <c r="AS233" s="1226"/>
      <c r="AT233" s="1226">
        <f t="shared" si="296"/>
        <v>0</v>
      </c>
      <c r="AU233" s="1224"/>
      <c r="AV233" s="1173">
        <v>691680</v>
      </c>
      <c r="AW233" s="1226">
        <f t="shared" si="297"/>
        <v>0</v>
      </c>
      <c r="AX233" s="1173">
        <v>0</v>
      </c>
      <c r="AY233" s="1226"/>
      <c r="AZ233" s="1226">
        <f t="shared" si="298"/>
        <v>0</v>
      </c>
      <c r="BA233" s="1224"/>
      <c r="BB233" s="1169">
        <v>691680</v>
      </c>
      <c r="BC233" s="1223">
        <f t="shared" si="299"/>
        <v>0</v>
      </c>
      <c r="BD233" s="1169">
        <v>0</v>
      </c>
      <c r="BE233" s="1223"/>
      <c r="BF233" s="1223">
        <f t="shared" si="300"/>
        <v>0</v>
      </c>
      <c r="BG233" s="1223"/>
      <c r="BH233" s="1166">
        <f t="shared" si="281"/>
        <v>0</v>
      </c>
      <c r="BI233" s="1169">
        <v>691680</v>
      </c>
      <c r="BJ233" s="1223">
        <f t="shared" si="301"/>
        <v>0</v>
      </c>
      <c r="BK233" s="1169">
        <v>0</v>
      </c>
      <c r="BL233" s="1223"/>
      <c r="BM233" s="1223">
        <f t="shared" si="302"/>
        <v>0</v>
      </c>
      <c r="BN233" s="1166">
        <f t="shared" si="282"/>
        <v>1</v>
      </c>
      <c r="BO233" s="1169">
        <v>691680</v>
      </c>
      <c r="BP233" s="1223">
        <f t="shared" si="303"/>
        <v>691680</v>
      </c>
      <c r="BQ233" s="1169">
        <v>0</v>
      </c>
      <c r="BR233" s="1223"/>
      <c r="BS233" s="1223">
        <f t="shared" si="304"/>
        <v>691680</v>
      </c>
    </row>
    <row r="234" spans="1:203" s="1162" customFormat="1" ht="15.75" customHeight="1" x14ac:dyDescent="0.25">
      <c r="A234" s="1205" t="s">
        <v>307</v>
      </c>
      <c r="B234" s="1148" t="s">
        <v>308</v>
      </c>
      <c r="C234" s="1149"/>
      <c r="D234" s="1149"/>
      <c r="E234" s="1149"/>
      <c r="F234" s="1149"/>
      <c r="G234" s="1149"/>
      <c r="H234" s="1149"/>
      <c r="I234" s="1149"/>
      <c r="J234" s="1149"/>
      <c r="K234" s="1149"/>
      <c r="L234" s="1149"/>
      <c r="M234" s="1149"/>
      <c r="N234" s="1149"/>
      <c r="O234" s="1149"/>
      <c r="P234" s="1149"/>
      <c r="Q234" s="1149"/>
      <c r="R234" s="1149"/>
      <c r="S234" s="1149"/>
      <c r="T234" s="1149"/>
      <c r="U234" s="1149"/>
      <c r="V234" s="1149"/>
      <c r="W234" s="1149"/>
      <c r="X234" s="1156"/>
      <c r="Y234" s="1208">
        <f>Y235+Y236+Y237+Y238+Y239+Y240+Y241+Y242+Y243+Y244+Y245+Y246+Y247+Y248+Y249+Y250+Y251+Y252+Y253+Y254+Y255+Y256+Y257+Y258+Y259+Y260+Y261+Y262+Y263+Y264+Y265+Y266+Y267+Y268+Y269+Y270+Y271+Y272+Y273+Y274+Y275+Y276+Y277+Y278+Y279+Y280+Y281+Y282+Y283+Y284+Y285+Y286+Y288+Y287</f>
        <v>330120</v>
      </c>
      <c r="Z234" s="1209"/>
      <c r="AA234" s="1208">
        <f>AA235+AA236+AA237+AA238+AA239+AA240+AA241+AA242+AA243+AA244+AA245+AA246+AA247+AA248+AA249+AA250+AA251+AA252+AA253+AA254+AA255+AA256+AA257+AA258+AA259+AA260+AA261+AA262+AA263+AA264+AA265+AA266+AA267+AA268+AA269+AA270+AA271+AA272+AA273+AA274+AA275+AA276+AA277+AA278+AA279+AA280+AA281+AA282+AA283+AA284+AA285+AA286+AA288+AA287</f>
        <v>234293</v>
      </c>
      <c r="AB234" s="1208">
        <f>AB235+AB236+AB237+AB238+AB239+AB240+AB241+AB242+AB243+AB244+AB245+AB246+AB247+AB248+AB249+AB250+AB251+AB252+AB253+AB254+AB255+AB256+AB257+AB258+AB259+AB260+AB261+AB262+AB263+AB264+AB265+AB266+AB267+AB268+AB269+AB270+AB271+AB272+AB273+AB274+AB275+AB276+AB277+AB278+AB279+AB280+AB281+AB282+AB283+AB284+AB285+AB286+AB288+AB287</f>
        <v>564413</v>
      </c>
      <c r="AC234" s="1145"/>
      <c r="AD234" s="1156"/>
      <c r="AE234" s="1208">
        <f>AE235+AE236+AE237+AE238+AE239+AE240+AE241+AE242+AE243+AE244+AE245+AE246+AE247+AE248+AE249+AE250+AE251+AE252+AE253+AE254+AE255+AE256+AE257+AE258+AE259+AE260+AE261+AE262+AE263+AE264+AE265+AE266+AE267+AE268+AE269+AE270+AE271+AE272+AE273+AE274+AE275+AE276+AE277+AE278+AE279+AE280+AE281+AE282+AE283+AE284+AE285+AE286+AE288+AE287</f>
        <v>0</v>
      </c>
      <c r="AF234" s="1209"/>
      <c r="AG234" s="1208">
        <f>AG235+AG236+AG237+AG238+AG239+AG240+AG241+AG242+AG243+AG244+AG245+AG246+AG247+AG248+AG249+AG250+AG251+AG252+AG253+AG254+AG255+AG256+AG257+AG258+AG259+AG260+AG261+AG262+AG263+AG264+AG265+AG266+AG267+AG268+AG269+AG270+AG271+AG272+AG273+AG274+AG275+AG276+AG277+AG278+AG279+AG280+AG281+AG282+AG283+AG284+AG285+AG286+AG288+AG287</f>
        <v>0</v>
      </c>
      <c r="AH234" s="1208">
        <f>AH235+AH236+AH237+AH238+AH239+AH240+AH241+AH242+AH243+AH244+AH245+AH246+AH247+AH248+AH249+AH250+AH251+AH252+AH253+AH254+AH255+AH256+AH257+AH258+AH259+AH260+AH261+AH262+AH263+AH264+AH265+AH266+AH267+AH268+AH269+AH270+AH271+AH272+AH273+AH274+AH275+AH276+AH277+AH278+AH279+AH280+AH281+AH282+AH283+AH284+AH285+AH286+AH288+AH287</f>
        <v>0</v>
      </c>
      <c r="AI234" s="1145"/>
      <c r="AJ234" s="1156"/>
      <c r="AK234" s="1208">
        <f>AK235+AK236+AK237+AK238+AK239+AK240+AK241+AK242+AK243+AK244+AK245+AK246+AK247+AK248+AK249+AK250+AK251+AK252+AK253+AK254+AK255+AK256+AK257+AK258+AK259+AK260+AK261+AK262+AK263+AK264+AK265+AK266+AK267+AK268+AK269+AK270+AK271+AK272+AK273+AK274+AK275+AK276+AK277+AK278+AK279+AK280+AK281+AK282+AK283+AK284+AK285+AK286+AK288+AK287</f>
        <v>0</v>
      </c>
      <c r="AL234" s="1209"/>
      <c r="AM234" s="1208">
        <f>AM235+AM236+AM237+AM238+AM239+AM240+AM241+AM242+AM243+AM244+AM245+AM246+AM247+AM248+AM249+AM250+AM251+AM252+AM253+AM254+AM255+AM256+AM257+AM258+AM259+AM260+AM261+AM262+AM263+AM264+AM265+AM266+AM267+AM268+AM269+AM270+AM271+AM272+AM273+AM274+AM275+AM276+AM277+AM278+AM279+AM280+AM281+AM282+AM283+AM284+AM285+AM286+AM288+AM287</f>
        <v>0</v>
      </c>
      <c r="AN234" s="1208">
        <f>AN235+AN236+AN237+AN238+AN239+AN240+AN241+AN242+AN243+AN244+AN245+AN246+AN247+AN248+AN249+AN250+AN251+AN252+AN253+AN254+AN255+AN256+AN257+AN258+AN259+AN260+AN261+AN262+AN263+AN264+AN265+AN266+AN267+AN268+AN269+AN270+AN271+AN272+AN273+AN274+AN275+AN276+AN277+AN278+AN279+AN280+AN281+AN282+AN283+AN284+AN285+AN286+AN288+AN287</f>
        <v>0</v>
      </c>
      <c r="AO234" s="1145"/>
      <c r="AP234" s="1156"/>
      <c r="AQ234" s="1208">
        <f>AQ235+AQ236+AQ237+AQ238+AQ239+AQ240+AQ241+AQ242+AQ243+AQ244+AQ245+AQ246+AQ247+AQ248+AQ249+AQ250+AQ251+AQ252+AQ253+AQ254+AQ255+AQ256+AQ257+AQ258+AQ259+AQ260+AQ261+AQ262+AQ263+AQ264+AQ265+AQ266+AQ267+AQ268+AQ269+AQ270+AQ271+AQ272+AQ273+AQ274+AQ275+AQ276+AQ277+AQ278+AQ279+AQ280+AQ281+AQ282+AQ283+AQ284+AQ285+AQ286+AQ288+AQ287</f>
        <v>0</v>
      </c>
      <c r="AR234" s="1209"/>
      <c r="AS234" s="1208">
        <f>AS235+AS236+AS237+AS238+AS239+AS240+AS241+AS242+AS243+AS244+AS245+AS246+AS247+AS248+AS249+AS250+AS251+AS252+AS253+AS254+AS255+AS256+AS257+AS258+AS259+AS260+AS261+AS262+AS263+AS264+AS265+AS266+AS267+AS268+AS269+AS270+AS271+AS272+AS273+AS274+AS275+AS276+AS277+AS278+AS279+AS280+AS281+AS282+AS283+AS284+AS285+AS286+AS288+AS287</f>
        <v>0</v>
      </c>
      <c r="AT234" s="1208">
        <f>AT235+AT236+AT237+AT238+AT239+AT240+AT241+AT242+AT243+AT244+AT245+AT246+AT247+AT248+AT249+AT250+AT251+AT252+AT253+AT254+AT255+AT256+AT257+AT258+AT259+AT260+AT261+AT262+AT263+AT264+AT265+AT266+AT267+AT268+AT269+AT270+AT271+AT272+AT273+AT274+AT275+AT276+AT277+AT278+AT279+AT280+AT281+AT282+AT283+AT284+AT285+AT286+AT288+AT287</f>
        <v>0</v>
      </c>
      <c r="AU234" s="1145"/>
      <c r="AV234" s="1156"/>
      <c r="AW234" s="1208">
        <f>AW235+AW236+AW237+AW238+AW239+AW240+AW241+AW242+AW243+AW244+AW245+AW246+AW247+AW248+AW249+AW250+AW251+AW252+AW253+AW254+AW255+AW256+AW257+AW258+AW259+AW260+AW261+AW262+AW263+AW264+AW265+AW266+AW267+AW268+AW269+AW270+AW271+AW272+AW273+AW274+AW275+AW276+AW277+AW278+AW279+AW280+AW281+AW282+AW283+AW284+AW285+AW286+AW288+AW287</f>
        <v>0</v>
      </c>
      <c r="AX234" s="1209"/>
      <c r="AY234" s="1208">
        <f>AY235+AY236+AY237+AY238+AY239+AY240+AY241+AY242+AY243+AY244+AY245+AY246+AY247+AY248+AY249+AY250+AY251+AY252+AY253+AY254+AY255+AY256+AY257+AY258+AY259+AY260+AY261+AY262+AY263+AY264+AY265+AY266+AY267+AY268+AY269+AY270+AY271+AY272+AY273+AY274+AY275+AY276+AY277+AY278+AY279+AY280+AY281+AY282+AY283+AY284+AY285+AY286+AY288+AY287</f>
        <v>0</v>
      </c>
      <c r="AZ234" s="1208">
        <f>AZ235+AZ236+AZ237+AZ238+AZ239+AZ240+AZ241+AZ242+AZ243+AZ244+AZ245+AZ246+AZ247+AZ248+AZ249+AZ250+AZ251+AZ252+AZ253+AZ254+AZ255+AZ256+AZ257+AZ258+AZ259+AZ260+AZ261+AZ262+AZ263+AZ264+AZ265+AZ266+AZ267+AZ268+AZ269+AZ270+AZ271+AZ272+AZ273+AZ274+AZ275+AZ276+AZ277+AZ278+AZ279+AZ280+AZ281+AZ282+AZ283+AZ284+AZ285+AZ286+AZ288+AZ287</f>
        <v>0</v>
      </c>
      <c r="BA234" s="1145"/>
      <c r="BB234" s="1151"/>
      <c r="BC234" s="1206">
        <f>BC235+BC236+BC237+BC238+BC239+BC240+BC241+BC242+BC243+BC244+BC245+BC246+BC247+BC248+BC249+BC250+BC251+BC252+BC253+BC254+BC255+BC256+BC257+BC258+BC259+BC260+BC261+BC262+BC263+BC264+BC265+BC266+BC267+BC268+BC269+BC270+BC271+BC272+BC273+BC274+BC275+BC276+BC277+BC278+BC279+BC280+BC281+BC282+BC283+BC284+BC285+BC286+BC288+BC287</f>
        <v>0</v>
      </c>
      <c r="BD234" s="1207"/>
      <c r="BE234" s="1206">
        <f>BE235+BE236+BE237+BE238+BE239+BE240+BE241+BE242+BE243+BE244+BE245+BE246+BE247+BE248+BE249+BE250+BE251+BE252+BE253+BE254+BE255+BE256+BE257+BE258+BE259+BE260+BE261+BE262+BE263+BE264+BE265+BE266+BE267+BE268+BE269+BE270+BE271+BE272+BE273+BE274+BE275+BE276+BE277+BE278+BE279+BE280+BE281+BE282+BE283+BE284+BE285+BE286+BE288+BE287</f>
        <v>0</v>
      </c>
      <c r="BF234" s="1206">
        <f>BF235+BF236+BF237+BF238+BF239+BF240+BF241+BF242+BF243+BF244+BF245+BF246+BF247+BF248+BF249+BF250+BF251+BF252+BF253+BF254+BF255+BF256+BF257+BF258+BF259+BF260+BF261+BF262+BF263+BF264+BF265+BF266+BF267+BF268+BF269+BF270+BF271+BF272+BF273+BF274+BF275+BF276+BF277+BF278+BF279+BF280+BF281+BF282+BF283+BF284+BF285+BF286+BF288+BF287</f>
        <v>0</v>
      </c>
      <c r="BG234" s="1155"/>
      <c r="BH234" s="1166">
        <f t="shared" si="281"/>
        <v>0</v>
      </c>
      <c r="BI234" s="1151"/>
      <c r="BJ234" s="1206">
        <f>BJ235+BJ236+BJ237+BJ238+BJ239+BJ240+BJ241+BJ242+BJ243+BJ244+BJ245+BJ246+BJ247+BJ248+BJ249+BJ250+BJ251+BJ252+BJ253+BJ254+BJ255+BJ256+BJ257+BJ258+BJ259+BJ260+BJ261+BJ262+BJ263+BJ264+BJ265+BJ266+BJ267+BJ268+BJ269+BJ270+BJ271+BJ272+BJ273+BJ274+BJ275+BJ276+BJ277+BJ278+BJ279+BJ280+BJ281+BJ282+BJ283+BJ284+BJ285+BJ286+BJ288+BJ287</f>
        <v>352128</v>
      </c>
      <c r="BK234" s="1207"/>
      <c r="BL234" s="1206">
        <f>BL235+BL236+BL237+BL238+BL239+BL240+BL241+BL242+BL243+BL244+BL245+BL246+BL247+BL248+BL249+BL250+BL251+BL252+BL253+BL254+BL255+BL256+BL257+BL258+BL259+BL260+BL261+BL262+BL263+BL264+BL265+BL266+BL267+BL268+BL269+BL270+BL271+BL272+BL273+BL274+BL275+BL276+BL277+BL278+BL279+BL280+BL281+BL282+BL283+BL284+BL285+BL286+BL288+BL287</f>
        <v>404743.8</v>
      </c>
      <c r="BM234" s="1206">
        <f>BM235+BM236+BM237+BM238+BM239+BM240+BM241+BM242+BM243+BM244+BM245+BM246+BM247+BM248+BM249+BM250+BM251+BM252+BM253+BM254+BM255+BM256+BM257+BM258+BM259+BM260+BM261+BM262+BM263+BM264+BM265+BM266+BM267+BM268+BM269+BM270+BM271+BM272+BM273+BM274+BM275+BM276+BM277+BM278+BM279+BM280+BM281+BM282+BM283+BM284+BM285+BM286+BM288+BM287</f>
        <v>756871.8</v>
      </c>
      <c r="BN234" s="1166">
        <f t="shared" si="282"/>
        <v>0</v>
      </c>
      <c r="BO234" s="1151"/>
      <c r="BP234" s="1206">
        <f>BP235+BP236+BP237+BP238+BP239+BP240+BP241+BP242+BP243+BP244+BP245+BP246+BP247+BP248+BP249+BP250+BP251+BP252+BP253+BP254+BP255+BP256+BP257+BP258+BP259+BP260+BP261+BP262+BP263+BP264+BP265+BP266+BP267+BP268+BP269+BP270+BP271+BP272+BP273+BP274+BP275+BP276+BP277+BP278+BP279+BP280+BP281+BP282+BP283+BP284+BP285+BP286+BP288+BP287</f>
        <v>1967282.55</v>
      </c>
      <c r="BQ234" s="1207"/>
      <c r="BR234" s="1206">
        <f>BR235+BR236+BR237+BR238+BR239+BR240+BR241+BR242+BR243+BR244+BR245+BR246+BR247+BR248+BR249+BR250+BR251+BR252+BR253+BR254+BR255+BR256+BR257+BR258+BR259+BR260+BR261+BR262+BR263+BR264+BR265+BR266+BR267+BR268+BR269+BR270+BR271+BR272+BR273+BR274+BR275+BR276+BR277+BR278+BR279+BR280+BR281+BR282+BR283+BR284+BR285+BR286+BR288+BR287</f>
        <v>2718509.1000000006</v>
      </c>
      <c r="BS234" s="1206">
        <f>BS235+BS236+BS237+BS238+BS239+BS240+BS241+BS242+BS243+BS244+BS245+BS246+BS247+BS248+BS249+BS250+BS251+BS252+BS253+BS254+BS255+BS256+BS257+BS258+BS259+BS260+BS261+BS262+BS263+BS264+BS265+BS266+BS267+BS268+BS269+BS270+BS271+BS272+BS273+BS274+BS275+BS276+BS277+BS278+BS279+BS280+BS281+BS282+BS283+BS284+BS285+BS286+BS288+BS287</f>
        <v>4685791.6499999994</v>
      </c>
      <c r="BT234" s="1160"/>
      <c r="BU234" s="1160"/>
      <c r="BV234" s="1160"/>
      <c r="BW234" s="1160"/>
      <c r="BX234" s="1160"/>
      <c r="BY234" s="1160"/>
      <c r="BZ234" s="1160"/>
      <c r="CA234" s="1160"/>
      <c r="CB234" s="1160"/>
      <c r="CC234" s="1160"/>
      <c r="CD234" s="1160"/>
      <c r="CE234" s="1160"/>
      <c r="CF234" s="1160"/>
      <c r="CG234" s="1160"/>
      <c r="CH234" s="1160"/>
      <c r="CI234" s="1160"/>
      <c r="CJ234" s="1160"/>
      <c r="CK234" s="1160"/>
      <c r="CL234" s="1160"/>
      <c r="CM234" s="1160"/>
      <c r="CN234" s="1160"/>
      <c r="CO234" s="1160"/>
      <c r="CP234" s="1160"/>
      <c r="CQ234" s="1160"/>
      <c r="CR234" s="1160"/>
      <c r="CS234" s="1160"/>
      <c r="CT234" s="1160"/>
      <c r="CU234" s="1160"/>
      <c r="CV234" s="1160"/>
      <c r="CW234" s="1160"/>
      <c r="CX234" s="1160"/>
      <c r="CY234" s="1160"/>
      <c r="CZ234" s="1160"/>
      <c r="DA234" s="1160"/>
      <c r="DB234" s="1160"/>
      <c r="DC234" s="1160"/>
      <c r="DD234" s="1160"/>
      <c r="DE234" s="1160"/>
      <c r="DF234" s="1160"/>
      <c r="DG234" s="1160"/>
      <c r="DH234" s="1160"/>
      <c r="DI234" s="1160"/>
      <c r="DJ234" s="1160"/>
      <c r="DK234" s="1160"/>
      <c r="DL234" s="1160"/>
      <c r="DM234" s="1160"/>
      <c r="DN234" s="1160"/>
      <c r="DO234" s="1160"/>
      <c r="DP234" s="1160"/>
      <c r="DQ234" s="1160"/>
      <c r="DR234" s="1160"/>
      <c r="DS234" s="1160"/>
      <c r="DT234" s="1160"/>
      <c r="DU234" s="1160"/>
      <c r="DV234" s="1160"/>
      <c r="DW234" s="1160"/>
      <c r="DX234" s="1160"/>
      <c r="DY234" s="1160"/>
      <c r="DZ234" s="1160"/>
      <c r="EA234" s="1160"/>
      <c r="EB234" s="1160"/>
      <c r="EC234" s="1160"/>
      <c r="ED234" s="1160"/>
      <c r="EE234" s="1160"/>
      <c r="EF234" s="1160"/>
      <c r="EG234" s="1160"/>
      <c r="EH234" s="1160"/>
      <c r="EI234" s="1160"/>
      <c r="EJ234" s="1160"/>
      <c r="EK234" s="1160"/>
      <c r="EL234" s="1160"/>
      <c r="EM234" s="1160"/>
      <c r="EN234" s="1160"/>
      <c r="EO234" s="1160"/>
      <c r="EP234" s="1160"/>
      <c r="EQ234" s="1160"/>
      <c r="ER234" s="1160"/>
      <c r="ES234" s="1160"/>
      <c r="ET234" s="1160"/>
      <c r="EU234" s="1160"/>
      <c r="EV234" s="1160"/>
      <c r="EW234" s="1160"/>
      <c r="EX234" s="1160"/>
      <c r="EY234" s="1160"/>
      <c r="EZ234" s="1160"/>
      <c r="FA234" s="1160"/>
      <c r="FB234" s="1160"/>
      <c r="FC234" s="1160"/>
      <c r="FD234" s="1160"/>
      <c r="FE234" s="1160"/>
      <c r="FF234" s="1160"/>
      <c r="FG234" s="1160"/>
      <c r="FH234" s="1160"/>
      <c r="FI234" s="1160"/>
      <c r="FJ234" s="1160"/>
      <c r="FK234" s="1160"/>
      <c r="FL234" s="1160"/>
      <c r="FM234" s="1160"/>
      <c r="FN234" s="1160"/>
      <c r="FO234" s="1160"/>
      <c r="FP234" s="1160"/>
      <c r="FQ234" s="1160"/>
      <c r="FR234" s="1160"/>
      <c r="FS234" s="1160"/>
      <c r="FT234" s="1160"/>
      <c r="FU234" s="1160"/>
      <c r="FV234" s="1160"/>
      <c r="FW234" s="1160"/>
      <c r="FX234" s="1160"/>
      <c r="FY234" s="1160"/>
      <c r="FZ234" s="1160"/>
      <c r="GA234" s="1160"/>
      <c r="GB234" s="1160"/>
      <c r="GC234" s="1160"/>
      <c r="GD234" s="1160"/>
      <c r="GE234" s="1160"/>
      <c r="GF234" s="1160"/>
      <c r="GG234" s="1160"/>
      <c r="GH234" s="1160"/>
      <c r="GI234" s="1160"/>
      <c r="GJ234" s="1160"/>
      <c r="GK234" s="1160"/>
      <c r="GL234" s="1160"/>
      <c r="GM234" s="1160"/>
      <c r="GN234" s="1160"/>
      <c r="GO234" s="1160"/>
      <c r="GP234" s="1160"/>
      <c r="GQ234" s="1160"/>
      <c r="GR234" s="1160"/>
      <c r="GS234" s="1160"/>
      <c r="GT234" s="1160"/>
      <c r="GU234" s="1160"/>
    </row>
    <row r="235" spans="1:203" s="1189" customFormat="1" ht="28.5" hidden="1" outlineLevel="1" x14ac:dyDescent="0.2">
      <c r="A235" s="1238" t="s">
        <v>758</v>
      </c>
      <c r="B235" s="1228" t="s">
        <v>1362</v>
      </c>
      <c r="C235" s="1173" t="s">
        <v>1264</v>
      </c>
      <c r="D235" s="1173">
        <v>4</v>
      </c>
      <c r="E235" s="1229">
        <v>5502</v>
      </c>
      <c r="F235" s="1223">
        <f t="shared" ref="F235:F283" si="305">D235*E235</f>
        <v>22008</v>
      </c>
      <c r="G235" s="1239">
        <v>29661</v>
      </c>
      <c r="H235" s="1223">
        <f t="shared" ref="H235:H240" si="306">D235*G235</f>
        <v>118644</v>
      </c>
      <c r="I235" s="1169">
        <f t="shared" ref="I235:I288" si="307">E235*D235+G235*D235</f>
        <v>140652</v>
      </c>
      <c r="J235" s="1169"/>
      <c r="K235" s="1224"/>
      <c r="L235" s="1230">
        <v>5502</v>
      </c>
      <c r="M235" s="1226">
        <f t="shared" ref="M235:M283" si="308">K235*L235</f>
        <v>0</v>
      </c>
      <c r="N235" s="1173">
        <v>29661</v>
      </c>
      <c r="O235" s="1226">
        <f t="shared" ref="O235:O240" si="309">K235*N235</f>
        <v>0</v>
      </c>
      <c r="P235" s="1173">
        <f t="shared" ref="P235:P288" si="310">L235*K235+N235*K235</f>
        <v>0</v>
      </c>
      <c r="Q235" s="1224">
        <v>4</v>
      </c>
      <c r="R235" s="1240">
        <v>5502</v>
      </c>
      <c r="S235" s="1224">
        <f t="shared" ref="S235:S283" si="311">Q235*R235</f>
        <v>22008</v>
      </c>
      <c r="T235" s="1241">
        <v>42612.7</v>
      </c>
      <c r="U235" s="1224">
        <f t="shared" ref="U235:U240" si="312">Q235*T235</f>
        <v>170450.8</v>
      </c>
      <c r="V235" s="1224">
        <f t="shared" ref="V235:V288" si="313">R235*Q235+T235*Q235</f>
        <v>192458.8</v>
      </c>
      <c r="W235" s="1224"/>
      <c r="X235" s="1230">
        <v>5502</v>
      </c>
      <c r="Y235" s="1226">
        <f t="shared" ref="Y235:Y283" si="314">W235*X235</f>
        <v>0</v>
      </c>
      <c r="Z235" s="1173">
        <v>29661</v>
      </c>
      <c r="AA235" s="1226">
        <f t="shared" ref="AA235:AA240" si="315">W235*Z235</f>
        <v>0</v>
      </c>
      <c r="AB235" s="1173">
        <f t="shared" ref="AB235:AB288" si="316">X235*W235+Z235*W235</f>
        <v>0</v>
      </c>
      <c r="AC235" s="1224"/>
      <c r="AD235" s="1230">
        <v>5502</v>
      </c>
      <c r="AE235" s="1226">
        <f t="shared" ref="AE235:AE283" si="317">AC235*AD235</f>
        <v>0</v>
      </c>
      <c r="AF235" s="1173">
        <v>29661</v>
      </c>
      <c r="AG235" s="1226">
        <f t="shared" ref="AG235:AG240" si="318">AC235*AF235</f>
        <v>0</v>
      </c>
      <c r="AH235" s="1173">
        <f t="shared" ref="AH235:AH288" si="319">AD235*AC235+AF235*AC235</f>
        <v>0</v>
      </c>
      <c r="AI235" s="1224"/>
      <c r="AJ235" s="1230">
        <v>5502</v>
      </c>
      <c r="AK235" s="1226">
        <f t="shared" ref="AK235:AK283" si="320">AI235*AJ235</f>
        <v>0</v>
      </c>
      <c r="AL235" s="1173">
        <v>29661</v>
      </c>
      <c r="AM235" s="1226">
        <f t="shared" ref="AM235:AM240" si="321">AI235*AL235</f>
        <v>0</v>
      </c>
      <c r="AN235" s="1173">
        <f t="shared" ref="AN235:AN288" si="322">AJ235*AI235+AL235*AI235</f>
        <v>0</v>
      </c>
      <c r="AO235" s="1224"/>
      <c r="AP235" s="1230">
        <v>5502</v>
      </c>
      <c r="AQ235" s="1226">
        <f t="shared" ref="AQ235:AQ283" si="323">AO235*AP235</f>
        <v>0</v>
      </c>
      <c r="AR235" s="1173">
        <v>29661</v>
      </c>
      <c r="AS235" s="1226">
        <f t="shared" ref="AS235:AS240" si="324">AO235*AR235</f>
        <v>0</v>
      </c>
      <c r="AT235" s="1173">
        <f t="shared" ref="AT235:AT288" si="325">AP235*AO235+AR235*AO235</f>
        <v>0</v>
      </c>
      <c r="AU235" s="1224"/>
      <c r="AV235" s="1230">
        <v>5502</v>
      </c>
      <c r="AW235" s="1226">
        <f t="shared" ref="AW235:AW283" si="326">AU235*AV235</f>
        <v>0</v>
      </c>
      <c r="AX235" s="1173">
        <v>29661</v>
      </c>
      <c r="AY235" s="1226">
        <f t="shared" ref="AY235:AY240" si="327">AU235*AX235</f>
        <v>0</v>
      </c>
      <c r="AZ235" s="1173">
        <f t="shared" ref="AZ235:AZ288" si="328">AV235*AU235+AX235*AU235</f>
        <v>0</v>
      </c>
      <c r="BA235" s="1224"/>
      <c r="BB235" s="1229">
        <v>5502</v>
      </c>
      <c r="BC235" s="1223">
        <f t="shared" ref="BC235:BC283" si="329">BA235*BB235</f>
        <v>0</v>
      </c>
      <c r="BD235" s="1169">
        <v>29661</v>
      </c>
      <c r="BE235" s="1223">
        <f t="shared" ref="BE235:BE240" si="330">BA235*BD235</f>
        <v>0</v>
      </c>
      <c r="BF235" s="1169">
        <f t="shared" ref="BF235:BF288" si="331">BB235*BA235+BD235*BA235</f>
        <v>0</v>
      </c>
      <c r="BG235" s="1169"/>
      <c r="BH235" s="1166">
        <f t="shared" si="281"/>
        <v>4</v>
      </c>
      <c r="BI235" s="1229">
        <v>5502</v>
      </c>
      <c r="BJ235" s="1223">
        <f t="shared" ref="BJ235:BJ283" si="332">BH235*BI235</f>
        <v>22008</v>
      </c>
      <c r="BK235" s="1239">
        <v>42612.7</v>
      </c>
      <c r="BL235" s="1223">
        <f t="shared" ref="BL235:BL240" si="333">BH235*BK235</f>
        <v>170450.8</v>
      </c>
      <c r="BM235" s="1169">
        <f t="shared" ref="BM235:BM288" si="334">BI235*BH235+BK235*BH235</f>
        <v>192458.8</v>
      </c>
      <c r="BN235" s="1166">
        <f t="shared" si="282"/>
        <v>0</v>
      </c>
      <c r="BO235" s="1229">
        <v>5502</v>
      </c>
      <c r="BP235" s="1223">
        <f t="shared" ref="BP235:BP283" si="335">BN235*BO235</f>
        <v>0</v>
      </c>
      <c r="BQ235" s="1169">
        <v>29661</v>
      </c>
      <c r="BR235" s="1223">
        <f t="shared" ref="BR235:BR240" si="336">BN235*BQ235</f>
        <v>0</v>
      </c>
      <c r="BS235" s="1169">
        <f t="shared" ref="BS235:BS288" si="337">BO235*BN235+BQ235*BN235</f>
        <v>0</v>
      </c>
    </row>
    <row r="236" spans="1:203" s="1189" customFormat="1" ht="28.5" hidden="1" outlineLevel="1" x14ac:dyDescent="0.2">
      <c r="A236" s="1238" t="s">
        <v>759</v>
      </c>
      <c r="B236" s="1228" t="s">
        <v>311</v>
      </c>
      <c r="C236" s="1173" t="s">
        <v>1261</v>
      </c>
      <c r="D236" s="1173">
        <v>4</v>
      </c>
      <c r="E236" s="1169">
        <v>1310</v>
      </c>
      <c r="F236" s="1223">
        <f t="shared" si="305"/>
        <v>5240</v>
      </c>
      <c r="G236" s="1169">
        <v>591.67999999999995</v>
      </c>
      <c r="H236" s="1223">
        <f t="shared" si="306"/>
        <v>2366.7199999999998</v>
      </c>
      <c r="I236" s="1169">
        <f t="shared" si="307"/>
        <v>7606.7199999999993</v>
      </c>
      <c r="J236" s="1169"/>
      <c r="K236" s="1224"/>
      <c r="L236" s="1173">
        <v>1310</v>
      </c>
      <c r="M236" s="1226">
        <f t="shared" si="308"/>
        <v>0</v>
      </c>
      <c r="N236" s="1173">
        <v>591.67999999999995</v>
      </c>
      <c r="O236" s="1226">
        <f t="shared" si="309"/>
        <v>0</v>
      </c>
      <c r="P236" s="1173">
        <f t="shared" si="310"/>
        <v>0</v>
      </c>
      <c r="Q236" s="1224"/>
      <c r="R236" s="1173">
        <v>1310</v>
      </c>
      <c r="S236" s="1226">
        <f t="shared" si="311"/>
        <v>0</v>
      </c>
      <c r="T236" s="1173">
        <v>591.67999999999995</v>
      </c>
      <c r="U236" s="1226">
        <f t="shared" si="312"/>
        <v>0</v>
      </c>
      <c r="V236" s="1173">
        <f t="shared" si="313"/>
        <v>0</v>
      </c>
      <c r="W236" s="1224"/>
      <c r="X236" s="1173">
        <v>1310</v>
      </c>
      <c r="Y236" s="1226">
        <f t="shared" si="314"/>
        <v>0</v>
      </c>
      <c r="Z236" s="1173">
        <v>591.67999999999995</v>
      </c>
      <c r="AA236" s="1226">
        <f t="shared" si="315"/>
        <v>0</v>
      </c>
      <c r="AB236" s="1173">
        <f t="shared" si="316"/>
        <v>0</v>
      </c>
      <c r="AC236" s="1224"/>
      <c r="AD236" s="1173">
        <v>1310</v>
      </c>
      <c r="AE236" s="1226">
        <f t="shared" si="317"/>
        <v>0</v>
      </c>
      <c r="AF236" s="1173">
        <v>591.67999999999995</v>
      </c>
      <c r="AG236" s="1226">
        <f t="shared" si="318"/>
        <v>0</v>
      </c>
      <c r="AH236" s="1173">
        <f t="shared" si="319"/>
        <v>0</v>
      </c>
      <c r="AI236" s="1224"/>
      <c r="AJ236" s="1173">
        <v>1310</v>
      </c>
      <c r="AK236" s="1226">
        <f t="shared" si="320"/>
        <v>0</v>
      </c>
      <c r="AL236" s="1173">
        <v>591.67999999999995</v>
      </c>
      <c r="AM236" s="1226">
        <f t="shared" si="321"/>
        <v>0</v>
      </c>
      <c r="AN236" s="1173">
        <f t="shared" si="322"/>
        <v>0</v>
      </c>
      <c r="AO236" s="1224"/>
      <c r="AP236" s="1173">
        <v>1310</v>
      </c>
      <c r="AQ236" s="1226">
        <f t="shared" si="323"/>
        <v>0</v>
      </c>
      <c r="AR236" s="1173">
        <v>591.67999999999995</v>
      </c>
      <c r="AS236" s="1226">
        <f t="shared" si="324"/>
        <v>0</v>
      </c>
      <c r="AT236" s="1173">
        <f t="shared" si="325"/>
        <v>0</v>
      </c>
      <c r="AU236" s="1224"/>
      <c r="AV236" s="1173">
        <v>1310</v>
      </c>
      <c r="AW236" s="1226">
        <f t="shared" si="326"/>
        <v>0</v>
      </c>
      <c r="AX236" s="1173">
        <v>591.67999999999995</v>
      </c>
      <c r="AY236" s="1226">
        <f t="shared" si="327"/>
        <v>0</v>
      </c>
      <c r="AZ236" s="1173">
        <f t="shared" si="328"/>
        <v>0</v>
      </c>
      <c r="BA236" s="1224"/>
      <c r="BB236" s="1169">
        <v>1310</v>
      </c>
      <c r="BC236" s="1223">
        <f t="shared" si="329"/>
        <v>0</v>
      </c>
      <c r="BD236" s="1169">
        <v>591.67999999999995</v>
      </c>
      <c r="BE236" s="1223">
        <f t="shared" si="330"/>
        <v>0</v>
      </c>
      <c r="BF236" s="1169">
        <f t="shared" si="331"/>
        <v>0</v>
      </c>
      <c r="BG236" s="1169"/>
      <c r="BH236" s="1166">
        <f t="shared" si="281"/>
        <v>0</v>
      </c>
      <c r="BI236" s="1169">
        <v>1310</v>
      </c>
      <c r="BJ236" s="1223">
        <f t="shared" si="332"/>
        <v>0</v>
      </c>
      <c r="BK236" s="1169">
        <v>591.67999999999995</v>
      </c>
      <c r="BL236" s="1223">
        <f t="shared" si="333"/>
        <v>0</v>
      </c>
      <c r="BM236" s="1169">
        <f t="shared" si="334"/>
        <v>0</v>
      </c>
      <c r="BN236" s="1166">
        <f t="shared" si="282"/>
        <v>4</v>
      </c>
      <c r="BO236" s="1169">
        <v>1310</v>
      </c>
      <c r="BP236" s="1223">
        <f t="shared" si="335"/>
        <v>5240</v>
      </c>
      <c r="BQ236" s="1169">
        <v>591.67999999999995</v>
      </c>
      <c r="BR236" s="1223">
        <f t="shared" si="336"/>
        <v>2366.7199999999998</v>
      </c>
      <c r="BS236" s="1169">
        <f t="shared" si="337"/>
        <v>7606.7199999999993</v>
      </c>
    </row>
    <row r="237" spans="1:203" ht="28.5" hidden="1" outlineLevel="1" x14ac:dyDescent="0.2">
      <c r="A237" s="1238" t="s">
        <v>760</v>
      </c>
      <c r="B237" s="1228" t="s">
        <v>313</v>
      </c>
      <c r="C237" s="1173" t="s">
        <v>1264</v>
      </c>
      <c r="D237" s="1173">
        <v>8</v>
      </c>
      <c r="E237" s="1169">
        <v>3930</v>
      </c>
      <c r="F237" s="1223">
        <f t="shared" si="305"/>
        <v>31440</v>
      </c>
      <c r="G237" s="1169">
        <v>4232.8</v>
      </c>
      <c r="H237" s="1223">
        <f t="shared" si="306"/>
        <v>33862.400000000001</v>
      </c>
      <c r="I237" s="1169">
        <f t="shared" si="307"/>
        <v>65302.400000000001</v>
      </c>
      <c r="J237" s="1169"/>
      <c r="K237" s="1224"/>
      <c r="L237" s="1173">
        <v>3930</v>
      </c>
      <c r="M237" s="1226">
        <f t="shared" si="308"/>
        <v>0</v>
      </c>
      <c r="N237" s="1173">
        <v>4232.8</v>
      </c>
      <c r="O237" s="1226">
        <f t="shared" si="309"/>
        <v>0</v>
      </c>
      <c r="P237" s="1173">
        <f t="shared" si="310"/>
        <v>0</v>
      </c>
      <c r="Q237" s="1224"/>
      <c r="R237" s="1173">
        <v>3930</v>
      </c>
      <c r="S237" s="1226">
        <f t="shared" si="311"/>
        <v>0</v>
      </c>
      <c r="T237" s="1173">
        <v>4232.8</v>
      </c>
      <c r="U237" s="1226">
        <f t="shared" si="312"/>
        <v>0</v>
      </c>
      <c r="V237" s="1173">
        <f t="shared" si="313"/>
        <v>0</v>
      </c>
      <c r="W237" s="1224"/>
      <c r="X237" s="1173">
        <v>3930</v>
      </c>
      <c r="Y237" s="1226">
        <f t="shared" si="314"/>
        <v>0</v>
      </c>
      <c r="Z237" s="1173">
        <v>4232.8</v>
      </c>
      <c r="AA237" s="1226">
        <f t="shared" si="315"/>
        <v>0</v>
      </c>
      <c r="AB237" s="1173">
        <f t="shared" si="316"/>
        <v>0</v>
      </c>
      <c r="AC237" s="1224"/>
      <c r="AD237" s="1173">
        <v>3930</v>
      </c>
      <c r="AE237" s="1226">
        <f t="shared" si="317"/>
        <v>0</v>
      </c>
      <c r="AF237" s="1173">
        <v>4232.8</v>
      </c>
      <c r="AG237" s="1226">
        <f t="shared" si="318"/>
        <v>0</v>
      </c>
      <c r="AH237" s="1173">
        <f t="shared" si="319"/>
        <v>0</v>
      </c>
      <c r="AI237" s="1224"/>
      <c r="AJ237" s="1173">
        <v>3930</v>
      </c>
      <c r="AK237" s="1226">
        <f t="shared" si="320"/>
        <v>0</v>
      </c>
      <c r="AL237" s="1173">
        <v>4232.8</v>
      </c>
      <c r="AM237" s="1226">
        <f t="shared" si="321"/>
        <v>0</v>
      </c>
      <c r="AN237" s="1173">
        <f t="shared" si="322"/>
        <v>0</v>
      </c>
      <c r="AO237" s="1224"/>
      <c r="AP237" s="1173">
        <v>3930</v>
      </c>
      <c r="AQ237" s="1226">
        <f t="shared" si="323"/>
        <v>0</v>
      </c>
      <c r="AR237" s="1173">
        <v>4232.8</v>
      </c>
      <c r="AS237" s="1226">
        <f t="shared" si="324"/>
        <v>0</v>
      </c>
      <c r="AT237" s="1173">
        <f t="shared" si="325"/>
        <v>0</v>
      </c>
      <c r="AU237" s="1224"/>
      <c r="AV237" s="1173">
        <v>3930</v>
      </c>
      <c r="AW237" s="1226">
        <f t="shared" si="326"/>
        <v>0</v>
      </c>
      <c r="AX237" s="1173">
        <v>4232.8</v>
      </c>
      <c r="AY237" s="1226">
        <f t="shared" si="327"/>
        <v>0</v>
      </c>
      <c r="AZ237" s="1173">
        <f t="shared" si="328"/>
        <v>0</v>
      </c>
      <c r="BA237" s="1224"/>
      <c r="BB237" s="1169">
        <v>3930</v>
      </c>
      <c r="BC237" s="1223">
        <f t="shared" si="329"/>
        <v>0</v>
      </c>
      <c r="BD237" s="1169">
        <v>4232.8</v>
      </c>
      <c r="BE237" s="1223">
        <f t="shared" si="330"/>
        <v>0</v>
      </c>
      <c r="BF237" s="1169">
        <f t="shared" si="331"/>
        <v>0</v>
      </c>
      <c r="BG237" s="1169"/>
      <c r="BH237" s="1166">
        <f t="shared" si="281"/>
        <v>0</v>
      </c>
      <c r="BI237" s="1169">
        <v>3930</v>
      </c>
      <c r="BJ237" s="1223">
        <f t="shared" si="332"/>
        <v>0</v>
      </c>
      <c r="BK237" s="1169">
        <v>4232.8</v>
      </c>
      <c r="BL237" s="1223">
        <f t="shared" si="333"/>
        <v>0</v>
      </c>
      <c r="BM237" s="1169">
        <f t="shared" si="334"/>
        <v>0</v>
      </c>
      <c r="BN237" s="1166">
        <f t="shared" si="282"/>
        <v>8</v>
      </c>
      <c r="BO237" s="1169">
        <v>3930</v>
      </c>
      <c r="BP237" s="1223">
        <f t="shared" si="335"/>
        <v>31440</v>
      </c>
      <c r="BQ237" s="1169">
        <v>4232.8</v>
      </c>
      <c r="BR237" s="1223">
        <f t="shared" si="336"/>
        <v>33862.400000000001</v>
      </c>
      <c r="BS237" s="1169">
        <f t="shared" si="337"/>
        <v>65302.400000000001</v>
      </c>
    </row>
    <row r="238" spans="1:203" hidden="1" outlineLevel="1" x14ac:dyDescent="0.2">
      <c r="A238" s="1238" t="s">
        <v>761</v>
      </c>
      <c r="B238" s="1228" t="s">
        <v>314</v>
      </c>
      <c r="C238" s="1173" t="s">
        <v>1261</v>
      </c>
      <c r="D238" s="1173">
        <v>192</v>
      </c>
      <c r="E238" s="1169">
        <v>32.75</v>
      </c>
      <c r="F238" s="1223">
        <f t="shared" si="305"/>
        <v>6288</v>
      </c>
      <c r="G238" s="1169">
        <v>128.69999999999999</v>
      </c>
      <c r="H238" s="1223">
        <f t="shared" si="306"/>
        <v>24710.399999999998</v>
      </c>
      <c r="I238" s="1169">
        <f t="shared" si="307"/>
        <v>30998.399999999998</v>
      </c>
      <c r="J238" s="1169"/>
      <c r="K238" s="1224"/>
      <c r="L238" s="1173">
        <v>32.75</v>
      </c>
      <c r="M238" s="1226">
        <f t="shared" si="308"/>
        <v>0</v>
      </c>
      <c r="N238" s="1173">
        <v>128.69999999999999</v>
      </c>
      <c r="O238" s="1226">
        <f t="shared" si="309"/>
        <v>0</v>
      </c>
      <c r="P238" s="1173">
        <f t="shared" si="310"/>
        <v>0</v>
      </c>
      <c r="Q238" s="1224"/>
      <c r="R238" s="1173">
        <v>32.75</v>
      </c>
      <c r="S238" s="1226">
        <f t="shared" si="311"/>
        <v>0</v>
      </c>
      <c r="T238" s="1173">
        <v>128.69999999999999</v>
      </c>
      <c r="U238" s="1226">
        <f t="shared" si="312"/>
        <v>0</v>
      </c>
      <c r="V238" s="1173">
        <f t="shared" si="313"/>
        <v>0</v>
      </c>
      <c r="W238" s="1224"/>
      <c r="X238" s="1173">
        <v>32.75</v>
      </c>
      <c r="Y238" s="1226">
        <f t="shared" si="314"/>
        <v>0</v>
      </c>
      <c r="Z238" s="1173">
        <v>128.69999999999999</v>
      </c>
      <c r="AA238" s="1226">
        <f t="shared" si="315"/>
        <v>0</v>
      </c>
      <c r="AB238" s="1173">
        <f t="shared" si="316"/>
        <v>0</v>
      </c>
      <c r="AC238" s="1224"/>
      <c r="AD238" s="1173">
        <v>32.75</v>
      </c>
      <c r="AE238" s="1226">
        <f t="shared" si="317"/>
        <v>0</v>
      </c>
      <c r="AF238" s="1173">
        <v>128.69999999999999</v>
      </c>
      <c r="AG238" s="1226">
        <f t="shared" si="318"/>
        <v>0</v>
      </c>
      <c r="AH238" s="1173">
        <f t="shared" si="319"/>
        <v>0</v>
      </c>
      <c r="AI238" s="1224"/>
      <c r="AJ238" s="1173">
        <v>32.75</v>
      </c>
      <c r="AK238" s="1226">
        <f t="shared" si="320"/>
        <v>0</v>
      </c>
      <c r="AL238" s="1173">
        <v>128.69999999999999</v>
      </c>
      <c r="AM238" s="1226">
        <f t="shared" si="321"/>
        <v>0</v>
      </c>
      <c r="AN238" s="1173">
        <f t="shared" si="322"/>
        <v>0</v>
      </c>
      <c r="AO238" s="1224"/>
      <c r="AP238" s="1173">
        <v>32.75</v>
      </c>
      <c r="AQ238" s="1226">
        <f t="shared" si="323"/>
        <v>0</v>
      </c>
      <c r="AR238" s="1173">
        <v>128.69999999999999</v>
      </c>
      <c r="AS238" s="1226">
        <f t="shared" si="324"/>
        <v>0</v>
      </c>
      <c r="AT238" s="1173">
        <f t="shared" si="325"/>
        <v>0</v>
      </c>
      <c r="AU238" s="1224"/>
      <c r="AV238" s="1173">
        <v>32.75</v>
      </c>
      <c r="AW238" s="1226">
        <f t="shared" si="326"/>
        <v>0</v>
      </c>
      <c r="AX238" s="1173">
        <v>128.69999999999999</v>
      </c>
      <c r="AY238" s="1226">
        <f t="shared" si="327"/>
        <v>0</v>
      </c>
      <c r="AZ238" s="1173">
        <f t="shared" si="328"/>
        <v>0</v>
      </c>
      <c r="BA238" s="1224"/>
      <c r="BB238" s="1169">
        <v>32.75</v>
      </c>
      <c r="BC238" s="1223">
        <f t="shared" si="329"/>
        <v>0</v>
      </c>
      <c r="BD238" s="1169">
        <v>128.69999999999999</v>
      </c>
      <c r="BE238" s="1223">
        <f t="shared" si="330"/>
        <v>0</v>
      </c>
      <c r="BF238" s="1169">
        <f t="shared" si="331"/>
        <v>0</v>
      </c>
      <c r="BG238" s="1169"/>
      <c r="BH238" s="1166">
        <f t="shared" si="281"/>
        <v>0</v>
      </c>
      <c r="BI238" s="1169">
        <v>32.75</v>
      </c>
      <c r="BJ238" s="1223">
        <f t="shared" si="332"/>
        <v>0</v>
      </c>
      <c r="BK238" s="1169">
        <v>128.69999999999999</v>
      </c>
      <c r="BL238" s="1223">
        <f t="shared" si="333"/>
        <v>0</v>
      </c>
      <c r="BM238" s="1169">
        <f t="shared" si="334"/>
        <v>0</v>
      </c>
      <c r="BN238" s="1166">
        <f t="shared" si="282"/>
        <v>192</v>
      </c>
      <c r="BO238" s="1169">
        <v>32.75</v>
      </c>
      <c r="BP238" s="1223">
        <f t="shared" si="335"/>
        <v>6288</v>
      </c>
      <c r="BQ238" s="1169">
        <v>128.69999999999999</v>
      </c>
      <c r="BR238" s="1223">
        <f t="shared" si="336"/>
        <v>24710.399999999998</v>
      </c>
      <c r="BS238" s="1169">
        <f t="shared" si="337"/>
        <v>30998.399999999998</v>
      </c>
    </row>
    <row r="239" spans="1:203" hidden="1" outlineLevel="1" x14ac:dyDescent="0.2">
      <c r="A239" s="1238" t="s">
        <v>762</v>
      </c>
      <c r="B239" s="1228" t="s">
        <v>315</v>
      </c>
      <c r="C239" s="1173" t="s">
        <v>1261</v>
      </c>
      <c r="D239" s="1173">
        <v>96</v>
      </c>
      <c r="E239" s="1169">
        <v>32.75</v>
      </c>
      <c r="F239" s="1223">
        <f t="shared" si="305"/>
        <v>3144</v>
      </c>
      <c r="G239" s="1169">
        <v>93.6</v>
      </c>
      <c r="H239" s="1223">
        <f t="shared" si="306"/>
        <v>8985.5999999999985</v>
      </c>
      <c r="I239" s="1169">
        <f t="shared" si="307"/>
        <v>12129.599999999999</v>
      </c>
      <c r="J239" s="1169"/>
      <c r="K239" s="1224"/>
      <c r="L239" s="1173">
        <v>32.75</v>
      </c>
      <c r="M239" s="1226">
        <f t="shared" si="308"/>
        <v>0</v>
      </c>
      <c r="N239" s="1173">
        <v>93.6</v>
      </c>
      <c r="O239" s="1226">
        <f t="shared" si="309"/>
        <v>0</v>
      </c>
      <c r="P239" s="1173">
        <f t="shared" si="310"/>
        <v>0</v>
      </c>
      <c r="Q239" s="1224"/>
      <c r="R239" s="1173">
        <v>32.75</v>
      </c>
      <c r="S239" s="1226">
        <f t="shared" si="311"/>
        <v>0</v>
      </c>
      <c r="T239" s="1173">
        <v>93.6</v>
      </c>
      <c r="U239" s="1226">
        <f t="shared" si="312"/>
        <v>0</v>
      </c>
      <c r="V239" s="1173">
        <f t="shared" si="313"/>
        <v>0</v>
      </c>
      <c r="W239" s="1224"/>
      <c r="X239" s="1173">
        <v>32.75</v>
      </c>
      <c r="Y239" s="1226">
        <f t="shared" si="314"/>
        <v>0</v>
      </c>
      <c r="Z239" s="1173">
        <v>93.6</v>
      </c>
      <c r="AA239" s="1226">
        <f t="shared" si="315"/>
        <v>0</v>
      </c>
      <c r="AB239" s="1173">
        <f t="shared" si="316"/>
        <v>0</v>
      </c>
      <c r="AC239" s="1224"/>
      <c r="AD239" s="1173">
        <v>32.75</v>
      </c>
      <c r="AE239" s="1226">
        <f t="shared" si="317"/>
        <v>0</v>
      </c>
      <c r="AF239" s="1173">
        <v>93.6</v>
      </c>
      <c r="AG239" s="1226">
        <f t="shared" si="318"/>
        <v>0</v>
      </c>
      <c r="AH239" s="1173">
        <f t="shared" si="319"/>
        <v>0</v>
      </c>
      <c r="AI239" s="1224"/>
      <c r="AJ239" s="1173">
        <v>32.75</v>
      </c>
      <c r="AK239" s="1226">
        <f t="shared" si="320"/>
        <v>0</v>
      </c>
      <c r="AL239" s="1173">
        <v>93.6</v>
      </c>
      <c r="AM239" s="1226">
        <f t="shared" si="321"/>
        <v>0</v>
      </c>
      <c r="AN239" s="1173">
        <f t="shared" si="322"/>
        <v>0</v>
      </c>
      <c r="AO239" s="1224"/>
      <c r="AP239" s="1173">
        <v>32.75</v>
      </c>
      <c r="AQ239" s="1226">
        <f t="shared" si="323"/>
        <v>0</v>
      </c>
      <c r="AR239" s="1173">
        <v>93.6</v>
      </c>
      <c r="AS239" s="1226">
        <f t="shared" si="324"/>
        <v>0</v>
      </c>
      <c r="AT239" s="1173">
        <f t="shared" si="325"/>
        <v>0</v>
      </c>
      <c r="AU239" s="1224"/>
      <c r="AV239" s="1173">
        <v>32.75</v>
      </c>
      <c r="AW239" s="1226">
        <f t="shared" si="326"/>
        <v>0</v>
      </c>
      <c r="AX239" s="1173">
        <v>93.6</v>
      </c>
      <c r="AY239" s="1226">
        <f t="shared" si="327"/>
        <v>0</v>
      </c>
      <c r="AZ239" s="1173">
        <f t="shared" si="328"/>
        <v>0</v>
      </c>
      <c r="BA239" s="1224"/>
      <c r="BB239" s="1169">
        <v>32.75</v>
      </c>
      <c r="BC239" s="1223">
        <f t="shared" si="329"/>
        <v>0</v>
      </c>
      <c r="BD239" s="1169">
        <v>93.6</v>
      </c>
      <c r="BE239" s="1223">
        <f t="shared" si="330"/>
        <v>0</v>
      </c>
      <c r="BF239" s="1169">
        <f t="shared" si="331"/>
        <v>0</v>
      </c>
      <c r="BG239" s="1169"/>
      <c r="BH239" s="1166">
        <f t="shared" si="281"/>
        <v>0</v>
      </c>
      <c r="BI239" s="1169">
        <v>32.75</v>
      </c>
      <c r="BJ239" s="1223">
        <f t="shared" si="332"/>
        <v>0</v>
      </c>
      <c r="BK239" s="1169">
        <v>93.6</v>
      </c>
      <c r="BL239" s="1223">
        <f t="shared" si="333"/>
        <v>0</v>
      </c>
      <c r="BM239" s="1169">
        <f t="shared" si="334"/>
        <v>0</v>
      </c>
      <c r="BN239" s="1166">
        <f t="shared" si="282"/>
        <v>96</v>
      </c>
      <c r="BO239" s="1169">
        <v>32.75</v>
      </c>
      <c r="BP239" s="1223">
        <f t="shared" si="335"/>
        <v>3144</v>
      </c>
      <c r="BQ239" s="1169">
        <v>93.6</v>
      </c>
      <c r="BR239" s="1223">
        <f t="shared" si="336"/>
        <v>8985.5999999999985</v>
      </c>
      <c r="BS239" s="1169">
        <f t="shared" si="337"/>
        <v>12129.599999999999</v>
      </c>
    </row>
    <row r="240" spans="1:203" s="1189" customFormat="1" ht="28.5" hidden="1" outlineLevel="1" x14ac:dyDescent="0.2">
      <c r="A240" s="1238" t="s">
        <v>763</v>
      </c>
      <c r="B240" s="1228" t="s">
        <v>316</v>
      </c>
      <c r="C240" s="1173" t="s">
        <v>1261</v>
      </c>
      <c r="D240" s="1173">
        <v>10</v>
      </c>
      <c r="E240" s="1229">
        <v>4716</v>
      </c>
      <c r="F240" s="1223">
        <f t="shared" si="305"/>
        <v>47160</v>
      </c>
      <c r="G240" s="1229">
        <v>7410</v>
      </c>
      <c r="H240" s="1223">
        <f t="shared" si="306"/>
        <v>74100</v>
      </c>
      <c r="I240" s="1169">
        <f t="shared" si="307"/>
        <v>121260</v>
      </c>
      <c r="J240" s="1169"/>
      <c r="K240" s="1224"/>
      <c r="L240" s="1230">
        <v>4716</v>
      </c>
      <c r="M240" s="1226">
        <f t="shared" si="308"/>
        <v>0</v>
      </c>
      <c r="N240" s="1230">
        <v>7410</v>
      </c>
      <c r="O240" s="1226">
        <f t="shared" si="309"/>
        <v>0</v>
      </c>
      <c r="P240" s="1173">
        <f t="shared" si="310"/>
        <v>0</v>
      </c>
      <c r="Q240" s="1224"/>
      <c r="R240" s="1230">
        <v>4716</v>
      </c>
      <c r="S240" s="1226">
        <f t="shared" si="311"/>
        <v>0</v>
      </c>
      <c r="T240" s="1230">
        <v>7410</v>
      </c>
      <c r="U240" s="1226">
        <f t="shared" si="312"/>
        <v>0</v>
      </c>
      <c r="V240" s="1173">
        <f t="shared" si="313"/>
        <v>0</v>
      </c>
      <c r="W240" s="1224"/>
      <c r="X240" s="1230">
        <v>4716</v>
      </c>
      <c r="Y240" s="1226">
        <f t="shared" si="314"/>
        <v>0</v>
      </c>
      <c r="Z240" s="1230">
        <v>7410</v>
      </c>
      <c r="AA240" s="1226">
        <f t="shared" si="315"/>
        <v>0</v>
      </c>
      <c r="AB240" s="1173">
        <f t="shared" si="316"/>
        <v>0</v>
      </c>
      <c r="AC240" s="1224"/>
      <c r="AD240" s="1230">
        <v>4716</v>
      </c>
      <c r="AE240" s="1226">
        <f t="shared" si="317"/>
        <v>0</v>
      </c>
      <c r="AF240" s="1230">
        <v>7410</v>
      </c>
      <c r="AG240" s="1226">
        <f t="shared" si="318"/>
        <v>0</v>
      </c>
      <c r="AH240" s="1173">
        <f t="shared" si="319"/>
        <v>0</v>
      </c>
      <c r="AI240" s="1224"/>
      <c r="AJ240" s="1230">
        <v>4716</v>
      </c>
      <c r="AK240" s="1226">
        <f t="shared" si="320"/>
        <v>0</v>
      </c>
      <c r="AL240" s="1230">
        <v>7410</v>
      </c>
      <c r="AM240" s="1226">
        <f t="shared" si="321"/>
        <v>0</v>
      </c>
      <c r="AN240" s="1173">
        <f t="shared" si="322"/>
        <v>0</v>
      </c>
      <c r="AO240" s="1224"/>
      <c r="AP240" s="1230">
        <v>4716</v>
      </c>
      <c r="AQ240" s="1226">
        <f t="shared" si="323"/>
        <v>0</v>
      </c>
      <c r="AR240" s="1230">
        <v>7410</v>
      </c>
      <c r="AS240" s="1226">
        <f t="shared" si="324"/>
        <v>0</v>
      </c>
      <c r="AT240" s="1173">
        <f t="shared" si="325"/>
        <v>0</v>
      </c>
      <c r="AU240" s="1224"/>
      <c r="AV240" s="1230">
        <v>4716</v>
      </c>
      <c r="AW240" s="1226">
        <f t="shared" si="326"/>
        <v>0</v>
      </c>
      <c r="AX240" s="1230">
        <v>7410</v>
      </c>
      <c r="AY240" s="1226">
        <f t="shared" si="327"/>
        <v>0</v>
      </c>
      <c r="AZ240" s="1173">
        <f t="shared" si="328"/>
        <v>0</v>
      </c>
      <c r="BA240" s="1224"/>
      <c r="BB240" s="1229">
        <v>4716</v>
      </c>
      <c r="BC240" s="1223">
        <f t="shared" si="329"/>
        <v>0</v>
      </c>
      <c r="BD240" s="1229">
        <v>7410</v>
      </c>
      <c r="BE240" s="1223">
        <f t="shared" si="330"/>
        <v>0</v>
      </c>
      <c r="BF240" s="1169">
        <f t="shared" si="331"/>
        <v>0</v>
      </c>
      <c r="BG240" s="1169"/>
      <c r="BH240" s="1166">
        <f t="shared" si="281"/>
        <v>0</v>
      </c>
      <c r="BI240" s="1229">
        <v>4716</v>
      </c>
      <c r="BJ240" s="1223">
        <f t="shared" si="332"/>
        <v>0</v>
      </c>
      <c r="BK240" s="1229">
        <v>7410</v>
      </c>
      <c r="BL240" s="1223">
        <f t="shared" si="333"/>
        <v>0</v>
      </c>
      <c r="BM240" s="1169">
        <f t="shared" si="334"/>
        <v>0</v>
      </c>
      <c r="BN240" s="1166">
        <f t="shared" si="282"/>
        <v>10</v>
      </c>
      <c r="BO240" s="1229">
        <v>4716</v>
      </c>
      <c r="BP240" s="1223">
        <f t="shared" si="335"/>
        <v>47160</v>
      </c>
      <c r="BQ240" s="1229">
        <v>7410</v>
      </c>
      <c r="BR240" s="1223">
        <f t="shared" si="336"/>
        <v>74100</v>
      </c>
      <c r="BS240" s="1169">
        <f t="shared" si="337"/>
        <v>121260</v>
      </c>
    </row>
    <row r="241" spans="1:71" s="1189" customFormat="1" ht="28.5" hidden="1" outlineLevel="1" x14ac:dyDescent="0.2">
      <c r="A241" s="1238" t="s">
        <v>764</v>
      </c>
      <c r="B241" s="1228" t="s">
        <v>317</v>
      </c>
      <c r="C241" s="1173" t="s">
        <v>1261</v>
      </c>
      <c r="D241" s="1173">
        <v>3</v>
      </c>
      <c r="E241" s="1169">
        <v>3275</v>
      </c>
      <c r="F241" s="1223">
        <f t="shared" si="305"/>
        <v>9825</v>
      </c>
      <c r="G241" s="1169">
        <v>0</v>
      </c>
      <c r="H241" s="1223"/>
      <c r="I241" s="1169">
        <f t="shared" si="307"/>
        <v>9825</v>
      </c>
      <c r="J241" s="1169"/>
      <c r="K241" s="1224"/>
      <c r="L241" s="1173">
        <v>3275</v>
      </c>
      <c r="M241" s="1226">
        <f t="shared" si="308"/>
        <v>0</v>
      </c>
      <c r="N241" s="1173">
        <v>0</v>
      </c>
      <c r="O241" s="1226"/>
      <c r="P241" s="1173">
        <f t="shared" si="310"/>
        <v>0</v>
      </c>
      <c r="Q241" s="1224"/>
      <c r="R241" s="1173">
        <v>3275</v>
      </c>
      <c r="S241" s="1226">
        <f t="shared" si="311"/>
        <v>0</v>
      </c>
      <c r="T241" s="1173">
        <v>0</v>
      </c>
      <c r="U241" s="1226"/>
      <c r="V241" s="1173">
        <f t="shared" si="313"/>
        <v>0</v>
      </c>
      <c r="W241" s="1224"/>
      <c r="X241" s="1173">
        <v>3275</v>
      </c>
      <c r="Y241" s="1226">
        <f t="shared" si="314"/>
        <v>0</v>
      </c>
      <c r="Z241" s="1173">
        <v>0</v>
      </c>
      <c r="AA241" s="1226"/>
      <c r="AB241" s="1173">
        <f t="shared" si="316"/>
        <v>0</v>
      </c>
      <c r="AC241" s="1224"/>
      <c r="AD241" s="1173">
        <v>3275</v>
      </c>
      <c r="AE241" s="1226">
        <f t="shared" si="317"/>
        <v>0</v>
      </c>
      <c r="AF241" s="1173">
        <v>0</v>
      </c>
      <c r="AG241" s="1226"/>
      <c r="AH241" s="1173">
        <f t="shared" si="319"/>
        <v>0</v>
      </c>
      <c r="AI241" s="1224"/>
      <c r="AJ241" s="1173">
        <v>3275</v>
      </c>
      <c r="AK241" s="1226">
        <f t="shared" si="320"/>
        <v>0</v>
      </c>
      <c r="AL241" s="1173">
        <v>0</v>
      </c>
      <c r="AM241" s="1226"/>
      <c r="AN241" s="1173">
        <f t="shared" si="322"/>
        <v>0</v>
      </c>
      <c r="AO241" s="1224"/>
      <c r="AP241" s="1173">
        <v>3275</v>
      </c>
      <c r="AQ241" s="1226">
        <f t="shared" si="323"/>
        <v>0</v>
      </c>
      <c r="AR241" s="1173">
        <v>0</v>
      </c>
      <c r="AS241" s="1226"/>
      <c r="AT241" s="1173">
        <f t="shared" si="325"/>
        <v>0</v>
      </c>
      <c r="AU241" s="1224"/>
      <c r="AV241" s="1173">
        <v>3275</v>
      </c>
      <c r="AW241" s="1226">
        <f t="shared" si="326"/>
        <v>0</v>
      </c>
      <c r="AX241" s="1173">
        <v>0</v>
      </c>
      <c r="AY241" s="1226"/>
      <c r="AZ241" s="1173">
        <f t="shared" si="328"/>
        <v>0</v>
      </c>
      <c r="BA241" s="1224"/>
      <c r="BB241" s="1169">
        <v>3275</v>
      </c>
      <c r="BC241" s="1223">
        <f t="shared" si="329"/>
        <v>0</v>
      </c>
      <c r="BD241" s="1169">
        <v>0</v>
      </c>
      <c r="BE241" s="1223"/>
      <c r="BF241" s="1169">
        <f t="shared" si="331"/>
        <v>0</v>
      </c>
      <c r="BG241" s="1169"/>
      <c r="BH241" s="1166">
        <f t="shared" si="281"/>
        <v>0</v>
      </c>
      <c r="BI241" s="1169">
        <v>3275</v>
      </c>
      <c r="BJ241" s="1223">
        <f t="shared" si="332"/>
        <v>0</v>
      </c>
      <c r="BK241" s="1169">
        <v>0</v>
      </c>
      <c r="BL241" s="1223"/>
      <c r="BM241" s="1169">
        <f t="shared" si="334"/>
        <v>0</v>
      </c>
      <c r="BN241" s="1166">
        <f t="shared" si="282"/>
        <v>3</v>
      </c>
      <c r="BO241" s="1169">
        <v>3275</v>
      </c>
      <c r="BP241" s="1223">
        <f t="shared" si="335"/>
        <v>9825</v>
      </c>
      <c r="BQ241" s="1169">
        <v>0</v>
      </c>
      <c r="BR241" s="1223"/>
      <c r="BS241" s="1169">
        <f t="shared" si="337"/>
        <v>9825</v>
      </c>
    </row>
    <row r="242" spans="1:71" s="1189" customFormat="1" ht="28.5" hidden="1" outlineLevel="1" x14ac:dyDescent="0.2">
      <c r="A242" s="1238" t="s">
        <v>765</v>
      </c>
      <c r="B242" s="1228" t="s">
        <v>1363</v>
      </c>
      <c r="C242" s="1173" t="s">
        <v>1261</v>
      </c>
      <c r="D242" s="1173">
        <v>2</v>
      </c>
      <c r="E242" s="1169">
        <v>3275</v>
      </c>
      <c r="F242" s="1223">
        <f t="shared" si="305"/>
        <v>6550</v>
      </c>
      <c r="G242" s="1169">
        <v>123106</v>
      </c>
      <c r="H242" s="1223">
        <f>D242*G242</f>
        <v>246212</v>
      </c>
      <c r="I242" s="1169">
        <f t="shared" si="307"/>
        <v>252762</v>
      </c>
      <c r="J242" s="1169"/>
      <c r="K242" s="1224"/>
      <c r="L242" s="1173">
        <v>3275</v>
      </c>
      <c r="M242" s="1226">
        <f t="shared" si="308"/>
        <v>0</v>
      </c>
      <c r="N242" s="1173">
        <v>123106</v>
      </c>
      <c r="O242" s="1226">
        <f>K242*N242</f>
        <v>0</v>
      </c>
      <c r="P242" s="1173">
        <f t="shared" si="310"/>
        <v>0</v>
      </c>
      <c r="Q242" s="1224"/>
      <c r="R242" s="1173">
        <v>3275</v>
      </c>
      <c r="S242" s="1226">
        <f t="shared" si="311"/>
        <v>0</v>
      </c>
      <c r="T242" s="1173">
        <v>123106</v>
      </c>
      <c r="U242" s="1226">
        <f>Q242*T242</f>
        <v>0</v>
      </c>
      <c r="V242" s="1173">
        <f t="shared" si="313"/>
        <v>0</v>
      </c>
      <c r="W242" s="1224"/>
      <c r="X242" s="1173">
        <v>3275</v>
      </c>
      <c r="Y242" s="1226">
        <f t="shared" si="314"/>
        <v>0</v>
      </c>
      <c r="Z242" s="1173">
        <v>123106</v>
      </c>
      <c r="AA242" s="1226">
        <f>W242*Z242</f>
        <v>0</v>
      </c>
      <c r="AB242" s="1173">
        <f t="shared" si="316"/>
        <v>0</v>
      </c>
      <c r="AC242" s="1224"/>
      <c r="AD242" s="1173">
        <v>3275</v>
      </c>
      <c r="AE242" s="1226">
        <f t="shared" si="317"/>
        <v>0</v>
      </c>
      <c r="AF242" s="1173">
        <v>123106</v>
      </c>
      <c r="AG242" s="1226">
        <f>AC242*AF242</f>
        <v>0</v>
      </c>
      <c r="AH242" s="1173">
        <f t="shared" si="319"/>
        <v>0</v>
      </c>
      <c r="AI242" s="1224"/>
      <c r="AJ242" s="1173">
        <v>3275</v>
      </c>
      <c r="AK242" s="1226">
        <f t="shared" si="320"/>
        <v>0</v>
      </c>
      <c r="AL242" s="1173">
        <v>123106</v>
      </c>
      <c r="AM242" s="1226">
        <f>AI242*AL242</f>
        <v>0</v>
      </c>
      <c r="AN242" s="1173">
        <f t="shared" si="322"/>
        <v>0</v>
      </c>
      <c r="AO242" s="1224"/>
      <c r="AP242" s="1173">
        <v>3275</v>
      </c>
      <c r="AQ242" s="1226">
        <f t="shared" si="323"/>
        <v>0</v>
      </c>
      <c r="AR242" s="1173">
        <v>123106</v>
      </c>
      <c r="AS242" s="1226">
        <f>AO242*AR242</f>
        <v>0</v>
      </c>
      <c r="AT242" s="1173">
        <f t="shared" si="325"/>
        <v>0</v>
      </c>
      <c r="AU242" s="1224"/>
      <c r="AV242" s="1173">
        <v>3275</v>
      </c>
      <c r="AW242" s="1226">
        <f t="shared" si="326"/>
        <v>0</v>
      </c>
      <c r="AX242" s="1173">
        <v>123106</v>
      </c>
      <c r="AY242" s="1226">
        <f>AU242*AX242</f>
        <v>0</v>
      </c>
      <c r="AZ242" s="1173">
        <f t="shared" si="328"/>
        <v>0</v>
      </c>
      <c r="BA242" s="1224"/>
      <c r="BB242" s="1169">
        <v>3275</v>
      </c>
      <c r="BC242" s="1223">
        <f t="shared" si="329"/>
        <v>0</v>
      </c>
      <c r="BD242" s="1169">
        <v>123106</v>
      </c>
      <c r="BE242" s="1223">
        <f>BA242*BD242</f>
        <v>0</v>
      </c>
      <c r="BF242" s="1169">
        <f t="shared" si="331"/>
        <v>0</v>
      </c>
      <c r="BG242" s="1169"/>
      <c r="BH242" s="1166">
        <f t="shared" si="281"/>
        <v>0</v>
      </c>
      <c r="BI242" s="1169">
        <v>3275</v>
      </c>
      <c r="BJ242" s="1223">
        <f t="shared" si="332"/>
        <v>0</v>
      </c>
      <c r="BK242" s="1169">
        <v>123106</v>
      </c>
      <c r="BL242" s="1223">
        <f>BH242*BK242</f>
        <v>0</v>
      </c>
      <c r="BM242" s="1169">
        <f t="shared" si="334"/>
        <v>0</v>
      </c>
      <c r="BN242" s="1166">
        <f t="shared" si="282"/>
        <v>2</v>
      </c>
      <c r="BO242" s="1169">
        <v>3275</v>
      </c>
      <c r="BP242" s="1223">
        <f t="shared" si="335"/>
        <v>6550</v>
      </c>
      <c r="BQ242" s="1169">
        <v>123106</v>
      </c>
      <c r="BR242" s="1223">
        <f>BN242*BQ242</f>
        <v>246212</v>
      </c>
      <c r="BS242" s="1169">
        <f t="shared" si="337"/>
        <v>252762</v>
      </c>
    </row>
    <row r="243" spans="1:71" ht="28.5" hidden="1" outlineLevel="1" x14ac:dyDescent="0.2">
      <c r="A243" s="1238" t="s">
        <v>766</v>
      </c>
      <c r="B243" s="1228" t="s">
        <v>318</v>
      </c>
      <c r="C243" s="1173" t="s">
        <v>1261</v>
      </c>
      <c r="D243" s="1173">
        <v>1</v>
      </c>
      <c r="E243" s="1229">
        <v>3930</v>
      </c>
      <c r="F243" s="1223">
        <f t="shared" si="305"/>
        <v>3930</v>
      </c>
      <c r="G243" s="1169"/>
      <c r="H243" s="1223"/>
      <c r="I243" s="1169">
        <f t="shared" si="307"/>
        <v>3930</v>
      </c>
      <c r="J243" s="1169"/>
      <c r="K243" s="1224"/>
      <c r="L243" s="1230">
        <v>3930</v>
      </c>
      <c r="M243" s="1226">
        <f t="shared" si="308"/>
        <v>0</v>
      </c>
      <c r="N243" s="1173"/>
      <c r="O243" s="1226"/>
      <c r="P243" s="1173">
        <f t="shared" si="310"/>
        <v>0</v>
      </c>
      <c r="Q243" s="1224"/>
      <c r="R243" s="1230">
        <v>3930</v>
      </c>
      <c r="S243" s="1226">
        <f t="shared" si="311"/>
        <v>0</v>
      </c>
      <c r="T243" s="1173"/>
      <c r="U243" s="1226"/>
      <c r="V243" s="1173">
        <f t="shared" si="313"/>
        <v>0</v>
      </c>
      <c r="W243" s="1224"/>
      <c r="X243" s="1230">
        <v>3930</v>
      </c>
      <c r="Y243" s="1226">
        <f t="shared" si="314"/>
        <v>0</v>
      </c>
      <c r="Z243" s="1173"/>
      <c r="AA243" s="1226"/>
      <c r="AB243" s="1173">
        <f t="shared" si="316"/>
        <v>0</v>
      </c>
      <c r="AC243" s="1224"/>
      <c r="AD243" s="1230">
        <v>3930</v>
      </c>
      <c r="AE243" s="1226">
        <f t="shared" si="317"/>
        <v>0</v>
      </c>
      <c r="AF243" s="1173"/>
      <c r="AG243" s="1226"/>
      <c r="AH243" s="1173">
        <f t="shared" si="319"/>
        <v>0</v>
      </c>
      <c r="AI243" s="1224"/>
      <c r="AJ243" s="1230">
        <v>3930</v>
      </c>
      <c r="AK243" s="1226">
        <f t="shared" si="320"/>
        <v>0</v>
      </c>
      <c r="AL243" s="1173"/>
      <c r="AM243" s="1226"/>
      <c r="AN243" s="1173">
        <f t="shared" si="322"/>
        <v>0</v>
      </c>
      <c r="AO243" s="1224"/>
      <c r="AP243" s="1230">
        <v>3930</v>
      </c>
      <c r="AQ243" s="1226">
        <f t="shared" si="323"/>
        <v>0</v>
      </c>
      <c r="AR243" s="1173"/>
      <c r="AS243" s="1226"/>
      <c r="AT243" s="1173">
        <f t="shared" si="325"/>
        <v>0</v>
      </c>
      <c r="AU243" s="1224"/>
      <c r="AV243" s="1230">
        <v>3930</v>
      </c>
      <c r="AW243" s="1226">
        <f t="shared" si="326"/>
        <v>0</v>
      </c>
      <c r="AX243" s="1173"/>
      <c r="AY243" s="1226"/>
      <c r="AZ243" s="1173">
        <f t="shared" si="328"/>
        <v>0</v>
      </c>
      <c r="BA243" s="1224"/>
      <c r="BB243" s="1229">
        <v>3930</v>
      </c>
      <c r="BC243" s="1223">
        <f t="shared" si="329"/>
        <v>0</v>
      </c>
      <c r="BD243" s="1169"/>
      <c r="BE243" s="1223"/>
      <c r="BF243" s="1169">
        <f t="shared" si="331"/>
        <v>0</v>
      </c>
      <c r="BG243" s="1169"/>
      <c r="BH243" s="1166">
        <f t="shared" si="281"/>
        <v>0</v>
      </c>
      <c r="BI243" s="1229">
        <v>3930</v>
      </c>
      <c r="BJ243" s="1223">
        <f t="shared" si="332"/>
        <v>0</v>
      </c>
      <c r="BK243" s="1169"/>
      <c r="BL243" s="1223"/>
      <c r="BM243" s="1169">
        <f t="shared" si="334"/>
        <v>0</v>
      </c>
      <c r="BN243" s="1166">
        <f t="shared" si="282"/>
        <v>1</v>
      </c>
      <c r="BO243" s="1229">
        <v>3930</v>
      </c>
      <c r="BP243" s="1223">
        <f t="shared" si="335"/>
        <v>3930</v>
      </c>
      <c r="BQ243" s="1169"/>
      <c r="BR243" s="1223"/>
      <c r="BS243" s="1169">
        <f t="shared" si="337"/>
        <v>3930</v>
      </c>
    </row>
    <row r="244" spans="1:71" ht="28.5" hidden="1" outlineLevel="1" x14ac:dyDescent="0.2">
      <c r="A244" s="1238" t="s">
        <v>767</v>
      </c>
      <c r="B244" s="1228" t="s">
        <v>319</v>
      </c>
      <c r="C244" s="1173" t="s">
        <v>1261</v>
      </c>
      <c r="D244" s="1173">
        <v>5</v>
      </c>
      <c r="E244" s="1229">
        <v>3930</v>
      </c>
      <c r="F244" s="1223">
        <f t="shared" si="305"/>
        <v>19650</v>
      </c>
      <c r="G244" s="1229">
        <v>38230.400000000001</v>
      </c>
      <c r="H244" s="1223">
        <f t="shared" ref="H244:H252" si="338">D244*G244</f>
        <v>191152</v>
      </c>
      <c r="I244" s="1169">
        <f t="shared" si="307"/>
        <v>210802</v>
      </c>
      <c r="J244" s="1169"/>
      <c r="K244" s="1224"/>
      <c r="L244" s="1230">
        <v>3930</v>
      </c>
      <c r="M244" s="1226">
        <f t="shared" si="308"/>
        <v>0</v>
      </c>
      <c r="N244" s="1230">
        <v>38230.400000000001</v>
      </c>
      <c r="O244" s="1226">
        <f t="shared" ref="O244:O252" si="339">K244*N244</f>
        <v>0</v>
      </c>
      <c r="P244" s="1173">
        <f t="shared" si="310"/>
        <v>0</v>
      </c>
      <c r="Q244" s="1224"/>
      <c r="R244" s="1230">
        <v>3930</v>
      </c>
      <c r="S244" s="1226">
        <f t="shared" si="311"/>
        <v>0</v>
      </c>
      <c r="T244" s="1230">
        <v>38230.400000000001</v>
      </c>
      <c r="U244" s="1226">
        <f t="shared" ref="U244:U252" si="340">Q244*T244</f>
        <v>0</v>
      </c>
      <c r="V244" s="1173">
        <f t="shared" si="313"/>
        <v>0</v>
      </c>
      <c r="W244" s="1224"/>
      <c r="X244" s="1230">
        <v>3930</v>
      </c>
      <c r="Y244" s="1226">
        <f t="shared" si="314"/>
        <v>0</v>
      </c>
      <c r="Z244" s="1230">
        <v>38230.400000000001</v>
      </c>
      <c r="AA244" s="1226">
        <f t="shared" ref="AA244:AA252" si="341">W244*Z244</f>
        <v>0</v>
      </c>
      <c r="AB244" s="1173">
        <f t="shared" si="316"/>
        <v>0</v>
      </c>
      <c r="AC244" s="1224"/>
      <c r="AD244" s="1230">
        <v>3930</v>
      </c>
      <c r="AE244" s="1226">
        <f t="shared" si="317"/>
        <v>0</v>
      </c>
      <c r="AF244" s="1230">
        <v>38230.400000000001</v>
      </c>
      <c r="AG244" s="1226">
        <f t="shared" ref="AG244:AG252" si="342">AC244*AF244</f>
        <v>0</v>
      </c>
      <c r="AH244" s="1173">
        <f t="shared" si="319"/>
        <v>0</v>
      </c>
      <c r="AI244" s="1224"/>
      <c r="AJ244" s="1230">
        <v>3930</v>
      </c>
      <c r="AK244" s="1226">
        <f t="shared" si="320"/>
        <v>0</v>
      </c>
      <c r="AL244" s="1230">
        <v>38230.400000000001</v>
      </c>
      <c r="AM244" s="1226">
        <f t="shared" ref="AM244:AM252" si="343">AI244*AL244</f>
        <v>0</v>
      </c>
      <c r="AN244" s="1173">
        <f t="shared" si="322"/>
        <v>0</v>
      </c>
      <c r="AO244" s="1224"/>
      <c r="AP244" s="1230">
        <v>3930</v>
      </c>
      <c r="AQ244" s="1226">
        <f t="shared" si="323"/>
        <v>0</v>
      </c>
      <c r="AR244" s="1230">
        <v>38230.400000000001</v>
      </c>
      <c r="AS244" s="1226">
        <f t="shared" ref="AS244:AS252" si="344">AO244*AR244</f>
        <v>0</v>
      </c>
      <c r="AT244" s="1173">
        <f t="shared" si="325"/>
        <v>0</v>
      </c>
      <c r="AU244" s="1224"/>
      <c r="AV244" s="1230">
        <v>3930</v>
      </c>
      <c r="AW244" s="1226">
        <f t="shared" si="326"/>
        <v>0</v>
      </c>
      <c r="AX244" s="1230">
        <v>38230.400000000001</v>
      </c>
      <c r="AY244" s="1226">
        <f t="shared" ref="AY244:AY252" si="345">AU244*AX244</f>
        <v>0</v>
      </c>
      <c r="AZ244" s="1173">
        <f t="shared" si="328"/>
        <v>0</v>
      </c>
      <c r="BA244" s="1224"/>
      <c r="BB244" s="1229">
        <v>3930</v>
      </c>
      <c r="BC244" s="1223">
        <f t="shared" si="329"/>
        <v>0</v>
      </c>
      <c r="BD244" s="1229">
        <v>38230.400000000001</v>
      </c>
      <c r="BE244" s="1223">
        <f t="shared" ref="BE244:BE252" si="346">BA244*BD244</f>
        <v>0</v>
      </c>
      <c r="BF244" s="1169">
        <f t="shared" si="331"/>
        <v>0</v>
      </c>
      <c r="BG244" s="1169"/>
      <c r="BH244" s="1166">
        <f t="shared" si="281"/>
        <v>0</v>
      </c>
      <c r="BI244" s="1229">
        <v>3930</v>
      </c>
      <c r="BJ244" s="1223">
        <f t="shared" si="332"/>
        <v>0</v>
      </c>
      <c r="BK244" s="1229">
        <v>38230.400000000001</v>
      </c>
      <c r="BL244" s="1223">
        <f t="shared" ref="BL244:BL252" si="347">BH244*BK244</f>
        <v>0</v>
      </c>
      <c r="BM244" s="1169">
        <f t="shared" si="334"/>
        <v>0</v>
      </c>
      <c r="BN244" s="1166">
        <f t="shared" si="282"/>
        <v>5</v>
      </c>
      <c r="BO244" s="1229">
        <v>3930</v>
      </c>
      <c r="BP244" s="1223">
        <f t="shared" si="335"/>
        <v>19650</v>
      </c>
      <c r="BQ244" s="1229">
        <v>38230.400000000001</v>
      </c>
      <c r="BR244" s="1223">
        <f t="shared" ref="BR244:BR252" si="348">BN244*BQ244</f>
        <v>191152</v>
      </c>
      <c r="BS244" s="1169">
        <f t="shared" si="337"/>
        <v>210802</v>
      </c>
    </row>
    <row r="245" spans="1:71" s="1189" customFormat="1" hidden="1" outlineLevel="1" x14ac:dyDescent="0.2">
      <c r="A245" s="1238" t="s">
        <v>768</v>
      </c>
      <c r="B245" s="1228" t="s">
        <v>1364</v>
      </c>
      <c r="C245" s="1173" t="s">
        <v>1261</v>
      </c>
      <c r="D245" s="1173">
        <v>5</v>
      </c>
      <c r="E245" s="1169">
        <v>2358</v>
      </c>
      <c r="F245" s="1223">
        <f t="shared" si="305"/>
        <v>11790</v>
      </c>
      <c r="G245" s="1169">
        <v>35100</v>
      </c>
      <c r="H245" s="1223">
        <f t="shared" si="338"/>
        <v>175500</v>
      </c>
      <c r="I245" s="1169">
        <f t="shared" si="307"/>
        <v>187290</v>
      </c>
      <c r="J245" s="1169"/>
      <c r="K245" s="1224"/>
      <c r="L245" s="1173">
        <v>2358</v>
      </c>
      <c r="M245" s="1226">
        <f t="shared" si="308"/>
        <v>0</v>
      </c>
      <c r="N245" s="1173">
        <v>35100</v>
      </c>
      <c r="O245" s="1226">
        <f t="shared" si="339"/>
        <v>0</v>
      </c>
      <c r="P245" s="1173">
        <f t="shared" si="310"/>
        <v>0</v>
      </c>
      <c r="Q245" s="1224"/>
      <c r="R245" s="1173">
        <v>2358</v>
      </c>
      <c r="S245" s="1226">
        <f t="shared" si="311"/>
        <v>0</v>
      </c>
      <c r="T245" s="1173">
        <v>35100</v>
      </c>
      <c r="U245" s="1226">
        <f t="shared" si="340"/>
        <v>0</v>
      </c>
      <c r="V245" s="1173">
        <f t="shared" si="313"/>
        <v>0</v>
      </c>
      <c r="W245" s="1224"/>
      <c r="X245" s="1173">
        <v>2358</v>
      </c>
      <c r="Y245" s="1226">
        <f t="shared" si="314"/>
        <v>0</v>
      </c>
      <c r="Z245" s="1173">
        <v>35100</v>
      </c>
      <c r="AA245" s="1226">
        <f t="shared" si="341"/>
        <v>0</v>
      </c>
      <c r="AB245" s="1173">
        <f t="shared" si="316"/>
        <v>0</v>
      </c>
      <c r="AC245" s="1224"/>
      <c r="AD245" s="1173">
        <v>2358</v>
      </c>
      <c r="AE245" s="1226">
        <f t="shared" si="317"/>
        <v>0</v>
      </c>
      <c r="AF245" s="1173">
        <v>35100</v>
      </c>
      <c r="AG245" s="1226">
        <f t="shared" si="342"/>
        <v>0</v>
      </c>
      <c r="AH245" s="1173">
        <f t="shared" si="319"/>
        <v>0</v>
      </c>
      <c r="AI245" s="1224"/>
      <c r="AJ245" s="1173">
        <v>2358</v>
      </c>
      <c r="AK245" s="1226">
        <f t="shared" si="320"/>
        <v>0</v>
      </c>
      <c r="AL245" s="1173">
        <v>35100</v>
      </c>
      <c r="AM245" s="1226">
        <f t="shared" si="343"/>
        <v>0</v>
      </c>
      <c r="AN245" s="1173">
        <f t="shared" si="322"/>
        <v>0</v>
      </c>
      <c r="AO245" s="1224"/>
      <c r="AP245" s="1173">
        <v>2358</v>
      </c>
      <c r="AQ245" s="1226">
        <f t="shared" si="323"/>
        <v>0</v>
      </c>
      <c r="AR245" s="1173">
        <v>35100</v>
      </c>
      <c r="AS245" s="1226">
        <f t="shared" si="344"/>
        <v>0</v>
      </c>
      <c r="AT245" s="1173">
        <f t="shared" si="325"/>
        <v>0</v>
      </c>
      <c r="AU245" s="1224"/>
      <c r="AV245" s="1173">
        <v>2358</v>
      </c>
      <c r="AW245" s="1226">
        <f t="shared" si="326"/>
        <v>0</v>
      </c>
      <c r="AX245" s="1173">
        <v>35100</v>
      </c>
      <c r="AY245" s="1226">
        <f t="shared" si="345"/>
        <v>0</v>
      </c>
      <c r="AZ245" s="1173">
        <f t="shared" si="328"/>
        <v>0</v>
      </c>
      <c r="BA245" s="1224"/>
      <c r="BB245" s="1169">
        <v>2358</v>
      </c>
      <c r="BC245" s="1223">
        <f t="shared" si="329"/>
        <v>0</v>
      </c>
      <c r="BD245" s="1169">
        <v>35100</v>
      </c>
      <c r="BE245" s="1223">
        <f t="shared" si="346"/>
        <v>0</v>
      </c>
      <c r="BF245" s="1169">
        <f t="shared" si="331"/>
        <v>0</v>
      </c>
      <c r="BG245" s="1169"/>
      <c r="BH245" s="1166">
        <f t="shared" si="281"/>
        <v>0</v>
      </c>
      <c r="BI245" s="1169">
        <v>2358</v>
      </c>
      <c r="BJ245" s="1223">
        <f t="shared" si="332"/>
        <v>0</v>
      </c>
      <c r="BK245" s="1169">
        <v>35100</v>
      </c>
      <c r="BL245" s="1223">
        <f t="shared" si="347"/>
        <v>0</v>
      </c>
      <c r="BM245" s="1169">
        <f t="shared" si="334"/>
        <v>0</v>
      </c>
      <c r="BN245" s="1166">
        <f t="shared" si="282"/>
        <v>5</v>
      </c>
      <c r="BO245" s="1169">
        <v>2358</v>
      </c>
      <c r="BP245" s="1223">
        <f t="shared" si="335"/>
        <v>11790</v>
      </c>
      <c r="BQ245" s="1169">
        <v>35100</v>
      </c>
      <c r="BR245" s="1223">
        <f t="shared" si="348"/>
        <v>175500</v>
      </c>
      <c r="BS245" s="1169">
        <f t="shared" si="337"/>
        <v>187290</v>
      </c>
    </row>
    <row r="246" spans="1:71" s="1189" customFormat="1" ht="28.5" hidden="1" outlineLevel="1" x14ac:dyDescent="0.2">
      <c r="A246" s="1238" t="s">
        <v>769</v>
      </c>
      <c r="B246" s="1228" t="s">
        <v>321</v>
      </c>
      <c r="C246" s="1173" t="s">
        <v>1261</v>
      </c>
      <c r="D246" s="1173">
        <v>27</v>
      </c>
      <c r="E246" s="1169">
        <v>1965</v>
      </c>
      <c r="F246" s="1223">
        <f t="shared" si="305"/>
        <v>53055</v>
      </c>
      <c r="G246" s="1169">
        <v>902.2</v>
      </c>
      <c r="H246" s="1223">
        <f t="shared" si="338"/>
        <v>24359.4</v>
      </c>
      <c r="I246" s="1169">
        <f t="shared" si="307"/>
        <v>77414.399999999994</v>
      </c>
      <c r="J246" s="1169"/>
      <c r="K246" s="1224"/>
      <c r="L246" s="1173">
        <v>1965</v>
      </c>
      <c r="M246" s="1226">
        <f t="shared" si="308"/>
        <v>0</v>
      </c>
      <c r="N246" s="1173">
        <v>902.2</v>
      </c>
      <c r="O246" s="1226">
        <f t="shared" si="339"/>
        <v>0</v>
      </c>
      <c r="P246" s="1173">
        <f t="shared" si="310"/>
        <v>0</v>
      </c>
      <c r="Q246" s="1224"/>
      <c r="R246" s="1173">
        <v>1965</v>
      </c>
      <c r="S246" s="1226">
        <f t="shared" si="311"/>
        <v>0</v>
      </c>
      <c r="T246" s="1173">
        <v>902.2</v>
      </c>
      <c r="U246" s="1226">
        <f t="shared" si="340"/>
        <v>0</v>
      </c>
      <c r="V246" s="1173">
        <f t="shared" si="313"/>
        <v>0</v>
      </c>
      <c r="W246" s="1224"/>
      <c r="X246" s="1173">
        <v>1965</v>
      </c>
      <c r="Y246" s="1226">
        <f t="shared" si="314"/>
        <v>0</v>
      </c>
      <c r="Z246" s="1173">
        <v>902.2</v>
      </c>
      <c r="AA246" s="1226">
        <f t="shared" si="341"/>
        <v>0</v>
      </c>
      <c r="AB246" s="1173">
        <f t="shared" si="316"/>
        <v>0</v>
      </c>
      <c r="AC246" s="1224"/>
      <c r="AD246" s="1173">
        <v>1965</v>
      </c>
      <c r="AE246" s="1226">
        <f t="shared" si="317"/>
        <v>0</v>
      </c>
      <c r="AF246" s="1173">
        <v>902.2</v>
      </c>
      <c r="AG246" s="1226">
        <f t="shared" si="342"/>
        <v>0</v>
      </c>
      <c r="AH246" s="1173">
        <f t="shared" si="319"/>
        <v>0</v>
      </c>
      <c r="AI246" s="1224"/>
      <c r="AJ246" s="1173">
        <v>1965</v>
      </c>
      <c r="AK246" s="1226">
        <f t="shared" si="320"/>
        <v>0</v>
      </c>
      <c r="AL246" s="1173">
        <v>902.2</v>
      </c>
      <c r="AM246" s="1226">
        <f t="shared" si="343"/>
        <v>0</v>
      </c>
      <c r="AN246" s="1173">
        <f t="shared" si="322"/>
        <v>0</v>
      </c>
      <c r="AO246" s="1224"/>
      <c r="AP246" s="1173">
        <v>1965</v>
      </c>
      <c r="AQ246" s="1226">
        <f t="shared" si="323"/>
        <v>0</v>
      </c>
      <c r="AR246" s="1173">
        <v>902.2</v>
      </c>
      <c r="AS246" s="1226">
        <f t="shared" si="344"/>
        <v>0</v>
      </c>
      <c r="AT246" s="1173">
        <f t="shared" si="325"/>
        <v>0</v>
      </c>
      <c r="AU246" s="1224"/>
      <c r="AV246" s="1173">
        <v>1965</v>
      </c>
      <c r="AW246" s="1226">
        <f t="shared" si="326"/>
        <v>0</v>
      </c>
      <c r="AX246" s="1173">
        <v>902.2</v>
      </c>
      <c r="AY246" s="1226">
        <f t="shared" si="345"/>
        <v>0</v>
      </c>
      <c r="AZ246" s="1173">
        <f t="shared" si="328"/>
        <v>0</v>
      </c>
      <c r="BA246" s="1224"/>
      <c r="BB246" s="1169">
        <v>1965</v>
      </c>
      <c r="BC246" s="1223">
        <f t="shared" si="329"/>
        <v>0</v>
      </c>
      <c r="BD246" s="1169">
        <v>902.2</v>
      </c>
      <c r="BE246" s="1223">
        <f t="shared" si="346"/>
        <v>0</v>
      </c>
      <c r="BF246" s="1169">
        <f t="shared" si="331"/>
        <v>0</v>
      </c>
      <c r="BG246" s="1169"/>
      <c r="BH246" s="1166">
        <f t="shared" si="281"/>
        <v>0</v>
      </c>
      <c r="BI246" s="1169">
        <v>1965</v>
      </c>
      <c r="BJ246" s="1223">
        <f t="shared" si="332"/>
        <v>0</v>
      </c>
      <c r="BK246" s="1169">
        <v>902.2</v>
      </c>
      <c r="BL246" s="1223">
        <f t="shared" si="347"/>
        <v>0</v>
      </c>
      <c r="BM246" s="1169">
        <f t="shared" si="334"/>
        <v>0</v>
      </c>
      <c r="BN246" s="1166">
        <f t="shared" si="282"/>
        <v>27</v>
      </c>
      <c r="BO246" s="1169">
        <v>1965</v>
      </c>
      <c r="BP246" s="1223">
        <f t="shared" si="335"/>
        <v>53055</v>
      </c>
      <c r="BQ246" s="1169">
        <v>902.2</v>
      </c>
      <c r="BR246" s="1223">
        <f t="shared" si="348"/>
        <v>24359.4</v>
      </c>
      <c r="BS246" s="1169">
        <f t="shared" si="337"/>
        <v>77414.399999999994</v>
      </c>
    </row>
    <row r="247" spans="1:71" s="1189" customFormat="1" ht="28.5" hidden="1" outlineLevel="1" x14ac:dyDescent="0.2">
      <c r="A247" s="1238" t="s">
        <v>770</v>
      </c>
      <c r="B247" s="1217" t="s">
        <v>1365</v>
      </c>
      <c r="C247" s="1173" t="s">
        <v>1261</v>
      </c>
      <c r="D247" s="1173">
        <v>6</v>
      </c>
      <c r="E247" s="1169">
        <v>3275</v>
      </c>
      <c r="F247" s="1223">
        <f t="shared" si="305"/>
        <v>19650</v>
      </c>
      <c r="G247" s="1169">
        <v>3539.15</v>
      </c>
      <c r="H247" s="1223">
        <f t="shared" si="338"/>
        <v>21234.9</v>
      </c>
      <c r="I247" s="1169">
        <f t="shared" si="307"/>
        <v>40884.9</v>
      </c>
      <c r="J247" s="1169"/>
      <c r="K247" s="1224"/>
      <c r="L247" s="1173">
        <v>3275</v>
      </c>
      <c r="M247" s="1226">
        <f t="shared" si="308"/>
        <v>0</v>
      </c>
      <c r="N247" s="1173">
        <v>3539.15</v>
      </c>
      <c r="O247" s="1226">
        <f t="shared" si="339"/>
        <v>0</v>
      </c>
      <c r="P247" s="1173">
        <f t="shared" si="310"/>
        <v>0</v>
      </c>
      <c r="Q247" s="1224"/>
      <c r="R247" s="1173">
        <v>3275</v>
      </c>
      <c r="S247" s="1226">
        <f t="shared" si="311"/>
        <v>0</v>
      </c>
      <c r="T247" s="1173">
        <v>3539.15</v>
      </c>
      <c r="U247" s="1226">
        <f t="shared" si="340"/>
        <v>0</v>
      </c>
      <c r="V247" s="1173">
        <f t="shared" si="313"/>
        <v>0</v>
      </c>
      <c r="W247" s="1224"/>
      <c r="X247" s="1173">
        <v>3275</v>
      </c>
      <c r="Y247" s="1226">
        <f t="shared" si="314"/>
        <v>0</v>
      </c>
      <c r="Z247" s="1173">
        <v>3539.15</v>
      </c>
      <c r="AA247" s="1226">
        <f t="shared" si="341"/>
        <v>0</v>
      </c>
      <c r="AB247" s="1173">
        <f t="shared" si="316"/>
        <v>0</v>
      </c>
      <c r="AC247" s="1224"/>
      <c r="AD247" s="1173">
        <v>3275</v>
      </c>
      <c r="AE247" s="1226">
        <f t="shared" si="317"/>
        <v>0</v>
      </c>
      <c r="AF247" s="1173">
        <v>3539.15</v>
      </c>
      <c r="AG247" s="1226">
        <f t="shared" si="342"/>
        <v>0</v>
      </c>
      <c r="AH247" s="1173">
        <f t="shared" si="319"/>
        <v>0</v>
      </c>
      <c r="AI247" s="1224"/>
      <c r="AJ247" s="1173">
        <v>3275</v>
      </c>
      <c r="AK247" s="1226">
        <f t="shared" si="320"/>
        <v>0</v>
      </c>
      <c r="AL247" s="1173">
        <v>3539.15</v>
      </c>
      <c r="AM247" s="1226">
        <f t="shared" si="343"/>
        <v>0</v>
      </c>
      <c r="AN247" s="1173">
        <f t="shared" si="322"/>
        <v>0</v>
      </c>
      <c r="AO247" s="1224"/>
      <c r="AP247" s="1173">
        <v>3275</v>
      </c>
      <c r="AQ247" s="1226">
        <f t="shared" si="323"/>
        <v>0</v>
      </c>
      <c r="AR247" s="1173">
        <v>3539.15</v>
      </c>
      <c r="AS247" s="1226">
        <f t="shared" si="344"/>
        <v>0</v>
      </c>
      <c r="AT247" s="1173">
        <f t="shared" si="325"/>
        <v>0</v>
      </c>
      <c r="AU247" s="1224"/>
      <c r="AV247" s="1173">
        <v>3275</v>
      </c>
      <c r="AW247" s="1226">
        <f t="shared" si="326"/>
        <v>0</v>
      </c>
      <c r="AX247" s="1173">
        <v>3539.15</v>
      </c>
      <c r="AY247" s="1226">
        <f t="shared" si="345"/>
        <v>0</v>
      </c>
      <c r="AZ247" s="1173">
        <f t="shared" si="328"/>
        <v>0</v>
      </c>
      <c r="BA247" s="1224"/>
      <c r="BB247" s="1169">
        <v>3275</v>
      </c>
      <c r="BC247" s="1223">
        <f t="shared" si="329"/>
        <v>0</v>
      </c>
      <c r="BD247" s="1169">
        <v>3539.15</v>
      </c>
      <c r="BE247" s="1223">
        <f t="shared" si="346"/>
        <v>0</v>
      </c>
      <c r="BF247" s="1169">
        <f t="shared" si="331"/>
        <v>0</v>
      </c>
      <c r="BG247" s="1169"/>
      <c r="BH247" s="1166">
        <f t="shared" si="281"/>
        <v>0</v>
      </c>
      <c r="BI247" s="1169">
        <v>3275</v>
      </c>
      <c r="BJ247" s="1223">
        <f t="shared" si="332"/>
        <v>0</v>
      </c>
      <c r="BK247" s="1169">
        <v>3539.15</v>
      </c>
      <c r="BL247" s="1223">
        <f t="shared" si="347"/>
        <v>0</v>
      </c>
      <c r="BM247" s="1169">
        <f t="shared" si="334"/>
        <v>0</v>
      </c>
      <c r="BN247" s="1166">
        <f t="shared" si="282"/>
        <v>6</v>
      </c>
      <c r="BO247" s="1169">
        <v>3275</v>
      </c>
      <c r="BP247" s="1223">
        <f t="shared" si="335"/>
        <v>19650</v>
      </c>
      <c r="BQ247" s="1169">
        <v>3539.15</v>
      </c>
      <c r="BR247" s="1223">
        <f t="shared" si="348"/>
        <v>21234.9</v>
      </c>
      <c r="BS247" s="1169">
        <f t="shared" si="337"/>
        <v>40884.9</v>
      </c>
    </row>
    <row r="248" spans="1:71" s="1189" customFormat="1" ht="28.5" hidden="1" outlineLevel="1" x14ac:dyDescent="0.2">
      <c r="A248" s="1238" t="s">
        <v>771</v>
      </c>
      <c r="B248" s="1217" t="s">
        <v>1366</v>
      </c>
      <c r="C248" s="1173" t="s">
        <v>1261</v>
      </c>
      <c r="D248" s="1173">
        <v>48</v>
      </c>
      <c r="E248" s="1169">
        <v>393</v>
      </c>
      <c r="F248" s="1223">
        <f t="shared" si="305"/>
        <v>18864</v>
      </c>
      <c r="G248" s="1169">
        <v>541.01</v>
      </c>
      <c r="H248" s="1223">
        <f t="shared" si="338"/>
        <v>25968.48</v>
      </c>
      <c r="I248" s="1169">
        <f t="shared" si="307"/>
        <v>44832.479999999996</v>
      </c>
      <c r="J248" s="1169"/>
      <c r="K248" s="1224"/>
      <c r="L248" s="1173">
        <v>393</v>
      </c>
      <c r="M248" s="1226">
        <f t="shared" si="308"/>
        <v>0</v>
      </c>
      <c r="N248" s="1173">
        <v>541.01</v>
      </c>
      <c r="O248" s="1226">
        <f t="shared" si="339"/>
        <v>0</v>
      </c>
      <c r="P248" s="1173">
        <f t="shared" si="310"/>
        <v>0</v>
      </c>
      <c r="Q248" s="1224"/>
      <c r="R248" s="1173">
        <v>393</v>
      </c>
      <c r="S248" s="1226">
        <f t="shared" si="311"/>
        <v>0</v>
      </c>
      <c r="T248" s="1173">
        <v>541.01</v>
      </c>
      <c r="U248" s="1226">
        <f t="shared" si="340"/>
        <v>0</v>
      </c>
      <c r="V248" s="1173">
        <f t="shared" si="313"/>
        <v>0</v>
      </c>
      <c r="W248" s="1224"/>
      <c r="X248" s="1173">
        <v>393</v>
      </c>
      <c r="Y248" s="1226">
        <f t="shared" si="314"/>
        <v>0</v>
      </c>
      <c r="Z248" s="1173">
        <v>541.01</v>
      </c>
      <c r="AA248" s="1226">
        <f t="shared" si="341"/>
        <v>0</v>
      </c>
      <c r="AB248" s="1173">
        <f t="shared" si="316"/>
        <v>0</v>
      </c>
      <c r="AC248" s="1224"/>
      <c r="AD248" s="1173">
        <v>393</v>
      </c>
      <c r="AE248" s="1226">
        <f t="shared" si="317"/>
        <v>0</v>
      </c>
      <c r="AF248" s="1173">
        <v>541.01</v>
      </c>
      <c r="AG248" s="1226">
        <f t="shared" si="342"/>
        <v>0</v>
      </c>
      <c r="AH248" s="1173">
        <f t="shared" si="319"/>
        <v>0</v>
      </c>
      <c r="AI248" s="1224"/>
      <c r="AJ248" s="1173">
        <v>393</v>
      </c>
      <c r="AK248" s="1226">
        <f t="shared" si="320"/>
        <v>0</v>
      </c>
      <c r="AL248" s="1173">
        <v>541.01</v>
      </c>
      <c r="AM248" s="1226">
        <f t="shared" si="343"/>
        <v>0</v>
      </c>
      <c r="AN248" s="1173">
        <f t="shared" si="322"/>
        <v>0</v>
      </c>
      <c r="AO248" s="1224"/>
      <c r="AP248" s="1173">
        <v>393</v>
      </c>
      <c r="AQ248" s="1226">
        <f t="shared" si="323"/>
        <v>0</v>
      </c>
      <c r="AR248" s="1173">
        <v>541.01</v>
      </c>
      <c r="AS248" s="1226">
        <f t="shared" si="344"/>
        <v>0</v>
      </c>
      <c r="AT248" s="1173">
        <f t="shared" si="325"/>
        <v>0</v>
      </c>
      <c r="AU248" s="1224"/>
      <c r="AV248" s="1173">
        <v>393</v>
      </c>
      <c r="AW248" s="1226">
        <f t="shared" si="326"/>
        <v>0</v>
      </c>
      <c r="AX248" s="1173">
        <v>541.01</v>
      </c>
      <c r="AY248" s="1226">
        <f t="shared" si="345"/>
        <v>0</v>
      </c>
      <c r="AZ248" s="1173">
        <f t="shared" si="328"/>
        <v>0</v>
      </c>
      <c r="BA248" s="1224"/>
      <c r="BB248" s="1169">
        <v>393</v>
      </c>
      <c r="BC248" s="1223">
        <f t="shared" si="329"/>
        <v>0</v>
      </c>
      <c r="BD248" s="1169">
        <v>541.01</v>
      </c>
      <c r="BE248" s="1223">
        <f t="shared" si="346"/>
        <v>0</v>
      </c>
      <c r="BF248" s="1169">
        <f t="shared" si="331"/>
        <v>0</v>
      </c>
      <c r="BG248" s="1169"/>
      <c r="BH248" s="1166">
        <f t="shared" si="281"/>
        <v>0</v>
      </c>
      <c r="BI248" s="1169">
        <v>393</v>
      </c>
      <c r="BJ248" s="1223">
        <f t="shared" si="332"/>
        <v>0</v>
      </c>
      <c r="BK248" s="1169">
        <v>541.01</v>
      </c>
      <c r="BL248" s="1223">
        <f t="shared" si="347"/>
        <v>0</v>
      </c>
      <c r="BM248" s="1169">
        <f t="shared" si="334"/>
        <v>0</v>
      </c>
      <c r="BN248" s="1166">
        <f t="shared" si="282"/>
        <v>48</v>
      </c>
      <c r="BO248" s="1169">
        <v>393</v>
      </c>
      <c r="BP248" s="1223">
        <f t="shared" si="335"/>
        <v>18864</v>
      </c>
      <c r="BQ248" s="1169">
        <v>541.01</v>
      </c>
      <c r="BR248" s="1223">
        <f t="shared" si="348"/>
        <v>25968.48</v>
      </c>
      <c r="BS248" s="1169">
        <f t="shared" si="337"/>
        <v>44832.479999999996</v>
      </c>
    </row>
    <row r="249" spans="1:71" ht="28.5" hidden="1" outlineLevel="1" x14ac:dyDescent="0.2">
      <c r="A249" s="1238" t="s">
        <v>772</v>
      </c>
      <c r="B249" s="1228" t="s">
        <v>1367</v>
      </c>
      <c r="C249" s="1173" t="s">
        <v>1261</v>
      </c>
      <c r="D249" s="1173">
        <v>3</v>
      </c>
      <c r="E249" s="1169">
        <v>393</v>
      </c>
      <c r="F249" s="1223">
        <f t="shared" si="305"/>
        <v>1179</v>
      </c>
      <c r="G249" s="1169">
        <v>7013.5</v>
      </c>
      <c r="H249" s="1223">
        <f t="shared" si="338"/>
        <v>21040.5</v>
      </c>
      <c r="I249" s="1169">
        <f t="shared" si="307"/>
        <v>22219.5</v>
      </c>
      <c r="J249" s="1169"/>
      <c r="K249" s="1224"/>
      <c r="L249" s="1173">
        <v>393</v>
      </c>
      <c r="M249" s="1226">
        <f t="shared" si="308"/>
        <v>0</v>
      </c>
      <c r="N249" s="1173">
        <v>7013.5</v>
      </c>
      <c r="O249" s="1226">
        <f t="shared" si="339"/>
        <v>0</v>
      </c>
      <c r="P249" s="1173">
        <f t="shared" si="310"/>
        <v>0</v>
      </c>
      <c r="Q249" s="1224"/>
      <c r="R249" s="1173">
        <v>393</v>
      </c>
      <c r="S249" s="1226">
        <f t="shared" si="311"/>
        <v>0</v>
      </c>
      <c r="T249" s="1173">
        <v>7013.5</v>
      </c>
      <c r="U249" s="1226">
        <f t="shared" si="340"/>
        <v>0</v>
      </c>
      <c r="V249" s="1173">
        <f t="shared" si="313"/>
        <v>0</v>
      </c>
      <c r="W249" s="1224"/>
      <c r="X249" s="1173">
        <v>393</v>
      </c>
      <c r="Y249" s="1226">
        <f t="shared" si="314"/>
        <v>0</v>
      </c>
      <c r="Z249" s="1173">
        <v>7013.5</v>
      </c>
      <c r="AA249" s="1226">
        <f t="shared" si="341"/>
        <v>0</v>
      </c>
      <c r="AB249" s="1173">
        <f t="shared" si="316"/>
        <v>0</v>
      </c>
      <c r="AC249" s="1224"/>
      <c r="AD249" s="1173">
        <v>393</v>
      </c>
      <c r="AE249" s="1226">
        <f t="shared" si="317"/>
        <v>0</v>
      </c>
      <c r="AF249" s="1173">
        <v>7013.5</v>
      </c>
      <c r="AG249" s="1226">
        <f t="shared" si="342"/>
        <v>0</v>
      </c>
      <c r="AH249" s="1173">
        <f t="shared" si="319"/>
        <v>0</v>
      </c>
      <c r="AI249" s="1224"/>
      <c r="AJ249" s="1173">
        <v>393</v>
      </c>
      <c r="AK249" s="1226">
        <f t="shared" si="320"/>
        <v>0</v>
      </c>
      <c r="AL249" s="1173">
        <v>7013.5</v>
      </c>
      <c r="AM249" s="1226">
        <f t="shared" si="343"/>
        <v>0</v>
      </c>
      <c r="AN249" s="1173">
        <f t="shared" si="322"/>
        <v>0</v>
      </c>
      <c r="AO249" s="1224"/>
      <c r="AP249" s="1173">
        <v>393</v>
      </c>
      <c r="AQ249" s="1226">
        <f t="shared" si="323"/>
        <v>0</v>
      </c>
      <c r="AR249" s="1173">
        <v>7013.5</v>
      </c>
      <c r="AS249" s="1226">
        <f t="shared" si="344"/>
        <v>0</v>
      </c>
      <c r="AT249" s="1173">
        <f t="shared" si="325"/>
        <v>0</v>
      </c>
      <c r="AU249" s="1224"/>
      <c r="AV249" s="1173">
        <v>393</v>
      </c>
      <c r="AW249" s="1226">
        <f t="shared" si="326"/>
        <v>0</v>
      </c>
      <c r="AX249" s="1173">
        <v>7013.5</v>
      </c>
      <c r="AY249" s="1226">
        <f t="shared" si="345"/>
        <v>0</v>
      </c>
      <c r="AZ249" s="1173">
        <f t="shared" si="328"/>
        <v>0</v>
      </c>
      <c r="BA249" s="1224"/>
      <c r="BB249" s="1169">
        <v>393</v>
      </c>
      <c r="BC249" s="1223">
        <f t="shared" si="329"/>
        <v>0</v>
      </c>
      <c r="BD249" s="1169">
        <v>7013.5</v>
      </c>
      <c r="BE249" s="1223">
        <f t="shared" si="346"/>
        <v>0</v>
      </c>
      <c r="BF249" s="1169">
        <f t="shared" si="331"/>
        <v>0</v>
      </c>
      <c r="BG249" s="1169"/>
      <c r="BH249" s="1166">
        <f t="shared" si="281"/>
        <v>0</v>
      </c>
      <c r="BI249" s="1169">
        <v>393</v>
      </c>
      <c r="BJ249" s="1223">
        <f t="shared" si="332"/>
        <v>0</v>
      </c>
      <c r="BK249" s="1169">
        <v>7013.5</v>
      </c>
      <c r="BL249" s="1223">
        <f t="shared" si="347"/>
        <v>0</v>
      </c>
      <c r="BM249" s="1169">
        <f t="shared" si="334"/>
        <v>0</v>
      </c>
      <c r="BN249" s="1166">
        <f t="shared" si="282"/>
        <v>3</v>
      </c>
      <c r="BO249" s="1169">
        <v>393</v>
      </c>
      <c r="BP249" s="1223">
        <f t="shared" si="335"/>
        <v>1179</v>
      </c>
      <c r="BQ249" s="1169">
        <v>7013.5</v>
      </c>
      <c r="BR249" s="1223">
        <f t="shared" si="348"/>
        <v>21040.5</v>
      </c>
      <c r="BS249" s="1169">
        <f t="shared" si="337"/>
        <v>22219.5</v>
      </c>
    </row>
    <row r="250" spans="1:71" ht="18" hidden="1" customHeight="1" outlineLevel="1" x14ac:dyDescent="0.2">
      <c r="A250" s="1238" t="s">
        <v>773</v>
      </c>
      <c r="B250" s="1228" t="s">
        <v>1368</v>
      </c>
      <c r="C250" s="1173" t="s">
        <v>1261</v>
      </c>
      <c r="D250" s="1173">
        <v>5</v>
      </c>
      <c r="E250" s="1169">
        <v>262</v>
      </c>
      <c r="F250" s="1223">
        <f t="shared" si="305"/>
        <v>1310</v>
      </c>
      <c r="G250" s="1169">
        <v>153.4</v>
      </c>
      <c r="H250" s="1223">
        <f t="shared" si="338"/>
        <v>767</v>
      </c>
      <c r="I250" s="1169">
        <f t="shared" si="307"/>
        <v>2077</v>
      </c>
      <c r="J250" s="1169"/>
      <c r="K250" s="1224"/>
      <c r="L250" s="1173">
        <v>262</v>
      </c>
      <c r="M250" s="1226">
        <f t="shared" si="308"/>
        <v>0</v>
      </c>
      <c r="N250" s="1173">
        <v>153.4</v>
      </c>
      <c r="O250" s="1226">
        <f t="shared" si="339"/>
        <v>0</v>
      </c>
      <c r="P250" s="1173">
        <f t="shared" si="310"/>
        <v>0</v>
      </c>
      <c r="Q250" s="1224"/>
      <c r="R250" s="1173">
        <v>262</v>
      </c>
      <c r="S250" s="1226">
        <f t="shared" si="311"/>
        <v>0</v>
      </c>
      <c r="T250" s="1173">
        <v>153.4</v>
      </c>
      <c r="U250" s="1226">
        <f t="shared" si="340"/>
        <v>0</v>
      </c>
      <c r="V250" s="1173">
        <f t="shared" si="313"/>
        <v>0</v>
      </c>
      <c r="W250" s="1224"/>
      <c r="X250" s="1173">
        <v>262</v>
      </c>
      <c r="Y250" s="1226">
        <f t="shared" si="314"/>
        <v>0</v>
      </c>
      <c r="Z250" s="1173">
        <v>153.4</v>
      </c>
      <c r="AA250" s="1226">
        <f t="shared" si="341"/>
        <v>0</v>
      </c>
      <c r="AB250" s="1173">
        <f t="shared" si="316"/>
        <v>0</v>
      </c>
      <c r="AC250" s="1224"/>
      <c r="AD250" s="1173">
        <v>262</v>
      </c>
      <c r="AE250" s="1226">
        <f t="shared" si="317"/>
        <v>0</v>
      </c>
      <c r="AF250" s="1173">
        <v>153.4</v>
      </c>
      <c r="AG250" s="1226">
        <f t="shared" si="342"/>
        <v>0</v>
      </c>
      <c r="AH250" s="1173">
        <f t="shared" si="319"/>
        <v>0</v>
      </c>
      <c r="AI250" s="1224"/>
      <c r="AJ250" s="1173">
        <v>262</v>
      </c>
      <c r="AK250" s="1226">
        <f t="shared" si="320"/>
        <v>0</v>
      </c>
      <c r="AL250" s="1173">
        <v>153.4</v>
      </c>
      <c r="AM250" s="1226">
        <f t="shared" si="343"/>
        <v>0</v>
      </c>
      <c r="AN250" s="1173">
        <f t="shared" si="322"/>
        <v>0</v>
      </c>
      <c r="AO250" s="1224"/>
      <c r="AP250" s="1173">
        <v>262</v>
      </c>
      <c r="AQ250" s="1226">
        <f t="shared" si="323"/>
        <v>0</v>
      </c>
      <c r="AR250" s="1173">
        <v>153.4</v>
      </c>
      <c r="AS250" s="1226">
        <f t="shared" si="344"/>
        <v>0</v>
      </c>
      <c r="AT250" s="1173">
        <f t="shared" si="325"/>
        <v>0</v>
      </c>
      <c r="AU250" s="1224"/>
      <c r="AV250" s="1173">
        <v>262</v>
      </c>
      <c r="AW250" s="1226">
        <f t="shared" si="326"/>
        <v>0</v>
      </c>
      <c r="AX250" s="1173">
        <v>153.4</v>
      </c>
      <c r="AY250" s="1226">
        <f t="shared" si="345"/>
        <v>0</v>
      </c>
      <c r="AZ250" s="1173">
        <f t="shared" si="328"/>
        <v>0</v>
      </c>
      <c r="BA250" s="1224"/>
      <c r="BB250" s="1169">
        <v>262</v>
      </c>
      <c r="BC250" s="1223">
        <f t="shared" si="329"/>
        <v>0</v>
      </c>
      <c r="BD250" s="1169">
        <v>153.4</v>
      </c>
      <c r="BE250" s="1223">
        <f t="shared" si="346"/>
        <v>0</v>
      </c>
      <c r="BF250" s="1169">
        <f t="shared" si="331"/>
        <v>0</v>
      </c>
      <c r="BG250" s="1169"/>
      <c r="BH250" s="1166">
        <f t="shared" si="281"/>
        <v>0</v>
      </c>
      <c r="BI250" s="1169">
        <v>262</v>
      </c>
      <c r="BJ250" s="1223">
        <f t="shared" si="332"/>
        <v>0</v>
      </c>
      <c r="BK250" s="1169">
        <v>153.4</v>
      </c>
      <c r="BL250" s="1223">
        <f t="shared" si="347"/>
        <v>0</v>
      </c>
      <c r="BM250" s="1169">
        <f t="shared" si="334"/>
        <v>0</v>
      </c>
      <c r="BN250" s="1166">
        <f t="shared" si="282"/>
        <v>5</v>
      </c>
      <c r="BO250" s="1169">
        <v>262</v>
      </c>
      <c r="BP250" s="1223">
        <f t="shared" si="335"/>
        <v>1310</v>
      </c>
      <c r="BQ250" s="1169">
        <v>153.4</v>
      </c>
      <c r="BR250" s="1223">
        <f t="shared" si="348"/>
        <v>767</v>
      </c>
      <c r="BS250" s="1169">
        <f t="shared" si="337"/>
        <v>2077</v>
      </c>
    </row>
    <row r="251" spans="1:71" ht="28.5" hidden="1" outlineLevel="1" x14ac:dyDescent="0.2">
      <c r="A251" s="1238" t="s">
        <v>774</v>
      </c>
      <c r="B251" s="1228" t="s">
        <v>1369</v>
      </c>
      <c r="C251" s="1173" t="s">
        <v>1261</v>
      </c>
      <c r="D251" s="1173">
        <v>5</v>
      </c>
      <c r="E251" s="1169">
        <v>131</v>
      </c>
      <c r="F251" s="1223">
        <f t="shared" si="305"/>
        <v>655</v>
      </c>
      <c r="G251" s="1169">
        <v>273</v>
      </c>
      <c r="H251" s="1223">
        <f t="shared" si="338"/>
        <v>1365</v>
      </c>
      <c r="I251" s="1169">
        <f t="shared" si="307"/>
        <v>2020</v>
      </c>
      <c r="J251" s="1169"/>
      <c r="K251" s="1224"/>
      <c r="L251" s="1173">
        <v>131</v>
      </c>
      <c r="M251" s="1226">
        <f t="shared" si="308"/>
        <v>0</v>
      </c>
      <c r="N251" s="1173">
        <v>273</v>
      </c>
      <c r="O251" s="1226">
        <f t="shared" si="339"/>
        <v>0</v>
      </c>
      <c r="P251" s="1173">
        <f t="shared" si="310"/>
        <v>0</v>
      </c>
      <c r="Q251" s="1224"/>
      <c r="R251" s="1173">
        <v>131</v>
      </c>
      <c r="S251" s="1226">
        <f t="shared" si="311"/>
        <v>0</v>
      </c>
      <c r="T251" s="1173">
        <v>273</v>
      </c>
      <c r="U251" s="1226">
        <f t="shared" si="340"/>
        <v>0</v>
      </c>
      <c r="V251" s="1173">
        <f t="shared" si="313"/>
        <v>0</v>
      </c>
      <c r="W251" s="1224"/>
      <c r="X251" s="1173">
        <v>131</v>
      </c>
      <c r="Y251" s="1226">
        <f t="shared" si="314"/>
        <v>0</v>
      </c>
      <c r="Z251" s="1173">
        <v>273</v>
      </c>
      <c r="AA251" s="1226">
        <f t="shared" si="341"/>
        <v>0</v>
      </c>
      <c r="AB251" s="1173">
        <f t="shared" si="316"/>
        <v>0</v>
      </c>
      <c r="AC251" s="1224"/>
      <c r="AD251" s="1173">
        <v>131</v>
      </c>
      <c r="AE251" s="1226">
        <f t="shared" si="317"/>
        <v>0</v>
      </c>
      <c r="AF251" s="1173">
        <v>273</v>
      </c>
      <c r="AG251" s="1226">
        <f t="shared" si="342"/>
        <v>0</v>
      </c>
      <c r="AH251" s="1173">
        <f t="shared" si="319"/>
        <v>0</v>
      </c>
      <c r="AI251" s="1224"/>
      <c r="AJ251" s="1173">
        <v>131</v>
      </c>
      <c r="AK251" s="1226">
        <f t="shared" si="320"/>
        <v>0</v>
      </c>
      <c r="AL251" s="1173">
        <v>273</v>
      </c>
      <c r="AM251" s="1226">
        <f t="shared" si="343"/>
        <v>0</v>
      </c>
      <c r="AN251" s="1173">
        <f t="shared" si="322"/>
        <v>0</v>
      </c>
      <c r="AO251" s="1224"/>
      <c r="AP251" s="1173">
        <v>131</v>
      </c>
      <c r="AQ251" s="1226">
        <f t="shared" si="323"/>
        <v>0</v>
      </c>
      <c r="AR251" s="1173">
        <v>273</v>
      </c>
      <c r="AS251" s="1226">
        <f t="shared" si="344"/>
        <v>0</v>
      </c>
      <c r="AT251" s="1173">
        <f t="shared" si="325"/>
        <v>0</v>
      </c>
      <c r="AU251" s="1224"/>
      <c r="AV251" s="1173">
        <v>131</v>
      </c>
      <c r="AW251" s="1226">
        <f t="shared" si="326"/>
        <v>0</v>
      </c>
      <c r="AX251" s="1173">
        <v>273</v>
      </c>
      <c r="AY251" s="1226">
        <f t="shared" si="345"/>
        <v>0</v>
      </c>
      <c r="AZ251" s="1173">
        <f t="shared" si="328"/>
        <v>0</v>
      </c>
      <c r="BA251" s="1224"/>
      <c r="BB251" s="1169">
        <v>131</v>
      </c>
      <c r="BC251" s="1223">
        <f t="shared" si="329"/>
        <v>0</v>
      </c>
      <c r="BD251" s="1169">
        <v>273</v>
      </c>
      <c r="BE251" s="1223">
        <f t="shared" si="346"/>
        <v>0</v>
      </c>
      <c r="BF251" s="1169">
        <f t="shared" si="331"/>
        <v>0</v>
      </c>
      <c r="BG251" s="1169"/>
      <c r="BH251" s="1166">
        <f t="shared" si="281"/>
        <v>0</v>
      </c>
      <c r="BI251" s="1169">
        <v>131</v>
      </c>
      <c r="BJ251" s="1223">
        <f t="shared" si="332"/>
        <v>0</v>
      </c>
      <c r="BK251" s="1169">
        <v>273</v>
      </c>
      <c r="BL251" s="1223">
        <f t="shared" si="347"/>
        <v>0</v>
      </c>
      <c r="BM251" s="1169">
        <f t="shared" si="334"/>
        <v>0</v>
      </c>
      <c r="BN251" s="1166">
        <f t="shared" si="282"/>
        <v>5</v>
      </c>
      <c r="BO251" s="1169">
        <v>131</v>
      </c>
      <c r="BP251" s="1223">
        <f t="shared" si="335"/>
        <v>655</v>
      </c>
      <c r="BQ251" s="1169">
        <v>273</v>
      </c>
      <c r="BR251" s="1223">
        <f t="shared" si="348"/>
        <v>1365</v>
      </c>
      <c r="BS251" s="1169">
        <f t="shared" si="337"/>
        <v>2020</v>
      </c>
    </row>
    <row r="252" spans="1:71" s="1189" customFormat="1" ht="30" hidden="1" customHeight="1" outlineLevel="1" x14ac:dyDescent="0.2">
      <c r="A252" s="1238" t="s">
        <v>775</v>
      </c>
      <c r="B252" s="1228" t="s">
        <v>1370</v>
      </c>
      <c r="C252" s="1173" t="s">
        <v>1261</v>
      </c>
      <c r="D252" s="1173">
        <v>6</v>
      </c>
      <c r="E252" s="1169">
        <v>393</v>
      </c>
      <c r="F252" s="1223">
        <f t="shared" si="305"/>
        <v>2358</v>
      </c>
      <c r="G252" s="1169">
        <v>365.12</v>
      </c>
      <c r="H252" s="1223">
        <f t="shared" si="338"/>
        <v>2190.7200000000003</v>
      </c>
      <c r="I252" s="1169">
        <f t="shared" si="307"/>
        <v>4548.72</v>
      </c>
      <c r="J252" s="1169"/>
      <c r="K252" s="1224"/>
      <c r="L252" s="1173">
        <v>393</v>
      </c>
      <c r="M252" s="1226">
        <f t="shared" si="308"/>
        <v>0</v>
      </c>
      <c r="N252" s="1173">
        <v>365.12</v>
      </c>
      <c r="O252" s="1226">
        <f t="shared" si="339"/>
        <v>0</v>
      </c>
      <c r="P252" s="1173">
        <f t="shared" si="310"/>
        <v>0</v>
      </c>
      <c r="Q252" s="1224"/>
      <c r="R252" s="1173">
        <v>393</v>
      </c>
      <c r="S252" s="1226">
        <f t="shared" si="311"/>
        <v>0</v>
      </c>
      <c r="T252" s="1173">
        <v>365.12</v>
      </c>
      <c r="U252" s="1226">
        <f t="shared" si="340"/>
        <v>0</v>
      </c>
      <c r="V252" s="1173">
        <f t="shared" si="313"/>
        <v>0</v>
      </c>
      <c r="W252" s="1224"/>
      <c r="X252" s="1173">
        <v>393</v>
      </c>
      <c r="Y252" s="1226">
        <f t="shared" si="314"/>
        <v>0</v>
      </c>
      <c r="Z252" s="1173">
        <v>365.12</v>
      </c>
      <c r="AA252" s="1226">
        <f t="shared" si="341"/>
        <v>0</v>
      </c>
      <c r="AB252" s="1173">
        <f t="shared" si="316"/>
        <v>0</v>
      </c>
      <c r="AC252" s="1224"/>
      <c r="AD252" s="1173">
        <v>393</v>
      </c>
      <c r="AE252" s="1226">
        <f t="shared" si="317"/>
        <v>0</v>
      </c>
      <c r="AF252" s="1173">
        <v>365.12</v>
      </c>
      <c r="AG252" s="1226">
        <f t="shared" si="342"/>
        <v>0</v>
      </c>
      <c r="AH252" s="1173">
        <f t="shared" si="319"/>
        <v>0</v>
      </c>
      <c r="AI252" s="1224"/>
      <c r="AJ252" s="1173">
        <v>393</v>
      </c>
      <c r="AK252" s="1226">
        <f t="shared" si="320"/>
        <v>0</v>
      </c>
      <c r="AL252" s="1173">
        <v>365.12</v>
      </c>
      <c r="AM252" s="1226">
        <f t="shared" si="343"/>
        <v>0</v>
      </c>
      <c r="AN252" s="1173">
        <f t="shared" si="322"/>
        <v>0</v>
      </c>
      <c r="AO252" s="1224"/>
      <c r="AP252" s="1173">
        <v>393</v>
      </c>
      <c r="AQ252" s="1226">
        <f t="shared" si="323"/>
        <v>0</v>
      </c>
      <c r="AR252" s="1173">
        <v>365.12</v>
      </c>
      <c r="AS252" s="1226">
        <f t="shared" si="344"/>
        <v>0</v>
      </c>
      <c r="AT252" s="1173">
        <f t="shared" si="325"/>
        <v>0</v>
      </c>
      <c r="AU252" s="1224"/>
      <c r="AV252" s="1173">
        <v>393</v>
      </c>
      <c r="AW252" s="1226">
        <f t="shared" si="326"/>
        <v>0</v>
      </c>
      <c r="AX252" s="1173">
        <v>365.12</v>
      </c>
      <c r="AY252" s="1226">
        <f t="shared" si="345"/>
        <v>0</v>
      </c>
      <c r="AZ252" s="1173">
        <f t="shared" si="328"/>
        <v>0</v>
      </c>
      <c r="BA252" s="1224"/>
      <c r="BB252" s="1169">
        <v>393</v>
      </c>
      <c r="BC252" s="1223">
        <f t="shared" si="329"/>
        <v>0</v>
      </c>
      <c r="BD252" s="1169">
        <v>365.12</v>
      </c>
      <c r="BE252" s="1223">
        <f t="shared" si="346"/>
        <v>0</v>
      </c>
      <c r="BF252" s="1169">
        <f t="shared" si="331"/>
        <v>0</v>
      </c>
      <c r="BG252" s="1169"/>
      <c r="BH252" s="1166">
        <f t="shared" si="281"/>
        <v>0</v>
      </c>
      <c r="BI252" s="1169">
        <v>393</v>
      </c>
      <c r="BJ252" s="1223">
        <f t="shared" si="332"/>
        <v>0</v>
      </c>
      <c r="BK252" s="1169">
        <v>365.12</v>
      </c>
      <c r="BL252" s="1223">
        <f t="shared" si="347"/>
        <v>0</v>
      </c>
      <c r="BM252" s="1169">
        <f t="shared" si="334"/>
        <v>0</v>
      </c>
      <c r="BN252" s="1166">
        <f t="shared" si="282"/>
        <v>6</v>
      </c>
      <c r="BO252" s="1169">
        <v>393</v>
      </c>
      <c r="BP252" s="1223">
        <f t="shared" si="335"/>
        <v>2358</v>
      </c>
      <c r="BQ252" s="1169">
        <v>365.12</v>
      </c>
      <c r="BR252" s="1223">
        <f t="shared" si="348"/>
        <v>2190.7200000000003</v>
      </c>
      <c r="BS252" s="1169">
        <f t="shared" si="337"/>
        <v>4548.72</v>
      </c>
    </row>
    <row r="253" spans="1:71" ht="28.5" hidden="1" outlineLevel="1" x14ac:dyDescent="0.2">
      <c r="A253" s="1238" t="s">
        <v>776</v>
      </c>
      <c r="B253" s="1228" t="s">
        <v>330</v>
      </c>
      <c r="C253" s="1173" t="s">
        <v>1261</v>
      </c>
      <c r="D253" s="1173">
        <v>5</v>
      </c>
      <c r="E253" s="1169">
        <v>1572</v>
      </c>
      <c r="F253" s="1223">
        <f t="shared" si="305"/>
        <v>7860</v>
      </c>
      <c r="G253" s="1169">
        <v>0</v>
      </c>
      <c r="H253" s="1223"/>
      <c r="I253" s="1169">
        <f t="shared" si="307"/>
        <v>7860</v>
      </c>
      <c r="J253" s="1169"/>
      <c r="K253" s="1224"/>
      <c r="L253" s="1173">
        <v>1572</v>
      </c>
      <c r="M253" s="1226">
        <f t="shared" si="308"/>
        <v>0</v>
      </c>
      <c r="N253" s="1173">
        <v>0</v>
      </c>
      <c r="O253" s="1226"/>
      <c r="P253" s="1173">
        <f t="shared" si="310"/>
        <v>0</v>
      </c>
      <c r="Q253" s="1224"/>
      <c r="R253" s="1173">
        <v>1572</v>
      </c>
      <c r="S253" s="1226">
        <f t="shared" si="311"/>
        <v>0</v>
      </c>
      <c r="T253" s="1173">
        <v>0</v>
      </c>
      <c r="U253" s="1226"/>
      <c r="V253" s="1173">
        <f t="shared" si="313"/>
        <v>0</v>
      </c>
      <c r="W253" s="1224"/>
      <c r="X253" s="1173">
        <v>1572</v>
      </c>
      <c r="Y253" s="1226">
        <f t="shared" si="314"/>
        <v>0</v>
      </c>
      <c r="Z253" s="1173">
        <v>0</v>
      </c>
      <c r="AA253" s="1226"/>
      <c r="AB253" s="1173">
        <f t="shared" si="316"/>
        <v>0</v>
      </c>
      <c r="AC253" s="1224"/>
      <c r="AD253" s="1173">
        <v>1572</v>
      </c>
      <c r="AE253" s="1226">
        <f t="shared" si="317"/>
        <v>0</v>
      </c>
      <c r="AF253" s="1173">
        <v>0</v>
      </c>
      <c r="AG253" s="1226"/>
      <c r="AH253" s="1173">
        <f t="shared" si="319"/>
        <v>0</v>
      </c>
      <c r="AI253" s="1224"/>
      <c r="AJ253" s="1173">
        <v>1572</v>
      </c>
      <c r="AK253" s="1226">
        <f t="shared" si="320"/>
        <v>0</v>
      </c>
      <c r="AL253" s="1173">
        <v>0</v>
      </c>
      <c r="AM253" s="1226"/>
      <c r="AN253" s="1173">
        <f t="shared" si="322"/>
        <v>0</v>
      </c>
      <c r="AO253" s="1224"/>
      <c r="AP253" s="1173">
        <v>1572</v>
      </c>
      <c r="AQ253" s="1226">
        <f t="shared" si="323"/>
        <v>0</v>
      </c>
      <c r="AR253" s="1173">
        <v>0</v>
      </c>
      <c r="AS253" s="1226"/>
      <c r="AT253" s="1173">
        <f t="shared" si="325"/>
        <v>0</v>
      </c>
      <c r="AU253" s="1224"/>
      <c r="AV253" s="1173">
        <v>1572</v>
      </c>
      <c r="AW253" s="1226">
        <f t="shared" si="326"/>
        <v>0</v>
      </c>
      <c r="AX253" s="1173">
        <v>0</v>
      </c>
      <c r="AY253" s="1226"/>
      <c r="AZ253" s="1173">
        <f t="shared" si="328"/>
        <v>0</v>
      </c>
      <c r="BA253" s="1224"/>
      <c r="BB253" s="1169">
        <v>1572</v>
      </c>
      <c r="BC253" s="1223">
        <f t="shared" si="329"/>
        <v>0</v>
      </c>
      <c r="BD253" s="1169">
        <v>0</v>
      </c>
      <c r="BE253" s="1223"/>
      <c r="BF253" s="1169">
        <f t="shared" si="331"/>
        <v>0</v>
      </c>
      <c r="BG253" s="1169"/>
      <c r="BH253" s="1166">
        <f t="shared" si="281"/>
        <v>0</v>
      </c>
      <c r="BI253" s="1169">
        <v>1572</v>
      </c>
      <c r="BJ253" s="1223">
        <f t="shared" si="332"/>
        <v>0</v>
      </c>
      <c r="BK253" s="1169">
        <v>0</v>
      </c>
      <c r="BL253" s="1223"/>
      <c r="BM253" s="1169">
        <f t="shared" si="334"/>
        <v>0</v>
      </c>
      <c r="BN253" s="1166">
        <f t="shared" si="282"/>
        <v>5</v>
      </c>
      <c r="BO253" s="1169">
        <v>1572</v>
      </c>
      <c r="BP253" s="1223">
        <f t="shared" si="335"/>
        <v>7860</v>
      </c>
      <c r="BQ253" s="1169">
        <v>0</v>
      </c>
      <c r="BR253" s="1223"/>
      <c r="BS253" s="1169">
        <f t="shared" si="337"/>
        <v>7860</v>
      </c>
    </row>
    <row r="254" spans="1:71" hidden="1" outlineLevel="1" x14ac:dyDescent="0.2">
      <c r="A254" s="1238" t="s">
        <v>777</v>
      </c>
      <c r="B254" s="1228" t="s">
        <v>331</v>
      </c>
      <c r="C254" s="1173" t="s">
        <v>1261</v>
      </c>
      <c r="D254" s="1173">
        <v>8</v>
      </c>
      <c r="E254" s="1169">
        <v>65.5</v>
      </c>
      <c r="F254" s="1223">
        <f t="shared" si="305"/>
        <v>524</v>
      </c>
      <c r="G254" s="1169">
        <v>557.70000000000005</v>
      </c>
      <c r="H254" s="1223">
        <f t="shared" ref="H254:H287" si="349">D254*G254</f>
        <v>4461.6000000000004</v>
      </c>
      <c r="I254" s="1169">
        <f t="shared" si="307"/>
        <v>4985.6000000000004</v>
      </c>
      <c r="J254" s="1169"/>
      <c r="K254" s="1224"/>
      <c r="L254" s="1173">
        <v>65.5</v>
      </c>
      <c r="M254" s="1226">
        <f t="shared" si="308"/>
        <v>0</v>
      </c>
      <c r="N254" s="1173">
        <v>557.70000000000005</v>
      </c>
      <c r="O254" s="1226">
        <f t="shared" ref="O254:O287" si="350">K254*N254</f>
        <v>0</v>
      </c>
      <c r="P254" s="1173">
        <f t="shared" si="310"/>
        <v>0</v>
      </c>
      <c r="Q254" s="1224"/>
      <c r="R254" s="1173">
        <v>65.5</v>
      </c>
      <c r="S254" s="1226">
        <f t="shared" si="311"/>
        <v>0</v>
      </c>
      <c r="T254" s="1173">
        <v>557.70000000000005</v>
      </c>
      <c r="U254" s="1226">
        <f t="shared" ref="U254:U287" si="351">Q254*T254</f>
        <v>0</v>
      </c>
      <c r="V254" s="1173">
        <f t="shared" si="313"/>
        <v>0</v>
      </c>
      <c r="W254" s="1224"/>
      <c r="X254" s="1173">
        <v>65.5</v>
      </c>
      <c r="Y254" s="1226">
        <f t="shared" si="314"/>
        <v>0</v>
      </c>
      <c r="Z254" s="1173">
        <v>557.70000000000005</v>
      </c>
      <c r="AA254" s="1226">
        <f t="shared" ref="AA254:AA287" si="352">W254*Z254</f>
        <v>0</v>
      </c>
      <c r="AB254" s="1173">
        <f t="shared" si="316"/>
        <v>0</v>
      </c>
      <c r="AC254" s="1224"/>
      <c r="AD254" s="1173">
        <v>65.5</v>
      </c>
      <c r="AE254" s="1226">
        <f t="shared" si="317"/>
        <v>0</v>
      </c>
      <c r="AF254" s="1173">
        <v>557.70000000000005</v>
      </c>
      <c r="AG254" s="1226">
        <f t="shared" ref="AG254:AG287" si="353">AC254*AF254</f>
        <v>0</v>
      </c>
      <c r="AH254" s="1173">
        <f t="shared" si="319"/>
        <v>0</v>
      </c>
      <c r="AI254" s="1224"/>
      <c r="AJ254" s="1173">
        <v>65.5</v>
      </c>
      <c r="AK254" s="1226">
        <f t="shared" si="320"/>
        <v>0</v>
      </c>
      <c r="AL254" s="1173">
        <v>557.70000000000005</v>
      </c>
      <c r="AM254" s="1226">
        <f t="shared" ref="AM254:AM287" si="354">AI254*AL254</f>
        <v>0</v>
      </c>
      <c r="AN254" s="1173">
        <f t="shared" si="322"/>
        <v>0</v>
      </c>
      <c r="AO254" s="1224"/>
      <c r="AP254" s="1173">
        <v>65.5</v>
      </c>
      <c r="AQ254" s="1226">
        <f t="shared" si="323"/>
        <v>0</v>
      </c>
      <c r="AR254" s="1173">
        <v>557.70000000000005</v>
      </c>
      <c r="AS254" s="1226">
        <f t="shared" ref="AS254:AS287" si="355">AO254*AR254</f>
        <v>0</v>
      </c>
      <c r="AT254" s="1173">
        <f t="shared" si="325"/>
        <v>0</v>
      </c>
      <c r="AU254" s="1224"/>
      <c r="AV254" s="1173">
        <v>65.5</v>
      </c>
      <c r="AW254" s="1226">
        <f t="shared" si="326"/>
        <v>0</v>
      </c>
      <c r="AX254" s="1173">
        <v>557.70000000000005</v>
      </c>
      <c r="AY254" s="1226">
        <f t="shared" ref="AY254:AY287" si="356">AU254*AX254</f>
        <v>0</v>
      </c>
      <c r="AZ254" s="1173">
        <f t="shared" si="328"/>
        <v>0</v>
      </c>
      <c r="BA254" s="1224"/>
      <c r="BB254" s="1169">
        <v>65.5</v>
      </c>
      <c r="BC254" s="1223">
        <f t="shared" si="329"/>
        <v>0</v>
      </c>
      <c r="BD254" s="1169">
        <v>557.70000000000005</v>
      </c>
      <c r="BE254" s="1223">
        <f t="shared" ref="BE254:BE287" si="357">BA254*BD254</f>
        <v>0</v>
      </c>
      <c r="BF254" s="1169">
        <f t="shared" si="331"/>
        <v>0</v>
      </c>
      <c r="BG254" s="1169"/>
      <c r="BH254" s="1166">
        <f t="shared" si="281"/>
        <v>0</v>
      </c>
      <c r="BI254" s="1169">
        <v>65.5</v>
      </c>
      <c r="BJ254" s="1223">
        <f t="shared" si="332"/>
        <v>0</v>
      </c>
      <c r="BK254" s="1169">
        <v>557.70000000000005</v>
      </c>
      <c r="BL254" s="1223">
        <f t="shared" ref="BL254:BL287" si="358">BH254*BK254</f>
        <v>0</v>
      </c>
      <c r="BM254" s="1169">
        <f t="shared" si="334"/>
        <v>0</v>
      </c>
      <c r="BN254" s="1166">
        <f t="shared" si="282"/>
        <v>8</v>
      </c>
      <c r="BO254" s="1169">
        <v>65.5</v>
      </c>
      <c r="BP254" s="1223">
        <f t="shared" si="335"/>
        <v>524</v>
      </c>
      <c r="BQ254" s="1169">
        <v>557.70000000000005</v>
      </c>
      <c r="BR254" s="1223">
        <f t="shared" ref="BR254:BR287" si="359">BN254*BQ254</f>
        <v>4461.6000000000004</v>
      </c>
      <c r="BS254" s="1169">
        <f t="shared" si="337"/>
        <v>4985.6000000000004</v>
      </c>
    </row>
    <row r="255" spans="1:71" ht="28.5" hidden="1" outlineLevel="1" x14ac:dyDescent="0.2">
      <c r="A255" s="1238" t="s">
        <v>778</v>
      </c>
      <c r="B255" s="1228" t="s">
        <v>332</v>
      </c>
      <c r="C255" s="1173" t="s">
        <v>1261</v>
      </c>
      <c r="D255" s="1173">
        <v>57</v>
      </c>
      <c r="E255" s="1169">
        <v>65.5</v>
      </c>
      <c r="F255" s="1223">
        <f t="shared" si="305"/>
        <v>3733.5</v>
      </c>
      <c r="G255" s="1169">
        <v>370.5</v>
      </c>
      <c r="H255" s="1223">
        <f t="shared" si="349"/>
        <v>21118.5</v>
      </c>
      <c r="I255" s="1169">
        <f t="shared" si="307"/>
        <v>24852</v>
      </c>
      <c r="J255" s="1169"/>
      <c r="K255" s="1224"/>
      <c r="L255" s="1173">
        <v>65.5</v>
      </c>
      <c r="M255" s="1226">
        <f t="shared" si="308"/>
        <v>0</v>
      </c>
      <c r="N255" s="1173">
        <v>370.5</v>
      </c>
      <c r="O255" s="1226">
        <f t="shared" si="350"/>
        <v>0</v>
      </c>
      <c r="P255" s="1173">
        <f t="shared" si="310"/>
        <v>0</v>
      </c>
      <c r="Q255" s="1224"/>
      <c r="R255" s="1173">
        <v>65.5</v>
      </c>
      <c r="S255" s="1226">
        <f t="shared" si="311"/>
        <v>0</v>
      </c>
      <c r="T255" s="1173">
        <v>370.5</v>
      </c>
      <c r="U255" s="1226">
        <f t="shared" si="351"/>
        <v>0</v>
      </c>
      <c r="V255" s="1173">
        <f t="shared" si="313"/>
        <v>0</v>
      </c>
      <c r="W255" s="1224"/>
      <c r="X255" s="1173">
        <v>65.5</v>
      </c>
      <c r="Y255" s="1226">
        <f t="shared" si="314"/>
        <v>0</v>
      </c>
      <c r="Z255" s="1173">
        <v>370.5</v>
      </c>
      <c r="AA255" s="1226">
        <f t="shared" si="352"/>
        <v>0</v>
      </c>
      <c r="AB255" s="1173">
        <f t="shared" si="316"/>
        <v>0</v>
      </c>
      <c r="AC255" s="1224"/>
      <c r="AD255" s="1173">
        <v>65.5</v>
      </c>
      <c r="AE255" s="1226">
        <f t="shared" si="317"/>
        <v>0</v>
      </c>
      <c r="AF255" s="1173">
        <v>370.5</v>
      </c>
      <c r="AG255" s="1226">
        <f t="shared" si="353"/>
        <v>0</v>
      </c>
      <c r="AH255" s="1173">
        <f t="shared" si="319"/>
        <v>0</v>
      </c>
      <c r="AI255" s="1224"/>
      <c r="AJ255" s="1173">
        <v>65.5</v>
      </c>
      <c r="AK255" s="1226">
        <f t="shared" si="320"/>
        <v>0</v>
      </c>
      <c r="AL255" s="1173">
        <v>370.5</v>
      </c>
      <c r="AM255" s="1226">
        <f t="shared" si="354"/>
        <v>0</v>
      </c>
      <c r="AN255" s="1173">
        <f t="shared" si="322"/>
        <v>0</v>
      </c>
      <c r="AO255" s="1224"/>
      <c r="AP255" s="1173">
        <v>65.5</v>
      </c>
      <c r="AQ255" s="1226">
        <f t="shared" si="323"/>
        <v>0</v>
      </c>
      <c r="AR255" s="1173">
        <v>370.5</v>
      </c>
      <c r="AS255" s="1226">
        <f t="shared" si="355"/>
        <v>0</v>
      </c>
      <c r="AT255" s="1173">
        <f t="shared" si="325"/>
        <v>0</v>
      </c>
      <c r="AU255" s="1224"/>
      <c r="AV255" s="1173">
        <v>65.5</v>
      </c>
      <c r="AW255" s="1226">
        <f t="shared" si="326"/>
        <v>0</v>
      </c>
      <c r="AX255" s="1173">
        <v>370.5</v>
      </c>
      <c r="AY255" s="1226">
        <f t="shared" si="356"/>
        <v>0</v>
      </c>
      <c r="AZ255" s="1173">
        <f t="shared" si="328"/>
        <v>0</v>
      </c>
      <c r="BA255" s="1224"/>
      <c r="BB255" s="1169">
        <v>65.5</v>
      </c>
      <c r="BC255" s="1223">
        <f t="shared" si="329"/>
        <v>0</v>
      </c>
      <c r="BD255" s="1169">
        <v>370.5</v>
      </c>
      <c r="BE255" s="1223">
        <f t="shared" si="357"/>
        <v>0</v>
      </c>
      <c r="BF255" s="1169">
        <f t="shared" si="331"/>
        <v>0</v>
      </c>
      <c r="BG255" s="1169"/>
      <c r="BH255" s="1166">
        <f t="shared" si="281"/>
        <v>0</v>
      </c>
      <c r="BI255" s="1169">
        <v>65.5</v>
      </c>
      <c r="BJ255" s="1223">
        <f t="shared" si="332"/>
        <v>0</v>
      </c>
      <c r="BK255" s="1169">
        <v>370.5</v>
      </c>
      <c r="BL255" s="1223">
        <f t="shared" si="358"/>
        <v>0</v>
      </c>
      <c r="BM255" s="1169">
        <f t="shared" si="334"/>
        <v>0</v>
      </c>
      <c r="BN255" s="1166">
        <f t="shared" si="282"/>
        <v>57</v>
      </c>
      <c r="BO255" s="1169">
        <v>65.5</v>
      </c>
      <c r="BP255" s="1223">
        <f t="shared" si="335"/>
        <v>3733.5</v>
      </c>
      <c r="BQ255" s="1169">
        <v>370.5</v>
      </c>
      <c r="BR255" s="1223">
        <f t="shared" si="359"/>
        <v>21118.5</v>
      </c>
      <c r="BS255" s="1169">
        <f t="shared" si="337"/>
        <v>24852</v>
      </c>
    </row>
    <row r="256" spans="1:71" ht="28.5" hidden="1" outlineLevel="1" x14ac:dyDescent="0.2">
      <c r="A256" s="1238" t="s">
        <v>779</v>
      </c>
      <c r="B256" s="1228" t="s">
        <v>333</v>
      </c>
      <c r="C256" s="1173" t="s">
        <v>1261</v>
      </c>
      <c r="D256" s="1173">
        <v>163</v>
      </c>
      <c r="E256" s="1169">
        <v>65.5</v>
      </c>
      <c r="F256" s="1223">
        <f t="shared" si="305"/>
        <v>10676.5</v>
      </c>
      <c r="G256" s="1169">
        <v>767</v>
      </c>
      <c r="H256" s="1223">
        <f t="shared" si="349"/>
        <v>125021</v>
      </c>
      <c r="I256" s="1169">
        <f t="shared" si="307"/>
        <v>135697.5</v>
      </c>
      <c r="J256" s="1169"/>
      <c r="K256" s="1224"/>
      <c r="L256" s="1173">
        <v>65.5</v>
      </c>
      <c r="M256" s="1226">
        <f t="shared" si="308"/>
        <v>0</v>
      </c>
      <c r="N256" s="1173">
        <v>767</v>
      </c>
      <c r="O256" s="1226">
        <f t="shared" si="350"/>
        <v>0</v>
      </c>
      <c r="P256" s="1173">
        <f t="shared" si="310"/>
        <v>0</v>
      </c>
      <c r="Q256" s="1224"/>
      <c r="R256" s="1173">
        <v>65.5</v>
      </c>
      <c r="S256" s="1226">
        <f t="shared" si="311"/>
        <v>0</v>
      </c>
      <c r="T256" s="1173">
        <v>767</v>
      </c>
      <c r="U256" s="1226">
        <f t="shared" si="351"/>
        <v>0</v>
      </c>
      <c r="V256" s="1173">
        <f t="shared" si="313"/>
        <v>0</v>
      </c>
      <c r="W256" s="1224"/>
      <c r="X256" s="1173">
        <v>65.5</v>
      </c>
      <c r="Y256" s="1226">
        <f t="shared" si="314"/>
        <v>0</v>
      </c>
      <c r="Z256" s="1173">
        <v>767</v>
      </c>
      <c r="AA256" s="1226">
        <f t="shared" si="352"/>
        <v>0</v>
      </c>
      <c r="AB256" s="1173">
        <f t="shared" si="316"/>
        <v>0</v>
      </c>
      <c r="AC256" s="1224"/>
      <c r="AD256" s="1173">
        <v>65.5</v>
      </c>
      <c r="AE256" s="1226">
        <f t="shared" si="317"/>
        <v>0</v>
      </c>
      <c r="AF256" s="1173">
        <v>767</v>
      </c>
      <c r="AG256" s="1226">
        <f t="shared" si="353"/>
        <v>0</v>
      </c>
      <c r="AH256" s="1173">
        <f t="shared" si="319"/>
        <v>0</v>
      </c>
      <c r="AI256" s="1224"/>
      <c r="AJ256" s="1173">
        <v>65.5</v>
      </c>
      <c r="AK256" s="1226">
        <f t="shared" si="320"/>
        <v>0</v>
      </c>
      <c r="AL256" s="1173">
        <v>767</v>
      </c>
      <c r="AM256" s="1226">
        <f t="shared" si="354"/>
        <v>0</v>
      </c>
      <c r="AN256" s="1173">
        <f t="shared" si="322"/>
        <v>0</v>
      </c>
      <c r="AO256" s="1224"/>
      <c r="AP256" s="1173">
        <v>65.5</v>
      </c>
      <c r="AQ256" s="1226">
        <f t="shared" si="323"/>
        <v>0</v>
      </c>
      <c r="AR256" s="1173">
        <v>767</v>
      </c>
      <c r="AS256" s="1226">
        <f t="shared" si="355"/>
        <v>0</v>
      </c>
      <c r="AT256" s="1173">
        <f t="shared" si="325"/>
        <v>0</v>
      </c>
      <c r="AU256" s="1224"/>
      <c r="AV256" s="1173">
        <v>65.5</v>
      </c>
      <c r="AW256" s="1226">
        <f t="shared" si="326"/>
        <v>0</v>
      </c>
      <c r="AX256" s="1173">
        <v>767</v>
      </c>
      <c r="AY256" s="1226">
        <f t="shared" si="356"/>
        <v>0</v>
      </c>
      <c r="AZ256" s="1173">
        <f t="shared" si="328"/>
        <v>0</v>
      </c>
      <c r="BA256" s="1224"/>
      <c r="BB256" s="1169">
        <v>65.5</v>
      </c>
      <c r="BC256" s="1223">
        <f t="shared" si="329"/>
        <v>0</v>
      </c>
      <c r="BD256" s="1169">
        <v>767</v>
      </c>
      <c r="BE256" s="1223">
        <f t="shared" si="357"/>
        <v>0</v>
      </c>
      <c r="BF256" s="1169">
        <f t="shared" si="331"/>
        <v>0</v>
      </c>
      <c r="BG256" s="1169"/>
      <c r="BH256" s="1166">
        <f t="shared" si="281"/>
        <v>0</v>
      </c>
      <c r="BI256" s="1169">
        <v>65.5</v>
      </c>
      <c r="BJ256" s="1223">
        <f t="shared" si="332"/>
        <v>0</v>
      </c>
      <c r="BK256" s="1169">
        <v>767</v>
      </c>
      <c r="BL256" s="1223">
        <f t="shared" si="358"/>
        <v>0</v>
      </c>
      <c r="BM256" s="1169">
        <f t="shared" si="334"/>
        <v>0</v>
      </c>
      <c r="BN256" s="1166">
        <f t="shared" si="282"/>
        <v>163</v>
      </c>
      <c r="BO256" s="1169">
        <v>65.5</v>
      </c>
      <c r="BP256" s="1223">
        <f t="shared" si="335"/>
        <v>10676.5</v>
      </c>
      <c r="BQ256" s="1169">
        <v>767</v>
      </c>
      <c r="BR256" s="1223">
        <f t="shared" si="359"/>
        <v>125021</v>
      </c>
      <c r="BS256" s="1169">
        <f t="shared" si="337"/>
        <v>135697.5</v>
      </c>
    </row>
    <row r="257" spans="1:71" hidden="1" outlineLevel="1" x14ac:dyDescent="0.2">
      <c r="A257" s="1238" t="s">
        <v>780</v>
      </c>
      <c r="B257" s="1228" t="s">
        <v>334</v>
      </c>
      <c r="C257" s="1173" t="s">
        <v>1261</v>
      </c>
      <c r="D257" s="1173">
        <v>2</v>
      </c>
      <c r="E257" s="1169">
        <v>65.5</v>
      </c>
      <c r="F257" s="1223">
        <f t="shared" si="305"/>
        <v>131</v>
      </c>
      <c r="G257" s="1169">
        <v>557.70000000000005</v>
      </c>
      <c r="H257" s="1223">
        <f t="shared" si="349"/>
        <v>1115.4000000000001</v>
      </c>
      <c r="I257" s="1169">
        <f t="shared" si="307"/>
        <v>1246.4000000000001</v>
      </c>
      <c r="J257" s="1169"/>
      <c r="K257" s="1224"/>
      <c r="L257" s="1173">
        <v>65.5</v>
      </c>
      <c r="M257" s="1226">
        <f t="shared" si="308"/>
        <v>0</v>
      </c>
      <c r="N257" s="1173">
        <v>557.70000000000005</v>
      </c>
      <c r="O257" s="1226">
        <f t="shared" si="350"/>
        <v>0</v>
      </c>
      <c r="P257" s="1173">
        <f t="shared" si="310"/>
        <v>0</v>
      </c>
      <c r="Q257" s="1224"/>
      <c r="R257" s="1173">
        <v>65.5</v>
      </c>
      <c r="S257" s="1226">
        <f t="shared" si="311"/>
        <v>0</v>
      </c>
      <c r="T257" s="1173">
        <v>557.70000000000005</v>
      </c>
      <c r="U257" s="1226">
        <f t="shared" si="351"/>
        <v>0</v>
      </c>
      <c r="V257" s="1173">
        <f t="shared" si="313"/>
        <v>0</v>
      </c>
      <c r="W257" s="1224"/>
      <c r="X257" s="1173">
        <v>65.5</v>
      </c>
      <c r="Y257" s="1226">
        <f t="shared" si="314"/>
        <v>0</v>
      </c>
      <c r="Z257" s="1173">
        <v>557.70000000000005</v>
      </c>
      <c r="AA257" s="1226">
        <f t="shared" si="352"/>
        <v>0</v>
      </c>
      <c r="AB257" s="1173">
        <f t="shared" si="316"/>
        <v>0</v>
      </c>
      <c r="AC257" s="1224"/>
      <c r="AD257" s="1173">
        <v>65.5</v>
      </c>
      <c r="AE257" s="1226">
        <f t="shared" si="317"/>
        <v>0</v>
      </c>
      <c r="AF257" s="1173">
        <v>557.70000000000005</v>
      </c>
      <c r="AG257" s="1226">
        <f t="shared" si="353"/>
        <v>0</v>
      </c>
      <c r="AH257" s="1173">
        <f t="shared" si="319"/>
        <v>0</v>
      </c>
      <c r="AI257" s="1224"/>
      <c r="AJ257" s="1173">
        <v>65.5</v>
      </c>
      <c r="AK257" s="1226">
        <f t="shared" si="320"/>
        <v>0</v>
      </c>
      <c r="AL257" s="1173">
        <v>557.70000000000005</v>
      </c>
      <c r="AM257" s="1226">
        <f t="shared" si="354"/>
        <v>0</v>
      </c>
      <c r="AN257" s="1173">
        <f t="shared" si="322"/>
        <v>0</v>
      </c>
      <c r="AO257" s="1224"/>
      <c r="AP257" s="1173">
        <v>65.5</v>
      </c>
      <c r="AQ257" s="1226">
        <f t="shared" si="323"/>
        <v>0</v>
      </c>
      <c r="AR257" s="1173">
        <v>557.70000000000005</v>
      </c>
      <c r="AS257" s="1226">
        <f t="shared" si="355"/>
        <v>0</v>
      </c>
      <c r="AT257" s="1173">
        <f t="shared" si="325"/>
        <v>0</v>
      </c>
      <c r="AU257" s="1224"/>
      <c r="AV257" s="1173">
        <v>65.5</v>
      </c>
      <c r="AW257" s="1226">
        <f t="shared" si="326"/>
        <v>0</v>
      </c>
      <c r="AX257" s="1173">
        <v>557.70000000000005</v>
      </c>
      <c r="AY257" s="1226">
        <f t="shared" si="356"/>
        <v>0</v>
      </c>
      <c r="AZ257" s="1173">
        <f t="shared" si="328"/>
        <v>0</v>
      </c>
      <c r="BA257" s="1224"/>
      <c r="BB257" s="1169">
        <v>65.5</v>
      </c>
      <c r="BC257" s="1223">
        <f t="shared" si="329"/>
        <v>0</v>
      </c>
      <c r="BD257" s="1169">
        <v>557.70000000000005</v>
      </c>
      <c r="BE257" s="1223">
        <f t="shared" si="357"/>
        <v>0</v>
      </c>
      <c r="BF257" s="1169">
        <f t="shared" si="331"/>
        <v>0</v>
      </c>
      <c r="BG257" s="1169"/>
      <c r="BH257" s="1166">
        <f t="shared" si="281"/>
        <v>0</v>
      </c>
      <c r="BI257" s="1169">
        <v>65.5</v>
      </c>
      <c r="BJ257" s="1223">
        <f t="shared" si="332"/>
        <v>0</v>
      </c>
      <c r="BK257" s="1169">
        <v>557.70000000000005</v>
      </c>
      <c r="BL257" s="1223">
        <f t="shared" si="358"/>
        <v>0</v>
      </c>
      <c r="BM257" s="1169">
        <f t="shared" si="334"/>
        <v>0</v>
      </c>
      <c r="BN257" s="1166">
        <f t="shared" si="282"/>
        <v>2</v>
      </c>
      <c r="BO257" s="1169">
        <v>65.5</v>
      </c>
      <c r="BP257" s="1223">
        <f t="shared" si="335"/>
        <v>131</v>
      </c>
      <c r="BQ257" s="1169">
        <v>557.70000000000005</v>
      </c>
      <c r="BR257" s="1223">
        <f t="shared" si="359"/>
        <v>1115.4000000000001</v>
      </c>
      <c r="BS257" s="1169">
        <f t="shared" si="337"/>
        <v>1246.4000000000001</v>
      </c>
    </row>
    <row r="258" spans="1:71" s="1189" customFormat="1" ht="28.5" hidden="1" outlineLevel="1" x14ac:dyDescent="0.2">
      <c r="A258" s="1238" t="s">
        <v>781</v>
      </c>
      <c r="B258" s="1228" t="s">
        <v>1371</v>
      </c>
      <c r="C258" s="1173" t="s">
        <v>32</v>
      </c>
      <c r="D258" s="1173">
        <v>152</v>
      </c>
      <c r="E258" s="1169">
        <v>393</v>
      </c>
      <c r="F258" s="1223">
        <f t="shared" si="305"/>
        <v>59736</v>
      </c>
      <c r="G258" s="1169">
        <v>600.6</v>
      </c>
      <c r="H258" s="1223">
        <f t="shared" si="349"/>
        <v>91291.199999999997</v>
      </c>
      <c r="I258" s="1169">
        <f t="shared" si="307"/>
        <v>151027.20000000001</v>
      </c>
      <c r="J258" s="1169"/>
      <c r="K258" s="1224"/>
      <c r="L258" s="1173">
        <v>393</v>
      </c>
      <c r="M258" s="1226">
        <f t="shared" si="308"/>
        <v>0</v>
      </c>
      <c r="N258" s="1173">
        <v>600.6</v>
      </c>
      <c r="O258" s="1226">
        <f t="shared" si="350"/>
        <v>0</v>
      </c>
      <c r="P258" s="1173">
        <f t="shared" si="310"/>
        <v>0</v>
      </c>
      <c r="Q258" s="1224"/>
      <c r="R258" s="1173">
        <v>393</v>
      </c>
      <c r="S258" s="1226">
        <f t="shared" si="311"/>
        <v>0</v>
      </c>
      <c r="T258" s="1173">
        <v>600.6</v>
      </c>
      <c r="U258" s="1226">
        <f t="shared" si="351"/>
        <v>0</v>
      </c>
      <c r="V258" s="1173">
        <f t="shared" si="313"/>
        <v>0</v>
      </c>
      <c r="W258" s="1224"/>
      <c r="X258" s="1173">
        <v>393</v>
      </c>
      <c r="Y258" s="1226">
        <f t="shared" si="314"/>
        <v>0</v>
      </c>
      <c r="Z258" s="1173">
        <v>600.6</v>
      </c>
      <c r="AA258" s="1226">
        <f t="shared" si="352"/>
        <v>0</v>
      </c>
      <c r="AB258" s="1173">
        <f t="shared" si="316"/>
        <v>0</v>
      </c>
      <c r="AC258" s="1224"/>
      <c r="AD258" s="1173">
        <v>393</v>
      </c>
      <c r="AE258" s="1226">
        <f t="shared" si="317"/>
        <v>0</v>
      </c>
      <c r="AF258" s="1173">
        <v>600.6</v>
      </c>
      <c r="AG258" s="1226">
        <f t="shared" si="353"/>
        <v>0</v>
      </c>
      <c r="AH258" s="1173">
        <f t="shared" si="319"/>
        <v>0</v>
      </c>
      <c r="AI258" s="1224"/>
      <c r="AJ258" s="1173">
        <v>393</v>
      </c>
      <c r="AK258" s="1226">
        <f t="shared" si="320"/>
        <v>0</v>
      </c>
      <c r="AL258" s="1173">
        <v>600.6</v>
      </c>
      <c r="AM258" s="1226">
        <f t="shared" si="354"/>
        <v>0</v>
      </c>
      <c r="AN258" s="1173">
        <f t="shared" si="322"/>
        <v>0</v>
      </c>
      <c r="AO258" s="1224"/>
      <c r="AP258" s="1173">
        <v>393</v>
      </c>
      <c r="AQ258" s="1226">
        <f t="shared" si="323"/>
        <v>0</v>
      </c>
      <c r="AR258" s="1173">
        <v>600.6</v>
      </c>
      <c r="AS258" s="1226">
        <f t="shared" si="355"/>
        <v>0</v>
      </c>
      <c r="AT258" s="1173">
        <f t="shared" si="325"/>
        <v>0</v>
      </c>
      <c r="AU258" s="1224"/>
      <c r="AV258" s="1173">
        <v>393</v>
      </c>
      <c r="AW258" s="1226">
        <f t="shared" si="326"/>
        <v>0</v>
      </c>
      <c r="AX258" s="1173">
        <v>600.6</v>
      </c>
      <c r="AY258" s="1226">
        <f t="shared" si="356"/>
        <v>0</v>
      </c>
      <c r="AZ258" s="1173">
        <f t="shared" si="328"/>
        <v>0</v>
      </c>
      <c r="BA258" s="1224"/>
      <c r="BB258" s="1169">
        <v>393</v>
      </c>
      <c r="BC258" s="1223">
        <f t="shared" si="329"/>
        <v>0</v>
      </c>
      <c r="BD258" s="1169">
        <v>600.6</v>
      </c>
      <c r="BE258" s="1223">
        <f t="shared" si="357"/>
        <v>0</v>
      </c>
      <c r="BF258" s="1169">
        <f t="shared" si="331"/>
        <v>0</v>
      </c>
      <c r="BG258" s="1169"/>
      <c r="BH258" s="1166">
        <f t="shared" si="281"/>
        <v>0</v>
      </c>
      <c r="BI258" s="1169">
        <v>393</v>
      </c>
      <c r="BJ258" s="1223">
        <f t="shared" si="332"/>
        <v>0</v>
      </c>
      <c r="BK258" s="1169">
        <v>600.6</v>
      </c>
      <c r="BL258" s="1223">
        <f t="shared" si="358"/>
        <v>0</v>
      </c>
      <c r="BM258" s="1169">
        <f t="shared" si="334"/>
        <v>0</v>
      </c>
      <c r="BN258" s="1166">
        <f t="shared" si="282"/>
        <v>152</v>
      </c>
      <c r="BO258" s="1169">
        <v>393</v>
      </c>
      <c r="BP258" s="1223">
        <f t="shared" si="335"/>
        <v>59736</v>
      </c>
      <c r="BQ258" s="1169">
        <v>600.6</v>
      </c>
      <c r="BR258" s="1223">
        <f t="shared" si="359"/>
        <v>91291.199999999997</v>
      </c>
      <c r="BS258" s="1169">
        <f t="shared" si="337"/>
        <v>151027.20000000001</v>
      </c>
    </row>
    <row r="259" spans="1:71" s="1189" customFormat="1" hidden="1" outlineLevel="1" x14ac:dyDescent="0.2">
      <c r="A259" s="1238" t="s">
        <v>782</v>
      </c>
      <c r="B259" s="1228" t="s">
        <v>1372</v>
      </c>
      <c r="C259" s="1173" t="s">
        <v>32</v>
      </c>
      <c r="D259" s="1173">
        <v>152</v>
      </c>
      <c r="E259" s="1169">
        <v>262</v>
      </c>
      <c r="F259" s="1223">
        <f t="shared" si="305"/>
        <v>39824</v>
      </c>
      <c r="G259" s="1169">
        <v>143</v>
      </c>
      <c r="H259" s="1223">
        <f t="shared" si="349"/>
        <v>21736</v>
      </c>
      <c r="I259" s="1169">
        <f t="shared" si="307"/>
        <v>61560</v>
      </c>
      <c r="J259" s="1169"/>
      <c r="K259" s="1224"/>
      <c r="L259" s="1173">
        <v>262</v>
      </c>
      <c r="M259" s="1226">
        <f t="shared" si="308"/>
        <v>0</v>
      </c>
      <c r="N259" s="1173">
        <v>143</v>
      </c>
      <c r="O259" s="1226">
        <f t="shared" si="350"/>
        <v>0</v>
      </c>
      <c r="P259" s="1173">
        <f t="shared" si="310"/>
        <v>0</v>
      </c>
      <c r="Q259" s="1224"/>
      <c r="R259" s="1173">
        <v>262</v>
      </c>
      <c r="S259" s="1226">
        <f t="shared" si="311"/>
        <v>0</v>
      </c>
      <c r="T259" s="1173">
        <v>143</v>
      </c>
      <c r="U259" s="1226">
        <f t="shared" si="351"/>
        <v>0</v>
      </c>
      <c r="V259" s="1173">
        <f t="shared" si="313"/>
        <v>0</v>
      </c>
      <c r="W259" s="1224"/>
      <c r="X259" s="1173">
        <v>262</v>
      </c>
      <c r="Y259" s="1226">
        <f t="shared" si="314"/>
        <v>0</v>
      </c>
      <c r="Z259" s="1173">
        <v>143</v>
      </c>
      <c r="AA259" s="1226">
        <f t="shared" si="352"/>
        <v>0</v>
      </c>
      <c r="AB259" s="1173">
        <f t="shared" si="316"/>
        <v>0</v>
      </c>
      <c r="AC259" s="1224"/>
      <c r="AD259" s="1173">
        <v>262</v>
      </c>
      <c r="AE259" s="1226">
        <f t="shared" si="317"/>
        <v>0</v>
      </c>
      <c r="AF259" s="1173">
        <v>143</v>
      </c>
      <c r="AG259" s="1226">
        <f t="shared" si="353"/>
        <v>0</v>
      </c>
      <c r="AH259" s="1173">
        <f t="shared" si="319"/>
        <v>0</v>
      </c>
      <c r="AI259" s="1224"/>
      <c r="AJ259" s="1173">
        <v>262</v>
      </c>
      <c r="AK259" s="1226">
        <f t="shared" si="320"/>
        <v>0</v>
      </c>
      <c r="AL259" s="1173">
        <v>143</v>
      </c>
      <c r="AM259" s="1226">
        <f t="shared" si="354"/>
        <v>0</v>
      </c>
      <c r="AN259" s="1173">
        <f t="shared" si="322"/>
        <v>0</v>
      </c>
      <c r="AO259" s="1224"/>
      <c r="AP259" s="1173">
        <v>262</v>
      </c>
      <c r="AQ259" s="1226">
        <f t="shared" si="323"/>
        <v>0</v>
      </c>
      <c r="AR259" s="1173">
        <v>143</v>
      </c>
      <c r="AS259" s="1226">
        <f t="shared" si="355"/>
        <v>0</v>
      </c>
      <c r="AT259" s="1173">
        <f t="shared" si="325"/>
        <v>0</v>
      </c>
      <c r="AU259" s="1224"/>
      <c r="AV259" s="1173">
        <v>262</v>
      </c>
      <c r="AW259" s="1226">
        <f t="shared" si="326"/>
        <v>0</v>
      </c>
      <c r="AX259" s="1173">
        <v>143</v>
      </c>
      <c r="AY259" s="1226">
        <f t="shared" si="356"/>
        <v>0</v>
      </c>
      <c r="AZ259" s="1173">
        <f t="shared" si="328"/>
        <v>0</v>
      </c>
      <c r="BA259" s="1224"/>
      <c r="BB259" s="1169">
        <v>262</v>
      </c>
      <c r="BC259" s="1223">
        <f t="shared" si="329"/>
        <v>0</v>
      </c>
      <c r="BD259" s="1169">
        <v>143</v>
      </c>
      <c r="BE259" s="1223">
        <f t="shared" si="357"/>
        <v>0</v>
      </c>
      <c r="BF259" s="1169">
        <f t="shared" si="331"/>
        <v>0</v>
      </c>
      <c r="BG259" s="1169"/>
      <c r="BH259" s="1166">
        <f t="shared" si="281"/>
        <v>0</v>
      </c>
      <c r="BI259" s="1169">
        <v>262</v>
      </c>
      <c r="BJ259" s="1223">
        <f t="shared" si="332"/>
        <v>0</v>
      </c>
      <c r="BK259" s="1169">
        <v>143</v>
      </c>
      <c r="BL259" s="1223">
        <f t="shared" si="358"/>
        <v>0</v>
      </c>
      <c r="BM259" s="1169">
        <f t="shared" si="334"/>
        <v>0</v>
      </c>
      <c r="BN259" s="1166">
        <f t="shared" si="282"/>
        <v>152</v>
      </c>
      <c r="BO259" s="1169">
        <v>262</v>
      </c>
      <c r="BP259" s="1223">
        <f t="shared" si="335"/>
        <v>39824</v>
      </c>
      <c r="BQ259" s="1169">
        <v>143</v>
      </c>
      <c r="BR259" s="1223">
        <f t="shared" si="359"/>
        <v>21736</v>
      </c>
      <c r="BS259" s="1169">
        <f t="shared" si="337"/>
        <v>61560</v>
      </c>
    </row>
    <row r="260" spans="1:71" s="1189" customFormat="1" ht="28.5" hidden="1" outlineLevel="1" x14ac:dyDescent="0.2">
      <c r="A260" s="1238" t="s">
        <v>783</v>
      </c>
      <c r="B260" s="1228" t="s">
        <v>1373</v>
      </c>
      <c r="C260" s="1173" t="s">
        <v>1261</v>
      </c>
      <c r="D260" s="1173">
        <v>21</v>
      </c>
      <c r="E260" s="1169">
        <v>65.5</v>
      </c>
      <c r="F260" s="1223">
        <f t="shared" si="305"/>
        <v>1375.5</v>
      </c>
      <c r="G260" s="1169">
        <v>671.67</v>
      </c>
      <c r="H260" s="1223">
        <f t="shared" si="349"/>
        <v>14105.07</v>
      </c>
      <c r="I260" s="1169">
        <f t="shared" si="307"/>
        <v>15480.57</v>
      </c>
      <c r="J260" s="1169"/>
      <c r="K260" s="1224"/>
      <c r="L260" s="1173">
        <v>65.5</v>
      </c>
      <c r="M260" s="1226">
        <f t="shared" si="308"/>
        <v>0</v>
      </c>
      <c r="N260" s="1173">
        <v>671.67</v>
      </c>
      <c r="O260" s="1226">
        <f t="shared" si="350"/>
        <v>0</v>
      </c>
      <c r="P260" s="1173">
        <f t="shared" si="310"/>
        <v>0</v>
      </c>
      <c r="Q260" s="1224"/>
      <c r="R260" s="1173">
        <v>65.5</v>
      </c>
      <c r="S260" s="1226">
        <f t="shared" si="311"/>
        <v>0</v>
      </c>
      <c r="T260" s="1173">
        <v>671.67</v>
      </c>
      <c r="U260" s="1226">
        <f t="shared" si="351"/>
        <v>0</v>
      </c>
      <c r="V260" s="1173">
        <f t="shared" si="313"/>
        <v>0</v>
      </c>
      <c r="W260" s="1224"/>
      <c r="X260" s="1173">
        <v>65.5</v>
      </c>
      <c r="Y260" s="1226">
        <f t="shared" si="314"/>
        <v>0</v>
      </c>
      <c r="Z260" s="1173">
        <v>671.67</v>
      </c>
      <c r="AA260" s="1226">
        <f t="shared" si="352"/>
        <v>0</v>
      </c>
      <c r="AB260" s="1173">
        <f t="shared" si="316"/>
        <v>0</v>
      </c>
      <c r="AC260" s="1224"/>
      <c r="AD260" s="1173">
        <v>65.5</v>
      </c>
      <c r="AE260" s="1226">
        <f t="shared" si="317"/>
        <v>0</v>
      </c>
      <c r="AF260" s="1173">
        <v>671.67</v>
      </c>
      <c r="AG260" s="1226">
        <f t="shared" si="353"/>
        <v>0</v>
      </c>
      <c r="AH260" s="1173">
        <f t="shared" si="319"/>
        <v>0</v>
      </c>
      <c r="AI260" s="1224"/>
      <c r="AJ260" s="1173">
        <v>65.5</v>
      </c>
      <c r="AK260" s="1226">
        <f t="shared" si="320"/>
        <v>0</v>
      </c>
      <c r="AL260" s="1173">
        <v>671.67</v>
      </c>
      <c r="AM260" s="1226">
        <f t="shared" si="354"/>
        <v>0</v>
      </c>
      <c r="AN260" s="1173">
        <f t="shared" si="322"/>
        <v>0</v>
      </c>
      <c r="AO260" s="1224"/>
      <c r="AP260" s="1173">
        <v>65.5</v>
      </c>
      <c r="AQ260" s="1226">
        <f t="shared" si="323"/>
        <v>0</v>
      </c>
      <c r="AR260" s="1173">
        <v>671.67</v>
      </c>
      <c r="AS260" s="1226">
        <f t="shared" si="355"/>
        <v>0</v>
      </c>
      <c r="AT260" s="1173">
        <f t="shared" si="325"/>
        <v>0</v>
      </c>
      <c r="AU260" s="1224"/>
      <c r="AV260" s="1173">
        <v>65.5</v>
      </c>
      <c r="AW260" s="1226">
        <f t="shared" si="326"/>
        <v>0</v>
      </c>
      <c r="AX260" s="1173">
        <v>671.67</v>
      </c>
      <c r="AY260" s="1226">
        <f t="shared" si="356"/>
        <v>0</v>
      </c>
      <c r="AZ260" s="1173">
        <f t="shared" si="328"/>
        <v>0</v>
      </c>
      <c r="BA260" s="1224"/>
      <c r="BB260" s="1169">
        <v>65.5</v>
      </c>
      <c r="BC260" s="1223">
        <f t="shared" si="329"/>
        <v>0</v>
      </c>
      <c r="BD260" s="1169">
        <v>671.67</v>
      </c>
      <c r="BE260" s="1223">
        <f t="shared" si="357"/>
        <v>0</v>
      </c>
      <c r="BF260" s="1169">
        <f t="shared" si="331"/>
        <v>0</v>
      </c>
      <c r="BG260" s="1169"/>
      <c r="BH260" s="1166">
        <f t="shared" si="281"/>
        <v>0</v>
      </c>
      <c r="BI260" s="1169">
        <v>65.5</v>
      </c>
      <c r="BJ260" s="1223">
        <f t="shared" si="332"/>
        <v>0</v>
      </c>
      <c r="BK260" s="1169">
        <v>671.67</v>
      </c>
      <c r="BL260" s="1223">
        <f t="shared" si="358"/>
        <v>0</v>
      </c>
      <c r="BM260" s="1169">
        <f t="shared" si="334"/>
        <v>0</v>
      </c>
      <c r="BN260" s="1166">
        <f t="shared" si="282"/>
        <v>21</v>
      </c>
      <c r="BO260" s="1169">
        <v>65.5</v>
      </c>
      <c r="BP260" s="1223">
        <f t="shared" si="335"/>
        <v>1375.5</v>
      </c>
      <c r="BQ260" s="1169">
        <v>671.67</v>
      </c>
      <c r="BR260" s="1223">
        <f t="shared" si="359"/>
        <v>14105.07</v>
      </c>
      <c r="BS260" s="1169">
        <f t="shared" si="337"/>
        <v>15480.57</v>
      </c>
    </row>
    <row r="261" spans="1:71" s="1189" customFormat="1" hidden="1" outlineLevel="1" x14ac:dyDescent="0.2">
      <c r="A261" s="1238" t="s">
        <v>784</v>
      </c>
      <c r="B261" s="1228" t="s">
        <v>1374</v>
      </c>
      <c r="C261" s="1173" t="s">
        <v>1261</v>
      </c>
      <c r="D261" s="1173">
        <v>5</v>
      </c>
      <c r="E261" s="1169">
        <v>65.5</v>
      </c>
      <c r="F261" s="1223">
        <f t="shared" si="305"/>
        <v>327.5</v>
      </c>
      <c r="G261" s="1169">
        <v>717.18</v>
      </c>
      <c r="H261" s="1223">
        <f t="shared" si="349"/>
        <v>3585.8999999999996</v>
      </c>
      <c r="I261" s="1169">
        <f t="shared" si="307"/>
        <v>3913.3999999999996</v>
      </c>
      <c r="J261" s="1169"/>
      <c r="K261" s="1224"/>
      <c r="L261" s="1173">
        <v>65.5</v>
      </c>
      <c r="M261" s="1226">
        <f t="shared" si="308"/>
        <v>0</v>
      </c>
      <c r="N261" s="1173">
        <v>717.18</v>
      </c>
      <c r="O261" s="1226">
        <f t="shared" si="350"/>
        <v>0</v>
      </c>
      <c r="P261" s="1173">
        <f t="shared" si="310"/>
        <v>0</v>
      </c>
      <c r="Q261" s="1224"/>
      <c r="R261" s="1173">
        <v>65.5</v>
      </c>
      <c r="S261" s="1226">
        <f t="shared" si="311"/>
        <v>0</v>
      </c>
      <c r="T261" s="1173">
        <v>717.18</v>
      </c>
      <c r="U261" s="1226">
        <f t="shared" si="351"/>
        <v>0</v>
      </c>
      <c r="V261" s="1173">
        <f t="shared" si="313"/>
        <v>0</v>
      </c>
      <c r="W261" s="1224"/>
      <c r="X261" s="1173">
        <v>65.5</v>
      </c>
      <c r="Y261" s="1226">
        <f t="shared" si="314"/>
        <v>0</v>
      </c>
      <c r="Z261" s="1173">
        <v>717.18</v>
      </c>
      <c r="AA261" s="1226">
        <f t="shared" si="352"/>
        <v>0</v>
      </c>
      <c r="AB261" s="1173">
        <f t="shared" si="316"/>
        <v>0</v>
      </c>
      <c r="AC261" s="1224"/>
      <c r="AD261" s="1173">
        <v>65.5</v>
      </c>
      <c r="AE261" s="1226">
        <f t="shared" si="317"/>
        <v>0</v>
      </c>
      <c r="AF261" s="1173">
        <v>717.18</v>
      </c>
      <c r="AG261" s="1226">
        <f t="shared" si="353"/>
        <v>0</v>
      </c>
      <c r="AH261" s="1173">
        <f t="shared" si="319"/>
        <v>0</v>
      </c>
      <c r="AI261" s="1224"/>
      <c r="AJ261" s="1173">
        <v>65.5</v>
      </c>
      <c r="AK261" s="1226">
        <f t="shared" si="320"/>
        <v>0</v>
      </c>
      <c r="AL261" s="1173">
        <v>717.18</v>
      </c>
      <c r="AM261" s="1226">
        <f t="shared" si="354"/>
        <v>0</v>
      </c>
      <c r="AN261" s="1173">
        <f t="shared" si="322"/>
        <v>0</v>
      </c>
      <c r="AO261" s="1224"/>
      <c r="AP261" s="1173">
        <v>65.5</v>
      </c>
      <c r="AQ261" s="1226">
        <f t="shared" si="323"/>
        <v>0</v>
      </c>
      <c r="AR261" s="1173">
        <v>717.18</v>
      </c>
      <c r="AS261" s="1226">
        <f t="shared" si="355"/>
        <v>0</v>
      </c>
      <c r="AT261" s="1173">
        <f t="shared" si="325"/>
        <v>0</v>
      </c>
      <c r="AU261" s="1224"/>
      <c r="AV261" s="1173">
        <v>65.5</v>
      </c>
      <c r="AW261" s="1226">
        <f t="shared" si="326"/>
        <v>0</v>
      </c>
      <c r="AX261" s="1173">
        <v>717.18</v>
      </c>
      <c r="AY261" s="1226">
        <f t="shared" si="356"/>
        <v>0</v>
      </c>
      <c r="AZ261" s="1173">
        <f t="shared" si="328"/>
        <v>0</v>
      </c>
      <c r="BA261" s="1224"/>
      <c r="BB261" s="1169">
        <v>65.5</v>
      </c>
      <c r="BC261" s="1223">
        <f t="shared" si="329"/>
        <v>0</v>
      </c>
      <c r="BD261" s="1169">
        <v>717.18</v>
      </c>
      <c r="BE261" s="1223">
        <f t="shared" si="357"/>
        <v>0</v>
      </c>
      <c r="BF261" s="1169">
        <f t="shared" si="331"/>
        <v>0</v>
      </c>
      <c r="BG261" s="1169"/>
      <c r="BH261" s="1166">
        <f t="shared" si="281"/>
        <v>0</v>
      </c>
      <c r="BI261" s="1169">
        <v>65.5</v>
      </c>
      <c r="BJ261" s="1223">
        <f t="shared" si="332"/>
        <v>0</v>
      </c>
      <c r="BK261" s="1169">
        <v>717.18</v>
      </c>
      <c r="BL261" s="1223">
        <f t="shared" si="358"/>
        <v>0</v>
      </c>
      <c r="BM261" s="1169">
        <f t="shared" si="334"/>
        <v>0</v>
      </c>
      <c r="BN261" s="1166">
        <f t="shared" si="282"/>
        <v>5</v>
      </c>
      <c r="BO261" s="1169">
        <v>65.5</v>
      </c>
      <c r="BP261" s="1223">
        <f t="shared" si="335"/>
        <v>327.5</v>
      </c>
      <c r="BQ261" s="1169">
        <v>717.18</v>
      </c>
      <c r="BR261" s="1223">
        <f t="shared" si="359"/>
        <v>3585.8999999999996</v>
      </c>
      <c r="BS261" s="1169">
        <f t="shared" si="337"/>
        <v>3913.3999999999996</v>
      </c>
    </row>
    <row r="262" spans="1:71" s="1189" customFormat="1" ht="28.5" hidden="1" outlineLevel="1" x14ac:dyDescent="0.2">
      <c r="A262" s="1238" t="s">
        <v>785</v>
      </c>
      <c r="B262" s="1228" t="s">
        <v>1375</v>
      </c>
      <c r="C262" s="1173" t="s">
        <v>1261</v>
      </c>
      <c r="D262" s="1173">
        <v>136</v>
      </c>
      <c r="E262" s="1169">
        <v>131</v>
      </c>
      <c r="F262" s="1223">
        <f t="shared" si="305"/>
        <v>17816</v>
      </c>
      <c r="G262" s="1169">
        <v>132.91</v>
      </c>
      <c r="H262" s="1223">
        <f t="shared" si="349"/>
        <v>18075.759999999998</v>
      </c>
      <c r="I262" s="1169">
        <f t="shared" si="307"/>
        <v>35891.759999999995</v>
      </c>
      <c r="J262" s="1169"/>
      <c r="K262" s="1224"/>
      <c r="L262" s="1173">
        <v>131</v>
      </c>
      <c r="M262" s="1226">
        <f t="shared" si="308"/>
        <v>0</v>
      </c>
      <c r="N262" s="1173">
        <v>132.91</v>
      </c>
      <c r="O262" s="1226">
        <f t="shared" si="350"/>
        <v>0</v>
      </c>
      <c r="P262" s="1173">
        <f t="shared" si="310"/>
        <v>0</v>
      </c>
      <c r="Q262" s="1224"/>
      <c r="R262" s="1173">
        <v>131</v>
      </c>
      <c r="S262" s="1226">
        <f t="shared" si="311"/>
        <v>0</v>
      </c>
      <c r="T262" s="1173">
        <v>132.91</v>
      </c>
      <c r="U262" s="1226">
        <f t="shared" si="351"/>
        <v>0</v>
      </c>
      <c r="V262" s="1173">
        <f t="shared" si="313"/>
        <v>0</v>
      </c>
      <c r="W262" s="1224"/>
      <c r="X262" s="1173">
        <v>131</v>
      </c>
      <c r="Y262" s="1226">
        <f t="shared" si="314"/>
        <v>0</v>
      </c>
      <c r="Z262" s="1173">
        <v>132.91</v>
      </c>
      <c r="AA262" s="1226">
        <f t="shared" si="352"/>
        <v>0</v>
      </c>
      <c r="AB262" s="1173">
        <f t="shared" si="316"/>
        <v>0</v>
      </c>
      <c r="AC262" s="1224"/>
      <c r="AD262" s="1173">
        <v>131</v>
      </c>
      <c r="AE262" s="1226">
        <f t="shared" si="317"/>
        <v>0</v>
      </c>
      <c r="AF262" s="1173">
        <v>132.91</v>
      </c>
      <c r="AG262" s="1226">
        <f t="shared" si="353"/>
        <v>0</v>
      </c>
      <c r="AH262" s="1173">
        <f t="shared" si="319"/>
        <v>0</v>
      </c>
      <c r="AI262" s="1224"/>
      <c r="AJ262" s="1173">
        <v>131</v>
      </c>
      <c r="AK262" s="1226">
        <f t="shared" si="320"/>
        <v>0</v>
      </c>
      <c r="AL262" s="1173">
        <v>132.91</v>
      </c>
      <c r="AM262" s="1226">
        <f t="shared" si="354"/>
        <v>0</v>
      </c>
      <c r="AN262" s="1173">
        <f t="shared" si="322"/>
        <v>0</v>
      </c>
      <c r="AO262" s="1224"/>
      <c r="AP262" s="1173">
        <v>131</v>
      </c>
      <c r="AQ262" s="1226">
        <f t="shared" si="323"/>
        <v>0</v>
      </c>
      <c r="AR262" s="1173">
        <v>132.91</v>
      </c>
      <c r="AS262" s="1226">
        <f t="shared" si="355"/>
        <v>0</v>
      </c>
      <c r="AT262" s="1173">
        <f t="shared" si="325"/>
        <v>0</v>
      </c>
      <c r="AU262" s="1224"/>
      <c r="AV262" s="1173">
        <v>131</v>
      </c>
      <c r="AW262" s="1226">
        <f t="shared" si="326"/>
        <v>0</v>
      </c>
      <c r="AX262" s="1173">
        <v>132.91</v>
      </c>
      <c r="AY262" s="1226">
        <f t="shared" si="356"/>
        <v>0</v>
      </c>
      <c r="AZ262" s="1173">
        <f t="shared" si="328"/>
        <v>0</v>
      </c>
      <c r="BA262" s="1224"/>
      <c r="BB262" s="1169">
        <v>131</v>
      </c>
      <c r="BC262" s="1223">
        <f t="shared" si="329"/>
        <v>0</v>
      </c>
      <c r="BD262" s="1169">
        <v>132.91</v>
      </c>
      <c r="BE262" s="1223">
        <f t="shared" si="357"/>
        <v>0</v>
      </c>
      <c r="BF262" s="1169">
        <f t="shared" si="331"/>
        <v>0</v>
      </c>
      <c r="BG262" s="1169"/>
      <c r="BH262" s="1166">
        <f t="shared" si="281"/>
        <v>0</v>
      </c>
      <c r="BI262" s="1169">
        <v>131</v>
      </c>
      <c r="BJ262" s="1223">
        <f t="shared" si="332"/>
        <v>0</v>
      </c>
      <c r="BK262" s="1169">
        <v>132.91</v>
      </c>
      <c r="BL262" s="1223">
        <f t="shared" si="358"/>
        <v>0</v>
      </c>
      <c r="BM262" s="1169">
        <f t="shared" si="334"/>
        <v>0</v>
      </c>
      <c r="BN262" s="1166">
        <f t="shared" si="282"/>
        <v>136</v>
      </c>
      <c r="BO262" s="1169">
        <v>131</v>
      </c>
      <c r="BP262" s="1223">
        <f t="shared" si="335"/>
        <v>17816</v>
      </c>
      <c r="BQ262" s="1169">
        <v>132.91</v>
      </c>
      <c r="BR262" s="1223">
        <f t="shared" si="359"/>
        <v>18075.759999999998</v>
      </c>
      <c r="BS262" s="1169">
        <f t="shared" si="337"/>
        <v>35891.759999999995</v>
      </c>
    </row>
    <row r="263" spans="1:71" s="1189" customFormat="1" hidden="1" outlineLevel="1" x14ac:dyDescent="0.2">
      <c r="A263" s="1238" t="s">
        <v>786</v>
      </c>
      <c r="B263" s="1228" t="s">
        <v>1376</v>
      </c>
      <c r="C263" s="1173" t="s">
        <v>1261</v>
      </c>
      <c r="D263" s="1173">
        <v>34</v>
      </c>
      <c r="E263" s="1169">
        <v>32.75</v>
      </c>
      <c r="F263" s="1223">
        <f t="shared" si="305"/>
        <v>1113.5</v>
      </c>
      <c r="G263" s="1169">
        <v>49.83</v>
      </c>
      <c r="H263" s="1223">
        <f t="shared" si="349"/>
        <v>1694.22</v>
      </c>
      <c r="I263" s="1169">
        <f t="shared" si="307"/>
        <v>2807.7200000000003</v>
      </c>
      <c r="J263" s="1169"/>
      <c r="K263" s="1224"/>
      <c r="L263" s="1173">
        <v>32.75</v>
      </c>
      <c r="M263" s="1226">
        <f t="shared" si="308"/>
        <v>0</v>
      </c>
      <c r="N263" s="1173">
        <v>49.83</v>
      </c>
      <c r="O263" s="1226">
        <f t="shared" si="350"/>
        <v>0</v>
      </c>
      <c r="P263" s="1173">
        <f t="shared" si="310"/>
        <v>0</v>
      </c>
      <c r="Q263" s="1224"/>
      <c r="R263" s="1173">
        <v>32.75</v>
      </c>
      <c r="S263" s="1226">
        <f t="shared" si="311"/>
        <v>0</v>
      </c>
      <c r="T263" s="1173">
        <v>49.83</v>
      </c>
      <c r="U263" s="1226">
        <f t="shared" si="351"/>
        <v>0</v>
      </c>
      <c r="V263" s="1173">
        <f t="shared" si="313"/>
        <v>0</v>
      </c>
      <c r="W263" s="1224"/>
      <c r="X263" s="1173">
        <v>32.75</v>
      </c>
      <c r="Y263" s="1226">
        <f t="shared" si="314"/>
        <v>0</v>
      </c>
      <c r="Z263" s="1173">
        <v>49.83</v>
      </c>
      <c r="AA263" s="1226">
        <f t="shared" si="352"/>
        <v>0</v>
      </c>
      <c r="AB263" s="1173">
        <f t="shared" si="316"/>
        <v>0</v>
      </c>
      <c r="AC263" s="1224"/>
      <c r="AD263" s="1173">
        <v>32.75</v>
      </c>
      <c r="AE263" s="1226">
        <f t="shared" si="317"/>
        <v>0</v>
      </c>
      <c r="AF263" s="1173">
        <v>49.83</v>
      </c>
      <c r="AG263" s="1226">
        <f t="shared" si="353"/>
        <v>0</v>
      </c>
      <c r="AH263" s="1173">
        <f t="shared" si="319"/>
        <v>0</v>
      </c>
      <c r="AI263" s="1224"/>
      <c r="AJ263" s="1173">
        <v>32.75</v>
      </c>
      <c r="AK263" s="1226">
        <f t="shared" si="320"/>
        <v>0</v>
      </c>
      <c r="AL263" s="1173">
        <v>49.83</v>
      </c>
      <c r="AM263" s="1226">
        <f t="shared" si="354"/>
        <v>0</v>
      </c>
      <c r="AN263" s="1173">
        <f t="shared" si="322"/>
        <v>0</v>
      </c>
      <c r="AO263" s="1224"/>
      <c r="AP263" s="1173">
        <v>32.75</v>
      </c>
      <c r="AQ263" s="1226">
        <f t="shared" si="323"/>
        <v>0</v>
      </c>
      <c r="AR263" s="1173">
        <v>49.83</v>
      </c>
      <c r="AS263" s="1226">
        <f t="shared" si="355"/>
        <v>0</v>
      </c>
      <c r="AT263" s="1173">
        <f t="shared" si="325"/>
        <v>0</v>
      </c>
      <c r="AU263" s="1224"/>
      <c r="AV263" s="1173">
        <v>32.75</v>
      </c>
      <c r="AW263" s="1226">
        <f t="shared" si="326"/>
        <v>0</v>
      </c>
      <c r="AX263" s="1173">
        <v>49.83</v>
      </c>
      <c r="AY263" s="1226">
        <f t="shared" si="356"/>
        <v>0</v>
      </c>
      <c r="AZ263" s="1173">
        <f t="shared" si="328"/>
        <v>0</v>
      </c>
      <c r="BA263" s="1224"/>
      <c r="BB263" s="1169">
        <v>32.75</v>
      </c>
      <c r="BC263" s="1223">
        <f t="shared" si="329"/>
        <v>0</v>
      </c>
      <c r="BD263" s="1169">
        <v>49.83</v>
      </c>
      <c r="BE263" s="1223">
        <f t="shared" si="357"/>
        <v>0</v>
      </c>
      <c r="BF263" s="1169">
        <f t="shared" si="331"/>
        <v>0</v>
      </c>
      <c r="BG263" s="1169"/>
      <c r="BH263" s="1166">
        <f t="shared" si="281"/>
        <v>0</v>
      </c>
      <c r="BI263" s="1169">
        <v>32.75</v>
      </c>
      <c r="BJ263" s="1223">
        <f t="shared" si="332"/>
        <v>0</v>
      </c>
      <c r="BK263" s="1169">
        <v>49.83</v>
      </c>
      <c r="BL263" s="1223">
        <f t="shared" si="358"/>
        <v>0</v>
      </c>
      <c r="BM263" s="1169">
        <f t="shared" si="334"/>
        <v>0</v>
      </c>
      <c r="BN263" s="1166">
        <f t="shared" si="282"/>
        <v>34</v>
      </c>
      <c r="BO263" s="1169">
        <v>32.75</v>
      </c>
      <c r="BP263" s="1223">
        <f t="shared" si="335"/>
        <v>1113.5</v>
      </c>
      <c r="BQ263" s="1169">
        <v>49.83</v>
      </c>
      <c r="BR263" s="1223">
        <f t="shared" si="359"/>
        <v>1694.22</v>
      </c>
      <c r="BS263" s="1169">
        <f t="shared" si="337"/>
        <v>2807.7200000000003</v>
      </c>
    </row>
    <row r="264" spans="1:71" s="1189" customFormat="1" hidden="1" outlineLevel="1" x14ac:dyDescent="0.2">
      <c r="A264" s="1238" t="s">
        <v>787</v>
      </c>
      <c r="B264" s="1228" t="s">
        <v>1377</v>
      </c>
      <c r="C264" s="1173" t="s">
        <v>1261</v>
      </c>
      <c r="D264" s="1173">
        <v>34</v>
      </c>
      <c r="E264" s="1169">
        <v>32.75</v>
      </c>
      <c r="F264" s="1223">
        <f t="shared" si="305"/>
        <v>1113.5</v>
      </c>
      <c r="G264" s="1169">
        <v>101.84</v>
      </c>
      <c r="H264" s="1223">
        <f t="shared" si="349"/>
        <v>3462.56</v>
      </c>
      <c r="I264" s="1169">
        <f t="shared" si="307"/>
        <v>4576.0599999999995</v>
      </c>
      <c r="J264" s="1169"/>
      <c r="K264" s="1224"/>
      <c r="L264" s="1173">
        <v>32.75</v>
      </c>
      <c r="M264" s="1226">
        <f t="shared" si="308"/>
        <v>0</v>
      </c>
      <c r="N264" s="1173">
        <v>101.84</v>
      </c>
      <c r="O264" s="1226">
        <f t="shared" si="350"/>
        <v>0</v>
      </c>
      <c r="P264" s="1173">
        <f t="shared" si="310"/>
        <v>0</v>
      </c>
      <c r="Q264" s="1224"/>
      <c r="R264" s="1173">
        <v>32.75</v>
      </c>
      <c r="S264" s="1226">
        <f t="shared" si="311"/>
        <v>0</v>
      </c>
      <c r="T264" s="1173">
        <v>101.84</v>
      </c>
      <c r="U264" s="1226">
        <f t="shared" si="351"/>
        <v>0</v>
      </c>
      <c r="V264" s="1173">
        <f t="shared" si="313"/>
        <v>0</v>
      </c>
      <c r="W264" s="1224"/>
      <c r="X264" s="1173">
        <v>32.75</v>
      </c>
      <c r="Y264" s="1226">
        <f t="shared" si="314"/>
        <v>0</v>
      </c>
      <c r="Z264" s="1173">
        <v>101.84</v>
      </c>
      <c r="AA264" s="1226">
        <f t="shared" si="352"/>
        <v>0</v>
      </c>
      <c r="AB264" s="1173">
        <f t="shared" si="316"/>
        <v>0</v>
      </c>
      <c r="AC264" s="1224"/>
      <c r="AD264" s="1173">
        <v>32.75</v>
      </c>
      <c r="AE264" s="1226">
        <f t="shared" si="317"/>
        <v>0</v>
      </c>
      <c r="AF264" s="1173">
        <v>101.84</v>
      </c>
      <c r="AG264" s="1226">
        <f t="shared" si="353"/>
        <v>0</v>
      </c>
      <c r="AH264" s="1173">
        <f t="shared" si="319"/>
        <v>0</v>
      </c>
      <c r="AI264" s="1224"/>
      <c r="AJ264" s="1173">
        <v>32.75</v>
      </c>
      <c r="AK264" s="1226">
        <f t="shared" si="320"/>
        <v>0</v>
      </c>
      <c r="AL264" s="1173">
        <v>101.84</v>
      </c>
      <c r="AM264" s="1226">
        <f t="shared" si="354"/>
        <v>0</v>
      </c>
      <c r="AN264" s="1173">
        <f t="shared" si="322"/>
        <v>0</v>
      </c>
      <c r="AO264" s="1224"/>
      <c r="AP264" s="1173">
        <v>32.75</v>
      </c>
      <c r="AQ264" s="1226">
        <f t="shared" si="323"/>
        <v>0</v>
      </c>
      <c r="AR264" s="1173">
        <v>101.84</v>
      </c>
      <c r="AS264" s="1226">
        <f t="shared" si="355"/>
        <v>0</v>
      </c>
      <c r="AT264" s="1173">
        <f t="shared" si="325"/>
        <v>0</v>
      </c>
      <c r="AU264" s="1224"/>
      <c r="AV264" s="1173">
        <v>32.75</v>
      </c>
      <c r="AW264" s="1226">
        <f t="shared" si="326"/>
        <v>0</v>
      </c>
      <c r="AX264" s="1173">
        <v>101.84</v>
      </c>
      <c r="AY264" s="1226">
        <f t="shared" si="356"/>
        <v>0</v>
      </c>
      <c r="AZ264" s="1173">
        <f t="shared" si="328"/>
        <v>0</v>
      </c>
      <c r="BA264" s="1224"/>
      <c r="BB264" s="1169">
        <v>32.75</v>
      </c>
      <c r="BC264" s="1223">
        <f t="shared" si="329"/>
        <v>0</v>
      </c>
      <c r="BD264" s="1169">
        <v>101.84</v>
      </c>
      <c r="BE264" s="1223">
        <f t="shared" si="357"/>
        <v>0</v>
      </c>
      <c r="BF264" s="1169">
        <f t="shared" si="331"/>
        <v>0</v>
      </c>
      <c r="BG264" s="1169"/>
      <c r="BH264" s="1166">
        <f t="shared" si="281"/>
        <v>0</v>
      </c>
      <c r="BI264" s="1169">
        <v>32.75</v>
      </c>
      <c r="BJ264" s="1223">
        <f t="shared" si="332"/>
        <v>0</v>
      </c>
      <c r="BK264" s="1169">
        <v>101.84</v>
      </c>
      <c r="BL264" s="1223">
        <f t="shared" si="358"/>
        <v>0</v>
      </c>
      <c r="BM264" s="1169">
        <f t="shared" si="334"/>
        <v>0</v>
      </c>
      <c r="BN264" s="1166">
        <f t="shared" si="282"/>
        <v>34</v>
      </c>
      <c r="BO264" s="1169">
        <v>32.75</v>
      </c>
      <c r="BP264" s="1223">
        <f t="shared" si="335"/>
        <v>1113.5</v>
      </c>
      <c r="BQ264" s="1169">
        <v>101.84</v>
      </c>
      <c r="BR264" s="1223">
        <f t="shared" si="359"/>
        <v>3462.56</v>
      </c>
      <c r="BS264" s="1169">
        <f t="shared" si="337"/>
        <v>4576.0599999999995</v>
      </c>
    </row>
    <row r="265" spans="1:71" s="1189" customFormat="1" hidden="1" outlineLevel="1" x14ac:dyDescent="0.2">
      <c r="A265" s="1238" t="s">
        <v>788</v>
      </c>
      <c r="B265" s="1228" t="s">
        <v>1378</v>
      </c>
      <c r="C265" s="1173" t="s">
        <v>1261</v>
      </c>
      <c r="D265" s="1173">
        <v>8</v>
      </c>
      <c r="E265" s="1169">
        <v>65.5</v>
      </c>
      <c r="F265" s="1223">
        <f t="shared" si="305"/>
        <v>524</v>
      </c>
      <c r="G265" s="1169">
        <v>367.25</v>
      </c>
      <c r="H265" s="1223">
        <f t="shared" si="349"/>
        <v>2938</v>
      </c>
      <c r="I265" s="1169">
        <f t="shared" si="307"/>
        <v>3462</v>
      </c>
      <c r="J265" s="1169"/>
      <c r="K265" s="1224"/>
      <c r="L265" s="1173">
        <v>65.5</v>
      </c>
      <c r="M265" s="1226">
        <f t="shared" si="308"/>
        <v>0</v>
      </c>
      <c r="N265" s="1173">
        <v>367.25</v>
      </c>
      <c r="O265" s="1226">
        <f t="shared" si="350"/>
        <v>0</v>
      </c>
      <c r="P265" s="1173">
        <f t="shared" si="310"/>
        <v>0</v>
      </c>
      <c r="Q265" s="1224"/>
      <c r="R265" s="1173">
        <v>65.5</v>
      </c>
      <c r="S265" s="1226">
        <f t="shared" si="311"/>
        <v>0</v>
      </c>
      <c r="T265" s="1173">
        <v>367.25</v>
      </c>
      <c r="U265" s="1226">
        <f t="shared" si="351"/>
        <v>0</v>
      </c>
      <c r="V265" s="1173">
        <f t="shared" si="313"/>
        <v>0</v>
      </c>
      <c r="W265" s="1224"/>
      <c r="X265" s="1173">
        <v>65.5</v>
      </c>
      <c r="Y265" s="1226">
        <f t="shared" si="314"/>
        <v>0</v>
      </c>
      <c r="Z265" s="1173">
        <v>367.25</v>
      </c>
      <c r="AA265" s="1226">
        <f t="shared" si="352"/>
        <v>0</v>
      </c>
      <c r="AB265" s="1173">
        <f t="shared" si="316"/>
        <v>0</v>
      </c>
      <c r="AC265" s="1224"/>
      <c r="AD265" s="1173">
        <v>65.5</v>
      </c>
      <c r="AE265" s="1226">
        <f t="shared" si="317"/>
        <v>0</v>
      </c>
      <c r="AF265" s="1173">
        <v>367.25</v>
      </c>
      <c r="AG265" s="1226">
        <f t="shared" si="353"/>
        <v>0</v>
      </c>
      <c r="AH265" s="1173">
        <f t="shared" si="319"/>
        <v>0</v>
      </c>
      <c r="AI265" s="1224"/>
      <c r="AJ265" s="1173">
        <v>65.5</v>
      </c>
      <c r="AK265" s="1226">
        <f t="shared" si="320"/>
        <v>0</v>
      </c>
      <c r="AL265" s="1173">
        <v>367.25</v>
      </c>
      <c r="AM265" s="1226">
        <f t="shared" si="354"/>
        <v>0</v>
      </c>
      <c r="AN265" s="1173">
        <f t="shared" si="322"/>
        <v>0</v>
      </c>
      <c r="AO265" s="1224"/>
      <c r="AP265" s="1173">
        <v>65.5</v>
      </c>
      <c r="AQ265" s="1226">
        <f t="shared" si="323"/>
        <v>0</v>
      </c>
      <c r="AR265" s="1173">
        <v>367.25</v>
      </c>
      <c r="AS265" s="1226">
        <f t="shared" si="355"/>
        <v>0</v>
      </c>
      <c r="AT265" s="1173">
        <f t="shared" si="325"/>
        <v>0</v>
      </c>
      <c r="AU265" s="1224"/>
      <c r="AV265" s="1173">
        <v>65.5</v>
      </c>
      <c r="AW265" s="1226">
        <f t="shared" si="326"/>
        <v>0</v>
      </c>
      <c r="AX265" s="1173">
        <v>367.25</v>
      </c>
      <c r="AY265" s="1226">
        <f t="shared" si="356"/>
        <v>0</v>
      </c>
      <c r="AZ265" s="1173">
        <f t="shared" si="328"/>
        <v>0</v>
      </c>
      <c r="BA265" s="1224"/>
      <c r="BB265" s="1169">
        <v>65.5</v>
      </c>
      <c r="BC265" s="1223">
        <f t="shared" si="329"/>
        <v>0</v>
      </c>
      <c r="BD265" s="1169">
        <v>367.25</v>
      </c>
      <c r="BE265" s="1223">
        <f t="shared" si="357"/>
        <v>0</v>
      </c>
      <c r="BF265" s="1169">
        <f t="shared" si="331"/>
        <v>0</v>
      </c>
      <c r="BG265" s="1169"/>
      <c r="BH265" s="1166">
        <f t="shared" si="281"/>
        <v>0</v>
      </c>
      <c r="BI265" s="1169">
        <v>65.5</v>
      </c>
      <c r="BJ265" s="1223">
        <f t="shared" si="332"/>
        <v>0</v>
      </c>
      <c r="BK265" s="1169">
        <v>367.25</v>
      </c>
      <c r="BL265" s="1223">
        <f t="shared" si="358"/>
        <v>0</v>
      </c>
      <c r="BM265" s="1169">
        <f t="shared" si="334"/>
        <v>0</v>
      </c>
      <c r="BN265" s="1166">
        <f t="shared" si="282"/>
        <v>8</v>
      </c>
      <c r="BO265" s="1169">
        <v>65.5</v>
      </c>
      <c r="BP265" s="1223">
        <f t="shared" si="335"/>
        <v>524</v>
      </c>
      <c r="BQ265" s="1169">
        <v>367.25</v>
      </c>
      <c r="BR265" s="1223">
        <f t="shared" si="359"/>
        <v>2938</v>
      </c>
      <c r="BS265" s="1169">
        <f t="shared" si="337"/>
        <v>3462</v>
      </c>
    </row>
    <row r="266" spans="1:71" s="1189" customFormat="1" hidden="1" outlineLevel="1" x14ac:dyDescent="0.2">
      <c r="A266" s="1238" t="s">
        <v>789</v>
      </c>
      <c r="B266" s="1228" t="s">
        <v>1379</v>
      </c>
      <c r="C266" s="1173" t="s">
        <v>1261</v>
      </c>
      <c r="D266" s="1173">
        <v>16</v>
      </c>
      <c r="E266" s="1169">
        <v>39</v>
      </c>
      <c r="F266" s="1223">
        <f t="shared" si="305"/>
        <v>624</v>
      </c>
      <c r="G266" s="1169">
        <v>168</v>
      </c>
      <c r="H266" s="1223">
        <f t="shared" si="349"/>
        <v>2688</v>
      </c>
      <c r="I266" s="1169">
        <f t="shared" si="307"/>
        <v>3312</v>
      </c>
      <c r="J266" s="1169"/>
      <c r="K266" s="1224"/>
      <c r="L266" s="1173">
        <v>39</v>
      </c>
      <c r="M266" s="1226">
        <f t="shared" si="308"/>
        <v>0</v>
      </c>
      <c r="N266" s="1173">
        <v>168</v>
      </c>
      <c r="O266" s="1226">
        <f t="shared" si="350"/>
        <v>0</v>
      </c>
      <c r="P266" s="1173">
        <f t="shared" si="310"/>
        <v>0</v>
      </c>
      <c r="Q266" s="1224"/>
      <c r="R266" s="1173">
        <v>39</v>
      </c>
      <c r="S266" s="1226">
        <f t="shared" si="311"/>
        <v>0</v>
      </c>
      <c r="T266" s="1173">
        <v>168</v>
      </c>
      <c r="U266" s="1226">
        <f t="shared" si="351"/>
        <v>0</v>
      </c>
      <c r="V266" s="1173">
        <f t="shared" si="313"/>
        <v>0</v>
      </c>
      <c r="W266" s="1224"/>
      <c r="X266" s="1173">
        <v>39</v>
      </c>
      <c r="Y266" s="1226">
        <f t="shared" si="314"/>
        <v>0</v>
      </c>
      <c r="Z266" s="1173">
        <v>168</v>
      </c>
      <c r="AA266" s="1226">
        <f t="shared" si="352"/>
        <v>0</v>
      </c>
      <c r="AB266" s="1173">
        <f t="shared" si="316"/>
        <v>0</v>
      </c>
      <c r="AC266" s="1224"/>
      <c r="AD266" s="1173">
        <v>39</v>
      </c>
      <c r="AE266" s="1226">
        <f t="shared" si="317"/>
        <v>0</v>
      </c>
      <c r="AF266" s="1173">
        <v>168</v>
      </c>
      <c r="AG266" s="1226">
        <f t="shared" si="353"/>
        <v>0</v>
      </c>
      <c r="AH266" s="1173">
        <f t="shared" si="319"/>
        <v>0</v>
      </c>
      <c r="AI266" s="1224"/>
      <c r="AJ266" s="1173">
        <v>39</v>
      </c>
      <c r="AK266" s="1226">
        <f t="shared" si="320"/>
        <v>0</v>
      </c>
      <c r="AL266" s="1173">
        <v>168</v>
      </c>
      <c r="AM266" s="1226">
        <f t="shared" si="354"/>
        <v>0</v>
      </c>
      <c r="AN266" s="1173">
        <f t="shared" si="322"/>
        <v>0</v>
      </c>
      <c r="AO266" s="1224"/>
      <c r="AP266" s="1173">
        <v>39</v>
      </c>
      <c r="AQ266" s="1226">
        <f t="shared" si="323"/>
        <v>0</v>
      </c>
      <c r="AR266" s="1173">
        <v>168</v>
      </c>
      <c r="AS266" s="1226">
        <f t="shared" si="355"/>
        <v>0</v>
      </c>
      <c r="AT266" s="1173">
        <f t="shared" si="325"/>
        <v>0</v>
      </c>
      <c r="AU266" s="1224"/>
      <c r="AV266" s="1173">
        <v>39</v>
      </c>
      <c r="AW266" s="1226">
        <f t="shared" si="326"/>
        <v>0</v>
      </c>
      <c r="AX266" s="1173">
        <v>168</v>
      </c>
      <c r="AY266" s="1226">
        <f t="shared" si="356"/>
        <v>0</v>
      </c>
      <c r="AZ266" s="1173">
        <f t="shared" si="328"/>
        <v>0</v>
      </c>
      <c r="BA266" s="1224"/>
      <c r="BB266" s="1169">
        <v>39</v>
      </c>
      <c r="BC266" s="1223">
        <f t="shared" si="329"/>
        <v>0</v>
      </c>
      <c r="BD266" s="1169">
        <v>168</v>
      </c>
      <c r="BE266" s="1223">
        <f t="shared" si="357"/>
        <v>0</v>
      </c>
      <c r="BF266" s="1169">
        <f t="shared" si="331"/>
        <v>0</v>
      </c>
      <c r="BG266" s="1169"/>
      <c r="BH266" s="1166">
        <f t="shared" si="281"/>
        <v>0</v>
      </c>
      <c r="BI266" s="1169">
        <v>39</v>
      </c>
      <c r="BJ266" s="1223">
        <f t="shared" si="332"/>
        <v>0</v>
      </c>
      <c r="BK266" s="1169">
        <v>168</v>
      </c>
      <c r="BL266" s="1223">
        <f t="shared" si="358"/>
        <v>0</v>
      </c>
      <c r="BM266" s="1169">
        <f t="shared" si="334"/>
        <v>0</v>
      </c>
      <c r="BN266" s="1166">
        <f t="shared" si="282"/>
        <v>16</v>
      </c>
      <c r="BO266" s="1169">
        <v>39</v>
      </c>
      <c r="BP266" s="1223">
        <f t="shared" si="335"/>
        <v>624</v>
      </c>
      <c r="BQ266" s="1169">
        <v>168</v>
      </c>
      <c r="BR266" s="1223">
        <f t="shared" si="359"/>
        <v>2688</v>
      </c>
      <c r="BS266" s="1169">
        <f t="shared" si="337"/>
        <v>3312</v>
      </c>
    </row>
    <row r="267" spans="1:71" s="1189" customFormat="1" hidden="1" outlineLevel="1" x14ac:dyDescent="0.2">
      <c r="A267" s="1238" t="s">
        <v>790</v>
      </c>
      <c r="B267" s="1228" t="s">
        <v>1380</v>
      </c>
      <c r="C267" s="1173" t="s">
        <v>1261</v>
      </c>
      <c r="D267" s="1173">
        <v>100</v>
      </c>
      <c r="E267" s="1169">
        <v>13.1</v>
      </c>
      <c r="F267" s="1223">
        <f t="shared" si="305"/>
        <v>1310</v>
      </c>
      <c r="G267" s="1169">
        <v>14.95</v>
      </c>
      <c r="H267" s="1223">
        <f t="shared" si="349"/>
        <v>1495</v>
      </c>
      <c r="I267" s="1169">
        <f t="shared" si="307"/>
        <v>2805</v>
      </c>
      <c r="J267" s="1169"/>
      <c r="K267" s="1224"/>
      <c r="L267" s="1173">
        <v>13.1</v>
      </c>
      <c r="M267" s="1226">
        <f t="shared" si="308"/>
        <v>0</v>
      </c>
      <c r="N267" s="1173">
        <v>14.95</v>
      </c>
      <c r="O267" s="1226">
        <f t="shared" si="350"/>
        <v>0</v>
      </c>
      <c r="P267" s="1173">
        <f t="shared" si="310"/>
        <v>0</v>
      </c>
      <c r="Q267" s="1224"/>
      <c r="R267" s="1173">
        <v>13.1</v>
      </c>
      <c r="S267" s="1226">
        <f t="shared" si="311"/>
        <v>0</v>
      </c>
      <c r="T267" s="1173">
        <v>14.95</v>
      </c>
      <c r="U267" s="1226">
        <f t="shared" si="351"/>
        <v>0</v>
      </c>
      <c r="V267" s="1173">
        <f t="shared" si="313"/>
        <v>0</v>
      </c>
      <c r="W267" s="1224"/>
      <c r="X267" s="1173">
        <v>13.1</v>
      </c>
      <c r="Y267" s="1226">
        <f t="shared" si="314"/>
        <v>0</v>
      </c>
      <c r="Z267" s="1173">
        <v>14.95</v>
      </c>
      <c r="AA267" s="1226">
        <f t="shared" si="352"/>
        <v>0</v>
      </c>
      <c r="AB267" s="1173">
        <f t="shared" si="316"/>
        <v>0</v>
      </c>
      <c r="AC267" s="1224"/>
      <c r="AD267" s="1173">
        <v>13.1</v>
      </c>
      <c r="AE267" s="1226">
        <f t="shared" si="317"/>
        <v>0</v>
      </c>
      <c r="AF267" s="1173">
        <v>14.95</v>
      </c>
      <c r="AG267" s="1226">
        <f t="shared" si="353"/>
        <v>0</v>
      </c>
      <c r="AH267" s="1173">
        <f t="shared" si="319"/>
        <v>0</v>
      </c>
      <c r="AI267" s="1224"/>
      <c r="AJ267" s="1173">
        <v>13.1</v>
      </c>
      <c r="AK267" s="1226">
        <f t="shared" si="320"/>
        <v>0</v>
      </c>
      <c r="AL267" s="1173">
        <v>14.95</v>
      </c>
      <c r="AM267" s="1226">
        <f t="shared" si="354"/>
        <v>0</v>
      </c>
      <c r="AN267" s="1173">
        <f t="shared" si="322"/>
        <v>0</v>
      </c>
      <c r="AO267" s="1224"/>
      <c r="AP267" s="1173">
        <v>13.1</v>
      </c>
      <c r="AQ267" s="1226">
        <f t="shared" si="323"/>
        <v>0</v>
      </c>
      <c r="AR267" s="1173">
        <v>14.95</v>
      </c>
      <c r="AS267" s="1226">
        <f t="shared" si="355"/>
        <v>0</v>
      </c>
      <c r="AT267" s="1173">
        <f t="shared" si="325"/>
        <v>0</v>
      </c>
      <c r="AU267" s="1224"/>
      <c r="AV267" s="1173">
        <v>13.1</v>
      </c>
      <c r="AW267" s="1226">
        <f t="shared" si="326"/>
        <v>0</v>
      </c>
      <c r="AX267" s="1173">
        <v>14.95</v>
      </c>
      <c r="AY267" s="1226">
        <f t="shared" si="356"/>
        <v>0</v>
      </c>
      <c r="AZ267" s="1173">
        <f t="shared" si="328"/>
        <v>0</v>
      </c>
      <c r="BA267" s="1224"/>
      <c r="BB267" s="1169">
        <v>13.1</v>
      </c>
      <c r="BC267" s="1223">
        <f t="shared" si="329"/>
        <v>0</v>
      </c>
      <c r="BD267" s="1169">
        <v>14.95</v>
      </c>
      <c r="BE267" s="1223">
        <f t="shared" si="357"/>
        <v>0</v>
      </c>
      <c r="BF267" s="1169">
        <f t="shared" si="331"/>
        <v>0</v>
      </c>
      <c r="BG267" s="1169"/>
      <c r="BH267" s="1166">
        <f t="shared" si="281"/>
        <v>0</v>
      </c>
      <c r="BI267" s="1169">
        <v>13.1</v>
      </c>
      <c r="BJ267" s="1223">
        <f t="shared" si="332"/>
        <v>0</v>
      </c>
      <c r="BK267" s="1169">
        <v>14.95</v>
      </c>
      <c r="BL267" s="1223">
        <f t="shared" si="358"/>
        <v>0</v>
      </c>
      <c r="BM267" s="1169">
        <f t="shared" si="334"/>
        <v>0</v>
      </c>
      <c r="BN267" s="1166">
        <f t="shared" si="282"/>
        <v>100</v>
      </c>
      <c r="BO267" s="1169">
        <v>13.1</v>
      </c>
      <c r="BP267" s="1223">
        <f t="shared" si="335"/>
        <v>1310</v>
      </c>
      <c r="BQ267" s="1169">
        <v>14.95</v>
      </c>
      <c r="BR267" s="1223">
        <f t="shared" si="359"/>
        <v>1495</v>
      </c>
      <c r="BS267" s="1169">
        <f t="shared" si="337"/>
        <v>2805</v>
      </c>
    </row>
    <row r="268" spans="1:71" s="1189" customFormat="1" hidden="1" outlineLevel="1" x14ac:dyDescent="0.2">
      <c r="A268" s="1238" t="s">
        <v>791</v>
      </c>
      <c r="B268" s="1217" t="s">
        <v>1381</v>
      </c>
      <c r="C268" s="1173" t="s">
        <v>32</v>
      </c>
      <c r="D268" s="1173">
        <v>324</v>
      </c>
      <c r="E268" s="1169">
        <v>497.8</v>
      </c>
      <c r="F268" s="1223">
        <f t="shared" si="305"/>
        <v>161287.20000000001</v>
      </c>
      <c r="G268" s="1169">
        <v>912.18</v>
      </c>
      <c r="H268" s="1223">
        <f t="shared" si="349"/>
        <v>295546.32</v>
      </c>
      <c r="I268" s="1169">
        <f t="shared" si="307"/>
        <v>456833.52</v>
      </c>
      <c r="J268" s="1169"/>
      <c r="K268" s="1224"/>
      <c r="L268" s="1173">
        <v>497.8</v>
      </c>
      <c r="M268" s="1226">
        <f t="shared" si="308"/>
        <v>0</v>
      </c>
      <c r="N268" s="1173">
        <v>912.18</v>
      </c>
      <c r="O268" s="1226">
        <f t="shared" si="350"/>
        <v>0</v>
      </c>
      <c r="P268" s="1173">
        <f t="shared" si="310"/>
        <v>0</v>
      </c>
      <c r="Q268" s="1224"/>
      <c r="R268" s="1173">
        <v>497.8</v>
      </c>
      <c r="S268" s="1226">
        <f t="shared" si="311"/>
        <v>0</v>
      </c>
      <c r="T268" s="1173">
        <v>912.18</v>
      </c>
      <c r="U268" s="1226">
        <f t="shared" si="351"/>
        <v>0</v>
      </c>
      <c r="V268" s="1173">
        <f t="shared" si="313"/>
        <v>0</v>
      </c>
      <c r="W268" s="1226"/>
      <c r="X268" s="1173">
        <v>497.8</v>
      </c>
      <c r="Y268" s="1226">
        <f t="shared" si="314"/>
        <v>0</v>
      </c>
      <c r="Z268" s="1173">
        <v>912.18</v>
      </c>
      <c r="AA268" s="1226">
        <f t="shared" si="352"/>
        <v>0</v>
      </c>
      <c r="AB268" s="1173">
        <f t="shared" si="316"/>
        <v>0</v>
      </c>
      <c r="AC268" s="1224"/>
      <c r="AD268" s="1173">
        <v>497.8</v>
      </c>
      <c r="AE268" s="1226">
        <f t="shared" si="317"/>
        <v>0</v>
      </c>
      <c r="AF268" s="1173">
        <v>912.18</v>
      </c>
      <c r="AG268" s="1226">
        <f t="shared" si="353"/>
        <v>0</v>
      </c>
      <c r="AH268" s="1173">
        <f t="shared" si="319"/>
        <v>0</v>
      </c>
      <c r="AI268" s="1224"/>
      <c r="AJ268" s="1173">
        <v>497.8</v>
      </c>
      <c r="AK268" s="1226">
        <f t="shared" si="320"/>
        <v>0</v>
      </c>
      <c r="AL268" s="1173">
        <v>912.18</v>
      </c>
      <c r="AM268" s="1226">
        <f t="shared" si="354"/>
        <v>0</v>
      </c>
      <c r="AN268" s="1173">
        <f t="shared" si="322"/>
        <v>0</v>
      </c>
      <c r="AO268" s="1224"/>
      <c r="AP268" s="1173">
        <v>497.8</v>
      </c>
      <c r="AQ268" s="1226">
        <f t="shared" si="323"/>
        <v>0</v>
      </c>
      <c r="AR268" s="1173">
        <v>912.18</v>
      </c>
      <c r="AS268" s="1226">
        <f t="shared" si="355"/>
        <v>0</v>
      </c>
      <c r="AT268" s="1173">
        <f t="shared" si="325"/>
        <v>0</v>
      </c>
      <c r="AU268" s="1224"/>
      <c r="AV268" s="1173">
        <v>497.8</v>
      </c>
      <c r="AW268" s="1226">
        <f t="shared" si="326"/>
        <v>0</v>
      </c>
      <c r="AX268" s="1173">
        <v>912.18</v>
      </c>
      <c r="AY268" s="1226">
        <f t="shared" si="356"/>
        <v>0</v>
      </c>
      <c r="AZ268" s="1173">
        <f t="shared" si="328"/>
        <v>0</v>
      </c>
      <c r="BA268" s="1224"/>
      <c r="BB268" s="1169">
        <v>497.8</v>
      </c>
      <c r="BC268" s="1223">
        <f t="shared" si="329"/>
        <v>0</v>
      </c>
      <c r="BD268" s="1169">
        <v>912.18</v>
      </c>
      <c r="BE268" s="1223">
        <f t="shared" si="357"/>
        <v>0</v>
      </c>
      <c r="BF268" s="1169">
        <f t="shared" si="331"/>
        <v>0</v>
      </c>
      <c r="BG268" s="1169"/>
      <c r="BH268" s="1166">
        <f t="shared" si="281"/>
        <v>0</v>
      </c>
      <c r="BI268" s="1169">
        <v>497.8</v>
      </c>
      <c r="BJ268" s="1223">
        <f t="shared" si="332"/>
        <v>0</v>
      </c>
      <c r="BK268" s="1169">
        <v>912.18</v>
      </c>
      <c r="BL268" s="1223">
        <f t="shared" si="358"/>
        <v>0</v>
      </c>
      <c r="BM268" s="1169">
        <f t="shared" si="334"/>
        <v>0</v>
      </c>
      <c r="BN268" s="1166">
        <f t="shared" si="282"/>
        <v>324</v>
      </c>
      <c r="BO268" s="1169">
        <v>497.8</v>
      </c>
      <c r="BP268" s="1223">
        <f t="shared" si="335"/>
        <v>161287.20000000001</v>
      </c>
      <c r="BQ268" s="1169">
        <v>912.18</v>
      </c>
      <c r="BR268" s="1223">
        <f t="shared" si="359"/>
        <v>295546.32</v>
      </c>
      <c r="BS268" s="1169">
        <f t="shared" si="337"/>
        <v>456833.52</v>
      </c>
    </row>
    <row r="269" spans="1:71" s="1189" customFormat="1" hidden="1" outlineLevel="1" x14ac:dyDescent="0.2">
      <c r="A269" s="1238" t="s">
        <v>792</v>
      </c>
      <c r="B269" s="1217" t="s">
        <v>400</v>
      </c>
      <c r="C269" s="1173" t="s">
        <v>32</v>
      </c>
      <c r="D269" s="1173">
        <v>666</v>
      </c>
      <c r="E269" s="1169">
        <v>497.8</v>
      </c>
      <c r="F269" s="1223">
        <f t="shared" si="305"/>
        <v>331534.8</v>
      </c>
      <c r="G269" s="1169">
        <v>699.4</v>
      </c>
      <c r="H269" s="1223">
        <f t="shared" si="349"/>
        <v>465800.39999999997</v>
      </c>
      <c r="I269" s="1169">
        <f t="shared" si="307"/>
        <v>797335.2</v>
      </c>
      <c r="J269" s="1169"/>
      <c r="K269" s="1224"/>
      <c r="L269" s="1173">
        <v>497.8</v>
      </c>
      <c r="M269" s="1226">
        <f t="shared" si="308"/>
        <v>0</v>
      </c>
      <c r="N269" s="1173">
        <v>699.4</v>
      </c>
      <c r="O269" s="1226">
        <f t="shared" si="350"/>
        <v>0</v>
      </c>
      <c r="P269" s="1173">
        <f t="shared" si="310"/>
        <v>0</v>
      </c>
      <c r="Q269" s="1224"/>
      <c r="R269" s="1173">
        <v>497.8</v>
      </c>
      <c r="S269" s="1226">
        <f t="shared" si="311"/>
        <v>0</v>
      </c>
      <c r="T269" s="1173">
        <v>699.4</v>
      </c>
      <c r="U269" s="1226">
        <f t="shared" si="351"/>
        <v>0</v>
      </c>
      <c r="V269" s="1173">
        <f t="shared" si="313"/>
        <v>0</v>
      </c>
      <c r="W269" s="1226"/>
      <c r="X269" s="1173">
        <v>497.8</v>
      </c>
      <c r="Y269" s="1226">
        <f t="shared" si="314"/>
        <v>0</v>
      </c>
      <c r="Z269" s="1173">
        <v>699.4</v>
      </c>
      <c r="AA269" s="1226">
        <f t="shared" si="352"/>
        <v>0</v>
      </c>
      <c r="AB269" s="1173">
        <f t="shared" si="316"/>
        <v>0</v>
      </c>
      <c r="AC269" s="1224"/>
      <c r="AD269" s="1173">
        <v>497.8</v>
      </c>
      <c r="AE269" s="1226">
        <f t="shared" si="317"/>
        <v>0</v>
      </c>
      <c r="AF269" s="1173">
        <v>699.4</v>
      </c>
      <c r="AG269" s="1226">
        <f t="shared" si="353"/>
        <v>0</v>
      </c>
      <c r="AH269" s="1173">
        <f t="shared" si="319"/>
        <v>0</v>
      </c>
      <c r="AI269" s="1224"/>
      <c r="AJ269" s="1173">
        <v>497.8</v>
      </c>
      <c r="AK269" s="1226">
        <f t="shared" si="320"/>
        <v>0</v>
      </c>
      <c r="AL269" s="1173">
        <v>699.4</v>
      </c>
      <c r="AM269" s="1226">
        <f t="shared" si="354"/>
        <v>0</v>
      </c>
      <c r="AN269" s="1173">
        <f t="shared" si="322"/>
        <v>0</v>
      </c>
      <c r="AO269" s="1224"/>
      <c r="AP269" s="1173">
        <v>497.8</v>
      </c>
      <c r="AQ269" s="1226">
        <f t="shared" si="323"/>
        <v>0</v>
      </c>
      <c r="AR269" s="1173">
        <v>699.4</v>
      </c>
      <c r="AS269" s="1226">
        <f t="shared" si="355"/>
        <v>0</v>
      </c>
      <c r="AT269" s="1173">
        <f t="shared" si="325"/>
        <v>0</v>
      </c>
      <c r="AU269" s="1224"/>
      <c r="AV269" s="1173">
        <v>497.8</v>
      </c>
      <c r="AW269" s="1226">
        <f t="shared" si="326"/>
        <v>0</v>
      </c>
      <c r="AX269" s="1173">
        <v>699.4</v>
      </c>
      <c r="AY269" s="1226">
        <f t="shared" si="356"/>
        <v>0</v>
      </c>
      <c r="AZ269" s="1173">
        <f t="shared" si="328"/>
        <v>0</v>
      </c>
      <c r="BA269" s="1224"/>
      <c r="BB269" s="1169">
        <v>497.8</v>
      </c>
      <c r="BC269" s="1223">
        <f t="shared" si="329"/>
        <v>0</v>
      </c>
      <c r="BD269" s="1169">
        <v>699.4</v>
      </c>
      <c r="BE269" s="1223">
        <f t="shared" si="357"/>
        <v>0</v>
      </c>
      <c r="BF269" s="1169">
        <f t="shared" si="331"/>
        <v>0</v>
      </c>
      <c r="BG269" s="1169"/>
      <c r="BH269" s="1166">
        <f t="shared" si="281"/>
        <v>0</v>
      </c>
      <c r="BI269" s="1169">
        <v>497.8</v>
      </c>
      <c r="BJ269" s="1223">
        <f t="shared" si="332"/>
        <v>0</v>
      </c>
      <c r="BK269" s="1169">
        <v>699.4</v>
      </c>
      <c r="BL269" s="1223">
        <f t="shared" si="358"/>
        <v>0</v>
      </c>
      <c r="BM269" s="1169">
        <f t="shared" si="334"/>
        <v>0</v>
      </c>
      <c r="BN269" s="1166">
        <f t="shared" si="282"/>
        <v>666</v>
      </c>
      <c r="BO269" s="1169">
        <v>497.8</v>
      </c>
      <c r="BP269" s="1223">
        <f t="shared" si="335"/>
        <v>331534.8</v>
      </c>
      <c r="BQ269" s="1169">
        <v>699.4</v>
      </c>
      <c r="BR269" s="1223">
        <f t="shared" si="359"/>
        <v>465800.39999999997</v>
      </c>
      <c r="BS269" s="1169">
        <f t="shared" si="337"/>
        <v>797335.2</v>
      </c>
    </row>
    <row r="270" spans="1:71" hidden="1" outlineLevel="1" x14ac:dyDescent="0.2">
      <c r="A270" s="1238" t="s">
        <v>793</v>
      </c>
      <c r="B270" s="1228" t="s">
        <v>346</v>
      </c>
      <c r="C270" s="1173" t="s">
        <v>32</v>
      </c>
      <c r="D270" s="1173">
        <v>24</v>
      </c>
      <c r="E270" s="1169">
        <v>131</v>
      </c>
      <c r="F270" s="1223">
        <f t="shared" si="305"/>
        <v>3144</v>
      </c>
      <c r="G270" s="1169">
        <v>367.64</v>
      </c>
      <c r="H270" s="1223">
        <f t="shared" si="349"/>
        <v>8823.36</v>
      </c>
      <c r="I270" s="1169">
        <f t="shared" si="307"/>
        <v>11967.36</v>
      </c>
      <c r="J270" s="1169"/>
      <c r="K270" s="1224"/>
      <c r="L270" s="1173">
        <v>131</v>
      </c>
      <c r="M270" s="1226">
        <f t="shared" si="308"/>
        <v>0</v>
      </c>
      <c r="N270" s="1173">
        <v>367.64</v>
      </c>
      <c r="O270" s="1226">
        <f t="shared" si="350"/>
        <v>0</v>
      </c>
      <c r="P270" s="1173">
        <f t="shared" si="310"/>
        <v>0</v>
      </c>
      <c r="Q270" s="1224"/>
      <c r="R270" s="1173">
        <v>131</v>
      </c>
      <c r="S270" s="1226">
        <f t="shared" si="311"/>
        <v>0</v>
      </c>
      <c r="T270" s="1173">
        <v>367.64</v>
      </c>
      <c r="U270" s="1226">
        <f t="shared" si="351"/>
        <v>0</v>
      </c>
      <c r="V270" s="1173">
        <f t="shared" si="313"/>
        <v>0</v>
      </c>
      <c r="W270" s="1226"/>
      <c r="X270" s="1173">
        <v>131</v>
      </c>
      <c r="Y270" s="1226">
        <f t="shared" si="314"/>
        <v>0</v>
      </c>
      <c r="Z270" s="1173">
        <v>367.64</v>
      </c>
      <c r="AA270" s="1226">
        <f t="shared" si="352"/>
        <v>0</v>
      </c>
      <c r="AB270" s="1173">
        <f t="shared" si="316"/>
        <v>0</v>
      </c>
      <c r="AC270" s="1224"/>
      <c r="AD270" s="1173">
        <v>131</v>
      </c>
      <c r="AE270" s="1226">
        <f t="shared" si="317"/>
        <v>0</v>
      </c>
      <c r="AF270" s="1173">
        <v>367.64</v>
      </c>
      <c r="AG270" s="1226">
        <f t="shared" si="353"/>
        <v>0</v>
      </c>
      <c r="AH270" s="1173">
        <f t="shared" si="319"/>
        <v>0</v>
      </c>
      <c r="AI270" s="1224"/>
      <c r="AJ270" s="1173">
        <v>131</v>
      </c>
      <c r="AK270" s="1226">
        <f t="shared" si="320"/>
        <v>0</v>
      </c>
      <c r="AL270" s="1173">
        <v>367.64</v>
      </c>
      <c r="AM270" s="1226">
        <f t="shared" si="354"/>
        <v>0</v>
      </c>
      <c r="AN270" s="1173">
        <f t="shared" si="322"/>
        <v>0</v>
      </c>
      <c r="AO270" s="1224"/>
      <c r="AP270" s="1173">
        <v>131</v>
      </c>
      <c r="AQ270" s="1226">
        <f t="shared" si="323"/>
        <v>0</v>
      </c>
      <c r="AR270" s="1173">
        <v>367.64</v>
      </c>
      <c r="AS270" s="1226">
        <f t="shared" si="355"/>
        <v>0</v>
      </c>
      <c r="AT270" s="1173">
        <f t="shared" si="325"/>
        <v>0</v>
      </c>
      <c r="AU270" s="1224"/>
      <c r="AV270" s="1173">
        <v>131</v>
      </c>
      <c r="AW270" s="1226">
        <f t="shared" si="326"/>
        <v>0</v>
      </c>
      <c r="AX270" s="1173">
        <v>367.64</v>
      </c>
      <c r="AY270" s="1226">
        <f t="shared" si="356"/>
        <v>0</v>
      </c>
      <c r="AZ270" s="1173">
        <f t="shared" si="328"/>
        <v>0</v>
      </c>
      <c r="BA270" s="1224"/>
      <c r="BB270" s="1169">
        <v>131</v>
      </c>
      <c r="BC270" s="1223">
        <f t="shared" si="329"/>
        <v>0</v>
      </c>
      <c r="BD270" s="1169">
        <v>367.64</v>
      </c>
      <c r="BE270" s="1223">
        <f t="shared" si="357"/>
        <v>0</v>
      </c>
      <c r="BF270" s="1169">
        <f t="shared" si="331"/>
        <v>0</v>
      </c>
      <c r="BG270" s="1169"/>
      <c r="BH270" s="1166">
        <f t="shared" si="281"/>
        <v>0</v>
      </c>
      <c r="BI270" s="1169">
        <v>131</v>
      </c>
      <c r="BJ270" s="1223">
        <f t="shared" si="332"/>
        <v>0</v>
      </c>
      <c r="BK270" s="1169">
        <v>367.64</v>
      </c>
      <c r="BL270" s="1223">
        <f t="shared" si="358"/>
        <v>0</v>
      </c>
      <c r="BM270" s="1169">
        <f t="shared" si="334"/>
        <v>0</v>
      </c>
      <c r="BN270" s="1166">
        <f t="shared" si="282"/>
        <v>24</v>
      </c>
      <c r="BO270" s="1169">
        <v>131</v>
      </c>
      <c r="BP270" s="1223">
        <f t="shared" si="335"/>
        <v>3144</v>
      </c>
      <c r="BQ270" s="1169">
        <v>367.64</v>
      </c>
      <c r="BR270" s="1223">
        <f t="shared" si="359"/>
        <v>8823.36</v>
      </c>
      <c r="BS270" s="1169">
        <f t="shared" si="337"/>
        <v>11967.36</v>
      </c>
    </row>
    <row r="271" spans="1:71" s="1189" customFormat="1" ht="28.5" hidden="1" outlineLevel="1" x14ac:dyDescent="0.2">
      <c r="A271" s="1238" t="s">
        <v>794</v>
      </c>
      <c r="B271" s="1228" t="s">
        <v>347</v>
      </c>
      <c r="C271" s="1173" t="s">
        <v>32</v>
      </c>
      <c r="D271" s="1173">
        <v>50</v>
      </c>
      <c r="E271" s="1169">
        <v>157.19999999999999</v>
      </c>
      <c r="F271" s="1223">
        <f t="shared" si="305"/>
        <v>7859.9999999999991</v>
      </c>
      <c r="G271" s="1169">
        <v>271.99</v>
      </c>
      <c r="H271" s="1223">
        <f t="shared" si="349"/>
        <v>13599.5</v>
      </c>
      <c r="I271" s="1169">
        <f t="shared" si="307"/>
        <v>21459.5</v>
      </c>
      <c r="J271" s="1169"/>
      <c r="K271" s="1224"/>
      <c r="L271" s="1173">
        <v>157.19999999999999</v>
      </c>
      <c r="M271" s="1226">
        <f t="shared" si="308"/>
        <v>0</v>
      </c>
      <c r="N271" s="1173">
        <v>271.99</v>
      </c>
      <c r="O271" s="1226">
        <f t="shared" si="350"/>
        <v>0</v>
      </c>
      <c r="P271" s="1173">
        <f t="shared" si="310"/>
        <v>0</v>
      </c>
      <c r="Q271" s="1224"/>
      <c r="R271" s="1173">
        <v>157.19999999999999</v>
      </c>
      <c r="S271" s="1226">
        <f t="shared" si="311"/>
        <v>0</v>
      </c>
      <c r="T271" s="1173">
        <v>271.99</v>
      </c>
      <c r="U271" s="1226">
        <f t="shared" si="351"/>
        <v>0</v>
      </c>
      <c r="V271" s="1173">
        <f t="shared" si="313"/>
        <v>0</v>
      </c>
      <c r="W271" s="1226"/>
      <c r="X271" s="1173">
        <v>157.19999999999999</v>
      </c>
      <c r="Y271" s="1226">
        <f t="shared" si="314"/>
        <v>0</v>
      </c>
      <c r="Z271" s="1173">
        <v>271.99</v>
      </c>
      <c r="AA271" s="1226">
        <f t="shared" si="352"/>
        <v>0</v>
      </c>
      <c r="AB271" s="1173">
        <f t="shared" si="316"/>
        <v>0</v>
      </c>
      <c r="AC271" s="1224"/>
      <c r="AD271" s="1173">
        <v>157.19999999999999</v>
      </c>
      <c r="AE271" s="1226">
        <f t="shared" si="317"/>
        <v>0</v>
      </c>
      <c r="AF271" s="1173">
        <v>271.99</v>
      </c>
      <c r="AG271" s="1226">
        <f t="shared" si="353"/>
        <v>0</v>
      </c>
      <c r="AH271" s="1173">
        <f t="shared" si="319"/>
        <v>0</v>
      </c>
      <c r="AI271" s="1224"/>
      <c r="AJ271" s="1173">
        <v>157.19999999999999</v>
      </c>
      <c r="AK271" s="1226">
        <f t="shared" si="320"/>
        <v>0</v>
      </c>
      <c r="AL271" s="1173">
        <v>271.99</v>
      </c>
      <c r="AM271" s="1226">
        <f t="shared" si="354"/>
        <v>0</v>
      </c>
      <c r="AN271" s="1173">
        <f t="shared" si="322"/>
        <v>0</v>
      </c>
      <c r="AO271" s="1224"/>
      <c r="AP271" s="1173">
        <v>157.19999999999999</v>
      </c>
      <c r="AQ271" s="1226">
        <f t="shared" si="323"/>
        <v>0</v>
      </c>
      <c r="AR271" s="1173">
        <v>271.99</v>
      </c>
      <c r="AS271" s="1226">
        <f t="shared" si="355"/>
        <v>0</v>
      </c>
      <c r="AT271" s="1173">
        <f t="shared" si="325"/>
        <v>0</v>
      </c>
      <c r="AU271" s="1224"/>
      <c r="AV271" s="1173">
        <v>157.19999999999999</v>
      </c>
      <c r="AW271" s="1226">
        <f t="shared" si="326"/>
        <v>0</v>
      </c>
      <c r="AX271" s="1173">
        <v>271.99</v>
      </c>
      <c r="AY271" s="1226">
        <f t="shared" si="356"/>
        <v>0</v>
      </c>
      <c r="AZ271" s="1173">
        <f t="shared" si="328"/>
        <v>0</v>
      </c>
      <c r="BA271" s="1224"/>
      <c r="BB271" s="1169">
        <v>157.19999999999999</v>
      </c>
      <c r="BC271" s="1223">
        <f t="shared" si="329"/>
        <v>0</v>
      </c>
      <c r="BD271" s="1169">
        <v>271.99</v>
      </c>
      <c r="BE271" s="1223">
        <f t="shared" si="357"/>
        <v>0</v>
      </c>
      <c r="BF271" s="1169">
        <f t="shared" si="331"/>
        <v>0</v>
      </c>
      <c r="BG271" s="1169"/>
      <c r="BH271" s="1166">
        <f t="shared" si="281"/>
        <v>0</v>
      </c>
      <c r="BI271" s="1169">
        <v>157.19999999999999</v>
      </c>
      <c r="BJ271" s="1223">
        <f t="shared" si="332"/>
        <v>0</v>
      </c>
      <c r="BK271" s="1169">
        <v>271.99</v>
      </c>
      <c r="BL271" s="1223">
        <f t="shared" si="358"/>
        <v>0</v>
      </c>
      <c r="BM271" s="1169">
        <f t="shared" si="334"/>
        <v>0</v>
      </c>
      <c r="BN271" s="1166">
        <f t="shared" si="282"/>
        <v>50</v>
      </c>
      <c r="BO271" s="1169">
        <v>157.19999999999999</v>
      </c>
      <c r="BP271" s="1223">
        <f t="shared" si="335"/>
        <v>7859.9999999999991</v>
      </c>
      <c r="BQ271" s="1169">
        <v>271.99</v>
      </c>
      <c r="BR271" s="1223">
        <f t="shared" si="359"/>
        <v>13599.5</v>
      </c>
      <c r="BS271" s="1169">
        <f t="shared" si="337"/>
        <v>21459.5</v>
      </c>
    </row>
    <row r="272" spans="1:71" s="1189" customFormat="1" ht="28.5" hidden="1" outlineLevel="1" x14ac:dyDescent="0.2">
      <c r="A272" s="1238" t="s">
        <v>795</v>
      </c>
      <c r="B272" s="1228" t="s">
        <v>1382</v>
      </c>
      <c r="C272" s="1173" t="s">
        <v>1261</v>
      </c>
      <c r="D272" s="1173">
        <v>5</v>
      </c>
      <c r="E272" s="1169">
        <v>1572</v>
      </c>
      <c r="F272" s="1223">
        <f t="shared" si="305"/>
        <v>7860</v>
      </c>
      <c r="G272" s="1169">
        <v>2977</v>
      </c>
      <c r="H272" s="1223">
        <f t="shared" si="349"/>
        <v>14885</v>
      </c>
      <c r="I272" s="1169">
        <f t="shared" si="307"/>
        <v>22745</v>
      </c>
      <c r="J272" s="1169"/>
      <c r="K272" s="1224"/>
      <c r="L272" s="1173">
        <v>1572</v>
      </c>
      <c r="M272" s="1226">
        <f t="shared" si="308"/>
        <v>0</v>
      </c>
      <c r="N272" s="1173">
        <v>2977</v>
      </c>
      <c r="O272" s="1226">
        <f t="shared" si="350"/>
        <v>0</v>
      </c>
      <c r="P272" s="1173">
        <f t="shared" si="310"/>
        <v>0</v>
      </c>
      <c r="Q272" s="1224"/>
      <c r="R272" s="1173">
        <v>1572</v>
      </c>
      <c r="S272" s="1226">
        <f t="shared" si="311"/>
        <v>0</v>
      </c>
      <c r="T272" s="1173">
        <v>2977</v>
      </c>
      <c r="U272" s="1226">
        <f t="shared" si="351"/>
        <v>0</v>
      </c>
      <c r="V272" s="1173">
        <f t="shared" si="313"/>
        <v>0</v>
      </c>
      <c r="W272" s="1226"/>
      <c r="X272" s="1173">
        <v>1572</v>
      </c>
      <c r="Y272" s="1226">
        <f t="shared" si="314"/>
        <v>0</v>
      </c>
      <c r="Z272" s="1173">
        <v>2977</v>
      </c>
      <c r="AA272" s="1226">
        <f t="shared" si="352"/>
        <v>0</v>
      </c>
      <c r="AB272" s="1173">
        <f t="shared" si="316"/>
        <v>0</v>
      </c>
      <c r="AC272" s="1224"/>
      <c r="AD272" s="1173">
        <v>1572</v>
      </c>
      <c r="AE272" s="1226">
        <f t="shared" si="317"/>
        <v>0</v>
      </c>
      <c r="AF272" s="1173">
        <v>2977</v>
      </c>
      <c r="AG272" s="1226">
        <f t="shared" si="353"/>
        <v>0</v>
      </c>
      <c r="AH272" s="1173">
        <f t="shared" si="319"/>
        <v>0</v>
      </c>
      <c r="AI272" s="1224"/>
      <c r="AJ272" s="1173">
        <v>1572</v>
      </c>
      <c r="AK272" s="1226">
        <f t="shared" si="320"/>
        <v>0</v>
      </c>
      <c r="AL272" s="1173">
        <v>2977</v>
      </c>
      <c r="AM272" s="1226">
        <f t="shared" si="354"/>
        <v>0</v>
      </c>
      <c r="AN272" s="1173">
        <f t="shared" si="322"/>
        <v>0</v>
      </c>
      <c r="AO272" s="1224"/>
      <c r="AP272" s="1173">
        <v>1572</v>
      </c>
      <c r="AQ272" s="1226">
        <f t="shared" si="323"/>
        <v>0</v>
      </c>
      <c r="AR272" s="1173">
        <v>2977</v>
      </c>
      <c r="AS272" s="1226">
        <f t="shared" si="355"/>
        <v>0</v>
      </c>
      <c r="AT272" s="1173">
        <f t="shared" si="325"/>
        <v>0</v>
      </c>
      <c r="AU272" s="1224"/>
      <c r="AV272" s="1173">
        <v>1572</v>
      </c>
      <c r="AW272" s="1226">
        <f t="shared" si="326"/>
        <v>0</v>
      </c>
      <c r="AX272" s="1173">
        <v>2977</v>
      </c>
      <c r="AY272" s="1226">
        <f t="shared" si="356"/>
        <v>0</v>
      </c>
      <c r="AZ272" s="1173">
        <f t="shared" si="328"/>
        <v>0</v>
      </c>
      <c r="BA272" s="1224"/>
      <c r="BB272" s="1169">
        <v>1572</v>
      </c>
      <c r="BC272" s="1223">
        <f t="shared" si="329"/>
        <v>0</v>
      </c>
      <c r="BD272" s="1169">
        <v>2977</v>
      </c>
      <c r="BE272" s="1223">
        <f t="shared" si="357"/>
        <v>0</v>
      </c>
      <c r="BF272" s="1169">
        <f t="shared" si="331"/>
        <v>0</v>
      </c>
      <c r="BG272" s="1169"/>
      <c r="BH272" s="1166">
        <f t="shared" si="281"/>
        <v>0</v>
      </c>
      <c r="BI272" s="1169">
        <v>1572</v>
      </c>
      <c r="BJ272" s="1223">
        <f t="shared" si="332"/>
        <v>0</v>
      </c>
      <c r="BK272" s="1169">
        <v>2977</v>
      </c>
      <c r="BL272" s="1223">
        <f t="shared" si="358"/>
        <v>0</v>
      </c>
      <c r="BM272" s="1169">
        <f t="shared" si="334"/>
        <v>0</v>
      </c>
      <c r="BN272" s="1166">
        <f t="shared" si="282"/>
        <v>5</v>
      </c>
      <c r="BO272" s="1169">
        <v>1572</v>
      </c>
      <c r="BP272" s="1223">
        <f t="shared" si="335"/>
        <v>7860</v>
      </c>
      <c r="BQ272" s="1169">
        <v>2977</v>
      </c>
      <c r="BR272" s="1223">
        <f t="shared" si="359"/>
        <v>14885</v>
      </c>
      <c r="BS272" s="1169">
        <f t="shared" si="337"/>
        <v>22745</v>
      </c>
    </row>
    <row r="273" spans="1:71" s="1181" customFormat="1" ht="28.5" hidden="1" outlineLevel="1" x14ac:dyDescent="0.2">
      <c r="A273" s="1238" t="s">
        <v>796</v>
      </c>
      <c r="B273" s="1228" t="s">
        <v>1383</v>
      </c>
      <c r="C273" s="1173" t="s">
        <v>1261</v>
      </c>
      <c r="D273" s="1173">
        <v>3</v>
      </c>
      <c r="E273" s="1169">
        <v>1572</v>
      </c>
      <c r="F273" s="1223">
        <f t="shared" si="305"/>
        <v>4716</v>
      </c>
      <c r="G273" s="1169">
        <v>2107.04</v>
      </c>
      <c r="H273" s="1223">
        <f t="shared" si="349"/>
        <v>6321.12</v>
      </c>
      <c r="I273" s="1169">
        <f t="shared" si="307"/>
        <v>11037.119999999999</v>
      </c>
      <c r="J273" s="1169"/>
      <c r="K273" s="1224"/>
      <c r="L273" s="1173">
        <v>1572</v>
      </c>
      <c r="M273" s="1226">
        <f t="shared" si="308"/>
        <v>0</v>
      </c>
      <c r="N273" s="1173">
        <v>2107.04</v>
      </c>
      <c r="O273" s="1226">
        <f t="shared" si="350"/>
        <v>0</v>
      </c>
      <c r="P273" s="1173">
        <f t="shared" si="310"/>
        <v>0</v>
      </c>
      <c r="Q273" s="1224"/>
      <c r="R273" s="1173">
        <v>1572</v>
      </c>
      <c r="S273" s="1226">
        <f t="shared" si="311"/>
        <v>0</v>
      </c>
      <c r="T273" s="1173">
        <v>2107.04</v>
      </c>
      <c r="U273" s="1226">
        <f t="shared" si="351"/>
        <v>0</v>
      </c>
      <c r="V273" s="1173">
        <f t="shared" si="313"/>
        <v>0</v>
      </c>
      <c r="W273" s="1226"/>
      <c r="X273" s="1173">
        <v>1572</v>
      </c>
      <c r="Y273" s="1226">
        <f t="shared" si="314"/>
        <v>0</v>
      </c>
      <c r="Z273" s="1173">
        <v>2107.04</v>
      </c>
      <c r="AA273" s="1226">
        <f t="shared" si="352"/>
        <v>0</v>
      </c>
      <c r="AB273" s="1173">
        <f t="shared" si="316"/>
        <v>0</v>
      </c>
      <c r="AC273" s="1224"/>
      <c r="AD273" s="1173">
        <v>1572</v>
      </c>
      <c r="AE273" s="1226">
        <f t="shared" si="317"/>
        <v>0</v>
      </c>
      <c r="AF273" s="1173">
        <v>2107.04</v>
      </c>
      <c r="AG273" s="1226">
        <f t="shared" si="353"/>
        <v>0</v>
      </c>
      <c r="AH273" s="1173">
        <f t="shared" si="319"/>
        <v>0</v>
      </c>
      <c r="AI273" s="1224"/>
      <c r="AJ273" s="1173">
        <v>1572</v>
      </c>
      <c r="AK273" s="1226">
        <f t="shared" si="320"/>
        <v>0</v>
      </c>
      <c r="AL273" s="1173">
        <v>2107.04</v>
      </c>
      <c r="AM273" s="1226">
        <f t="shared" si="354"/>
        <v>0</v>
      </c>
      <c r="AN273" s="1173">
        <f t="shared" si="322"/>
        <v>0</v>
      </c>
      <c r="AO273" s="1224"/>
      <c r="AP273" s="1173">
        <v>1572</v>
      </c>
      <c r="AQ273" s="1226">
        <f t="shared" si="323"/>
        <v>0</v>
      </c>
      <c r="AR273" s="1173">
        <v>2107.04</v>
      </c>
      <c r="AS273" s="1226">
        <f t="shared" si="355"/>
        <v>0</v>
      </c>
      <c r="AT273" s="1173">
        <f t="shared" si="325"/>
        <v>0</v>
      </c>
      <c r="AU273" s="1224"/>
      <c r="AV273" s="1173">
        <v>1572</v>
      </c>
      <c r="AW273" s="1226">
        <f t="shared" si="326"/>
        <v>0</v>
      </c>
      <c r="AX273" s="1173">
        <v>2107.04</v>
      </c>
      <c r="AY273" s="1226">
        <f t="shared" si="356"/>
        <v>0</v>
      </c>
      <c r="AZ273" s="1173">
        <f t="shared" si="328"/>
        <v>0</v>
      </c>
      <c r="BA273" s="1224"/>
      <c r="BB273" s="1169">
        <v>1572</v>
      </c>
      <c r="BC273" s="1223">
        <f t="shared" si="329"/>
        <v>0</v>
      </c>
      <c r="BD273" s="1169">
        <v>2107.04</v>
      </c>
      <c r="BE273" s="1223">
        <f t="shared" si="357"/>
        <v>0</v>
      </c>
      <c r="BF273" s="1169">
        <f t="shared" si="331"/>
        <v>0</v>
      </c>
      <c r="BG273" s="1169"/>
      <c r="BH273" s="1166">
        <f t="shared" si="281"/>
        <v>0</v>
      </c>
      <c r="BI273" s="1169">
        <v>1572</v>
      </c>
      <c r="BJ273" s="1223">
        <f t="shared" si="332"/>
        <v>0</v>
      </c>
      <c r="BK273" s="1169">
        <v>2107.04</v>
      </c>
      <c r="BL273" s="1223">
        <f t="shared" si="358"/>
        <v>0</v>
      </c>
      <c r="BM273" s="1169">
        <f t="shared" si="334"/>
        <v>0</v>
      </c>
      <c r="BN273" s="1166">
        <f t="shared" si="282"/>
        <v>3</v>
      </c>
      <c r="BO273" s="1169">
        <v>1572</v>
      </c>
      <c r="BP273" s="1223">
        <f t="shared" si="335"/>
        <v>4716</v>
      </c>
      <c r="BQ273" s="1169">
        <v>2107.04</v>
      </c>
      <c r="BR273" s="1223">
        <f t="shared" si="359"/>
        <v>6321.12</v>
      </c>
      <c r="BS273" s="1169">
        <f t="shared" si="337"/>
        <v>11037.119999999999</v>
      </c>
    </row>
    <row r="274" spans="1:71" s="1189" customFormat="1" ht="28.5" hidden="1" outlineLevel="1" x14ac:dyDescent="0.2">
      <c r="A274" s="1238" t="s">
        <v>797</v>
      </c>
      <c r="B274" s="1228" t="s">
        <v>1384</v>
      </c>
      <c r="C274" s="1173" t="s">
        <v>1261</v>
      </c>
      <c r="D274" s="1173">
        <v>7</v>
      </c>
      <c r="E274" s="1169">
        <v>1572</v>
      </c>
      <c r="F274" s="1223">
        <f t="shared" si="305"/>
        <v>11004</v>
      </c>
      <c r="G274" s="1169">
        <v>4028.7</v>
      </c>
      <c r="H274" s="1223">
        <f t="shared" si="349"/>
        <v>28200.899999999998</v>
      </c>
      <c r="I274" s="1169">
        <f t="shared" si="307"/>
        <v>39204.899999999994</v>
      </c>
      <c r="J274" s="1169"/>
      <c r="K274" s="1224"/>
      <c r="L274" s="1173">
        <v>1572</v>
      </c>
      <c r="M274" s="1226">
        <f t="shared" si="308"/>
        <v>0</v>
      </c>
      <c r="N274" s="1173">
        <v>4028.7</v>
      </c>
      <c r="O274" s="1226">
        <f t="shared" si="350"/>
        <v>0</v>
      </c>
      <c r="P274" s="1173">
        <f t="shared" si="310"/>
        <v>0</v>
      </c>
      <c r="Q274" s="1224"/>
      <c r="R274" s="1173">
        <v>1572</v>
      </c>
      <c r="S274" s="1226">
        <f t="shared" si="311"/>
        <v>0</v>
      </c>
      <c r="T274" s="1173">
        <v>4028.7</v>
      </c>
      <c r="U274" s="1226">
        <f t="shared" si="351"/>
        <v>0</v>
      </c>
      <c r="V274" s="1173">
        <f t="shared" si="313"/>
        <v>0</v>
      </c>
      <c r="W274" s="1226"/>
      <c r="X274" s="1173">
        <v>1572</v>
      </c>
      <c r="Y274" s="1226">
        <f t="shared" si="314"/>
        <v>0</v>
      </c>
      <c r="Z274" s="1173">
        <v>4028.7</v>
      </c>
      <c r="AA274" s="1226">
        <f t="shared" si="352"/>
        <v>0</v>
      </c>
      <c r="AB274" s="1173">
        <f t="shared" si="316"/>
        <v>0</v>
      </c>
      <c r="AC274" s="1224"/>
      <c r="AD274" s="1173">
        <v>1572</v>
      </c>
      <c r="AE274" s="1226">
        <f t="shared" si="317"/>
        <v>0</v>
      </c>
      <c r="AF274" s="1173">
        <v>4028.7</v>
      </c>
      <c r="AG274" s="1226">
        <f t="shared" si="353"/>
        <v>0</v>
      </c>
      <c r="AH274" s="1173">
        <f t="shared" si="319"/>
        <v>0</v>
      </c>
      <c r="AI274" s="1224"/>
      <c r="AJ274" s="1173">
        <v>1572</v>
      </c>
      <c r="AK274" s="1226">
        <f t="shared" si="320"/>
        <v>0</v>
      </c>
      <c r="AL274" s="1173">
        <v>4028.7</v>
      </c>
      <c r="AM274" s="1226">
        <f t="shared" si="354"/>
        <v>0</v>
      </c>
      <c r="AN274" s="1173">
        <f t="shared" si="322"/>
        <v>0</v>
      </c>
      <c r="AO274" s="1224"/>
      <c r="AP274" s="1173">
        <v>1572</v>
      </c>
      <c r="AQ274" s="1226">
        <f t="shared" si="323"/>
        <v>0</v>
      </c>
      <c r="AR274" s="1173">
        <v>4028.7</v>
      </c>
      <c r="AS274" s="1226">
        <f t="shared" si="355"/>
        <v>0</v>
      </c>
      <c r="AT274" s="1173">
        <f t="shared" si="325"/>
        <v>0</v>
      </c>
      <c r="AU274" s="1224"/>
      <c r="AV274" s="1173">
        <v>1572</v>
      </c>
      <c r="AW274" s="1226">
        <f t="shared" si="326"/>
        <v>0</v>
      </c>
      <c r="AX274" s="1173">
        <v>4028.7</v>
      </c>
      <c r="AY274" s="1226">
        <f t="shared" si="356"/>
        <v>0</v>
      </c>
      <c r="AZ274" s="1173">
        <f t="shared" si="328"/>
        <v>0</v>
      </c>
      <c r="BA274" s="1224"/>
      <c r="BB274" s="1169">
        <v>1572</v>
      </c>
      <c r="BC274" s="1223">
        <f t="shared" si="329"/>
        <v>0</v>
      </c>
      <c r="BD274" s="1169">
        <v>4028.7</v>
      </c>
      <c r="BE274" s="1223">
        <f t="shared" si="357"/>
        <v>0</v>
      </c>
      <c r="BF274" s="1169">
        <f t="shared" si="331"/>
        <v>0</v>
      </c>
      <c r="BG274" s="1169"/>
      <c r="BH274" s="1166">
        <f t="shared" si="281"/>
        <v>0</v>
      </c>
      <c r="BI274" s="1169">
        <v>1572</v>
      </c>
      <c r="BJ274" s="1223">
        <f t="shared" si="332"/>
        <v>0</v>
      </c>
      <c r="BK274" s="1169">
        <v>4028.7</v>
      </c>
      <c r="BL274" s="1223">
        <f t="shared" si="358"/>
        <v>0</v>
      </c>
      <c r="BM274" s="1169">
        <f t="shared" si="334"/>
        <v>0</v>
      </c>
      <c r="BN274" s="1166">
        <f t="shared" si="282"/>
        <v>7</v>
      </c>
      <c r="BO274" s="1169">
        <v>1572</v>
      </c>
      <c r="BP274" s="1223">
        <f t="shared" si="335"/>
        <v>11004</v>
      </c>
      <c r="BQ274" s="1169">
        <v>4028.7</v>
      </c>
      <c r="BR274" s="1223">
        <f t="shared" si="359"/>
        <v>28200.899999999998</v>
      </c>
      <c r="BS274" s="1169">
        <f t="shared" si="337"/>
        <v>39204.899999999994</v>
      </c>
    </row>
    <row r="275" spans="1:71" s="1189" customFormat="1" ht="28.5" hidden="1" outlineLevel="1" x14ac:dyDescent="0.2">
      <c r="A275" s="1238" t="s">
        <v>798</v>
      </c>
      <c r="B275" s="1228" t="s">
        <v>1385</v>
      </c>
      <c r="C275" s="1173" t="s">
        <v>1261</v>
      </c>
      <c r="D275" s="1173">
        <v>120</v>
      </c>
      <c r="E275" s="1169">
        <v>353.7</v>
      </c>
      <c r="F275" s="1223">
        <f t="shared" si="305"/>
        <v>42444</v>
      </c>
      <c r="G275" s="1169">
        <v>868.83</v>
      </c>
      <c r="H275" s="1223">
        <f t="shared" si="349"/>
        <v>104259.6</v>
      </c>
      <c r="I275" s="1169">
        <f t="shared" si="307"/>
        <v>146703.6</v>
      </c>
      <c r="J275" s="1169"/>
      <c r="K275" s="1224"/>
      <c r="L275" s="1173">
        <v>353.7</v>
      </c>
      <c r="M275" s="1226">
        <f t="shared" si="308"/>
        <v>0</v>
      </c>
      <c r="N275" s="1173">
        <v>868.83</v>
      </c>
      <c r="O275" s="1226">
        <f t="shared" si="350"/>
        <v>0</v>
      </c>
      <c r="P275" s="1173">
        <f t="shared" si="310"/>
        <v>0</v>
      </c>
      <c r="Q275" s="1224"/>
      <c r="R275" s="1173">
        <v>353.7</v>
      </c>
      <c r="S275" s="1226">
        <f t="shared" si="311"/>
        <v>0</v>
      </c>
      <c r="T275" s="1173">
        <v>868.83</v>
      </c>
      <c r="U275" s="1226">
        <f t="shared" si="351"/>
        <v>0</v>
      </c>
      <c r="V275" s="1173">
        <f t="shared" si="313"/>
        <v>0</v>
      </c>
      <c r="W275" s="1226"/>
      <c r="X275" s="1173">
        <v>353.7</v>
      </c>
      <c r="Y275" s="1226">
        <f t="shared" si="314"/>
        <v>0</v>
      </c>
      <c r="Z275" s="1173">
        <v>868.83</v>
      </c>
      <c r="AA275" s="1226">
        <f t="shared" si="352"/>
        <v>0</v>
      </c>
      <c r="AB275" s="1173">
        <f t="shared" si="316"/>
        <v>0</v>
      </c>
      <c r="AC275" s="1224"/>
      <c r="AD275" s="1173">
        <v>353.7</v>
      </c>
      <c r="AE275" s="1226">
        <f t="shared" si="317"/>
        <v>0</v>
      </c>
      <c r="AF275" s="1173">
        <v>868.83</v>
      </c>
      <c r="AG275" s="1226">
        <f t="shared" si="353"/>
        <v>0</v>
      </c>
      <c r="AH275" s="1173">
        <f t="shared" si="319"/>
        <v>0</v>
      </c>
      <c r="AI275" s="1224"/>
      <c r="AJ275" s="1173">
        <v>353.7</v>
      </c>
      <c r="AK275" s="1226">
        <f t="shared" si="320"/>
        <v>0</v>
      </c>
      <c r="AL275" s="1173">
        <v>868.83</v>
      </c>
      <c r="AM275" s="1226">
        <f t="shared" si="354"/>
        <v>0</v>
      </c>
      <c r="AN275" s="1173">
        <f t="shared" si="322"/>
        <v>0</v>
      </c>
      <c r="AO275" s="1224"/>
      <c r="AP275" s="1173">
        <v>353.7</v>
      </c>
      <c r="AQ275" s="1226">
        <f t="shared" si="323"/>
        <v>0</v>
      </c>
      <c r="AR275" s="1173">
        <v>868.83</v>
      </c>
      <c r="AS275" s="1226">
        <f t="shared" si="355"/>
        <v>0</v>
      </c>
      <c r="AT275" s="1173">
        <f t="shared" si="325"/>
        <v>0</v>
      </c>
      <c r="AU275" s="1224"/>
      <c r="AV275" s="1173">
        <v>353.7</v>
      </c>
      <c r="AW275" s="1226">
        <f t="shared" si="326"/>
        <v>0</v>
      </c>
      <c r="AX275" s="1173">
        <v>868.83</v>
      </c>
      <c r="AY275" s="1226">
        <f t="shared" si="356"/>
        <v>0</v>
      </c>
      <c r="AZ275" s="1173">
        <f t="shared" si="328"/>
        <v>0</v>
      </c>
      <c r="BA275" s="1224"/>
      <c r="BB275" s="1169">
        <v>353.7</v>
      </c>
      <c r="BC275" s="1223">
        <f t="shared" si="329"/>
        <v>0</v>
      </c>
      <c r="BD275" s="1169">
        <v>868.83</v>
      </c>
      <c r="BE275" s="1223">
        <f t="shared" si="357"/>
        <v>0</v>
      </c>
      <c r="BF275" s="1169">
        <f t="shared" si="331"/>
        <v>0</v>
      </c>
      <c r="BG275" s="1169"/>
      <c r="BH275" s="1166">
        <f t="shared" si="281"/>
        <v>0</v>
      </c>
      <c r="BI275" s="1169">
        <v>353.7</v>
      </c>
      <c r="BJ275" s="1223">
        <f t="shared" si="332"/>
        <v>0</v>
      </c>
      <c r="BK275" s="1169">
        <v>868.83</v>
      </c>
      <c r="BL275" s="1223">
        <f t="shared" si="358"/>
        <v>0</v>
      </c>
      <c r="BM275" s="1169">
        <f t="shared" si="334"/>
        <v>0</v>
      </c>
      <c r="BN275" s="1166">
        <f t="shared" si="282"/>
        <v>120</v>
      </c>
      <c r="BO275" s="1169">
        <v>353.7</v>
      </c>
      <c r="BP275" s="1223">
        <f t="shared" si="335"/>
        <v>42444</v>
      </c>
      <c r="BQ275" s="1169">
        <v>868.83</v>
      </c>
      <c r="BR275" s="1223">
        <f t="shared" si="359"/>
        <v>104259.6</v>
      </c>
      <c r="BS275" s="1169">
        <f t="shared" si="337"/>
        <v>146703.6</v>
      </c>
    </row>
    <row r="276" spans="1:71" s="1189" customFormat="1" ht="28.5" hidden="1" outlineLevel="1" x14ac:dyDescent="0.2">
      <c r="A276" s="1238" t="s">
        <v>799</v>
      </c>
      <c r="B276" s="1228" t="s">
        <v>1386</v>
      </c>
      <c r="C276" s="1173" t="s">
        <v>1261</v>
      </c>
      <c r="D276" s="1173">
        <v>600</v>
      </c>
      <c r="E276" s="1169">
        <v>353.7</v>
      </c>
      <c r="F276" s="1223">
        <f t="shared" si="305"/>
        <v>212220</v>
      </c>
      <c r="G276" s="1169">
        <v>171.08</v>
      </c>
      <c r="H276" s="1223">
        <f t="shared" si="349"/>
        <v>102648.00000000001</v>
      </c>
      <c r="I276" s="1169">
        <f t="shared" si="307"/>
        <v>314868</v>
      </c>
      <c r="J276" s="1169"/>
      <c r="K276" s="1224"/>
      <c r="L276" s="1173">
        <v>353.7</v>
      </c>
      <c r="M276" s="1226">
        <f t="shared" si="308"/>
        <v>0</v>
      </c>
      <c r="N276" s="1173">
        <v>171.08</v>
      </c>
      <c r="O276" s="1226">
        <f t="shared" si="350"/>
        <v>0</v>
      </c>
      <c r="P276" s="1173">
        <f t="shared" si="310"/>
        <v>0</v>
      </c>
      <c r="Q276" s="1224"/>
      <c r="R276" s="1173">
        <v>353.7</v>
      </c>
      <c r="S276" s="1226">
        <f t="shared" si="311"/>
        <v>0</v>
      </c>
      <c r="T276" s="1173">
        <v>171.08</v>
      </c>
      <c r="U276" s="1226">
        <f t="shared" si="351"/>
        <v>0</v>
      </c>
      <c r="V276" s="1173">
        <f t="shared" si="313"/>
        <v>0</v>
      </c>
      <c r="W276" s="1226"/>
      <c r="X276" s="1173">
        <v>353.7</v>
      </c>
      <c r="Y276" s="1226">
        <f t="shared" si="314"/>
        <v>0</v>
      </c>
      <c r="Z276" s="1173">
        <v>171.08</v>
      </c>
      <c r="AA276" s="1226">
        <f t="shared" si="352"/>
        <v>0</v>
      </c>
      <c r="AB276" s="1173">
        <f t="shared" si="316"/>
        <v>0</v>
      </c>
      <c r="AC276" s="1224"/>
      <c r="AD276" s="1173">
        <v>353.7</v>
      </c>
      <c r="AE276" s="1226">
        <f t="shared" si="317"/>
        <v>0</v>
      </c>
      <c r="AF276" s="1173">
        <v>171.08</v>
      </c>
      <c r="AG276" s="1226">
        <f t="shared" si="353"/>
        <v>0</v>
      </c>
      <c r="AH276" s="1173">
        <f t="shared" si="319"/>
        <v>0</v>
      </c>
      <c r="AI276" s="1224"/>
      <c r="AJ276" s="1173">
        <v>353.7</v>
      </c>
      <c r="AK276" s="1226">
        <f t="shared" si="320"/>
        <v>0</v>
      </c>
      <c r="AL276" s="1173">
        <v>171.08</v>
      </c>
      <c r="AM276" s="1226">
        <f t="shared" si="354"/>
        <v>0</v>
      </c>
      <c r="AN276" s="1173">
        <f t="shared" si="322"/>
        <v>0</v>
      </c>
      <c r="AO276" s="1224"/>
      <c r="AP276" s="1173">
        <v>353.7</v>
      </c>
      <c r="AQ276" s="1226">
        <f t="shared" si="323"/>
        <v>0</v>
      </c>
      <c r="AR276" s="1173">
        <v>171.08</v>
      </c>
      <c r="AS276" s="1226">
        <f t="shared" si="355"/>
        <v>0</v>
      </c>
      <c r="AT276" s="1173">
        <f t="shared" si="325"/>
        <v>0</v>
      </c>
      <c r="AU276" s="1224"/>
      <c r="AV276" s="1173">
        <v>353.7</v>
      </c>
      <c r="AW276" s="1226">
        <f t="shared" si="326"/>
        <v>0</v>
      </c>
      <c r="AX276" s="1173">
        <v>171.08</v>
      </c>
      <c r="AY276" s="1226">
        <f t="shared" si="356"/>
        <v>0</v>
      </c>
      <c r="AZ276" s="1173">
        <f t="shared" si="328"/>
        <v>0</v>
      </c>
      <c r="BA276" s="1224"/>
      <c r="BB276" s="1169">
        <v>353.7</v>
      </c>
      <c r="BC276" s="1223">
        <f t="shared" si="329"/>
        <v>0</v>
      </c>
      <c r="BD276" s="1169">
        <v>171.08</v>
      </c>
      <c r="BE276" s="1223">
        <f t="shared" si="357"/>
        <v>0</v>
      </c>
      <c r="BF276" s="1169">
        <f t="shared" si="331"/>
        <v>0</v>
      </c>
      <c r="BG276" s="1169"/>
      <c r="BH276" s="1166">
        <f t="shared" si="281"/>
        <v>0</v>
      </c>
      <c r="BI276" s="1169">
        <v>353.7</v>
      </c>
      <c r="BJ276" s="1223">
        <f t="shared" si="332"/>
        <v>0</v>
      </c>
      <c r="BK276" s="1169">
        <v>171.08</v>
      </c>
      <c r="BL276" s="1223">
        <f t="shared" si="358"/>
        <v>0</v>
      </c>
      <c r="BM276" s="1169">
        <f t="shared" si="334"/>
        <v>0</v>
      </c>
      <c r="BN276" s="1166">
        <f t="shared" si="282"/>
        <v>600</v>
      </c>
      <c r="BO276" s="1169">
        <v>353.7</v>
      </c>
      <c r="BP276" s="1223">
        <f t="shared" si="335"/>
        <v>212220</v>
      </c>
      <c r="BQ276" s="1169">
        <v>171.08</v>
      </c>
      <c r="BR276" s="1223">
        <f t="shared" si="359"/>
        <v>102648.00000000001</v>
      </c>
      <c r="BS276" s="1169">
        <f t="shared" si="337"/>
        <v>314868</v>
      </c>
    </row>
    <row r="277" spans="1:71" s="1189" customFormat="1" hidden="1" outlineLevel="1" x14ac:dyDescent="0.2">
      <c r="A277" s="1238" t="s">
        <v>800</v>
      </c>
      <c r="B277" s="1228" t="s">
        <v>1311</v>
      </c>
      <c r="C277" s="1173" t="s">
        <v>1261</v>
      </c>
      <c r="D277" s="1173">
        <v>625</v>
      </c>
      <c r="E277" s="1169">
        <v>32.75</v>
      </c>
      <c r="F277" s="1223">
        <f t="shared" si="305"/>
        <v>20468.75</v>
      </c>
      <c r="G277" s="1169">
        <v>107.93</v>
      </c>
      <c r="H277" s="1223">
        <f t="shared" si="349"/>
        <v>67456.25</v>
      </c>
      <c r="I277" s="1169">
        <f t="shared" si="307"/>
        <v>87925</v>
      </c>
      <c r="J277" s="1169"/>
      <c r="K277" s="1224"/>
      <c r="L277" s="1173">
        <v>32.75</v>
      </c>
      <c r="M277" s="1226">
        <f t="shared" si="308"/>
        <v>0</v>
      </c>
      <c r="N277" s="1173">
        <v>107.93</v>
      </c>
      <c r="O277" s="1226">
        <f t="shared" si="350"/>
        <v>0</v>
      </c>
      <c r="P277" s="1173">
        <f t="shared" si="310"/>
        <v>0</v>
      </c>
      <c r="Q277" s="1224"/>
      <c r="R277" s="1173">
        <v>32.75</v>
      </c>
      <c r="S277" s="1226">
        <f t="shared" si="311"/>
        <v>0</v>
      </c>
      <c r="T277" s="1173">
        <v>107.93</v>
      </c>
      <c r="U277" s="1226">
        <f t="shared" si="351"/>
        <v>0</v>
      </c>
      <c r="V277" s="1173">
        <f t="shared" si="313"/>
        <v>0</v>
      </c>
      <c r="W277" s="1226"/>
      <c r="X277" s="1173">
        <v>32.75</v>
      </c>
      <c r="Y277" s="1226">
        <f t="shared" si="314"/>
        <v>0</v>
      </c>
      <c r="Z277" s="1173">
        <v>107.93</v>
      </c>
      <c r="AA277" s="1226">
        <f t="shared" si="352"/>
        <v>0</v>
      </c>
      <c r="AB277" s="1173">
        <f t="shared" si="316"/>
        <v>0</v>
      </c>
      <c r="AC277" s="1224"/>
      <c r="AD277" s="1173">
        <v>32.75</v>
      </c>
      <c r="AE277" s="1226">
        <f t="shared" si="317"/>
        <v>0</v>
      </c>
      <c r="AF277" s="1173">
        <v>107.93</v>
      </c>
      <c r="AG277" s="1226">
        <f t="shared" si="353"/>
        <v>0</v>
      </c>
      <c r="AH277" s="1173">
        <f t="shared" si="319"/>
        <v>0</v>
      </c>
      <c r="AI277" s="1224"/>
      <c r="AJ277" s="1173">
        <v>32.75</v>
      </c>
      <c r="AK277" s="1226">
        <f t="shared" si="320"/>
        <v>0</v>
      </c>
      <c r="AL277" s="1173">
        <v>107.93</v>
      </c>
      <c r="AM277" s="1226">
        <f t="shared" si="354"/>
        <v>0</v>
      </c>
      <c r="AN277" s="1173">
        <f t="shared" si="322"/>
        <v>0</v>
      </c>
      <c r="AO277" s="1224"/>
      <c r="AP277" s="1173">
        <v>32.75</v>
      </c>
      <c r="AQ277" s="1226">
        <f t="shared" si="323"/>
        <v>0</v>
      </c>
      <c r="AR277" s="1173">
        <v>107.93</v>
      </c>
      <c r="AS277" s="1226">
        <f t="shared" si="355"/>
        <v>0</v>
      </c>
      <c r="AT277" s="1173">
        <f t="shared" si="325"/>
        <v>0</v>
      </c>
      <c r="AU277" s="1224"/>
      <c r="AV277" s="1173">
        <v>32.75</v>
      </c>
      <c r="AW277" s="1226">
        <f t="shared" si="326"/>
        <v>0</v>
      </c>
      <c r="AX277" s="1173">
        <v>107.93</v>
      </c>
      <c r="AY277" s="1226">
        <f t="shared" si="356"/>
        <v>0</v>
      </c>
      <c r="AZ277" s="1173">
        <f t="shared" si="328"/>
        <v>0</v>
      </c>
      <c r="BA277" s="1224"/>
      <c r="BB277" s="1169">
        <v>32.75</v>
      </c>
      <c r="BC277" s="1223">
        <f t="shared" si="329"/>
        <v>0</v>
      </c>
      <c r="BD277" s="1169">
        <v>107.93</v>
      </c>
      <c r="BE277" s="1223">
        <f t="shared" si="357"/>
        <v>0</v>
      </c>
      <c r="BF277" s="1169">
        <f t="shared" si="331"/>
        <v>0</v>
      </c>
      <c r="BG277" s="1169"/>
      <c r="BH277" s="1166">
        <f t="shared" si="281"/>
        <v>0</v>
      </c>
      <c r="BI277" s="1169">
        <v>32.75</v>
      </c>
      <c r="BJ277" s="1223">
        <f t="shared" si="332"/>
        <v>0</v>
      </c>
      <c r="BK277" s="1169">
        <v>107.93</v>
      </c>
      <c r="BL277" s="1223">
        <f t="shared" si="358"/>
        <v>0</v>
      </c>
      <c r="BM277" s="1169">
        <f t="shared" si="334"/>
        <v>0</v>
      </c>
      <c r="BN277" s="1166">
        <f t="shared" si="282"/>
        <v>625</v>
      </c>
      <c r="BO277" s="1169">
        <v>32.75</v>
      </c>
      <c r="BP277" s="1223">
        <f t="shared" si="335"/>
        <v>20468.75</v>
      </c>
      <c r="BQ277" s="1169">
        <v>107.93</v>
      </c>
      <c r="BR277" s="1223">
        <f t="shared" si="359"/>
        <v>67456.25</v>
      </c>
      <c r="BS277" s="1169">
        <f t="shared" si="337"/>
        <v>87925</v>
      </c>
    </row>
    <row r="278" spans="1:71" s="1189" customFormat="1" hidden="1" outlineLevel="1" x14ac:dyDescent="0.2">
      <c r="A278" s="1238" t="s">
        <v>801</v>
      </c>
      <c r="B278" s="1228" t="s">
        <v>353</v>
      </c>
      <c r="C278" s="1173" t="s">
        <v>1261</v>
      </c>
      <c r="D278" s="1173">
        <v>50</v>
      </c>
      <c r="E278" s="1169">
        <v>19.649999999999999</v>
      </c>
      <c r="F278" s="1223">
        <f t="shared" si="305"/>
        <v>982.49999999999989</v>
      </c>
      <c r="G278" s="1169">
        <v>13.26</v>
      </c>
      <c r="H278" s="1223">
        <f t="shared" si="349"/>
        <v>663</v>
      </c>
      <c r="I278" s="1169">
        <f t="shared" si="307"/>
        <v>1645.5</v>
      </c>
      <c r="J278" s="1169"/>
      <c r="K278" s="1224"/>
      <c r="L278" s="1173">
        <v>19.649999999999999</v>
      </c>
      <c r="M278" s="1226">
        <f t="shared" si="308"/>
        <v>0</v>
      </c>
      <c r="N278" s="1173">
        <v>13.26</v>
      </c>
      <c r="O278" s="1226">
        <f t="shared" si="350"/>
        <v>0</v>
      </c>
      <c r="P278" s="1173">
        <f t="shared" si="310"/>
        <v>0</v>
      </c>
      <c r="Q278" s="1224"/>
      <c r="R278" s="1173">
        <v>19.649999999999999</v>
      </c>
      <c r="S278" s="1226">
        <f t="shared" si="311"/>
        <v>0</v>
      </c>
      <c r="T278" s="1173">
        <v>13.26</v>
      </c>
      <c r="U278" s="1226">
        <f t="shared" si="351"/>
        <v>0</v>
      </c>
      <c r="V278" s="1173">
        <f t="shared" si="313"/>
        <v>0</v>
      </c>
      <c r="W278" s="1226"/>
      <c r="X278" s="1173">
        <v>19.649999999999999</v>
      </c>
      <c r="Y278" s="1226">
        <f t="shared" si="314"/>
        <v>0</v>
      </c>
      <c r="Z278" s="1173">
        <v>13.26</v>
      </c>
      <c r="AA278" s="1226">
        <f t="shared" si="352"/>
        <v>0</v>
      </c>
      <c r="AB278" s="1173">
        <f t="shared" si="316"/>
        <v>0</v>
      </c>
      <c r="AC278" s="1224"/>
      <c r="AD278" s="1173">
        <v>19.649999999999999</v>
      </c>
      <c r="AE278" s="1226">
        <f t="shared" si="317"/>
        <v>0</v>
      </c>
      <c r="AF278" s="1173">
        <v>13.26</v>
      </c>
      <c r="AG278" s="1226">
        <f t="shared" si="353"/>
        <v>0</v>
      </c>
      <c r="AH278" s="1173">
        <f t="shared" si="319"/>
        <v>0</v>
      </c>
      <c r="AI278" s="1224"/>
      <c r="AJ278" s="1173">
        <v>19.649999999999999</v>
      </c>
      <c r="AK278" s="1226">
        <f t="shared" si="320"/>
        <v>0</v>
      </c>
      <c r="AL278" s="1173">
        <v>13.26</v>
      </c>
      <c r="AM278" s="1226">
        <f t="shared" si="354"/>
        <v>0</v>
      </c>
      <c r="AN278" s="1173">
        <f t="shared" si="322"/>
        <v>0</v>
      </c>
      <c r="AO278" s="1224"/>
      <c r="AP278" s="1173">
        <v>19.649999999999999</v>
      </c>
      <c r="AQ278" s="1226">
        <f t="shared" si="323"/>
        <v>0</v>
      </c>
      <c r="AR278" s="1173">
        <v>13.26</v>
      </c>
      <c r="AS278" s="1226">
        <f t="shared" si="355"/>
        <v>0</v>
      </c>
      <c r="AT278" s="1173">
        <f t="shared" si="325"/>
        <v>0</v>
      </c>
      <c r="AU278" s="1224"/>
      <c r="AV278" s="1173">
        <v>19.649999999999999</v>
      </c>
      <c r="AW278" s="1226">
        <f t="shared" si="326"/>
        <v>0</v>
      </c>
      <c r="AX278" s="1173">
        <v>13.26</v>
      </c>
      <c r="AY278" s="1226">
        <f t="shared" si="356"/>
        <v>0</v>
      </c>
      <c r="AZ278" s="1173">
        <f t="shared" si="328"/>
        <v>0</v>
      </c>
      <c r="BA278" s="1224"/>
      <c r="BB278" s="1169">
        <v>19.649999999999999</v>
      </c>
      <c r="BC278" s="1223">
        <f t="shared" si="329"/>
        <v>0</v>
      </c>
      <c r="BD278" s="1169">
        <v>13.26</v>
      </c>
      <c r="BE278" s="1223">
        <f t="shared" si="357"/>
        <v>0</v>
      </c>
      <c r="BF278" s="1169">
        <f t="shared" si="331"/>
        <v>0</v>
      </c>
      <c r="BG278" s="1169"/>
      <c r="BH278" s="1166">
        <f t="shared" si="281"/>
        <v>0</v>
      </c>
      <c r="BI278" s="1169">
        <v>19.649999999999999</v>
      </c>
      <c r="BJ278" s="1223">
        <f t="shared" si="332"/>
        <v>0</v>
      </c>
      <c r="BK278" s="1169">
        <v>13.26</v>
      </c>
      <c r="BL278" s="1223">
        <f t="shared" si="358"/>
        <v>0</v>
      </c>
      <c r="BM278" s="1169">
        <f t="shared" si="334"/>
        <v>0</v>
      </c>
      <c r="BN278" s="1166">
        <f t="shared" si="282"/>
        <v>50</v>
      </c>
      <c r="BO278" s="1169">
        <v>19.649999999999999</v>
      </c>
      <c r="BP278" s="1223">
        <f t="shared" si="335"/>
        <v>982.49999999999989</v>
      </c>
      <c r="BQ278" s="1169">
        <v>13.26</v>
      </c>
      <c r="BR278" s="1223">
        <f t="shared" si="359"/>
        <v>663</v>
      </c>
      <c r="BS278" s="1169">
        <f t="shared" si="337"/>
        <v>1645.5</v>
      </c>
    </row>
    <row r="279" spans="1:71" s="1189" customFormat="1" ht="34.5" customHeight="1" outlineLevel="1" x14ac:dyDescent="0.2">
      <c r="A279" s="1238" t="s">
        <v>802</v>
      </c>
      <c r="B279" s="1228" t="s">
        <v>1387</v>
      </c>
      <c r="C279" s="1173" t="s">
        <v>32</v>
      </c>
      <c r="D279" s="1173">
        <v>1660</v>
      </c>
      <c r="E279" s="1169">
        <v>220.08</v>
      </c>
      <c r="F279" s="1223">
        <f t="shared" si="305"/>
        <v>365332.80000000005</v>
      </c>
      <c r="G279" s="1169">
        <v>172.91</v>
      </c>
      <c r="H279" s="1223">
        <f t="shared" si="349"/>
        <v>287030.59999999998</v>
      </c>
      <c r="I279" s="1169">
        <f t="shared" si="307"/>
        <v>652363.4</v>
      </c>
      <c r="J279" s="1169"/>
      <c r="K279" s="1224"/>
      <c r="L279" s="1173">
        <v>220.08</v>
      </c>
      <c r="M279" s="1226">
        <f t="shared" si="308"/>
        <v>0</v>
      </c>
      <c r="N279" s="1173">
        <v>172.91</v>
      </c>
      <c r="O279" s="1226">
        <f t="shared" si="350"/>
        <v>0</v>
      </c>
      <c r="P279" s="1173">
        <f t="shared" si="310"/>
        <v>0</v>
      </c>
      <c r="Q279" s="1224"/>
      <c r="R279" s="1173">
        <v>220.08</v>
      </c>
      <c r="S279" s="1226">
        <f t="shared" si="311"/>
        <v>0</v>
      </c>
      <c r="T279" s="1173">
        <v>172.91</v>
      </c>
      <c r="U279" s="1226">
        <f t="shared" si="351"/>
        <v>0</v>
      </c>
      <c r="V279" s="1173">
        <f t="shared" si="313"/>
        <v>0</v>
      </c>
      <c r="W279" s="1226">
        <v>700</v>
      </c>
      <c r="X279" s="1173">
        <v>220.08</v>
      </c>
      <c r="Y279" s="1226">
        <f t="shared" si="314"/>
        <v>154056</v>
      </c>
      <c r="Z279" s="1173">
        <v>172.91</v>
      </c>
      <c r="AA279" s="1226">
        <f t="shared" si="352"/>
        <v>121037</v>
      </c>
      <c r="AB279" s="1173">
        <f t="shared" si="316"/>
        <v>275093</v>
      </c>
      <c r="AC279" s="1224"/>
      <c r="AD279" s="1173">
        <v>220.08</v>
      </c>
      <c r="AE279" s="1226">
        <f t="shared" si="317"/>
        <v>0</v>
      </c>
      <c r="AF279" s="1173">
        <v>172.91</v>
      </c>
      <c r="AG279" s="1226">
        <f t="shared" si="353"/>
        <v>0</v>
      </c>
      <c r="AH279" s="1173">
        <f t="shared" si="319"/>
        <v>0</v>
      </c>
      <c r="AI279" s="1224"/>
      <c r="AJ279" s="1173">
        <v>220.08</v>
      </c>
      <c r="AK279" s="1226">
        <f t="shared" si="320"/>
        <v>0</v>
      </c>
      <c r="AL279" s="1173">
        <v>172.91</v>
      </c>
      <c r="AM279" s="1226">
        <f t="shared" si="354"/>
        <v>0</v>
      </c>
      <c r="AN279" s="1173">
        <f t="shared" si="322"/>
        <v>0</v>
      </c>
      <c r="AO279" s="1224"/>
      <c r="AP279" s="1173">
        <v>220.08</v>
      </c>
      <c r="AQ279" s="1226">
        <f t="shared" si="323"/>
        <v>0</v>
      </c>
      <c r="AR279" s="1173">
        <v>172.91</v>
      </c>
      <c r="AS279" s="1226">
        <f t="shared" si="355"/>
        <v>0</v>
      </c>
      <c r="AT279" s="1173">
        <f t="shared" si="325"/>
        <v>0</v>
      </c>
      <c r="AU279" s="1224"/>
      <c r="AV279" s="1173">
        <v>220.08</v>
      </c>
      <c r="AW279" s="1226">
        <f t="shared" si="326"/>
        <v>0</v>
      </c>
      <c r="AX279" s="1173">
        <v>172.91</v>
      </c>
      <c r="AY279" s="1226">
        <f t="shared" si="356"/>
        <v>0</v>
      </c>
      <c r="AZ279" s="1173">
        <f t="shared" si="328"/>
        <v>0</v>
      </c>
      <c r="BA279" s="1224"/>
      <c r="BB279" s="1169">
        <v>220.08</v>
      </c>
      <c r="BC279" s="1223">
        <f t="shared" si="329"/>
        <v>0</v>
      </c>
      <c r="BD279" s="1169">
        <v>172.91</v>
      </c>
      <c r="BE279" s="1223">
        <f t="shared" si="357"/>
        <v>0</v>
      </c>
      <c r="BF279" s="1169">
        <f t="shared" si="331"/>
        <v>0</v>
      </c>
      <c r="BG279" s="1169"/>
      <c r="BH279" s="1166">
        <f t="shared" si="281"/>
        <v>700</v>
      </c>
      <c r="BI279" s="1169">
        <v>220.08</v>
      </c>
      <c r="BJ279" s="1223">
        <f t="shared" si="332"/>
        <v>154056</v>
      </c>
      <c r="BK279" s="1169">
        <v>172.91</v>
      </c>
      <c r="BL279" s="1223">
        <f t="shared" si="358"/>
        <v>121037</v>
      </c>
      <c r="BM279" s="1169">
        <f t="shared" si="334"/>
        <v>275093</v>
      </c>
      <c r="BN279" s="1166">
        <f t="shared" si="282"/>
        <v>960</v>
      </c>
      <c r="BO279" s="1169">
        <v>220.08</v>
      </c>
      <c r="BP279" s="1223">
        <f t="shared" si="335"/>
        <v>211276.80000000002</v>
      </c>
      <c r="BQ279" s="1169">
        <v>172.91</v>
      </c>
      <c r="BR279" s="1223">
        <f t="shared" si="359"/>
        <v>165993.60000000001</v>
      </c>
      <c r="BS279" s="1169">
        <f t="shared" si="337"/>
        <v>377270.4</v>
      </c>
    </row>
    <row r="280" spans="1:71" s="1189" customFormat="1" ht="28.5" outlineLevel="1" x14ac:dyDescent="0.2">
      <c r="A280" s="1238" t="s">
        <v>803</v>
      </c>
      <c r="B280" s="1228" t="s">
        <v>355</v>
      </c>
      <c r="C280" s="1173" t="s">
        <v>32</v>
      </c>
      <c r="D280" s="1173">
        <v>3050</v>
      </c>
      <c r="E280" s="1169">
        <v>146.72</v>
      </c>
      <c r="F280" s="1223">
        <f t="shared" si="305"/>
        <v>447496</v>
      </c>
      <c r="G280" s="1169">
        <v>94.38</v>
      </c>
      <c r="H280" s="1223">
        <f t="shared" si="349"/>
        <v>287859</v>
      </c>
      <c r="I280" s="1169">
        <f t="shared" si="307"/>
        <v>735355</v>
      </c>
      <c r="J280" s="1169"/>
      <c r="K280" s="1224"/>
      <c r="L280" s="1173">
        <v>146.72</v>
      </c>
      <c r="M280" s="1226">
        <f t="shared" si="308"/>
        <v>0</v>
      </c>
      <c r="N280" s="1173">
        <v>94.38</v>
      </c>
      <c r="O280" s="1226">
        <f t="shared" si="350"/>
        <v>0</v>
      </c>
      <c r="P280" s="1173">
        <f t="shared" si="310"/>
        <v>0</v>
      </c>
      <c r="Q280" s="1224"/>
      <c r="R280" s="1173">
        <v>146.72</v>
      </c>
      <c r="S280" s="1226">
        <f t="shared" si="311"/>
        <v>0</v>
      </c>
      <c r="T280" s="1173">
        <v>94.38</v>
      </c>
      <c r="U280" s="1226">
        <f t="shared" si="351"/>
        <v>0</v>
      </c>
      <c r="V280" s="1173">
        <f t="shared" si="313"/>
        <v>0</v>
      </c>
      <c r="W280" s="1226">
        <v>1200</v>
      </c>
      <c r="X280" s="1173">
        <v>146.72</v>
      </c>
      <c r="Y280" s="1226">
        <f t="shared" si="314"/>
        <v>176064</v>
      </c>
      <c r="Z280" s="1173">
        <v>94.38</v>
      </c>
      <c r="AA280" s="1226">
        <f t="shared" si="352"/>
        <v>113256</v>
      </c>
      <c r="AB280" s="1173">
        <f t="shared" si="316"/>
        <v>289320</v>
      </c>
      <c r="AC280" s="1224"/>
      <c r="AD280" s="1173">
        <v>146.72</v>
      </c>
      <c r="AE280" s="1226">
        <f t="shared" si="317"/>
        <v>0</v>
      </c>
      <c r="AF280" s="1173">
        <v>94.38</v>
      </c>
      <c r="AG280" s="1226">
        <f t="shared" si="353"/>
        <v>0</v>
      </c>
      <c r="AH280" s="1173">
        <f t="shared" si="319"/>
        <v>0</v>
      </c>
      <c r="AI280" s="1224"/>
      <c r="AJ280" s="1173">
        <v>146.72</v>
      </c>
      <c r="AK280" s="1226">
        <f t="shared" si="320"/>
        <v>0</v>
      </c>
      <c r="AL280" s="1173">
        <v>94.38</v>
      </c>
      <c r="AM280" s="1226">
        <f t="shared" si="354"/>
        <v>0</v>
      </c>
      <c r="AN280" s="1173">
        <f t="shared" si="322"/>
        <v>0</v>
      </c>
      <c r="AO280" s="1224"/>
      <c r="AP280" s="1173">
        <v>146.72</v>
      </c>
      <c r="AQ280" s="1226">
        <f t="shared" si="323"/>
        <v>0</v>
      </c>
      <c r="AR280" s="1173">
        <v>94.38</v>
      </c>
      <c r="AS280" s="1226">
        <f t="shared" si="355"/>
        <v>0</v>
      </c>
      <c r="AT280" s="1173">
        <f t="shared" si="325"/>
        <v>0</v>
      </c>
      <c r="AU280" s="1224"/>
      <c r="AV280" s="1173">
        <v>146.72</v>
      </c>
      <c r="AW280" s="1226">
        <f t="shared" si="326"/>
        <v>0</v>
      </c>
      <c r="AX280" s="1173">
        <v>94.38</v>
      </c>
      <c r="AY280" s="1226">
        <f t="shared" si="356"/>
        <v>0</v>
      </c>
      <c r="AZ280" s="1173">
        <f t="shared" si="328"/>
        <v>0</v>
      </c>
      <c r="BA280" s="1224"/>
      <c r="BB280" s="1169">
        <v>146.72</v>
      </c>
      <c r="BC280" s="1223">
        <f t="shared" si="329"/>
        <v>0</v>
      </c>
      <c r="BD280" s="1169">
        <v>94.38</v>
      </c>
      <c r="BE280" s="1223">
        <f t="shared" si="357"/>
        <v>0</v>
      </c>
      <c r="BF280" s="1169">
        <f t="shared" si="331"/>
        <v>0</v>
      </c>
      <c r="BG280" s="1169"/>
      <c r="BH280" s="1166">
        <f t="shared" si="281"/>
        <v>1200</v>
      </c>
      <c r="BI280" s="1169">
        <v>146.72</v>
      </c>
      <c r="BJ280" s="1223">
        <f t="shared" si="332"/>
        <v>176064</v>
      </c>
      <c r="BK280" s="1169">
        <v>94.38</v>
      </c>
      <c r="BL280" s="1223">
        <f t="shared" si="358"/>
        <v>113256</v>
      </c>
      <c r="BM280" s="1169">
        <f t="shared" si="334"/>
        <v>289320</v>
      </c>
      <c r="BN280" s="1166">
        <f t="shared" si="282"/>
        <v>1850</v>
      </c>
      <c r="BO280" s="1169">
        <v>146.72</v>
      </c>
      <c r="BP280" s="1223">
        <f t="shared" si="335"/>
        <v>271432</v>
      </c>
      <c r="BQ280" s="1169">
        <v>94.38</v>
      </c>
      <c r="BR280" s="1223">
        <f t="shared" si="359"/>
        <v>174603</v>
      </c>
      <c r="BS280" s="1169">
        <f t="shared" si="337"/>
        <v>446035</v>
      </c>
    </row>
    <row r="281" spans="1:71" s="1189" customFormat="1" hidden="1" outlineLevel="1" x14ac:dyDescent="0.2">
      <c r="A281" s="1238" t="s">
        <v>804</v>
      </c>
      <c r="B281" s="1228" t="s">
        <v>263</v>
      </c>
      <c r="C281" s="1173" t="s">
        <v>32</v>
      </c>
      <c r="D281" s="1173">
        <v>150</v>
      </c>
      <c r="E281" s="1169">
        <v>45.85</v>
      </c>
      <c r="F281" s="1223">
        <f t="shared" si="305"/>
        <v>6877.5</v>
      </c>
      <c r="G281" s="1169">
        <v>28.08</v>
      </c>
      <c r="H281" s="1223">
        <f t="shared" si="349"/>
        <v>4212</v>
      </c>
      <c r="I281" s="1169">
        <f t="shared" si="307"/>
        <v>11089.5</v>
      </c>
      <c r="J281" s="1169"/>
      <c r="K281" s="1224"/>
      <c r="L281" s="1173">
        <v>45.85</v>
      </c>
      <c r="M281" s="1226">
        <f t="shared" si="308"/>
        <v>0</v>
      </c>
      <c r="N281" s="1173">
        <v>28.08</v>
      </c>
      <c r="O281" s="1226">
        <f t="shared" si="350"/>
        <v>0</v>
      </c>
      <c r="P281" s="1173">
        <f t="shared" si="310"/>
        <v>0</v>
      </c>
      <c r="Q281" s="1224"/>
      <c r="R281" s="1173">
        <v>45.85</v>
      </c>
      <c r="S281" s="1226">
        <f t="shared" si="311"/>
        <v>0</v>
      </c>
      <c r="T281" s="1173">
        <v>28.08</v>
      </c>
      <c r="U281" s="1226">
        <f t="shared" si="351"/>
        <v>0</v>
      </c>
      <c r="V281" s="1173">
        <f t="shared" si="313"/>
        <v>0</v>
      </c>
      <c r="W281" s="1226"/>
      <c r="X281" s="1173">
        <v>45.85</v>
      </c>
      <c r="Y281" s="1226">
        <f t="shared" si="314"/>
        <v>0</v>
      </c>
      <c r="Z281" s="1173">
        <v>28.08</v>
      </c>
      <c r="AA281" s="1226">
        <f t="shared" si="352"/>
        <v>0</v>
      </c>
      <c r="AB281" s="1173">
        <f t="shared" si="316"/>
        <v>0</v>
      </c>
      <c r="AC281" s="1224"/>
      <c r="AD281" s="1173">
        <v>45.85</v>
      </c>
      <c r="AE281" s="1226">
        <f t="shared" si="317"/>
        <v>0</v>
      </c>
      <c r="AF281" s="1173">
        <v>28.08</v>
      </c>
      <c r="AG281" s="1226">
        <f t="shared" si="353"/>
        <v>0</v>
      </c>
      <c r="AH281" s="1173">
        <f t="shared" si="319"/>
        <v>0</v>
      </c>
      <c r="AI281" s="1224"/>
      <c r="AJ281" s="1173">
        <v>45.85</v>
      </c>
      <c r="AK281" s="1226">
        <f t="shared" si="320"/>
        <v>0</v>
      </c>
      <c r="AL281" s="1173">
        <v>28.08</v>
      </c>
      <c r="AM281" s="1226">
        <f t="shared" si="354"/>
        <v>0</v>
      </c>
      <c r="AN281" s="1173">
        <f t="shared" si="322"/>
        <v>0</v>
      </c>
      <c r="AO281" s="1224"/>
      <c r="AP281" s="1173">
        <v>45.85</v>
      </c>
      <c r="AQ281" s="1226">
        <f t="shared" si="323"/>
        <v>0</v>
      </c>
      <c r="AR281" s="1173">
        <v>28.08</v>
      </c>
      <c r="AS281" s="1226">
        <f t="shared" si="355"/>
        <v>0</v>
      </c>
      <c r="AT281" s="1173">
        <f t="shared" si="325"/>
        <v>0</v>
      </c>
      <c r="AU281" s="1224"/>
      <c r="AV281" s="1173">
        <v>45.85</v>
      </c>
      <c r="AW281" s="1226">
        <f t="shared" si="326"/>
        <v>0</v>
      </c>
      <c r="AX281" s="1173">
        <v>28.08</v>
      </c>
      <c r="AY281" s="1226">
        <f t="shared" si="356"/>
        <v>0</v>
      </c>
      <c r="AZ281" s="1173">
        <f t="shared" si="328"/>
        <v>0</v>
      </c>
      <c r="BA281" s="1224"/>
      <c r="BB281" s="1169">
        <v>45.85</v>
      </c>
      <c r="BC281" s="1223">
        <f t="shared" si="329"/>
        <v>0</v>
      </c>
      <c r="BD281" s="1169">
        <v>28.08</v>
      </c>
      <c r="BE281" s="1223">
        <f t="shared" si="357"/>
        <v>0</v>
      </c>
      <c r="BF281" s="1169">
        <f t="shared" si="331"/>
        <v>0</v>
      </c>
      <c r="BG281" s="1169"/>
      <c r="BH281" s="1166">
        <f t="shared" si="281"/>
        <v>0</v>
      </c>
      <c r="BI281" s="1169">
        <v>45.85</v>
      </c>
      <c r="BJ281" s="1223">
        <f t="shared" si="332"/>
        <v>0</v>
      </c>
      <c r="BK281" s="1169">
        <v>28.08</v>
      </c>
      <c r="BL281" s="1223">
        <f t="shared" si="358"/>
        <v>0</v>
      </c>
      <c r="BM281" s="1169">
        <f t="shared" si="334"/>
        <v>0</v>
      </c>
      <c r="BN281" s="1166">
        <f t="shared" si="282"/>
        <v>150</v>
      </c>
      <c r="BO281" s="1169">
        <v>45.85</v>
      </c>
      <c r="BP281" s="1223">
        <f t="shared" si="335"/>
        <v>6877.5</v>
      </c>
      <c r="BQ281" s="1169">
        <v>28.08</v>
      </c>
      <c r="BR281" s="1223">
        <f t="shared" si="359"/>
        <v>4212</v>
      </c>
      <c r="BS281" s="1169">
        <f t="shared" si="337"/>
        <v>11089.5</v>
      </c>
    </row>
    <row r="282" spans="1:71" s="1181" customFormat="1" hidden="1" outlineLevel="1" x14ac:dyDescent="0.2">
      <c r="A282" s="1238" t="s">
        <v>805</v>
      </c>
      <c r="B282" s="1228" t="s">
        <v>357</v>
      </c>
      <c r="C282" s="1173" t="s">
        <v>1261</v>
      </c>
      <c r="D282" s="1173">
        <v>100</v>
      </c>
      <c r="E282" s="1169">
        <v>13.1</v>
      </c>
      <c r="F282" s="1223">
        <f t="shared" si="305"/>
        <v>1310</v>
      </c>
      <c r="G282" s="1169">
        <v>31.72</v>
      </c>
      <c r="H282" s="1223">
        <f t="shared" si="349"/>
        <v>3172</v>
      </c>
      <c r="I282" s="1169">
        <f t="shared" si="307"/>
        <v>4482</v>
      </c>
      <c r="J282" s="1169"/>
      <c r="K282" s="1224"/>
      <c r="L282" s="1173">
        <v>13.1</v>
      </c>
      <c r="M282" s="1226">
        <f t="shared" si="308"/>
        <v>0</v>
      </c>
      <c r="N282" s="1173">
        <v>31.72</v>
      </c>
      <c r="O282" s="1226">
        <f t="shared" si="350"/>
        <v>0</v>
      </c>
      <c r="P282" s="1173">
        <f t="shared" si="310"/>
        <v>0</v>
      </c>
      <c r="Q282" s="1224"/>
      <c r="R282" s="1173">
        <v>13.1</v>
      </c>
      <c r="S282" s="1226">
        <f t="shared" si="311"/>
        <v>0</v>
      </c>
      <c r="T282" s="1173">
        <v>31.72</v>
      </c>
      <c r="U282" s="1226">
        <f t="shared" si="351"/>
        <v>0</v>
      </c>
      <c r="V282" s="1173">
        <f t="shared" si="313"/>
        <v>0</v>
      </c>
      <c r="W282" s="1224"/>
      <c r="X282" s="1173">
        <v>13.1</v>
      </c>
      <c r="Y282" s="1226">
        <f t="shared" si="314"/>
        <v>0</v>
      </c>
      <c r="Z282" s="1173">
        <v>31.72</v>
      </c>
      <c r="AA282" s="1226">
        <f t="shared" si="352"/>
        <v>0</v>
      </c>
      <c r="AB282" s="1173">
        <f t="shared" si="316"/>
        <v>0</v>
      </c>
      <c r="AC282" s="1224"/>
      <c r="AD282" s="1173">
        <v>13.1</v>
      </c>
      <c r="AE282" s="1226">
        <f t="shared" si="317"/>
        <v>0</v>
      </c>
      <c r="AF282" s="1173">
        <v>31.72</v>
      </c>
      <c r="AG282" s="1226">
        <f t="shared" si="353"/>
        <v>0</v>
      </c>
      <c r="AH282" s="1173">
        <f t="shared" si="319"/>
        <v>0</v>
      </c>
      <c r="AI282" s="1224"/>
      <c r="AJ282" s="1173">
        <v>13.1</v>
      </c>
      <c r="AK282" s="1226">
        <f t="shared" si="320"/>
        <v>0</v>
      </c>
      <c r="AL282" s="1173">
        <v>31.72</v>
      </c>
      <c r="AM282" s="1226">
        <f t="shared" si="354"/>
        <v>0</v>
      </c>
      <c r="AN282" s="1173">
        <f t="shared" si="322"/>
        <v>0</v>
      </c>
      <c r="AO282" s="1224"/>
      <c r="AP282" s="1173">
        <v>13.1</v>
      </c>
      <c r="AQ282" s="1226">
        <f t="shared" si="323"/>
        <v>0</v>
      </c>
      <c r="AR282" s="1173">
        <v>31.72</v>
      </c>
      <c r="AS282" s="1226">
        <f t="shared" si="355"/>
        <v>0</v>
      </c>
      <c r="AT282" s="1173">
        <f t="shared" si="325"/>
        <v>0</v>
      </c>
      <c r="AU282" s="1224"/>
      <c r="AV282" s="1173">
        <v>13.1</v>
      </c>
      <c r="AW282" s="1226">
        <f t="shared" si="326"/>
        <v>0</v>
      </c>
      <c r="AX282" s="1173">
        <v>31.72</v>
      </c>
      <c r="AY282" s="1226">
        <f t="shared" si="356"/>
        <v>0</v>
      </c>
      <c r="AZ282" s="1173">
        <f t="shared" si="328"/>
        <v>0</v>
      </c>
      <c r="BA282" s="1224"/>
      <c r="BB282" s="1169">
        <v>13.1</v>
      </c>
      <c r="BC282" s="1223">
        <f t="shared" si="329"/>
        <v>0</v>
      </c>
      <c r="BD282" s="1169">
        <v>31.72</v>
      </c>
      <c r="BE282" s="1223">
        <f t="shared" si="357"/>
        <v>0</v>
      </c>
      <c r="BF282" s="1169">
        <f t="shared" si="331"/>
        <v>0</v>
      </c>
      <c r="BG282" s="1169"/>
      <c r="BH282" s="1166">
        <f t="shared" si="281"/>
        <v>0</v>
      </c>
      <c r="BI282" s="1169">
        <v>13.1</v>
      </c>
      <c r="BJ282" s="1223">
        <f t="shared" si="332"/>
        <v>0</v>
      </c>
      <c r="BK282" s="1169">
        <v>31.72</v>
      </c>
      <c r="BL282" s="1223">
        <f t="shared" si="358"/>
        <v>0</v>
      </c>
      <c r="BM282" s="1169">
        <f t="shared" si="334"/>
        <v>0</v>
      </c>
      <c r="BN282" s="1166">
        <f t="shared" si="282"/>
        <v>100</v>
      </c>
      <c r="BO282" s="1169">
        <v>13.1</v>
      </c>
      <c r="BP282" s="1223">
        <f t="shared" si="335"/>
        <v>1310</v>
      </c>
      <c r="BQ282" s="1169">
        <v>31.72</v>
      </c>
      <c r="BR282" s="1223">
        <f t="shared" si="359"/>
        <v>3172</v>
      </c>
      <c r="BS282" s="1169">
        <f t="shared" si="337"/>
        <v>4482</v>
      </c>
    </row>
    <row r="283" spans="1:71" s="1189" customFormat="1" hidden="1" outlineLevel="1" x14ac:dyDescent="0.2">
      <c r="A283" s="1238" t="s">
        <v>806</v>
      </c>
      <c r="B283" s="1228" t="s">
        <v>1388</v>
      </c>
      <c r="C283" s="1173" t="s">
        <v>1261</v>
      </c>
      <c r="D283" s="1173">
        <v>5</v>
      </c>
      <c r="E283" s="1169">
        <v>4401.6000000000004</v>
      </c>
      <c r="F283" s="1223">
        <f t="shared" si="305"/>
        <v>22008</v>
      </c>
      <c r="G283" s="1169">
        <v>7007</v>
      </c>
      <c r="H283" s="1223">
        <f t="shared" si="349"/>
        <v>35035</v>
      </c>
      <c r="I283" s="1169">
        <f t="shared" si="307"/>
        <v>57043</v>
      </c>
      <c r="J283" s="1169"/>
      <c r="K283" s="1224"/>
      <c r="L283" s="1173">
        <v>4401.6000000000004</v>
      </c>
      <c r="M283" s="1226">
        <f t="shared" si="308"/>
        <v>0</v>
      </c>
      <c r="N283" s="1173">
        <v>7007</v>
      </c>
      <c r="O283" s="1226">
        <f t="shared" si="350"/>
        <v>0</v>
      </c>
      <c r="P283" s="1173">
        <f t="shared" si="310"/>
        <v>0</v>
      </c>
      <c r="Q283" s="1224"/>
      <c r="R283" s="1173">
        <v>4401.6000000000004</v>
      </c>
      <c r="S283" s="1226">
        <f t="shared" si="311"/>
        <v>0</v>
      </c>
      <c r="T283" s="1173">
        <v>7007</v>
      </c>
      <c r="U283" s="1226">
        <f t="shared" si="351"/>
        <v>0</v>
      </c>
      <c r="V283" s="1173">
        <f t="shared" si="313"/>
        <v>0</v>
      </c>
      <c r="W283" s="1224"/>
      <c r="X283" s="1173">
        <v>4401.6000000000004</v>
      </c>
      <c r="Y283" s="1226">
        <f t="shared" si="314"/>
        <v>0</v>
      </c>
      <c r="Z283" s="1173">
        <v>7007</v>
      </c>
      <c r="AA283" s="1226">
        <f t="shared" si="352"/>
        <v>0</v>
      </c>
      <c r="AB283" s="1173">
        <f t="shared" si="316"/>
        <v>0</v>
      </c>
      <c r="AC283" s="1224"/>
      <c r="AD283" s="1173">
        <v>4401.6000000000004</v>
      </c>
      <c r="AE283" s="1226">
        <f t="shared" si="317"/>
        <v>0</v>
      </c>
      <c r="AF283" s="1173">
        <v>7007</v>
      </c>
      <c r="AG283" s="1226">
        <f t="shared" si="353"/>
        <v>0</v>
      </c>
      <c r="AH283" s="1173">
        <f t="shared" si="319"/>
        <v>0</v>
      </c>
      <c r="AI283" s="1224"/>
      <c r="AJ283" s="1173">
        <v>4401.6000000000004</v>
      </c>
      <c r="AK283" s="1226">
        <f t="shared" si="320"/>
        <v>0</v>
      </c>
      <c r="AL283" s="1173">
        <v>7007</v>
      </c>
      <c r="AM283" s="1226">
        <f t="shared" si="354"/>
        <v>0</v>
      </c>
      <c r="AN283" s="1173">
        <f t="shared" si="322"/>
        <v>0</v>
      </c>
      <c r="AO283" s="1224"/>
      <c r="AP283" s="1173">
        <v>4401.6000000000004</v>
      </c>
      <c r="AQ283" s="1226">
        <f t="shared" si="323"/>
        <v>0</v>
      </c>
      <c r="AR283" s="1173">
        <v>7007</v>
      </c>
      <c r="AS283" s="1226">
        <f t="shared" si="355"/>
        <v>0</v>
      </c>
      <c r="AT283" s="1173">
        <f t="shared" si="325"/>
        <v>0</v>
      </c>
      <c r="AU283" s="1224"/>
      <c r="AV283" s="1173">
        <v>4401.6000000000004</v>
      </c>
      <c r="AW283" s="1226">
        <f t="shared" si="326"/>
        <v>0</v>
      </c>
      <c r="AX283" s="1173">
        <v>7007</v>
      </c>
      <c r="AY283" s="1226">
        <f t="shared" si="356"/>
        <v>0</v>
      </c>
      <c r="AZ283" s="1173">
        <f t="shared" si="328"/>
        <v>0</v>
      </c>
      <c r="BA283" s="1224"/>
      <c r="BB283" s="1169">
        <v>4401.6000000000004</v>
      </c>
      <c r="BC283" s="1223">
        <f t="shared" si="329"/>
        <v>0</v>
      </c>
      <c r="BD283" s="1169">
        <v>7007</v>
      </c>
      <c r="BE283" s="1223">
        <f t="shared" si="357"/>
        <v>0</v>
      </c>
      <c r="BF283" s="1169">
        <f t="shared" si="331"/>
        <v>0</v>
      </c>
      <c r="BG283" s="1169"/>
      <c r="BH283" s="1166">
        <f t="shared" si="281"/>
        <v>0</v>
      </c>
      <c r="BI283" s="1169">
        <v>4401.6000000000004</v>
      </c>
      <c r="BJ283" s="1223">
        <f t="shared" si="332"/>
        <v>0</v>
      </c>
      <c r="BK283" s="1169">
        <v>7007</v>
      </c>
      <c r="BL283" s="1223">
        <f t="shared" si="358"/>
        <v>0</v>
      </c>
      <c r="BM283" s="1169">
        <f t="shared" si="334"/>
        <v>0</v>
      </c>
      <c r="BN283" s="1166">
        <f t="shared" si="282"/>
        <v>5</v>
      </c>
      <c r="BO283" s="1169">
        <v>4401.6000000000004</v>
      </c>
      <c r="BP283" s="1223">
        <f t="shared" si="335"/>
        <v>22008</v>
      </c>
      <c r="BQ283" s="1169">
        <v>7007</v>
      </c>
      <c r="BR283" s="1223">
        <f t="shared" si="359"/>
        <v>35035</v>
      </c>
      <c r="BS283" s="1169">
        <f t="shared" si="337"/>
        <v>57043</v>
      </c>
    </row>
    <row r="284" spans="1:71" s="1189" customFormat="1" hidden="1" outlineLevel="1" x14ac:dyDescent="0.2">
      <c r="A284" s="1238" t="s">
        <v>807</v>
      </c>
      <c r="B284" s="1228" t="s">
        <v>1389</v>
      </c>
      <c r="C284" s="1173" t="s">
        <v>1261</v>
      </c>
      <c r="D284" s="1173">
        <v>3</v>
      </c>
      <c r="E284" s="1169">
        <v>0</v>
      </c>
      <c r="F284" s="1223"/>
      <c r="G284" s="1169">
        <v>8244.6</v>
      </c>
      <c r="H284" s="1223">
        <f t="shared" si="349"/>
        <v>24733.800000000003</v>
      </c>
      <c r="I284" s="1169">
        <f t="shared" si="307"/>
        <v>24733.800000000003</v>
      </c>
      <c r="J284" s="1169"/>
      <c r="K284" s="1224"/>
      <c r="L284" s="1173">
        <v>0</v>
      </c>
      <c r="M284" s="1226"/>
      <c r="N284" s="1173">
        <v>8244.6</v>
      </c>
      <c r="O284" s="1226">
        <f t="shared" si="350"/>
        <v>0</v>
      </c>
      <c r="P284" s="1173">
        <f t="shared" si="310"/>
        <v>0</v>
      </c>
      <c r="Q284" s="1224"/>
      <c r="R284" s="1173">
        <v>0</v>
      </c>
      <c r="S284" s="1226"/>
      <c r="T284" s="1173">
        <v>8244.6</v>
      </c>
      <c r="U284" s="1226">
        <f t="shared" si="351"/>
        <v>0</v>
      </c>
      <c r="V284" s="1173">
        <f t="shared" si="313"/>
        <v>0</v>
      </c>
      <c r="W284" s="1224"/>
      <c r="X284" s="1173">
        <v>0</v>
      </c>
      <c r="Y284" s="1226"/>
      <c r="Z284" s="1173">
        <v>8244.6</v>
      </c>
      <c r="AA284" s="1226">
        <f t="shared" si="352"/>
        <v>0</v>
      </c>
      <c r="AB284" s="1173">
        <f t="shared" si="316"/>
        <v>0</v>
      </c>
      <c r="AC284" s="1224"/>
      <c r="AD284" s="1173">
        <v>0</v>
      </c>
      <c r="AE284" s="1226"/>
      <c r="AF284" s="1173">
        <v>8244.6</v>
      </c>
      <c r="AG284" s="1226">
        <f t="shared" si="353"/>
        <v>0</v>
      </c>
      <c r="AH284" s="1173">
        <f t="shared" si="319"/>
        <v>0</v>
      </c>
      <c r="AI284" s="1224"/>
      <c r="AJ284" s="1173">
        <v>0</v>
      </c>
      <c r="AK284" s="1226"/>
      <c r="AL284" s="1173">
        <v>8244.6</v>
      </c>
      <c r="AM284" s="1226">
        <f t="shared" si="354"/>
        <v>0</v>
      </c>
      <c r="AN284" s="1173">
        <f t="shared" si="322"/>
        <v>0</v>
      </c>
      <c r="AO284" s="1224"/>
      <c r="AP284" s="1173">
        <v>0</v>
      </c>
      <c r="AQ284" s="1226"/>
      <c r="AR284" s="1173">
        <v>8244.6</v>
      </c>
      <c r="AS284" s="1226">
        <f t="shared" si="355"/>
        <v>0</v>
      </c>
      <c r="AT284" s="1173">
        <f t="shared" si="325"/>
        <v>0</v>
      </c>
      <c r="AU284" s="1224"/>
      <c r="AV284" s="1173">
        <v>0</v>
      </c>
      <c r="AW284" s="1226"/>
      <c r="AX284" s="1173">
        <v>8244.6</v>
      </c>
      <c r="AY284" s="1226">
        <f t="shared" si="356"/>
        <v>0</v>
      </c>
      <c r="AZ284" s="1173">
        <f t="shared" si="328"/>
        <v>0</v>
      </c>
      <c r="BA284" s="1224"/>
      <c r="BB284" s="1169">
        <v>0</v>
      </c>
      <c r="BC284" s="1223"/>
      <c r="BD284" s="1169">
        <v>8244.6</v>
      </c>
      <c r="BE284" s="1223">
        <f t="shared" si="357"/>
        <v>0</v>
      </c>
      <c r="BF284" s="1169">
        <f t="shared" si="331"/>
        <v>0</v>
      </c>
      <c r="BG284" s="1169"/>
      <c r="BH284" s="1166">
        <f t="shared" si="281"/>
        <v>0</v>
      </c>
      <c r="BI284" s="1169">
        <v>0</v>
      </c>
      <c r="BJ284" s="1223"/>
      <c r="BK284" s="1169">
        <v>8244.6</v>
      </c>
      <c r="BL284" s="1223">
        <f t="shared" si="358"/>
        <v>0</v>
      </c>
      <c r="BM284" s="1169">
        <f t="shared" si="334"/>
        <v>0</v>
      </c>
      <c r="BN284" s="1166">
        <f t="shared" si="282"/>
        <v>3</v>
      </c>
      <c r="BO284" s="1169">
        <v>0</v>
      </c>
      <c r="BP284" s="1223"/>
      <c r="BQ284" s="1169">
        <v>8244.6</v>
      </c>
      <c r="BR284" s="1223">
        <f t="shared" si="359"/>
        <v>24733.800000000003</v>
      </c>
      <c r="BS284" s="1169">
        <f t="shared" si="337"/>
        <v>24733.800000000003</v>
      </c>
    </row>
    <row r="285" spans="1:71" s="1189" customFormat="1" ht="42.75" hidden="1" outlineLevel="1" x14ac:dyDescent="0.2">
      <c r="A285" s="1238" t="s">
        <v>808</v>
      </c>
      <c r="B285" s="1228" t="s">
        <v>1390</v>
      </c>
      <c r="C285" s="1173" t="s">
        <v>1261</v>
      </c>
      <c r="D285" s="1173">
        <v>4</v>
      </c>
      <c r="E285" s="1169">
        <v>0</v>
      </c>
      <c r="F285" s="1223"/>
      <c r="G285" s="1169">
        <v>1648.43</v>
      </c>
      <c r="H285" s="1223">
        <f t="shared" si="349"/>
        <v>6593.72</v>
      </c>
      <c r="I285" s="1169">
        <f t="shared" si="307"/>
        <v>6593.72</v>
      </c>
      <c r="J285" s="1169"/>
      <c r="K285" s="1224"/>
      <c r="L285" s="1173">
        <v>0</v>
      </c>
      <c r="M285" s="1226"/>
      <c r="N285" s="1173">
        <v>1648.43</v>
      </c>
      <c r="O285" s="1226">
        <f t="shared" si="350"/>
        <v>0</v>
      </c>
      <c r="P285" s="1173">
        <f t="shared" si="310"/>
        <v>0</v>
      </c>
      <c r="Q285" s="1224"/>
      <c r="R285" s="1173">
        <v>0</v>
      </c>
      <c r="S285" s="1226"/>
      <c r="T285" s="1173">
        <v>1648.43</v>
      </c>
      <c r="U285" s="1226">
        <f t="shared" si="351"/>
        <v>0</v>
      </c>
      <c r="V285" s="1173">
        <f t="shared" si="313"/>
        <v>0</v>
      </c>
      <c r="W285" s="1224"/>
      <c r="X285" s="1173">
        <v>0</v>
      </c>
      <c r="Y285" s="1226"/>
      <c r="Z285" s="1173">
        <v>1648.43</v>
      </c>
      <c r="AA285" s="1226">
        <f t="shared" si="352"/>
        <v>0</v>
      </c>
      <c r="AB285" s="1173">
        <f t="shared" si="316"/>
        <v>0</v>
      </c>
      <c r="AC285" s="1224"/>
      <c r="AD285" s="1173">
        <v>0</v>
      </c>
      <c r="AE285" s="1226"/>
      <c r="AF285" s="1173">
        <v>1648.43</v>
      </c>
      <c r="AG285" s="1226">
        <f t="shared" si="353"/>
        <v>0</v>
      </c>
      <c r="AH285" s="1173">
        <f t="shared" si="319"/>
        <v>0</v>
      </c>
      <c r="AI285" s="1224"/>
      <c r="AJ285" s="1173">
        <v>0</v>
      </c>
      <c r="AK285" s="1226"/>
      <c r="AL285" s="1173">
        <v>1648.43</v>
      </c>
      <c r="AM285" s="1226">
        <f t="shared" si="354"/>
        <v>0</v>
      </c>
      <c r="AN285" s="1173">
        <f t="shared" si="322"/>
        <v>0</v>
      </c>
      <c r="AO285" s="1224"/>
      <c r="AP285" s="1173">
        <v>0</v>
      </c>
      <c r="AQ285" s="1226"/>
      <c r="AR285" s="1173">
        <v>1648.43</v>
      </c>
      <c r="AS285" s="1226">
        <f t="shared" si="355"/>
        <v>0</v>
      </c>
      <c r="AT285" s="1173">
        <f t="shared" si="325"/>
        <v>0</v>
      </c>
      <c r="AU285" s="1224"/>
      <c r="AV285" s="1173">
        <v>0</v>
      </c>
      <c r="AW285" s="1226"/>
      <c r="AX285" s="1173">
        <v>1648.43</v>
      </c>
      <c r="AY285" s="1226">
        <f t="shared" si="356"/>
        <v>0</v>
      </c>
      <c r="AZ285" s="1173">
        <f t="shared" si="328"/>
        <v>0</v>
      </c>
      <c r="BA285" s="1224"/>
      <c r="BB285" s="1169">
        <v>0</v>
      </c>
      <c r="BC285" s="1223"/>
      <c r="BD285" s="1169">
        <v>1648.43</v>
      </c>
      <c r="BE285" s="1223">
        <f t="shared" si="357"/>
        <v>0</v>
      </c>
      <c r="BF285" s="1169">
        <f t="shared" si="331"/>
        <v>0</v>
      </c>
      <c r="BG285" s="1169"/>
      <c r="BH285" s="1166">
        <f t="shared" si="281"/>
        <v>0</v>
      </c>
      <c r="BI285" s="1169">
        <v>0</v>
      </c>
      <c r="BJ285" s="1223"/>
      <c r="BK285" s="1169">
        <v>1648.43</v>
      </c>
      <c r="BL285" s="1223">
        <f t="shared" si="358"/>
        <v>0</v>
      </c>
      <c r="BM285" s="1169">
        <f t="shared" si="334"/>
        <v>0</v>
      </c>
      <c r="BN285" s="1166">
        <f t="shared" si="282"/>
        <v>4</v>
      </c>
      <c r="BO285" s="1169">
        <v>0</v>
      </c>
      <c r="BP285" s="1223"/>
      <c r="BQ285" s="1169">
        <v>1648.43</v>
      </c>
      <c r="BR285" s="1223">
        <f t="shared" si="359"/>
        <v>6593.72</v>
      </c>
      <c r="BS285" s="1169">
        <f t="shared" si="337"/>
        <v>6593.72</v>
      </c>
    </row>
    <row r="286" spans="1:71" s="1189" customFormat="1" ht="35.25" hidden="1" customHeight="1" outlineLevel="1" x14ac:dyDescent="0.2">
      <c r="A286" s="1238" t="s">
        <v>809</v>
      </c>
      <c r="B286" s="1228" t="s">
        <v>1391</v>
      </c>
      <c r="C286" s="1173" t="s">
        <v>1261</v>
      </c>
      <c r="D286" s="1173">
        <v>4</v>
      </c>
      <c r="E286" s="1169">
        <v>0</v>
      </c>
      <c r="F286" s="1223"/>
      <c r="G286" s="1169">
        <v>1489.8</v>
      </c>
      <c r="H286" s="1223">
        <f t="shared" si="349"/>
        <v>5959.2</v>
      </c>
      <c r="I286" s="1169">
        <f t="shared" si="307"/>
        <v>5959.2</v>
      </c>
      <c r="J286" s="1169"/>
      <c r="K286" s="1224"/>
      <c r="L286" s="1173">
        <v>0</v>
      </c>
      <c r="M286" s="1226"/>
      <c r="N286" s="1173">
        <v>1489.8</v>
      </c>
      <c r="O286" s="1226">
        <f t="shared" si="350"/>
        <v>0</v>
      </c>
      <c r="P286" s="1173">
        <f t="shared" si="310"/>
        <v>0</v>
      </c>
      <c r="Q286" s="1224"/>
      <c r="R286" s="1173">
        <v>0</v>
      </c>
      <c r="S286" s="1226"/>
      <c r="T286" s="1173">
        <v>1489.8</v>
      </c>
      <c r="U286" s="1226">
        <f t="shared" si="351"/>
        <v>0</v>
      </c>
      <c r="V286" s="1173">
        <f t="shared" si="313"/>
        <v>0</v>
      </c>
      <c r="W286" s="1224"/>
      <c r="X286" s="1173">
        <v>0</v>
      </c>
      <c r="Y286" s="1226"/>
      <c r="Z286" s="1173">
        <v>1489.8</v>
      </c>
      <c r="AA286" s="1226">
        <f t="shared" si="352"/>
        <v>0</v>
      </c>
      <c r="AB286" s="1173">
        <f t="shared" si="316"/>
        <v>0</v>
      </c>
      <c r="AC286" s="1224"/>
      <c r="AD286" s="1173">
        <v>0</v>
      </c>
      <c r="AE286" s="1226"/>
      <c r="AF286" s="1173">
        <v>1489.8</v>
      </c>
      <c r="AG286" s="1226">
        <f t="shared" si="353"/>
        <v>0</v>
      </c>
      <c r="AH286" s="1173">
        <f t="shared" si="319"/>
        <v>0</v>
      </c>
      <c r="AI286" s="1224"/>
      <c r="AJ286" s="1173">
        <v>0</v>
      </c>
      <c r="AK286" s="1226"/>
      <c r="AL286" s="1173">
        <v>1489.8</v>
      </c>
      <c r="AM286" s="1226">
        <f t="shared" si="354"/>
        <v>0</v>
      </c>
      <c r="AN286" s="1173">
        <f t="shared" si="322"/>
        <v>0</v>
      </c>
      <c r="AO286" s="1224"/>
      <c r="AP286" s="1173">
        <v>0</v>
      </c>
      <c r="AQ286" s="1226"/>
      <c r="AR286" s="1173">
        <v>1489.8</v>
      </c>
      <c r="AS286" s="1226">
        <f t="shared" si="355"/>
        <v>0</v>
      </c>
      <c r="AT286" s="1173">
        <f t="shared" si="325"/>
        <v>0</v>
      </c>
      <c r="AU286" s="1224"/>
      <c r="AV286" s="1173">
        <v>0</v>
      </c>
      <c r="AW286" s="1226"/>
      <c r="AX286" s="1173">
        <v>1489.8</v>
      </c>
      <c r="AY286" s="1226">
        <f t="shared" si="356"/>
        <v>0</v>
      </c>
      <c r="AZ286" s="1173">
        <f t="shared" si="328"/>
        <v>0</v>
      </c>
      <c r="BA286" s="1224"/>
      <c r="BB286" s="1169">
        <v>0</v>
      </c>
      <c r="BC286" s="1223"/>
      <c r="BD286" s="1169">
        <v>1489.8</v>
      </c>
      <c r="BE286" s="1223">
        <f t="shared" si="357"/>
        <v>0</v>
      </c>
      <c r="BF286" s="1169">
        <f t="shared" si="331"/>
        <v>0</v>
      </c>
      <c r="BG286" s="1169"/>
      <c r="BH286" s="1166">
        <f t="shared" si="281"/>
        <v>0</v>
      </c>
      <c r="BI286" s="1169">
        <v>0</v>
      </c>
      <c r="BJ286" s="1223"/>
      <c r="BK286" s="1169">
        <v>1489.8</v>
      </c>
      <c r="BL286" s="1223">
        <f t="shared" si="358"/>
        <v>0</v>
      </c>
      <c r="BM286" s="1169">
        <f t="shared" si="334"/>
        <v>0</v>
      </c>
      <c r="BN286" s="1166">
        <f t="shared" si="282"/>
        <v>4</v>
      </c>
      <c r="BO286" s="1169">
        <v>0</v>
      </c>
      <c r="BP286" s="1223"/>
      <c r="BQ286" s="1169">
        <v>1489.8</v>
      </c>
      <c r="BR286" s="1223">
        <f t="shared" si="359"/>
        <v>5959.2</v>
      </c>
      <c r="BS286" s="1169">
        <f t="shared" si="337"/>
        <v>5959.2</v>
      </c>
    </row>
    <row r="287" spans="1:71" hidden="1" outlineLevel="1" x14ac:dyDescent="0.2">
      <c r="A287" s="1238" t="s">
        <v>810</v>
      </c>
      <c r="B287" s="1228" t="s">
        <v>268</v>
      </c>
      <c r="C287" s="1173" t="s">
        <v>1264</v>
      </c>
      <c r="D287" s="1173">
        <v>1</v>
      </c>
      <c r="E287" s="1169">
        <v>0</v>
      </c>
      <c r="F287" s="1223"/>
      <c r="G287" s="1169">
        <v>23400</v>
      </c>
      <c r="H287" s="1223">
        <f t="shared" si="349"/>
        <v>23400</v>
      </c>
      <c r="I287" s="1169">
        <f t="shared" si="307"/>
        <v>23400</v>
      </c>
      <c r="J287" s="1169"/>
      <c r="K287" s="1224"/>
      <c r="L287" s="1173">
        <v>0</v>
      </c>
      <c r="M287" s="1226"/>
      <c r="N287" s="1173">
        <v>23400</v>
      </c>
      <c r="O287" s="1226">
        <f t="shared" si="350"/>
        <v>0</v>
      </c>
      <c r="P287" s="1173">
        <f t="shared" si="310"/>
        <v>0</v>
      </c>
      <c r="Q287" s="1224"/>
      <c r="R287" s="1173">
        <v>0</v>
      </c>
      <c r="S287" s="1226"/>
      <c r="T287" s="1173">
        <v>23400</v>
      </c>
      <c r="U287" s="1226">
        <f t="shared" si="351"/>
        <v>0</v>
      </c>
      <c r="V287" s="1173">
        <f t="shared" si="313"/>
        <v>0</v>
      </c>
      <c r="W287" s="1224"/>
      <c r="X287" s="1173">
        <v>0</v>
      </c>
      <c r="Y287" s="1226"/>
      <c r="Z287" s="1173">
        <v>23400</v>
      </c>
      <c r="AA287" s="1226">
        <f t="shared" si="352"/>
        <v>0</v>
      </c>
      <c r="AB287" s="1173">
        <f t="shared" si="316"/>
        <v>0</v>
      </c>
      <c r="AC287" s="1224"/>
      <c r="AD287" s="1173">
        <v>0</v>
      </c>
      <c r="AE287" s="1226"/>
      <c r="AF287" s="1173">
        <v>23400</v>
      </c>
      <c r="AG287" s="1226">
        <f t="shared" si="353"/>
        <v>0</v>
      </c>
      <c r="AH287" s="1173">
        <f t="shared" si="319"/>
        <v>0</v>
      </c>
      <c r="AI287" s="1224"/>
      <c r="AJ287" s="1173">
        <v>0</v>
      </c>
      <c r="AK287" s="1226"/>
      <c r="AL287" s="1173">
        <v>23400</v>
      </c>
      <c r="AM287" s="1226">
        <f t="shared" si="354"/>
        <v>0</v>
      </c>
      <c r="AN287" s="1173">
        <f t="shared" si="322"/>
        <v>0</v>
      </c>
      <c r="AO287" s="1224"/>
      <c r="AP287" s="1173">
        <v>0</v>
      </c>
      <c r="AQ287" s="1226"/>
      <c r="AR287" s="1173">
        <v>23400</v>
      </c>
      <c r="AS287" s="1226">
        <f t="shared" si="355"/>
        <v>0</v>
      </c>
      <c r="AT287" s="1173">
        <f t="shared" si="325"/>
        <v>0</v>
      </c>
      <c r="AU287" s="1224"/>
      <c r="AV287" s="1173">
        <v>0</v>
      </c>
      <c r="AW287" s="1226"/>
      <c r="AX287" s="1173">
        <v>23400</v>
      </c>
      <c r="AY287" s="1226">
        <f t="shared" si="356"/>
        <v>0</v>
      </c>
      <c r="AZ287" s="1173">
        <f t="shared" si="328"/>
        <v>0</v>
      </c>
      <c r="BA287" s="1224"/>
      <c r="BB287" s="1169">
        <v>0</v>
      </c>
      <c r="BC287" s="1223"/>
      <c r="BD287" s="1169">
        <v>23400</v>
      </c>
      <c r="BE287" s="1223">
        <f t="shared" si="357"/>
        <v>0</v>
      </c>
      <c r="BF287" s="1169">
        <f t="shared" si="331"/>
        <v>0</v>
      </c>
      <c r="BG287" s="1169"/>
      <c r="BH287" s="1166">
        <f t="shared" si="281"/>
        <v>0</v>
      </c>
      <c r="BI287" s="1169">
        <v>0</v>
      </c>
      <c r="BJ287" s="1223"/>
      <c r="BK287" s="1169">
        <v>23400</v>
      </c>
      <c r="BL287" s="1223">
        <f t="shared" si="358"/>
        <v>0</v>
      </c>
      <c r="BM287" s="1169">
        <f t="shared" si="334"/>
        <v>0</v>
      </c>
      <c r="BN287" s="1166">
        <f t="shared" si="282"/>
        <v>1</v>
      </c>
      <c r="BO287" s="1169">
        <v>0</v>
      </c>
      <c r="BP287" s="1223"/>
      <c r="BQ287" s="1169">
        <v>23400</v>
      </c>
      <c r="BR287" s="1223">
        <f t="shared" si="359"/>
        <v>23400</v>
      </c>
      <c r="BS287" s="1169">
        <f t="shared" si="337"/>
        <v>23400</v>
      </c>
    </row>
    <row r="288" spans="1:71" s="1189" customFormat="1" hidden="1" outlineLevel="1" x14ac:dyDescent="0.2">
      <c r="A288" s="1238" t="s">
        <v>805</v>
      </c>
      <c r="B288" s="1228" t="s">
        <v>358</v>
      </c>
      <c r="C288" s="1173" t="s">
        <v>1264</v>
      </c>
      <c r="D288" s="1173">
        <v>1</v>
      </c>
      <c r="E288" s="1169">
        <v>262080</v>
      </c>
      <c r="F288" s="1223">
        <f t="shared" ref="F288" si="360">D288*E288</f>
        <v>262080</v>
      </c>
      <c r="G288" s="1169">
        <v>0</v>
      </c>
      <c r="H288" s="1223"/>
      <c r="I288" s="1169">
        <f t="shared" si="307"/>
        <v>262080</v>
      </c>
      <c r="J288" s="1169"/>
      <c r="K288" s="1224"/>
      <c r="L288" s="1173">
        <v>262080</v>
      </c>
      <c r="M288" s="1226">
        <f t="shared" ref="M288" si="361">K288*L288</f>
        <v>0</v>
      </c>
      <c r="N288" s="1173">
        <v>0</v>
      </c>
      <c r="O288" s="1226"/>
      <c r="P288" s="1173">
        <f t="shared" si="310"/>
        <v>0</v>
      </c>
      <c r="Q288" s="1224"/>
      <c r="R288" s="1173">
        <v>262080</v>
      </c>
      <c r="S288" s="1226">
        <f t="shared" ref="S288" si="362">Q288*R288</f>
        <v>0</v>
      </c>
      <c r="T288" s="1173">
        <v>0</v>
      </c>
      <c r="U288" s="1226"/>
      <c r="V288" s="1173">
        <f t="shared" si="313"/>
        <v>0</v>
      </c>
      <c r="W288" s="1224"/>
      <c r="X288" s="1173">
        <v>262080</v>
      </c>
      <c r="Y288" s="1226">
        <f t="shared" ref="Y288" si="363">W288*X288</f>
        <v>0</v>
      </c>
      <c r="Z288" s="1173">
        <v>0</v>
      </c>
      <c r="AA288" s="1226"/>
      <c r="AB288" s="1173">
        <f t="shared" si="316"/>
        <v>0</v>
      </c>
      <c r="AC288" s="1224"/>
      <c r="AD288" s="1173">
        <v>262080</v>
      </c>
      <c r="AE288" s="1226">
        <f t="shared" ref="AE288" si="364">AC288*AD288</f>
        <v>0</v>
      </c>
      <c r="AF288" s="1173">
        <v>0</v>
      </c>
      <c r="AG288" s="1226"/>
      <c r="AH288" s="1173">
        <f t="shared" si="319"/>
        <v>0</v>
      </c>
      <c r="AI288" s="1224"/>
      <c r="AJ288" s="1173">
        <v>262080</v>
      </c>
      <c r="AK288" s="1226">
        <f t="shared" ref="AK288" si="365">AI288*AJ288</f>
        <v>0</v>
      </c>
      <c r="AL288" s="1173">
        <v>0</v>
      </c>
      <c r="AM288" s="1226"/>
      <c r="AN288" s="1173">
        <f t="shared" si="322"/>
        <v>0</v>
      </c>
      <c r="AO288" s="1224"/>
      <c r="AP288" s="1173">
        <v>262080</v>
      </c>
      <c r="AQ288" s="1226">
        <f t="shared" ref="AQ288" si="366">AO288*AP288</f>
        <v>0</v>
      </c>
      <c r="AR288" s="1173">
        <v>0</v>
      </c>
      <c r="AS288" s="1226"/>
      <c r="AT288" s="1173">
        <f t="shared" si="325"/>
        <v>0</v>
      </c>
      <c r="AU288" s="1224"/>
      <c r="AV288" s="1173">
        <v>262080</v>
      </c>
      <c r="AW288" s="1226">
        <f t="shared" ref="AW288" si="367">AU288*AV288</f>
        <v>0</v>
      </c>
      <c r="AX288" s="1173">
        <v>0</v>
      </c>
      <c r="AY288" s="1226"/>
      <c r="AZ288" s="1173">
        <f t="shared" si="328"/>
        <v>0</v>
      </c>
      <c r="BA288" s="1224"/>
      <c r="BB288" s="1169">
        <v>262080</v>
      </c>
      <c r="BC288" s="1223">
        <f t="shared" ref="BC288" si="368">BA288*BB288</f>
        <v>0</v>
      </c>
      <c r="BD288" s="1169">
        <v>0</v>
      </c>
      <c r="BE288" s="1223"/>
      <c r="BF288" s="1169">
        <f t="shared" si="331"/>
        <v>0</v>
      </c>
      <c r="BG288" s="1169"/>
      <c r="BH288" s="1166">
        <f t="shared" si="281"/>
        <v>0</v>
      </c>
      <c r="BI288" s="1169">
        <v>262080</v>
      </c>
      <c r="BJ288" s="1223">
        <f t="shared" ref="BJ288" si="369">BH288*BI288</f>
        <v>0</v>
      </c>
      <c r="BK288" s="1169">
        <v>0</v>
      </c>
      <c r="BL288" s="1223"/>
      <c r="BM288" s="1169">
        <f t="shared" si="334"/>
        <v>0</v>
      </c>
      <c r="BN288" s="1166">
        <f t="shared" si="282"/>
        <v>1</v>
      </c>
      <c r="BO288" s="1169">
        <v>262080</v>
      </c>
      <c r="BP288" s="1223">
        <f t="shared" ref="BP288" si="370">BN288*BO288</f>
        <v>262080</v>
      </c>
      <c r="BQ288" s="1169">
        <v>0</v>
      </c>
      <c r="BR288" s="1223"/>
      <c r="BS288" s="1169">
        <f t="shared" si="337"/>
        <v>262080</v>
      </c>
    </row>
    <row r="289" spans="1:203" s="1242" customFormat="1" ht="15.75" customHeight="1" x14ac:dyDescent="0.2">
      <c r="A289" s="1205" t="s">
        <v>359</v>
      </c>
      <c r="B289" s="1148" t="s">
        <v>360</v>
      </c>
      <c r="C289" s="1149"/>
      <c r="D289" s="1149"/>
      <c r="E289" s="1149"/>
      <c r="F289" s="1149"/>
      <c r="G289" s="1149"/>
      <c r="H289" s="1149"/>
      <c r="I289" s="1149"/>
      <c r="J289" s="1149"/>
      <c r="K289" s="1149"/>
      <c r="L289" s="1149"/>
      <c r="M289" s="1149"/>
      <c r="N289" s="1149"/>
      <c r="O289" s="1149"/>
      <c r="P289" s="1149"/>
      <c r="Q289" s="1149"/>
      <c r="R289" s="1149"/>
      <c r="S289" s="1149"/>
      <c r="T289" s="1149"/>
      <c r="U289" s="1149"/>
      <c r="V289" s="1149"/>
      <c r="W289" s="1149"/>
      <c r="X289" s="1156"/>
      <c r="Y289" s="1208">
        <f>Y290+Y291+Y292+Y293+Y294+Y295+Y296+Y297+Y298+Y299+Y300+Y301+Y302+Y303+Y304+Y305+Y306</f>
        <v>254064</v>
      </c>
      <c r="Z289" s="1209"/>
      <c r="AA289" s="1208">
        <f>AA290+AA291+AA292+AA293+AA294+AA295+AA296+AA297+AA298+AA299+AA300+AA301+AA302+AA303+AA304+AA305+AA306</f>
        <v>1467702.6</v>
      </c>
      <c r="AB289" s="1208">
        <f>AB290+AB291+AB292+AB293+AB294+AB295+AB296+AB297+AB298+AB299+AB300+AB301+AB302+AB303+AB304+AB305+AB306</f>
        <v>1721766.6</v>
      </c>
      <c r="AC289" s="1145"/>
      <c r="AD289" s="1156"/>
      <c r="AE289" s="1208">
        <f>AE290+AE291+AE292+AE293+AE294+AE295+AE296+AE297+AE298+AE299+AE300+AE301+AE302+AE303+AE304+AE305+AE306</f>
        <v>0</v>
      </c>
      <c r="AF289" s="1209"/>
      <c r="AG289" s="1208">
        <f>AG290+AG291+AG292+AG293+AG294+AG295+AG296+AG297+AG298+AG299+AG300+AG301+AG302+AG303+AG304+AG305+AG306</f>
        <v>0</v>
      </c>
      <c r="AH289" s="1208">
        <f>AH290+AH291+AH292+AH293+AH294+AH295+AH296+AH297+AH298+AH299+AH300+AH301+AH302+AH303+AH304+AH305+AH306</f>
        <v>0</v>
      </c>
      <c r="AI289" s="1145"/>
      <c r="AJ289" s="1156"/>
      <c r="AK289" s="1208">
        <f>AK290+AK291+AK292+AK293+AK294+AK295+AK296+AK297+AK298+AK299+AK300+AK301+AK302+AK303+AK304+AK305+AK306</f>
        <v>0</v>
      </c>
      <c r="AL289" s="1209"/>
      <c r="AM289" s="1208">
        <f>AM290+AM291+AM292+AM293+AM294+AM295+AM296+AM297+AM298+AM299+AM300+AM301+AM302+AM303+AM304+AM305+AM306</f>
        <v>0</v>
      </c>
      <c r="AN289" s="1208">
        <f>AN290+AN291+AN292+AN293+AN294+AN295+AN296+AN297+AN298+AN299+AN300+AN301+AN302+AN303+AN304+AN305+AN306</f>
        <v>0</v>
      </c>
      <c r="AO289" s="1145"/>
      <c r="AP289" s="1156"/>
      <c r="AQ289" s="1208">
        <f>AQ290+AQ291+AQ292+AQ293+AQ294+AQ295+AQ296+AQ297+AQ298+AQ299+AQ300+AQ301+AQ302+AQ303+AQ304+AQ305+AQ306</f>
        <v>0</v>
      </c>
      <c r="AR289" s="1209"/>
      <c r="AS289" s="1208">
        <f>AS290+AS291+AS292+AS293+AS294+AS295+AS296+AS297+AS298+AS299+AS300+AS301+AS302+AS303+AS304+AS305+AS306</f>
        <v>0</v>
      </c>
      <c r="AT289" s="1208">
        <f>AT290+AT291+AT292+AT293+AT294+AT295+AT296+AT297+AT298+AT299+AT300+AT301+AT302+AT303+AT304+AT305+AT306</f>
        <v>0</v>
      </c>
      <c r="AU289" s="1145"/>
      <c r="AV289" s="1156"/>
      <c r="AW289" s="1208">
        <f>AW290+AW291+AW292+AW293+AW294+AW295+AW296+AW297+AW298+AW299+AW300+AW301+AW302+AW303+AW304+AW305+AW306</f>
        <v>0</v>
      </c>
      <c r="AX289" s="1209"/>
      <c r="AY289" s="1208">
        <f>AY290+AY291+AY292+AY293+AY294+AY295+AY296+AY297+AY298+AY299+AY300+AY301+AY302+AY303+AY304+AY305+AY306</f>
        <v>0</v>
      </c>
      <c r="AZ289" s="1208">
        <f>AZ290+AZ291+AZ292+AZ293+AZ294+AZ295+AZ296+AZ297+AZ298+AZ299+AZ300+AZ301+AZ302+AZ303+AZ304+AZ305+AZ306</f>
        <v>0</v>
      </c>
      <c r="BA289" s="1145"/>
      <c r="BB289" s="1151"/>
      <c r="BC289" s="1206">
        <f>BC290+BC291+BC292+BC293+BC294+BC295+BC296+BC297+BC298+BC299+BC300+BC301+BC302+BC303+BC304+BC305+BC306</f>
        <v>0</v>
      </c>
      <c r="BD289" s="1207"/>
      <c r="BE289" s="1206">
        <f>BE290+BE291+BE292+BE293+BE294+BE295+BE296+BE297+BE298+BE299+BE300+BE301+BE302+BE303+BE304+BE305+BE306</f>
        <v>0</v>
      </c>
      <c r="BF289" s="1206">
        <f>BF290+BF291+BF292+BF293+BF294+BF295+BF296+BF297+BF298+BF299+BF300+BF301+BF302+BF303+BF304+BF305+BF306</f>
        <v>0</v>
      </c>
      <c r="BG289" s="1155"/>
      <c r="BH289" s="1166">
        <f t="shared" si="281"/>
        <v>0</v>
      </c>
      <c r="BI289" s="1151"/>
      <c r="BJ289" s="1206">
        <f>BJ290+BJ291+BJ292+BJ293+BJ294+BJ295+BJ296+BJ297+BJ298+BJ299+BJ300+BJ301+BJ302+BJ303+BJ304+BJ305+BJ306</f>
        <v>254064</v>
      </c>
      <c r="BK289" s="1207"/>
      <c r="BL289" s="1206">
        <f>BL290+BL291+BL292+BL293+BL294+BL295+BL296+BL297+BL298+BL299+BL300+BL301+BL302+BL303+BL304+BL305+BL306</f>
        <v>1467702.6</v>
      </c>
      <c r="BM289" s="1206">
        <f>BM290+BM291+BM292+BM293+BM294+BM295+BM296+BM297+BM298+BM299+BM300+BM301+BM302+BM303+BM304+BM305+BM306</f>
        <v>1721766.6</v>
      </c>
      <c r="BN289" s="1166">
        <f t="shared" si="282"/>
        <v>0</v>
      </c>
      <c r="BO289" s="1151"/>
      <c r="BP289" s="1206">
        <f>BP290+BP291+BP292+BP293+BP294+BP295+BP296+BP297+BP298+BP299+BP300+BP301+BP302+BP303+BP304+BP305+BP306</f>
        <v>451293.10000000003</v>
      </c>
      <c r="BQ289" s="1207"/>
      <c r="BR289" s="1206">
        <f>BR290+BR291+BR292+BR293+BR294+BR295+BR296+BR297+BR298+BR299+BR300+BR301+BR302+BR303+BR304+BR305+BR306</f>
        <v>549125.05000000005</v>
      </c>
      <c r="BS289" s="1206">
        <f>BS290+BS291+BS292+BS293+BS294+BS295+BS296+BS297+BS298+BS299+BS300+BS301+BS302+BS303+BS304+BS305+BS306</f>
        <v>1000418.1500000001</v>
      </c>
      <c r="BT289" s="1125"/>
      <c r="BU289" s="1125"/>
      <c r="BV289" s="1125"/>
      <c r="BW289" s="1125"/>
      <c r="BX289" s="1125"/>
      <c r="BY289" s="1125"/>
      <c r="BZ289" s="1125"/>
      <c r="CA289" s="1125"/>
      <c r="CB289" s="1125"/>
      <c r="CC289" s="1125"/>
      <c r="CD289" s="1125"/>
      <c r="CE289" s="1125"/>
      <c r="CF289" s="1125"/>
      <c r="CG289" s="1125"/>
      <c r="CH289" s="1125"/>
      <c r="CI289" s="1125"/>
      <c r="CJ289" s="1125"/>
      <c r="CK289" s="1125"/>
      <c r="CL289" s="1125"/>
      <c r="CM289" s="1125"/>
      <c r="CN289" s="1125"/>
      <c r="CO289" s="1125"/>
      <c r="CP289" s="1125"/>
      <c r="CQ289" s="1125"/>
      <c r="CR289" s="1125"/>
      <c r="CS289" s="1125"/>
      <c r="CT289" s="1125"/>
      <c r="CU289" s="1125"/>
      <c r="CV289" s="1125"/>
      <c r="CW289" s="1125"/>
      <c r="CX289" s="1125"/>
      <c r="CY289" s="1125"/>
      <c r="CZ289" s="1125"/>
      <c r="DA289" s="1125"/>
      <c r="DB289" s="1125"/>
      <c r="DC289" s="1125"/>
      <c r="DD289" s="1125"/>
      <c r="DE289" s="1125"/>
      <c r="DF289" s="1125"/>
      <c r="DG289" s="1125"/>
      <c r="DH289" s="1125"/>
      <c r="DI289" s="1125"/>
      <c r="DJ289" s="1125"/>
      <c r="DK289" s="1125"/>
      <c r="DL289" s="1125"/>
      <c r="DM289" s="1125"/>
      <c r="DN289" s="1125"/>
      <c r="DO289" s="1125"/>
      <c r="DP289" s="1125"/>
      <c r="DQ289" s="1125"/>
      <c r="DR289" s="1125"/>
      <c r="DS289" s="1125"/>
      <c r="DT289" s="1125"/>
      <c r="DU289" s="1125"/>
      <c r="DV289" s="1125"/>
      <c r="DW289" s="1125"/>
      <c r="DX289" s="1125"/>
      <c r="DY289" s="1125"/>
      <c r="DZ289" s="1125"/>
      <c r="EA289" s="1125"/>
      <c r="EB289" s="1125"/>
      <c r="EC289" s="1125"/>
      <c r="ED289" s="1125"/>
      <c r="EE289" s="1125"/>
      <c r="EF289" s="1125"/>
      <c r="EG289" s="1125"/>
      <c r="EH289" s="1125"/>
      <c r="EI289" s="1125"/>
      <c r="EJ289" s="1125"/>
      <c r="EK289" s="1125"/>
      <c r="EL289" s="1125"/>
      <c r="EM289" s="1125"/>
      <c r="EN289" s="1125"/>
      <c r="EO289" s="1125"/>
      <c r="EP289" s="1125"/>
      <c r="EQ289" s="1125"/>
      <c r="ER289" s="1125"/>
      <c r="ES289" s="1125"/>
      <c r="ET289" s="1125"/>
      <c r="EU289" s="1125"/>
      <c r="EV289" s="1125"/>
      <c r="EW289" s="1125"/>
      <c r="EX289" s="1125"/>
      <c r="EY289" s="1125"/>
      <c r="EZ289" s="1125"/>
      <c r="FA289" s="1125"/>
      <c r="FB289" s="1125"/>
      <c r="FC289" s="1125"/>
      <c r="FD289" s="1125"/>
      <c r="FE289" s="1125"/>
      <c r="FF289" s="1125"/>
      <c r="FG289" s="1125"/>
      <c r="FH289" s="1125"/>
      <c r="FI289" s="1125"/>
      <c r="FJ289" s="1125"/>
      <c r="FK289" s="1125"/>
      <c r="FL289" s="1125"/>
      <c r="FM289" s="1125"/>
      <c r="FN289" s="1125"/>
      <c r="FO289" s="1125"/>
      <c r="FP289" s="1125"/>
      <c r="FQ289" s="1125"/>
      <c r="FR289" s="1125"/>
      <c r="FS289" s="1125"/>
      <c r="FT289" s="1125"/>
      <c r="FU289" s="1125"/>
      <c r="FV289" s="1125"/>
      <c r="FW289" s="1125"/>
      <c r="FX289" s="1125"/>
      <c r="FY289" s="1125"/>
      <c r="FZ289" s="1125"/>
      <c r="GA289" s="1125"/>
      <c r="GB289" s="1125"/>
      <c r="GC289" s="1125"/>
      <c r="GD289" s="1125"/>
      <c r="GE289" s="1125"/>
      <c r="GF289" s="1125"/>
      <c r="GG289" s="1125"/>
      <c r="GH289" s="1125"/>
      <c r="GI289" s="1125"/>
      <c r="GJ289" s="1125"/>
      <c r="GK289" s="1125"/>
      <c r="GL289" s="1125"/>
      <c r="GM289" s="1125"/>
      <c r="GN289" s="1125"/>
      <c r="GO289" s="1125"/>
      <c r="GP289" s="1125"/>
      <c r="GQ289" s="1125"/>
      <c r="GR289" s="1125"/>
      <c r="GS289" s="1125"/>
      <c r="GT289" s="1125"/>
      <c r="GU289" s="1125"/>
    </row>
    <row r="290" spans="1:203" ht="28.5" outlineLevel="1" x14ac:dyDescent="0.2">
      <c r="A290" s="1238" t="s">
        <v>816</v>
      </c>
      <c r="B290" s="1228" t="s">
        <v>361</v>
      </c>
      <c r="C290" s="1243" t="s">
        <v>1261</v>
      </c>
      <c r="D290" s="1173">
        <v>10</v>
      </c>
      <c r="E290" s="1178">
        <v>6668</v>
      </c>
      <c r="F290" s="1169">
        <f t="shared" ref="F290:F299" si="371">D290*E290</f>
        <v>66680</v>
      </c>
      <c r="G290" s="1178">
        <v>39380</v>
      </c>
      <c r="H290" s="1169">
        <f t="shared" ref="H290:H305" si="372">D290*G290</f>
        <v>393800</v>
      </c>
      <c r="I290" s="1223">
        <f t="shared" ref="I290:I306" si="373">E290*D290+G290*D290</f>
        <v>460480</v>
      </c>
      <c r="J290" s="1223"/>
      <c r="K290" s="1224"/>
      <c r="L290" s="1180">
        <v>6668</v>
      </c>
      <c r="M290" s="1173">
        <f t="shared" ref="M290:M299" si="374">K290*L290</f>
        <v>0</v>
      </c>
      <c r="N290" s="1180">
        <v>39380</v>
      </c>
      <c r="O290" s="1173">
        <f t="shared" ref="O290:O305" si="375">K290*N290</f>
        <v>0</v>
      </c>
      <c r="P290" s="1226">
        <f t="shared" ref="P290:P306" si="376">L290*K290+N290*K290</f>
        <v>0</v>
      </c>
      <c r="Q290" s="1224"/>
      <c r="R290" s="1180">
        <v>6668</v>
      </c>
      <c r="S290" s="1173">
        <f t="shared" ref="S290:S299" si="377">Q290*R290</f>
        <v>0</v>
      </c>
      <c r="T290" s="1180">
        <v>39380</v>
      </c>
      <c r="U290" s="1173">
        <f t="shared" ref="U290:U305" si="378">Q290*T290</f>
        <v>0</v>
      </c>
      <c r="V290" s="1226">
        <f t="shared" ref="V290:V306" si="379">R290*Q290+T290*Q290</f>
        <v>0</v>
      </c>
      <c r="W290" s="1226">
        <v>10</v>
      </c>
      <c r="X290" s="1180">
        <v>6668</v>
      </c>
      <c r="Y290" s="1173">
        <f t="shared" ref="Y290:Y301" si="380">W290*X290</f>
        <v>66680</v>
      </c>
      <c r="Z290" s="1180">
        <v>39380</v>
      </c>
      <c r="AA290" s="1173">
        <f t="shared" ref="AA290:AA305" si="381">W290*Z290</f>
        <v>393800</v>
      </c>
      <c r="AB290" s="1226">
        <f t="shared" ref="AB290:AB306" si="382">X290*W290+Z290*W290</f>
        <v>460480</v>
      </c>
      <c r="AC290" s="1224"/>
      <c r="AD290" s="1180">
        <v>6668</v>
      </c>
      <c r="AE290" s="1173">
        <f t="shared" ref="AE290:AE299" si="383">AC290*AD290</f>
        <v>0</v>
      </c>
      <c r="AF290" s="1180">
        <v>39380</v>
      </c>
      <c r="AG290" s="1173">
        <f t="shared" ref="AG290:AG305" si="384">AC290*AF290</f>
        <v>0</v>
      </c>
      <c r="AH290" s="1226">
        <f t="shared" ref="AH290:AH306" si="385">AD290*AC290+AF290*AC290</f>
        <v>0</v>
      </c>
      <c r="AI290" s="1224"/>
      <c r="AJ290" s="1180">
        <v>6668</v>
      </c>
      <c r="AK290" s="1173">
        <f t="shared" ref="AK290:AK299" si="386">AI290*AJ290</f>
        <v>0</v>
      </c>
      <c r="AL290" s="1180">
        <v>39380</v>
      </c>
      <c r="AM290" s="1173">
        <f t="shared" ref="AM290:AM305" si="387">AI290*AL290</f>
        <v>0</v>
      </c>
      <c r="AN290" s="1226">
        <f t="shared" ref="AN290:AN306" si="388">AJ290*AI290+AL290*AI290</f>
        <v>0</v>
      </c>
      <c r="AO290" s="1224"/>
      <c r="AP290" s="1180">
        <v>6668</v>
      </c>
      <c r="AQ290" s="1173">
        <f t="shared" ref="AQ290:AQ299" si="389">AO290*AP290</f>
        <v>0</v>
      </c>
      <c r="AR290" s="1180">
        <v>39380</v>
      </c>
      <c r="AS290" s="1173">
        <f t="shared" ref="AS290:AS305" si="390">AO290*AR290</f>
        <v>0</v>
      </c>
      <c r="AT290" s="1226">
        <f t="shared" ref="AT290:AT306" si="391">AP290*AO290+AR290*AO290</f>
        <v>0</v>
      </c>
      <c r="AU290" s="1224"/>
      <c r="AV290" s="1180">
        <v>6668</v>
      </c>
      <c r="AW290" s="1173">
        <f t="shared" ref="AW290:AW299" si="392">AU290*AV290</f>
        <v>0</v>
      </c>
      <c r="AX290" s="1180">
        <v>39380</v>
      </c>
      <c r="AY290" s="1173">
        <f t="shared" ref="AY290:AY305" si="393">AU290*AX290</f>
        <v>0</v>
      </c>
      <c r="AZ290" s="1226">
        <f t="shared" ref="AZ290:AZ306" si="394">AV290*AU290+AX290*AU290</f>
        <v>0</v>
      </c>
      <c r="BA290" s="1224"/>
      <c r="BB290" s="1178">
        <v>6668</v>
      </c>
      <c r="BC290" s="1169">
        <f t="shared" ref="BC290:BC299" si="395">BA290*BB290</f>
        <v>0</v>
      </c>
      <c r="BD290" s="1178">
        <v>39380</v>
      </c>
      <c r="BE290" s="1169">
        <f t="shared" ref="BE290:BE305" si="396">BA290*BD290</f>
        <v>0</v>
      </c>
      <c r="BF290" s="1223">
        <f t="shared" ref="BF290:BF306" si="397">BB290*BA290+BD290*BA290</f>
        <v>0</v>
      </c>
      <c r="BG290" s="1223"/>
      <c r="BH290" s="1166">
        <f t="shared" ref="BH290:BH353" si="398">K290+Q290+W290+AC290+AI290+AO290+AU290+BA290</f>
        <v>10</v>
      </c>
      <c r="BI290" s="1178">
        <v>6668</v>
      </c>
      <c r="BJ290" s="1169">
        <f t="shared" ref="BJ290:BJ299" si="399">BH290*BI290</f>
        <v>66680</v>
      </c>
      <c r="BK290" s="1178">
        <v>39380</v>
      </c>
      <c r="BL290" s="1169">
        <f t="shared" ref="BL290:BL305" si="400">BH290*BK290</f>
        <v>393800</v>
      </c>
      <c r="BM290" s="1223">
        <f t="shared" ref="BM290:BM306" si="401">BI290*BH290+BK290*BH290</f>
        <v>460480</v>
      </c>
      <c r="BN290" s="1166">
        <f t="shared" ref="BN290:BN353" si="402">D290-BH290</f>
        <v>0</v>
      </c>
      <c r="BO290" s="1178">
        <v>6668</v>
      </c>
      <c r="BP290" s="1169">
        <f t="shared" ref="BP290:BP299" si="403">BN290*BO290</f>
        <v>0</v>
      </c>
      <c r="BQ290" s="1178">
        <v>39380</v>
      </c>
      <c r="BR290" s="1169">
        <f t="shared" ref="BR290:BR305" si="404">BN290*BQ290</f>
        <v>0</v>
      </c>
      <c r="BS290" s="1223">
        <f t="shared" ref="BS290:BS306" si="405">BO290*BN290+BQ290*BN290</f>
        <v>0</v>
      </c>
    </row>
    <row r="291" spans="1:203" ht="28.5" outlineLevel="1" x14ac:dyDescent="0.2">
      <c r="A291" s="1238" t="s">
        <v>817</v>
      </c>
      <c r="B291" s="1228" t="s">
        <v>362</v>
      </c>
      <c r="C291" s="1243" t="s">
        <v>1261</v>
      </c>
      <c r="D291" s="1173">
        <v>24</v>
      </c>
      <c r="E291" s="1178">
        <v>5668</v>
      </c>
      <c r="F291" s="1169">
        <f t="shared" si="371"/>
        <v>136032</v>
      </c>
      <c r="G291" s="1178">
        <v>23220</v>
      </c>
      <c r="H291" s="1169">
        <f t="shared" si="372"/>
        <v>557280</v>
      </c>
      <c r="I291" s="1223">
        <f t="shared" si="373"/>
        <v>693312</v>
      </c>
      <c r="J291" s="1223"/>
      <c r="K291" s="1224"/>
      <c r="L291" s="1180">
        <v>5668</v>
      </c>
      <c r="M291" s="1173">
        <f t="shared" si="374"/>
        <v>0</v>
      </c>
      <c r="N291" s="1180">
        <v>23220</v>
      </c>
      <c r="O291" s="1173">
        <f t="shared" si="375"/>
        <v>0</v>
      </c>
      <c r="P291" s="1226">
        <f t="shared" si="376"/>
        <v>0</v>
      </c>
      <c r="Q291" s="1224"/>
      <c r="R291" s="1180">
        <v>5668</v>
      </c>
      <c r="S291" s="1173">
        <f t="shared" si="377"/>
        <v>0</v>
      </c>
      <c r="T291" s="1180">
        <v>23220</v>
      </c>
      <c r="U291" s="1173">
        <f t="shared" si="378"/>
        <v>0</v>
      </c>
      <c r="V291" s="1226">
        <f t="shared" si="379"/>
        <v>0</v>
      </c>
      <c r="W291" s="1226">
        <v>24</v>
      </c>
      <c r="X291" s="1180">
        <v>5668</v>
      </c>
      <c r="Y291" s="1173">
        <f t="shared" si="380"/>
        <v>136032</v>
      </c>
      <c r="Z291" s="1180">
        <v>23220</v>
      </c>
      <c r="AA291" s="1173">
        <f t="shared" si="381"/>
        <v>557280</v>
      </c>
      <c r="AB291" s="1226">
        <f t="shared" si="382"/>
        <v>693312</v>
      </c>
      <c r="AC291" s="1224"/>
      <c r="AD291" s="1180">
        <v>5668</v>
      </c>
      <c r="AE291" s="1173">
        <f t="shared" si="383"/>
        <v>0</v>
      </c>
      <c r="AF291" s="1180">
        <v>23220</v>
      </c>
      <c r="AG291" s="1173">
        <f t="shared" si="384"/>
        <v>0</v>
      </c>
      <c r="AH291" s="1226">
        <f t="shared" si="385"/>
        <v>0</v>
      </c>
      <c r="AI291" s="1224"/>
      <c r="AJ291" s="1180">
        <v>5668</v>
      </c>
      <c r="AK291" s="1173">
        <f t="shared" si="386"/>
        <v>0</v>
      </c>
      <c r="AL291" s="1180">
        <v>23220</v>
      </c>
      <c r="AM291" s="1173">
        <f t="shared" si="387"/>
        <v>0</v>
      </c>
      <c r="AN291" s="1226">
        <f t="shared" si="388"/>
        <v>0</v>
      </c>
      <c r="AO291" s="1224"/>
      <c r="AP291" s="1180">
        <v>5668</v>
      </c>
      <c r="AQ291" s="1173">
        <f t="shared" si="389"/>
        <v>0</v>
      </c>
      <c r="AR291" s="1180">
        <v>23220</v>
      </c>
      <c r="AS291" s="1173">
        <f t="shared" si="390"/>
        <v>0</v>
      </c>
      <c r="AT291" s="1226">
        <f t="shared" si="391"/>
        <v>0</v>
      </c>
      <c r="AU291" s="1224"/>
      <c r="AV291" s="1180">
        <v>5668</v>
      </c>
      <c r="AW291" s="1173">
        <f t="shared" si="392"/>
        <v>0</v>
      </c>
      <c r="AX291" s="1180">
        <v>23220</v>
      </c>
      <c r="AY291" s="1173">
        <f t="shared" si="393"/>
        <v>0</v>
      </c>
      <c r="AZ291" s="1226">
        <f t="shared" si="394"/>
        <v>0</v>
      </c>
      <c r="BA291" s="1224"/>
      <c r="BB291" s="1178">
        <v>5668</v>
      </c>
      <c r="BC291" s="1169">
        <f t="shared" si="395"/>
        <v>0</v>
      </c>
      <c r="BD291" s="1178">
        <v>23220</v>
      </c>
      <c r="BE291" s="1169">
        <f t="shared" si="396"/>
        <v>0</v>
      </c>
      <c r="BF291" s="1223">
        <f t="shared" si="397"/>
        <v>0</v>
      </c>
      <c r="BG291" s="1223"/>
      <c r="BH291" s="1166">
        <f t="shared" si="398"/>
        <v>24</v>
      </c>
      <c r="BI291" s="1178">
        <v>5668</v>
      </c>
      <c r="BJ291" s="1169">
        <f t="shared" si="399"/>
        <v>136032</v>
      </c>
      <c r="BK291" s="1178">
        <v>23220</v>
      </c>
      <c r="BL291" s="1169">
        <f t="shared" si="400"/>
        <v>557280</v>
      </c>
      <c r="BM291" s="1223">
        <f t="shared" si="401"/>
        <v>693312</v>
      </c>
      <c r="BN291" s="1166">
        <f t="shared" si="402"/>
        <v>0</v>
      </c>
      <c r="BO291" s="1178">
        <v>5668</v>
      </c>
      <c r="BP291" s="1169">
        <f t="shared" si="403"/>
        <v>0</v>
      </c>
      <c r="BQ291" s="1178">
        <v>23220</v>
      </c>
      <c r="BR291" s="1169">
        <f t="shared" si="404"/>
        <v>0</v>
      </c>
      <c r="BS291" s="1223">
        <f t="shared" si="405"/>
        <v>0</v>
      </c>
    </row>
    <row r="292" spans="1:203" s="1189" customFormat="1" ht="26.25" customHeight="1" outlineLevel="1" x14ac:dyDescent="0.2">
      <c r="A292" s="1238" t="s">
        <v>818</v>
      </c>
      <c r="B292" s="1228" t="s">
        <v>1392</v>
      </c>
      <c r="C292" s="1243" t="s">
        <v>1261</v>
      </c>
      <c r="D292" s="1173">
        <v>28</v>
      </c>
      <c r="E292" s="1169">
        <v>1965</v>
      </c>
      <c r="F292" s="1169">
        <f t="shared" si="371"/>
        <v>55020</v>
      </c>
      <c r="G292" s="1169">
        <v>7007</v>
      </c>
      <c r="H292" s="1169">
        <f t="shared" si="372"/>
        <v>196196</v>
      </c>
      <c r="I292" s="1169">
        <f t="shared" si="373"/>
        <v>251216</v>
      </c>
      <c r="J292" s="1169"/>
      <c r="K292" s="1224"/>
      <c r="L292" s="1173">
        <v>1965</v>
      </c>
      <c r="M292" s="1173">
        <f t="shared" si="374"/>
        <v>0</v>
      </c>
      <c r="N292" s="1173">
        <v>7007</v>
      </c>
      <c r="O292" s="1173">
        <f t="shared" si="375"/>
        <v>0</v>
      </c>
      <c r="P292" s="1173">
        <f t="shared" si="376"/>
        <v>0</v>
      </c>
      <c r="Q292" s="1224"/>
      <c r="R292" s="1173">
        <v>1965</v>
      </c>
      <c r="S292" s="1173">
        <f t="shared" si="377"/>
        <v>0</v>
      </c>
      <c r="T292" s="1173">
        <v>7007</v>
      </c>
      <c r="U292" s="1173">
        <f t="shared" si="378"/>
        <v>0</v>
      </c>
      <c r="V292" s="1173">
        <f t="shared" si="379"/>
        <v>0</v>
      </c>
      <c r="W292" s="1226">
        <v>10</v>
      </c>
      <c r="X292" s="1173">
        <v>1965</v>
      </c>
      <c r="Y292" s="1173">
        <f t="shared" si="380"/>
        <v>19650</v>
      </c>
      <c r="Z292" s="1173">
        <v>7007</v>
      </c>
      <c r="AA292" s="1173">
        <f t="shared" si="381"/>
        <v>70070</v>
      </c>
      <c r="AB292" s="1173">
        <f t="shared" si="382"/>
        <v>89720</v>
      </c>
      <c r="AC292" s="1224"/>
      <c r="AD292" s="1173">
        <v>1965</v>
      </c>
      <c r="AE292" s="1173">
        <f t="shared" si="383"/>
        <v>0</v>
      </c>
      <c r="AF292" s="1173">
        <v>7007</v>
      </c>
      <c r="AG292" s="1173">
        <f t="shared" si="384"/>
        <v>0</v>
      </c>
      <c r="AH292" s="1173">
        <f t="shared" si="385"/>
        <v>0</v>
      </c>
      <c r="AI292" s="1224"/>
      <c r="AJ292" s="1173">
        <v>1965</v>
      </c>
      <c r="AK292" s="1173">
        <f t="shared" si="386"/>
        <v>0</v>
      </c>
      <c r="AL292" s="1173">
        <v>7007</v>
      </c>
      <c r="AM292" s="1173">
        <f t="shared" si="387"/>
        <v>0</v>
      </c>
      <c r="AN292" s="1173">
        <f t="shared" si="388"/>
        <v>0</v>
      </c>
      <c r="AO292" s="1224"/>
      <c r="AP292" s="1173">
        <v>1965</v>
      </c>
      <c r="AQ292" s="1173">
        <f t="shared" si="389"/>
        <v>0</v>
      </c>
      <c r="AR292" s="1173">
        <v>7007</v>
      </c>
      <c r="AS292" s="1173">
        <f t="shared" si="390"/>
        <v>0</v>
      </c>
      <c r="AT292" s="1173">
        <f t="shared" si="391"/>
        <v>0</v>
      </c>
      <c r="AU292" s="1224"/>
      <c r="AV292" s="1173">
        <v>1965</v>
      </c>
      <c r="AW292" s="1173">
        <f t="shared" si="392"/>
        <v>0</v>
      </c>
      <c r="AX292" s="1173">
        <v>7007</v>
      </c>
      <c r="AY292" s="1173">
        <f t="shared" si="393"/>
        <v>0</v>
      </c>
      <c r="AZ292" s="1173">
        <f t="shared" si="394"/>
        <v>0</v>
      </c>
      <c r="BA292" s="1224"/>
      <c r="BB292" s="1169">
        <v>1965</v>
      </c>
      <c r="BC292" s="1169">
        <f t="shared" si="395"/>
        <v>0</v>
      </c>
      <c r="BD292" s="1169">
        <v>7007</v>
      </c>
      <c r="BE292" s="1169">
        <f t="shared" si="396"/>
        <v>0</v>
      </c>
      <c r="BF292" s="1169">
        <f t="shared" si="397"/>
        <v>0</v>
      </c>
      <c r="BG292" s="1169"/>
      <c r="BH292" s="1166">
        <f t="shared" si="398"/>
        <v>10</v>
      </c>
      <c r="BI292" s="1169">
        <v>1965</v>
      </c>
      <c r="BJ292" s="1169">
        <f t="shared" si="399"/>
        <v>19650</v>
      </c>
      <c r="BK292" s="1169">
        <v>7007</v>
      </c>
      <c r="BL292" s="1169">
        <f t="shared" si="400"/>
        <v>70070</v>
      </c>
      <c r="BM292" s="1169">
        <f t="shared" si="401"/>
        <v>89720</v>
      </c>
      <c r="BN292" s="1166">
        <f t="shared" si="402"/>
        <v>18</v>
      </c>
      <c r="BO292" s="1169">
        <v>1965</v>
      </c>
      <c r="BP292" s="1169">
        <f t="shared" si="403"/>
        <v>35370</v>
      </c>
      <c r="BQ292" s="1169">
        <v>7007</v>
      </c>
      <c r="BR292" s="1169">
        <f t="shared" si="404"/>
        <v>126126</v>
      </c>
      <c r="BS292" s="1169">
        <f t="shared" si="405"/>
        <v>161496</v>
      </c>
    </row>
    <row r="293" spans="1:203" ht="20.25" customHeight="1" outlineLevel="1" x14ac:dyDescent="0.2">
      <c r="A293" s="1238" t="s">
        <v>819</v>
      </c>
      <c r="B293" s="1228" t="s">
        <v>1393</v>
      </c>
      <c r="C293" s="1243" t="s">
        <v>1261</v>
      </c>
      <c r="D293" s="1173">
        <v>34</v>
      </c>
      <c r="E293" s="1169">
        <v>655</v>
      </c>
      <c r="F293" s="1169">
        <f t="shared" si="371"/>
        <v>22270</v>
      </c>
      <c r="G293" s="1169">
        <v>2366</v>
      </c>
      <c r="H293" s="1169">
        <f t="shared" si="372"/>
        <v>80444</v>
      </c>
      <c r="I293" s="1223">
        <f t="shared" si="373"/>
        <v>102714</v>
      </c>
      <c r="J293" s="1223"/>
      <c r="K293" s="1224"/>
      <c r="L293" s="1173">
        <v>655</v>
      </c>
      <c r="M293" s="1173">
        <f t="shared" si="374"/>
        <v>0</v>
      </c>
      <c r="N293" s="1173">
        <v>2366</v>
      </c>
      <c r="O293" s="1173">
        <f t="shared" si="375"/>
        <v>0</v>
      </c>
      <c r="P293" s="1226">
        <f t="shared" si="376"/>
        <v>0</v>
      </c>
      <c r="Q293" s="1224"/>
      <c r="R293" s="1173">
        <v>655</v>
      </c>
      <c r="S293" s="1173">
        <f t="shared" si="377"/>
        <v>0</v>
      </c>
      <c r="T293" s="1173">
        <v>2366</v>
      </c>
      <c r="U293" s="1173">
        <f t="shared" si="378"/>
        <v>0</v>
      </c>
      <c r="V293" s="1226">
        <f t="shared" si="379"/>
        <v>0</v>
      </c>
      <c r="W293" s="1226">
        <v>34</v>
      </c>
      <c r="X293" s="1173">
        <v>655</v>
      </c>
      <c r="Y293" s="1173">
        <f t="shared" si="380"/>
        <v>22270</v>
      </c>
      <c r="Z293" s="1173">
        <v>2366</v>
      </c>
      <c r="AA293" s="1173">
        <f t="shared" si="381"/>
        <v>80444</v>
      </c>
      <c r="AB293" s="1226">
        <f t="shared" si="382"/>
        <v>102714</v>
      </c>
      <c r="AC293" s="1224"/>
      <c r="AD293" s="1173">
        <v>655</v>
      </c>
      <c r="AE293" s="1173">
        <f t="shared" si="383"/>
        <v>0</v>
      </c>
      <c r="AF293" s="1173">
        <v>2366</v>
      </c>
      <c r="AG293" s="1173">
        <f t="shared" si="384"/>
        <v>0</v>
      </c>
      <c r="AH293" s="1226">
        <f t="shared" si="385"/>
        <v>0</v>
      </c>
      <c r="AI293" s="1224"/>
      <c r="AJ293" s="1173">
        <v>655</v>
      </c>
      <c r="AK293" s="1173">
        <f t="shared" si="386"/>
        <v>0</v>
      </c>
      <c r="AL293" s="1173">
        <v>2366</v>
      </c>
      <c r="AM293" s="1173">
        <f t="shared" si="387"/>
        <v>0</v>
      </c>
      <c r="AN293" s="1226">
        <f t="shared" si="388"/>
        <v>0</v>
      </c>
      <c r="AO293" s="1224"/>
      <c r="AP293" s="1173">
        <v>655</v>
      </c>
      <c r="AQ293" s="1173">
        <f t="shared" si="389"/>
        <v>0</v>
      </c>
      <c r="AR293" s="1173">
        <v>2366</v>
      </c>
      <c r="AS293" s="1173">
        <f t="shared" si="390"/>
        <v>0</v>
      </c>
      <c r="AT293" s="1226">
        <f t="shared" si="391"/>
        <v>0</v>
      </c>
      <c r="AU293" s="1224"/>
      <c r="AV293" s="1173">
        <v>655</v>
      </c>
      <c r="AW293" s="1173">
        <f t="shared" si="392"/>
        <v>0</v>
      </c>
      <c r="AX293" s="1173">
        <v>2366</v>
      </c>
      <c r="AY293" s="1173">
        <f t="shared" si="393"/>
        <v>0</v>
      </c>
      <c r="AZ293" s="1226">
        <f t="shared" si="394"/>
        <v>0</v>
      </c>
      <c r="BA293" s="1224"/>
      <c r="BB293" s="1169">
        <v>655</v>
      </c>
      <c r="BC293" s="1169">
        <f t="shared" si="395"/>
        <v>0</v>
      </c>
      <c r="BD293" s="1169">
        <v>2366</v>
      </c>
      <c r="BE293" s="1169">
        <f t="shared" si="396"/>
        <v>0</v>
      </c>
      <c r="BF293" s="1223">
        <f t="shared" si="397"/>
        <v>0</v>
      </c>
      <c r="BG293" s="1223"/>
      <c r="BH293" s="1166">
        <f t="shared" si="398"/>
        <v>34</v>
      </c>
      <c r="BI293" s="1169">
        <v>655</v>
      </c>
      <c r="BJ293" s="1169">
        <f t="shared" si="399"/>
        <v>22270</v>
      </c>
      <c r="BK293" s="1169">
        <v>2366</v>
      </c>
      <c r="BL293" s="1169">
        <f t="shared" si="400"/>
        <v>80444</v>
      </c>
      <c r="BM293" s="1223">
        <f t="shared" si="401"/>
        <v>102714</v>
      </c>
      <c r="BN293" s="1166">
        <f t="shared" si="402"/>
        <v>0</v>
      </c>
      <c r="BO293" s="1169">
        <v>655</v>
      </c>
      <c r="BP293" s="1169">
        <f t="shared" si="403"/>
        <v>0</v>
      </c>
      <c r="BQ293" s="1169">
        <v>2366</v>
      </c>
      <c r="BR293" s="1169">
        <f t="shared" si="404"/>
        <v>0</v>
      </c>
      <c r="BS293" s="1223">
        <f t="shared" si="405"/>
        <v>0</v>
      </c>
    </row>
    <row r="294" spans="1:203" s="1189" customFormat="1" ht="28.5" outlineLevel="1" x14ac:dyDescent="0.2">
      <c r="A294" s="1238" t="s">
        <v>820</v>
      </c>
      <c r="B294" s="1228" t="s">
        <v>365</v>
      </c>
      <c r="C294" s="1243" t="s">
        <v>1261</v>
      </c>
      <c r="D294" s="1173">
        <v>4</v>
      </c>
      <c r="E294" s="1169">
        <v>3144</v>
      </c>
      <c r="F294" s="1223">
        <f t="shared" si="371"/>
        <v>12576</v>
      </c>
      <c r="G294" s="1169">
        <v>122036.2</v>
      </c>
      <c r="H294" s="1223">
        <f t="shared" si="372"/>
        <v>488144.8</v>
      </c>
      <c r="I294" s="1169">
        <f t="shared" si="373"/>
        <v>500720.8</v>
      </c>
      <c r="J294" s="1169"/>
      <c r="K294" s="1224"/>
      <c r="L294" s="1173">
        <v>3144</v>
      </c>
      <c r="M294" s="1226">
        <f t="shared" si="374"/>
        <v>0</v>
      </c>
      <c r="N294" s="1173">
        <v>122036.2</v>
      </c>
      <c r="O294" s="1226">
        <f t="shared" si="375"/>
        <v>0</v>
      </c>
      <c r="P294" s="1173">
        <f t="shared" si="376"/>
        <v>0</v>
      </c>
      <c r="Q294" s="1224"/>
      <c r="R294" s="1173">
        <v>3144</v>
      </c>
      <c r="S294" s="1226">
        <f t="shared" si="377"/>
        <v>0</v>
      </c>
      <c r="T294" s="1173">
        <v>122036.2</v>
      </c>
      <c r="U294" s="1226">
        <f t="shared" si="378"/>
        <v>0</v>
      </c>
      <c r="V294" s="1173">
        <f t="shared" si="379"/>
        <v>0</v>
      </c>
      <c r="W294" s="1226">
        <v>3</v>
      </c>
      <c r="X294" s="1173">
        <v>3144</v>
      </c>
      <c r="Y294" s="1226">
        <f t="shared" si="380"/>
        <v>9432</v>
      </c>
      <c r="Z294" s="1173">
        <v>122036.2</v>
      </c>
      <c r="AA294" s="1226">
        <f t="shared" si="381"/>
        <v>366108.6</v>
      </c>
      <c r="AB294" s="1173">
        <f t="shared" si="382"/>
        <v>375540.6</v>
      </c>
      <c r="AC294" s="1224"/>
      <c r="AD294" s="1173">
        <v>3144</v>
      </c>
      <c r="AE294" s="1226">
        <f t="shared" si="383"/>
        <v>0</v>
      </c>
      <c r="AF294" s="1173">
        <v>122036.2</v>
      </c>
      <c r="AG294" s="1226">
        <f t="shared" si="384"/>
        <v>0</v>
      </c>
      <c r="AH294" s="1173">
        <f t="shared" si="385"/>
        <v>0</v>
      </c>
      <c r="AI294" s="1224"/>
      <c r="AJ294" s="1173">
        <v>3144</v>
      </c>
      <c r="AK294" s="1226">
        <f t="shared" si="386"/>
        <v>0</v>
      </c>
      <c r="AL294" s="1173">
        <v>122036.2</v>
      </c>
      <c r="AM294" s="1226">
        <f t="shared" si="387"/>
        <v>0</v>
      </c>
      <c r="AN294" s="1173">
        <f t="shared" si="388"/>
        <v>0</v>
      </c>
      <c r="AO294" s="1224"/>
      <c r="AP294" s="1173">
        <v>3144</v>
      </c>
      <c r="AQ294" s="1226">
        <f t="shared" si="389"/>
        <v>0</v>
      </c>
      <c r="AR294" s="1173">
        <v>122036.2</v>
      </c>
      <c r="AS294" s="1226">
        <f t="shared" si="390"/>
        <v>0</v>
      </c>
      <c r="AT294" s="1173">
        <f t="shared" si="391"/>
        <v>0</v>
      </c>
      <c r="AU294" s="1224"/>
      <c r="AV294" s="1173">
        <v>3144</v>
      </c>
      <c r="AW294" s="1226">
        <f t="shared" si="392"/>
        <v>0</v>
      </c>
      <c r="AX294" s="1173">
        <v>122036.2</v>
      </c>
      <c r="AY294" s="1226">
        <f t="shared" si="393"/>
        <v>0</v>
      </c>
      <c r="AZ294" s="1173">
        <f t="shared" si="394"/>
        <v>0</v>
      </c>
      <c r="BA294" s="1224"/>
      <c r="BB294" s="1169">
        <v>3144</v>
      </c>
      <c r="BC294" s="1223">
        <f t="shared" si="395"/>
        <v>0</v>
      </c>
      <c r="BD294" s="1169">
        <v>122036.2</v>
      </c>
      <c r="BE294" s="1223">
        <f t="shared" si="396"/>
        <v>0</v>
      </c>
      <c r="BF294" s="1169">
        <f t="shared" si="397"/>
        <v>0</v>
      </c>
      <c r="BG294" s="1169"/>
      <c r="BH294" s="1166">
        <f t="shared" si="398"/>
        <v>3</v>
      </c>
      <c r="BI294" s="1169">
        <v>3144</v>
      </c>
      <c r="BJ294" s="1223">
        <f t="shared" si="399"/>
        <v>9432</v>
      </c>
      <c r="BK294" s="1169">
        <v>122036.2</v>
      </c>
      <c r="BL294" s="1223">
        <f t="shared" si="400"/>
        <v>366108.6</v>
      </c>
      <c r="BM294" s="1169">
        <f t="shared" si="401"/>
        <v>375540.6</v>
      </c>
      <c r="BN294" s="1166">
        <f t="shared" si="402"/>
        <v>1</v>
      </c>
      <c r="BO294" s="1169">
        <v>3144</v>
      </c>
      <c r="BP294" s="1223">
        <f t="shared" si="403"/>
        <v>3144</v>
      </c>
      <c r="BQ294" s="1169">
        <v>122036.2</v>
      </c>
      <c r="BR294" s="1223">
        <f t="shared" si="404"/>
        <v>122036.2</v>
      </c>
      <c r="BS294" s="1169">
        <f t="shared" si="405"/>
        <v>125180.2</v>
      </c>
    </row>
    <row r="295" spans="1:203" s="1189" customFormat="1" ht="28.5" hidden="1" outlineLevel="1" x14ac:dyDescent="0.2">
      <c r="A295" s="1238" t="s">
        <v>821</v>
      </c>
      <c r="B295" s="1228" t="s">
        <v>1394</v>
      </c>
      <c r="C295" s="1243" t="s">
        <v>1261</v>
      </c>
      <c r="D295" s="1173">
        <v>4</v>
      </c>
      <c r="E295" s="1169">
        <v>65.5</v>
      </c>
      <c r="F295" s="1223">
        <f t="shared" si="371"/>
        <v>262</v>
      </c>
      <c r="G295" s="1169">
        <v>470.6</v>
      </c>
      <c r="H295" s="1223">
        <f t="shared" si="372"/>
        <v>1882.4</v>
      </c>
      <c r="I295" s="1169">
        <f t="shared" si="373"/>
        <v>2144.4</v>
      </c>
      <c r="J295" s="1169"/>
      <c r="K295" s="1224"/>
      <c r="L295" s="1173">
        <v>65.5</v>
      </c>
      <c r="M295" s="1226">
        <f t="shared" si="374"/>
        <v>0</v>
      </c>
      <c r="N295" s="1173">
        <v>470.6</v>
      </c>
      <c r="O295" s="1226">
        <f t="shared" si="375"/>
        <v>0</v>
      </c>
      <c r="P295" s="1173">
        <f t="shared" si="376"/>
        <v>0</v>
      </c>
      <c r="Q295" s="1224"/>
      <c r="R295" s="1173">
        <v>65.5</v>
      </c>
      <c r="S295" s="1226">
        <f t="shared" si="377"/>
        <v>0</v>
      </c>
      <c r="T295" s="1173">
        <v>470.6</v>
      </c>
      <c r="U295" s="1226">
        <f t="shared" si="378"/>
        <v>0</v>
      </c>
      <c r="V295" s="1173">
        <f t="shared" si="379"/>
        <v>0</v>
      </c>
      <c r="W295" s="1226"/>
      <c r="X295" s="1173">
        <v>65.5</v>
      </c>
      <c r="Y295" s="1226">
        <f t="shared" si="380"/>
        <v>0</v>
      </c>
      <c r="Z295" s="1173">
        <v>470.6</v>
      </c>
      <c r="AA295" s="1226">
        <f t="shared" si="381"/>
        <v>0</v>
      </c>
      <c r="AB295" s="1173">
        <f t="shared" si="382"/>
        <v>0</v>
      </c>
      <c r="AC295" s="1224"/>
      <c r="AD295" s="1173">
        <v>65.5</v>
      </c>
      <c r="AE295" s="1226">
        <f t="shared" si="383"/>
        <v>0</v>
      </c>
      <c r="AF295" s="1173">
        <v>470.6</v>
      </c>
      <c r="AG295" s="1226">
        <f t="shared" si="384"/>
        <v>0</v>
      </c>
      <c r="AH295" s="1173">
        <f t="shared" si="385"/>
        <v>0</v>
      </c>
      <c r="AI295" s="1224"/>
      <c r="AJ295" s="1173">
        <v>65.5</v>
      </c>
      <c r="AK295" s="1226">
        <f t="shared" si="386"/>
        <v>0</v>
      </c>
      <c r="AL295" s="1173">
        <v>470.6</v>
      </c>
      <c r="AM295" s="1226">
        <f t="shared" si="387"/>
        <v>0</v>
      </c>
      <c r="AN295" s="1173">
        <f t="shared" si="388"/>
        <v>0</v>
      </c>
      <c r="AO295" s="1224"/>
      <c r="AP295" s="1173">
        <v>65.5</v>
      </c>
      <c r="AQ295" s="1226">
        <f t="shared" si="389"/>
        <v>0</v>
      </c>
      <c r="AR295" s="1173">
        <v>470.6</v>
      </c>
      <c r="AS295" s="1226">
        <f t="shared" si="390"/>
        <v>0</v>
      </c>
      <c r="AT295" s="1173">
        <f t="shared" si="391"/>
        <v>0</v>
      </c>
      <c r="AU295" s="1224"/>
      <c r="AV295" s="1173">
        <v>65.5</v>
      </c>
      <c r="AW295" s="1226">
        <f t="shared" si="392"/>
        <v>0</v>
      </c>
      <c r="AX295" s="1173">
        <v>470.6</v>
      </c>
      <c r="AY295" s="1226">
        <f t="shared" si="393"/>
        <v>0</v>
      </c>
      <c r="AZ295" s="1173">
        <f t="shared" si="394"/>
        <v>0</v>
      </c>
      <c r="BA295" s="1224"/>
      <c r="BB295" s="1169">
        <v>65.5</v>
      </c>
      <c r="BC295" s="1223">
        <f t="shared" si="395"/>
        <v>0</v>
      </c>
      <c r="BD295" s="1169">
        <v>470.6</v>
      </c>
      <c r="BE295" s="1223">
        <f t="shared" si="396"/>
        <v>0</v>
      </c>
      <c r="BF295" s="1169">
        <f t="shared" si="397"/>
        <v>0</v>
      </c>
      <c r="BG295" s="1169"/>
      <c r="BH295" s="1166">
        <f t="shared" si="398"/>
        <v>0</v>
      </c>
      <c r="BI295" s="1169">
        <v>65.5</v>
      </c>
      <c r="BJ295" s="1223">
        <f t="shared" si="399"/>
        <v>0</v>
      </c>
      <c r="BK295" s="1169">
        <v>470.6</v>
      </c>
      <c r="BL295" s="1223">
        <f t="shared" si="400"/>
        <v>0</v>
      </c>
      <c r="BM295" s="1169">
        <f t="shared" si="401"/>
        <v>0</v>
      </c>
      <c r="BN295" s="1166">
        <f t="shared" si="402"/>
        <v>4</v>
      </c>
      <c r="BO295" s="1169">
        <v>65.5</v>
      </c>
      <c r="BP295" s="1223">
        <f t="shared" si="403"/>
        <v>262</v>
      </c>
      <c r="BQ295" s="1169">
        <v>470.6</v>
      </c>
      <c r="BR295" s="1223">
        <f t="shared" si="404"/>
        <v>1882.4</v>
      </c>
      <c r="BS295" s="1169">
        <f t="shared" si="405"/>
        <v>2144.4</v>
      </c>
    </row>
    <row r="296" spans="1:203" ht="28.5" hidden="1" outlineLevel="1" x14ac:dyDescent="0.2">
      <c r="A296" s="1238" t="s">
        <v>822</v>
      </c>
      <c r="B296" s="1228" t="s">
        <v>369</v>
      </c>
      <c r="C296" s="1243" t="s">
        <v>1261</v>
      </c>
      <c r="D296" s="1173">
        <v>34</v>
      </c>
      <c r="E296" s="1169">
        <v>131</v>
      </c>
      <c r="F296" s="1223">
        <f t="shared" si="371"/>
        <v>4454</v>
      </c>
      <c r="G296" s="1169">
        <v>122.2</v>
      </c>
      <c r="H296" s="1223">
        <f t="shared" si="372"/>
        <v>4154.8</v>
      </c>
      <c r="I296" s="1223">
        <f t="shared" si="373"/>
        <v>8608.7999999999993</v>
      </c>
      <c r="J296" s="1223"/>
      <c r="K296" s="1224"/>
      <c r="L296" s="1173">
        <v>131</v>
      </c>
      <c r="M296" s="1226">
        <f t="shared" si="374"/>
        <v>0</v>
      </c>
      <c r="N296" s="1173">
        <v>122.2</v>
      </c>
      <c r="O296" s="1226">
        <f t="shared" si="375"/>
        <v>0</v>
      </c>
      <c r="P296" s="1226">
        <f t="shared" si="376"/>
        <v>0</v>
      </c>
      <c r="Q296" s="1224"/>
      <c r="R296" s="1173">
        <v>131</v>
      </c>
      <c r="S296" s="1226">
        <f t="shared" si="377"/>
        <v>0</v>
      </c>
      <c r="T296" s="1173">
        <v>122.2</v>
      </c>
      <c r="U296" s="1226">
        <f t="shared" si="378"/>
        <v>0</v>
      </c>
      <c r="V296" s="1226">
        <f t="shared" si="379"/>
        <v>0</v>
      </c>
      <c r="W296" s="1226"/>
      <c r="X296" s="1173">
        <v>131</v>
      </c>
      <c r="Y296" s="1226">
        <f t="shared" si="380"/>
        <v>0</v>
      </c>
      <c r="Z296" s="1173">
        <v>122.2</v>
      </c>
      <c r="AA296" s="1226">
        <f t="shared" si="381"/>
        <v>0</v>
      </c>
      <c r="AB296" s="1226">
        <f t="shared" si="382"/>
        <v>0</v>
      </c>
      <c r="AC296" s="1224"/>
      <c r="AD296" s="1173">
        <v>131</v>
      </c>
      <c r="AE296" s="1226">
        <f t="shared" si="383"/>
        <v>0</v>
      </c>
      <c r="AF296" s="1173">
        <v>122.2</v>
      </c>
      <c r="AG296" s="1226">
        <f t="shared" si="384"/>
        <v>0</v>
      </c>
      <c r="AH296" s="1226">
        <f t="shared" si="385"/>
        <v>0</v>
      </c>
      <c r="AI296" s="1224"/>
      <c r="AJ296" s="1173">
        <v>131</v>
      </c>
      <c r="AK296" s="1226">
        <f t="shared" si="386"/>
        <v>0</v>
      </c>
      <c r="AL296" s="1173">
        <v>122.2</v>
      </c>
      <c r="AM296" s="1226">
        <f t="shared" si="387"/>
        <v>0</v>
      </c>
      <c r="AN296" s="1226">
        <f t="shared" si="388"/>
        <v>0</v>
      </c>
      <c r="AO296" s="1224"/>
      <c r="AP296" s="1173">
        <v>131</v>
      </c>
      <c r="AQ296" s="1226">
        <f t="shared" si="389"/>
        <v>0</v>
      </c>
      <c r="AR296" s="1173">
        <v>122.2</v>
      </c>
      <c r="AS296" s="1226">
        <f t="shared" si="390"/>
        <v>0</v>
      </c>
      <c r="AT296" s="1226">
        <f t="shared" si="391"/>
        <v>0</v>
      </c>
      <c r="AU296" s="1224"/>
      <c r="AV296" s="1173">
        <v>131</v>
      </c>
      <c r="AW296" s="1226">
        <f t="shared" si="392"/>
        <v>0</v>
      </c>
      <c r="AX296" s="1173">
        <v>122.2</v>
      </c>
      <c r="AY296" s="1226">
        <f t="shared" si="393"/>
        <v>0</v>
      </c>
      <c r="AZ296" s="1226">
        <f t="shared" si="394"/>
        <v>0</v>
      </c>
      <c r="BA296" s="1224"/>
      <c r="BB296" s="1169">
        <v>131</v>
      </c>
      <c r="BC296" s="1223">
        <f t="shared" si="395"/>
        <v>0</v>
      </c>
      <c r="BD296" s="1169">
        <v>122.2</v>
      </c>
      <c r="BE296" s="1223">
        <f t="shared" si="396"/>
        <v>0</v>
      </c>
      <c r="BF296" s="1223">
        <f t="shared" si="397"/>
        <v>0</v>
      </c>
      <c r="BG296" s="1223"/>
      <c r="BH296" s="1166">
        <f t="shared" si="398"/>
        <v>0</v>
      </c>
      <c r="BI296" s="1169">
        <v>131</v>
      </c>
      <c r="BJ296" s="1223">
        <f t="shared" si="399"/>
        <v>0</v>
      </c>
      <c r="BK296" s="1169">
        <v>122.2</v>
      </c>
      <c r="BL296" s="1223">
        <f t="shared" si="400"/>
        <v>0</v>
      </c>
      <c r="BM296" s="1223">
        <f t="shared" si="401"/>
        <v>0</v>
      </c>
      <c r="BN296" s="1166">
        <f t="shared" si="402"/>
        <v>34</v>
      </c>
      <c r="BO296" s="1169">
        <v>131</v>
      </c>
      <c r="BP296" s="1223">
        <f t="shared" si="403"/>
        <v>4454</v>
      </c>
      <c r="BQ296" s="1169">
        <v>122.2</v>
      </c>
      <c r="BR296" s="1223">
        <f t="shared" si="404"/>
        <v>4154.8</v>
      </c>
      <c r="BS296" s="1223">
        <f t="shared" si="405"/>
        <v>8608.7999999999993</v>
      </c>
    </row>
    <row r="297" spans="1:203" s="1189" customFormat="1" hidden="1" outlineLevel="1" x14ac:dyDescent="0.2">
      <c r="A297" s="1238" t="s">
        <v>823</v>
      </c>
      <c r="B297" s="1228" t="s">
        <v>1395</v>
      </c>
      <c r="C297" s="1243" t="s">
        <v>1261</v>
      </c>
      <c r="D297" s="1173">
        <v>200</v>
      </c>
      <c r="E297" s="1169">
        <v>32.75</v>
      </c>
      <c r="F297" s="1223">
        <f t="shared" si="371"/>
        <v>6550</v>
      </c>
      <c r="G297" s="1169">
        <v>41.6</v>
      </c>
      <c r="H297" s="1223">
        <f t="shared" si="372"/>
        <v>8320</v>
      </c>
      <c r="I297" s="1169">
        <f t="shared" si="373"/>
        <v>14870</v>
      </c>
      <c r="J297" s="1169"/>
      <c r="K297" s="1224"/>
      <c r="L297" s="1173">
        <v>32.75</v>
      </c>
      <c r="M297" s="1226">
        <f t="shared" si="374"/>
        <v>0</v>
      </c>
      <c r="N297" s="1173">
        <v>41.6</v>
      </c>
      <c r="O297" s="1226">
        <f t="shared" si="375"/>
        <v>0</v>
      </c>
      <c r="P297" s="1173">
        <f t="shared" si="376"/>
        <v>0</v>
      </c>
      <c r="Q297" s="1224"/>
      <c r="R297" s="1173">
        <v>32.75</v>
      </c>
      <c r="S297" s="1226">
        <f t="shared" si="377"/>
        <v>0</v>
      </c>
      <c r="T297" s="1173">
        <v>41.6</v>
      </c>
      <c r="U297" s="1226">
        <f t="shared" si="378"/>
        <v>0</v>
      </c>
      <c r="V297" s="1173">
        <f t="shared" si="379"/>
        <v>0</v>
      </c>
      <c r="W297" s="1226"/>
      <c r="X297" s="1173">
        <v>32.75</v>
      </c>
      <c r="Y297" s="1226">
        <f t="shared" si="380"/>
        <v>0</v>
      </c>
      <c r="Z297" s="1173">
        <v>41.6</v>
      </c>
      <c r="AA297" s="1226">
        <f t="shared" si="381"/>
        <v>0</v>
      </c>
      <c r="AB297" s="1173">
        <f t="shared" si="382"/>
        <v>0</v>
      </c>
      <c r="AC297" s="1224"/>
      <c r="AD297" s="1173">
        <v>32.75</v>
      </c>
      <c r="AE297" s="1226">
        <f t="shared" si="383"/>
        <v>0</v>
      </c>
      <c r="AF297" s="1173">
        <v>41.6</v>
      </c>
      <c r="AG297" s="1226">
        <f t="shared" si="384"/>
        <v>0</v>
      </c>
      <c r="AH297" s="1173">
        <f t="shared" si="385"/>
        <v>0</v>
      </c>
      <c r="AI297" s="1224"/>
      <c r="AJ297" s="1173">
        <v>32.75</v>
      </c>
      <c r="AK297" s="1226">
        <f t="shared" si="386"/>
        <v>0</v>
      </c>
      <c r="AL297" s="1173">
        <v>41.6</v>
      </c>
      <c r="AM297" s="1226">
        <f t="shared" si="387"/>
        <v>0</v>
      </c>
      <c r="AN297" s="1173">
        <f t="shared" si="388"/>
        <v>0</v>
      </c>
      <c r="AO297" s="1224"/>
      <c r="AP297" s="1173">
        <v>32.75</v>
      </c>
      <c r="AQ297" s="1226">
        <f t="shared" si="389"/>
        <v>0</v>
      </c>
      <c r="AR297" s="1173">
        <v>41.6</v>
      </c>
      <c r="AS297" s="1226">
        <f t="shared" si="390"/>
        <v>0</v>
      </c>
      <c r="AT297" s="1173">
        <f t="shared" si="391"/>
        <v>0</v>
      </c>
      <c r="AU297" s="1224"/>
      <c r="AV297" s="1173">
        <v>32.75</v>
      </c>
      <c r="AW297" s="1226">
        <f t="shared" si="392"/>
        <v>0</v>
      </c>
      <c r="AX297" s="1173">
        <v>41.6</v>
      </c>
      <c r="AY297" s="1226">
        <f t="shared" si="393"/>
        <v>0</v>
      </c>
      <c r="AZ297" s="1173">
        <f t="shared" si="394"/>
        <v>0</v>
      </c>
      <c r="BA297" s="1224"/>
      <c r="BB297" s="1169">
        <v>32.75</v>
      </c>
      <c r="BC297" s="1223">
        <f t="shared" si="395"/>
        <v>0</v>
      </c>
      <c r="BD297" s="1169">
        <v>41.6</v>
      </c>
      <c r="BE297" s="1223">
        <f t="shared" si="396"/>
        <v>0</v>
      </c>
      <c r="BF297" s="1169">
        <f t="shared" si="397"/>
        <v>0</v>
      </c>
      <c r="BG297" s="1169"/>
      <c r="BH297" s="1166">
        <f t="shared" si="398"/>
        <v>0</v>
      </c>
      <c r="BI297" s="1169">
        <v>32.75</v>
      </c>
      <c r="BJ297" s="1223">
        <f t="shared" si="399"/>
        <v>0</v>
      </c>
      <c r="BK297" s="1169">
        <v>41.6</v>
      </c>
      <c r="BL297" s="1223">
        <f t="shared" si="400"/>
        <v>0</v>
      </c>
      <c r="BM297" s="1169">
        <f t="shared" si="401"/>
        <v>0</v>
      </c>
      <c r="BN297" s="1166">
        <f t="shared" si="402"/>
        <v>200</v>
      </c>
      <c r="BO297" s="1169">
        <v>32.75</v>
      </c>
      <c r="BP297" s="1223">
        <f t="shared" si="403"/>
        <v>6550</v>
      </c>
      <c r="BQ297" s="1169">
        <v>41.6</v>
      </c>
      <c r="BR297" s="1223">
        <f t="shared" si="404"/>
        <v>8320</v>
      </c>
      <c r="BS297" s="1169">
        <f t="shared" si="405"/>
        <v>14870</v>
      </c>
    </row>
    <row r="298" spans="1:203" ht="28.5" hidden="1" outlineLevel="1" x14ac:dyDescent="0.2">
      <c r="A298" s="1238" t="s">
        <v>824</v>
      </c>
      <c r="B298" s="1228" t="s">
        <v>1396</v>
      </c>
      <c r="C298" s="1243" t="s">
        <v>32</v>
      </c>
      <c r="D298" s="1173">
        <v>2035</v>
      </c>
      <c r="E298" s="1169">
        <v>162.44</v>
      </c>
      <c r="F298" s="1223">
        <f t="shared" si="371"/>
        <v>330565.40000000002</v>
      </c>
      <c r="G298" s="1169">
        <v>94.38</v>
      </c>
      <c r="H298" s="1223">
        <f t="shared" si="372"/>
        <v>192063.3</v>
      </c>
      <c r="I298" s="1223">
        <f t="shared" si="373"/>
        <v>522628.7</v>
      </c>
      <c r="J298" s="1223"/>
      <c r="K298" s="1224"/>
      <c r="L298" s="1173">
        <v>162.44</v>
      </c>
      <c r="M298" s="1226">
        <f t="shared" si="374"/>
        <v>0</v>
      </c>
      <c r="N298" s="1173">
        <v>94.38</v>
      </c>
      <c r="O298" s="1226">
        <f t="shared" si="375"/>
        <v>0</v>
      </c>
      <c r="P298" s="1226">
        <f t="shared" si="376"/>
        <v>0</v>
      </c>
      <c r="Q298" s="1224"/>
      <c r="R298" s="1173">
        <v>162.44</v>
      </c>
      <c r="S298" s="1226">
        <f t="shared" si="377"/>
        <v>0</v>
      </c>
      <c r="T298" s="1173">
        <v>94.38</v>
      </c>
      <c r="U298" s="1226">
        <f t="shared" si="378"/>
        <v>0</v>
      </c>
      <c r="V298" s="1226">
        <f t="shared" si="379"/>
        <v>0</v>
      </c>
      <c r="W298" s="1226"/>
      <c r="X298" s="1173">
        <v>162.44</v>
      </c>
      <c r="Y298" s="1226">
        <f t="shared" si="380"/>
        <v>0</v>
      </c>
      <c r="Z298" s="1173">
        <v>94.38</v>
      </c>
      <c r="AA298" s="1226">
        <f t="shared" si="381"/>
        <v>0</v>
      </c>
      <c r="AB298" s="1226">
        <f t="shared" si="382"/>
        <v>0</v>
      </c>
      <c r="AC298" s="1224"/>
      <c r="AD298" s="1173">
        <v>162.44</v>
      </c>
      <c r="AE298" s="1226">
        <f t="shared" si="383"/>
        <v>0</v>
      </c>
      <c r="AF298" s="1173">
        <v>94.38</v>
      </c>
      <c r="AG298" s="1226">
        <f t="shared" si="384"/>
        <v>0</v>
      </c>
      <c r="AH298" s="1226">
        <f t="shared" si="385"/>
        <v>0</v>
      </c>
      <c r="AI298" s="1224"/>
      <c r="AJ298" s="1173">
        <v>162.44</v>
      </c>
      <c r="AK298" s="1226">
        <f t="shared" si="386"/>
        <v>0</v>
      </c>
      <c r="AL298" s="1173">
        <v>94.38</v>
      </c>
      <c r="AM298" s="1226">
        <f t="shared" si="387"/>
        <v>0</v>
      </c>
      <c r="AN298" s="1226">
        <f t="shared" si="388"/>
        <v>0</v>
      </c>
      <c r="AO298" s="1224"/>
      <c r="AP298" s="1173">
        <v>162.44</v>
      </c>
      <c r="AQ298" s="1226">
        <f t="shared" si="389"/>
        <v>0</v>
      </c>
      <c r="AR298" s="1173">
        <v>94.38</v>
      </c>
      <c r="AS298" s="1226">
        <f t="shared" si="390"/>
        <v>0</v>
      </c>
      <c r="AT298" s="1226">
        <f t="shared" si="391"/>
        <v>0</v>
      </c>
      <c r="AU298" s="1224"/>
      <c r="AV298" s="1173">
        <v>162.44</v>
      </c>
      <c r="AW298" s="1226">
        <f t="shared" si="392"/>
        <v>0</v>
      </c>
      <c r="AX298" s="1173">
        <v>94.38</v>
      </c>
      <c r="AY298" s="1226">
        <f t="shared" si="393"/>
        <v>0</v>
      </c>
      <c r="AZ298" s="1226">
        <f t="shared" si="394"/>
        <v>0</v>
      </c>
      <c r="BA298" s="1224"/>
      <c r="BB298" s="1169">
        <v>162.44</v>
      </c>
      <c r="BC298" s="1223">
        <f t="shared" si="395"/>
        <v>0</v>
      </c>
      <c r="BD298" s="1169">
        <v>94.38</v>
      </c>
      <c r="BE298" s="1223">
        <f t="shared" si="396"/>
        <v>0</v>
      </c>
      <c r="BF298" s="1223">
        <f t="shared" si="397"/>
        <v>0</v>
      </c>
      <c r="BG298" s="1223"/>
      <c r="BH298" s="1166">
        <f t="shared" si="398"/>
        <v>0</v>
      </c>
      <c r="BI298" s="1169">
        <v>162.44</v>
      </c>
      <c r="BJ298" s="1223">
        <f t="shared" si="399"/>
        <v>0</v>
      </c>
      <c r="BK298" s="1169">
        <v>94.38</v>
      </c>
      <c r="BL298" s="1223">
        <f t="shared" si="400"/>
        <v>0</v>
      </c>
      <c r="BM298" s="1223">
        <f t="shared" si="401"/>
        <v>0</v>
      </c>
      <c r="BN298" s="1166">
        <f t="shared" si="402"/>
        <v>2035</v>
      </c>
      <c r="BO298" s="1169">
        <v>162.44</v>
      </c>
      <c r="BP298" s="1223">
        <f t="shared" si="403"/>
        <v>330565.40000000002</v>
      </c>
      <c r="BQ298" s="1169">
        <v>94.38</v>
      </c>
      <c r="BR298" s="1223">
        <f t="shared" si="404"/>
        <v>192063.3</v>
      </c>
      <c r="BS298" s="1223">
        <f t="shared" si="405"/>
        <v>522628.7</v>
      </c>
    </row>
    <row r="299" spans="1:203" s="1189" customFormat="1" hidden="1" outlineLevel="1" x14ac:dyDescent="0.2">
      <c r="A299" s="1238" t="s">
        <v>825</v>
      </c>
      <c r="B299" s="1228" t="s">
        <v>1389</v>
      </c>
      <c r="C299" s="1243" t="s">
        <v>1261</v>
      </c>
      <c r="D299" s="1173">
        <v>2</v>
      </c>
      <c r="E299" s="1169">
        <v>1257.5999999999999</v>
      </c>
      <c r="F299" s="1223">
        <f t="shared" si="371"/>
        <v>2515.1999999999998</v>
      </c>
      <c r="G299" s="1169">
        <v>8244.6</v>
      </c>
      <c r="H299" s="1223">
        <f t="shared" si="372"/>
        <v>16489.2</v>
      </c>
      <c r="I299" s="1223">
        <f t="shared" si="373"/>
        <v>19004.400000000001</v>
      </c>
      <c r="J299" s="1223"/>
      <c r="K299" s="1224"/>
      <c r="L299" s="1173">
        <v>1257.5999999999999</v>
      </c>
      <c r="M299" s="1226">
        <f t="shared" si="374"/>
        <v>0</v>
      </c>
      <c r="N299" s="1173">
        <v>8244.6</v>
      </c>
      <c r="O299" s="1226">
        <f t="shared" si="375"/>
        <v>0</v>
      </c>
      <c r="P299" s="1226">
        <f t="shared" si="376"/>
        <v>0</v>
      </c>
      <c r="Q299" s="1224"/>
      <c r="R299" s="1173">
        <v>1257.5999999999999</v>
      </c>
      <c r="S299" s="1226">
        <f t="shared" si="377"/>
        <v>0</v>
      </c>
      <c r="T299" s="1173">
        <v>8244.6</v>
      </c>
      <c r="U299" s="1226">
        <f t="shared" si="378"/>
        <v>0</v>
      </c>
      <c r="V299" s="1226">
        <f t="shared" si="379"/>
        <v>0</v>
      </c>
      <c r="W299" s="1226"/>
      <c r="X299" s="1173">
        <v>1257.5999999999999</v>
      </c>
      <c r="Y299" s="1226">
        <f t="shared" si="380"/>
        <v>0</v>
      </c>
      <c r="Z299" s="1173">
        <v>8244.6</v>
      </c>
      <c r="AA299" s="1226">
        <f t="shared" si="381"/>
        <v>0</v>
      </c>
      <c r="AB299" s="1226">
        <f t="shared" si="382"/>
        <v>0</v>
      </c>
      <c r="AC299" s="1224"/>
      <c r="AD299" s="1173">
        <v>1257.5999999999999</v>
      </c>
      <c r="AE299" s="1226">
        <f t="shared" si="383"/>
        <v>0</v>
      </c>
      <c r="AF299" s="1173">
        <v>8244.6</v>
      </c>
      <c r="AG299" s="1226">
        <f t="shared" si="384"/>
        <v>0</v>
      </c>
      <c r="AH299" s="1226">
        <f t="shared" si="385"/>
        <v>0</v>
      </c>
      <c r="AI299" s="1224"/>
      <c r="AJ299" s="1173">
        <v>1257.5999999999999</v>
      </c>
      <c r="AK299" s="1226">
        <f t="shared" si="386"/>
        <v>0</v>
      </c>
      <c r="AL299" s="1173">
        <v>8244.6</v>
      </c>
      <c r="AM299" s="1226">
        <f t="shared" si="387"/>
        <v>0</v>
      </c>
      <c r="AN299" s="1226">
        <f t="shared" si="388"/>
        <v>0</v>
      </c>
      <c r="AO299" s="1224"/>
      <c r="AP299" s="1173">
        <v>1257.5999999999999</v>
      </c>
      <c r="AQ299" s="1226">
        <f t="shared" si="389"/>
        <v>0</v>
      </c>
      <c r="AR299" s="1173">
        <v>8244.6</v>
      </c>
      <c r="AS299" s="1226">
        <f t="shared" si="390"/>
        <v>0</v>
      </c>
      <c r="AT299" s="1226">
        <f t="shared" si="391"/>
        <v>0</v>
      </c>
      <c r="AU299" s="1224"/>
      <c r="AV299" s="1173">
        <v>1257.5999999999999</v>
      </c>
      <c r="AW299" s="1226">
        <f t="shared" si="392"/>
        <v>0</v>
      </c>
      <c r="AX299" s="1173">
        <v>8244.6</v>
      </c>
      <c r="AY299" s="1226">
        <f t="shared" si="393"/>
        <v>0</v>
      </c>
      <c r="AZ299" s="1226">
        <f t="shared" si="394"/>
        <v>0</v>
      </c>
      <c r="BA299" s="1224"/>
      <c r="BB299" s="1169">
        <v>1257.5999999999999</v>
      </c>
      <c r="BC299" s="1223">
        <f t="shared" si="395"/>
        <v>0</v>
      </c>
      <c r="BD299" s="1169">
        <v>8244.6</v>
      </c>
      <c r="BE299" s="1223">
        <f t="shared" si="396"/>
        <v>0</v>
      </c>
      <c r="BF299" s="1223">
        <f t="shared" si="397"/>
        <v>0</v>
      </c>
      <c r="BG299" s="1223"/>
      <c r="BH299" s="1166">
        <f t="shared" si="398"/>
        <v>0</v>
      </c>
      <c r="BI299" s="1169">
        <v>1257.5999999999999</v>
      </c>
      <c r="BJ299" s="1223">
        <f t="shared" si="399"/>
        <v>0</v>
      </c>
      <c r="BK299" s="1169">
        <v>8244.6</v>
      </c>
      <c r="BL299" s="1223">
        <f t="shared" si="400"/>
        <v>0</v>
      </c>
      <c r="BM299" s="1223">
        <f t="shared" si="401"/>
        <v>0</v>
      </c>
      <c r="BN299" s="1166">
        <f t="shared" si="402"/>
        <v>2</v>
      </c>
      <c r="BO299" s="1169">
        <v>1257.5999999999999</v>
      </c>
      <c r="BP299" s="1223">
        <f t="shared" si="403"/>
        <v>2515.1999999999998</v>
      </c>
      <c r="BQ299" s="1169">
        <v>8244.6</v>
      </c>
      <c r="BR299" s="1223">
        <f t="shared" si="404"/>
        <v>16489.2</v>
      </c>
      <c r="BS299" s="1223">
        <f t="shared" si="405"/>
        <v>19004.400000000001</v>
      </c>
    </row>
    <row r="300" spans="1:203" s="1189" customFormat="1" ht="28.5" hidden="1" outlineLevel="1" x14ac:dyDescent="0.2">
      <c r="A300" s="1238" t="s">
        <v>826</v>
      </c>
      <c r="B300" s="1228" t="s">
        <v>1397</v>
      </c>
      <c r="C300" s="1243" t="s">
        <v>1261</v>
      </c>
      <c r="D300" s="1173">
        <v>100</v>
      </c>
      <c r="E300" s="1169">
        <v>0</v>
      </c>
      <c r="F300" s="1223"/>
      <c r="G300" s="1169">
        <v>7.59</v>
      </c>
      <c r="H300" s="1223">
        <f t="shared" si="372"/>
        <v>759</v>
      </c>
      <c r="I300" s="1223">
        <f t="shared" si="373"/>
        <v>759</v>
      </c>
      <c r="J300" s="1223"/>
      <c r="K300" s="1224"/>
      <c r="L300" s="1173">
        <v>0</v>
      </c>
      <c r="M300" s="1226"/>
      <c r="N300" s="1173">
        <v>7.59</v>
      </c>
      <c r="O300" s="1226">
        <f t="shared" si="375"/>
        <v>0</v>
      </c>
      <c r="P300" s="1226">
        <f t="shared" si="376"/>
        <v>0</v>
      </c>
      <c r="Q300" s="1224"/>
      <c r="R300" s="1173">
        <v>0</v>
      </c>
      <c r="S300" s="1226"/>
      <c r="T300" s="1173">
        <v>7.59</v>
      </c>
      <c r="U300" s="1226">
        <f t="shared" si="378"/>
        <v>0</v>
      </c>
      <c r="V300" s="1226">
        <f t="shared" si="379"/>
        <v>0</v>
      </c>
      <c r="W300" s="1226"/>
      <c r="X300" s="1173">
        <v>0</v>
      </c>
      <c r="Y300" s="1226">
        <f t="shared" si="380"/>
        <v>0</v>
      </c>
      <c r="Z300" s="1173">
        <v>7.59</v>
      </c>
      <c r="AA300" s="1226">
        <f t="shared" si="381"/>
        <v>0</v>
      </c>
      <c r="AB300" s="1226">
        <f t="shared" si="382"/>
        <v>0</v>
      </c>
      <c r="AC300" s="1224"/>
      <c r="AD300" s="1173">
        <v>0</v>
      </c>
      <c r="AE300" s="1226"/>
      <c r="AF300" s="1173">
        <v>7.59</v>
      </c>
      <c r="AG300" s="1226">
        <f t="shared" si="384"/>
        <v>0</v>
      </c>
      <c r="AH300" s="1226">
        <f t="shared" si="385"/>
        <v>0</v>
      </c>
      <c r="AI300" s="1224"/>
      <c r="AJ300" s="1173">
        <v>0</v>
      </c>
      <c r="AK300" s="1226"/>
      <c r="AL300" s="1173">
        <v>7.59</v>
      </c>
      <c r="AM300" s="1226">
        <f t="shared" si="387"/>
        <v>0</v>
      </c>
      <c r="AN300" s="1226">
        <f t="shared" si="388"/>
        <v>0</v>
      </c>
      <c r="AO300" s="1224"/>
      <c r="AP300" s="1173">
        <v>0</v>
      </c>
      <c r="AQ300" s="1226"/>
      <c r="AR300" s="1173">
        <v>7.59</v>
      </c>
      <c r="AS300" s="1226">
        <f t="shared" si="390"/>
        <v>0</v>
      </c>
      <c r="AT300" s="1226">
        <f t="shared" si="391"/>
        <v>0</v>
      </c>
      <c r="AU300" s="1224"/>
      <c r="AV300" s="1173">
        <v>0</v>
      </c>
      <c r="AW300" s="1226"/>
      <c r="AX300" s="1173">
        <v>7.59</v>
      </c>
      <c r="AY300" s="1226">
        <f t="shared" si="393"/>
        <v>0</v>
      </c>
      <c r="AZ300" s="1226">
        <f t="shared" si="394"/>
        <v>0</v>
      </c>
      <c r="BA300" s="1224"/>
      <c r="BB300" s="1169">
        <v>0</v>
      </c>
      <c r="BC300" s="1223"/>
      <c r="BD300" s="1169">
        <v>7.59</v>
      </c>
      <c r="BE300" s="1223">
        <f t="shared" si="396"/>
        <v>0</v>
      </c>
      <c r="BF300" s="1223">
        <f t="shared" si="397"/>
        <v>0</v>
      </c>
      <c r="BG300" s="1223"/>
      <c r="BH300" s="1166">
        <f t="shared" si="398"/>
        <v>0</v>
      </c>
      <c r="BI300" s="1169">
        <v>0</v>
      </c>
      <c r="BJ300" s="1223"/>
      <c r="BK300" s="1169">
        <v>7.59</v>
      </c>
      <c r="BL300" s="1223">
        <f t="shared" si="400"/>
        <v>0</v>
      </c>
      <c r="BM300" s="1223">
        <f t="shared" si="401"/>
        <v>0</v>
      </c>
      <c r="BN300" s="1166">
        <f t="shared" si="402"/>
        <v>100</v>
      </c>
      <c r="BO300" s="1169">
        <v>0</v>
      </c>
      <c r="BP300" s="1223"/>
      <c r="BQ300" s="1169">
        <v>7.59</v>
      </c>
      <c r="BR300" s="1223">
        <f t="shared" si="404"/>
        <v>759</v>
      </c>
      <c r="BS300" s="1223">
        <f t="shared" si="405"/>
        <v>759</v>
      </c>
    </row>
    <row r="301" spans="1:203" s="1189" customFormat="1" ht="28.5" hidden="1" outlineLevel="1" x14ac:dyDescent="0.2">
      <c r="A301" s="1238" t="s">
        <v>827</v>
      </c>
      <c r="B301" s="1228" t="s">
        <v>1398</v>
      </c>
      <c r="C301" s="1243" t="s">
        <v>1261</v>
      </c>
      <c r="D301" s="1173">
        <v>5</v>
      </c>
      <c r="E301" s="1169">
        <v>0</v>
      </c>
      <c r="F301" s="1223"/>
      <c r="G301" s="1169">
        <v>1648.43</v>
      </c>
      <c r="H301" s="1223">
        <f t="shared" si="372"/>
        <v>8242.15</v>
      </c>
      <c r="I301" s="1223">
        <f t="shared" si="373"/>
        <v>8242.15</v>
      </c>
      <c r="J301" s="1223"/>
      <c r="K301" s="1224"/>
      <c r="L301" s="1173">
        <v>0</v>
      </c>
      <c r="M301" s="1226"/>
      <c r="N301" s="1173">
        <v>1648.43</v>
      </c>
      <c r="O301" s="1226">
        <f t="shared" si="375"/>
        <v>0</v>
      </c>
      <c r="P301" s="1226">
        <f t="shared" si="376"/>
        <v>0</v>
      </c>
      <c r="Q301" s="1224"/>
      <c r="R301" s="1173">
        <v>0</v>
      </c>
      <c r="S301" s="1226"/>
      <c r="T301" s="1173">
        <v>1648.43</v>
      </c>
      <c r="U301" s="1226">
        <f t="shared" si="378"/>
        <v>0</v>
      </c>
      <c r="V301" s="1226">
        <f t="shared" si="379"/>
        <v>0</v>
      </c>
      <c r="W301" s="1226"/>
      <c r="X301" s="1173">
        <v>0</v>
      </c>
      <c r="Y301" s="1226">
        <f t="shared" si="380"/>
        <v>0</v>
      </c>
      <c r="Z301" s="1173">
        <v>1648.43</v>
      </c>
      <c r="AA301" s="1226">
        <f t="shared" si="381"/>
        <v>0</v>
      </c>
      <c r="AB301" s="1226">
        <f t="shared" si="382"/>
        <v>0</v>
      </c>
      <c r="AC301" s="1224"/>
      <c r="AD301" s="1173">
        <v>0</v>
      </c>
      <c r="AE301" s="1226"/>
      <c r="AF301" s="1173">
        <v>1648.43</v>
      </c>
      <c r="AG301" s="1226">
        <f t="shared" si="384"/>
        <v>0</v>
      </c>
      <c r="AH301" s="1226">
        <f t="shared" si="385"/>
        <v>0</v>
      </c>
      <c r="AI301" s="1224"/>
      <c r="AJ301" s="1173">
        <v>0</v>
      </c>
      <c r="AK301" s="1226"/>
      <c r="AL301" s="1173">
        <v>1648.43</v>
      </c>
      <c r="AM301" s="1226">
        <f t="shared" si="387"/>
        <v>0</v>
      </c>
      <c r="AN301" s="1226">
        <f t="shared" si="388"/>
        <v>0</v>
      </c>
      <c r="AO301" s="1224"/>
      <c r="AP301" s="1173">
        <v>0</v>
      </c>
      <c r="AQ301" s="1226"/>
      <c r="AR301" s="1173">
        <v>1648.43</v>
      </c>
      <c r="AS301" s="1226">
        <f t="shared" si="390"/>
        <v>0</v>
      </c>
      <c r="AT301" s="1226">
        <f t="shared" si="391"/>
        <v>0</v>
      </c>
      <c r="AU301" s="1224"/>
      <c r="AV301" s="1173">
        <v>0</v>
      </c>
      <c r="AW301" s="1226"/>
      <c r="AX301" s="1173">
        <v>1648.43</v>
      </c>
      <c r="AY301" s="1226">
        <f t="shared" si="393"/>
        <v>0</v>
      </c>
      <c r="AZ301" s="1226">
        <f t="shared" si="394"/>
        <v>0</v>
      </c>
      <c r="BA301" s="1224"/>
      <c r="BB301" s="1169">
        <v>0</v>
      </c>
      <c r="BC301" s="1223"/>
      <c r="BD301" s="1169">
        <v>1648.43</v>
      </c>
      <c r="BE301" s="1223">
        <f t="shared" si="396"/>
        <v>0</v>
      </c>
      <c r="BF301" s="1223">
        <f t="shared" si="397"/>
        <v>0</v>
      </c>
      <c r="BG301" s="1223"/>
      <c r="BH301" s="1166">
        <f t="shared" si="398"/>
        <v>0</v>
      </c>
      <c r="BI301" s="1169">
        <v>0</v>
      </c>
      <c r="BJ301" s="1223"/>
      <c r="BK301" s="1169">
        <v>1648.43</v>
      </c>
      <c r="BL301" s="1223">
        <f t="shared" si="400"/>
        <v>0</v>
      </c>
      <c r="BM301" s="1223">
        <f t="shared" si="401"/>
        <v>0</v>
      </c>
      <c r="BN301" s="1166">
        <f t="shared" si="402"/>
        <v>5</v>
      </c>
      <c r="BO301" s="1169">
        <v>0</v>
      </c>
      <c r="BP301" s="1223"/>
      <c r="BQ301" s="1169">
        <v>1648.43</v>
      </c>
      <c r="BR301" s="1223">
        <f t="shared" si="404"/>
        <v>8242.15</v>
      </c>
      <c r="BS301" s="1223">
        <f t="shared" si="405"/>
        <v>8242.15</v>
      </c>
    </row>
    <row r="302" spans="1:203" s="1189" customFormat="1" hidden="1" outlineLevel="1" x14ac:dyDescent="0.2">
      <c r="A302" s="1238" t="s">
        <v>828</v>
      </c>
      <c r="B302" s="1228" t="s">
        <v>263</v>
      </c>
      <c r="C302" s="1243" t="s">
        <v>32</v>
      </c>
      <c r="D302" s="1173">
        <v>250</v>
      </c>
      <c r="E302" s="1169">
        <v>45.85</v>
      </c>
      <c r="F302" s="1223">
        <f>D302*E302</f>
        <v>11462.5</v>
      </c>
      <c r="G302" s="1169">
        <v>125.84</v>
      </c>
      <c r="H302" s="1223">
        <f t="shared" si="372"/>
        <v>31460</v>
      </c>
      <c r="I302" s="1169">
        <f t="shared" si="373"/>
        <v>42922.5</v>
      </c>
      <c r="J302" s="1169"/>
      <c r="K302" s="1224"/>
      <c r="L302" s="1173">
        <v>45.85</v>
      </c>
      <c r="M302" s="1226">
        <f>K302*L302</f>
        <v>0</v>
      </c>
      <c r="N302" s="1173">
        <v>125.84</v>
      </c>
      <c r="O302" s="1226">
        <f t="shared" si="375"/>
        <v>0</v>
      </c>
      <c r="P302" s="1173">
        <f t="shared" si="376"/>
        <v>0</v>
      </c>
      <c r="Q302" s="1224"/>
      <c r="R302" s="1173">
        <v>45.85</v>
      </c>
      <c r="S302" s="1226">
        <f>Q302*R302</f>
        <v>0</v>
      </c>
      <c r="T302" s="1173">
        <v>125.84</v>
      </c>
      <c r="U302" s="1226">
        <f t="shared" si="378"/>
        <v>0</v>
      </c>
      <c r="V302" s="1173">
        <f t="shared" si="379"/>
        <v>0</v>
      </c>
      <c r="W302" s="1226"/>
      <c r="X302" s="1173">
        <v>45.85</v>
      </c>
      <c r="Y302" s="1226">
        <f>W302*X302</f>
        <v>0</v>
      </c>
      <c r="Z302" s="1173">
        <v>125.84</v>
      </c>
      <c r="AA302" s="1226">
        <f t="shared" si="381"/>
        <v>0</v>
      </c>
      <c r="AB302" s="1173">
        <f t="shared" si="382"/>
        <v>0</v>
      </c>
      <c r="AC302" s="1224"/>
      <c r="AD302" s="1173">
        <v>45.85</v>
      </c>
      <c r="AE302" s="1226">
        <f>AC302*AD302</f>
        <v>0</v>
      </c>
      <c r="AF302" s="1173">
        <v>125.84</v>
      </c>
      <c r="AG302" s="1226">
        <f t="shared" si="384"/>
        <v>0</v>
      </c>
      <c r="AH302" s="1173">
        <f t="shared" si="385"/>
        <v>0</v>
      </c>
      <c r="AI302" s="1224"/>
      <c r="AJ302" s="1173">
        <v>45.85</v>
      </c>
      <c r="AK302" s="1226">
        <f>AI302*AJ302</f>
        <v>0</v>
      </c>
      <c r="AL302" s="1173">
        <v>125.84</v>
      </c>
      <c r="AM302" s="1226">
        <f t="shared" si="387"/>
        <v>0</v>
      </c>
      <c r="AN302" s="1173">
        <f t="shared" si="388"/>
        <v>0</v>
      </c>
      <c r="AO302" s="1224"/>
      <c r="AP302" s="1173">
        <v>45.85</v>
      </c>
      <c r="AQ302" s="1226">
        <f>AO302*AP302</f>
        <v>0</v>
      </c>
      <c r="AR302" s="1173">
        <v>125.84</v>
      </c>
      <c r="AS302" s="1226">
        <f t="shared" si="390"/>
        <v>0</v>
      </c>
      <c r="AT302" s="1173">
        <f t="shared" si="391"/>
        <v>0</v>
      </c>
      <c r="AU302" s="1224"/>
      <c r="AV302" s="1173">
        <v>45.85</v>
      </c>
      <c r="AW302" s="1226">
        <f>AU302*AV302</f>
        <v>0</v>
      </c>
      <c r="AX302" s="1173">
        <v>125.84</v>
      </c>
      <c r="AY302" s="1226">
        <f t="shared" si="393"/>
        <v>0</v>
      </c>
      <c r="AZ302" s="1173">
        <f t="shared" si="394"/>
        <v>0</v>
      </c>
      <c r="BA302" s="1224"/>
      <c r="BB302" s="1169">
        <v>45.85</v>
      </c>
      <c r="BC302" s="1223">
        <f>BA302*BB302</f>
        <v>0</v>
      </c>
      <c r="BD302" s="1169">
        <v>125.84</v>
      </c>
      <c r="BE302" s="1223">
        <f t="shared" si="396"/>
        <v>0</v>
      </c>
      <c r="BF302" s="1169">
        <f t="shared" si="397"/>
        <v>0</v>
      </c>
      <c r="BG302" s="1169"/>
      <c r="BH302" s="1166">
        <f t="shared" si="398"/>
        <v>0</v>
      </c>
      <c r="BI302" s="1169">
        <v>45.85</v>
      </c>
      <c r="BJ302" s="1223">
        <f>BH302*BI302</f>
        <v>0</v>
      </c>
      <c r="BK302" s="1169">
        <v>125.84</v>
      </c>
      <c r="BL302" s="1223">
        <f t="shared" si="400"/>
        <v>0</v>
      </c>
      <c r="BM302" s="1169">
        <f t="shared" si="401"/>
        <v>0</v>
      </c>
      <c r="BN302" s="1166">
        <f t="shared" si="402"/>
        <v>250</v>
      </c>
      <c r="BO302" s="1169">
        <v>45.85</v>
      </c>
      <c r="BP302" s="1223">
        <f>BN302*BO302</f>
        <v>11462.5</v>
      </c>
      <c r="BQ302" s="1169">
        <v>125.84</v>
      </c>
      <c r="BR302" s="1223">
        <f t="shared" si="404"/>
        <v>31460</v>
      </c>
      <c r="BS302" s="1169">
        <f t="shared" si="405"/>
        <v>42922.5</v>
      </c>
    </row>
    <row r="303" spans="1:203" hidden="1" outlineLevel="1" x14ac:dyDescent="0.2">
      <c r="A303" s="1238" t="s">
        <v>829</v>
      </c>
      <c r="B303" s="1228" t="s">
        <v>357</v>
      </c>
      <c r="C303" s="1243" t="s">
        <v>1261</v>
      </c>
      <c r="D303" s="1173">
        <v>100</v>
      </c>
      <c r="E303" s="1169">
        <v>13.1</v>
      </c>
      <c r="F303" s="1223">
        <f>D303*E303</f>
        <v>1310</v>
      </c>
      <c r="G303" s="1169">
        <v>31.72</v>
      </c>
      <c r="H303" s="1223">
        <f t="shared" si="372"/>
        <v>3172</v>
      </c>
      <c r="I303" s="1169">
        <f t="shared" si="373"/>
        <v>4482</v>
      </c>
      <c r="J303" s="1169"/>
      <c r="K303" s="1224"/>
      <c r="L303" s="1173">
        <v>13.1</v>
      </c>
      <c r="M303" s="1226">
        <f>K303*L303</f>
        <v>0</v>
      </c>
      <c r="N303" s="1173">
        <v>31.72</v>
      </c>
      <c r="O303" s="1226">
        <f t="shared" si="375"/>
        <v>0</v>
      </c>
      <c r="P303" s="1173">
        <f t="shared" si="376"/>
        <v>0</v>
      </c>
      <c r="Q303" s="1224"/>
      <c r="R303" s="1173">
        <v>13.1</v>
      </c>
      <c r="S303" s="1226">
        <f>Q303*R303</f>
        <v>0</v>
      </c>
      <c r="T303" s="1173">
        <v>31.72</v>
      </c>
      <c r="U303" s="1226">
        <f t="shared" si="378"/>
        <v>0</v>
      </c>
      <c r="V303" s="1173">
        <f t="shared" si="379"/>
        <v>0</v>
      </c>
      <c r="W303" s="1226"/>
      <c r="X303" s="1173">
        <v>13.1</v>
      </c>
      <c r="Y303" s="1226">
        <f>W303*X303</f>
        <v>0</v>
      </c>
      <c r="Z303" s="1173">
        <v>31.72</v>
      </c>
      <c r="AA303" s="1226">
        <f t="shared" si="381"/>
        <v>0</v>
      </c>
      <c r="AB303" s="1173">
        <f t="shared" si="382"/>
        <v>0</v>
      </c>
      <c r="AC303" s="1224"/>
      <c r="AD303" s="1173">
        <v>13.1</v>
      </c>
      <c r="AE303" s="1226">
        <f>AC303*AD303</f>
        <v>0</v>
      </c>
      <c r="AF303" s="1173">
        <v>31.72</v>
      </c>
      <c r="AG303" s="1226">
        <f t="shared" si="384"/>
        <v>0</v>
      </c>
      <c r="AH303" s="1173">
        <f t="shared" si="385"/>
        <v>0</v>
      </c>
      <c r="AI303" s="1224"/>
      <c r="AJ303" s="1173">
        <v>13.1</v>
      </c>
      <c r="AK303" s="1226">
        <f>AI303*AJ303</f>
        <v>0</v>
      </c>
      <c r="AL303" s="1173">
        <v>31.72</v>
      </c>
      <c r="AM303" s="1226">
        <f t="shared" si="387"/>
        <v>0</v>
      </c>
      <c r="AN303" s="1173">
        <f t="shared" si="388"/>
        <v>0</v>
      </c>
      <c r="AO303" s="1224"/>
      <c r="AP303" s="1173">
        <v>13.1</v>
      </c>
      <c r="AQ303" s="1226">
        <f>AO303*AP303</f>
        <v>0</v>
      </c>
      <c r="AR303" s="1173">
        <v>31.72</v>
      </c>
      <c r="AS303" s="1226">
        <f t="shared" si="390"/>
        <v>0</v>
      </c>
      <c r="AT303" s="1173">
        <f t="shared" si="391"/>
        <v>0</v>
      </c>
      <c r="AU303" s="1224"/>
      <c r="AV303" s="1173">
        <v>13.1</v>
      </c>
      <c r="AW303" s="1226">
        <f>AU303*AV303</f>
        <v>0</v>
      </c>
      <c r="AX303" s="1173">
        <v>31.72</v>
      </c>
      <c r="AY303" s="1226">
        <f t="shared" si="393"/>
        <v>0</v>
      </c>
      <c r="AZ303" s="1173">
        <f t="shared" si="394"/>
        <v>0</v>
      </c>
      <c r="BA303" s="1224"/>
      <c r="BB303" s="1169">
        <v>13.1</v>
      </c>
      <c r="BC303" s="1223">
        <f>BA303*BB303</f>
        <v>0</v>
      </c>
      <c r="BD303" s="1169">
        <v>31.72</v>
      </c>
      <c r="BE303" s="1223">
        <f t="shared" si="396"/>
        <v>0</v>
      </c>
      <c r="BF303" s="1169">
        <f t="shared" si="397"/>
        <v>0</v>
      </c>
      <c r="BG303" s="1169"/>
      <c r="BH303" s="1166">
        <f t="shared" si="398"/>
        <v>0</v>
      </c>
      <c r="BI303" s="1169">
        <v>13.1</v>
      </c>
      <c r="BJ303" s="1223">
        <f>BH303*BI303</f>
        <v>0</v>
      </c>
      <c r="BK303" s="1169">
        <v>31.72</v>
      </c>
      <c r="BL303" s="1223">
        <f t="shared" si="400"/>
        <v>0</v>
      </c>
      <c r="BM303" s="1169">
        <f t="shared" si="401"/>
        <v>0</v>
      </c>
      <c r="BN303" s="1166">
        <f t="shared" si="402"/>
        <v>100</v>
      </c>
      <c r="BO303" s="1169">
        <v>13.1</v>
      </c>
      <c r="BP303" s="1223">
        <f>BN303*BO303</f>
        <v>1310</v>
      </c>
      <c r="BQ303" s="1169">
        <v>31.72</v>
      </c>
      <c r="BR303" s="1223">
        <f t="shared" si="404"/>
        <v>3172</v>
      </c>
      <c r="BS303" s="1169">
        <f t="shared" si="405"/>
        <v>4482</v>
      </c>
    </row>
    <row r="304" spans="1:203" s="1189" customFormat="1" ht="28.5" hidden="1" outlineLevel="1" x14ac:dyDescent="0.2">
      <c r="A304" s="1238" t="s">
        <v>1399</v>
      </c>
      <c r="B304" s="1217" t="s">
        <v>332</v>
      </c>
      <c r="C304" s="1243" t="s">
        <v>1261</v>
      </c>
      <c r="D304" s="1173">
        <v>40</v>
      </c>
      <c r="E304" s="1169">
        <v>65.5</v>
      </c>
      <c r="F304" s="1223">
        <f>D304*E304</f>
        <v>2620</v>
      </c>
      <c r="G304" s="1169">
        <v>370.5</v>
      </c>
      <c r="H304" s="1223">
        <f t="shared" si="372"/>
        <v>14820</v>
      </c>
      <c r="I304" s="1169">
        <f t="shared" si="373"/>
        <v>17440</v>
      </c>
      <c r="J304" s="1169"/>
      <c r="K304" s="1224"/>
      <c r="L304" s="1173">
        <v>65.5</v>
      </c>
      <c r="M304" s="1226">
        <f>K304*L304</f>
        <v>0</v>
      </c>
      <c r="N304" s="1173">
        <v>370.5</v>
      </c>
      <c r="O304" s="1226">
        <f t="shared" si="375"/>
        <v>0</v>
      </c>
      <c r="P304" s="1173">
        <f t="shared" si="376"/>
        <v>0</v>
      </c>
      <c r="Q304" s="1224"/>
      <c r="R304" s="1173">
        <v>65.5</v>
      </c>
      <c r="S304" s="1226">
        <f>Q304*R304</f>
        <v>0</v>
      </c>
      <c r="T304" s="1173">
        <v>370.5</v>
      </c>
      <c r="U304" s="1226">
        <f t="shared" si="378"/>
        <v>0</v>
      </c>
      <c r="V304" s="1173">
        <f t="shared" si="379"/>
        <v>0</v>
      </c>
      <c r="W304" s="1226"/>
      <c r="X304" s="1173">
        <v>65.5</v>
      </c>
      <c r="Y304" s="1226">
        <f>W304*X304</f>
        <v>0</v>
      </c>
      <c r="Z304" s="1173">
        <v>370.5</v>
      </c>
      <c r="AA304" s="1226">
        <f t="shared" si="381"/>
        <v>0</v>
      </c>
      <c r="AB304" s="1173">
        <f t="shared" si="382"/>
        <v>0</v>
      </c>
      <c r="AC304" s="1224"/>
      <c r="AD304" s="1173">
        <v>65.5</v>
      </c>
      <c r="AE304" s="1226">
        <f>AC304*AD304</f>
        <v>0</v>
      </c>
      <c r="AF304" s="1173">
        <v>370.5</v>
      </c>
      <c r="AG304" s="1226">
        <f t="shared" si="384"/>
        <v>0</v>
      </c>
      <c r="AH304" s="1173">
        <f t="shared" si="385"/>
        <v>0</v>
      </c>
      <c r="AI304" s="1224"/>
      <c r="AJ304" s="1173">
        <v>65.5</v>
      </c>
      <c r="AK304" s="1226">
        <f>AI304*AJ304</f>
        <v>0</v>
      </c>
      <c r="AL304" s="1173">
        <v>370.5</v>
      </c>
      <c r="AM304" s="1226">
        <f t="shared" si="387"/>
        <v>0</v>
      </c>
      <c r="AN304" s="1173">
        <f t="shared" si="388"/>
        <v>0</v>
      </c>
      <c r="AO304" s="1224"/>
      <c r="AP304" s="1173">
        <v>65.5</v>
      </c>
      <c r="AQ304" s="1226">
        <f>AO304*AP304</f>
        <v>0</v>
      </c>
      <c r="AR304" s="1173">
        <v>370.5</v>
      </c>
      <c r="AS304" s="1226">
        <f t="shared" si="390"/>
        <v>0</v>
      </c>
      <c r="AT304" s="1173">
        <f t="shared" si="391"/>
        <v>0</v>
      </c>
      <c r="AU304" s="1224"/>
      <c r="AV304" s="1173">
        <v>65.5</v>
      </c>
      <c r="AW304" s="1226">
        <f>AU304*AV304</f>
        <v>0</v>
      </c>
      <c r="AX304" s="1173">
        <v>370.5</v>
      </c>
      <c r="AY304" s="1226">
        <f t="shared" si="393"/>
        <v>0</v>
      </c>
      <c r="AZ304" s="1173">
        <f t="shared" si="394"/>
        <v>0</v>
      </c>
      <c r="BA304" s="1224"/>
      <c r="BB304" s="1169">
        <v>65.5</v>
      </c>
      <c r="BC304" s="1223">
        <f>BA304*BB304</f>
        <v>0</v>
      </c>
      <c r="BD304" s="1169">
        <v>370.5</v>
      </c>
      <c r="BE304" s="1223">
        <f t="shared" si="396"/>
        <v>0</v>
      </c>
      <c r="BF304" s="1169">
        <f t="shared" si="397"/>
        <v>0</v>
      </c>
      <c r="BG304" s="1169"/>
      <c r="BH304" s="1166">
        <f t="shared" si="398"/>
        <v>0</v>
      </c>
      <c r="BI304" s="1169">
        <v>65.5</v>
      </c>
      <c r="BJ304" s="1223">
        <f>BH304*BI304</f>
        <v>0</v>
      </c>
      <c r="BK304" s="1169">
        <v>370.5</v>
      </c>
      <c r="BL304" s="1223">
        <f t="shared" si="400"/>
        <v>0</v>
      </c>
      <c r="BM304" s="1169">
        <f t="shared" si="401"/>
        <v>0</v>
      </c>
      <c r="BN304" s="1166">
        <f t="shared" si="402"/>
        <v>40</v>
      </c>
      <c r="BO304" s="1169">
        <v>65.5</v>
      </c>
      <c r="BP304" s="1223">
        <f>BN304*BO304</f>
        <v>2620</v>
      </c>
      <c r="BQ304" s="1169">
        <v>370.5</v>
      </c>
      <c r="BR304" s="1223">
        <f t="shared" si="404"/>
        <v>14820</v>
      </c>
      <c r="BS304" s="1169">
        <f t="shared" si="405"/>
        <v>17440</v>
      </c>
    </row>
    <row r="305" spans="1:203" s="1189" customFormat="1" hidden="1" outlineLevel="1" x14ac:dyDescent="0.2">
      <c r="A305" s="1238" t="s">
        <v>1400</v>
      </c>
      <c r="B305" s="1228" t="s">
        <v>268</v>
      </c>
      <c r="C305" s="1243" t="s">
        <v>1264</v>
      </c>
      <c r="D305" s="1173">
        <v>1</v>
      </c>
      <c r="E305" s="1169">
        <v>0</v>
      </c>
      <c r="F305" s="1223"/>
      <c r="G305" s="1169">
        <v>19600</v>
      </c>
      <c r="H305" s="1223">
        <f t="shared" si="372"/>
        <v>19600</v>
      </c>
      <c r="I305" s="1169">
        <f t="shared" si="373"/>
        <v>19600</v>
      </c>
      <c r="J305" s="1169"/>
      <c r="K305" s="1224"/>
      <c r="L305" s="1173">
        <v>0</v>
      </c>
      <c r="M305" s="1226"/>
      <c r="N305" s="1173">
        <v>19600</v>
      </c>
      <c r="O305" s="1226">
        <f t="shared" si="375"/>
        <v>0</v>
      </c>
      <c r="P305" s="1173">
        <f t="shared" si="376"/>
        <v>0</v>
      </c>
      <c r="Q305" s="1224"/>
      <c r="R305" s="1173">
        <v>0</v>
      </c>
      <c r="S305" s="1226"/>
      <c r="T305" s="1173">
        <v>19600</v>
      </c>
      <c r="U305" s="1226">
        <f t="shared" si="378"/>
        <v>0</v>
      </c>
      <c r="V305" s="1173">
        <f t="shared" si="379"/>
        <v>0</v>
      </c>
      <c r="W305" s="1226"/>
      <c r="X305" s="1173">
        <v>0</v>
      </c>
      <c r="Y305" s="1226"/>
      <c r="Z305" s="1173">
        <v>19600</v>
      </c>
      <c r="AA305" s="1226">
        <f t="shared" si="381"/>
        <v>0</v>
      </c>
      <c r="AB305" s="1173">
        <f t="shared" si="382"/>
        <v>0</v>
      </c>
      <c r="AC305" s="1224"/>
      <c r="AD305" s="1173">
        <v>0</v>
      </c>
      <c r="AE305" s="1226"/>
      <c r="AF305" s="1173">
        <v>19600</v>
      </c>
      <c r="AG305" s="1226">
        <f t="shared" si="384"/>
        <v>0</v>
      </c>
      <c r="AH305" s="1173">
        <f t="shared" si="385"/>
        <v>0</v>
      </c>
      <c r="AI305" s="1224"/>
      <c r="AJ305" s="1173">
        <v>0</v>
      </c>
      <c r="AK305" s="1226"/>
      <c r="AL305" s="1173">
        <v>19600</v>
      </c>
      <c r="AM305" s="1226">
        <f t="shared" si="387"/>
        <v>0</v>
      </c>
      <c r="AN305" s="1173">
        <f t="shared" si="388"/>
        <v>0</v>
      </c>
      <c r="AO305" s="1224"/>
      <c r="AP305" s="1173">
        <v>0</v>
      </c>
      <c r="AQ305" s="1226"/>
      <c r="AR305" s="1173">
        <v>19600</v>
      </c>
      <c r="AS305" s="1226">
        <f t="shared" si="390"/>
        <v>0</v>
      </c>
      <c r="AT305" s="1173">
        <f t="shared" si="391"/>
        <v>0</v>
      </c>
      <c r="AU305" s="1224"/>
      <c r="AV305" s="1173">
        <v>0</v>
      </c>
      <c r="AW305" s="1226"/>
      <c r="AX305" s="1173">
        <v>19600</v>
      </c>
      <c r="AY305" s="1226">
        <f t="shared" si="393"/>
        <v>0</v>
      </c>
      <c r="AZ305" s="1173">
        <f t="shared" si="394"/>
        <v>0</v>
      </c>
      <c r="BA305" s="1224"/>
      <c r="BB305" s="1169">
        <v>0</v>
      </c>
      <c r="BC305" s="1223"/>
      <c r="BD305" s="1169">
        <v>19600</v>
      </c>
      <c r="BE305" s="1223">
        <f t="shared" si="396"/>
        <v>0</v>
      </c>
      <c r="BF305" s="1169">
        <f t="shared" si="397"/>
        <v>0</v>
      </c>
      <c r="BG305" s="1169"/>
      <c r="BH305" s="1166">
        <f t="shared" si="398"/>
        <v>0</v>
      </c>
      <c r="BI305" s="1169">
        <v>0</v>
      </c>
      <c r="BJ305" s="1223"/>
      <c r="BK305" s="1169">
        <v>19600</v>
      </c>
      <c r="BL305" s="1223">
        <f t="shared" si="400"/>
        <v>0</v>
      </c>
      <c r="BM305" s="1169">
        <f t="shared" si="401"/>
        <v>0</v>
      </c>
      <c r="BN305" s="1166">
        <f t="shared" si="402"/>
        <v>1</v>
      </c>
      <c r="BO305" s="1169">
        <v>0</v>
      </c>
      <c r="BP305" s="1223"/>
      <c r="BQ305" s="1169">
        <v>19600</v>
      </c>
      <c r="BR305" s="1223">
        <f t="shared" si="404"/>
        <v>19600</v>
      </c>
      <c r="BS305" s="1169">
        <f t="shared" si="405"/>
        <v>19600</v>
      </c>
    </row>
    <row r="306" spans="1:203" s="1189" customFormat="1" hidden="1" outlineLevel="1" x14ac:dyDescent="0.2">
      <c r="A306" s="1238" t="s">
        <v>1401</v>
      </c>
      <c r="B306" s="1228" t="s">
        <v>358</v>
      </c>
      <c r="C306" s="1243" t="s">
        <v>1264</v>
      </c>
      <c r="D306" s="1173">
        <v>1</v>
      </c>
      <c r="E306" s="1169">
        <v>53040</v>
      </c>
      <c r="F306" s="1223">
        <f>D306*E306</f>
        <v>53040</v>
      </c>
      <c r="G306" s="1169">
        <v>0</v>
      </c>
      <c r="H306" s="1223"/>
      <c r="I306" s="1223">
        <f t="shared" si="373"/>
        <v>53040</v>
      </c>
      <c r="J306" s="1223"/>
      <c r="K306" s="1224"/>
      <c r="L306" s="1173">
        <v>53040</v>
      </c>
      <c r="M306" s="1226">
        <f>K306*L306</f>
        <v>0</v>
      </c>
      <c r="N306" s="1173">
        <v>0</v>
      </c>
      <c r="O306" s="1226"/>
      <c r="P306" s="1226">
        <f t="shared" si="376"/>
        <v>0</v>
      </c>
      <c r="Q306" s="1224"/>
      <c r="R306" s="1173">
        <v>53040</v>
      </c>
      <c r="S306" s="1226">
        <f>Q306*R306</f>
        <v>0</v>
      </c>
      <c r="T306" s="1173">
        <v>0</v>
      </c>
      <c r="U306" s="1226"/>
      <c r="V306" s="1226">
        <f t="shared" si="379"/>
        <v>0</v>
      </c>
      <c r="W306" s="1226"/>
      <c r="X306" s="1173">
        <v>53040</v>
      </c>
      <c r="Y306" s="1226">
        <f>W306*X306</f>
        <v>0</v>
      </c>
      <c r="Z306" s="1173">
        <v>0</v>
      </c>
      <c r="AA306" s="1226"/>
      <c r="AB306" s="1226">
        <f t="shared" si="382"/>
        <v>0</v>
      </c>
      <c r="AC306" s="1224"/>
      <c r="AD306" s="1173">
        <v>53040</v>
      </c>
      <c r="AE306" s="1226">
        <f>AC306*AD306</f>
        <v>0</v>
      </c>
      <c r="AF306" s="1173">
        <v>0</v>
      </c>
      <c r="AG306" s="1226"/>
      <c r="AH306" s="1226">
        <f t="shared" si="385"/>
        <v>0</v>
      </c>
      <c r="AI306" s="1224"/>
      <c r="AJ306" s="1173">
        <v>53040</v>
      </c>
      <c r="AK306" s="1226">
        <f>AI306*AJ306</f>
        <v>0</v>
      </c>
      <c r="AL306" s="1173">
        <v>0</v>
      </c>
      <c r="AM306" s="1226"/>
      <c r="AN306" s="1226">
        <f t="shared" si="388"/>
        <v>0</v>
      </c>
      <c r="AO306" s="1224"/>
      <c r="AP306" s="1173">
        <v>53040</v>
      </c>
      <c r="AQ306" s="1226">
        <f>AO306*AP306</f>
        <v>0</v>
      </c>
      <c r="AR306" s="1173">
        <v>0</v>
      </c>
      <c r="AS306" s="1226"/>
      <c r="AT306" s="1226">
        <f t="shared" si="391"/>
        <v>0</v>
      </c>
      <c r="AU306" s="1224"/>
      <c r="AV306" s="1173">
        <v>53040</v>
      </c>
      <c r="AW306" s="1226">
        <f>AU306*AV306</f>
        <v>0</v>
      </c>
      <c r="AX306" s="1173">
        <v>0</v>
      </c>
      <c r="AY306" s="1226"/>
      <c r="AZ306" s="1226">
        <f t="shared" si="394"/>
        <v>0</v>
      </c>
      <c r="BA306" s="1224"/>
      <c r="BB306" s="1169">
        <v>53040</v>
      </c>
      <c r="BC306" s="1223">
        <f>BA306*BB306</f>
        <v>0</v>
      </c>
      <c r="BD306" s="1169">
        <v>0</v>
      </c>
      <c r="BE306" s="1223"/>
      <c r="BF306" s="1223">
        <f t="shared" si="397"/>
        <v>0</v>
      </c>
      <c r="BG306" s="1223"/>
      <c r="BH306" s="1166">
        <f t="shared" si="398"/>
        <v>0</v>
      </c>
      <c r="BI306" s="1169">
        <v>53040</v>
      </c>
      <c r="BJ306" s="1223">
        <f>BH306*BI306</f>
        <v>0</v>
      </c>
      <c r="BK306" s="1169">
        <v>0</v>
      </c>
      <c r="BL306" s="1223"/>
      <c r="BM306" s="1223">
        <f t="shared" si="401"/>
        <v>0</v>
      </c>
      <c r="BN306" s="1166">
        <f t="shared" si="402"/>
        <v>1</v>
      </c>
      <c r="BO306" s="1169">
        <v>53040</v>
      </c>
      <c r="BP306" s="1223">
        <f>BN306*BO306</f>
        <v>53040</v>
      </c>
      <c r="BQ306" s="1169">
        <v>0</v>
      </c>
      <c r="BR306" s="1223"/>
      <c r="BS306" s="1223">
        <f t="shared" si="405"/>
        <v>53040</v>
      </c>
    </row>
    <row r="307" spans="1:203" s="1162" customFormat="1" ht="15.75" hidden="1" customHeight="1" x14ac:dyDescent="0.25">
      <c r="A307" s="1205" t="s">
        <v>372</v>
      </c>
      <c r="B307" s="1148" t="s">
        <v>373</v>
      </c>
      <c r="C307" s="1149"/>
      <c r="D307" s="1150"/>
      <c r="E307" s="1151"/>
      <c r="F307" s="1206">
        <f>F308+F309</f>
        <v>174381.28999999998</v>
      </c>
      <c r="G307" s="1207"/>
      <c r="H307" s="1206">
        <f>H308+H309</f>
        <v>276392.98</v>
      </c>
      <c r="I307" s="1206">
        <f>I308+I309</f>
        <v>450774.27</v>
      </c>
      <c r="J307" s="1155"/>
      <c r="K307" s="1145"/>
      <c r="L307" s="1156"/>
      <c r="M307" s="1208">
        <f>M308+M309</f>
        <v>0</v>
      </c>
      <c r="N307" s="1209"/>
      <c r="O307" s="1208">
        <f>O308+O309</f>
        <v>0</v>
      </c>
      <c r="P307" s="1208">
        <f>P308+P309</f>
        <v>0</v>
      </c>
      <c r="Q307" s="1145"/>
      <c r="R307" s="1156"/>
      <c r="S307" s="1208">
        <f>S308+S309</f>
        <v>0</v>
      </c>
      <c r="T307" s="1209"/>
      <c r="U307" s="1208">
        <f>U308+U309</f>
        <v>0</v>
      </c>
      <c r="V307" s="1208">
        <f>V308+V309</f>
        <v>0</v>
      </c>
      <c r="W307" s="1145"/>
      <c r="X307" s="1156"/>
      <c r="Y307" s="1208">
        <f>Y308+Y309</f>
        <v>0</v>
      </c>
      <c r="Z307" s="1209"/>
      <c r="AA307" s="1208">
        <f>AA308+AA309</f>
        <v>0</v>
      </c>
      <c r="AB307" s="1208">
        <f>AB308+AB309</f>
        <v>0</v>
      </c>
      <c r="AC307" s="1145"/>
      <c r="AD307" s="1156"/>
      <c r="AE307" s="1208">
        <f>AE308+AE309</f>
        <v>0</v>
      </c>
      <c r="AF307" s="1209"/>
      <c r="AG307" s="1208">
        <f>AG308+AG309</f>
        <v>0</v>
      </c>
      <c r="AH307" s="1208">
        <f>AH308+AH309</f>
        <v>0</v>
      </c>
      <c r="AI307" s="1145"/>
      <c r="AJ307" s="1156"/>
      <c r="AK307" s="1208">
        <f>AK308+AK309</f>
        <v>0</v>
      </c>
      <c r="AL307" s="1209"/>
      <c r="AM307" s="1208">
        <f>AM308+AM309</f>
        <v>0</v>
      </c>
      <c r="AN307" s="1208">
        <f>AN308+AN309</f>
        <v>0</v>
      </c>
      <c r="AO307" s="1145"/>
      <c r="AP307" s="1156"/>
      <c r="AQ307" s="1208">
        <f>AQ308+AQ309</f>
        <v>0</v>
      </c>
      <c r="AR307" s="1209"/>
      <c r="AS307" s="1208">
        <f>AS308+AS309</f>
        <v>0</v>
      </c>
      <c r="AT307" s="1208">
        <f>AT308+AT309</f>
        <v>0</v>
      </c>
      <c r="AU307" s="1145"/>
      <c r="AV307" s="1156"/>
      <c r="AW307" s="1208">
        <f>AW308+AW309</f>
        <v>0</v>
      </c>
      <c r="AX307" s="1209"/>
      <c r="AY307" s="1208">
        <f>AY308+AY309</f>
        <v>0</v>
      </c>
      <c r="AZ307" s="1208">
        <f>AZ308+AZ309</f>
        <v>0</v>
      </c>
      <c r="BA307" s="1145"/>
      <c r="BB307" s="1151"/>
      <c r="BC307" s="1206">
        <f>BC308+BC309</f>
        <v>0</v>
      </c>
      <c r="BD307" s="1207"/>
      <c r="BE307" s="1206">
        <f>BE308+BE309</f>
        <v>0</v>
      </c>
      <c r="BF307" s="1206">
        <f>BF308+BF309</f>
        <v>0</v>
      </c>
      <c r="BG307" s="1155"/>
      <c r="BH307" s="1166">
        <f t="shared" si="398"/>
        <v>0</v>
      </c>
      <c r="BI307" s="1151"/>
      <c r="BJ307" s="1206">
        <f>BJ308+BJ309</f>
        <v>0</v>
      </c>
      <c r="BK307" s="1207"/>
      <c r="BL307" s="1206">
        <f>BL308+BL309</f>
        <v>0</v>
      </c>
      <c r="BM307" s="1206">
        <f>BM308+BM309</f>
        <v>0</v>
      </c>
      <c r="BN307" s="1166">
        <f t="shared" si="402"/>
        <v>0</v>
      </c>
      <c r="BO307" s="1151"/>
      <c r="BP307" s="1206">
        <f>BP308+BP309</f>
        <v>174381.28999999998</v>
      </c>
      <c r="BQ307" s="1207"/>
      <c r="BR307" s="1206">
        <f>BR308+BR309</f>
        <v>276392.98</v>
      </c>
      <c r="BS307" s="1206">
        <f>BS308+BS309</f>
        <v>450774.27</v>
      </c>
      <c r="BT307" s="1160"/>
      <c r="BU307" s="1160"/>
      <c r="BV307" s="1160"/>
      <c r="BW307" s="1160"/>
      <c r="BX307" s="1160"/>
      <c r="BY307" s="1160"/>
      <c r="BZ307" s="1160"/>
      <c r="CA307" s="1160"/>
      <c r="CB307" s="1160"/>
      <c r="CC307" s="1160"/>
      <c r="CD307" s="1160"/>
      <c r="CE307" s="1160"/>
      <c r="CF307" s="1160"/>
      <c r="CG307" s="1160"/>
      <c r="CH307" s="1160"/>
      <c r="CI307" s="1160"/>
      <c r="CJ307" s="1160"/>
      <c r="CK307" s="1160"/>
      <c r="CL307" s="1160"/>
      <c r="CM307" s="1160"/>
      <c r="CN307" s="1160"/>
      <c r="CO307" s="1160"/>
      <c r="CP307" s="1160"/>
      <c r="CQ307" s="1160"/>
      <c r="CR307" s="1160"/>
      <c r="CS307" s="1160"/>
      <c r="CT307" s="1160"/>
      <c r="CU307" s="1160"/>
      <c r="CV307" s="1160"/>
      <c r="CW307" s="1160"/>
      <c r="CX307" s="1160"/>
      <c r="CY307" s="1160"/>
      <c r="CZ307" s="1160"/>
      <c r="DA307" s="1160"/>
      <c r="DB307" s="1160"/>
      <c r="DC307" s="1160"/>
      <c r="DD307" s="1160"/>
      <c r="DE307" s="1160"/>
      <c r="DF307" s="1160"/>
      <c r="DG307" s="1160"/>
      <c r="DH307" s="1160"/>
      <c r="DI307" s="1160"/>
      <c r="DJ307" s="1160"/>
      <c r="DK307" s="1160"/>
      <c r="DL307" s="1160"/>
      <c r="DM307" s="1160"/>
      <c r="DN307" s="1160"/>
      <c r="DO307" s="1160"/>
      <c r="DP307" s="1160"/>
      <c r="DQ307" s="1160"/>
      <c r="DR307" s="1160"/>
      <c r="DS307" s="1160"/>
      <c r="DT307" s="1160"/>
      <c r="DU307" s="1160"/>
      <c r="DV307" s="1160"/>
      <c r="DW307" s="1160"/>
      <c r="DX307" s="1160"/>
      <c r="DY307" s="1160"/>
      <c r="DZ307" s="1160"/>
      <c r="EA307" s="1160"/>
      <c r="EB307" s="1160"/>
      <c r="EC307" s="1160"/>
      <c r="ED307" s="1160"/>
      <c r="EE307" s="1160"/>
      <c r="EF307" s="1160"/>
      <c r="EG307" s="1160"/>
      <c r="EH307" s="1160"/>
      <c r="EI307" s="1160"/>
      <c r="EJ307" s="1160"/>
      <c r="EK307" s="1160"/>
      <c r="EL307" s="1160"/>
      <c r="EM307" s="1160"/>
      <c r="EN307" s="1160"/>
      <c r="EO307" s="1160"/>
      <c r="EP307" s="1160"/>
      <c r="EQ307" s="1160"/>
      <c r="ER307" s="1160"/>
      <c r="ES307" s="1160"/>
      <c r="ET307" s="1160"/>
      <c r="EU307" s="1160"/>
      <c r="EV307" s="1160"/>
      <c r="EW307" s="1160"/>
      <c r="EX307" s="1160"/>
      <c r="EY307" s="1160"/>
      <c r="EZ307" s="1160"/>
      <c r="FA307" s="1160"/>
      <c r="FB307" s="1160"/>
      <c r="FC307" s="1160"/>
      <c r="FD307" s="1160"/>
      <c r="FE307" s="1160"/>
      <c r="FF307" s="1160"/>
      <c r="FG307" s="1160"/>
      <c r="FH307" s="1160"/>
      <c r="FI307" s="1160"/>
      <c r="FJ307" s="1160"/>
      <c r="FK307" s="1160"/>
      <c r="FL307" s="1160"/>
      <c r="FM307" s="1160"/>
      <c r="FN307" s="1160"/>
      <c r="FO307" s="1160"/>
      <c r="FP307" s="1160"/>
      <c r="FQ307" s="1160"/>
      <c r="FR307" s="1160"/>
      <c r="FS307" s="1160"/>
      <c r="FT307" s="1160"/>
      <c r="FU307" s="1160"/>
      <c r="FV307" s="1160"/>
      <c r="FW307" s="1160"/>
      <c r="FX307" s="1160"/>
      <c r="FY307" s="1160"/>
      <c r="FZ307" s="1160"/>
      <c r="GA307" s="1160"/>
      <c r="GB307" s="1160"/>
      <c r="GC307" s="1160"/>
      <c r="GD307" s="1160"/>
      <c r="GE307" s="1160"/>
      <c r="GF307" s="1160"/>
      <c r="GG307" s="1160"/>
      <c r="GH307" s="1160"/>
      <c r="GI307" s="1160"/>
      <c r="GJ307" s="1160"/>
      <c r="GK307" s="1160"/>
      <c r="GL307" s="1160"/>
      <c r="GM307" s="1160"/>
      <c r="GN307" s="1160"/>
      <c r="GO307" s="1160"/>
      <c r="GP307" s="1160"/>
      <c r="GQ307" s="1160"/>
      <c r="GR307" s="1160"/>
      <c r="GS307" s="1160"/>
      <c r="GT307" s="1160"/>
      <c r="GU307" s="1160"/>
    </row>
    <row r="308" spans="1:203" hidden="1" outlineLevel="1" x14ac:dyDescent="0.2">
      <c r="A308" s="1238" t="s">
        <v>830</v>
      </c>
      <c r="B308" s="1244" t="s">
        <v>1358</v>
      </c>
      <c r="C308" s="1245" t="s">
        <v>224</v>
      </c>
      <c r="D308" s="1246">
        <v>1</v>
      </c>
      <c r="E308" s="1223">
        <v>117977.29</v>
      </c>
      <c r="F308" s="1223">
        <f>D308*E308</f>
        <v>117977.29</v>
      </c>
      <c r="G308" s="1223">
        <v>197096.98</v>
      </c>
      <c r="H308" s="1223">
        <f>D308*G308</f>
        <v>197096.98</v>
      </c>
      <c r="I308" s="1223">
        <f>E308*D308+G308*D308</f>
        <v>315074.27</v>
      </c>
      <c r="J308" s="1223"/>
      <c r="K308" s="1247"/>
      <c r="L308" s="1226">
        <v>117977.29</v>
      </c>
      <c r="M308" s="1226">
        <f>K308*L308</f>
        <v>0</v>
      </c>
      <c r="N308" s="1226">
        <v>197096.98</v>
      </c>
      <c r="O308" s="1226">
        <f>K308*N308</f>
        <v>0</v>
      </c>
      <c r="P308" s="1226">
        <f>L308*K308+N308*K308</f>
        <v>0</v>
      </c>
      <c r="Q308" s="1247"/>
      <c r="R308" s="1226">
        <v>117977.29</v>
      </c>
      <c r="S308" s="1226">
        <f>Q308*R308</f>
        <v>0</v>
      </c>
      <c r="T308" s="1226">
        <v>197096.98</v>
      </c>
      <c r="U308" s="1226">
        <f>Q308*T308</f>
        <v>0</v>
      </c>
      <c r="V308" s="1226">
        <f>R308*Q308+T308*Q308</f>
        <v>0</v>
      </c>
      <c r="W308" s="1247"/>
      <c r="X308" s="1226">
        <v>117977.29</v>
      </c>
      <c r="Y308" s="1226">
        <f>W308*X308</f>
        <v>0</v>
      </c>
      <c r="Z308" s="1226">
        <v>197096.98</v>
      </c>
      <c r="AA308" s="1226">
        <f>W308*Z308</f>
        <v>0</v>
      </c>
      <c r="AB308" s="1226">
        <f>X308*W308+Z308*W308</f>
        <v>0</v>
      </c>
      <c r="AC308" s="1247"/>
      <c r="AD308" s="1226">
        <v>117977.29</v>
      </c>
      <c r="AE308" s="1226">
        <f>AC308*AD308</f>
        <v>0</v>
      </c>
      <c r="AF308" s="1226">
        <v>197096.98</v>
      </c>
      <c r="AG308" s="1226">
        <f>AC308*AF308</f>
        <v>0</v>
      </c>
      <c r="AH308" s="1226">
        <f>AD308*AC308+AF308*AC308</f>
        <v>0</v>
      </c>
      <c r="AI308" s="1247"/>
      <c r="AJ308" s="1226">
        <v>117977.29</v>
      </c>
      <c r="AK308" s="1226">
        <f>AI308*AJ308</f>
        <v>0</v>
      </c>
      <c r="AL308" s="1226">
        <v>197096.98</v>
      </c>
      <c r="AM308" s="1226">
        <f>AI308*AL308</f>
        <v>0</v>
      </c>
      <c r="AN308" s="1226">
        <f>AJ308*AI308+AL308*AI308</f>
        <v>0</v>
      </c>
      <c r="AO308" s="1247"/>
      <c r="AP308" s="1226">
        <v>117977.29</v>
      </c>
      <c r="AQ308" s="1226">
        <f>AO308*AP308</f>
        <v>0</v>
      </c>
      <c r="AR308" s="1226">
        <v>197096.98</v>
      </c>
      <c r="AS308" s="1226">
        <f>AO308*AR308</f>
        <v>0</v>
      </c>
      <c r="AT308" s="1226">
        <f>AP308*AO308+AR308*AO308</f>
        <v>0</v>
      </c>
      <c r="AU308" s="1247"/>
      <c r="AV308" s="1226">
        <v>117977.29</v>
      </c>
      <c r="AW308" s="1226">
        <f>AU308*AV308</f>
        <v>0</v>
      </c>
      <c r="AX308" s="1226">
        <v>197096.98</v>
      </c>
      <c r="AY308" s="1226">
        <f>AU308*AX308</f>
        <v>0</v>
      </c>
      <c r="AZ308" s="1226">
        <f>AV308*AU308+AX308*AU308</f>
        <v>0</v>
      </c>
      <c r="BA308" s="1247"/>
      <c r="BB308" s="1223">
        <v>117977.29</v>
      </c>
      <c r="BC308" s="1223">
        <f>BA308*BB308</f>
        <v>0</v>
      </c>
      <c r="BD308" s="1223">
        <v>197096.98</v>
      </c>
      <c r="BE308" s="1223">
        <f>BA308*BD308</f>
        <v>0</v>
      </c>
      <c r="BF308" s="1223">
        <f>BB308*BA308+BD308*BA308</f>
        <v>0</v>
      </c>
      <c r="BG308" s="1223"/>
      <c r="BH308" s="1166">
        <f t="shared" si="398"/>
        <v>0</v>
      </c>
      <c r="BI308" s="1223">
        <v>117977.29</v>
      </c>
      <c r="BJ308" s="1223">
        <f>BH308*BI308</f>
        <v>0</v>
      </c>
      <c r="BK308" s="1223">
        <v>197096.98</v>
      </c>
      <c r="BL308" s="1223">
        <f>BH308*BK308</f>
        <v>0</v>
      </c>
      <c r="BM308" s="1223">
        <f>BI308*BH308+BK308*BH308</f>
        <v>0</v>
      </c>
      <c r="BN308" s="1166">
        <f t="shared" si="402"/>
        <v>1</v>
      </c>
      <c r="BO308" s="1223">
        <v>117977.29</v>
      </c>
      <c r="BP308" s="1223">
        <f>BN308*BO308</f>
        <v>117977.29</v>
      </c>
      <c r="BQ308" s="1223">
        <v>197096.98</v>
      </c>
      <c r="BR308" s="1223">
        <f>BN308*BQ308</f>
        <v>197096.98</v>
      </c>
      <c r="BS308" s="1223">
        <f>BO308*BN308+BQ308*BN308</f>
        <v>315074.27</v>
      </c>
    </row>
    <row r="309" spans="1:203" hidden="1" outlineLevel="1" x14ac:dyDescent="0.2">
      <c r="A309" s="1238" t="s">
        <v>831</v>
      </c>
      <c r="B309" s="1244" t="s">
        <v>285</v>
      </c>
      <c r="C309" s="1245" t="s">
        <v>1361</v>
      </c>
      <c r="D309" s="1246">
        <v>236</v>
      </c>
      <c r="E309" s="1223">
        <v>239</v>
      </c>
      <c r="F309" s="1223">
        <f>D309*E309</f>
        <v>56404</v>
      </c>
      <c r="G309" s="1223">
        <v>336</v>
      </c>
      <c r="H309" s="1223">
        <f>D309*G309</f>
        <v>79296</v>
      </c>
      <c r="I309" s="1223">
        <f>E309*D309+G309*D309</f>
        <v>135700</v>
      </c>
      <c r="J309" s="1223"/>
      <c r="K309" s="1247"/>
      <c r="L309" s="1226">
        <v>239</v>
      </c>
      <c r="M309" s="1226">
        <f>K309*L309</f>
        <v>0</v>
      </c>
      <c r="N309" s="1226">
        <v>336</v>
      </c>
      <c r="O309" s="1226">
        <f>K309*N309</f>
        <v>0</v>
      </c>
      <c r="P309" s="1226">
        <f>L309*K309+N309*K309</f>
        <v>0</v>
      </c>
      <c r="Q309" s="1247"/>
      <c r="R309" s="1226">
        <v>239</v>
      </c>
      <c r="S309" s="1226">
        <f>Q309*R309</f>
        <v>0</v>
      </c>
      <c r="T309" s="1226">
        <v>336</v>
      </c>
      <c r="U309" s="1226">
        <f>Q309*T309</f>
        <v>0</v>
      </c>
      <c r="V309" s="1226">
        <f>R309*Q309+T309*Q309</f>
        <v>0</v>
      </c>
      <c r="W309" s="1247"/>
      <c r="X309" s="1226">
        <v>239</v>
      </c>
      <c r="Y309" s="1226">
        <f>W309*X309</f>
        <v>0</v>
      </c>
      <c r="Z309" s="1226">
        <v>336</v>
      </c>
      <c r="AA309" s="1226">
        <f>W309*Z309</f>
        <v>0</v>
      </c>
      <c r="AB309" s="1226">
        <f>X309*W309+Z309*W309</f>
        <v>0</v>
      </c>
      <c r="AC309" s="1247"/>
      <c r="AD309" s="1226">
        <v>239</v>
      </c>
      <c r="AE309" s="1226">
        <f>AC309*AD309</f>
        <v>0</v>
      </c>
      <c r="AF309" s="1226">
        <v>336</v>
      </c>
      <c r="AG309" s="1226">
        <f>AC309*AF309</f>
        <v>0</v>
      </c>
      <c r="AH309" s="1226">
        <f>AD309*AC309+AF309*AC309</f>
        <v>0</v>
      </c>
      <c r="AI309" s="1247"/>
      <c r="AJ309" s="1226">
        <v>239</v>
      </c>
      <c r="AK309" s="1226">
        <f>AI309*AJ309</f>
        <v>0</v>
      </c>
      <c r="AL309" s="1226">
        <v>336</v>
      </c>
      <c r="AM309" s="1226">
        <f>AI309*AL309</f>
        <v>0</v>
      </c>
      <c r="AN309" s="1226">
        <f>AJ309*AI309+AL309*AI309</f>
        <v>0</v>
      </c>
      <c r="AO309" s="1247"/>
      <c r="AP309" s="1226">
        <v>239</v>
      </c>
      <c r="AQ309" s="1226">
        <f>AO309*AP309</f>
        <v>0</v>
      </c>
      <c r="AR309" s="1226">
        <v>336</v>
      </c>
      <c r="AS309" s="1226">
        <f>AO309*AR309</f>
        <v>0</v>
      </c>
      <c r="AT309" s="1226">
        <f>AP309*AO309+AR309*AO309</f>
        <v>0</v>
      </c>
      <c r="AU309" s="1247"/>
      <c r="AV309" s="1226">
        <v>239</v>
      </c>
      <c r="AW309" s="1226">
        <f>AU309*AV309</f>
        <v>0</v>
      </c>
      <c r="AX309" s="1226">
        <v>336</v>
      </c>
      <c r="AY309" s="1226">
        <f>AU309*AX309</f>
        <v>0</v>
      </c>
      <c r="AZ309" s="1226">
        <f>AV309*AU309+AX309*AU309</f>
        <v>0</v>
      </c>
      <c r="BA309" s="1247"/>
      <c r="BB309" s="1223">
        <v>239</v>
      </c>
      <c r="BC309" s="1223">
        <f>BA309*BB309</f>
        <v>0</v>
      </c>
      <c r="BD309" s="1223">
        <v>336</v>
      </c>
      <c r="BE309" s="1223">
        <f>BA309*BD309</f>
        <v>0</v>
      </c>
      <c r="BF309" s="1223">
        <f>BB309*BA309+BD309*BA309</f>
        <v>0</v>
      </c>
      <c r="BG309" s="1223"/>
      <c r="BH309" s="1166">
        <f t="shared" si="398"/>
        <v>0</v>
      </c>
      <c r="BI309" s="1223">
        <v>239</v>
      </c>
      <c r="BJ309" s="1223">
        <f>BH309*BI309</f>
        <v>0</v>
      </c>
      <c r="BK309" s="1223">
        <v>336</v>
      </c>
      <c r="BL309" s="1223">
        <f>BH309*BK309</f>
        <v>0</v>
      </c>
      <c r="BM309" s="1223">
        <f>BI309*BH309+BK309*BH309</f>
        <v>0</v>
      </c>
      <c r="BN309" s="1166">
        <f t="shared" si="402"/>
        <v>236</v>
      </c>
      <c r="BO309" s="1223">
        <v>239</v>
      </c>
      <c r="BP309" s="1223">
        <f>BN309*BO309</f>
        <v>56404</v>
      </c>
      <c r="BQ309" s="1223">
        <v>336</v>
      </c>
      <c r="BR309" s="1223">
        <f>BN309*BQ309</f>
        <v>79296</v>
      </c>
      <c r="BS309" s="1223">
        <f>BO309*BN309+BQ309*BN309</f>
        <v>135700</v>
      </c>
    </row>
    <row r="310" spans="1:203" s="1162" customFormat="1" ht="15.75" customHeight="1" collapsed="1" x14ac:dyDescent="0.25">
      <c r="A310" s="1205" t="s">
        <v>374</v>
      </c>
      <c r="B310" s="1148" t="s">
        <v>375</v>
      </c>
      <c r="C310" s="1149"/>
      <c r="D310" s="1149"/>
      <c r="E310" s="1149"/>
      <c r="F310" s="1149"/>
      <c r="G310" s="1149"/>
      <c r="H310" s="1149"/>
      <c r="I310" s="1149"/>
      <c r="J310" s="1149"/>
      <c r="K310" s="1149"/>
      <c r="L310" s="1149"/>
      <c r="M310" s="1149"/>
      <c r="N310" s="1149"/>
      <c r="O310" s="1149"/>
      <c r="P310" s="1149"/>
      <c r="Q310" s="1149"/>
      <c r="R310" s="1149"/>
      <c r="S310" s="1149"/>
      <c r="T310" s="1149"/>
      <c r="U310" s="1149"/>
      <c r="V310" s="1149"/>
      <c r="W310" s="1149"/>
      <c r="X310" s="1156"/>
      <c r="Y310" s="1208">
        <f>Y311+Y312+Y313+Y314+Y315+Y316+Y317+Y318+Y319+Y320+Y321+Y322+Y323+Y324+Y325+Y326+Y327+Y328+Y329+Y330+Y331+Y332</f>
        <v>875551.6</v>
      </c>
      <c r="Z310" s="1209"/>
      <c r="AA310" s="1208">
        <f>AA311+AA312+AA313+AA314+AA315+AA316+AA317+AA318+AA319+AA320+AA321+AA322+AA323+AA324+AA325+AA326+AA327+AA328+AA329+AA330+AA331+AA332</f>
        <v>7371497.5999999996</v>
      </c>
      <c r="AB310" s="1208">
        <f>AB311+AB312+AB313+AB314+AB315+AB316+AB317+AB318+AB319+AB320+AB321+AB322+AB323+AB324+AB325+AB326+AB327+AB328+AB329+AB330+AB331+AB332</f>
        <v>8247049.1999999993</v>
      </c>
      <c r="AC310" s="1145"/>
      <c r="AD310" s="1156"/>
      <c r="AE310" s="1208">
        <f>AE311+AE312+AE313+AE314+AE315+AE316+AE317+AE318+AE319+AE320+AE321+AE322+AE323+AE324+AE325+AE326+AE327+AE328+AE329+AE330+AE331+AE332</f>
        <v>0</v>
      </c>
      <c r="AF310" s="1209"/>
      <c r="AG310" s="1208">
        <f>AG311+AG312+AG313+AG314+AG315+AG316+AG317+AG318+AG319+AG320+AG321+AG322+AG323+AG324+AG325+AG326+AG327+AG328+AG329+AG330+AG331+AG332</f>
        <v>0</v>
      </c>
      <c r="AH310" s="1208">
        <f>AH311+AH312+AH313+AH314+AH315+AH316+AH317+AH318+AH319+AH320+AH321+AH322+AH323+AH324+AH325+AH326+AH327+AH328+AH329+AH330+AH331+AH332</f>
        <v>0</v>
      </c>
      <c r="AI310" s="1145"/>
      <c r="AJ310" s="1156"/>
      <c r="AK310" s="1208">
        <f>AK311+AK312+AK313+AK314+AK315+AK316+AK317+AK318+AK319+AK320+AK321+AK322+AK323+AK324+AK325+AK326+AK327+AK328+AK329+AK330+AK331+AK332</f>
        <v>0</v>
      </c>
      <c r="AL310" s="1209"/>
      <c r="AM310" s="1208">
        <f>AM311+AM312+AM313+AM314+AM315+AM316+AM317+AM318+AM319+AM320+AM321+AM322+AM323+AM324+AM325+AM326+AM327+AM328+AM329+AM330+AM331+AM332</f>
        <v>0</v>
      </c>
      <c r="AN310" s="1208">
        <f>AN311+AN312+AN313+AN314+AN315+AN316+AN317+AN318+AN319+AN320+AN321+AN322+AN323+AN324+AN325+AN326+AN327+AN328+AN329+AN330+AN331+AN332</f>
        <v>0</v>
      </c>
      <c r="AO310" s="1145"/>
      <c r="AP310" s="1156"/>
      <c r="AQ310" s="1208">
        <f>AQ311+AQ312+AQ313+AQ314+AQ315+AQ316+AQ317+AQ318+AQ319+AQ320+AQ321+AQ322+AQ323+AQ324+AQ325+AQ326+AQ327+AQ328+AQ329+AQ330+AQ331+AQ332</f>
        <v>0</v>
      </c>
      <c r="AR310" s="1209"/>
      <c r="AS310" s="1208">
        <f>AS311+AS312+AS313+AS314+AS315+AS316+AS317+AS318+AS319+AS320+AS321+AS322+AS323+AS324+AS325+AS326+AS327+AS328+AS329+AS330+AS331+AS332</f>
        <v>0</v>
      </c>
      <c r="AT310" s="1208">
        <f>AT311+AT312+AT313+AT314+AT315+AT316+AT317+AT318+AT319+AT320+AT321+AT322+AT323+AT324+AT325+AT326+AT327+AT328+AT329+AT330+AT331+AT332</f>
        <v>0</v>
      </c>
      <c r="AU310" s="1145"/>
      <c r="AV310" s="1156"/>
      <c r="AW310" s="1208">
        <f>AW311+AW312+AW313+AW314+AW315+AW316+AW317+AW318+AW319+AW320+AW321+AW322+AW323+AW324+AW325+AW326+AW327+AW328+AW329+AW330+AW331+AW332</f>
        <v>0</v>
      </c>
      <c r="AX310" s="1209"/>
      <c r="AY310" s="1208">
        <f>AY311+AY312+AY313+AY314+AY315+AY316+AY317+AY318+AY319+AY320+AY321+AY322+AY323+AY324+AY325+AY326+AY327+AY328+AY329+AY330+AY331+AY332</f>
        <v>0</v>
      </c>
      <c r="AZ310" s="1208">
        <f>AZ311+AZ312+AZ313+AZ314+AZ315+AZ316+AZ317+AZ318+AZ319+AZ320+AZ321+AZ322+AZ323+AZ324+AZ325+AZ326+AZ327+AZ328+AZ329+AZ330+AZ331+AZ332</f>
        <v>0</v>
      </c>
      <c r="BA310" s="1145"/>
      <c r="BB310" s="1151"/>
      <c r="BC310" s="1206">
        <f>BC311+BC312+BC313+BC314+BC315+BC316+BC317+BC318+BC319+BC320+BC321+BC322+BC323+BC324+BC325+BC326+BC327+BC328+BC329+BC330+BC331+BC332</f>
        <v>0</v>
      </c>
      <c r="BD310" s="1207"/>
      <c r="BE310" s="1206">
        <f>BE311+BE312+BE313+BE314+BE315+BE316+BE317+BE318+BE319+BE320+BE321+BE322+BE323+BE324+BE325+BE326+BE327+BE328+BE329+BE330+BE331+BE332</f>
        <v>0</v>
      </c>
      <c r="BF310" s="1206">
        <f>BF311+BF312+BF313+BF314+BF315+BF316+BF317+BF318+BF319+BF320+BF321+BF322+BF323+BF324+BF325+BF326+BF327+BF328+BF329+BF330+BF331+BF332</f>
        <v>0</v>
      </c>
      <c r="BG310" s="1155"/>
      <c r="BH310" s="1166">
        <f t="shared" si="398"/>
        <v>0</v>
      </c>
      <c r="BI310" s="1151"/>
      <c r="BJ310" s="1206">
        <f>BJ311+BJ312+BJ313+BJ314+BJ315+BJ316+BJ317+BJ318+BJ319+BJ320+BJ321+BJ322+BJ323+BJ324+BJ325+BJ326+BJ327+BJ328+BJ329+BJ330+BJ331+BJ332</f>
        <v>875551.6</v>
      </c>
      <c r="BK310" s="1207"/>
      <c r="BL310" s="1206">
        <f>BL311+BL312+BL313+BL314+BL315+BL316+BL317+BL318+BL319+BL320+BL321+BL322+BL323+BL324+BL325+BL326+BL327+BL328+BL329+BL330+BL331+BL332</f>
        <v>7371497.5999999996</v>
      </c>
      <c r="BM310" s="1206">
        <f>BM311+BM312+BM313+BM314+BM315+BM316+BM317+BM318+BM319+BM320+BM321+BM322+BM323+BM324+BM325+BM326+BM327+BM328+BM329+BM330+BM331+BM332</f>
        <v>8247049.1999999993</v>
      </c>
      <c r="BN310" s="1166">
        <f t="shared" si="402"/>
        <v>0</v>
      </c>
      <c r="BO310" s="1151"/>
      <c r="BP310" s="1206">
        <f>BP311+BP312+BP313+BP314+BP315+BP316+BP317+BP318+BP319+BP320+BP321+BP322+BP323+BP324+BP325+BP326+BP327+BP328+BP329+BP330+BP331+BP332</f>
        <v>842927.60000000009</v>
      </c>
      <c r="BQ310" s="1207"/>
      <c r="BR310" s="1206">
        <f>BR311+BR312+BR313+BR314+BR315+BR316+BR317+BR318+BR319+BR320+BR321+BR322+BR323+BR324+BR325+BR326+BR327+BR328+BR329+BR330+BR331+BR332</f>
        <v>1664707.44</v>
      </c>
      <c r="BS310" s="1206">
        <f>BS311+BS312+BS313+BS314+BS315+BS316+BS317+BS318+BS319+BS320+BS321+BS322+BS323+BS324+BS325+BS326+BS327+BS328+BS329+BS330+BS331+BS332</f>
        <v>2507635.04</v>
      </c>
      <c r="BT310" s="1160"/>
      <c r="BU310" s="1160"/>
      <c r="BV310" s="1160"/>
      <c r="BW310" s="1160"/>
      <c r="BX310" s="1160"/>
      <c r="BY310" s="1160"/>
      <c r="BZ310" s="1160"/>
      <c r="CA310" s="1160"/>
      <c r="CB310" s="1160"/>
      <c r="CC310" s="1160"/>
      <c r="CD310" s="1160"/>
      <c r="CE310" s="1160"/>
      <c r="CF310" s="1160"/>
      <c r="CG310" s="1160"/>
      <c r="CH310" s="1160"/>
      <c r="CI310" s="1160"/>
      <c r="CJ310" s="1160"/>
      <c r="CK310" s="1160"/>
      <c r="CL310" s="1160"/>
      <c r="CM310" s="1160"/>
      <c r="CN310" s="1160"/>
      <c r="CO310" s="1160"/>
      <c r="CP310" s="1160"/>
      <c r="CQ310" s="1160"/>
      <c r="CR310" s="1160"/>
      <c r="CS310" s="1160"/>
      <c r="CT310" s="1160"/>
      <c r="CU310" s="1160"/>
      <c r="CV310" s="1160"/>
      <c r="CW310" s="1160"/>
      <c r="CX310" s="1160"/>
      <c r="CY310" s="1160"/>
      <c r="CZ310" s="1160"/>
      <c r="DA310" s="1160"/>
      <c r="DB310" s="1160"/>
      <c r="DC310" s="1160"/>
      <c r="DD310" s="1160"/>
      <c r="DE310" s="1160"/>
      <c r="DF310" s="1160"/>
      <c r="DG310" s="1160"/>
      <c r="DH310" s="1160"/>
      <c r="DI310" s="1160"/>
      <c r="DJ310" s="1160"/>
      <c r="DK310" s="1160"/>
      <c r="DL310" s="1160"/>
      <c r="DM310" s="1160"/>
      <c r="DN310" s="1160"/>
      <c r="DO310" s="1160"/>
      <c r="DP310" s="1160"/>
      <c r="DQ310" s="1160"/>
      <c r="DR310" s="1160"/>
      <c r="DS310" s="1160"/>
      <c r="DT310" s="1160"/>
      <c r="DU310" s="1160"/>
      <c r="DV310" s="1160"/>
      <c r="DW310" s="1160"/>
      <c r="DX310" s="1160"/>
      <c r="DY310" s="1160"/>
      <c r="DZ310" s="1160"/>
      <c r="EA310" s="1160"/>
      <c r="EB310" s="1160"/>
      <c r="EC310" s="1160"/>
      <c r="ED310" s="1160"/>
      <c r="EE310" s="1160"/>
      <c r="EF310" s="1160"/>
      <c r="EG310" s="1160"/>
      <c r="EH310" s="1160"/>
      <c r="EI310" s="1160"/>
      <c r="EJ310" s="1160"/>
      <c r="EK310" s="1160"/>
      <c r="EL310" s="1160"/>
      <c r="EM310" s="1160"/>
      <c r="EN310" s="1160"/>
      <c r="EO310" s="1160"/>
      <c r="EP310" s="1160"/>
      <c r="EQ310" s="1160"/>
      <c r="ER310" s="1160"/>
      <c r="ES310" s="1160"/>
      <c r="ET310" s="1160"/>
      <c r="EU310" s="1160"/>
      <c r="EV310" s="1160"/>
      <c r="EW310" s="1160"/>
      <c r="EX310" s="1160"/>
      <c r="EY310" s="1160"/>
      <c r="EZ310" s="1160"/>
      <c r="FA310" s="1160"/>
      <c r="FB310" s="1160"/>
      <c r="FC310" s="1160"/>
      <c r="FD310" s="1160"/>
      <c r="FE310" s="1160"/>
      <c r="FF310" s="1160"/>
      <c r="FG310" s="1160"/>
      <c r="FH310" s="1160"/>
      <c r="FI310" s="1160"/>
      <c r="FJ310" s="1160"/>
      <c r="FK310" s="1160"/>
      <c r="FL310" s="1160"/>
      <c r="FM310" s="1160"/>
      <c r="FN310" s="1160"/>
      <c r="FO310" s="1160"/>
      <c r="FP310" s="1160"/>
      <c r="FQ310" s="1160"/>
      <c r="FR310" s="1160"/>
      <c r="FS310" s="1160"/>
      <c r="FT310" s="1160"/>
      <c r="FU310" s="1160"/>
      <c r="FV310" s="1160"/>
      <c r="FW310" s="1160"/>
      <c r="FX310" s="1160"/>
      <c r="FY310" s="1160"/>
      <c r="FZ310" s="1160"/>
      <c r="GA310" s="1160"/>
      <c r="GB310" s="1160"/>
      <c r="GC310" s="1160"/>
      <c r="GD310" s="1160"/>
      <c r="GE310" s="1160"/>
      <c r="GF310" s="1160"/>
      <c r="GG310" s="1160"/>
      <c r="GH310" s="1160"/>
      <c r="GI310" s="1160"/>
      <c r="GJ310" s="1160"/>
      <c r="GK310" s="1160"/>
      <c r="GL310" s="1160"/>
      <c r="GM310" s="1160"/>
      <c r="GN310" s="1160"/>
      <c r="GO310" s="1160"/>
      <c r="GP310" s="1160"/>
      <c r="GQ310" s="1160"/>
      <c r="GR310" s="1160"/>
      <c r="GS310" s="1160"/>
      <c r="GT310" s="1160"/>
      <c r="GU310" s="1160"/>
    </row>
    <row r="311" spans="1:203" s="1189" customFormat="1" ht="17.25" customHeight="1" outlineLevel="1" x14ac:dyDescent="0.2">
      <c r="A311" s="1238" t="s">
        <v>832</v>
      </c>
      <c r="B311" s="1228" t="s">
        <v>1402</v>
      </c>
      <c r="C311" s="1173" t="s">
        <v>1261</v>
      </c>
      <c r="D311" s="1173">
        <v>217</v>
      </c>
      <c r="E311" s="1169">
        <v>1414.8</v>
      </c>
      <c r="F311" s="1223">
        <f t="shared" ref="F311:F332" si="406">D311*E311</f>
        <v>307011.59999999998</v>
      </c>
      <c r="G311" s="1169">
        <v>0</v>
      </c>
      <c r="H311" s="1223"/>
      <c r="I311" s="1169">
        <f t="shared" ref="I311:I332" si="407">E311*D311+G311*D311</f>
        <v>307011.59999999998</v>
      </c>
      <c r="J311" s="1169"/>
      <c r="K311" s="1224"/>
      <c r="L311" s="1173">
        <v>1414.8</v>
      </c>
      <c r="M311" s="1226">
        <f t="shared" ref="M311:M332" si="408">K311*L311</f>
        <v>0</v>
      </c>
      <c r="N311" s="1173">
        <v>0</v>
      </c>
      <c r="O311" s="1226"/>
      <c r="P311" s="1173">
        <f t="shared" ref="P311:P332" si="409">L311*K311+N311*K311</f>
        <v>0</v>
      </c>
      <c r="Q311" s="1224"/>
      <c r="R311" s="1173">
        <v>1414.8</v>
      </c>
      <c r="S311" s="1226">
        <f t="shared" ref="S311:S332" si="410">Q311*R311</f>
        <v>0</v>
      </c>
      <c r="T311" s="1173">
        <v>0</v>
      </c>
      <c r="U311" s="1226"/>
      <c r="V311" s="1173">
        <f t="shared" ref="V311:V332" si="411">R311*Q311+T311*Q311</f>
        <v>0</v>
      </c>
      <c r="W311" s="1226">
        <v>217</v>
      </c>
      <c r="X311" s="1173">
        <v>1414.8</v>
      </c>
      <c r="Y311" s="1226">
        <f t="shared" ref="Y311:Y332" si="412">W311*X311</f>
        <v>307011.59999999998</v>
      </c>
      <c r="Z311" s="1173">
        <v>0</v>
      </c>
      <c r="AA311" s="1226"/>
      <c r="AB311" s="1173">
        <f t="shared" ref="AB311:AB332" si="413">X311*W311+Z311*W311</f>
        <v>307011.59999999998</v>
      </c>
      <c r="AC311" s="1224"/>
      <c r="AD311" s="1173">
        <v>1414.8</v>
      </c>
      <c r="AE311" s="1226">
        <f t="shared" ref="AE311:AE332" si="414">AC311*AD311</f>
        <v>0</v>
      </c>
      <c r="AF311" s="1173">
        <v>0</v>
      </c>
      <c r="AG311" s="1226"/>
      <c r="AH311" s="1173">
        <f t="shared" ref="AH311:AH332" si="415">AD311*AC311+AF311*AC311</f>
        <v>0</v>
      </c>
      <c r="AI311" s="1224"/>
      <c r="AJ311" s="1173">
        <v>1414.8</v>
      </c>
      <c r="AK311" s="1226">
        <f t="shared" ref="AK311:AK332" si="416">AI311*AJ311</f>
        <v>0</v>
      </c>
      <c r="AL311" s="1173">
        <v>0</v>
      </c>
      <c r="AM311" s="1226"/>
      <c r="AN311" s="1173">
        <f t="shared" ref="AN311:AN332" si="417">AJ311*AI311+AL311*AI311</f>
        <v>0</v>
      </c>
      <c r="AO311" s="1224"/>
      <c r="AP311" s="1173">
        <v>1414.8</v>
      </c>
      <c r="AQ311" s="1226">
        <f t="shared" ref="AQ311:AQ332" si="418">AO311*AP311</f>
        <v>0</v>
      </c>
      <c r="AR311" s="1173">
        <v>0</v>
      </c>
      <c r="AS311" s="1226"/>
      <c r="AT311" s="1173">
        <f t="shared" ref="AT311:AT332" si="419">AP311*AO311+AR311*AO311</f>
        <v>0</v>
      </c>
      <c r="AU311" s="1224"/>
      <c r="AV311" s="1173">
        <v>1414.8</v>
      </c>
      <c r="AW311" s="1226">
        <f t="shared" ref="AW311:AW332" si="420">AU311*AV311</f>
        <v>0</v>
      </c>
      <c r="AX311" s="1173">
        <v>0</v>
      </c>
      <c r="AY311" s="1226"/>
      <c r="AZ311" s="1173">
        <f t="shared" ref="AZ311:AZ332" si="421">AV311*AU311+AX311*AU311</f>
        <v>0</v>
      </c>
      <c r="BA311" s="1224"/>
      <c r="BB311" s="1169">
        <v>1414.8</v>
      </c>
      <c r="BC311" s="1223">
        <f t="shared" ref="BC311:BC332" si="422">BA311*BB311</f>
        <v>0</v>
      </c>
      <c r="BD311" s="1169">
        <v>0</v>
      </c>
      <c r="BE311" s="1223"/>
      <c r="BF311" s="1169">
        <f t="shared" ref="BF311:BF332" si="423">BB311*BA311+BD311*BA311</f>
        <v>0</v>
      </c>
      <c r="BG311" s="1169"/>
      <c r="BH311" s="1166">
        <f t="shared" si="398"/>
        <v>217</v>
      </c>
      <c r="BI311" s="1169">
        <v>1414.8</v>
      </c>
      <c r="BJ311" s="1223">
        <f t="shared" ref="BJ311:BJ332" si="424">BH311*BI311</f>
        <v>307011.59999999998</v>
      </c>
      <c r="BK311" s="1169">
        <v>0</v>
      </c>
      <c r="BL311" s="1223"/>
      <c r="BM311" s="1169">
        <f t="shared" ref="BM311:BM332" si="425">BI311*BH311+BK311*BH311</f>
        <v>307011.59999999998</v>
      </c>
      <c r="BN311" s="1166">
        <f t="shared" si="402"/>
        <v>0</v>
      </c>
      <c r="BO311" s="1169">
        <v>1414.8</v>
      </c>
      <c r="BP311" s="1223">
        <f t="shared" ref="BP311:BP332" si="426">BN311*BO311</f>
        <v>0</v>
      </c>
      <c r="BQ311" s="1169">
        <v>0</v>
      </c>
      <c r="BR311" s="1223"/>
      <c r="BS311" s="1169">
        <f t="shared" ref="BS311:BS332" si="427">BO311*BN311+BQ311*BN311</f>
        <v>0</v>
      </c>
    </row>
    <row r="312" spans="1:203" ht="32.25" hidden="1" customHeight="1" outlineLevel="1" x14ac:dyDescent="0.2">
      <c r="A312" s="1238" t="s">
        <v>833</v>
      </c>
      <c r="B312" s="1228" t="s">
        <v>1403</v>
      </c>
      <c r="C312" s="1173" t="s">
        <v>1261</v>
      </c>
      <c r="D312" s="1173">
        <v>1</v>
      </c>
      <c r="E312" s="1169">
        <v>7074</v>
      </c>
      <c r="F312" s="1223">
        <f t="shared" si="406"/>
        <v>7074</v>
      </c>
      <c r="G312" s="1169">
        <v>127083.28</v>
      </c>
      <c r="H312" s="1223">
        <f t="shared" ref="H312:H330" si="428">D312*G312</f>
        <v>127083.28</v>
      </c>
      <c r="I312" s="1169">
        <f t="shared" si="407"/>
        <v>134157.28</v>
      </c>
      <c r="J312" s="1169"/>
      <c r="K312" s="1224"/>
      <c r="L312" s="1173">
        <v>7074</v>
      </c>
      <c r="M312" s="1226">
        <f t="shared" si="408"/>
        <v>0</v>
      </c>
      <c r="N312" s="1173">
        <v>127083.28</v>
      </c>
      <c r="O312" s="1226">
        <f t="shared" ref="O312:O330" si="429">K312*N312</f>
        <v>0</v>
      </c>
      <c r="P312" s="1173">
        <f t="shared" si="409"/>
        <v>0</v>
      </c>
      <c r="Q312" s="1224"/>
      <c r="R312" s="1173">
        <v>7074</v>
      </c>
      <c r="S312" s="1226">
        <f t="shared" si="410"/>
        <v>0</v>
      </c>
      <c r="T312" s="1173">
        <v>127083.28</v>
      </c>
      <c r="U312" s="1226">
        <f t="shared" ref="U312:U330" si="430">Q312*T312</f>
        <v>0</v>
      </c>
      <c r="V312" s="1173">
        <f t="shared" si="411"/>
        <v>0</v>
      </c>
      <c r="W312" s="1226"/>
      <c r="X312" s="1173">
        <v>7074</v>
      </c>
      <c r="Y312" s="1226">
        <f t="shared" si="412"/>
        <v>0</v>
      </c>
      <c r="Z312" s="1173">
        <v>127083.28</v>
      </c>
      <c r="AA312" s="1226">
        <f t="shared" ref="AA312:AA330" si="431">W312*Z312</f>
        <v>0</v>
      </c>
      <c r="AB312" s="1173">
        <f t="shared" si="413"/>
        <v>0</v>
      </c>
      <c r="AC312" s="1224"/>
      <c r="AD312" s="1173">
        <v>7074</v>
      </c>
      <c r="AE312" s="1226">
        <f t="shared" si="414"/>
        <v>0</v>
      </c>
      <c r="AF312" s="1173">
        <v>127083.28</v>
      </c>
      <c r="AG312" s="1226">
        <f t="shared" ref="AG312:AG330" si="432">AC312*AF312</f>
        <v>0</v>
      </c>
      <c r="AH312" s="1173">
        <f t="shared" si="415"/>
        <v>0</v>
      </c>
      <c r="AI312" s="1224"/>
      <c r="AJ312" s="1173">
        <v>7074</v>
      </c>
      <c r="AK312" s="1226">
        <f t="shared" si="416"/>
        <v>0</v>
      </c>
      <c r="AL312" s="1173">
        <v>127083.28</v>
      </c>
      <c r="AM312" s="1226">
        <f t="shared" ref="AM312:AM330" si="433">AI312*AL312</f>
        <v>0</v>
      </c>
      <c r="AN312" s="1173">
        <f t="shared" si="417"/>
        <v>0</v>
      </c>
      <c r="AO312" s="1224"/>
      <c r="AP312" s="1173">
        <v>7074</v>
      </c>
      <c r="AQ312" s="1226">
        <f t="shared" si="418"/>
        <v>0</v>
      </c>
      <c r="AR312" s="1173">
        <v>127083.28</v>
      </c>
      <c r="AS312" s="1226">
        <f t="shared" ref="AS312:AS330" si="434">AO312*AR312</f>
        <v>0</v>
      </c>
      <c r="AT312" s="1173">
        <f t="shared" si="419"/>
        <v>0</v>
      </c>
      <c r="AU312" s="1224"/>
      <c r="AV312" s="1173">
        <v>7074</v>
      </c>
      <c r="AW312" s="1226">
        <f t="shared" si="420"/>
        <v>0</v>
      </c>
      <c r="AX312" s="1173">
        <v>127083.28</v>
      </c>
      <c r="AY312" s="1226">
        <f t="shared" ref="AY312:AY330" si="435">AU312*AX312</f>
        <v>0</v>
      </c>
      <c r="AZ312" s="1173">
        <f t="shared" si="421"/>
        <v>0</v>
      </c>
      <c r="BA312" s="1224"/>
      <c r="BB312" s="1169">
        <v>7074</v>
      </c>
      <c r="BC312" s="1223">
        <f t="shared" si="422"/>
        <v>0</v>
      </c>
      <c r="BD312" s="1169">
        <v>127083.28</v>
      </c>
      <c r="BE312" s="1223">
        <f t="shared" ref="BE312:BE330" si="436">BA312*BD312</f>
        <v>0</v>
      </c>
      <c r="BF312" s="1169">
        <f t="shared" si="423"/>
        <v>0</v>
      </c>
      <c r="BG312" s="1169"/>
      <c r="BH312" s="1166">
        <f t="shared" si="398"/>
        <v>0</v>
      </c>
      <c r="BI312" s="1169">
        <v>7074</v>
      </c>
      <c r="BJ312" s="1223">
        <f t="shared" si="424"/>
        <v>0</v>
      </c>
      <c r="BK312" s="1169">
        <v>127083.28</v>
      </c>
      <c r="BL312" s="1223">
        <f t="shared" ref="BL312:BL330" si="437">BH312*BK312</f>
        <v>0</v>
      </c>
      <c r="BM312" s="1169">
        <f t="shared" si="425"/>
        <v>0</v>
      </c>
      <c r="BN312" s="1166">
        <f t="shared" si="402"/>
        <v>1</v>
      </c>
      <c r="BO312" s="1169">
        <v>7074</v>
      </c>
      <c r="BP312" s="1223">
        <f t="shared" si="426"/>
        <v>7074</v>
      </c>
      <c r="BQ312" s="1169">
        <v>127083.28</v>
      </c>
      <c r="BR312" s="1223">
        <f t="shared" ref="BR312:BR330" si="438">BN312*BQ312</f>
        <v>127083.28</v>
      </c>
      <c r="BS312" s="1169">
        <f t="shared" si="427"/>
        <v>134157.28</v>
      </c>
    </row>
    <row r="313" spans="1:203" s="1189" customFormat="1" ht="25.5" hidden="1" customHeight="1" outlineLevel="1" x14ac:dyDescent="0.2">
      <c r="A313" s="1238" t="s">
        <v>834</v>
      </c>
      <c r="B313" s="1228" t="s">
        <v>1404</v>
      </c>
      <c r="C313" s="1173" t="s">
        <v>1261</v>
      </c>
      <c r="D313" s="1173">
        <v>1</v>
      </c>
      <c r="E313" s="1169">
        <v>6550</v>
      </c>
      <c r="F313" s="1223">
        <f t="shared" si="406"/>
        <v>6550</v>
      </c>
      <c r="G313" s="1169">
        <v>194976.78</v>
      </c>
      <c r="H313" s="1223">
        <f t="shared" si="428"/>
        <v>194976.78</v>
      </c>
      <c r="I313" s="1169">
        <f t="shared" si="407"/>
        <v>201526.78</v>
      </c>
      <c r="J313" s="1169"/>
      <c r="K313" s="1224"/>
      <c r="L313" s="1173">
        <v>6550</v>
      </c>
      <c r="M313" s="1226">
        <f t="shared" si="408"/>
        <v>0</v>
      </c>
      <c r="N313" s="1173">
        <v>194976.78</v>
      </c>
      <c r="O313" s="1226">
        <f t="shared" si="429"/>
        <v>0</v>
      </c>
      <c r="P313" s="1173">
        <f t="shared" si="409"/>
        <v>0</v>
      </c>
      <c r="Q313" s="1224"/>
      <c r="R313" s="1173">
        <v>6550</v>
      </c>
      <c r="S313" s="1226">
        <f t="shared" si="410"/>
        <v>0</v>
      </c>
      <c r="T313" s="1173">
        <v>194976.78</v>
      </c>
      <c r="U313" s="1226">
        <f t="shared" si="430"/>
        <v>0</v>
      </c>
      <c r="V313" s="1173">
        <f t="shared" si="411"/>
        <v>0</v>
      </c>
      <c r="W313" s="1226"/>
      <c r="X313" s="1173">
        <v>6550</v>
      </c>
      <c r="Y313" s="1226">
        <f t="shared" si="412"/>
        <v>0</v>
      </c>
      <c r="Z313" s="1173">
        <v>194976.78</v>
      </c>
      <c r="AA313" s="1226">
        <f t="shared" si="431"/>
        <v>0</v>
      </c>
      <c r="AB313" s="1173">
        <f t="shared" si="413"/>
        <v>0</v>
      </c>
      <c r="AC313" s="1224"/>
      <c r="AD313" s="1173">
        <v>6550</v>
      </c>
      <c r="AE313" s="1226">
        <f t="shared" si="414"/>
        <v>0</v>
      </c>
      <c r="AF313" s="1173">
        <v>194976.78</v>
      </c>
      <c r="AG313" s="1226">
        <f t="shared" si="432"/>
        <v>0</v>
      </c>
      <c r="AH313" s="1173">
        <f t="shared" si="415"/>
        <v>0</v>
      </c>
      <c r="AI313" s="1224"/>
      <c r="AJ313" s="1173">
        <v>6550</v>
      </c>
      <c r="AK313" s="1226">
        <f t="shared" si="416"/>
        <v>0</v>
      </c>
      <c r="AL313" s="1173">
        <v>194976.78</v>
      </c>
      <c r="AM313" s="1226">
        <f t="shared" si="433"/>
        <v>0</v>
      </c>
      <c r="AN313" s="1173">
        <f t="shared" si="417"/>
        <v>0</v>
      </c>
      <c r="AO313" s="1224"/>
      <c r="AP313" s="1173">
        <v>6550</v>
      </c>
      <c r="AQ313" s="1226">
        <f t="shared" si="418"/>
        <v>0</v>
      </c>
      <c r="AR313" s="1173">
        <v>194976.78</v>
      </c>
      <c r="AS313" s="1226">
        <f t="shared" si="434"/>
        <v>0</v>
      </c>
      <c r="AT313" s="1173">
        <f t="shared" si="419"/>
        <v>0</v>
      </c>
      <c r="AU313" s="1224"/>
      <c r="AV313" s="1173">
        <v>6550</v>
      </c>
      <c r="AW313" s="1226">
        <f t="shared" si="420"/>
        <v>0</v>
      </c>
      <c r="AX313" s="1173">
        <v>194976.78</v>
      </c>
      <c r="AY313" s="1226">
        <f t="shared" si="435"/>
        <v>0</v>
      </c>
      <c r="AZ313" s="1173">
        <f t="shared" si="421"/>
        <v>0</v>
      </c>
      <c r="BA313" s="1224"/>
      <c r="BB313" s="1169">
        <v>6550</v>
      </c>
      <c r="BC313" s="1223">
        <f t="shared" si="422"/>
        <v>0</v>
      </c>
      <c r="BD313" s="1169">
        <v>194976.78</v>
      </c>
      <c r="BE313" s="1223">
        <f t="shared" si="436"/>
        <v>0</v>
      </c>
      <c r="BF313" s="1169">
        <f t="shared" si="423"/>
        <v>0</v>
      </c>
      <c r="BG313" s="1169"/>
      <c r="BH313" s="1166">
        <f t="shared" si="398"/>
        <v>0</v>
      </c>
      <c r="BI313" s="1169">
        <v>6550</v>
      </c>
      <c r="BJ313" s="1223">
        <f t="shared" si="424"/>
        <v>0</v>
      </c>
      <c r="BK313" s="1169">
        <v>194976.78</v>
      </c>
      <c r="BL313" s="1223">
        <f t="shared" si="437"/>
        <v>0</v>
      </c>
      <c r="BM313" s="1169">
        <f t="shared" si="425"/>
        <v>0</v>
      </c>
      <c r="BN313" s="1166">
        <f t="shared" si="402"/>
        <v>1</v>
      </c>
      <c r="BO313" s="1169">
        <v>6550</v>
      </c>
      <c r="BP313" s="1223">
        <f t="shared" si="426"/>
        <v>6550</v>
      </c>
      <c r="BQ313" s="1169">
        <v>194976.78</v>
      </c>
      <c r="BR313" s="1223">
        <f t="shared" si="438"/>
        <v>194976.78</v>
      </c>
      <c r="BS313" s="1169">
        <f t="shared" si="427"/>
        <v>201526.78</v>
      </c>
    </row>
    <row r="314" spans="1:203" s="1189" customFormat="1" ht="28.5" hidden="1" outlineLevel="1" x14ac:dyDescent="0.2">
      <c r="A314" s="1238" t="s">
        <v>1405</v>
      </c>
      <c r="B314" s="1228" t="s">
        <v>1406</v>
      </c>
      <c r="C314" s="1173" t="s">
        <v>378</v>
      </c>
      <c r="D314" s="1173">
        <v>170</v>
      </c>
      <c r="E314" s="1229">
        <v>310</v>
      </c>
      <c r="F314" s="1223">
        <f t="shared" si="406"/>
        <v>52700</v>
      </c>
      <c r="G314" s="1229">
        <v>2669.76</v>
      </c>
      <c r="H314" s="1223">
        <f t="shared" si="428"/>
        <v>453859.2</v>
      </c>
      <c r="I314" s="1169">
        <f t="shared" si="407"/>
        <v>506559.2</v>
      </c>
      <c r="J314" s="1169"/>
      <c r="K314" s="1224"/>
      <c r="L314" s="1230">
        <v>310</v>
      </c>
      <c r="M314" s="1226">
        <f t="shared" si="408"/>
        <v>0</v>
      </c>
      <c r="N314" s="1230">
        <v>2669.76</v>
      </c>
      <c r="O314" s="1226">
        <f t="shared" si="429"/>
        <v>0</v>
      </c>
      <c r="P314" s="1173">
        <f t="shared" si="409"/>
        <v>0</v>
      </c>
      <c r="Q314" s="1224"/>
      <c r="R314" s="1230">
        <v>310</v>
      </c>
      <c r="S314" s="1226">
        <f t="shared" si="410"/>
        <v>0</v>
      </c>
      <c r="T314" s="1230">
        <v>2669.76</v>
      </c>
      <c r="U314" s="1226">
        <f t="shared" si="430"/>
        <v>0</v>
      </c>
      <c r="V314" s="1173">
        <f t="shared" si="411"/>
        <v>0</v>
      </c>
      <c r="W314" s="1226"/>
      <c r="X314" s="1230">
        <v>310</v>
      </c>
      <c r="Y314" s="1226">
        <f t="shared" si="412"/>
        <v>0</v>
      </c>
      <c r="Z314" s="1230">
        <v>2669.76</v>
      </c>
      <c r="AA314" s="1226">
        <f t="shared" si="431"/>
        <v>0</v>
      </c>
      <c r="AB314" s="1173">
        <f t="shared" si="413"/>
        <v>0</v>
      </c>
      <c r="AC314" s="1224"/>
      <c r="AD314" s="1230">
        <v>310</v>
      </c>
      <c r="AE314" s="1226">
        <f t="shared" si="414"/>
        <v>0</v>
      </c>
      <c r="AF314" s="1230">
        <v>2669.76</v>
      </c>
      <c r="AG314" s="1226">
        <f t="shared" si="432"/>
        <v>0</v>
      </c>
      <c r="AH314" s="1173">
        <f t="shared" si="415"/>
        <v>0</v>
      </c>
      <c r="AI314" s="1224"/>
      <c r="AJ314" s="1230">
        <v>310</v>
      </c>
      <c r="AK314" s="1226">
        <f t="shared" si="416"/>
        <v>0</v>
      </c>
      <c r="AL314" s="1230">
        <v>2669.76</v>
      </c>
      <c r="AM314" s="1226">
        <f t="shared" si="433"/>
        <v>0</v>
      </c>
      <c r="AN314" s="1173">
        <f t="shared" si="417"/>
        <v>0</v>
      </c>
      <c r="AO314" s="1224"/>
      <c r="AP314" s="1230">
        <v>310</v>
      </c>
      <c r="AQ314" s="1226">
        <f t="shared" si="418"/>
        <v>0</v>
      </c>
      <c r="AR314" s="1230">
        <v>2669.76</v>
      </c>
      <c r="AS314" s="1226">
        <f t="shared" si="434"/>
        <v>0</v>
      </c>
      <c r="AT314" s="1173">
        <f t="shared" si="419"/>
        <v>0</v>
      </c>
      <c r="AU314" s="1224"/>
      <c r="AV314" s="1230">
        <v>310</v>
      </c>
      <c r="AW314" s="1226">
        <f t="shared" si="420"/>
        <v>0</v>
      </c>
      <c r="AX314" s="1230">
        <v>2669.76</v>
      </c>
      <c r="AY314" s="1226">
        <f t="shared" si="435"/>
        <v>0</v>
      </c>
      <c r="AZ314" s="1173">
        <f t="shared" si="421"/>
        <v>0</v>
      </c>
      <c r="BA314" s="1224"/>
      <c r="BB314" s="1229">
        <v>310</v>
      </c>
      <c r="BC314" s="1223">
        <f t="shared" si="422"/>
        <v>0</v>
      </c>
      <c r="BD314" s="1229">
        <v>2669.76</v>
      </c>
      <c r="BE314" s="1223">
        <f t="shared" si="436"/>
        <v>0</v>
      </c>
      <c r="BF314" s="1169">
        <f t="shared" si="423"/>
        <v>0</v>
      </c>
      <c r="BG314" s="1169"/>
      <c r="BH314" s="1166">
        <f t="shared" si="398"/>
        <v>0</v>
      </c>
      <c r="BI314" s="1229">
        <v>310</v>
      </c>
      <c r="BJ314" s="1223">
        <f t="shared" si="424"/>
        <v>0</v>
      </c>
      <c r="BK314" s="1229">
        <v>2669.76</v>
      </c>
      <c r="BL314" s="1223">
        <f t="shared" si="437"/>
        <v>0</v>
      </c>
      <c r="BM314" s="1169">
        <f t="shared" si="425"/>
        <v>0</v>
      </c>
      <c r="BN314" s="1166">
        <f t="shared" si="402"/>
        <v>170</v>
      </c>
      <c r="BO314" s="1229">
        <v>310</v>
      </c>
      <c r="BP314" s="1223">
        <f t="shared" si="426"/>
        <v>52700</v>
      </c>
      <c r="BQ314" s="1229">
        <v>2669.76</v>
      </c>
      <c r="BR314" s="1223">
        <f t="shared" si="438"/>
        <v>453859.2</v>
      </c>
      <c r="BS314" s="1169">
        <f t="shared" si="427"/>
        <v>506559.2</v>
      </c>
    </row>
    <row r="315" spans="1:203" s="1189" customFormat="1" ht="28.5" hidden="1" outlineLevel="1" x14ac:dyDescent="0.2">
      <c r="A315" s="1238" t="s">
        <v>835</v>
      </c>
      <c r="B315" s="1228" t="s">
        <v>1407</v>
      </c>
      <c r="C315" s="1173" t="s">
        <v>378</v>
      </c>
      <c r="D315" s="1173">
        <v>650</v>
      </c>
      <c r="E315" s="1229">
        <v>182</v>
      </c>
      <c r="F315" s="1223">
        <f t="shared" si="406"/>
        <v>118300</v>
      </c>
      <c r="G315" s="1229">
        <v>160</v>
      </c>
      <c r="H315" s="1223">
        <f t="shared" si="428"/>
        <v>104000</v>
      </c>
      <c r="I315" s="1169">
        <f t="shared" si="407"/>
        <v>222300</v>
      </c>
      <c r="J315" s="1169"/>
      <c r="K315" s="1224"/>
      <c r="L315" s="1230">
        <v>182</v>
      </c>
      <c r="M315" s="1226">
        <f t="shared" si="408"/>
        <v>0</v>
      </c>
      <c r="N315" s="1230">
        <v>160</v>
      </c>
      <c r="O315" s="1226">
        <f t="shared" si="429"/>
        <v>0</v>
      </c>
      <c r="P315" s="1173">
        <f t="shared" si="409"/>
        <v>0</v>
      </c>
      <c r="Q315" s="1224"/>
      <c r="R315" s="1230">
        <v>182</v>
      </c>
      <c r="S315" s="1226">
        <f t="shared" si="410"/>
        <v>0</v>
      </c>
      <c r="T315" s="1230">
        <v>160</v>
      </c>
      <c r="U315" s="1226">
        <f t="shared" si="430"/>
        <v>0</v>
      </c>
      <c r="V315" s="1173">
        <f t="shared" si="411"/>
        <v>0</v>
      </c>
      <c r="W315" s="1226"/>
      <c r="X315" s="1230">
        <v>182</v>
      </c>
      <c r="Y315" s="1226">
        <f t="shared" si="412"/>
        <v>0</v>
      </c>
      <c r="Z315" s="1230">
        <v>160</v>
      </c>
      <c r="AA315" s="1226">
        <f t="shared" si="431"/>
        <v>0</v>
      </c>
      <c r="AB315" s="1173">
        <f t="shared" si="413"/>
        <v>0</v>
      </c>
      <c r="AC315" s="1224"/>
      <c r="AD315" s="1230">
        <v>182</v>
      </c>
      <c r="AE315" s="1226">
        <f t="shared" si="414"/>
        <v>0</v>
      </c>
      <c r="AF315" s="1230">
        <v>160</v>
      </c>
      <c r="AG315" s="1226">
        <f t="shared" si="432"/>
        <v>0</v>
      </c>
      <c r="AH315" s="1173">
        <f t="shared" si="415"/>
        <v>0</v>
      </c>
      <c r="AI315" s="1224"/>
      <c r="AJ315" s="1230">
        <v>182</v>
      </c>
      <c r="AK315" s="1226">
        <f t="shared" si="416"/>
        <v>0</v>
      </c>
      <c r="AL315" s="1230">
        <v>160</v>
      </c>
      <c r="AM315" s="1226">
        <f t="shared" si="433"/>
        <v>0</v>
      </c>
      <c r="AN315" s="1173">
        <f t="shared" si="417"/>
        <v>0</v>
      </c>
      <c r="AO315" s="1224"/>
      <c r="AP315" s="1230">
        <v>182</v>
      </c>
      <c r="AQ315" s="1226">
        <f t="shared" si="418"/>
        <v>0</v>
      </c>
      <c r="AR315" s="1230">
        <v>160</v>
      </c>
      <c r="AS315" s="1226">
        <f t="shared" si="434"/>
        <v>0</v>
      </c>
      <c r="AT315" s="1173">
        <f t="shared" si="419"/>
        <v>0</v>
      </c>
      <c r="AU315" s="1224"/>
      <c r="AV315" s="1230">
        <v>182</v>
      </c>
      <c r="AW315" s="1226">
        <f t="shared" si="420"/>
        <v>0</v>
      </c>
      <c r="AX315" s="1230">
        <v>160</v>
      </c>
      <c r="AY315" s="1226">
        <f t="shared" si="435"/>
        <v>0</v>
      </c>
      <c r="AZ315" s="1173">
        <f t="shared" si="421"/>
        <v>0</v>
      </c>
      <c r="BA315" s="1224"/>
      <c r="BB315" s="1229">
        <v>182</v>
      </c>
      <c r="BC315" s="1223">
        <f t="shared" si="422"/>
        <v>0</v>
      </c>
      <c r="BD315" s="1229">
        <v>160</v>
      </c>
      <c r="BE315" s="1223">
        <f t="shared" si="436"/>
        <v>0</v>
      </c>
      <c r="BF315" s="1169">
        <f t="shared" si="423"/>
        <v>0</v>
      </c>
      <c r="BG315" s="1169"/>
      <c r="BH315" s="1166">
        <f t="shared" si="398"/>
        <v>0</v>
      </c>
      <c r="BI315" s="1229">
        <v>182</v>
      </c>
      <c r="BJ315" s="1223">
        <f t="shared" si="424"/>
        <v>0</v>
      </c>
      <c r="BK315" s="1229">
        <v>160</v>
      </c>
      <c r="BL315" s="1223">
        <f t="shared" si="437"/>
        <v>0</v>
      </c>
      <c r="BM315" s="1169">
        <f t="shared" si="425"/>
        <v>0</v>
      </c>
      <c r="BN315" s="1166">
        <f t="shared" si="402"/>
        <v>650</v>
      </c>
      <c r="BO315" s="1229">
        <v>182</v>
      </c>
      <c r="BP315" s="1223">
        <f t="shared" si="426"/>
        <v>118300</v>
      </c>
      <c r="BQ315" s="1229">
        <v>160</v>
      </c>
      <c r="BR315" s="1223">
        <f t="shared" si="438"/>
        <v>104000</v>
      </c>
      <c r="BS315" s="1169">
        <f t="shared" si="427"/>
        <v>222300</v>
      </c>
    </row>
    <row r="316" spans="1:203" s="1189" customFormat="1" outlineLevel="1" x14ac:dyDescent="0.2">
      <c r="A316" s="1238" t="s">
        <v>836</v>
      </c>
      <c r="B316" s="1217" t="s">
        <v>1408</v>
      </c>
      <c r="C316" s="1173" t="s">
        <v>1261</v>
      </c>
      <c r="D316" s="1173">
        <v>205</v>
      </c>
      <c r="E316" s="1229">
        <v>2620</v>
      </c>
      <c r="F316" s="1223">
        <f t="shared" si="406"/>
        <v>537100</v>
      </c>
      <c r="G316" s="1229">
        <v>35000</v>
      </c>
      <c r="H316" s="1223">
        <f t="shared" si="428"/>
        <v>7175000</v>
      </c>
      <c r="I316" s="1169">
        <f t="shared" si="407"/>
        <v>7712100</v>
      </c>
      <c r="J316" s="1169"/>
      <c r="K316" s="1224"/>
      <c r="L316" s="1230">
        <v>2620</v>
      </c>
      <c r="M316" s="1226">
        <f t="shared" si="408"/>
        <v>0</v>
      </c>
      <c r="N316" s="1230">
        <v>35000</v>
      </c>
      <c r="O316" s="1226">
        <f t="shared" si="429"/>
        <v>0</v>
      </c>
      <c r="P316" s="1173">
        <f t="shared" si="409"/>
        <v>0</v>
      </c>
      <c r="Q316" s="1224"/>
      <c r="R316" s="1230">
        <v>2620</v>
      </c>
      <c r="S316" s="1226">
        <f t="shared" si="410"/>
        <v>0</v>
      </c>
      <c r="T316" s="1230">
        <v>35000</v>
      </c>
      <c r="U316" s="1226">
        <f t="shared" si="430"/>
        <v>0</v>
      </c>
      <c r="V316" s="1173">
        <f t="shared" si="411"/>
        <v>0</v>
      </c>
      <c r="W316" s="1226">
        <v>205</v>
      </c>
      <c r="X316" s="1230">
        <v>2620</v>
      </c>
      <c r="Y316" s="1226">
        <f t="shared" si="412"/>
        <v>537100</v>
      </c>
      <c r="Z316" s="1230">
        <v>35000</v>
      </c>
      <c r="AA316" s="1226">
        <f t="shared" si="431"/>
        <v>7175000</v>
      </c>
      <c r="AB316" s="1173">
        <f t="shared" si="413"/>
        <v>7712100</v>
      </c>
      <c r="AC316" s="1224"/>
      <c r="AD316" s="1230">
        <v>2620</v>
      </c>
      <c r="AE316" s="1226">
        <f t="shared" si="414"/>
        <v>0</v>
      </c>
      <c r="AF316" s="1230">
        <v>35000</v>
      </c>
      <c r="AG316" s="1226">
        <f t="shared" si="432"/>
        <v>0</v>
      </c>
      <c r="AH316" s="1173">
        <f t="shared" si="415"/>
        <v>0</v>
      </c>
      <c r="AI316" s="1224"/>
      <c r="AJ316" s="1230">
        <v>2620</v>
      </c>
      <c r="AK316" s="1226">
        <f t="shared" si="416"/>
        <v>0</v>
      </c>
      <c r="AL316" s="1230">
        <v>35000</v>
      </c>
      <c r="AM316" s="1226">
        <f t="shared" si="433"/>
        <v>0</v>
      </c>
      <c r="AN316" s="1173">
        <f t="shared" si="417"/>
        <v>0</v>
      </c>
      <c r="AO316" s="1224"/>
      <c r="AP316" s="1230">
        <v>2620</v>
      </c>
      <c r="AQ316" s="1226">
        <f t="shared" si="418"/>
        <v>0</v>
      </c>
      <c r="AR316" s="1230">
        <v>35000</v>
      </c>
      <c r="AS316" s="1226">
        <f t="shared" si="434"/>
        <v>0</v>
      </c>
      <c r="AT316" s="1173">
        <f t="shared" si="419"/>
        <v>0</v>
      </c>
      <c r="AU316" s="1224"/>
      <c r="AV316" s="1230">
        <v>2620</v>
      </c>
      <c r="AW316" s="1226">
        <f t="shared" si="420"/>
        <v>0</v>
      </c>
      <c r="AX316" s="1230">
        <v>35000</v>
      </c>
      <c r="AY316" s="1226">
        <f t="shared" si="435"/>
        <v>0</v>
      </c>
      <c r="AZ316" s="1173">
        <f t="shared" si="421"/>
        <v>0</v>
      </c>
      <c r="BA316" s="1224"/>
      <c r="BB316" s="1229">
        <v>2620</v>
      </c>
      <c r="BC316" s="1223">
        <f t="shared" si="422"/>
        <v>0</v>
      </c>
      <c r="BD316" s="1229">
        <v>35000</v>
      </c>
      <c r="BE316" s="1223">
        <f t="shared" si="436"/>
        <v>0</v>
      </c>
      <c r="BF316" s="1169">
        <f t="shared" si="423"/>
        <v>0</v>
      </c>
      <c r="BG316" s="1169"/>
      <c r="BH316" s="1166">
        <f t="shared" si="398"/>
        <v>205</v>
      </c>
      <c r="BI316" s="1229">
        <v>2620</v>
      </c>
      <c r="BJ316" s="1223">
        <f t="shared" si="424"/>
        <v>537100</v>
      </c>
      <c r="BK316" s="1229">
        <v>35000</v>
      </c>
      <c r="BL316" s="1223">
        <f t="shared" si="437"/>
        <v>7175000</v>
      </c>
      <c r="BM316" s="1169">
        <f t="shared" si="425"/>
        <v>7712100</v>
      </c>
      <c r="BN316" s="1166">
        <f t="shared" si="402"/>
        <v>0</v>
      </c>
      <c r="BO316" s="1229">
        <v>2620</v>
      </c>
      <c r="BP316" s="1223">
        <f t="shared" si="426"/>
        <v>0</v>
      </c>
      <c r="BQ316" s="1229">
        <v>35000</v>
      </c>
      <c r="BR316" s="1223">
        <f t="shared" si="438"/>
        <v>0</v>
      </c>
      <c r="BS316" s="1169">
        <f t="shared" si="427"/>
        <v>0</v>
      </c>
    </row>
    <row r="317" spans="1:203" s="1189" customFormat="1" outlineLevel="1" x14ac:dyDescent="0.2">
      <c r="A317" s="1238" t="s">
        <v>837</v>
      </c>
      <c r="B317" s="1217" t="s">
        <v>1409</v>
      </c>
      <c r="C317" s="1173" t="s">
        <v>1261</v>
      </c>
      <c r="D317" s="1173">
        <v>12</v>
      </c>
      <c r="E317" s="1229">
        <v>2620</v>
      </c>
      <c r="F317" s="1223">
        <f t="shared" si="406"/>
        <v>31440</v>
      </c>
      <c r="G317" s="1229">
        <v>16374.8</v>
      </c>
      <c r="H317" s="1223">
        <f t="shared" si="428"/>
        <v>196497.59999999998</v>
      </c>
      <c r="I317" s="1169">
        <f t="shared" si="407"/>
        <v>227937.59999999998</v>
      </c>
      <c r="J317" s="1169"/>
      <c r="K317" s="1224"/>
      <c r="L317" s="1230">
        <v>2620</v>
      </c>
      <c r="M317" s="1226">
        <f t="shared" si="408"/>
        <v>0</v>
      </c>
      <c r="N317" s="1230">
        <v>16374.8</v>
      </c>
      <c r="O317" s="1226">
        <f t="shared" si="429"/>
        <v>0</v>
      </c>
      <c r="P317" s="1173">
        <f t="shared" si="409"/>
        <v>0</v>
      </c>
      <c r="Q317" s="1224"/>
      <c r="R317" s="1230">
        <v>2620</v>
      </c>
      <c r="S317" s="1226">
        <f t="shared" si="410"/>
        <v>0</v>
      </c>
      <c r="T317" s="1230">
        <v>16374.8</v>
      </c>
      <c r="U317" s="1226">
        <f t="shared" si="430"/>
        <v>0</v>
      </c>
      <c r="V317" s="1173">
        <f t="shared" si="411"/>
        <v>0</v>
      </c>
      <c r="W317" s="1226">
        <v>12</v>
      </c>
      <c r="X317" s="1230">
        <v>2620</v>
      </c>
      <c r="Y317" s="1226">
        <f t="shared" si="412"/>
        <v>31440</v>
      </c>
      <c r="Z317" s="1230">
        <v>16374.8</v>
      </c>
      <c r="AA317" s="1226">
        <f t="shared" si="431"/>
        <v>196497.59999999998</v>
      </c>
      <c r="AB317" s="1173">
        <f t="shared" si="413"/>
        <v>227937.59999999998</v>
      </c>
      <c r="AC317" s="1224"/>
      <c r="AD317" s="1230">
        <v>2620</v>
      </c>
      <c r="AE317" s="1226">
        <f t="shared" si="414"/>
        <v>0</v>
      </c>
      <c r="AF317" s="1230">
        <v>16374.8</v>
      </c>
      <c r="AG317" s="1226">
        <f t="shared" si="432"/>
        <v>0</v>
      </c>
      <c r="AH317" s="1173">
        <f t="shared" si="415"/>
        <v>0</v>
      </c>
      <c r="AI317" s="1224"/>
      <c r="AJ317" s="1230">
        <v>2620</v>
      </c>
      <c r="AK317" s="1226">
        <f t="shared" si="416"/>
        <v>0</v>
      </c>
      <c r="AL317" s="1230">
        <v>16374.8</v>
      </c>
      <c r="AM317" s="1226">
        <f t="shared" si="433"/>
        <v>0</v>
      </c>
      <c r="AN317" s="1173">
        <f t="shared" si="417"/>
        <v>0</v>
      </c>
      <c r="AO317" s="1224"/>
      <c r="AP317" s="1230">
        <v>2620</v>
      </c>
      <c r="AQ317" s="1226">
        <f t="shared" si="418"/>
        <v>0</v>
      </c>
      <c r="AR317" s="1230">
        <v>16374.8</v>
      </c>
      <c r="AS317" s="1226">
        <f t="shared" si="434"/>
        <v>0</v>
      </c>
      <c r="AT317" s="1173">
        <f t="shared" si="419"/>
        <v>0</v>
      </c>
      <c r="AU317" s="1224"/>
      <c r="AV317" s="1230">
        <v>2620</v>
      </c>
      <c r="AW317" s="1226">
        <f t="shared" si="420"/>
        <v>0</v>
      </c>
      <c r="AX317" s="1230">
        <v>16374.8</v>
      </c>
      <c r="AY317" s="1226">
        <f t="shared" si="435"/>
        <v>0</v>
      </c>
      <c r="AZ317" s="1173">
        <f t="shared" si="421"/>
        <v>0</v>
      </c>
      <c r="BA317" s="1224"/>
      <c r="BB317" s="1229">
        <v>2620</v>
      </c>
      <c r="BC317" s="1223">
        <f t="shared" si="422"/>
        <v>0</v>
      </c>
      <c r="BD317" s="1229">
        <v>16374.8</v>
      </c>
      <c r="BE317" s="1223">
        <f t="shared" si="436"/>
        <v>0</v>
      </c>
      <c r="BF317" s="1169">
        <f t="shared" si="423"/>
        <v>0</v>
      </c>
      <c r="BG317" s="1169"/>
      <c r="BH317" s="1166">
        <f t="shared" si="398"/>
        <v>12</v>
      </c>
      <c r="BI317" s="1229">
        <v>2620</v>
      </c>
      <c r="BJ317" s="1223">
        <f t="shared" si="424"/>
        <v>31440</v>
      </c>
      <c r="BK317" s="1229">
        <v>16374.8</v>
      </c>
      <c r="BL317" s="1223">
        <f t="shared" si="437"/>
        <v>196497.59999999998</v>
      </c>
      <c r="BM317" s="1169">
        <f t="shared" si="425"/>
        <v>227937.59999999998</v>
      </c>
      <c r="BN317" s="1166">
        <f t="shared" si="402"/>
        <v>0</v>
      </c>
      <c r="BO317" s="1229">
        <v>2620</v>
      </c>
      <c r="BP317" s="1223">
        <f t="shared" si="426"/>
        <v>0</v>
      </c>
      <c r="BQ317" s="1229">
        <v>16374.8</v>
      </c>
      <c r="BR317" s="1223">
        <f t="shared" si="438"/>
        <v>0</v>
      </c>
      <c r="BS317" s="1169">
        <f t="shared" si="427"/>
        <v>0</v>
      </c>
    </row>
    <row r="318" spans="1:203" s="1189" customFormat="1" hidden="1" outlineLevel="1" x14ac:dyDescent="0.2">
      <c r="A318" s="1238" t="s">
        <v>1410</v>
      </c>
      <c r="B318" s="1228" t="s">
        <v>1411</v>
      </c>
      <c r="C318" s="1173" t="s">
        <v>378</v>
      </c>
      <c r="D318" s="1173">
        <v>201</v>
      </c>
      <c r="E318" s="1169">
        <v>838.4</v>
      </c>
      <c r="F318" s="1223">
        <f t="shared" si="406"/>
        <v>168518.39999999999</v>
      </c>
      <c r="G318" s="1169">
        <v>981.52</v>
      </c>
      <c r="H318" s="1223">
        <f t="shared" si="428"/>
        <v>197285.52</v>
      </c>
      <c r="I318" s="1169">
        <f t="shared" si="407"/>
        <v>365803.92</v>
      </c>
      <c r="J318" s="1169"/>
      <c r="K318" s="1224"/>
      <c r="L318" s="1173">
        <v>838.4</v>
      </c>
      <c r="M318" s="1226">
        <f t="shared" si="408"/>
        <v>0</v>
      </c>
      <c r="N318" s="1173">
        <v>981.52</v>
      </c>
      <c r="O318" s="1226">
        <f t="shared" si="429"/>
        <v>0</v>
      </c>
      <c r="P318" s="1173">
        <f t="shared" si="409"/>
        <v>0</v>
      </c>
      <c r="Q318" s="1224"/>
      <c r="R318" s="1173">
        <v>838.4</v>
      </c>
      <c r="S318" s="1226">
        <f t="shared" si="410"/>
        <v>0</v>
      </c>
      <c r="T318" s="1173">
        <v>981.52</v>
      </c>
      <c r="U318" s="1226">
        <f t="shared" si="430"/>
        <v>0</v>
      </c>
      <c r="V318" s="1173">
        <f t="shared" si="411"/>
        <v>0</v>
      </c>
      <c r="W318" s="1226"/>
      <c r="X318" s="1173">
        <v>838.4</v>
      </c>
      <c r="Y318" s="1226">
        <f t="shared" si="412"/>
        <v>0</v>
      </c>
      <c r="Z318" s="1173">
        <v>981.52</v>
      </c>
      <c r="AA318" s="1226">
        <f t="shared" si="431"/>
        <v>0</v>
      </c>
      <c r="AB318" s="1173">
        <f t="shared" si="413"/>
        <v>0</v>
      </c>
      <c r="AC318" s="1224"/>
      <c r="AD318" s="1173">
        <v>838.4</v>
      </c>
      <c r="AE318" s="1226">
        <f t="shared" si="414"/>
        <v>0</v>
      </c>
      <c r="AF318" s="1173">
        <v>981.52</v>
      </c>
      <c r="AG318" s="1226">
        <f t="shared" si="432"/>
        <v>0</v>
      </c>
      <c r="AH318" s="1173">
        <f t="shared" si="415"/>
        <v>0</v>
      </c>
      <c r="AI318" s="1224"/>
      <c r="AJ318" s="1173">
        <v>838.4</v>
      </c>
      <c r="AK318" s="1226">
        <f t="shared" si="416"/>
        <v>0</v>
      </c>
      <c r="AL318" s="1173">
        <v>981.52</v>
      </c>
      <c r="AM318" s="1226">
        <f t="shared" si="433"/>
        <v>0</v>
      </c>
      <c r="AN318" s="1173">
        <f t="shared" si="417"/>
        <v>0</v>
      </c>
      <c r="AO318" s="1224"/>
      <c r="AP318" s="1173">
        <v>838.4</v>
      </c>
      <c r="AQ318" s="1226">
        <f t="shared" si="418"/>
        <v>0</v>
      </c>
      <c r="AR318" s="1173">
        <v>981.52</v>
      </c>
      <c r="AS318" s="1226">
        <f t="shared" si="434"/>
        <v>0</v>
      </c>
      <c r="AT318" s="1173">
        <f t="shared" si="419"/>
        <v>0</v>
      </c>
      <c r="AU318" s="1224"/>
      <c r="AV318" s="1173">
        <v>838.4</v>
      </c>
      <c r="AW318" s="1226">
        <f t="shared" si="420"/>
        <v>0</v>
      </c>
      <c r="AX318" s="1173">
        <v>981.52</v>
      </c>
      <c r="AY318" s="1226">
        <f t="shared" si="435"/>
        <v>0</v>
      </c>
      <c r="AZ318" s="1173">
        <f t="shared" si="421"/>
        <v>0</v>
      </c>
      <c r="BA318" s="1224"/>
      <c r="BB318" s="1169">
        <v>838.4</v>
      </c>
      <c r="BC318" s="1223">
        <f t="shared" si="422"/>
        <v>0</v>
      </c>
      <c r="BD318" s="1169">
        <v>981.52</v>
      </c>
      <c r="BE318" s="1223">
        <f t="shared" si="436"/>
        <v>0</v>
      </c>
      <c r="BF318" s="1169">
        <f t="shared" si="423"/>
        <v>0</v>
      </c>
      <c r="BG318" s="1169"/>
      <c r="BH318" s="1166">
        <f t="shared" si="398"/>
        <v>0</v>
      </c>
      <c r="BI318" s="1169">
        <v>838.4</v>
      </c>
      <c r="BJ318" s="1223">
        <f t="shared" si="424"/>
        <v>0</v>
      </c>
      <c r="BK318" s="1169">
        <v>981.52</v>
      </c>
      <c r="BL318" s="1223">
        <f t="shared" si="437"/>
        <v>0</v>
      </c>
      <c r="BM318" s="1169">
        <f t="shared" si="425"/>
        <v>0</v>
      </c>
      <c r="BN318" s="1166">
        <f t="shared" si="402"/>
        <v>201</v>
      </c>
      <c r="BO318" s="1169">
        <v>838.4</v>
      </c>
      <c r="BP318" s="1223">
        <f t="shared" si="426"/>
        <v>168518.39999999999</v>
      </c>
      <c r="BQ318" s="1169">
        <v>981.52</v>
      </c>
      <c r="BR318" s="1223">
        <f t="shared" si="438"/>
        <v>197285.52</v>
      </c>
      <c r="BS318" s="1169">
        <f t="shared" si="427"/>
        <v>365803.92</v>
      </c>
    </row>
    <row r="319" spans="1:203" s="1189" customFormat="1" hidden="1" outlineLevel="1" x14ac:dyDescent="0.2">
      <c r="A319" s="1238" t="s">
        <v>1412</v>
      </c>
      <c r="B319" s="1228" t="s">
        <v>1413</v>
      </c>
      <c r="C319" s="1173" t="s">
        <v>378</v>
      </c>
      <c r="D319" s="1173">
        <v>201</v>
      </c>
      <c r="E319" s="1169">
        <v>157.19999999999999</v>
      </c>
      <c r="F319" s="1223">
        <f t="shared" si="406"/>
        <v>31597.199999999997</v>
      </c>
      <c r="G319" s="1169">
        <v>527.80999999999995</v>
      </c>
      <c r="H319" s="1223">
        <f t="shared" si="428"/>
        <v>106089.80999999998</v>
      </c>
      <c r="I319" s="1169">
        <f t="shared" si="407"/>
        <v>137687.00999999998</v>
      </c>
      <c r="J319" s="1169"/>
      <c r="K319" s="1224"/>
      <c r="L319" s="1173">
        <v>157.19999999999999</v>
      </c>
      <c r="M319" s="1226">
        <f t="shared" si="408"/>
        <v>0</v>
      </c>
      <c r="N319" s="1173">
        <v>527.80999999999995</v>
      </c>
      <c r="O319" s="1226">
        <f t="shared" si="429"/>
        <v>0</v>
      </c>
      <c r="P319" s="1173">
        <f t="shared" si="409"/>
        <v>0</v>
      </c>
      <c r="Q319" s="1224"/>
      <c r="R319" s="1173">
        <v>157.19999999999999</v>
      </c>
      <c r="S319" s="1226">
        <f t="shared" si="410"/>
        <v>0</v>
      </c>
      <c r="T319" s="1173">
        <v>527.80999999999995</v>
      </c>
      <c r="U319" s="1226">
        <f t="shared" si="430"/>
        <v>0</v>
      </c>
      <c r="V319" s="1173">
        <f t="shared" si="411"/>
        <v>0</v>
      </c>
      <c r="W319" s="1226"/>
      <c r="X319" s="1173">
        <v>157.19999999999999</v>
      </c>
      <c r="Y319" s="1226">
        <f t="shared" si="412"/>
        <v>0</v>
      </c>
      <c r="Z319" s="1173">
        <v>527.80999999999995</v>
      </c>
      <c r="AA319" s="1226">
        <f t="shared" si="431"/>
        <v>0</v>
      </c>
      <c r="AB319" s="1173">
        <f t="shared" si="413"/>
        <v>0</v>
      </c>
      <c r="AC319" s="1224"/>
      <c r="AD319" s="1173">
        <v>157.19999999999999</v>
      </c>
      <c r="AE319" s="1226">
        <f t="shared" si="414"/>
        <v>0</v>
      </c>
      <c r="AF319" s="1173">
        <v>527.80999999999995</v>
      </c>
      <c r="AG319" s="1226">
        <f t="shared" si="432"/>
        <v>0</v>
      </c>
      <c r="AH319" s="1173">
        <f t="shared" si="415"/>
        <v>0</v>
      </c>
      <c r="AI319" s="1224"/>
      <c r="AJ319" s="1173">
        <v>157.19999999999999</v>
      </c>
      <c r="AK319" s="1226">
        <f t="shared" si="416"/>
        <v>0</v>
      </c>
      <c r="AL319" s="1173">
        <v>527.80999999999995</v>
      </c>
      <c r="AM319" s="1226">
        <f t="shared" si="433"/>
        <v>0</v>
      </c>
      <c r="AN319" s="1173">
        <f t="shared" si="417"/>
        <v>0</v>
      </c>
      <c r="AO319" s="1224"/>
      <c r="AP319" s="1173">
        <v>157.19999999999999</v>
      </c>
      <c r="AQ319" s="1226">
        <f t="shared" si="418"/>
        <v>0</v>
      </c>
      <c r="AR319" s="1173">
        <v>527.80999999999995</v>
      </c>
      <c r="AS319" s="1226">
        <f t="shared" si="434"/>
        <v>0</v>
      </c>
      <c r="AT319" s="1173">
        <f t="shared" si="419"/>
        <v>0</v>
      </c>
      <c r="AU319" s="1224"/>
      <c r="AV319" s="1173">
        <v>157.19999999999999</v>
      </c>
      <c r="AW319" s="1226">
        <f t="shared" si="420"/>
        <v>0</v>
      </c>
      <c r="AX319" s="1173">
        <v>527.80999999999995</v>
      </c>
      <c r="AY319" s="1226">
        <f t="shared" si="435"/>
        <v>0</v>
      </c>
      <c r="AZ319" s="1173">
        <f t="shared" si="421"/>
        <v>0</v>
      </c>
      <c r="BA319" s="1224"/>
      <c r="BB319" s="1169">
        <v>157.19999999999999</v>
      </c>
      <c r="BC319" s="1223">
        <f t="shared" si="422"/>
        <v>0</v>
      </c>
      <c r="BD319" s="1169">
        <v>527.80999999999995</v>
      </c>
      <c r="BE319" s="1223">
        <f t="shared" si="436"/>
        <v>0</v>
      </c>
      <c r="BF319" s="1169">
        <f t="shared" si="423"/>
        <v>0</v>
      </c>
      <c r="BG319" s="1169"/>
      <c r="BH319" s="1166">
        <f t="shared" si="398"/>
        <v>0</v>
      </c>
      <c r="BI319" s="1169">
        <v>157.19999999999999</v>
      </c>
      <c r="BJ319" s="1223">
        <f t="shared" si="424"/>
        <v>0</v>
      </c>
      <c r="BK319" s="1169">
        <v>527.80999999999995</v>
      </c>
      <c r="BL319" s="1223">
        <f t="shared" si="437"/>
        <v>0</v>
      </c>
      <c r="BM319" s="1169">
        <f t="shared" si="425"/>
        <v>0</v>
      </c>
      <c r="BN319" s="1166">
        <f t="shared" si="402"/>
        <v>201</v>
      </c>
      <c r="BO319" s="1169">
        <v>157.19999999999999</v>
      </c>
      <c r="BP319" s="1223">
        <f t="shared" si="426"/>
        <v>31597.199999999997</v>
      </c>
      <c r="BQ319" s="1169">
        <v>527.80999999999995</v>
      </c>
      <c r="BR319" s="1223">
        <f t="shared" si="438"/>
        <v>106089.80999999998</v>
      </c>
      <c r="BS319" s="1169">
        <f t="shared" si="427"/>
        <v>137687.00999999998</v>
      </c>
    </row>
    <row r="320" spans="1:203" s="1189" customFormat="1" hidden="1" outlineLevel="1" x14ac:dyDescent="0.2">
      <c r="A320" s="1238" t="s">
        <v>1414</v>
      </c>
      <c r="B320" s="1228" t="s">
        <v>1295</v>
      </c>
      <c r="C320" s="1173" t="s">
        <v>378</v>
      </c>
      <c r="D320" s="1173">
        <v>174</v>
      </c>
      <c r="E320" s="1169">
        <v>838.4</v>
      </c>
      <c r="F320" s="1223">
        <f t="shared" si="406"/>
        <v>145881.60000000001</v>
      </c>
      <c r="G320" s="1169">
        <v>487.5</v>
      </c>
      <c r="H320" s="1223">
        <f t="shared" si="428"/>
        <v>84825</v>
      </c>
      <c r="I320" s="1169">
        <f t="shared" si="407"/>
        <v>230706.6</v>
      </c>
      <c r="J320" s="1169"/>
      <c r="K320" s="1224"/>
      <c r="L320" s="1173">
        <v>838.4</v>
      </c>
      <c r="M320" s="1226">
        <f t="shared" si="408"/>
        <v>0</v>
      </c>
      <c r="N320" s="1173">
        <v>487.5</v>
      </c>
      <c r="O320" s="1226">
        <f t="shared" si="429"/>
        <v>0</v>
      </c>
      <c r="P320" s="1173">
        <f t="shared" si="409"/>
        <v>0</v>
      </c>
      <c r="Q320" s="1224"/>
      <c r="R320" s="1173">
        <v>838.4</v>
      </c>
      <c r="S320" s="1226">
        <f t="shared" si="410"/>
        <v>0</v>
      </c>
      <c r="T320" s="1173">
        <v>487.5</v>
      </c>
      <c r="U320" s="1226">
        <f t="shared" si="430"/>
        <v>0</v>
      </c>
      <c r="V320" s="1173">
        <f t="shared" si="411"/>
        <v>0</v>
      </c>
      <c r="W320" s="1226"/>
      <c r="X320" s="1173">
        <v>838.4</v>
      </c>
      <c r="Y320" s="1226">
        <f t="shared" si="412"/>
        <v>0</v>
      </c>
      <c r="Z320" s="1173">
        <v>487.5</v>
      </c>
      <c r="AA320" s="1226">
        <f t="shared" si="431"/>
        <v>0</v>
      </c>
      <c r="AB320" s="1173">
        <f t="shared" si="413"/>
        <v>0</v>
      </c>
      <c r="AC320" s="1224"/>
      <c r="AD320" s="1173">
        <v>838.4</v>
      </c>
      <c r="AE320" s="1226">
        <f t="shared" si="414"/>
        <v>0</v>
      </c>
      <c r="AF320" s="1173">
        <v>487.5</v>
      </c>
      <c r="AG320" s="1226">
        <f t="shared" si="432"/>
        <v>0</v>
      </c>
      <c r="AH320" s="1173">
        <f t="shared" si="415"/>
        <v>0</v>
      </c>
      <c r="AI320" s="1224"/>
      <c r="AJ320" s="1173">
        <v>838.4</v>
      </c>
      <c r="AK320" s="1226">
        <f t="shared" si="416"/>
        <v>0</v>
      </c>
      <c r="AL320" s="1173">
        <v>487.5</v>
      </c>
      <c r="AM320" s="1226">
        <f t="shared" si="433"/>
        <v>0</v>
      </c>
      <c r="AN320" s="1173">
        <f t="shared" si="417"/>
        <v>0</v>
      </c>
      <c r="AO320" s="1224"/>
      <c r="AP320" s="1173">
        <v>838.4</v>
      </c>
      <c r="AQ320" s="1226">
        <f t="shared" si="418"/>
        <v>0</v>
      </c>
      <c r="AR320" s="1173">
        <v>487.5</v>
      </c>
      <c r="AS320" s="1226">
        <f t="shared" si="434"/>
        <v>0</v>
      </c>
      <c r="AT320" s="1173">
        <f t="shared" si="419"/>
        <v>0</v>
      </c>
      <c r="AU320" s="1224"/>
      <c r="AV320" s="1173">
        <v>838.4</v>
      </c>
      <c r="AW320" s="1226">
        <f t="shared" si="420"/>
        <v>0</v>
      </c>
      <c r="AX320" s="1173">
        <v>487.5</v>
      </c>
      <c r="AY320" s="1226">
        <f t="shared" si="435"/>
        <v>0</v>
      </c>
      <c r="AZ320" s="1173">
        <f t="shared" si="421"/>
        <v>0</v>
      </c>
      <c r="BA320" s="1224"/>
      <c r="BB320" s="1169">
        <v>838.4</v>
      </c>
      <c r="BC320" s="1223">
        <f t="shared" si="422"/>
        <v>0</v>
      </c>
      <c r="BD320" s="1169">
        <v>487.5</v>
      </c>
      <c r="BE320" s="1223">
        <f t="shared" si="436"/>
        <v>0</v>
      </c>
      <c r="BF320" s="1169">
        <f t="shared" si="423"/>
        <v>0</v>
      </c>
      <c r="BG320" s="1169"/>
      <c r="BH320" s="1166">
        <f t="shared" si="398"/>
        <v>0</v>
      </c>
      <c r="BI320" s="1169">
        <v>838.4</v>
      </c>
      <c r="BJ320" s="1223">
        <f t="shared" si="424"/>
        <v>0</v>
      </c>
      <c r="BK320" s="1169">
        <v>487.5</v>
      </c>
      <c r="BL320" s="1223">
        <f t="shared" si="437"/>
        <v>0</v>
      </c>
      <c r="BM320" s="1169">
        <f t="shared" si="425"/>
        <v>0</v>
      </c>
      <c r="BN320" s="1166">
        <f t="shared" si="402"/>
        <v>174</v>
      </c>
      <c r="BO320" s="1169">
        <v>838.4</v>
      </c>
      <c r="BP320" s="1223">
        <f t="shared" si="426"/>
        <v>145881.60000000001</v>
      </c>
      <c r="BQ320" s="1169">
        <v>487.5</v>
      </c>
      <c r="BR320" s="1223">
        <f t="shared" si="438"/>
        <v>84825</v>
      </c>
      <c r="BS320" s="1169">
        <f t="shared" si="427"/>
        <v>230706.6</v>
      </c>
    </row>
    <row r="321" spans="1:203" s="1189" customFormat="1" hidden="1" outlineLevel="1" x14ac:dyDescent="0.2">
      <c r="A321" s="1238" t="s">
        <v>1415</v>
      </c>
      <c r="B321" s="1228" t="s">
        <v>1416</v>
      </c>
      <c r="C321" s="1173" t="s">
        <v>378</v>
      </c>
      <c r="D321" s="1173">
        <v>174</v>
      </c>
      <c r="E321" s="1169">
        <v>157.19999999999999</v>
      </c>
      <c r="F321" s="1223">
        <f t="shared" si="406"/>
        <v>27352.799999999999</v>
      </c>
      <c r="G321" s="1169">
        <v>206.6</v>
      </c>
      <c r="H321" s="1223">
        <f t="shared" si="428"/>
        <v>35948.400000000001</v>
      </c>
      <c r="I321" s="1169">
        <f t="shared" si="407"/>
        <v>63301.2</v>
      </c>
      <c r="J321" s="1169"/>
      <c r="K321" s="1224"/>
      <c r="L321" s="1173">
        <v>157.19999999999999</v>
      </c>
      <c r="M321" s="1226">
        <f t="shared" si="408"/>
        <v>0</v>
      </c>
      <c r="N321" s="1173">
        <v>206.6</v>
      </c>
      <c r="O321" s="1226">
        <f t="shared" si="429"/>
        <v>0</v>
      </c>
      <c r="P321" s="1173">
        <f t="shared" si="409"/>
        <v>0</v>
      </c>
      <c r="Q321" s="1224"/>
      <c r="R321" s="1173">
        <v>157.19999999999999</v>
      </c>
      <c r="S321" s="1226">
        <f t="shared" si="410"/>
        <v>0</v>
      </c>
      <c r="T321" s="1173">
        <v>206.6</v>
      </c>
      <c r="U321" s="1226">
        <f t="shared" si="430"/>
        <v>0</v>
      </c>
      <c r="V321" s="1173">
        <f t="shared" si="411"/>
        <v>0</v>
      </c>
      <c r="W321" s="1226"/>
      <c r="X321" s="1173">
        <v>157.19999999999999</v>
      </c>
      <c r="Y321" s="1226">
        <f t="shared" si="412"/>
        <v>0</v>
      </c>
      <c r="Z321" s="1173">
        <v>206.6</v>
      </c>
      <c r="AA321" s="1226">
        <f t="shared" si="431"/>
        <v>0</v>
      </c>
      <c r="AB321" s="1173">
        <f t="shared" si="413"/>
        <v>0</v>
      </c>
      <c r="AC321" s="1224"/>
      <c r="AD321" s="1173">
        <v>157.19999999999999</v>
      </c>
      <c r="AE321" s="1226">
        <f t="shared" si="414"/>
        <v>0</v>
      </c>
      <c r="AF321" s="1173">
        <v>206.6</v>
      </c>
      <c r="AG321" s="1226">
        <f t="shared" si="432"/>
        <v>0</v>
      </c>
      <c r="AH321" s="1173">
        <f t="shared" si="415"/>
        <v>0</v>
      </c>
      <c r="AI321" s="1224"/>
      <c r="AJ321" s="1173">
        <v>157.19999999999999</v>
      </c>
      <c r="AK321" s="1226">
        <f t="shared" si="416"/>
        <v>0</v>
      </c>
      <c r="AL321" s="1173">
        <v>206.6</v>
      </c>
      <c r="AM321" s="1226">
        <f t="shared" si="433"/>
        <v>0</v>
      </c>
      <c r="AN321" s="1173">
        <f t="shared" si="417"/>
        <v>0</v>
      </c>
      <c r="AO321" s="1224"/>
      <c r="AP321" s="1173">
        <v>157.19999999999999</v>
      </c>
      <c r="AQ321" s="1226">
        <f t="shared" si="418"/>
        <v>0</v>
      </c>
      <c r="AR321" s="1173">
        <v>206.6</v>
      </c>
      <c r="AS321" s="1226">
        <f t="shared" si="434"/>
        <v>0</v>
      </c>
      <c r="AT321" s="1173">
        <f t="shared" si="419"/>
        <v>0</v>
      </c>
      <c r="AU321" s="1224"/>
      <c r="AV321" s="1173">
        <v>157.19999999999999</v>
      </c>
      <c r="AW321" s="1226">
        <f t="shared" si="420"/>
        <v>0</v>
      </c>
      <c r="AX321" s="1173">
        <v>206.6</v>
      </c>
      <c r="AY321" s="1226">
        <f t="shared" si="435"/>
        <v>0</v>
      </c>
      <c r="AZ321" s="1173">
        <f t="shared" si="421"/>
        <v>0</v>
      </c>
      <c r="BA321" s="1224"/>
      <c r="BB321" s="1169">
        <v>157.19999999999999</v>
      </c>
      <c r="BC321" s="1223">
        <f t="shared" si="422"/>
        <v>0</v>
      </c>
      <c r="BD321" s="1169">
        <v>206.6</v>
      </c>
      <c r="BE321" s="1223">
        <f t="shared" si="436"/>
        <v>0</v>
      </c>
      <c r="BF321" s="1169">
        <f t="shared" si="423"/>
        <v>0</v>
      </c>
      <c r="BG321" s="1169"/>
      <c r="BH321" s="1166">
        <f t="shared" si="398"/>
        <v>0</v>
      </c>
      <c r="BI321" s="1169">
        <v>157.19999999999999</v>
      </c>
      <c r="BJ321" s="1223">
        <f t="shared" si="424"/>
        <v>0</v>
      </c>
      <c r="BK321" s="1169">
        <v>206.6</v>
      </c>
      <c r="BL321" s="1223">
        <f t="shared" si="437"/>
        <v>0</v>
      </c>
      <c r="BM321" s="1169">
        <f t="shared" si="425"/>
        <v>0</v>
      </c>
      <c r="BN321" s="1166">
        <f t="shared" si="402"/>
        <v>174</v>
      </c>
      <c r="BO321" s="1169">
        <v>157.19999999999999</v>
      </c>
      <c r="BP321" s="1223">
        <f t="shared" si="426"/>
        <v>27352.799999999999</v>
      </c>
      <c r="BQ321" s="1169">
        <v>206.6</v>
      </c>
      <c r="BR321" s="1223">
        <f t="shared" si="438"/>
        <v>35948.400000000001</v>
      </c>
      <c r="BS321" s="1169">
        <f t="shared" si="427"/>
        <v>63301.2</v>
      </c>
    </row>
    <row r="322" spans="1:203" s="1189" customFormat="1" hidden="1" outlineLevel="1" x14ac:dyDescent="0.2">
      <c r="A322" s="1238" t="s">
        <v>1417</v>
      </c>
      <c r="B322" s="1228" t="s">
        <v>1418</v>
      </c>
      <c r="C322" s="1173" t="s">
        <v>1261</v>
      </c>
      <c r="D322" s="1173">
        <v>168</v>
      </c>
      <c r="E322" s="1169">
        <v>353.7</v>
      </c>
      <c r="F322" s="1223">
        <f t="shared" si="406"/>
        <v>59421.599999999999</v>
      </c>
      <c r="G322" s="1169">
        <v>279.49</v>
      </c>
      <c r="H322" s="1223">
        <f t="shared" si="428"/>
        <v>46954.32</v>
      </c>
      <c r="I322" s="1169">
        <f t="shared" si="407"/>
        <v>106375.92</v>
      </c>
      <c r="J322" s="1169"/>
      <c r="K322" s="1224"/>
      <c r="L322" s="1173">
        <v>353.7</v>
      </c>
      <c r="M322" s="1226">
        <f t="shared" si="408"/>
        <v>0</v>
      </c>
      <c r="N322" s="1173">
        <v>279.49</v>
      </c>
      <c r="O322" s="1226">
        <f t="shared" si="429"/>
        <v>0</v>
      </c>
      <c r="P322" s="1173">
        <f t="shared" si="409"/>
        <v>0</v>
      </c>
      <c r="Q322" s="1224"/>
      <c r="R322" s="1173">
        <v>353.7</v>
      </c>
      <c r="S322" s="1226">
        <f t="shared" si="410"/>
        <v>0</v>
      </c>
      <c r="T322" s="1173">
        <v>279.49</v>
      </c>
      <c r="U322" s="1226">
        <f t="shared" si="430"/>
        <v>0</v>
      </c>
      <c r="V322" s="1173">
        <f t="shared" si="411"/>
        <v>0</v>
      </c>
      <c r="W322" s="1226"/>
      <c r="X322" s="1173">
        <v>353.7</v>
      </c>
      <c r="Y322" s="1226">
        <f t="shared" si="412"/>
        <v>0</v>
      </c>
      <c r="Z322" s="1173">
        <v>279.49</v>
      </c>
      <c r="AA322" s="1226">
        <f t="shared" si="431"/>
        <v>0</v>
      </c>
      <c r="AB322" s="1173">
        <f t="shared" si="413"/>
        <v>0</v>
      </c>
      <c r="AC322" s="1224"/>
      <c r="AD322" s="1173">
        <v>353.7</v>
      </c>
      <c r="AE322" s="1226">
        <f t="shared" si="414"/>
        <v>0</v>
      </c>
      <c r="AF322" s="1173">
        <v>279.49</v>
      </c>
      <c r="AG322" s="1226">
        <f t="shared" si="432"/>
        <v>0</v>
      </c>
      <c r="AH322" s="1173">
        <f t="shared" si="415"/>
        <v>0</v>
      </c>
      <c r="AI322" s="1224"/>
      <c r="AJ322" s="1173">
        <v>353.7</v>
      </c>
      <c r="AK322" s="1226">
        <f t="shared" si="416"/>
        <v>0</v>
      </c>
      <c r="AL322" s="1173">
        <v>279.49</v>
      </c>
      <c r="AM322" s="1226">
        <f t="shared" si="433"/>
        <v>0</v>
      </c>
      <c r="AN322" s="1173">
        <f t="shared" si="417"/>
        <v>0</v>
      </c>
      <c r="AO322" s="1224"/>
      <c r="AP322" s="1173">
        <v>353.7</v>
      </c>
      <c r="AQ322" s="1226">
        <f t="shared" si="418"/>
        <v>0</v>
      </c>
      <c r="AR322" s="1173">
        <v>279.49</v>
      </c>
      <c r="AS322" s="1226">
        <f t="shared" si="434"/>
        <v>0</v>
      </c>
      <c r="AT322" s="1173">
        <f t="shared" si="419"/>
        <v>0</v>
      </c>
      <c r="AU322" s="1224"/>
      <c r="AV322" s="1173">
        <v>353.7</v>
      </c>
      <c r="AW322" s="1226">
        <f t="shared" si="420"/>
        <v>0</v>
      </c>
      <c r="AX322" s="1173">
        <v>279.49</v>
      </c>
      <c r="AY322" s="1226">
        <f t="shared" si="435"/>
        <v>0</v>
      </c>
      <c r="AZ322" s="1173">
        <f t="shared" si="421"/>
        <v>0</v>
      </c>
      <c r="BA322" s="1224"/>
      <c r="BB322" s="1169">
        <v>353.7</v>
      </c>
      <c r="BC322" s="1223">
        <f t="shared" si="422"/>
        <v>0</v>
      </c>
      <c r="BD322" s="1169">
        <v>279.49</v>
      </c>
      <c r="BE322" s="1223">
        <f t="shared" si="436"/>
        <v>0</v>
      </c>
      <c r="BF322" s="1169">
        <f t="shared" si="423"/>
        <v>0</v>
      </c>
      <c r="BG322" s="1169"/>
      <c r="BH322" s="1166">
        <f t="shared" si="398"/>
        <v>0</v>
      </c>
      <c r="BI322" s="1169">
        <v>353.7</v>
      </c>
      <c r="BJ322" s="1223">
        <f t="shared" si="424"/>
        <v>0</v>
      </c>
      <c r="BK322" s="1169">
        <v>279.49</v>
      </c>
      <c r="BL322" s="1223">
        <f t="shared" si="437"/>
        <v>0</v>
      </c>
      <c r="BM322" s="1169">
        <f t="shared" si="425"/>
        <v>0</v>
      </c>
      <c r="BN322" s="1166">
        <f t="shared" si="402"/>
        <v>168</v>
      </c>
      <c r="BO322" s="1169">
        <v>353.7</v>
      </c>
      <c r="BP322" s="1223">
        <f t="shared" si="426"/>
        <v>59421.599999999999</v>
      </c>
      <c r="BQ322" s="1169">
        <v>279.49</v>
      </c>
      <c r="BR322" s="1223">
        <f t="shared" si="438"/>
        <v>46954.32</v>
      </c>
      <c r="BS322" s="1169">
        <f t="shared" si="427"/>
        <v>106375.92</v>
      </c>
    </row>
    <row r="323" spans="1:203" s="1189" customFormat="1" hidden="1" outlineLevel="1" x14ac:dyDescent="0.2">
      <c r="A323" s="1238" t="s">
        <v>1419</v>
      </c>
      <c r="B323" s="1228" t="s">
        <v>1420</v>
      </c>
      <c r="C323" s="1173" t="s">
        <v>1261</v>
      </c>
      <c r="D323" s="1173">
        <v>336</v>
      </c>
      <c r="E323" s="1169">
        <v>32.75</v>
      </c>
      <c r="F323" s="1223">
        <f t="shared" si="406"/>
        <v>11004</v>
      </c>
      <c r="G323" s="1169">
        <v>102.05</v>
      </c>
      <c r="H323" s="1223">
        <f t="shared" si="428"/>
        <v>34288.799999999996</v>
      </c>
      <c r="I323" s="1169">
        <f t="shared" si="407"/>
        <v>45292.799999999996</v>
      </c>
      <c r="J323" s="1169"/>
      <c r="K323" s="1224"/>
      <c r="L323" s="1173">
        <v>32.75</v>
      </c>
      <c r="M323" s="1226">
        <f t="shared" si="408"/>
        <v>0</v>
      </c>
      <c r="N323" s="1173">
        <v>102.05</v>
      </c>
      <c r="O323" s="1226">
        <f t="shared" si="429"/>
        <v>0</v>
      </c>
      <c r="P323" s="1173">
        <f t="shared" si="409"/>
        <v>0</v>
      </c>
      <c r="Q323" s="1224"/>
      <c r="R323" s="1173">
        <v>32.75</v>
      </c>
      <c r="S323" s="1226">
        <f t="shared" si="410"/>
        <v>0</v>
      </c>
      <c r="T323" s="1173">
        <v>102.05</v>
      </c>
      <c r="U323" s="1226">
        <f t="shared" si="430"/>
        <v>0</v>
      </c>
      <c r="V323" s="1173">
        <f t="shared" si="411"/>
        <v>0</v>
      </c>
      <c r="W323" s="1226"/>
      <c r="X323" s="1173">
        <v>32.75</v>
      </c>
      <c r="Y323" s="1226">
        <f t="shared" si="412"/>
        <v>0</v>
      </c>
      <c r="Z323" s="1173">
        <v>102.05</v>
      </c>
      <c r="AA323" s="1226">
        <f t="shared" si="431"/>
        <v>0</v>
      </c>
      <c r="AB323" s="1173">
        <f t="shared" si="413"/>
        <v>0</v>
      </c>
      <c r="AC323" s="1224"/>
      <c r="AD323" s="1173">
        <v>32.75</v>
      </c>
      <c r="AE323" s="1226">
        <f t="shared" si="414"/>
        <v>0</v>
      </c>
      <c r="AF323" s="1173">
        <v>102.05</v>
      </c>
      <c r="AG323" s="1226">
        <f t="shared" si="432"/>
        <v>0</v>
      </c>
      <c r="AH323" s="1173">
        <f t="shared" si="415"/>
        <v>0</v>
      </c>
      <c r="AI323" s="1224"/>
      <c r="AJ323" s="1173">
        <v>32.75</v>
      </c>
      <c r="AK323" s="1226">
        <f t="shared" si="416"/>
        <v>0</v>
      </c>
      <c r="AL323" s="1173">
        <v>102.05</v>
      </c>
      <c r="AM323" s="1226">
        <f t="shared" si="433"/>
        <v>0</v>
      </c>
      <c r="AN323" s="1173">
        <f t="shared" si="417"/>
        <v>0</v>
      </c>
      <c r="AO323" s="1224"/>
      <c r="AP323" s="1173">
        <v>32.75</v>
      </c>
      <c r="AQ323" s="1226">
        <f t="shared" si="418"/>
        <v>0</v>
      </c>
      <c r="AR323" s="1173">
        <v>102.05</v>
      </c>
      <c r="AS323" s="1226">
        <f t="shared" si="434"/>
        <v>0</v>
      </c>
      <c r="AT323" s="1173">
        <f t="shared" si="419"/>
        <v>0</v>
      </c>
      <c r="AU323" s="1224"/>
      <c r="AV323" s="1173">
        <v>32.75</v>
      </c>
      <c r="AW323" s="1226">
        <f t="shared" si="420"/>
        <v>0</v>
      </c>
      <c r="AX323" s="1173">
        <v>102.05</v>
      </c>
      <c r="AY323" s="1226">
        <f t="shared" si="435"/>
        <v>0</v>
      </c>
      <c r="AZ323" s="1173">
        <f t="shared" si="421"/>
        <v>0</v>
      </c>
      <c r="BA323" s="1224"/>
      <c r="BB323" s="1169">
        <v>32.75</v>
      </c>
      <c r="BC323" s="1223">
        <f t="shared" si="422"/>
        <v>0</v>
      </c>
      <c r="BD323" s="1169">
        <v>102.05</v>
      </c>
      <c r="BE323" s="1223">
        <f t="shared" si="436"/>
        <v>0</v>
      </c>
      <c r="BF323" s="1169">
        <f t="shared" si="423"/>
        <v>0</v>
      </c>
      <c r="BG323" s="1169"/>
      <c r="BH323" s="1166">
        <f t="shared" si="398"/>
        <v>0</v>
      </c>
      <c r="BI323" s="1169">
        <v>32.75</v>
      </c>
      <c r="BJ323" s="1223">
        <f t="shared" si="424"/>
        <v>0</v>
      </c>
      <c r="BK323" s="1169">
        <v>102.05</v>
      </c>
      <c r="BL323" s="1223">
        <f t="shared" si="437"/>
        <v>0</v>
      </c>
      <c r="BM323" s="1169">
        <f t="shared" si="425"/>
        <v>0</v>
      </c>
      <c r="BN323" s="1166">
        <f t="shared" si="402"/>
        <v>336</v>
      </c>
      <c r="BO323" s="1169">
        <v>32.75</v>
      </c>
      <c r="BP323" s="1223">
        <f t="shared" si="426"/>
        <v>11004</v>
      </c>
      <c r="BQ323" s="1169">
        <v>102.05</v>
      </c>
      <c r="BR323" s="1223">
        <f t="shared" si="438"/>
        <v>34288.799999999996</v>
      </c>
      <c r="BS323" s="1169">
        <f t="shared" si="427"/>
        <v>45292.799999999996</v>
      </c>
    </row>
    <row r="324" spans="1:203" s="1189" customFormat="1" hidden="1" outlineLevel="1" x14ac:dyDescent="0.2">
      <c r="A324" s="1238" t="s">
        <v>1421</v>
      </c>
      <c r="B324" s="1228" t="s">
        <v>1422</v>
      </c>
      <c r="C324" s="1173" t="s">
        <v>1261</v>
      </c>
      <c r="D324" s="1173">
        <v>90</v>
      </c>
      <c r="E324" s="1169">
        <v>393</v>
      </c>
      <c r="F324" s="1223">
        <f t="shared" si="406"/>
        <v>35370</v>
      </c>
      <c r="G324" s="1169">
        <v>221.68</v>
      </c>
      <c r="H324" s="1223">
        <f t="shared" si="428"/>
        <v>19951.2</v>
      </c>
      <c r="I324" s="1169">
        <f t="shared" si="407"/>
        <v>55321.2</v>
      </c>
      <c r="J324" s="1169"/>
      <c r="K324" s="1224"/>
      <c r="L324" s="1173">
        <v>393</v>
      </c>
      <c r="M324" s="1226">
        <f t="shared" si="408"/>
        <v>0</v>
      </c>
      <c r="N324" s="1173">
        <v>221.68</v>
      </c>
      <c r="O324" s="1226">
        <f t="shared" si="429"/>
        <v>0</v>
      </c>
      <c r="P324" s="1173">
        <f t="shared" si="409"/>
        <v>0</v>
      </c>
      <c r="Q324" s="1224"/>
      <c r="R324" s="1173">
        <v>393</v>
      </c>
      <c r="S324" s="1226">
        <f t="shared" si="410"/>
        <v>0</v>
      </c>
      <c r="T324" s="1173">
        <v>221.68</v>
      </c>
      <c r="U324" s="1226">
        <f t="shared" si="430"/>
        <v>0</v>
      </c>
      <c r="V324" s="1173">
        <f t="shared" si="411"/>
        <v>0</v>
      </c>
      <c r="W324" s="1226"/>
      <c r="X324" s="1173">
        <v>393</v>
      </c>
      <c r="Y324" s="1226">
        <f t="shared" si="412"/>
        <v>0</v>
      </c>
      <c r="Z324" s="1173">
        <v>221.68</v>
      </c>
      <c r="AA324" s="1226">
        <f t="shared" si="431"/>
        <v>0</v>
      </c>
      <c r="AB324" s="1173">
        <f t="shared" si="413"/>
        <v>0</v>
      </c>
      <c r="AC324" s="1224"/>
      <c r="AD324" s="1173">
        <v>393</v>
      </c>
      <c r="AE324" s="1226">
        <f t="shared" si="414"/>
        <v>0</v>
      </c>
      <c r="AF324" s="1173">
        <v>221.68</v>
      </c>
      <c r="AG324" s="1226">
        <f t="shared" si="432"/>
        <v>0</v>
      </c>
      <c r="AH324" s="1173">
        <f t="shared" si="415"/>
        <v>0</v>
      </c>
      <c r="AI324" s="1224"/>
      <c r="AJ324" s="1173">
        <v>393</v>
      </c>
      <c r="AK324" s="1226">
        <f t="shared" si="416"/>
        <v>0</v>
      </c>
      <c r="AL324" s="1173">
        <v>221.68</v>
      </c>
      <c r="AM324" s="1226">
        <f t="shared" si="433"/>
        <v>0</v>
      </c>
      <c r="AN324" s="1173">
        <f t="shared" si="417"/>
        <v>0</v>
      </c>
      <c r="AO324" s="1224"/>
      <c r="AP324" s="1173">
        <v>393</v>
      </c>
      <c r="AQ324" s="1226">
        <f t="shared" si="418"/>
        <v>0</v>
      </c>
      <c r="AR324" s="1173">
        <v>221.68</v>
      </c>
      <c r="AS324" s="1226">
        <f t="shared" si="434"/>
        <v>0</v>
      </c>
      <c r="AT324" s="1173">
        <f t="shared" si="419"/>
        <v>0</v>
      </c>
      <c r="AU324" s="1224"/>
      <c r="AV324" s="1173">
        <v>393</v>
      </c>
      <c r="AW324" s="1226">
        <f t="shared" si="420"/>
        <v>0</v>
      </c>
      <c r="AX324" s="1173">
        <v>221.68</v>
      </c>
      <c r="AY324" s="1226">
        <f t="shared" si="435"/>
        <v>0</v>
      </c>
      <c r="AZ324" s="1173">
        <f t="shared" si="421"/>
        <v>0</v>
      </c>
      <c r="BA324" s="1224"/>
      <c r="BB324" s="1169">
        <v>393</v>
      </c>
      <c r="BC324" s="1223">
        <f t="shared" si="422"/>
        <v>0</v>
      </c>
      <c r="BD324" s="1169">
        <v>221.68</v>
      </c>
      <c r="BE324" s="1223">
        <f t="shared" si="436"/>
        <v>0</v>
      </c>
      <c r="BF324" s="1169">
        <f t="shared" si="423"/>
        <v>0</v>
      </c>
      <c r="BG324" s="1169"/>
      <c r="BH324" s="1166">
        <f t="shared" si="398"/>
        <v>0</v>
      </c>
      <c r="BI324" s="1169">
        <v>393</v>
      </c>
      <c r="BJ324" s="1223">
        <f t="shared" si="424"/>
        <v>0</v>
      </c>
      <c r="BK324" s="1169">
        <v>221.68</v>
      </c>
      <c r="BL324" s="1223">
        <f t="shared" si="437"/>
        <v>0</v>
      </c>
      <c r="BM324" s="1169">
        <f t="shared" si="425"/>
        <v>0</v>
      </c>
      <c r="BN324" s="1166">
        <f t="shared" si="402"/>
        <v>90</v>
      </c>
      <c r="BO324" s="1169">
        <v>393</v>
      </c>
      <c r="BP324" s="1223">
        <f t="shared" si="426"/>
        <v>35370</v>
      </c>
      <c r="BQ324" s="1169">
        <v>221.68</v>
      </c>
      <c r="BR324" s="1223">
        <f t="shared" si="438"/>
        <v>19951.2</v>
      </c>
      <c r="BS324" s="1169">
        <f t="shared" si="427"/>
        <v>55321.2</v>
      </c>
    </row>
    <row r="325" spans="1:203" s="1189" customFormat="1" hidden="1" outlineLevel="1" x14ac:dyDescent="0.2">
      <c r="A325" s="1238" t="s">
        <v>1423</v>
      </c>
      <c r="B325" s="1228" t="s">
        <v>1424</v>
      </c>
      <c r="C325" s="1173" t="s">
        <v>1261</v>
      </c>
      <c r="D325" s="1173">
        <v>600</v>
      </c>
      <c r="E325" s="1169">
        <v>0</v>
      </c>
      <c r="F325" s="1223">
        <f t="shared" si="406"/>
        <v>0</v>
      </c>
      <c r="G325" s="1169">
        <v>8.8000000000000007</v>
      </c>
      <c r="H325" s="1223">
        <f t="shared" si="428"/>
        <v>5280</v>
      </c>
      <c r="I325" s="1169">
        <f t="shared" si="407"/>
        <v>5280</v>
      </c>
      <c r="J325" s="1169"/>
      <c r="K325" s="1224"/>
      <c r="L325" s="1173">
        <v>0</v>
      </c>
      <c r="M325" s="1226">
        <f t="shared" si="408"/>
        <v>0</v>
      </c>
      <c r="N325" s="1173">
        <v>8.8000000000000007</v>
      </c>
      <c r="O325" s="1226">
        <f t="shared" si="429"/>
        <v>0</v>
      </c>
      <c r="P325" s="1173">
        <f t="shared" si="409"/>
        <v>0</v>
      </c>
      <c r="Q325" s="1224"/>
      <c r="R325" s="1173">
        <v>0</v>
      </c>
      <c r="S325" s="1226">
        <f t="shared" si="410"/>
        <v>0</v>
      </c>
      <c r="T325" s="1173">
        <v>8.8000000000000007</v>
      </c>
      <c r="U325" s="1226">
        <f t="shared" si="430"/>
        <v>0</v>
      </c>
      <c r="V325" s="1173">
        <f t="shared" si="411"/>
        <v>0</v>
      </c>
      <c r="W325" s="1226"/>
      <c r="X325" s="1173">
        <v>0</v>
      </c>
      <c r="Y325" s="1226">
        <f t="shared" si="412"/>
        <v>0</v>
      </c>
      <c r="Z325" s="1173">
        <v>8.8000000000000007</v>
      </c>
      <c r="AA325" s="1226">
        <f t="shared" si="431"/>
        <v>0</v>
      </c>
      <c r="AB325" s="1173">
        <f t="shared" si="413"/>
        <v>0</v>
      </c>
      <c r="AC325" s="1224"/>
      <c r="AD325" s="1173">
        <v>0</v>
      </c>
      <c r="AE325" s="1226">
        <f t="shared" si="414"/>
        <v>0</v>
      </c>
      <c r="AF325" s="1173">
        <v>8.8000000000000007</v>
      </c>
      <c r="AG325" s="1226">
        <f t="shared" si="432"/>
        <v>0</v>
      </c>
      <c r="AH325" s="1173">
        <f t="shared" si="415"/>
        <v>0</v>
      </c>
      <c r="AI325" s="1224"/>
      <c r="AJ325" s="1173">
        <v>0</v>
      </c>
      <c r="AK325" s="1226">
        <f t="shared" si="416"/>
        <v>0</v>
      </c>
      <c r="AL325" s="1173">
        <v>8.8000000000000007</v>
      </c>
      <c r="AM325" s="1226">
        <f t="shared" si="433"/>
        <v>0</v>
      </c>
      <c r="AN325" s="1173">
        <f t="shared" si="417"/>
        <v>0</v>
      </c>
      <c r="AO325" s="1224"/>
      <c r="AP325" s="1173">
        <v>0</v>
      </c>
      <c r="AQ325" s="1226">
        <f t="shared" si="418"/>
        <v>0</v>
      </c>
      <c r="AR325" s="1173">
        <v>8.8000000000000007</v>
      </c>
      <c r="AS325" s="1226">
        <f t="shared" si="434"/>
        <v>0</v>
      </c>
      <c r="AT325" s="1173">
        <f t="shared" si="419"/>
        <v>0</v>
      </c>
      <c r="AU325" s="1224"/>
      <c r="AV325" s="1173">
        <v>0</v>
      </c>
      <c r="AW325" s="1226">
        <f t="shared" si="420"/>
        <v>0</v>
      </c>
      <c r="AX325" s="1173">
        <v>8.8000000000000007</v>
      </c>
      <c r="AY325" s="1226">
        <f t="shared" si="435"/>
        <v>0</v>
      </c>
      <c r="AZ325" s="1173">
        <f t="shared" si="421"/>
        <v>0</v>
      </c>
      <c r="BA325" s="1224"/>
      <c r="BB325" s="1169">
        <v>0</v>
      </c>
      <c r="BC325" s="1223">
        <f t="shared" si="422"/>
        <v>0</v>
      </c>
      <c r="BD325" s="1169">
        <v>8.8000000000000007</v>
      </c>
      <c r="BE325" s="1223">
        <f t="shared" si="436"/>
        <v>0</v>
      </c>
      <c r="BF325" s="1169">
        <f t="shared" si="423"/>
        <v>0</v>
      </c>
      <c r="BG325" s="1169"/>
      <c r="BH325" s="1166">
        <f t="shared" si="398"/>
        <v>0</v>
      </c>
      <c r="BI325" s="1169">
        <v>0</v>
      </c>
      <c r="BJ325" s="1223">
        <f t="shared" si="424"/>
        <v>0</v>
      </c>
      <c r="BK325" s="1169">
        <v>8.8000000000000007</v>
      </c>
      <c r="BL325" s="1223">
        <f t="shared" si="437"/>
        <v>0</v>
      </c>
      <c r="BM325" s="1169">
        <f t="shared" si="425"/>
        <v>0</v>
      </c>
      <c r="BN325" s="1166">
        <f t="shared" si="402"/>
        <v>600</v>
      </c>
      <c r="BO325" s="1169">
        <v>0</v>
      </c>
      <c r="BP325" s="1223">
        <f t="shared" si="426"/>
        <v>0</v>
      </c>
      <c r="BQ325" s="1169">
        <v>8.8000000000000007</v>
      </c>
      <c r="BR325" s="1223">
        <f t="shared" si="438"/>
        <v>5280</v>
      </c>
      <c r="BS325" s="1169">
        <f t="shared" si="427"/>
        <v>5280</v>
      </c>
    </row>
    <row r="326" spans="1:203" s="1189" customFormat="1" hidden="1" outlineLevel="1" x14ac:dyDescent="0.2">
      <c r="A326" s="1238" t="s">
        <v>1425</v>
      </c>
      <c r="B326" s="1228" t="s">
        <v>1426</v>
      </c>
      <c r="C326" s="1173" t="s">
        <v>1261</v>
      </c>
      <c r="D326" s="1173">
        <v>600</v>
      </c>
      <c r="E326" s="1169">
        <v>0</v>
      </c>
      <c r="F326" s="1223">
        <f t="shared" si="406"/>
        <v>0</v>
      </c>
      <c r="G326" s="1169">
        <v>3.98</v>
      </c>
      <c r="H326" s="1223">
        <f t="shared" si="428"/>
        <v>2388</v>
      </c>
      <c r="I326" s="1169">
        <f t="shared" si="407"/>
        <v>2388</v>
      </c>
      <c r="J326" s="1169"/>
      <c r="K326" s="1224"/>
      <c r="L326" s="1173">
        <v>0</v>
      </c>
      <c r="M326" s="1226">
        <f t="shared" si="408"/>
        <v>0</v>
      </c>
      <c r="N326" s="1173">
        <v>3.98</v>
      </c>
      <c r="O326" s="1226">
        <f t="shared" si="429"/>
        <v>0</v>
      </c>
      <c r="P326" s="1173">
        <f t="shared" si="409"/>
        <v>0</v>
      </c>
      <c r="Q326" s="1224"/>
      <c r="R326" s="1173">
        <v>0</v>
      </c>
      <c r="S326" s="1226">
        <f t="shared" si="410"/>
        <v>0</v>
      </c>
      <c r="T326" s="1173">
        <v>3.98</v>
      </c>
      <c r="U326" s="1226">
        <f t="shared" si="430"/>
        <v>0</v>
      </c>
      <c r="V326" s="1173">
        <f t="shared" si="411"/>
        <v>0</v>
      </c>
      <c r="W326" s="1226"/>
      <c r="X326" s="1173">
        <v>0</v>
      </c>
      <c r="Y326" s="1226">
        <f t="shared" si="412"/>
        <v>0</v>
      </c>
      <c r="Z326" s="1173">
        <v>3.98</v>
      </c>
      <c r="AA326" s="1226">
        <f t="shared" si="431"/>
        <v>0</v>
      </c>
      <c r="AB326" s="1173">
        <f t="shared" si="413"/>
        <v>0</v>
      </c>
      <c r="AC326" s="1224"/>
      <c r="AD326" s="1173">
        <v>0</v>
      </c>
      <c r="AE326" s="1226">
        <f t="shared" si="414"/>
        <v>0</v>
      </c>
      <c r="AF326" s="1173">
        <v>3.98</v>
      </c>
      <c r="AG326" s="1226">
        <f t="shared" si="432"/>
        <v>0</v>
      </c>
      <c r="AH326" s="1173">
        <f t="shared" si="415"/>
        <v>0</v>
      </c>
      <c r="AI326" s="1224"/>
      <c r="AJ326" s="1173">
        <v>0</v>
      </c>
      <c r="AK326" s="1226">
        <f t="shared" si="416"/>
        <v>0</v>
      </c>
      <c r="AL326" s="1173">
        <v>3.98</v>
      </c>
      <c r="AM326" s="1226">
        <f t="shared" si="433"/>
        <v>0</v>
      </c>
      <c r="AN326" s="1173">
        <f t="shared" si="417"/>
        <v>0</v>
      </c>
      <c r="AO326" s="1224"/>
      <c r="AP326" s="1173">
        <v>0</v>
      </c>
      <c r="AQ326" s="1226">
        <f t="shared" si="418"/>
        <v>0</v>
      </c>
      <c r="AR326" s="1173">
        <v>3.98</v>
      </c>
      <c r="AS326" s="1226">
        <f t="shared" si="434"/>
        <v>0</v>
      </c>
      <c r="AT326" s="1173">
        <f t="shared" si="419"/>
        <v>0</v>
      </c>
      <c r="AU326" s="1224"/>
      <c r="AV326" s="1173">
        <v>0</v>
      </c>
      <c r="AW326" s="1226">
        <f t="shared" si="420"/>
        <v>0</v>
      </c>
      <c r="AX326" s="1173">
        <v>3.98</v>
      </c>
      <c r="AY326" s="1226">
        <f t="shared" si="435"/>
        <v>0</v>
      </c>
      <c r="AZ326" s="1173">
        <f t="shared" si="421"/>
        <v>0</v>
      </c>
      <c r="BA326" s="1224"/>
      <c r="BB326" s="1169">
        <v>0</v>
      </c>
      <c r="BC326" s="1223">
        <f t="shared" si="422"/>
        <v>0</v>
      </c>
      <c r="BD326" s="1169">
        <v>3.98</v>
      </c>
      <c r="BE326" s="1223">
        <f t="shared" si="436"/>
        <v>0</v>
      </c>
      <c r="BF326" s="1169">
        <f t="shared" si="423"/>
        <v>0</v>
      </c>
      <c r="BG326" s="1169"/>
      <c r="BH326" s="1166">
        <f t="shared" si="398"/>
        <v>0</v>
      </c>
      <c r="BI326" s="1169">
        <v>0</v>
      </c>
      <c r="BJ326" s="1223">
        <f t="shared" si="424"/>
        <v>0</v>
      </c>
      <c r="BK326" s="1169">
        <v>3.98</v>
      </c>
      <c r="BL326" s="1223">
        <f t="shared" si="437"/>
        <v>0</v>
      </c>
      <c r="BM326" s="1169">
        <f t="shared" si="425"/>
        <v>0</v>
      </c>
      <c r="BN326" s="1166">
        <f t="shared" si="402"/>
        <v>600</v>
      </c>
      <c r="BO326" s="1169">
        <v>0</v>
      </c>
      <c r="BP326" s="1223">
        <f t="shared" si="426"/>
        <v>0</v>
      </c>
      <c r="BQ326" s="1169">
        <v>3.98</v>
      </c>
      <c r="BR326" s="1223">
        <f t="shared" si="438"/>
        <v>2388</v>
      </c>
      <c r="BS326" s="1169">
        <f t="shared" si="427"/>
        <v>2388</v>
      </c>
    </row>
    <row r="327" spans="1:203" s="1189" customFormat="1" hidden="1" outlineLevel="1" x14ac:dyDescent="0.2">
      <c r="A327" s="1238" t="s">
        <v>1427</v>
      </c>
      <c r="B327" s="1228" t="s">
        <v>1428</v>
      </c>
      <c r="C327" s="1173" t="s">
        <v>1261</v>
      </c>
      <c r="D327" s="1173">
        <v>60</v>
      </c>
      <c r="E327" s="1169">
        <v>393</v>
      </c>
      <c r="F327" s="1223">
        <f t="shared" si="406"/>
        <v>23580</v>
      </c>
      <c r="G327" s="1169">
        <v>2051.09</v>
      </c>
      <c r="H327" s="1223">
        <f t="shared" si="428"/>
        <v>123065.40000000001</v>
      </c>
      <c r="I327" s="1169">
        <f t="shared" si="407"/>
        <v>146645.40000000002</v>
      </c>
      <c r="J327" s="1169"/>
      <c r="K327" s="1224"/>
      <c r="L327" s="1173">
        <v>393</v>
      </c>
      <c r="M327" s="1226">
        <f t="shared" si="408"/>
        <v>0</v>
      </c>
      <c r="N327" s="1173">
        <v>2051.09</v>
      </c>
      <c r="O327" s="1226">
        <f t="shared" si="429"/>
        <v>0</v>
      </c>
      <c r="P327" s="1173">
        <f t="shared" si="409"/>
        <v>0</v>
      </c>
      <c r="Q327" s="1224"/>
      <c r="R327" s="1173">
        <v>393</v>
      </c>
      <c r="S327" s="1226">
        <f t="shared" si="410"/>
        <v>0</v>
      </c>
      <c r="T327" s="1173">
        <v>2051.09</v>
      </c>
      <c r="U327" s="1226">
        <f t="shared" si="430"/>
        <v>0</v>
      </c>
      <c r="V327" s="1173">
        <f t="shared" si="411"/>
        <v>0</v>
      </c>
      <c r="W327" s="1226"/>
      <c r="X327" s="1173">
        <v>393</v>
      </c>
      <c r="Y327" s="1226">
        <f t="shared" si="412"/>
        <v>0</v>
      </c>
      <c r="Z327" s="1173">
        <v>2051.09</v>
      </c>
      <c r="AA327" s="1226">
        <f t="shared" si="431"/>
        <v>0</v>
      </c>
      <c r="AB327" s="1173">
        <f t="shared" si="413"/>
        <v>0</v>
      </c>
      <c r="AC327" s="1224"/>
      <c r="AD327" s="1173">
        <v>393</v>
      </c>
      <c r="AE327" s="1226">
        <f t="shared" si="414"/>
        <v>0</v>
      </c>
      <c r="AF327" s="1173">
        <v>2051.09</v>
      </c>
      <c r="AG327" s="1226">
        <f t="shared" si="432"/>
        <v>0</v>
      </c>
      <c r="AH327" s="1173">
        <f t="shared" si="415"/>
        <v>0</v>
      </c>
      <c r="AI327" s="1224"/>
      <c r="AJ327" s="1173">
        <v>393</v>
      </c>
      <c r="AK327" s="1226">
        <f t="shared" si="416"/>
        <v>0</v>
      </c>
      <c r="AL327" s="1173">
        <v>2051.09</v>
      </c>
      <c r="AM327" s="1226">
        <f t="shared" si="433"/>
        <v>0</v>
      </c>
      <c r="AN327" s="1173">
        <f t="shared" si="417"/>
        <v>0</v>
      </c>
      <c r="AO327" s="1224"/>
      <c r="AP327" s="1173">
        <v>393</v>
      </c>
      <c r="AQ327" s="1226">
        <f t="shared" si="418"/>
        <v>0</v>
      </c>
      <c r="AR327" s="1173">
        <v>2051.09</v>
      </c>
      <c r="AS327" s="1226">
        <f t="shared" si="434"/>
        <v>0</v>
      </c>
      <c r="AT327" s="1173">
        <f t="shared" si="419"/>
        <v>0</v>
      </c>
      <c r="AU327" s="1224"/>
      <c r="AV327" s="1173">
        <v>393</v>
      </c>
      <c r="AW327" s="1226">
        <f t="shared" si="420"/>
        <v>0</v>
      </c>
      <c r="AX327" s="1173">
        <v>2051.09</v>
      </c>
      <c r="AY327" s="1226">
        <f t="shared" si="435"/>
        <v>0</v>
      </c>
      <c r="AZ327" s="1173">
        <f t="shared" si="421"/>
        <v>0</v>
      </c>
      <c r="BA327" s="1224"/>
      <c r="BB327" s="1169">
        <v>393</v>
      </c>
      <c r="BC327" s="1223">
        <f t="shared" si="422"/>
        <v>0</v>
      </c>
      <c r="BD327" s="1169">
        <v>2051.09</v>
      </c>
      <c r="BE327" s="1223">
        <f t="shared" si="436"/>
        <v>0</v>
      </c>
      <c r="BF327" s="1169">
        <f t="shared" si="423"/>
        <v>0</v>
      </c>
      <c r="BG327" s="1169"/>
      <c r="BH327" s="1166">
        <f t="shared" si="398"/>
        <v>0</v>
      </c>
      <c r="BI327" s="1169">
        <v>393</v>
      </c>
      <c r="BJ327" s="1223">
        <f t="shared" si="424"/>
        <v>0</v>
      </c>
      <c r="BK327" s="1169">
        <v>2051.09</v>
      </c>
      <c r="BL327" s="1223">
        <f t="shared" si="437"/>
        <v>0</v>
      </c>
      <c r="BM327" s="1169">
        <f t="shared" si="425"/>
        <v>0</v>
      </c>
      <c r="BN327" s="1166">
        <f t="shared" si="402"/>
        <v>60</v>
      </c>
      <c r="BO327" s="1169">
        <v>393</v>
      </c>
      <c r="BP327" s="1223">
        <f t="shared" si="426"/>
        <v>23580</v>
      </c>
      <c r="BQ327" s="1169">
        <v>2051.09</v>
      </c>
      <c r="BR327" s="1223">
        <f t="shared" si="438"/>
        <v>123065.40000000001</v>
      </c>
      <c r="BS327" s="1169">
        <f t="shared" si="427"/>
        <v>146645.40000000002</v>
      </c>
    </row>
    <row r="328" spans="1:203" s="1189" customFormat="1" hidden="1" outlineLevel="1" x14ac:dyDescent="0.2">
      <c r="A328" s="1238" t="s">
        <v>1429</v>
      </c>
      <c r="B328" s="1228" t="s">
        <v>1430</v>
      </c>
      <c r="C328" s="1173" t="s">
        <v>1261</v>
      </c>
      <c r="D328" s="1173">
        <v>36</v>
      </c>
      <c r="E328" s="1169">
        <v>393</v>
      </c>
      <c r="F328" s="1223">
        <f t="shared" si="406"/>
        <v>14148</v>
      </c>
      <c r="G328" s="1169">
        <v>2175.58</v>
      </c>
      <c r="H328" s="1223">
        <f t="shared" si="428"/>
        <v>78320.88</v>
      </c>
      <c r="I328" s="1169">
        <f t="shared" si="407"/>
        <v>92468.88</v>
      </c>
      <c r="J328" s="1169"/>
      <c r="K328" s="1224"/>
      <c r="L328" s="1173">
        <v>393</v>
      </c>
      <c r="M328" s="1226">
        <f t="shared" si="408"/>
        <v>0</v>
      </c>
      <c r="N328" s="1173">
        <v>2175.58</v>
      </c>
      <c r="O328" s="1226">
        <f t="shared" si="429"/>
        <v>0</v>
      </c>
      <c r="P328" s="1173">
        <f t="shared" si="409"/>
        <v>0</v>
      </c>
      <c r="Q328" s="1224"/>
      <c r="R328" s="1173">
        <v>393</v>
      </c>
      <c r="S328" s="1226">
        <f t="shared" si="410"/>
        <v>0</v>
      </c>
      <c r="T328" s="1173">
        <v>2175.58</v>
      </c>
      <c r="U328" s="1226">
        <f t="shared" si="430"/>
        <v>0</v>
      </c>
      <c r="V328" s="1173">
        <f t="shared" si="411"/>
        <v>0</v>
      </c>
      <c r="W328" s="1226"/>
      <c r="X328" s="1173">
        <v>393</v>
      </c>
      <c r="Y328" s="1226">
        <f t="shared" si="412"/>
        <v>0</v>
      </c>
      <c r="Z328" s="1173">
        <v>2175.58</v>
      </c>
      <c r="AA328" s="1226">
        <f t="shared" si="431"/>
        <v>0</v>
      </c>
      <c r="AB328" s="1173">
        <f t="shared" si="413"/>
        <v>0</v>
      </c>
      <c r="AC328" s="1224"/>
      <c r="AD328" s="1173">
        <v>393</v>
      </c>
      <c r="AE328" s="1226">
        <f t="shared" si="414"/>
        <v>0</v>
      </c>
      <c r="AF328" s="1173">
        <v>2175.58</v>
      </c>
      <c r="AG328" s="1226">
        <f t="shared" si="432"/>
        <v>0</v>
      </c>
      <c r="AH328" s="1173">
        <f t="shared" si="415"/>
        <v>0</v>
      </c>
      <c r="AI328" s="1224"/>
      <c r="AJ328" s="1173">
        <v>393</v>
      </c>
      <c r="AK328" s="1226">
        <f t="shared" si="416"/>
        <v>0</v>
      </c>
      <c r="AL328" s="1173">
        <v>2175.58</v>
      </c>
      <c r="AM328" s="1226">
        <f t="shared" si="433"/>
        <v>0</v>
      </c>
      <c r="AN328" s="1173">
        <f t="shared" si="417"/>
        <v>0</v>
      </c>
      <c r="AO328" s="1224"/>
      <c r="AP328" s="1173">
        <v>393</v>
      </c>
      <c r="AQ328" s="1226">
        <f t="shared" si="418"/>
        <v>0</v>
      </c>
      <c r="AR328" s="1173">
        <v>2175.58</v>
      </c>
      <c r="AS328" s="1226">
        <f t="shared" si="434"/>
        <v>0</v>
      </c>
      <c r="AT328" s="1173">
        <f t="shared" si="419"/>
        <v>0</v>
      </c>
      <c r="AU328" s="1224"/>
      <c r="AV328" s="1173">
        <v>393</v>
      </c>
      <c r="AW328" s="1226">
        <f t="shared" si="420"/>
        <v>0</v>
      </c>
      <c r="AX328" s="1173">
        <v>2175.58</v>
      </c>
      <c r="AY328" s="1226">
        <f t="shared" si="435"/>
        <v>0</v>
      </c>
      <c r="AZ328" s="1173">
        <f t="shared" si="421"/>
        <v>0</v>
      </c>
      <c r="BA328" s="1224"/>
      <c r="BB328" s="1169">
        <v>393</v>
      </c>
      <c r="BC328" s="1223">
        <f t="shared" si="422"/>
        <v>0</v>
      </c>
      <c r="BD328" s="1169">
        <v>2175.58</v>
      </c>
      <c r="BE328" s="1223">
        <f t="shared" si="436"/>
        <v>0</v>
      </c>
      <c r="BF328" s="1169">
        <f t="shared" si="423"/>
        <v>0</v>
      </c>
      <c r="BG328" s="1169"/>
      <c r="BH328" s="1166">
        <f t="shared" si="398"/>
        <v>0</v>
      </c>
      <c r="BI328" s="1169">
        <v>393</v>
      </c>
      <c r="BJ328" s="1223">
        <f t="shared" si="424"/>
        <v>0</v>
      </c>
      <c r="BK328" s="1169">
        <v>2175.58</v>
      </c>
      <c r="BL328" s="1223">
        <f t="shared" si="437"/>
        <v>0</v>
      </c>
      <c r="BM328" s="1169">
        <f t="shared" si="425"/>
        <v>0</v>
      </c>
      <c r="BN328" s="1166">
        <f t="shared" si="402"/>
        <v>36</v>
      </c>
      <c r="BO328" s="1169">
        <v>393</v>
      </c>
      <c r="BP328" s="1223">
        <f t="shared" si="426"/>
        <v>14148</v>
      </c>
      <c r="BQ328" s="1169">
        <v>2175.58</v>
      </c>
      <c r="BR328" s="1223">
        <f t="shared" si="438"/>
        <v>78320.88</v>
      </c>
      <c r="BS328" s="1169">
        <f t="shared" si="427"/>
        <v>92468.88</v>
      </c>
    </row>
    <row r="329" spans="1:203" s="1189" customFormat="1" hidden="1" outlineLevel="1" x14ac:dyDescent="0.2">
      <c r="A329" s="1238" t="s">
        <v>1431</v>
      </c>
      <c r="B329" s="1228" t="s">
        <v>1432</v>
      </c>
      <c r="C329" s="1173" t="s">
        <v>1261</v>
      </c>
      <c r="D329" s="1173">
        <v>205</v>
      </c>
      <c r="E329" s="1169">
        <v>262</v>
      </c>
      <c r="F329" s="1223">
        <f t="shared" si="406"/>
        <v>53710</v>
      </c>
      <c r="G329" s="1169">
        <v>151.35</v>
      </c>
      <c r="H329" s="1223">
        <f t="shared" si="428"/>
        <v>31026.75</v>
      </c>
      <c r="I329" s="1169">
        <f t="shared" si="407"/>
        <v>84736.75</v>
      </c>
      <c r="J329" s="1169"/>
      <c r="K329" s="1224"/>
      <c r="L329" s="1173">
        <v>262</v>
      </c>
      <c r="M329" s="1226">
        <f t="shared" si="408"/>
        <v>0</v>
      </c>
      <c r="N329" s="1173">
        <v>151.35</v>
      </c>
      <c r="O329" s="1226">
        <f t="shared" si="429"/>
        <v>0</v>
      </c>
      <c r="P329" s="1173">
        <f t="shared" si="409"/>
        <v>0</v>
      </c>
      <c r="Q329" s="1224"/>
      <c r="R329" s="1173">
        <v>262</v>
      </c>
      <c r="S329" s="1226">
        <f t="shared" si="410"/>
        <v>0</v>
      </c>
      <c r="T329" s="1173">
        <v>151.35</v>
      </c>
      <c r="U329" s="1226">
        <f t="shared" si="430"/>
        <v>0</v>
      </c>
      <c r="V329" s="1173">
        <f t="shared" si="411"/>
        <v>0</v>
      </c>
      <c r="W329" s="1226"/>
      <c r="X329" s="1173">
        <v>262</v>
      </c>
      <c r="Y329" s="1226">
        <f t="shared" si="412"/>
        <v>0</v>
      </c>
      <c r="Z329" s="1173">
        <v>151.35</v>
      </c>
      <c r="AA329" s="1226">
        <f t="shared" si="431"/>
        <v>0</v>
      </c>
      <c r="AB329" s="1173">
        <f t="shared" si="413"/>
        <v>0</v>
      </c>
      <c r="AC329" s="1224"/>
      <c r="AD329" s="1173">
        <v>262</v>
      </c>
      <c r="AE329" s="1226">
        <f t="shared" si="414"/>
        <v>0</v>
      </c>
      <c r="AF329" s="1173">
        <v>151.35</v>
      </c>
      <c r="AG329" s="1226">
        <f t="shared" si="432"/>
        <v>0</v>
      </c>
      <c r="AH329" s="1173">
        <f t="shared" si="415"/>
        <v>0</v>
      </c>
      <c r="AI329" s="1224"/>
      <c r="AJ329" s="1173">
        <v>262</v>
      </c>
      <c r="AK329" s="1226">
        <f t="shared" si="416"/>
        <v>0</v>
      </c>
      <c r="AL329" s="1173">
        <v>151.35</v>
      </c>
      <c r="AM329" s="1226">
        <f t="shared" si="433"/>
        <v>0</v>
      </c>
      <c r="AN329" s="1173">
        <f t="shared" si="417"/>
        <v>0</v>
      </c>
      <c r="AO329" s="1224"/>
      <c r="AP329" s="1173">
        <v>262</v>
      </c>
      <c r="AQ329" s="1226">
        <f t="shared" si="418"/>
        <v>0</v>
      </c>
      <c r="AR329" s="1173">
        <v>151.35</v>
      </c>
      <c r="AS329" s="1226">
        <f t="shared" si="434"/>
        <v>0</v>
      </c>
      <c r="AT329" s="1173">
        <f t="shared" si="419"/>
        <v>0</v>
      </c>
      <c r="AU329" s="1224"/>
      <c r="AV329" s="1173">
        <v>262</v>
      </c>
      <c r="AW329" s="1226">
        <f t="shared" si="420"/>
        <v>0</v>
      </c>
      <c r="AX329" s="1173">
        <v>151.35</v>
      </c>
      <c r="AY329" s="1226">
        <f t="shared" si="435"/>
        <v>0</v>
      </c>
      <c r="AZ329" s="1173">
        <f t="shared" si="421"/>
        <v>0</v>
      </c>
      <c r="BA329" s="1224"/>
      <c r="BB329" s="1169">
        <v>262</v>
      </c>
      <c r="BC329" s="1223">
        <f t="shared" si="422"/>
        <v>0</v>
      </c>
      <c r="BD329" s="1169">
        <v>151.35</v>
      </c>
      <c r="BE329" s="1223">
        <f t="shared" si="436"/>
        <v>0</v>
      </c>
      <c r="BF329" s="1169">
        <f t="shared" si="423"/>
        <v>0</v>
      </c>
      <c r="BG329" s="1169"/>
      <c r="BH329" s="1166">
        <f t="shared" si="398"/>
        <v>0</v>
      </c>
      <c r="BI329" s="1169">
        <v>262</v>
      </c>
      <c r="BJ329" s="1223">
        <f t="shared" si="424"/>
        <v>0</v>
      </c>
      <c r="BK329" s="1169">
        <v>151.35</v>
      </c>
      <c r="BL329" s="1223">
        <f t="shared" si="437"/>
        <v>0</v>
      </c>
      <c r="BM329" s="1169">
        <f t="shared" si="425"/>
        <v>0</v>
      </c>
      <c r="BN329" s="1166">
        <f t="shared" si="402"/>
        <v>205</v>
      </c>
      <c r="BO329" s="1169">
        <v>262</v>
      </c>
      <c r="BP329" s="1223">
        <f t="shared" si="426"/>
        <v>53710</v>
      </c>
      <c r="BQ329" s="1169">
        <v>151.35</v>
      </c>
      <c r="BR329" s="1223">
        <f t="shared" si="438"/>
        <v>31026.75</v>
      </c>
      <c r="BS329" s="1169">
        <f t="shared" si="427"/>
        <v>84736.75</v>
      </c>
    </row>
    <row r="330" spans="1:203" s="1189" customFormat="1" ht="28.5" hidden="1" outlineLevel="1" x14ac:dyDescent="0.2">
      <c r="A330" s="1238" t="s">
        <v>1433</v>
      </c>
      <c r="B330" s="1228" t="s">
        <v>1434</v>
      </c>
      <c r="C330" s="1173" t="s">
        <v>1261</v>
      </c>
      <c r="D330" s="1173">
        <v>14</v>
      </c>
      <c r="E330" s="1169">
        <v>1048</v>
      </c>
      <c r="F330" s="1223">
        <f t="shared" si="406"/>
        <v>14672</v>
      </c>
      <c r="G330" s="1169">
        <v>1383.15</v>
      </c>
      <c r="H330" s="1223">
        <f t="shared" si="428"/>
        <v>19364.100000000002</v>
      </c>
      <c r="I330" s="1169">
        <f t="shared" si="407"/>
        <v>34036.100000000006</v>
      </c>
      <c r="J330" s="1169"/>
      <c r="K330" s="1224"/>
      <c r="L330" s="1173">
        <v>1048</v>
      </c>
      <c r="M330" s="1226">
        <f t="shared" si="408"/>
        <v>0</v>
      </c>
      <c r="N330" s="1173">
        <v>1383.15</v>
      </c>
      <c r="O330" s="1226">
        <f t="shared" si="429"/>
        <v>0</v>
      </c>
      <c r="P330" s="1173">
        <f t="shared" si="409"/>
        <v>0</v>
      </c>
      <c r="Q330" s="1224"/>
      <c r="R330" s="1173">
        <v>1048</v>
      </c>
      <c r="S330" s="1226">
        <f t="shared" si="410"/>
        <v>0</v>
      </c>
      <c r="T330" s="1173">
        <v>1383.15</v>
      </c>
      <c r="U330" s="1226">
        <f t="shared" si="430"/>
        <v>0</v>
      </c>
      <c r="V330" s="1173">
        <f t="shared" si="411"/>
        <v>0</v>
      </c>
      <c r="W330" s="1226"/>
      <c r="X330" s="1173">
        <v>1048</v>
      </c>
      <c r="Y330" s="1226">
        <f t="shared" si="412"/>
        <v>0</v>
      </c>
      <c r="Z330" s="1173">
        <v>1383.15</v>
      </c>
      <c r="AA330" s="1226">
        <f t="shared" si="431"/>
        <v>0</v>
      </c>
      <c r="AB330" s="1173">
        <f t="shared" si="413"/>
        <v>0</v>
      </c>
      <c r="AC330" s="1224"/>
      <c r="AD330" s="1173">
        <v>1048</v>
      </c>
      <c r="AE330" s="1226">
        <f t="shared" si="414"/>
        <v>0</v>
      </c>
      <c r="AF330" s="1173">
        <v>1383.15</v>
      </c>
      <c r="AG330" s="1226">
        <f t="shared" si="432"/>
        <v>0</v>
      </c>
      <c r="AH330" s="1173">
        <f t="shared" si="415"/>
        <v>0</v>
      </c>
      <c r="AI330" s="1224"/>
      <c r="AJ330" s="1173">
        <v>1048</v>
      </c>
      <c r="AK330" s="1226">
        <f t="shared" si="416"/>
        <v>0</v>
      </c>
      <c r="AL330" s="1173">
        <v>1383.15</v>
      </c>
      <c r="AM330" s="1226">
        <f t="shared" si="433"/>
        <v>0</v>
      </c>
      <c r="AN330" s="1173">
        <f t="shared" si="417"/>
        <v>0</v>
      </c>
      <c r="AO330" s="1224"/>
      <c r="AP330" s="1173">
        <v>1048</v>
      </c>
      <c r="AQ330" s="1226">
        <f t="shared" si="418"/>
        <v>0</v>
      </c>
      <c r="AR330" s="1173">
        <v>1383.15</v>
      </c>
      <c r="AS330" s="1226">
        <f t="shared" si="434"/>
        <v>0</v>
      </c>
      <c r="AT330" s="1173">
        <f t="shared" si="419"/>
        <v>0</v>
      </c>
      <c r="AU330" s="1224"/>
      <c r="AV330" s="1173">
        <v>1048</v>
      </c>
      <c r="AW330" s="1226">
        <f t="shared" si="420"/>
        <v>0</v>
      </c>
      <c r="AX330" s="1173">
        <v>1383.15</v>
      </c>
      <c r="AY330" s="1226">
        <f t="shared" si="435"/>
        <v>0</v>
      </c>
      <c r="AZ330" s="1173">
        <f t="shared" si="421"/>
        <v>0</v>
      </c>
      <c r="BA330" s="1224"/>
      <c r="BB330" s="1169">
        <v>1048</v>
      </c>
      <c r="BC330" s="1223">
        <f t="shared" si="422"/>
        <v>0</v>
      </c>
      <c r="BD330" s="1169">
        <v>1383.15</v>
      </c>
      <c r="BE330" s="1223">
        <f t="shared" si="436"/>
        <v>0</v>
      </c>
      <c r="BF330" s="1169">
        <f t="shared" si="423"/>
        <v>0</v>
      </c>
      <c r="BG330" s="1169"/>
      <c r="BH330" s="1166">
        <f t="shared" si="398"/>
        <v>0</v>
      </c>
      <c r="BI330" s="1169">
        <v>1048</v>
      </c>
      <c r="BJ330" s="1223">
        <f t="shared" si="424"/>
        <v>0</v>
      </c>
      <c r="BK330" s="1169">
        <v>1383.15</v>
      </c>
      <c r="BL330" s="1223">
        <f t="shared" si="437"/>
        <v>0</v>
      </c>
      <c r="BM330" s="1169">
        <f t="shared" si="425"/>
        <v>0</v>
      </c>
      <c r="BN330" s="1166">
        <f t="shared" si="402"/>
        <v>14</v>
      </c>
      <c r="BO330" s="1169">
        <v>1048</v>
      </c>
      <c r="BP330" s="1223">
        <f t="shared" si="426"/>
        <v>14672</v>
      </c>
      <c r="BQ330" s="1169">
        <v>1383.15</v>
      </c>
      <c r="BR330" s="1223">
        <f t="shared" si="438"/>
        <v>19364.100000000002</v>
      </c>
      <c r="BS330" s="1169">
        <f t="shared" si="427"/>
        <v>34036.100000000006</v>
      </c>
    </row>
    <row r="331" spans="1:203" s="1189" customFormat="1" hidden="1" outlineLevel="1" x14ac:dyDescent="0.2">
      <c r="A331" s="1238" t="s">
        <v>1435</v>
      </c>
      <c r="B331" s="1228" t="s">
        <v>268</v>
      </c>
      <c r="C331" s="1173" t="s">
        <v>1264</v>
      </c>
      <c r="D331" s="1173">
        <v>1</v>
      </c>
      <c r="E331" s="1169">
        <v>19600</v>
      </c>
      <c r="F331" s="1223">
        <f t="shared" si="406"/>
        <v>19600</v>
      </c>
      <c r="G331" s="1169">
        <v>0</v>
      </c>
      <c r="H331" s="1223"/>
      <c r="I331" s="1169">
        <f t="shared" si="407"/>
        <v>19600</v>
      </c>
      <c r="J331" s="1169"/>
      <c r="K331" s="1224"/>
      <c r="L331" s="1173">
        <v>19600</v>
      </c>
      <c r="M331" s="1226">
        <f t="shared" si="408"/>
        <v>0</v>
      </c>
      <c r="N331" s="1173">
        <v>0</v>
      </c>
      <c r="O331" s="1226"/>
      <c r="P331" s="1173">
        <f t="shared" si="409"/>
        <v>0</v>
      </c>
      <c r="Q331" s="1224"/>
      <c r="R331" s="1173">
        <v>19600</v>
      </c>
      <c r="S331" s="1226">
        <f t="shared" si="410"/>
        <v>0</v>
      </c>
      <c r="T331" s="1173">
        <v>0</v>
      </c>
      <c r="U331" s="1226"/>
      <c r="V331" s="1173">
        <f t="shared" si="411"/>
        <v>0</v>
      </c>
      <c r="W331" s="1226"/>
      <c r="X331" s="1173">
        <v>19600</v>
      </c>
      <c r="Y331" s="1226">
        <f t="shared" si="412"/>
        <v>0</v>
      </c>
      <c r="Z331" s="1173">
        <v>0</v>
      </c>
      <c r="AA331" s="1226"/>
      <c r="AB331" s="1173">
        <f t="shared" si="413"/>
        <v>0</v>
      </c>
      <c r="AC331" s="1224"/>
      <c r="AD331" s="1173">
        <v>19600</v>
      </c>
      <c r="AE331" s="1226">
        <f t="shared" si="414"/>
        <v>0</v>
      </c>
      <c r="AF331" s="1173">
        <v>0</v>
      </c>
      <c r="AG331" s="1226"/>
      <c r="AH331" s="1173">
        <f t="shared" si="415"/>
        <v>0</v>
      </c>
      <c r="AI331" s="1224"/>
      <c r="AJ331" s="1173">
        <v>19600</v>
      </c>
      <c r="AK331" s="1226">
        <f t="shared" si="416"/>
        <v>0</v>
      </c>
      <c r="AL331" s="1173">
        <v>0</v>
      </c>
      <c r="AM331" s="1226"/>
      <c r="AN331" s="1173">
        <f t="shared" si="417"/>
        <v>0</v>
      </c>
      <c r="AO331" s="1224"/>
      <c r="AP331" s="1173">
        <v>19600</v>
      </c>
      <c r="AQ331" s="1226">
        <f t="shared" si="418"/>
        <v>0</v>
      </c>
      <c r="AR331" s="1173">
        <v>0</v>
      </c>
      <c r="AS331" s="1226"/>
      <c r="AT331" s="1173">
        <f t="shared" si="419"/>
        <v>0</v>
      </c>
      <c r="AU331" s="1224"/>
      <c r="AV331" s="1173">
        <v>19600</v>
      </c>
      <c r="AW331" s="1226">
        <f t="shared" si="420"/>
        <v>0</v>
      </c>
      <c r="AX331" s="1173">
        <v>0</v>
      </c>
      <c r="AY331" s="1226"/>
      <c r="AZ331" s="1173">
        <f t="shared" si="421"/>
        <v>0</v>
      </c>
      <c r="BA331" s="1224"/>
      <c r="BB331" s="1169">
        <v>19600</v>
      </c>
      <c r="BC331" s="1223">
        <f t="shared" si="422"/>
        <v>0</v>
      </c>
      <c r="BD331" s="1169">
        <v>0</v>
      </c>
      <c r="BE331" s="1223"/>
      <c r="BF331" s="1169">
        <f t="shared" si="423"/>
        <v>0</v>
      </c>
      <c r="BG331" s="1169"/>
      <c r="BH331" s="1166">
        <f t="shared" si="398"/>
        <v>0</v>
      </c>
      <c r="BI331" s="1169">
        <v>19600</v>
      </c>
      <c r="BJ331" s="1223">
        <f t="shared" si="424"/>
        <v>0</v>
      </c>
      <c r="BK331" s="1169">
        <v>0</v>
      </c>
      <c r="BL331" s="1223"/>
      <c r="BM331" s="1169">
        <f t="shared" si="425"/>
        <v>0</v>
      </c>
      <c r="BN331" s="1166">
        <f t="shared" si="402"/>
        <v>1</v>
      </c>
      <c r="BO331" s="1169">
        <v>19600</v>
      </c>
      <c r="BP331" s="1223">
        <f t="shared" si="426"/>
        <v>19600</v>
      </c>
      <c r="BQ331" s="1169">
        <v>0</v>
      </c>
      <c r="BR331" s="1223"/>
      <c r="BS331" s="1169">
        <f t="shared" si="427"/>
        <v>19600</v>
      </c>
    </row>
    <row r="332" spans="1:203" s="1189" customFormat="1" hidden="1" outlineLevel="1" x14ac:dyDescent="0.2">
      <c r="A332" s="1238" t="s">
        <v>1436</v>
      </c>
      <c r="B332" s="1228" t="s">
        <v>358</v>
      </c>
      <c r="C332" s="1173" t="s">
        <v>1264</v>
      </c>
      <c r="D332" s="1173">
        <v>1</v>
      </c>
      <c r="E332" s="1169">
        <v>53448</v>
      </c>
      <c r="F332" s="1223">
        <f t="shared" si="406"/>
        <v>53448</v>
      </c>
      <c r="G332" s="1169">
        <v>0</v>
      </c>
      <c r="H332" s="1223"/>
      <c r="I332" s="1169">
        <f t="shared" si="407"/>
        <v>53448</v>
      </c>
      <c r="J332" s="1169"/>
      <c r="K332" s="1224"/>
      <c r="L332" s="1173">
        <v>53448</v>
      </c>
      <c r="M332" s="1226">
        <f t="shared" si="408"/>
        <v>0</v>
      </c>
      <c r="N332" s="1173">
        <v>0</v>
      </c>
      <c r="O332" s="1226"/>
      <c r="P332" s="1173">
        <f t="shared" si="409"/>
        <v>0</v>
      </c>
      <c r="Q332" s="1224"/>
      <c r="R332" s="1173">
        <v>53448</v>
      </c>
      <c r="S332" s="1226">
        <f t="shared" si="410"/>
        <v>0</v>
      </c>
      <c r="T332" s="1173">
        <v>0</v>
      </c>
      <c r="U332" s="1226"/>
      <c r="V332" s="1173">
        <f t="shared" si="411"/>
        <v>0</v>
      </c>
      <c r="W332" s="1226"/>
      <c r="X332" s="1173">
        <v>53448</v>
      </c>
      <c r="Y332" s="1226">
        <f t="shared" si="412"/>
        <v>0</v>
      </c>
      <c r="Z332" s="1173">
        <v>0</v>
      </c>
      <c r="AA332" s="1226"/>
      <c r="AB332" s="1173">
        <f t="shared" si="413"/>
        <v>0</v>
      </c>
      <c r="AC332" s="1224"/>
      <c r="AD332" s="1173">
        <v>53448</v>
      </c>
      <c r="AE332" s="1226">
        <f t="shared" si="414"/>
        <v>0</v>
      </c>
      <c r="AF332" s="1173">
        <v>0</v>
      </c>
      <c r="AG332" s="1226"/>
      <c r="AH332" s="1173">
        <f t="shared" si="415"/>
        <v>0</v>
      </c>
      <c r="AI332" s="1224"/>
      <c r="AJ332" s="1173">
        <v>53448</v>
      </c>
      <c r="AK332" s="1226">
        <f t="shared" si="416"/>
        <v>0</v>
      </c>
      <c r="AL332" s="1173">
        <v>0</v>
      </c>
      <c r="AM332" s="1226"/>
      <c r="AN332" s="1173">
        <f t="shared" si="417"/>
        <v>0</v>
      </c>
      <c r="AO332" s="1224"/>
      <c r="AP332" s="1173">
        <v>53448</v>
      </c>
      <c r="AQ332" s="1226">
        <f t="shared" si="418"/>
        <v>0</v>
      </c>
      <c r="AR332" s="1173">
        <v>0</v>
      </c>
      <c r="AS332" s="1226"/>
      <c r="AT332" s="1173">
        <f t="shared" si="419"/>
        <v>0</v>
      </c>
      <c r="AU332" s="1224"/>
      <c r="AV332" s="1173">
        <v>53448</v>
      </c>
      <c r="AW332" s="1226">
        <f t="shared" si="420"/>
        <v>0</v>
      </c>
      <c r="AX332" s="1173">
        <v>0</v>
      </c>
      <c r="AY332" s="1226"/>
      <c r="AZ332" s="1173">
        <f t="shared" si="421"/>
        <v>0</v>
      </c>
      <c r="BA332" s="1224"/>
      <c r="BB332" s="1169">
        <v>53448</v>
      </c>
      <c r="BC332" s="1223">
        <f t="shared" si="422"/>
        <v>0</v>
      </c>
      <c r="BD332" s="1169">
        <v>0</v>
      </c>
      <c r="BE332" s="1223"/>
      <c r="BF332" s="1169">
        <f t="shared" si="423"/>
        <v>0</v>
      </c>
      <c r="BG332" s="1169"/>
      <c r="BH332" s="1166">
        <f t="shared" si="398"/>
        <v>0</v>
      </c>
      <c r="BI332" s="1169">
        <v>53448</v>
      </c>
      <c r="BJ332" s="1223">
        <f t="shared" si="424"/>
        <v>0</v>
      </c>
      <c r="BK332" s="1169">
        <v>0</v>
      </c>
      <c r="BL332" s="1223"/>
      <c r="BM332" s="1169">
        <f t="shared" si="425"/>
        <v>0</v>
      </c>
      <c r="BN332" s="1166">
        <f t="shared" si="402"/>
        <v>1</v>
      </c>
      <c r="BO332" s="1169">
        <v>53448</v>
      </c>
      <c r="BP332" s="1223">
        <f t="shared" si="426"/>
        <v>53448</v>
      </c>
      <c r="BQ332" s="1169">
        <v>0</v>
      </c>
      <c r="BR332" s="1223"/>
      <c r="BS332" s="1169">
        <f t="shared" si="427"/>
        <v>53448</v>
      </c>
    </row>
    <row r="333" spans="1:203" s="1242" customFormat="1" ht="15.75" customHeight="1" x14ac:dyDescent="0.2">
      <c r="A333" s="1205" t="s">
        <v>383</v>
      </c>
      <c r="B333" s="1148" t="s">
        <v>384</v>
      </c>
      <c r="C333" s="1149"/>
      <c r="D333" s="1149"/>
      <c r="E333" s="1149"/>
      <c r="F333" s="1149"/>
      <c r="G333" s="1149"/>
      <c r="H333" s="1149"/>
      <c r="I333" s="1149"/>
      <c r="J333" s="1149"/>
      <c r="K333" s="1149"/>
      <c r="L333" s="1149"/>
      <c r="M333" s="1149"/>
      <c r="N333" s="1149"/>
      <c r="O333" s="1149"/>
      <c r="P333" s="1149"/>
      <c r="Q333" s="1149"/>
      <c r="R333" s="1149"/>
      <c r="S333" s="1149"/>
      <c r="T333" s="1149"/>
      <c r="U333" s="1149"/>
      <c r="V333" s="1149"/>
      <c r="W333" s="1149"/>
      <c r="X333" s="1156"/>
      <c r="Y333" s="1208">
        <f>Y334+Y335+Y336+Y337+Y338+Y339+Y340</f>
        <v>522553.27500000002</v>
      </c>
      <c r="Z333" s="1209"/>
      <c r="AA333" s="1208">
        <f>AA334+AA335+AA336+AA337+AA338+AA339+AA340</f>
        <v>299749.2</v>
      </c>
      <c r="AB333" s="1208">
        <f>AB334+AB335+AB336+AB337+AB338+AB339+AB340</f>
        <v>822302.47500000009</v>
      </c>
      <c r="AC333" s="1145"/>
      <c r="AD333" s="1156"/>
      <c r="AE333" s="1208">
        <f>AE334+AE335+AE336+AE337+AE338+AE339+AE340</f>
        <v>0</v>
      </c>
      <c r="AF333" s="1209"/>
      <c r="AG333" s="1208">
        <f>AG334+AG335+AG336+AG337+AG338+AG339+AG340</f>
        <v>0</v>
      </c>
      <c r="AH333" s="1208">
        <f>AH334+AH335+AH336+AH337+AH338+AH339+AH340</f>
        <v>0</v>
      </c>
      <c r="AI333" s="1145"/>
      <c r="AJ333" s="1156"/>
      <c r="AK333" s="1208">
        <f>AK334+AK335+AK336+AK337+AK338+AK339+AK340</f>
        <v>0</v>
      </c>
      <c r="AL333" s="1209"/>
      <c r="AM333" s="1208">
        <f>AM334+AM335+AM336+AM337+AM338+AM339+AM340</f>
        <v>0</v>
      </c>
      <c r="AN333" s="1208">
        <f>AN334+AN335+AN336+AN337+AN338+AN339+AN340</f>
        <v>0</v>
      </c>
      <c r="AO333" s="1145"/>
      <c r="AP333" s="1156"/>
      <c r="AQ333" s="1208">
        <f>AQ334+AQ335+AQ336+AQ337+AQ338+AQ339+AQ340</f>
        <v>0</v>
      </c>
      <c r="AR333" s="1209"/>
      <c r="AS333" s="1208">
        <f>AS334+AS335+AS336+AS337+AS338+AS339+AS340</f>
        <v>0</v>
      </c>
      <c r="AT333" s="1208">
        <f>AT334+AT335+AT336+AT337+AT338+AT339+AT340</f>
        <v>0</v>
      </c>
      <c r="AU333" s="1145"/>
      <c r="AV333" s="1156"/>
      <c r="AW333" s="1208">
        <f>AW334+AW335+AW336+AW337+AW338+AW339+AW340</f>
        <v>0</v>
      </c>
      <c r="AX333" s="1209"/>
      <c r="AY333" s="1208">
        <f>AY334+AY335+AY336+AY337+AY338+AY339+AY340</f>
        <v>0</v>
      </c>
      <c r="AZ333" s="1208">
        <f>AZ334+AZ335+AZ336+AZ337+AZ338+AZ339+AZ340</f>
        <v>0</v>
      </c>
      <c r="BA333" s="1145"/>
      <c r="BB333" s="1151"/>
      <c r="BC333" s="1206">
        <f>BC334+BC335+BC336+BC337+BC338+BC339+BC340</f>
        <v>0</v>
      </c>
      <c r="BD333" s="1207"/>
      <c r="BE333" s="1206">
        <f>BE334+BE335+BE336+BE337+BE338+BE339+BE340</f>
        <v>0</v>
      </c>
      <c r="BF333" s="1206">
        <f>BF334+BF335+BF336+BF337+BF338+BF339+BF340</f>
        <v>0</v>
      </c>
      <c r="BG333" s="1155"/>
      <c r="BH333" s="1166">
        <f t="shared" si="398"/>
        <v>0</v>
      </c>
      <c r="BI333" s="1151"/>
      <c r="BJ333" s="1206">
        <f>BJ334+BJ335+BJ336+BJ337+BJ338+BJ339+BJ340</f>
        <v>2218282.5449999999</v>
      </c>
      <c r="BK333" s="1207"/>
      <c r="BL333" s="1206">
        <f>BL334+BL335+BL336+BL337+BL338+BL339+BL340</f>
        <v>2662488.4299999997</v>
      </c>
      <c r="BM333" s="1206">
        <f>BM334+BM335+BM336+BM337+BM338+BM339+BM340</f>
        <v>4880770.9749999996</v>
      </c>
      <c r="BN333" s="1166">
        <f t="shared" si="402"/>
        <v>0</v>
      </c>
      <c r="BO333" s="1151"/>
      <c r="BP333" s="1206">
        <f>BP334+BP335+BP336+BP337+BP338+BP339+BP340</f>
        <v>927283.8642500001</v>
      </c>
      <c r="BQ333" s="1207"/>
      <c r="BR333" s="1206">
        <f>BR334+BR335+BR336+BR337+BR338+BR339+BR340</f>
        <v>811680.92989000003</v>
      </c>
      <c r="BS333" s="1206">
        <f>BS334+BS335+BS336+BS337+BS338+BS339+BS340</f>
        <v>1738964.7941400004</v>
      </c>
      <c r="BT333" s="1125"/>
      <c r="BU333" s="1125"/>
      <c r="BV333" s="1125"/>
      <c r="BW333" s="1125"/>
      <c r="BX333" s="1125"/>
      <c r="BY333" s="1125"/>
      <c r="BZ333" s="1125"/>
      <c r="CA333" s="1125"/>
      <c r="CB333" s="1125"/>
      <c r="CC333" s="1125"/>
      <c r="CD333" s="1125"/>
      <c r="CE333" s="1125"/>
      <c r="CF333" s="1125"/>
      <c r="CG333" s="1125"/>
      <c r="CH333" s="1125"/>
      <c r="CI333" s="1125"/>
      <c r="CJ333" s="1125"/>
      <c r="CK333" s="1125"/>
      <c r="CL333" s="1125"/>
      <c r="CM333" s="1125"/>
      <c r="CN333" s="1125"/>
      <c r="CO333" s="1125"/>
      <c r="CP333" s="1125"/>
      <c r="CQ333" s="1125"/>
      <c r="CR333" s="1125"/>
      <c r="CS333" s="1125"/>
      <c r="CT333" s="1125"/>
      <c r="CU333" s="1125"/>
      <c r="CV333" s="1125"/>
      <c r="CW333" s="1125"/>
      <c r="CX333" s="1125"/>
      <c r="CY333" s="1125"/>
      <c r="CZ333" s="1125"/>
      <c r="DA333" s="1125"/>
      <c r="DB333" s="1125"/>
      <c r="DC333" s="1125"/>
      <c r="DD333" s="1125"/>
      <c r="DE333" s="1125"/>
      <c r="DF333" s="1125"/>
      <c r="DG333" s="1125"/>
      <c r="DH333" s="1125"/>
      <c r="DI333" s="1125"/>
      <c r="DJ333" s="1125"/>
      <c r="DK333" s="1125"/>
      <c r="DL333" s="1125"/>
      <c r="DM333" s="1125"/>
      <c r="DN333" s="1125"/>
      <c r="DO333" s="1125"/>
      <c r="DP333" s="1125"/>
      <c r="DQ333" s="1125"/>
      <c r="DR333" s="1125"/>
      <c r="DS333" s="1125"/>
      <c r="DT333" s="1125"/>
      <c r="DU333" s="1125"/>
      <c r="DV333" s="1125"/>
      <c r="DW333" s="1125"/>
      <c r="DX333" s="1125"/>
      <c r="DY333" s="1125"/>
      <c r="DZ333" s="1125"/>
      <c r="EA333" s="1125"/>
      <c r="EB333" s="1125"/>
      <c r="EC333" s="1125"/>
      <c r="ED333" s="1125"/>
      <c r="EE333" s="1125"/>
      <c r="EF333" s="1125"/>
      <c r="EG333" s="1125"/>
      <c r="EH333" s="1125"/>
      <c r="EI333" s="1125"/>
      <c r="EJ333" s="1125"/>
      <c r="EK333" s="1125"/>
      <c r="EL333" s="1125"/>
      <c r="EM333" s="1125"/>
      <c r="EN333" s="1125"/>
      <c r="EO333" s="1125"/>
      <c r="EP333" s="1125"/>
      <c r="EQ333" s="1125"/>
      <c r="ER333" s="1125"/>
      <c r="ES333" s="1125"/>
      <c r="ET333" s="1125"/>
      <c r="EU333" s="1125"/>
      <c r="EV333" s="1125"/>
      <c r="EW333" s="1125"/>
      <c r="EX333" s="1125"/>
      <c r="EY333" s="1125"/>
      <c r="EZ333" s="1125"/>
      <c r="FA333" s="1125"/>
      <c r="FB333" s="1125"/>
      <c r="FC333" s="1125"/>
      <c r="FD333" s="1125"/>
      <c r="FE333" s="1125"/>
      <c r="FF333" s="1125"/>
      <c r="FG333" s="1125"/>
      <c r="FH333" s="1125"/>
      <c r="FI333" s="1125"/>
      <c r="FJ333" s="1125"/>
      <c r="FK333" s="1125"/>
      <c r="FL333" s="1125"/>
      <c r="FM333" s="1125"/>
      <c r="FN333" s="1125"/>
      <c r="FO333" s="1125"/>
      <c r="FP333" s="1125"/>
      <c r="FQ333" s="1125"/>
      <c r="FR333" s="1125"/>
      <c r="FS333" s="1125"/>
      <c r="FT333" s="1125"/>
      <c r="FU333" s="1125"/>
      <c r="FV333" s="1125"/>
      <c r="FW333" s="1125"/>
      <c r="FX333" s="1125"/>
      <c r="FY333" s="1125"/>
      <c r="FZ333" s="1125"/>
      <c r="GA333" s="1125"/>
      <c r="GB333" s="1125"/>
      <c r="GC333" s="1125"/>
      <c r="GD333" s="1125"/>
      <c r="GE333" s="1125"/>
      <c r="GF333" s="1125"/>
      <c r="GG333" s="1125"/>
      <c r="GH333" s="1125"/>
      <c r="GI333" s="1125"/>
      <c r="GJ333" s="1125"/>
      <c r="GK333" s="1125"/>
      <c r="GL333" s="1125"/>
      <c r="GM333" s="1125"/>
      <c r="GN333" s="1125"/>
      <c r="GO333" s="1125"/>
      <c r="GP333" s="1125"/>
      <c r="GQ333" s="1125"/>
      <c r="GR333" s="1125"/>
      <c r="GS333" s="1125"/>
      <c r="GT333" s="1125"/>
      <c r="GU333" s="1125"/>
    </row>
    <row r="334" spans="1:203" ht="21" hidden="1" customHeight="1" outlineLevel="1" x14ac:dyDescent="0.2">
      <c r="A334" s="1238" t="s">
        <v>838</v>
      </c>
      <c r="B334" s="1248" t="s">
        <v>1437</v>
      </c>
      <c r="C334" s="1177" t="s">
        <v>1252</v>
      </c>
      <c r="D334" s="1177">
        <v>2.2000000000000002</v>
      </c>
      <c r="E334" s="1178">
        <v>117100</v>
      </c>
      <c r="F334" s="1223">
        <f>D334*E334</f>
        <v>257620.00000000003</v>
      </c>
      <c r="G334" s="1178">
        <v>208116</v>
      </c>
      <c r="H334" s="1223">
        <f>D334*G334</f>
        <v>457855.2</v>
      </c>
      <c r="I334" s="1229">
        <f t="shared" ref="I334:I340" si="439">E334*D334+G334*D334</f>
        <v>715475.20000000007</v>
      </c>
      <c r="J334" s="1229"/>
      <c r="K334" s="1179">
        <v>2.1800000000000002</v>
      </c>
      <c r="L334" s="1180">
        <v>117100</v>
      </c>
      <c r="M334" s="1226">
        <f>K334*L334</f>
        <v>255278.00000000003</v>
      </c>
      <c r="N334" s="1180">
        <v>208116</v>
      </c>
      <c r="O334" s="1226">
        <f>K334*N334</f>
        <v>453692.88</v>
      </c>
      <c r="P334" s="1230">
        <f t="shared" ref="P334:P340" si="440">L334*K334+N334*K334</f>
        <v>708970.88</v>
      </c>
      <c r="Q334" s="1179"/>
      <c r="R334" s="1180">
        <v>117100</v>
      </c>
      <c r="S334" s="1226">
        <f>Q334*R334</f>
        <v>0</v>
      </c>
      <c r="T334" s="1180">
        <v>208116</v>
      </c>
      <c r="U334" s="1226">
        <f>Q334*T334</f>
        <v>0</v>
      </c>
      <c r="V334" s="1230">
        <f t="shared" ref="V334:V340" si="441">R334*Q334+T334*Q334</f>
        <v>0</v>
      </c>
      <c r="W334" s="1179"/>
      <c r="X334" s="1180">
        <v>117100</v>
      </c>
      <c r="Y334" s="1226">
        <f>W334*X334</f>
        <v>0</v>
      </c>
      <c r="Z334" s="1180">
        <v>208116</v>
      </c>
      <c r="AA334" s="1226">
        <f>W334*Z334</f>
        <v>0</v>
      </c>
      <c r="AB334" s="1230">
        <f t="shared" ref="AB334:AB340" si="442">X334*W334+Z334*W334</f>
        <v>0</v>
      </c>
      <c r="AC334" s="1179"/>
      <c r="AD334" s="1180">
        <v>117100</v>
      </c>
      <c r="AE334" s="1226">
        <f>AC334*AD334</f>
        <v>0</v>
      </c>
      <c r="AF334" s="1180">
        <v>208116</v>
      </c>
      <c r="AG334" s="1226">
        <f>AC334*AF334</f>
        <v>0</v>
      </c>
      <c r="AH334" s="1230">
        <f t="shared" ref="AH334:AH340" si="443">AD334*AC334+AF334*AC334</f>
        <v>0</v>
      </c>
      <c r="AI334" s="1179"/>
      <c r="AJ334" s="1180">
        <v>117100</v>
      </c>
      <c r="AK334" s="1226">
        <f>AI334*AJ334</f>
        <v>0</v>
      </c>
      <c r="AL334" s="1180">
        <v>208116</v>
      </c>
      <c r="AM334" s="1226">
        <f>AI334*AL334</f>
        <v>0</v>
      </c>
      <c r="AN334" s="1230">
        <f t="shared" ref="AN334:AN340" si="444">AJ334*AI334+AL334*AI334</f>
        <v>0</v>
      </c>
      <c r="AO334" s="1179"/>
      <c r="AP334" s="1180">
        <v>117100</v>
      </c>
      <c r="AQ334" s="1226">
        <f>AO334*AP334</f>
        <v>0</v>
      </c>
      <c r="AR334" s="1180">
        <v>208116</v>
      </c>
      <c r="AS334" s="1226">
        <f>AO334*AR334</f>
        <v>0</v>
      </c>
      <c r="AT334" s="1230">
        <f t="shared" ref="AT334:AT340" si="445">AP334*AO334+AR334*AO334</f>
        <v>0</v>
      </c>
      <c r="AU334" s="1179"/>
      <c r="AV334" s="1180">
        <v>117100</v>
      </c>
      <c r="AW334" s="1226">
        <f>AU334*AV334</f>
        <v>0</v>
      </c>
      <c r="AX334" s="1180">
        <v>208116</v>
      </c>
      <c r="AY334" s="1226">
        <f>AU334*AX334</f>
        <v>0</v>
      </c>
      <c r="AZ334" s="1230">
        <f t="shared" ref="AZ334:AZ340" si="446">AV334*AU334+AX334*AU334</f>
        <v>0</v>
      </c>
      <c r="BA334" s="1179"/>
      <c r="BB334" s="1178">
        <v>117100</v>
      </c>
      <c r="BC334" s="1223">
        <f>BA334*BB334</f>
        <v>0</v>
      </c>
      <c r="BD334" s="1178">
        <v>208116</v>
      </c>
      <c r="BE334" s="1223">
        <f>BA334*BD334</f>
        <v>0</v>
      </c>
      <c r="BF334" s="1229">
        <f t="shared" ref="BF334:BF340" si="447">BB334*BA334+BD334*BA334</f>
        <v>0</v>
      </c>
      <c r="BG334" s="1229"/>
      <c r="BH334" s="1166">
        <f t="shared" si="398"/>
        <v>2.1800000000000002</v>
      </c>
      <c r="BI334" s="1178">
        <v>117100</v>
      </c>
      <c r="BJ334" s="1223">
        <f>BH334*BI334</f>
        <v>255278.00000000003</v>
      </c>
      <c r="BK334" s="1178">
        <v>208116</v>
      </c>
      <c r="BL334" s="1223">
        <f>BH334*BK334</f>
        <v>453692.88</v>
      </c>
      <c r="BM334" s="1229">
        <f t="shared" ref="BM334:BM340" si="448">BI334*BH334+BK334*BH334</f>
        <v>708970.88</v>
      </c>
      <c r="BN334" s="1166">
        <f t="shared" si="402"/>
        <v>2.0000000000000018E-2</v>
      </c>
      <c r="BO334" s="1178">
        <v>117100</v>
      </c>
      <c r="BP334" s="1223">
        <f>BN334*BO334</f>
        <v>2342.0000000000023</v>
      </c>
      <c r="BQ334" s="1178">
        <v>208116</v>
      </c>
      <c r="BR334" s="1223">
        <f>BN334*BQ334</f>
        <v>4162.3200000000033</v>
      </c>
      <c r="BS334" s="1229">
        <f t="shared" ref="BS334:BS340" si="449">BO334*BN334+BQ334*BN334</f>
        <v>6504.3200000000052</v>
      </c>
    </row>
    <row r="335" spans="1:203" ht="30.75" hidden="1" customHeight="1" outlineLevel="1" x14ac:dyDescent="0.2">
      <c r="A335" s="1238" t="s">
        <v>842</v>
      </c>
      <c r="B335" s="1248" t="s">
        <v>1438</v>
      </c>
      <c r="C335" s="1177" t="s">
        <v>1167</v>
      </c>
      <c r="D335" s="1177">
        <v>182.5</v>
      </c>
      <c r="E335" s="1178">
        <v>2711</v>
      </c>
      <c r="F335" s="1223">
        <f t="shared" ref="F335:F340" si="450">D335*E335</f>
        <v>494757.5</v>
      </c>
      <c r="G335" s="1178">
        <v>7373</v>
      </c>
      <c r="H335" s="1223">
        <f t="shared" ref="H335:H340" si="451">D335*G335</f>
        <v>1345572.5</v>
      </c>
      <c r="I335" s="1229">
        <f t="shared" si="439"/>
        <v>1840330</v>
      </c>
      <c r="J335" s="1229"/>
      <c r="K335" s="1179">
        <v>175.57</v>
      </c>
      <c r="L335" s="1180">
        <v>2711</v>
      </c>
      <c r="M335" s="1226">
        <f t="shared" ref="M335:M340" si="452">K335*L335</f>
        <v>475970.26999999996</v>
      </c>
      <c r="N335" s="1180">
        <v>7373</v>
      </c>
      <c r="O335" s="1226">
        <f t="shared" ref="O335:O340" si="453">K335*N335</f>
        <v>1294477.6099999999</v>
      </c>
      <c r="P335" s="1230">
        <f t="shared" si="440"/>
        <v>1770447.88</v>
      </c>
      <c r="Q335" s="1179"/>
      <c r="R335" s="1180">
        <v>2711</v>
      </c>
      <c r="S335" s="1226">
        <f t="shared" ref="S335:S340" si="454">Q335*R335</f>
        <v>0</v>
      </c>
      <c r="T335" s="1180">
        <v>7373</v>
      </c>
      <c r="U335" s="1226">
        <f t="shared" ref="U335:U340" si="455">Q335*T335</f>
        <v>0</v>
      </c>
      <c r="V335" s="1230">
        <f t="shared" si="441"/>
        <v>0</v>
      </c>
      <c r="W335" s="1179"/>
      <c r="X335" s="1180">
        <v>2711</v>
      </c>
      <c r="Y335" s="1226">
        <f t="shared" ref="Y335:Y340" si="456">W335*X335</f>
        <v>0</v>
      </c>
      <c r="Z335" s="1180">
        <v>7373</v>
      </c>
      <c r="AA335" s="1226">
        <f t="shared" ref="AA335:AA340" si="457">W335*Z335</f>
        <v>0</v>
      </c>
      <c r="AB335" s="1230">
        <f t="shared" si="442"/>
        <v>0</v>
      </c>
      <c r="AC335" s="1179"/>
      <c r="AD335" s="1180">
        <v>2711</v>
      </c>
      <c r="AE335" s="1226">
        <f t="shared" ref="AE335:AE340" si="458">AC335*AD335</f>
        <v>0</v>
      </c>
      <c r="AF335" s="1180">
        <v>7373</v>
      </c>
      <c r="AG335" s="1226">
        <f t="shared" ref="AG335:AG340" si="459">AC335*AF335</f>
        <v>0</v>
      </c>
      <c r="AH335" s="1230">
        <f t="shared" si="443"/>
        <v>0</v>
      </c>
      <c r="AI335" s="1179"/>
      <c r="AJ335" s="1180">
        <v>2711</v>
      </c>
      <c r="AK335" s="1226">
        <f t="shared" ref="AK335:AK340" si="460">AI335*AJ335</f>
        <v>0</v>
      </c>
      <c r="AL335" s="1180">
        <v>7373</v>
      </c>
      <c r="AM335" s="1226">
        <f t="shared" ref="AM335:AM340" si="461">AI335*AL335</f>
        <v>0</v>
      </c>
      <c r="AN335" s="1230">
        <f t="shared" si="444"/>
        <v>0</v>
      </c>
      <c r="AO335" s="1179"/>
      <c r="AP335" s="1180">
        <v>2711</v>
      </c>
      <c r="AQ335" s="1226">
        <f t="shared" ref="AQ335:AQ340" si="462">AO335*AP335</f>
        <v>0</v>
      </c>
      <c r="AR335" s="1180">
        <v>7373</v>
      </c>
      <c r="AS335" s="1226">
        <f t="shared" ref="AS335:AS340" si="463">AO335*AR335</f>
        <v>0</v>
      </c>
      <c r="AT335" s="1230">
        <f t="shared" si="445"/>
        <v>0</v>
      </c>
      <c r="AU335" s="1179"/>
      <c r="AV335" s="1180">
        <v>2711</v>
      </c>
      <c r="AW335" s="1226">
        <f t="shared" ref="AW335:AW340" si="464">AU335*AV335</f>
        <v>0</v>
      </c>
      <c r="AX335" s="1180">
        <v>7373</v>
      </c>
      <c r="AY335" s="1226">
        <f t="shared" ref="AY335:AY340" si="465">AU335*AX335</f>
        <v>0</v>
      </c>
      <c r="AZ335" s="1230">
        <f t="shared" si="446"/>
        <v>0</v>
      </c>
      <c r="BA335" s="1179"/>
      <c r="BB335" s="1178">
        <v>2711</v>
      </c>
      <c r="BC335" s="1223">
        <f t="shared" ref="BC335:BC340" si="466">BA335*BB335</f>
        <v>0</v>
      </c>
      <c r="BD335" s="1178">
        <v>7373</v>
      </c>
      <c r="BE335" s="1223">
        <f t="shared" ref="BE335:BE340" si="467">BA335*BD335</f>
        <v>0</v>
      </c>
      <c r="BF335" s="1229">
        <f t="shared" si="447"/>
        <v>0</v>
      </c>
      <c r="BG335" s="1229"/>
      <c r="BH335" s="1166">
        <f t="shared" si="398"/>
        <v>175.57</v>
      </c>
      <c r="BI335" s="1178">
        <v>2711</v>
      </c>
      <c r="BJ335" s="1223">
        <f t="shared" ref="BJ335:BJ340" si="468">BH335*BI335</f>
        <v>475970.26999999996</v>
      </c>
      <c r="BK335" s="1178">
        <v>7373</v>
      </c>
      <c r="BL335" s="1223">
        <f t="shared" ref="BL335:BL340" si="469">BH335*BK335</f>
        <v>1294477.6099999999</v>
      </c>
      <c r="BM335" s="1229">
        <f t="shared" si="448"/>
        <v>1770447.88</v>
      </c>
      <c r="BN335" s="1166">
        <f t="shared" si="402"/>
        <v>6.9300000000000068</v>
      </c>
      <c r="BO335" s="1178">
        <v>2711</v>
      </c>
      <c r="BP335" s="1223">
        <f t="shared" ref="BP335:BP340" si="470">BN335*BO335</f>
        <v>18787.230000000018</v>
      </c>
      <c r="BQ335" s="1178">
        <v>7373</v>
      </c>
      <c r="BR335" s="1223">
        <f t="shared" ref="BR335:BR340" si="471">BN335*BQ335</f>
        <v>51094.89000000005</v>
      </c>
      <c r="BS335" s="1229">
        <f t="shared" si="449"/>
        <v>69882.120000000068</v>
      </c>
    </row>
    <row r="336" spans="1:203" hidden="1" outlineLevel="1" x14ac:dyDescent="0.2">
      <c r="A336" s="1238" t="s">
        <v>843</v>
      </c>
      <c r="B336" s="1248" t="s">
        <v>387</v>
      </c>
      <c r="C336" s="1177" t="s">
        <v>1261</v>
      </c>
      <c r="D336" s="1177">
        <v>1</v>
      </c>
      <c r="E336" s="1178">
        <v>160029.6</v>
      </c>
      <c r="F336" s="1223">
        <f t="shared" si="450"/>
        <v>160029.6</v>
      </c>
      <c r="G336" s="1178">
        <v>163827.4</v>
      </c>
      <c r="H336" s="1223">
        <f t="shared" si="451"/>
        <v>163827.4</v>
      </c>
      <c r="I336" s="1229">
        <f t="shared" si="439"/>
        <v>323857</v>
      </c>
      <c r="J336" s="1229"/>
      <c r="K336" s="1179"/>
      <c r="L336" s="1180">
        <v>160029.6</v>
      </c>
      <c r="M336" s="1226">
        <f t="shared" si="452"/>
        <v>0</v>
      </c>
      <c r="N336" s="1180">
        <v>163827.4</v>
      </c>
      <c r="O336" s="1226">
        <f t="shared" si="453"/>
        <v>0</v>
      </c>
      <c r="P336" s="1230">
        <f t="shared" si="440"/>
        <v>0</v>
      </c>
      <c r="Q336" s="1179"/>
      <c r="R336" s="1180">
        <v>160029.6</v>
      </c>
      <c r="S336" s="1226">
        <f t="shared" si="454"/>
        <v>0</v>
      </c>
      <c r="T336" s="1180">
        <v>163827.4</v>
      </c>
      <c r="U336" s="1226">
        <f t="shared" si="455"/>
        <v>0</v>
      </c>
      <c r="V336" s="1230">
        <f t="shared" si="441"/>
        <v>0</v>
      </c>
      <c r="W336" s="1179"/>
      <c r="X336" s="1180">
        <v>160029.6</v>
      </c>
      <c r="Y336" s="1226">
        <f t="shared" si="456"/>
        <v>0</v>
      </c>
      <c r="Z336" s="1180">
        <v>163827.4</v>
      </c>
      <c r="AA336" s="1226">
        <f t="shared" si="457"/>
        <v>0</v>
      </c>
      <c r="AB336" s="1230">
        <f t="shared" si="442"/>
        <v>0</v>
      </c>
      <c r="AC336" s="1179"/>
      <c r="AD336" s="1180">
        <v>160029.6</v>
      </c>
      <c r="AE336" s="1226">
        <f t="shared" si="458"/>
        <v>0</v>
      </c>
      <c r="AF336" s="1180">
        <v>163827.4</v>
      </c>
      <c r="AG336" s="1226">
        <f t="shared" si="459"/>
        <v>0</v>
      </c>
      <c r="AH336" s="1230">
        <f t="shared" si="443"/>
        <v>0</v>
      </c>
      <c r="AI336" s="1179"/>
      <c r="AJ336" s="1180">
        <v>160029.6</v>
      </c>
      <c r="AK336" s="1226">
        <f t="shared" si="460"/>
        <v>0</v>
      </c>
      <c r="AL336" s="1180">
        <v>163827.4</v>
      </c>
      <c r="AM336" s="1226">
        <f t="shared" si="461"/>
        <v>0</v>
      </c>
      <c r="AN336" s="1230">
        <f t="shared" si="444"/>
        <v>0</v>
      </c>
      <c r="AO336" s="1179"/>
      <c r="AP336" s="1180">
        <v>160029.6</v>
      </c>
      <c r="AQ336" s="1226">
        <f t="shared" si="462"/>
        <v>0</v>
      </c>
      <c r="AR336" s="1180">
        <v>163827.4</v>
      </c>
      <c r="AS336" s="1226">
        <f t="shared" si="463"/>
        <v>0</v>
      </c>
      <c r="AT336" s="1230">
        <f t="shared" si="445"/>
        <v>0</v>
      </c>
      <c r="AU336" s="1179"/>
      <c r="AV336" s="1180">
        <v>160029.6</v>
      </c>
      <c r="AW336" s="1226">
        <f t="shared" si="464"/>
        <v>0</v>
      </c>
      <c r="AX336" s="1180">
        <v>163827.4</v>
      </c>
      <c r="AY336" s="1226">
        <f t="shared" si="465"/>
        <v>0</v>
      </c>
      <c r="AZ336" s="1230">
        <f t="shared" si="446"/>
        <v>0</v>
      </c>
      <c r="BA336" s="1179"/>
      <c r="BB336" s="1178">
        <v>160029.6</v>
      </c>
      <c r="BC336" s="1223">
        <f t="shared" si="466"/>
        <v>0</v>
      </c>
      <c r="BD336" s="1178">
        <v>163827.4</v>
      </c>
      <c r="BE336" s="1223">
        <f t="shared" si="467"/>
        <v>0</v>
      </c>
      <c r="BF336" s="1229">
        <f t="shared" si="447"/>
        <v>0</v>
      </c>
      <c r="BG336" s="1229"/>
      <c r="BH336" s="1166">
        <f t="shared" si="398"/>
        <v>0</v>
      </c>
      <c r="BI336" s="1178">
        <v>160029.6</v>
      </c>
      <c r="BJ336" s="1223">
        <f t="shared" si="468"/>
        <v>0</v>
      </c>
      <c r="BK336" s="1178">
        <v>163827.4</v>
      </c>
      <c r="BL336" s="1223">
        <f t="shared" si="469"/>
        <v>0</v>
      </c>
      <c r="BM336" s="1229">
        <f t="shared" si="448"/>
        <v>0</v>
      </c>
      <c r="BN336" s="1166">
        <f t="shared" si="402"/>
        <v>1</v>
      </c>
      <c r="BO336" s="1178">
        <v>160029.6</v>
      </c>
      <c r="BP336" s="1223">
        <f t="shared" si="470"/>
        <v>160029.6</v>
      </c>
      <c r="BQ336" s="1178">
        <v>163827.4</v>
      </c>
      <c r="BR336" s="1223">
        <f t="shared" si="471"/>
        <v>163827.4</v>
      </c>
      <c r="BS336" s="1229">
        <f t="shared" si="449"/>
        <v>323857</v>
      </c>
    </row>
    <row r="337" spans="1:203" hidden="1" outlineLevel="1" collapsed="1" x14ac:dyDescent="0.2">
      <c r="A337" s="1238" t="s">
        <v>844</v>
      </c>
      <c r="B337" s="1248" t="s">
        <v>388</v>
      </c>
      <c r="C337" s="1177" t="s">
        <v>1167</v>
      </c>
      <c r="D337" s="1177">
        <v>28.8</v>
      </c>
      <c r="E337" s="1178">
        <v>5549.81</v>
      </c>
      <c r="F337" s="1223">
        <f t="shared" si="450"/>
        <v>159834.52800000002</v>
      </c>
      <c r="G337" s="1178">
        <v>5516.65</v>
      </c>
      <c r="H337" s="1223">
        <f t="shared" si="451"/>
        <v>158879.51999999999</v>
      </c>
      <c r="I337" s="1229">
        <f t="shared" si="439"/>
        <v>318714.04800000001</v>
      </c>
      <c r="J337" s="1229"/>
      <c r="K337" s="1179"/>
      <c r="L337" s="1180">
        <v>5549.81</v>
      </c>
      <c r="M337" s="1226">
        <f t="shared" si="452"/>
        <v>0</v>
      </c>
      <c r="N337" s="1180">
        <v>5516.65</v>
      </c>
      <c r="O337" s="1226">
        <f t="shared" si="453"/>
        <v>0</v>
      </c>
      <c r="P337" s="1230">
        <f t="shared" si="440"/>
        <v>0</v>
      </c>
      <c r="Q337" s="1179"/>
      <c r="R337" s="1180">
        <v>5549.81</v>
      </c>
      <c r="S337" s="1226">
        <f t="shared" si="454"/>
        <v>0</v>
      </c>
      <c r="T337" s="1180">
        <v>5516.65</v>
      </c>
      <c r="U337" s="1226">
        <f t="shared" si="455"/>
        <v>0</v>
      </c>
      <c r="V337" s="1230">
        <f t="shared" si="441"/>
        <v>0</v>
      </c>
      <c r="W337" s="1179"/>
      <c r="X337" s="1180">
        <v>5549.81</v>
      </c>
      <c r="Y337" s="1226">
        <f t="shared" si="456"/>
        <v>0</v>
      </c>
      <c r="Z337" s="1180">
        <v>5516.65</v>
      </c>
      <c r="AA337" s="1226">
        <f t="shared" si="457"/>
        <v>0</v>
      </c>
      <c r="AB337" s="1230">
        <f t="shared" si="442"/>
        <v>0</v>
      </c>
      <c r="AC337" s="1179"/>
      <c r="AD337" s="1180">
        <v>5549.81</v>
      </c>
      <c r="AE337" s="1226">
        <f t="shared" si="458"/>
        <v>0</v>
      </c>
      <c r="AF337" s="1180">
        <v>5516.65</v>
      </c>
      <c r="AG337" s="1226">
        <f t="shared" si="459"/>
        <v>0</v>
      </c>
      <c r="AH337" s="1230">
        <f t="shared" si="443"/>
        <v>0</v>
      </c>
      <c r="AI337" s="1179"/>
      <c r="AJ337" s="1180">
        <v>5549.81</v>
      </c>
      <c r="AK337" s="1226">
        <f t="shared" si="460"/>
        <v>0</v>
      </c>
      <c r="AL337" s="1180">
        <v>5516.65</v>
      </c>
      <c r="AM337" s="1226">
        <f t="shared" si="461"/>
        <v>0</v>
      </c>
      <c r="AN337" s="1230">
        <f t="shared" si="444"/>
        <v>0</v>
      </c>
      <c r="AO337" s="1179"/>
      <c r="AP337" s="1180">
        <v>5549.81</v>
      </c>
      <c r="AQ337" s="1226">
        <f t="shared" si="462"/>
        <v>0</v>
      </c>
      <c r="AR337" s="1180">
        <v>5516.65</v>
      </c>
      <c r="AS337" s="1226">
        <f t="shared" si="463"/>
        <v>0</v>
      </c>
      <c r="AT337" s="1230">
        <f t="shared" si="445"/>
        <v>0</v>
      </c>
      <c r="AU337" s="1179"/>
      <c r="AV337" s="1180">
        <v>5549.81</v>
      </c>
      <c r="AW337" s="1226">
        <f t="shared" si="464"/>
        <v>0</v>
      </c>
      <c r="AX337" s="1180">
        <v>5516.65</v>
      </c>
      <c r="AY337" s="1226">
        <f t="shared" si="465"/>
        <v>0</v>
      </c>
      <c r="AZ337" s="1230">
        <f t="shared" si="446"/>
        <v>0</v>
      </c>
      <c r="BA337" s="1179"/>
      <c r="BB337" s="1178">
        <v>5549.81</v>
      </c>
      <c r="BC337" s="1223">
        <f t="shared" si="466"/>
        <v>0</v>
      </c>
      <c r="BD337" s="1178">
        <v>5516.65</v>
      </c>
      <c r="BE337" s="1223">
        <f t="shared" si="467"/>
        <v>0</v>
      </c>
      <c r="BF337" s="1229">
        <f t="shared" si="447"/>
        <v>0</v>
      </c>
      <c r="BG337" s="1229"/>
      <c r="BH337" s="1166">
        <f t="shared" si="398"/>
        <v>0</v>
      </c>
      <c r="BI337" s="1178">
        <v>5549.81</v>
      </c>
      <c r="BJ337" s="1223">
        <f t="shared" si="468"/>
        <v>0</v>
      </c>
      <c r="BK337" s="1178">
        <v>5516.65</v>
      </c>
      <c r="BL337" s="1223">
        <f t="shared" si="469"/>
        <v>0</v>
      </c>
      <c r="BM337" s="1229">
        <f t="shared" si="448"/>
        <v>0</v>
      </c>
      <c r="BN337" s="1166">
        <f t="shared" si="402"/>
        <v>28.8</v>
      </c>
      <c r="BO337" s="1178">
        <v>5549.81</v>
      </c>
      <c r="BP337" s="1223">
        <f t="shared" si="470"/>
        <v>159834.52800000002</v>
      </c>
      <c r="BQ337" s="1178">
        <v>5516.65</v>
      </c>
      <c r="BR337" s="1223">
        <f t="shared" si="471"/>
        <v>158879.51999999999</v>
      </c>
      <c r="BS337" s="1229">
        <f t="shared" si="449"/>
        <v>318714.04800000001</v>
      </c>
    </row>
    <row r="338" spans="1:203" ht="27.75" hidden="1" customHeight="1" outlineLevel="1" collapsed="1" x14ac:dyDescent="0.2">
      <c r="A338" s="1238" t="s">
        <v>845</v>
      </c>
      <c r="B338" s="1248" t="s">
        <v>1439</v>
      </c>
      <c r="C338" s="1177" t="s">
        <v>31</v>
      </c>
      <c r="D338" s="1177">
        <v>1</v>
      </c>
      <c r="E338" s="1178">
        <v>964481</v>
      </c>
      <c r="F338" s="1223">
        <f t="shared" si="450"/>
        <v>964481</v>
      </c>
      <c r="G338" s="1178">
        <v>614568.74</v>
      </c>
      <c r="H338" s="1223">
        <f t="shared" si="451"/>
        <v>614568.74</v>
      </c>
      <c r="I338" s="1229">
        <f t="shared" si="439"/>
        <v>1579049.74</v>
      </c>
      <c r="J338" s="1229"/>
      <c r="K338" s="1179">
        <v>1</v>
      </c>
      <c r="L338" s="1180">
        <v>964481</v>
      </c>
      <c r="M338" s="1226">
        <f t="shared" si="452"/>
        <v>964481</v>
      </c>
      <c r="N338" s="1180">
        <v>614568.74</v>
      </c>
      <c r="O338" s="1226">
        <f t="shared" si="453"/>
        <v>614568.74</v>
      </c>
      <c r="P338" s="1230">
        <f t="shared" si="440"/>
        <v>1579049.74</v>
      </c>
      <c r="Q338" s="1179"/>
      <c r="R338" s="1180">
        <v>964481</v>
      </c>
      <c r="S338" s="1226">
        <f t="shared" si="454"/>
        <v>0</v>
      </c>
      <c r="T338" s="1180">
        <v>614568.74</v>
      </c>
      <c r="U338" s="1226">
        <f t="shared" si="455"/>
        <v>0</v>
      </c>
      <c r="V338" s="1230">
        <f t="shared" si="441"/>
        <v>0</v>
      </c>
      <c r="W338" s="1179"/>
      <c r="X338" s="1180">
        <v>964481</v>
      </c>
      <c r="Y338" s="1226">
        <f t="shared" si="456"/>
        <v>0</v>
      </c>
      <c r="Z338" s="1180">
        <v>614568.74</v>
      </c>
      <c r="AA338" s="1226">
        <f t="shared" si="457"/>
        <v>0</v>
      </c>
      <c r="AB338" s="1230">
        <f t="shared" si="442"/>
        <v>0</v>
      </c>
      <c r="AC338" s="1179"/>
      <c r="AD338" s="1180">
        <v>964481</v>
      </c>
      <c r="AE338" s="1226">
        <f t="shared" si="458"/>
        <v>0</v>
      </c>
      <c r="AF338" s="1180">
        <v>614568.74</v>
      </c>
      <c r="AG338" s="1226">
        <f t="shared" si="459"/>
        <v>0</v>
      </c>
      <c r="AH338" s="1230">
        <f t="shared" si="443"/>
        <v>0</v>
      </c>
      <c r="AI338" s="1179"/>
      <c r="AJ338" s="1180">
        <v>964481</v>
      </c>
      <c r="AK338" s="1226">
        <f t="shared" si="460"/>
        <v>0</v>
      </c>
      <c r="AL338" s="1180">
        <v>614568.74</v>
      </c>
      <c r="AM338" s="1226">
        <f t="shared" si="461"/>
        <v>0</v>
      </c>
      <c r="AN338" s="1230">
        <f t="shared" si="444"/>
        <v>0</v>
      </c>
      <c r="AO338" s="1179"/>
      <c r="AP338" s="1180">
        <v>964481</v>
      </c>
      <c r="AQ338" s="1226">
        <f t="shared" si="462"/>
        <v>0</v>
      </c>
      <c r="AR338" s="1180">
        <v>614568.74</v>
      </c>
      <c r="AS338" s="1226">
        <f t="shared" si="463"/>
        <v>0</v>
      </c>
      <c r="AT338" s="1230">
        <f t="shared" si="445"/>
        <v>0</v>
      </c>
      <c r="AU338" s="1179"/>
      <c r="AV338" s="1180">
        <v>964481</v>
      </c>
      <c r="AW338" s="1226">
        <f t="shared" si="464"/>
        <v>0</v>
      </c>
      <c r="AX338" s="1180">
        <v>614568.74</v>
      </c>
      <c r="AY338" s="1226">
        <f t="shared" si="465"/>
        <v>0</v>
      </c>
      <c r="AZ338" s="1230">
        <f t="shared" si="446"/>
        <v>0</v>
      </c>
      <c r="BA338" s="1179"/>
      <c r="BB338" s="1178">
        <v>964481</v>
      </c>
      <c r="BC338" s="1223">
        <f t="shared" si="466"/>
        <v>0</v>
      </c>
      <c r="BD338" s="1178">
        <v>614568.74</v>
      </c>
      <c r="BE338" s="1223">
        <f t="shared" si="467"/>
        <v>0</v>
      </c>
      <c r="BF338" s="1229">
        <f t="shared" si="447"/>
        <v>0</v>
      </c>
      <c r="BG338" s="1229"/>
      <c r="BH338" s="1166">
        <f t="shared" si="398"/>
        <v>1</v>
      </c>
      <c r="BI338" s="1178">
        <v>964481</v>
      </c>
      <c r="BJ338" s="1223">
        <f t="shared" si="468"/>
        <v>964481</v>
      </c>
      <c r="BK338" s="1178">
        <v>614568.74</v>
      </c>
      <c r="BL338" s="1223">
        <f t="shared" si="469"/>
        <v>614568.74</v>
      </c>
      <c r="BM338" s="1229">
        <f t="shared" si="448"/>
        <v>1579049.74</v>
      </c>
      <c r="BN338" s="1166">
        <f t="shared" si="402"/>
        <v>0</v>
      </c>
      <c r="BO338" s="1178">
        <v>964481</v>
      </c>
      <c r="BP338" s="1223">
        <f t="shared" si="470"/>
        <v>0</v>
      </c>
      <c r="BQ338" s="1178">
        <v>614568.74</v>
      </c>
      <c r="BR338" s="1223">
        <f t="shared" si="471"/>
        <v>0</v>
      </c>
      <c r="BS338" s="1229">
        <f t="shared" si="449"/>
        <v>0</v>
      </c>
    </row>
    <row r="339" spans="1:203" ht="15" hidden="1" customHeight="1" outlineLevel="1" x14ac:dyDescent="0.2">
      <c r="A339" s="1249" t="s">
        <v>846</v>
      </c>
      <c r="B339" s="1250" t="s">
        <v>390</v>
      </c>
      <c r="C339" s="1188" t="s">
        <v>1165</v>
      </c>
      <c r="D339" s="1251">
        <v>0.33700000000000002</v>
      </c>
      <c r="E339" s="1222">
        <v>189131.25</v>
      </c>
      <c r="F339" s="1223">
        <f t="shared" si="450"/>
        <v>63737.231250000004</v>
      </c>
      <c r="G339" s="1222">
        <v>397529.97</v>
      </c>
      <c r="H339" s="1223">
        <f t="shared" si="451"/>
        <v>133967.59989000001</v>
      </c>
      <c r="I339" s="1223">
        <f t="shared" si="439"/>
        <v>197704.83114000002</v>
      </c>
      <c r="J339" s="1223"/>
      <c r="K339" s="1186"/>
      <c r="L339" s="1225">
        <v>189131.25</v>
      </c>
      <c r="M339" s="1226">
        <f t="shared" si="452"/>
        <v>0</v>
      </c>
      <c r="N339" s="1225">
        <v>397529.97</v>
      </c>
      <c r="O339" s="1226">
        <f t="shared" si="453"/>
        <v>0</v>
      </c>
      <c r="P339" s="1226">
        <f t="shared" si="440"/>
        <v>0</v>
      </c>
      <c r="Q339" s="1186"/>
      <c r="R339" s="1225">
        <v>189131.25</v>
      </c>
      <c r="S339" s="1226">
        <f t="shared" si="454"/>
        <v>0</v>
      </c>
      <c r="T339" s="1225">
        <v>397529.97</v>
      </c>
      <c r="U339" s="1226">
        <f t="shared" si="455"/>
        <v>0</v>
      </c>
      <c r="V339" s="1226">
        <f t="shared" si="441"/>
        <v>0</v>
      </c>
      <c r="W339" s="1186"/>
      <c r="X339" s="1225">
        <v>189131.25</v>
      </c>
      <c r="Y339" s="1226">
        <f t="shared" si="456"/>
        <v>0</v>
      </c>
      <c r="Z339" s="1225">
        <v>397529.97</v>
      </c>
      <c r="AA339" s="1226">
        <f t="shared" si="457"/>
        <v>0</v>
      </c>
      <c r="AB339" s="1226">
        <f t="shared" si="442"/>
        <v>0</v>
      </c>
      <c r="AC339" s="1186"/>
      <c r="AD339" s="1225">
        <v>189131.25</v>
      </c>
      <c r="AE339" s="1226">
        <f t="shared" si="458"/>
        <v>0</v>
      </c>
      <c r="AF339" s="1225">
        <v>397529.97</v>
      </c>
      <c r="AG339" s="1226">
        <f t="shared" si="459"/>
        <v>0</v>
      </c>
      <c r="AH339" s="1226">
        <f t="shared" si="443"/>
        <v>0</v>
      </c>
      <c r="AI339" s="1186"/>
      <c r="AJ339" s="1225">
        <v>189131.25</v>
      </c>
      <c r="AK339" s="1226">
        <f t="shared" si="460"/>
        <v>0</v>
      </c>
      <c r="AL339" s="1225">
        <v>397529.97</v>
      </c>
      <c r="AM339" s="1226">
        <f t="shared" si="461"/>
        <v>0</v>
      </c>
      <c r="AN339" s="1226">
        <f t="shared" si="444"/>
        <v>0</v>
      </c>
      <c r="AO339" s="1186"/>
      <c r="AP339" s="1225">
        <v>189131.25</v>
      </c>
      <c r="AQ339" s="1226">
        <f t="shared" si="462"/>
        <v>0</v>
      </c>
      <c r="AR339" s="1225">
        <v>397529.97</v>
      </c>
      <c r="AS339" s="1226">
        <f t="shared" si="463"/>
        <v>0</v>
      </c>
      <c r="AT339" s="1226">
        <f t="shared" si="445"/>
        <v>0</v>
      </c>
      <c r="AU339" s="1186"/>
      <c r="AV339" s="1225">
        <v>189131.25</v>
      </c>
      <c r="AW339" s="1226">
        <f t="shared" si="464"/>
        <v>0</v>
      </c>
      <c r="AX339" s="1225">
        <v>397529.97</v>
      </c>
      <c r="AY339" s="1226">
        <f t="shared" si="465"/>
        <v>0</v>
      </c>
      <c r="AZ339" s="1226">
        <f t="shared" si="446"/>
        <v>0</v>
      </c>
      <c r="BA339" s="1186"/>
      <c r="BB339" s="1222">
        <v>189131.25</v>
      </c>
      <c r="BC339" s="1223">
        <f t="shared" si="466"/>
        <v>0</v>
      </c>
      <c r="BD339" s="1222">
        <v>397529.97</v>
      </c>
      <c r="BE339" s="1223">
        <f t="shared" si="467"/>
        <v>0</v>
      </c>
      <c r="BF339" s="1223">
        <f t="shared" si="447"/>
        <v>0</v>
      </c>
      <c r="BG339" s="1223"/>
      <c r="BH339" s="1166">
        <f t="shared" si="398"/>
        <v>0</v>
      </c>
      <c r="BI339" s="1222">
        <v>189131.25</v>
      </c>
      <c r="BJ339" s="1223">
        <f t="shared" si="468"/>
        <v>0</v>
      </c>
      <c r="BK339" s="1222">
        <v>397529.97</v>
      </c>
      <c r="BL339" s="1223">
        <f t="shared" si="469"/>
        <v>0</v>
      </c>
      <c r="BM339" s="1223">
        <f t="shared" si="448"/>
        <v>0</v>
      </c>
      <c r="BN339" s="1166">
        <f t="shared" si="402"/>
        <v>0.33700000000000002</v>
      </c>
      <c r="BO339" s="1222">
        <v>189131.25</v>
      </c>
      <c r="BP339" s="1223">
        <f t="shared" si="470"/>
        <v>63737.231250000004</v>
      </c>
      <c r="BQ339" s="1222">
        <v>397529.97</v>
      </c>
      <c r="BR339" s="1223">
        <f t="shared" si="471"/>
        <v>133967.59989000001</v>
      </c>
      <c r="BS339" s="1223">
        <f t="shared" si="449"/>
        <v>197704.83114000002</v>
      </c>
    </row>
    <row r="340" spans="1:203" ht="24" customHeight="1" outlineLevel="1" collapsed="1" x14ac:dyDescent="0.2">
      <c r="A340" s="1238" t="s">
        <v>1440</v>
      </c>
      <c r="B340" s="1175" t="s">
        <v>1441</v>
      </c>
      <c r="C340" s="1176" t="s">
        <v>1261</v>
      </c>
      <c r="D340" s="1188">
        <v>1</v>
      </c>
      <c r="E340" s="1169">
        <v>1045106.55</v>
      </c>
      <c r="F340" s="1223">
        <f t="shared" si="450"/>
        <v>1045106.55</v>
      </c>
      <c r="G340" s="1169">
        <v>599498.4</v>
      </c>
      <c r="H340" s="1223">
        <f t="shared" si="451"/>
        <v>599498.4</v>
      </c>
      <c r="I340" s="1223">
        <f t="shared" si="439"/>
        <v>1644604.9500000002</v>
      </c>
      <c r="J340" s="1223"/>
      <c r="K340" s="1179"/>
      <c r="L340" s="1173">
        <v>1045106.55</v>
      </c>
      <c r="M340" s="1226">
        <f t="shared" si="452"/>
        <v>0</v>
      </c>
      <c r="N340" s="1173">
        <v>599498.4</v>
      </c>
      <c r="O340" s="1226">
        <f t="shared" si="453"/>
        <v>0</v>
      </c>
      <c r="P340" s="1226">
        <f t="shared" si="440"/>
        <v>0</v>
      </c>
      <c r="Q340" s="1179"/>
      <c r="R340" s="1173">
        <v>1045106.55</v>
      </c>
      <c r="S340" s="1226">
        <f t="shared" si="454"/>
        <v>0</v>
      </c>
      <c r="T340" s="1173">
        <v>599498.4</v>
      </c>
      <c r="U340" s="1226">
        <f t="shared" si="455"/>
        <v>0</v>
      </c>
      <c r="V340" s="1226">
        <f t="shared" si="441"/>
        <v>0</v>
      </c>
      <c r="W340" s="1188">
        <v>0.5</v>
      </c>
      <c r="X340" s="1173">
        <v>1045106.55</v>
      </c>
      <c r="Y340" s="1226">
        <f t="shared" si="456"/>
        <v>522553.27500000002</v>
      </c>
      <c r="Z340" s="1173">
        <v>599498.4</v>
      </c>
      <c r="AA340" s="1226">
        <f t="shared" si="457"/>
        <v>299749.2</v>
      </c>
      <c r="AB340" s="1226">
        <f t="shared" si="442"/>
        <v>822302.47500000009</v>
      </c>
      <c r="AC340" s="1179"/>
      <c r="AD340" s="1173">
        <v>1045106.55</v>
      </c>
      <c r="AE340" s="1226">
        <f t="shared" si="458"/>
        <v>0</v>
      </c>
      <c r="AF340" s="1173">
        <v>599498.4</v>
      </c>
      <c r="AG340" s="1226">
        <f t="shared" si="459"/>
        <v>0</v>
      </c>
      <c r="AH340" s="1226">
        <f t="shared" si="443"/>
        <v>0</v>
      </c>
      <c r="AI340" s="1179"/>
      <c r="AJ340" s="1173">
        <v>1045106.55</v>
      </c>
      <c r="AK340" s="1226">
        <f t="shared" si="460"/>
        <v>0</v>
      </c>
      <c r="AL340" s="1173">
        <v>599498.4</v>
      </c>
      <c r="AM340" s="1226">
        <f t="shared" si="461"/>
        <v>0</v>
      </c>
      <c r="AN340" s="1226">
        <f t="shared" si="444"/>
        <v>0</v>
      </c>
      <c r="AO340" s="1179"/>
      <c r="AP340" s="1173">
        <v>1045106.55</v>
      </c>
      <c r="AQ340" s="1226">
        <f t="shared" si="462"/>
        <v>0</v>
      </c>
      <c r="AR340" s="1173">
        <v>599498.4</v>
      </c>
      <c r="AS340" s="1226">
        <f t="shared" si="463"/>
        <v>0</v>
      </c>
      <c r="AT340" s="1226">
        <f t="shared" si="445"/>
        <v>0</v>
      </c>
      <c r="AU340" s="1179"/>
      <c r="AV340" s="1173">
        <v>1045106.55</v>
      </c>
      <c r="AW340" s="1226">
        <f t="shared" si="464"/>
        <v>0</v>
      </c>
      <c r="AX340" s="1173">
        <v>599498.4</v>
      </c>
      <c r="AY340" s="1226">
        <f t="shared" si="465"/>
        <v>0</v>
      </c>
      <c r="AZ340" s="1226">
        <f t="shared" si="446"/>
        <v>0</v>
      </c>
      <c r="BA340" s="1179"/>
      <c r="BB340" s="1169">
        <v>1045106.55</v>
      </c>
      <c r="BC340" s="1223">
        <f t="shared" si="466"/>
        <v>0</v>
      </c>
      <c r="BD340" s="1169">
        <v>599498.4</v>
      </c>
      <c r="BE340" s="1223">
        <f t="shared" si="467"/>
        <v>0</v>
      </c>
      <c r="BF340" s="1223">
        <f t="shared" si="447"/>
        <v>0</v>
      </c>
      <c r="BG340" s="1223"/>
      <c r="BH340" s="1166">
        <f t="shared" si="398"/>
        <v>0.5</v>
      </c>
      <c r="BI340" s="1169">
        <v>1045106.55</v>
      </c>
      <c r="BJ340" s="1223">
        <f t="shared" si="468"/>
        <v>522553.27500000002</v>
      </c>
      <c r="BK340" s="1169">
        <v>599498.4</v>
      </c>
      <c r="BL340" s="1223">
        <f t="shared" si="469"/>
        <v>299749.2</v>
      </c>
      <c r="BM340" s="1223">
        <f t="shared" si="448"/>
        <v>822302.47500000009</v>
      </c>
      <c r="BN340" s="1166">
        <f t="shared" si="402"/>
        <v>0.5</v>
      </c>
      <c r="BO340" s="1169">
        <v>1045106.55</v>
      </c>
      <c r="BP340" s="1223">
        <f t="shared" si="470"/>
        <v>522553.27500000002</v>
      </c>
      <c r="BQ340" s="1169">
        <v>599498.4</v>
      </c>
      <c r="BR340" s="1223">
        <f t="shared" si="471"/>
        <v>299749.2</v>
      </c>
      <c r="BS340" s="1223">
        <f t="shared" si="449"/>
        <v>822302.47500000009</v>
      </c>
    </row>
    <row r="341" spans="1:203" s="1242" customFormat="1" ht="21.75" customHeight="1" x14ac:dyDescent="0.2">
      <c r="A341" s="1205" t="s">
        <v>391</v>
      </c>
      <c r="B341" s="1148" t="s">
        <v>392</v>
      </c>
      <c r="C341" s="1149"/>
      <c r="D341" s="1149"/>
      <c r="E341" s="1149"/>
      <c r="F341" s="1149"/>
      <c r="G341" s="1149"/>
      <c r="H341" s="1149"/>
      <c r="I341" s="1149"/>
      <c r="J341" s="1149"/>
      <c r="K341" s="1149"/>
      <c r="L341" s="1149"/>
      <c r="M341" s="1149"/>
      <c r="N341" s="1149"/>
      <c r="O341" s="1149"/>
      <c r="P341" s="1149"/>
      <c r="Q341" s="1149"/>
      <c r="R341" s="1149"/>
      <c r="S341" s="1149"/>
      <c r="T341" s="1149"/>
      <c r="U341" s="1149"/>
      <c r="V341" s="1149"/>
      <c r="W341" s="1149"/>
      <c r="X341" s="1156"/>
      <c r="Y341" s="1208">
        <f>Y342+Y343+Y344+Y345+Y346+Y347+Y348+Y349+Y350+Y351+Y352+Y353+Y354+Y355+Y356+Y357+Y358+Y359+Y360+Y361+Y362+Y363+Y364+Y365+Y366+Y367+Y368+Y369+Y370+Y371+Y372+Y373+Y374+Y375</f>
        <v>186500</v>
      </c>
      <c r="Z341" s="1209"/>
      <c r="AA341" s="1208">
        <f>AA342+AA343+AA344+AA345+AA346+AA347+AA348+AA349+AA350+AA351+AA352+AA353+AA354+AA355+AA356+AA357+AA358+AA359+AA360+AA361+AA362+AA363+AA364+AA365+AA366+AA367+AA368+AA369+AA370+AA371+AA372+AA373+AA374+AA375</f>
        <v>796076</v>
      </c>
      <c r="AB341" s="1208">
        <f>AB342+AB343+AB344+AB345+AB346+AB347+AB348+AB349+AB350+AB351+AB352+AB353+AB354+AB355+AB356+AB357+AB358+AB359+AB360+AB361+AB362+AB363+AB364+AB365+AB366+AB367+AB368+AB369+AB370+AB371+AB372+AB373+AB374+AB375</f>
        <v>982576</v>
      </c>
      <c r="AC341" s="1145"/>
      <c r="AD341" s="1156"/>
      <c r="AE341" s="1208">
        <f>AE342+AE343+AE344+AE345+AE346+AE347+AE348+AE349+AE350+AE351+AE352+AE353+AE354+AE355+AE356+AE357+AE358+AE359+AE360+AE361+AE362+AE363+AE364+AE365+AE366+AE367+AE368+AE369+AE370+AE371+AE372+AE373+AE374+AE375</f>
        <v>0</v>
      </c>
      <c r="AF341" s="1209"/>
      <c r="AG341" s="1208">
        <f>AG342+AG343+AG344+AG345+AG346+AG347+AG348+AG349+AG350+AG351+AG352+AG353+AG354+AG355+AG356+AG357+AG358+AG359+AG360+AG361+AG362+AG363+AG364+AG365+AG366+AG367+AG368+AG369+AG370+AG371+AG372+AG373+AG374+AG375</f>
        <v>0</v>
      </c>
      <c r="AH341" s="1208">
        <f>AH342+AH343+AH344+AH345+AH346+AH347+AH348+AH349+AH350+AH351+AH352+AH353+AH354+AH355+AH356+AH357+AH358+AH359+AH360+AH361+AH362+AH363+AH364+AH365+AH366+AH367+AH368+AH369+AH370+AH371+AH372+AH373+AH374+AH375</f>
        <v>0</v>
      </c>
      <c r="AI341" s="1145"/>
      <c r="AJ341" s="1156"/>
      <c r="AK341" s="1208">
        <f>AK342+AK343+AK344+AK345+AK346+AK347+AK348+AK349+AK350+AK351+AK352+AK353+AK354+AK355+AK356+AK357+AK358+AK359+AK360+AK361+AK362+AK363+AK364+AK365+AK366+AK367+AK368+AK369+AK370+AK371+AK372+AK373+AK374+AK375</f>
        <v>0</v>
      </c>
      <c r="AL341" s="1209"/>
      <c r="AM341" s="1208">
        <f>AM342+AM343+AM344+AM345+AM346+AM347+AM348+AM349+AM350+AM351+AM352+AM353+AM354+AM355+AM356+AM357+AM358+AM359+AM360+AM361+AM362+AM363+AM364+AM365+AM366+AM367+AM368+AM369+AM370+AM371+AM372+AM373+AM374+AM375</f>
        <v>0</v>
      </c>
      <c r="AN341" s="1208">
        <f>AN342+AN343+AN344+AN345+AN346+AN347+AN348+AN349+AN350+AN351+AN352+AN353+AN354+AN355+AN356+AN357+AN358+AN359+AN360+AN361+AN362+AN363+AN364+AN365+AN366+AN367+AN368+AN369+AN370+AN371+AN372+AN373+AN374+AN375</f>
        <v>0</v>
      </c>
      <c r="AO341" s="1145"/>
      <c r="AP341" s="1156"/>
      <c r="AQ341" s="1208">
        <f>AQ342+AQ343+AQ344+AQ345+AQ346+AQ347+AQ348+AQ349+AQ350+AQ351+AQ352+AQ353+AQ354+AQ355+AQ356+AQ357+AQ358+AQ359+AQ360+AQ361+AQ362+AQ363+AQ364+AQ365+AQ366+AQ367+AQ368+AQ369+AQ370+AQ371+AQ372+AQ373+AQ374+AQ375</f>
        <v>0</v>
      </c>
      <c r="AR341" s="1209"/>
      <c r="AS341" s="1208">
        <f>AS342+AS343+AS344+AS345+AS346+AS347+AS348+AS349+AS350+AS351+AS352+AS353+AS354+AS355+AS356+AS357+AS358+AS359+AS360+AS361+AS362+AS363+AS364+AS365+AS366+AS367+AS368+AS369+AS370+AS371+AS372+AS373+AS374+AS375</f>
        <v>0</v>
      </c>
      <c r="AT341" s="1208">
        <f>AT342+AT343+AT344+AT345+AT346+AT347+AT348+AT349+AT350+AT351+AT352+AT353+AT354+AT355+AT356+AT357+AT358+AT359+AT360+AT361+AT362+AT363+AT364+AT365+AT366+AT367+AT368+AT369+AT370+AT371+AT372+AT373+AT374+AT375</f>
        <v>0</v>
      </c>
      <c r="AU341" s="1145"/>
      <c r="AV341" s="1156"/>
      <c r="AW341" s="1208">
        <f>AW342+AW343+AW344+AW345+AW346+AW347+AW348+AW349+AW350+AW351+AW352+AW353+AW354+AW355+AW356+AW357+AW358+AW359+AW360+AW361+AW362+AW363+AW364+AW365+AW366+AW367+AW368+AW369+AW370+AW371+AW372+AW373+AW374+AW375</f>
        <v>0</v>
      </c>
      <c r="AX341" s="1209"/>
      <c r="AY341" s="1208">
        <f>AY342+AY343+AY344+AY345+AY346+AY347+AY348+AY349+AY350+AY351+AY352+AY353+AY354+AY355+AY356+AY357+AY358+AY359+AY360+AY361+AY362+AY363+AY364+AY365+AY366+AY367+AY368+AY369+AY370+AY371+AY372+AY373+AY374+AY375</f>
        <v>0</v>
      </c>
      <c r="AZ341" s="1208">
        <f>AZ342+AZ343+AZ344+AZ345+AZ346+AZ347+AZ348+AZ349+AZ350+AZ351+AZ352+AZ353+AZ354+AZ355+AZ356+AZ357+AZ358+AZ359+AZ360+AZ361+AZ362+AZ363+AZ364+AZ365+AZ366+AZ367+AZ368+AZ369+AZ370+AZ371+AZ372+AZ373+AZ374+AZ375</f>
        <v>0</v>
      </c>
      <c r="BA341" s="1145"/>
      <c r="BB341" s="1151"/>
      <c r="BC341" s="1206">
        <f>BC342+BC343+BC344+BC345+BC346+BC347+BC348+BC349+BC350+BC351+BC352+BC353+BC354+BC355+BC356+BC357+BC358+BC359+BC360+BC361+BC362+BC363+BC364+BC365+BC366+BC367+BC368+BC369+BC370+BC371+BC372+BC373+BC374+BC375</f>
        <v>0</v>
      </c>
      <c r="BD341" s="1207"/>
      <c r="BE341" s="1206">
        <f>BE342+BE343+BE344+BE345+BE346+BE347+BE348+BE349+BE350+BE351+BE352+BE353+BE354+BE355+BE356+BE357+BE358+BE359+BE360+BE361+BE362+BE363+BE364+BE365+BE366+BE367+BE368+BE369+BE370+BE371+BE372+BE373+BE374+BE375</f>
        <v>0</v>
      </c>
      <c r="BF341" s="1206">
        <f>BF342+BF343+BF344+BF345+BF346+BF347+BF348+BF349+BF350+BF351+BF352+BF353+BF354+BF355+BF356+BF357+BF358+BF359+BF360+BF361+BF362+BF363+BF364+BF365+BF366+BF367+BF368+BF369+BF370+BF371+BF372+BF373+BF374+BF375</f>
        <v>0</v>
      </c>
      <c r="BG341" s="1155"/>
      <c r="BH341" s="1166">
        <f t="shared" si="398"/>
        <v>0</v>
      </c>
      <c r="BI341" s="1151"/>
      <c r="BJ341" s="1206">
        <f>BJ342+BJ343+BJ344+BJ345+BJ346+BJ347+BJ348+BJ349+BJ350+BJ351+BJ352+BJ353+BJ354+BJ355+BJ356+BJ357+BJ358+BJ359+BJ360+BJ361+BJ362+BJ363+BJ364+BJ365+BJ366+BJ367+BJ368+BJ369+BJ370+BJ371+BJ372+BJ373+BJ374+BJ375</f>
        <v>186500</v>
      </c>
      <c r="BK341" s="1207"/>
      <c r="BL341" s="1206">
        <f>BL342+BL343+BL344+BL345+BL346+BL347+BL348+BL349+BL350+BL351+BL352+BL353+BL354+BL355+BL356+BL357+BL358+BL359+BL360+BL361+BL362+BL363+BL364+BL365+BL366+BL367+BL368+BL369+BL370+BL371+BL372+BL373+BL374+BL375</f>
        <v>796076</v>
      </c>
      <c r="BM341" s="1206">
        <f>BM342+BM343+BM344+BM345+BM346+BM347+BM348+BM349+BM350+BM351+BM352+BM353+BM354+BM355+BM356+BM357+BM358+BM359+BM360+BM361+BM362+BM363+BM364+BM365+BM366+BM367+BM368+BM369+BM370+BM371+BM372+BM373+BM374+BM375</f>
        <v>982576</v>
      </c>
      <c r="BN341" s="1166">
        <f t="shared" si="402"/>
        <v>0</v>
      </c>
      <c r="BO341" s="1151"/>
      <c r="BP341" s="1206">
        <f>BP342+BP343+BP344+BP345+BP346+BP347+BP348+BP349+BP350+BP351+BP352+BP353+BP354+BP355+BP356+BP357+BP358+BP359+BP360+BP361+BP362+BP363+BP364+BP365+BP366+BP367+BP368+BP369+BP370+BP371+BP372+BP373+BP374+BP375</f>
        <v>855400.71999999986</v>
      </c>
      <c r="BQ341" s="1207"/>
      <c r="BR341" s="1206">
        <f>BR342+BR343+BR344+BR345+BR346+BR347+BR348+BR349+BR350+BR351+BR352+BR353+BR354+BR355+BR356+BR357+BR358+BR359+BR360+BR361+BR362+BR363+BR364+BR365+BR366+BR367+BR368+BR369+BR370+BR371+BR372+BR373+BR374+BR375</f>
        <v>1049560.7900000005</v>
      </c>
      <c r="BS341" s="1206">
        <f>BS342+BS343+BS344+BS345+BS346+BS347+BS348+BS349+BS350+BS351+BS352+BS353+BS354+BS355+BS356+BS357+BS358+BS359+BS360+BS361+BS362+BS363+BS364+BS365+BS366+BS367+BS368+BS369+BS370+BS371+BS372+BS373+BS374+BS375</f>
        <v>1904961.5099999998</v>
      </c>
      <c r="BT341" s="1125"/>
      <c r="BU341" s="1125"/>
      <c r="BV341" s="1125"/>
      <c r="BW341" s="1125"/>
      <c r="BX341" s="1125"/>
      <c r="BY341" s="1125"/>
      <c r="BZ341" s="1125"/>
      <c r="CA341" s="1125"/>
      <c r="CB341" s="1125"/>
      <c r="CC341" s="1125"/>
      <c r="CD341" s="1125"/>
      <c r="CE341" s="1125"/>
      <c r="CF341" s="1125"/>
      <c r="CG341" s="1125"/>
      <c r="CH341" s="1125"/>
      <c r="CI341" s="1125"/>
      <c r="CJ341" s="1125"/>
      <c r="CK341" s="1125"/>
      <c r="CL341" s="1125"/>
      <c r="CM341" s="1125"/>
      <c r="CN341" s="1125"/>
      <c r="CO341" s="1125"/>
      <c r="CP341" s="1125"/>
      <c r="CQ341" s="1125"/>
      <c r="CR341" s="1125"/>
      <c r="CS341" s="1125"/>
      <c r="CT341" s="1125"/>
      <c r="CU341" s="1125"/>
      <c r="CV341" s="1125"/>
      <c r="CW341" s="1125"/>
      <c r="CX341" s="1125"/>
      <c r="CY341" s="1125"/>
      <c r="CZ341" s="1125"/>
      <c r="DA341" s="1125"/>
      <c r="DB341" s="1125"/>
      <c r="DC341" s="1125"/>
      <c r="DD341" s="1125"/>
      <c r="DE341" s="1125"/>
      <c r="DF341" s="1125"/>
      <c r="DG341" s="1125"/>
      <c r="DH341" s="1125"/>
      <c r="DI341" s="1125"/>
      <c r="DJ341" s="1125"/>
      <c r="DK341" s="1125"/>
      <c r="DL341" s="1125"/>
      <c r="DM341" s="1125"/>
      <c r="DN341" s="1125"/>
      <c r="DO341" s="1125"/>
      <c r="DP341" s="1125"/>
      <c r="DQ341" s="1125"/>
      <c r="DR341" s="1125"/>
      <c r="DS341" s="1125"/>
      <c r="DT341" s="1125"/>
      <c r="DU341" s="1125"/>
      <c r="DV341" s="1125"/>
      <c r="DW341" s="1125"/>
      <c r="DX341" s="1125"/>
      <c r="DY341" s="1125"/>
      <c r="DZ341" s="1125"/>
      <c r="EA341" s="1125"/>
      <c r="EB341" s="1125"/>
      <c r="EC341" s="1125"/>
      <c r="ED341" s="1125"/>
      <c r="EE341" s="1125"/>
      <c r="EF341" s="1125"/>
      <c r="EG341" s="1125"/>
      <c r="EH341" s="1125"/>
      <c r="EI341" s="1125"/>
      <c r="EJ341" s="1125"/>
      <c r="EK341" s="1125"/>
      <c r="EL341" s="1125"/>
      <c r="EM341" s="1125"/>
      <c r="EN341" s="1125"/>
      <c r="EO341" s="1125"/>
      <c r="EP341" s="1125"/>
      <c r="EQ341" s="1125"/>
      <c r="ER341" s="1125"/>
      <c r="ES341" s="1125"/>
      <c r="ET341" s="1125"/>
      <c r="EU341" s="1125"/>
      <c r="EV341" s="1125"/>
      <c r="EW341" s="1125"/>
      <c r="EX341" s="1125"/>
      <c r="EY341" s="1125"/>
      <c r="EZ341" s="1125"/>
      <c r="FA341" s="1125"/>
      <c r="FB341" s="1125"/>
      <c r="FC341" s="1125"/>
      <c r="FD341" s="1125"/>
      <c r="FE341" s="1125"/>
      <c r="FF341" s="1125"/>
      <c r="FG341" s="1125"/>
      <c r="FH341" s="1125"/>
      <c r="FI341" s="1125"/>
      <c r="FJ341" s="1125"/>
      <c r="FK341" s="1125"/>
      <c r="FL341" s="1125"/>
      <c r="FM341" s="1125"/>
      <c r="FN341" s="1125"/>
      <c r="FO341" s="1125"/>
      <c r="FP341" s="1125"/>
      <c r="FQ341" s="1125"/>
      <c r="FR341" s="1125"/>
      <c r="FS341" s="1125"/>
      <c r="FT341" s="1125"/>
      <c r="FU341" s="1125"/>
      <c r="FV341" s="1125"/>
      <c r="FW341" s="1125"/>
      <c r="FX341" s="1125"/>
      <c r="FY341" s="1125"/>
      <c r="FZ341" s="1125"/>
      <c r="GA341" s="1125"/>
      <c r="GB341" s="1125"/>
      <c r="GC341" s="1125"/>
      <c r="GD341" s="1125"/>
      <c r="GE341" s="1125"/>
      <c r="GF341" s="1125"/>
      <c r="GG341" s="1125"/>
      <c r="GH341" s="1125"/>
      <c r="GI341" s="1125"/>
      <c r="GJ341" s="1125"/>
      <c r="GK341" s="1125"/>
      <c r="GL341" s="1125"/>
      <c r="GM341" s="1125"/>
      <c r="GN341" s="1125"/>
      <c r="GO341" s="1125"/>
      <c r="GP341" s="1125"/>
      <c r="GQ341" s="1125"/>
      <c r="GR341" s="1125"/>
      <c r="GS341" s="1125"/>
      <c r="GT341" s="1125"/>
      <c r="GU341" s="1125"/>
    </row>
    <row r="342" spans="1:203" ht="19.5" hidden="1" customHeight="1" outlineLevel="1" x14ac:dyDescent="0.2">
      <c r="A342" s="1238" t="s">
        <v>847</v>
      </c>
      <c r="B342" s="1228" t="s">
        <v>1442</v>
      </c>
      <c r="C342" s="1173" t="s">
        <v>1261</v>
      </c>
      <c r="D342" s="1173">
        <v>1</v>
      </c>
      <c r="E342" s="1178">
        <v>6550</v>
      </c>
      <c r="F342" s="1169">
        <f>D342*E342</f>
        <v>6550</v>
      </c>
      <c r="G342" s="1178">
        <v>55450.2</v>
      </c>
      <c r="H342" s="1223">
        <f>D342*G342</f>
        <v>55450.2</v>
      </c>
      <c r="I342" s="1223">
        <f t="shared" ref="I342:I375" si="472">E342*D342+G342*D342</f>
        <v>62000.2</v>
      </c>
      <c r="J342" s="1223"/>
      <c r="K342" s="1224"/>
      <c r="L342" s="1180">
        <v>6550</v>
      </c>
      <c r="M342" s="1173">
        <f>K342*L342</f>
        <v>0</v>
      </c>
      <c r="N342" s="1180">
        <v>55450.2</v>
      </c>
      <c r="O342" s="1226">
        <f>K342*N342</f>
        <v>0</v>
      </c>
      <c r="P342" s="1226">
        <f t="shared" ref="P342:P375" si="473">L342*K342+N342*K342</f>
        <v>0</v>
      </c>
      <c r="Q342" s="1224"/>
      <c r="R342" s="1180">
        <v>6550</v>
      </c>
      <c r="S342" s="1173">
        <f>Q342*R342</f>
        <v>0</v>
      </c>
      <c r="T342" s="1180">
        <v>55450.2</v>
      </c>
      <c r="U342" s="1226">
        <f>Q342*T342</f>
        <v>0</v>
      </c>
      <c r="V342" s="1226">
        <f t="shared" ref="V342:V375" si="474">R342*Q342+T342*Q342</f>
        <v>0</v>
      </c>
      <c r="W342" s="1226"/>
      <c r="X342" s="1180">
        <v>6550</v>
      </c>
      <c r="Y342" s="1173">
        <f>W342*X342</f>
        <v>0</v>
      </c>
      <c r="Z342" s="1180">
        <v>55450.2</v>
      </c>
      <c r="AA342" s="1226">
        <f>W342*Z342</f>
        <v>0</v>
      </c>
      <c r="AB342" s="1226">
        <f t="shared" ref="AB342:AB375" si="475">X342*W342+Z342*W342</f>
        <v>0</v>
      </c>
      <c r="AC342" s="1224"/>
      <c r="AD342" s="1180">
        <v>6550</v>
      </c>
      <c r="AE342" s="1173">
        <f>AC342*AD342</f>
        <v>0</v>
      </c>
      <c r="AF342" s="1180">
        <v>55450.2</v>
      </c>
      <c r="AG342" s="1226">
        <f>AC342*AF342</f>
        <v>0</v>
      </c>
      <c r="AH342" s="1226">
        <f t="shared" ref="AH342:AH375" si="476">AD342*AC342+AF342*AC342</f>
        <v>0</v>
      </c>
      <c r="AI342" s="1224"/>
      <c r="AJ342" s="1180">
        <v>6550</v>
      </c>
      <c r="AK342" s="1173">
        <f>AI342*AJ342</f>
        <v>0</v>
      </c>
      <c r="AL342" s="1180">
        <v>55450.2</v>
      </c>
      <c r="AM342" s="1226">
        <f>AI342*AL342</f>
        <v>0</v>
      </c>
      <c r="AN342" s="1226">
        <f t="shared" ref="AN342:AN375" si="477">AJ342*AI342+AL342*AI342</f>
        <v>0</v>
      </c>
      <c r="AO342" s="1224"/>
      <c r="AP342" s="1180">
        <v>6550</v>
      </c>
      <c r="AQ342" s="1173">
        <f>AO342*AP342</f>
        <v>0</v>
      </c>
      <c r="AR342" s="1180">
        <v>55450.2</v>
      </c>
      <c r="AS342" s="1226">
        <f>AO342*AR342</f>
        <v>0</v>
      </c>
      <c r="AT342" s="1226">
        <f t="shared" ref="AT342:AT375" si="478">AP342*AO342+AR342*AO342</f>
        <v>0</v>
      </c>
      <c r="AU342" s="1224"/>
      <c r="AV342" s="1180">
        <v>6550</v>
      </c>
      <c r="AW342" s="1173">
        <f>AU342*AV342</f>
        <v>0</v>
      </c>
      <c r="AX342" s="1180">
        <v>55450.2</v>
      </c>
      <c r="AY342" s="1226">
        <f>AU342*AX342</f>
        <v>0</v>
      </c>
      <c r="AZ342" s="1226">
        <f t="shared" ref="AZ342:AZ375" si="479">AV342*AU342+AX342*AU342</f>
        <v>0</v>
      </c>
      <c r="BA342" s="1224"/>
      <c r="BB342" s="1178">
        <v>6550</v>
      </c>
      <c r="BC342" s="1169">
        <f>BA342*BB342</f>
        <v>0</v>
      </c>
      <c r="BD342" s="1178">
        <v>55450.2</v>
      </c>
      <c r="BE342" s="1223">
        <f>BA342*BD342</f>
        <v>0</v>
      </c>
      <c r="BF342" s="1223">
        <f t="shared" ref="BF342:BF375" si="480">BB342*BA342+BD342*BA342</f>
        <v>0</v>
      </c>
      <c r="BG342" s="1223"/>
      <c r="BH342" s="1166">
        <f t="shared" si="398"/>
        <v>0</v>
      </c>
      <c r="BI342" s="1178">
        <v>6550</v>
      </c>
      <c r="BJ342" s="1169">
        <f>BH342*BI342</f>
        <v>0</v>
      </c>
      <c r="BK342" s="1178">
        <v>55450.2</v>
      </c>
      <c r="BL342" s="1223">
        <f>BH342*BK342</f>
        <v>0</v>
      </c>
      <c r="BM342" s="1223">
        <f t="shared" ref="BM342:BM375" si="481">BI342*BH342+BK342*BH342</f>
        <v>0</v>
      </c>
      <c r="BN342" s="1166">
        <f t="shared" si="402"/>
        <v>1</v>
      </c>
      <c r="BO342" s="1178">
        <v>6550</v>
      </c>
      <c r="BP342" s="1169">
        <f>BN342*BO342</f>
        <v>6550</v>
      </c>
      <c r="BQ342" s="1178">
        <v>55450.2</v>
      </c>
      <c r="BR342" s="1223">
        <f>BN342*BQ342</f>
        <v>55450.2</v>
      </c>
      <c r="BS342" s="1223">
        <f t="shared" ref="BS342:BS375" si="482">BO342*BN342+BQ342*BN342</f>
        <v>62000.2</v>
      </c>
    </row>
    <row r="343" spans="1:203" ht="26.25" hidden="1" customHeight="1" outlineLevel="1" x14ac:dyDescent="0.2">
      <c r="A343" s="1238" t="s">
        <v>848</v>
      </c>
      <c r="B343" s="1228" t="s">
        <v>377</v>
      </c>
      <c r="C343" s="1173" t="s">
        <v>378</v>
      </c>
      <c r="D343" s="1173">
        <v>30</v>
      </c>
      <c r="E343" s="1178">
        <v>232</v>
      </c>
      <c r="F343" s="1169">
        <f>D343*E343</f>
        <v>6960</v>
      </c>
      <c r="G343" s="1178">
        <v>611</v>
      </c>
      <c r="H343" s="1223">
        <f>D343*G343</f>
        <v>18330</v>
      </c>
      <c r="I343" s="1223">
        <f t="shared" si="472"/>
        <v>25290</v>
      </c>
      <c r="J343" s="1223"/>
      <c r="K343" s="1224"/>
      <c r="L343" s="1180">
        <v>232</v>
      </c>
      <c r="M343" s="1173">
        <f>K343*L343</f>
        <v>0</v>
      </c>
      <c r="N343" s="1180">
        <v>611</v>
      </c>
      <c r="O343" s="1226">
        <f>K343*N343</f>
        <v>0</v>
      </c>
      <c r="P343" s="1226">
        <f t="shared" si="473"/>
        <v>0</v>
      </c>
      <c r="Q343" s="1224"/>
      <c r="R343" s="1180">
        <v>232</v>
      </c>
      <c r="S343" s="1173">
        <f>Q343*R343</f>
        <v>0</v>
      </c>
      <c r="T343" s="1180">
        <v>611</v>
      </c>
      <c r="U343" s="1226">
        <f>Q343*T343</f>
        <v>0</v>
      </c>
      <c r="V343" s="1226">
        <f t="shared" si="474"/>
        <v>0</v>
      </c>
      <c r="W343" s="1226"/>
      <c r="X343" s="1180">
        <v>232</v>
      </c>
      <c r="Y343" s="1173">
        <f>W343*X343</f>
        <v>0</v>
      </c>
      <c r="Z343" s="1180">
        <v>611</v>
      </c>
      <c r="AA343" s="1226">
        <f>W343*Z343</f>
        <v>0</v>
      </c>
      <c r="AB343" s="1226">
        <f t="shared" si="475"/>
        <v>0</v>
      </c>
      <c r="AC343" s="1224"/>
      <c r="AD343" s="1180">
        <v>232</v>
      </c>
      <c r="AE343" s="1173">
        <f>AC343*AD343</f>
        <v>0</v>
      </c>
      <c r="AF343" s="1180">
        <v>611</v>
      </c>
      <c r="AG343" s="1226">
        <f>AC343*AF343</f>
        <v>0</v>
      </c>
      <c r="AH343" s="1226">
        <f t="shared" si="476"/>
        <v>0</v>
      </c>
      <c r="AI343" s="1224"/>
      <c r="AJ343" s="1180">
        <v>232</v>
      </c>
      <c r="AK343" s="1173">
        <f>AI343*AJ343</f>
        <v>0</v>
      </c>
      <c r="AL343" s="1180">
        <v>611</v>
      </c>
      <c r="AM343" s="1226">
        <f>AI343*AL343</f>
        <v>0</v>
      </c>
      <c r="AN343" s="1226">
        <f t="shared" si="477"/>
        <v>0</v>
      </c>
      <c r="AO343" s="1224"/>
      <c r="AP343" s="1180">
        <v>232</v>
      </c>
      <c r="AQ343" s="1173">
        <f>AO343*AP343</f>
        <v>0</v>
      </c>
      <c r="AR343" s="1180">
        <v>611</v>
      </c>
      <c r="AS343" s="1226">
        <f>AO343*AR343</f>
        <v>0</v>
      </c>
      <c r="AT343" s="1226">
        <f t="shared" si="478"/>
        <v>0</v>
      </c>
      <c r="AU343" s="1224"/>
      <c r="AV343" s="1180">
        <v>232</v>
      </c>
      <c r="AW343" s="1173">
        <f>AU343*AV343</f>
        <v>0</v>
      </c>
      <c r="AX343" s="1180">
        <v>611</v>
      </c>
      <c r="AY343" s="1226">
        <f>AU343*AX343</f>
        <v>0</v>
      </c>
      <c r="AZ343" s="1226">
        <f t="shared" si="479"/>
        <v>0</v>
      </c>
      <c r="BA343" s="1224"/>
      <c r="BB343" s="1178">
        <v>232</v>
      </c>
      <c r="BC343" s="1169">
        <f>BA343*BB343</f>
        <v>0</v>
      </c>
      <c r="BD343" s="1178">
        <v>611</v>
      </c>
      <c r="BE343" s="1223">
        <f>BA343*BD343</f>
        <v>0</v>
      </c>
      <c r="BF343" s="1223">
        <f t="shared" si="480"/>
        <v>0</v>
      </c>
      <c r="BG343" s="1223"/>
      <c r="BH343" s="1166">
        <f t="shared" si="398"/>
        <v>0</v>
      </c>
      <c r="BI343" s="1178">
        <v>232</v>
      </c>
      <c r="BJ343" s="1169">
        <f>BH343*BI343</f>
        <v>0</v>
      </c>
      <c r="BK343" s="1178">
        <v>611</v>
      </c>
      <c r="BL343" s="1223">
        <f>BH343*BK343</f>
        <v>0</v>
      </c>
      <c r="BM343" s="1223">
        <f t="shared" si="481"/>
        <v>0</v>
      </c>
      <c r="BN343" s="1166">
        <f t="shared" si="402"/>
        <v>30</v>
      </c>
      <c r="BO343" s="1178">
        <v>232</v>
      </c>
      <c r="BP343" s="1169">
        <f>BN343*BO343</f>
        <v>6960</v>
      </c>
      <c r="BQ343" s="1178">
        <v>611</v>
      </c>
      <c r="BR343" s="1223">
        <f>BN343*BQ343</f>
        <v>18330</v>
      </c>
      <c r="BS343" s="1223">
        <f t="shared" si="482"/>
        <v>25290</v>
      </c>
    </row>
    <row r="344" spans="1:203" s="1189" customFormat="1" hidden="1" outlineLevel="1" x14ac:dyDescent="0.2">
      <c r="A344" s="1238" t="s">
        <v>849</v>
      </c>
      <c r="B344" s="1228" t="s">
        <v>1443</v>
      </c>
      <c r="C344" s="1173" t="s">
        <v>378</v>
      </c>
      <c r="D344" s="1173">
        <v>450</v>
      </c>
      <c r="E344" s="1178">
        <v>182</v>
      </c>
      <c r="F344" s="1169">
        <f t="shared" ref="F344:F363" si="483">D344*E344</f>
        <v>81900</v>
      </c>
      <c r="G344" s="1178">
        <v>184.6</v>
      </c>
      <c r="H344" s="1223">
        <f t="shared" ref="H344:H374" si="484">D344*G344</f>
        <v>83070</v>
      </c>
      <c r="I344" s="1223">
        <f t="shared" si="472"/>
        <v>164970</v>
      </c>
      <c r="J344" s="1223"/>
      <c r="K344" s="1224"/>
      <c r="L344" s="1180">
        <v>182</v>
      </c>
      <c r="M344" s="1173">
        <f t="shared" ref="M344:M363" si="485">K344*L344</f>
        <v>0</v>
      </c>
      <c r="N344" s="1180">
        <v>184.6</v>
      </c>
      <c r="O344" s="1226">
        <f t="shared" ref="O344:O374" si="486">K344*N344</f>
        <v>0</v>
      </c>
      <c r="P344" s="1226">
        <f t="shared" si="473"/>
        <v>0</v>
      </c>
      <c r="Q344" s="1224"/>
      <c r="R344" s="1180">
        <v>182</v>
      </c>
      <c r="S344" s="1173">
        <f t="shared" ref="S344:S363" si="487">Q344*R344</f>
        <v>0</v>
      </c>
      <c r="T344" s="1180">
        <v>184.6</v>
      </c>
      <c r="U344" s="1226">
        <f t="shared" ref="U344:U374" si="488">Q344*T344</f>
        <v>0</v>
      </c>
      <c r="V344" s="1226">
        <f t="shared" si="474"/>
        <v>0</v>
      </c>
      <c r="W344" s="1226"/>
      <c r="X344" s="1180">
        <v>182</v>
      </c>
      <c r="Y344" s="1173">
        <f t="shared" ref="Y344:Y363" si="489">W344*X344</f>
        <v>0</v>
      </c>
      <c r="Z344" s="1180">
        <v>184.6</v>
      </c>
      <c r="AA344" s="1226">
        <f t="shared" ref="AA344:AA374" si="490">W344*Z344</f>
        <v>0</v>
      </c>
      <c r="AB344" s="1226">
        <f t="shared" si="475"/>
        <v>0</v>
      </c>
      <c r="AC344" s="1224"/>
      <c r="AD344" s="1180">
        <v>182</v>
      </c>
      <c r="AE344" s="1173">
        <f t="shared" ref="AE344:AE363" si="491">AC344*AD344</f>
        <v>0</v>
      </c>
      <c r="AF344" s="1180">
        <v>184.6</v>
      </c>
      <c r="AG344" s="1226">
        <f t="shared" ref="AG344:AG374" si="492">AC344*AF344</f>
        <v>0</v>
      </c>
      <c r="AH344" s="1226">
        <f t="shared" si="476"/>
        <v>0</v>
      </c>
      <c r="AI344" s="1224"/>
      <c r="AJ344" s="1180">
        <v>182</v>
      </c>
      <c r="AK344" s="1173">
        <f t="shared" ref="AK344:AK363" si="493">AI344*AJ344</f>
        <v>0</v>
      </c>
      <c r="AL344" s="1180">
        <v>184.6</v>
      </c>
      <c r="AM344" s="1226">
        <f t="shared" ref="AM344:AM374" si="494">AI344*AL344</f>
        <v>0</v>
      </c>
      <c r="AN344" s="1226">
        <f t="shared" si="477"/>
        <v>0</v>
      </c>
      <c r="AO344" s="1224"/>
      <c r="AP344" s="1180">
        <v>182</v>
      </c>
      <c r="AQ344" s="1173">
        <f t="shared" ref="AQ344:AQ363" si="495">AO344*AP344</f>
        <v>0</v>
      </c>
      <c r="AR344" s="1180">
        <v>184.6</v>
      </c>
      <c r="AS344" s="1226">
        <f t="shared" ref="AS344:AS374" si="496">AO344*AR344</f>
        <v>0</v>
      </c>
      <c r="AT344" s="1226">
        <f t="shared" si="478"/>
        <v>0</v>
      </c>
      <c r="AU344" s="1224"/>
      <c r="AV344" s="1180">
        <v>182</v>
      </c>
      <c r="AW344" s="1173">
        <f t="shared" ref="AW344:AW363" si="497">AU344*AV344</f>
        <v>0</v>
      </c>
      <c r="AX344" s="1180">
        <v>184.6</v>
      </c>
      <c r="AY344" s="1226">
        <f t="shared" ref="AY344:AY374" si="498">AU344*AX344</f>
        <v>0</v>
      </c>
      <c r="AZ344" s="1226">
        <f t="shared" si="479"/>
        <v>0</v>
      </c>
      <c r="BA344" s="1224"/>
      <c r="BB344" s="1178">
        <v>182</v>
      </c>
      <c r="BC344" s="1169">
        <f t="shared" ref="BC344:BC363" si="499">BA344*BB344</f>
        <v>0</v>
      </c>
      <c r="BD344" s="1178">
        <v>184.6</v>
      </c>
      <c r="BE344" s="1223">
        <f t="shared" ref="BE344:BE374" si="500">BA344*BD344</f>
        <v>0</v>
      </c>
      <c r="BF344" s="1223">
        <f t="shared" si="480"/>
        <v>0</v>
      </c>
      <c r="BG344" s="1223"/>
      <c r="BH344" s="1166">
        <f t="shared" si="398"/>
        <v>0</v>
      </c>
      <c r="BI344" s="1178">
        <v>182</v>
      </c>
      <c r="BJ344" s="1169">
        <f t="shared" ref="BJ344:BJ363" si="501">BH344*BI344</f>
        <v>0</v>
      </c>
      <c r="BK344" s="1178">
        <v>184.6</v>
      </c>
      <c r="BL344" s="1223">
        <f t="shared" ref="BL344:BL374" si="502">BH344*BK344</f>
        <v>0</v>
      </c>
      <c r="BM344" s="1223">
        <f t="shared" si="481"/>
        <v>0</v>
      </c>
      <c r="BN344" s="1166">
        <f t="shared" si="402"/>
        <v>450</v>
      </c>
      <c r="BO344" s="1178">
        <v>182</v>
      </c>
      <c r="BP344" s="1169">
        <f t="shared" ref="BP344:BP363" si="503">BN344*BO344</f>
        <v>81900</v>
      </c>
      <c r="BQ344" s="1178">
        <v>184.6</v>
      </c>
      <c r="BR344" s="1223">
        <f t="shared" ref="BR344:BR374" si="504">BN344*BQ344</f>
        <v>83070</v>
      </c>
      <c r="BS344" s="1223">
        <f t="shared" si="482"/>
        <v>164970</v>
      </c>
    </row>
    <row r="345" spans="1:203" s="1189" customFormat="1" hidden="1" outlineLevel="1" x14ac:dyDescent="0.2">
      <c r="A345" s="1238" t="s">
        <v>850</v>
      </c>
      <c r="B345" s="1228" t="s">
        <v>1349</v>
      </c>
      <c r="C345" s="1173" t="s">
        <v>378</v>
      </c>
      <c r="D345" s="1173">
        <v>260</v>
      </c>
      <c r="E345" s="1178">
        <v>182</v>
      </c>
      <c r="F345" s="1169">
        <f t="shared" si="483"/>
        <v>47320</v>
      </c>
      <c r="G345" s="1178">
        <v>160</v>
      </c>
      <c r="H345" s="1223">
        <f t="shared" si="484"/>
        <v>41600</v>
      </c>
      <c r="I345" s="1223">
        <f t="shared" si="472"/>
        <v>88920</v>
      </c>
      <c r="J345" s="1223"/>
      <c r="K345" s="1224"/>
      <c r="L345" s="1180">
        <v>182</v>
      </c>
      <c r="M345" s="1173">
        <f t="shared" si="485"/>
        <v>0</v>
      </c>
      <c r="N345" s="1180">
        <v>160</v>
      </c>
      <c r="O345" s="1226">
        <f t="shared" si="486"/>
        <v>0</v>
      </c>
      <c r="P345" s="1226">
        <f t="shared" si="473"/>
        <v>0</v>
      </c>
      <c r="Q345" s="1224"/>
      <c r="R345" s="1180">
        <v>182</v>
      </c>
      <c r="S345" s="1173">
        <f t="shared" si="487"/>
        <v>0</v>
      </c>
      <c r="T345" s="1180">
        <v>160</v>
      </c>
      <c r="U345" s="1226">
        <f t="shared" si="488"/>
        <v>0</v>
      </c>
      <c r="V345" s="1226">
        <f t="shared" si="474"/>
        <v>0</v>
      </c>
      <c r="W345" s="1226"/>
      <c r="X345" s="1180">
        <v>182</v>
      </c>
      <c r="Y345" s="1173">
        <f t="shared" si="489"/>
        <v>0</v>
      </c>
      <c r="Z345" s="1180">
        <v>160</v>
      </c>
      <c r="AA345" s="1226">
        <f t="shared" si="490"/>
        <v>0</v>
      </c>
      <c r="AB345" s="1226">
        <f t="shared" si="475"/>
        <v>0</v>
      </c>
      <c r="AC345" s="1224"/>
      <c r="AD345" s="1180">
        <v>182</v>
      </c>
      <c r="AE345" s="1173">
        <f t="shared" si="491"/>
        <v>0</v>
      </c>
      <c r="AF345" s="1180">
        <v>160</v>
      </c>
      <c r="AG345" s="1226">
        <f t="shared" si="492"/>
        <v>0</v>
      </c>
      <c r="AH345" s="1226">
        <f t="shared" si="476"/>
        <v>0</v>
      </c>
      <c r="AI345" s="1224"/>
      <c r="AJ345" s="1180">
        <v>182</v>
      </c>
      <c r="AK345" s="1173">
        <f t="shared" si="493"/>
        <v>0</v>
      </c>
      <c r="AL345" s="1180">
        <v>160</v>
      </c>
      <c r="AM345" s="1226">
        <f t="shared" si="494"/>
        <v>0</v>
      </c>
      <c r="AN345" s="1226">
        <f t="shared" si="477"/>
        <v>0</v>
      </c>
      <c r="AO345" s="1224"/>
      <c r="AP345" s="1180">
        <v>182</v>
      </c>
      <c r="AQ345" s="1173">
        <f t="shared" si="495"/>
        <v>0</v>
      </c>
      <c r="AR345" s="1180">
        <v>160</v>
      </c>
      <c r="AS345" s="1226">
        <f t="shared" si="496"/>
        <v>0</v>
      </c>
      <c r="AT345" s="1226">
        <f t="shared" si="478"/>
        <v>0</v>
      </c>
      <c r="AU345" s="1224"/>
      <c r="AV345" s="1180">
        <v>182</v>
      </c>
      <c r="AW345" s="1173">
        <f t="shared" si="497"/>
        <v>0</v>
      </c>
      <c r="AX345" s="1180">
        <v>160</v>
      </c>
      <c r="AY345" s="1226">
        <f t="shared" si="498"/>
        <v>0</v>
      </c>
      <c r="AZ345" s="1226">
        <f t="shared" si="479"/>
        <v>0</v>
      </c>
      <c r="BA345" s="1224"/>
      <c r="BB345" s="1178">
        <v>182</v>
      </c>
      <c r="BC345" s="1169">
        <f t="shared" si="499"/>
        <v>0</v>
      </c>
      <c r="BD345" s="1178">
        <v>160</v>
      </c>
      <c r="BE345" s="1223">
        <f t="shared" si="500"/>
        <v>0</v>
      </c>
      <c r="BF345" s="1223">
        <f t="shared" si="480"/>
        <v>0</v>
      </c>
      <c r="BG345" s="1223"/>
      <c r="BH345" s="1166">
        <f t="shared" si="398"/>
        <v>0</v>
      </c>
      <c r="BI345" s="1178">
        <v>182</v>
      </c>
      <c r="BJ345" s="1169">
        <f t="shared" si="501"/>
        <v>0</v>
      </c>
      <c r="BK345" s="1178">
        <v>160</v>
      </c>
      <c r="BL345" s="1223">
        <f t="shared" si="502"/>
        <v>0</v>
      </c>
      <c r="BM345" s="1223">
        <f t="shared" si="481"/>
        <v>0</v>
      </c>
      <c r="BN345" s="1166">
        <f t="shared" si="402"/>
        <v>260</v>
      </c>
      <c r="BO345" s="1178">
        <v>182</v>
      </c>
      <c r="BP345" s="1169">
        <f t="shared" si="503"/>
        <v>47320</v>
      </c>
      <c r="BQ345" s="1178">
        <v>160</v>
      </c>
      <c r="BR345" s="1223">
        <f t="shared" si="504"/>
        <v>41600</v>
      </c>
      <c r="BS345" s="1223">
        <f t="shared" si="482"/>
        <v>88920</v>
      </c>
    </row>
    <row r="346" spans="1:203" s="1189" customFormat="1" hidden="1" outlineLevel="1" x14ac:dyDescent="0.2">
      <c r="A346" s="1238" t="s">
        <v>851</v>
      </c>
      <c r="B346" s="1228" t="s">
        <v>1444</v>
      </c>
      <c r="C346" s="1173" t="s">
        <v>378</v>
      </c>
      <c r="D346" s="1173">
        <v>500</v>
      </c>
      <c r="E346" s="1178">
        <v>182</v>
      </c>
      <c r="F346" s="1169">
        <f t="shared" si="483"/>
        <v>91000</v>
      </c>
      <c r="G346" s="1178">
        <v>120.28</v>
      </c>
      <c r="H346" s="1223">
        <f t="shared" si="484"/>
        <v>60140</v>
      </c>
      <c r="I346" s="1223">
        <f t="shared" si="472"/>
        <v>151140</v>
      </c>
      <c r="J346" s="1223"/>
      <c r="K346" s="1224"/>
      <c r="L346" s="1180">
        <v>182</v>
      </c>
      <c r="M346" s="1173">
        <f t="shared" si="485"/>
        <v>0</v>
      </c>
      <c r="N346" s="1180">
        <v>120.28</v>
      </c>
      <c r="O346" s="1226">
        <f t="shared" si="486"/>
        <v>0</v>
      </c>
      <c r="P346" s="1226">
        <f t="shared" si="473"/>
        <v>0</v>
      </c>
      <c r="Q346" s="1224"/>
      <c r="R346" s="1180">
        <v>182</v>
      </c>
      <c r="S346" s="1173">
        <f t="shared" si="487"/>
        <v>0</v>
      </c>
      <c r="T346" s="1180">
        <v>120.28</v>
      </c>
      <c r="U346" s="1226">
        <f t="shared" si="488"/>
        <v>0</v>
      </c>
      <c r="V346" s="1226">
        <f t="shared" si="474"/>
        <v>0</v>
      </c>
      <c r="W346" s="1226"/>
      <c r="X346" s="1180">
        <v>182</v>
      </c>
      <c r="Y346" s="1173">
        <f t="shared" si="489"/>
        <v>0</v>
      </c>
      <c r="Z346" s="1180">
        <v>120.28</v>
      </c>
      <c r="AA346" s="1226">
        <f t="shared" si="490"/>
        <v>0</v>
      </c>
      <c r="AB346" s="1226">
        <f t="shared" si="475"/>
        <v>0</v>
      </c>
      <c r="AC346" s="1224"/>
      <c r="AD346" s="1180">
        <v>182</v>
      </c>
      <c r="AE346" s="1173">
        <f t="shared" si="491"/>
        <v>0</v>
      </c>
      <c r="AF346" s="1180">
        <v>120.28</v>
      </c>
      <c r="AG346" s="1226">
        <f t="shared" si="492"/>
        <v>0</v>
      </c>
      <c r="AH346" s="1226">
        <f t="shared" si="476"/>
        <v>0</v>
      </c>
      <c r="AI346" s="1224"/>
      <c r="AJ346" s="1180">
        <v>182</v>
      </c>
      <c r="AK346" s="1173">
        <f t="shared" si="493"/>
        <v>0</v>
      </c>
      <c r="AL346" s="1180">
        <v>120.28</v>
      </c>
      <c r="AM346" s="1226">
        <f t="shared" si="494"/>
        <v>0</v>
      </c>
      <c r="AN346" s="1226">
        <f t="shared" si="477"/>
        <v>0</v>
      </c>
      <c r="AO346" s="1224"/>
      <c r="AP346" s="1180">
        <v>182</v>
      </c>
      <c r="AQ346" s="1173">
        <f t="shared" si="495"/>
        <v>0</v>
      </c>
      <c r="AR346" s="1180">
        <v>120.28</v>
      </c>
      <c r="AS346" s="1226">
        <f t="shared" si="496"/>
        <v>0</v>
      </c>
      <c r="AT346" s="1226">
        <f t="shared" si="478"/>
        <v>0</v>
      </c>
      <c r="AU346" s="1224"/>
      <c r="AV346" s="1180">
        <v>182</v>
      </c>
      <c r="AW346" s="1173">
        <f t="shared" si="497"/>
        <v>0</v>
      </c>
      <c r="AX346" s="1180">
        <v>120.28</v>
      </c>
      <c r="AY346" s="1226">
        <f t="shared" si="498"/>
        <v>0</v>
      </c>
      <c r="AZ346" s="1226">
        <f t="shared" si="479"/>
        <v>0</v>
      </c>
      <c r="BA346" s="1224"/>
      <c r="BB346" s="1178">
        <v>182</v>
      </c>
      <c r="BC346" s="1169">
        <f t="shared" si="499"/>
        <v>0</v>
      </c>
      <c r="BD346" s="1178">
        <v>120.28</v>
      </c>
      <c r="BE346" s="1223">
        <f t="shared" si="500"/>
        <v>0</v>
      </c>
      <c r="BF346" s="1223">
        <f t="shared" si="480"/>
        <v>0</v>
      </c>
      <c r="BG346" s="1223"/>
      <c r="BH346" s="1166">
        <f t="shared" si="398"/>
        <v>0</v>
      </c>
      <c r="BI346" s="1178">
        <v>182</v>
      </c>
      <c r="BJ346" s="1169">
        <f t="shared" si="501"/>
        <v>0</v>
      </c>
      <c r="BK346" s="1178">
        <v>120.28</v>
      </c>
      <c r="BL346" s="1223">
        <f t="shared" si="502"/>
        <v>0</v>
      </c>
      <c r="BM346" s="1223">
        <f t="shared" si="481"/>
        <v>0</v>
      </c>
      <c r="BN346" s="1166">
        <f t="shared" si="402"/>
        <v>500</v>
      </c>
      <c r="BO346" s="1178">
        <v>182</v>
      </c>
      <c r="BP346" s="1169">
        <f t="shared" si="503"/>
        <v>91000</v>
      </c>
      <c r="BQ346" s="1178">
        <v>120.28</v>
      </c>
      <c r="BR346" s="1223">
        <f t="shared" si="504"/>
        <v>60140</v>
      </c>
      <c r="BS346" s="1223">
        <f t="shared" si="482"/>
        <v>151140</v>
      </c>
    </row>
    <row r="347" spans="1:203" ht="28.5" outlineLevel="1" x14ac:dyDescent="0.2">
      <c r="A347" s="1238" t="s">
        <v>852</v>
      </c>
      <c r="B347" s="1228" t="s">
        <v>396</v>
      </c>
      <c r="C347" s="1173" t="s">
        <v>1261</v>
      </c>
      <c r="D347" s="1173">
        <v>78</v>
      </c>
      <c r="E347" s="1178">
        <v>1865</v>
      </c>
      <c r="F347" s="1169">
        <f t="shared" si="483"/>
        <v>145470</v>
      </c>
      <c r="G347" s="1178">
        <v>6208.4</v>
      </c>
      <c r="H347" s="1223">
        <f t="shared" si="484"/>
        <v>484255.19999999995</v>
      </c>
      <c r="I347" s="1223">
        <f t="shared" si="472"/>
        <v>629725.19999999995</v>
      </c>
      <c r="J347" s="1223"/>
      <c r="K347" s="1224"/>
      <c r="L347" s="1180">
        <v>1865</v>
      </c>
      <c r="M347" s="1173">
        <f t="shared" si="485"/>
        <v>0</v>
      </c>
      <c r="N347" s="1180">
        <v>6208.4</v>
      </c>
      <c r="O347" s="1226">
        <f t="shared" si="486"/>
        <v>0</v>
      </c>
      <c r="P347" s="1226">
        <f t="shared" si="473"/>
        <v>0</v>
      </c>
      <c r="Q347" s="1224"/>
      <c r="R347" s="1180">
        <v>1865</v>
      </c>
      <c r="S347" s="1173">
        <f t="shared" si="487"/>
        <v>0</v>
      </c>
      <c r="T347" s="1180">
        <v>6208.4</v>
      </c>
      <c r="U347" s="1226">
        <f t="shared" si="488"/>
        <v>0</v>
      </c>
      <c r="V347" s="1226">
        <f t="shared" si="474"/>
        <v>0</v>
      </c>
      <c r="W347" s="1226">
        <v>60</v>
      </c>
      <c r="X347" s="1180">
        <v>1865</v>
      </c>
      <c r="Y347" s="1173">
        <f t="shared" si="489"/>
        <v>111900</v>
      </c>
      <c r="Z347" s="1180">
        <v>6208.4</v>
      </c>
      <c r="AA347" s="1226">
        <f t="shared" si="490"/>
        <v>372504</v>
      </c>
      <c r="AB347" s="1226">
        <f t="shared" si="475"/>
        <v>484404</v>
      </c>
      <c r="AC347" s="1224"/>
      <c r="AD347" s="1180">
        <v>1865</v>
      </c>
      <c r="AE347" s="1173">
        <f t="shared" si="491"/>
        <v>0</v>
      </c>
      <c r="AF347" s="1180">
        <v>6208.4</v>
      </c>
      <c r="AG347" s="1226">
        <f t="shared" si="492"/>
        <v>0</v>
      </c>
      <c r="AH347" s="1226">
        <f t="shared" si="476"/>
        <v>0</v>
      </c>
      <c r="AI347" s="1224"/>
      <c r="AJ347" s="1180">
        <v>1865</v>
      </c>
      <c r="AK347" s="1173">
        <f t="shared" si="493"/>
        <v>0</v>
      </c>
      <c r="AL347" s="1180">
        <v>6208.4</v>
      </c>
      <c r="AM347" s="1226">
        <f t="shared" si="494"/>
        <v>0</v>
      </c>
      <c r="AN347" s="1226">
        <f t="shared" si="477"/>
        <v>0</v>
      </c>
      <c r="AO347" s="1224"/>
      <c r="AP347" s="1180">
        <v>1865</v>
      </c>
      <c r="AQ347" s="1173">
        <f t="shared" si="495"/>
        <v>0</v>
      </c>
      <c r="AR347" s="1180">
        <v>6208.4</v>
      </c>
      <c r="AS347" s="1226">
        <f t="shared" si="496"/>
        <v>0</v>
      </c>
      <c r="AT347" s="1226">
        <f t="shared" si="478"/>
        <v>0</v>
      </c>
      <c r="AU347" s="1224"/>
      <c r="AV347" s="1180">
        <v>1865</v>
      </c>
      <c r="AW347" s="1173">
        <f t="shared" si="497"/>
        <v>0</v>
      </c>
      <c r="AX347" s="1180">
        <v>6208.4</v>
      </c>
      <c r="AY347" s="1226">
        <f t="shared" si="498"/>
        <v>0</v>
      </c>
      <c r="AZ347" s="1226">
        <f t="shared" si="479"/>
        <v>0</v>
      </c>
      <c r="BA347" s="1224"/>
      <c r="BB347" s="1178">
        <v>1865</v>
      </c>
      <c r="BC347" s="1169">
        <f t="shared" si="499"/>
        <v>0</v>
      </c>
      <c r="BD347" s="1178">
        <v>6208.4</v>
      </c>
      <c r="BE347" s="1223">
        <f t="shared" si="500"/>
        <v>0</v>
      </c>
      <c r="BF347" s="1223">
        <f t="shared" si="480"/>
        <v>0</v>
      </c>
      <c r="BG347" s="1223"/>
      <c r="BH347" s="1166">
        <f t="shared" si="398"/>
        <v>60</v>
      </c>
      <c r="BI347" s="1178">
        <v>1865</v>
      </c>
      <c r="BJ347" s="1169">
        <f t="shared" si="501"/>
        <v>111900</v>
      </c>
      <c r="BK347" s="1178">
        <v>6208.4</v>
      </c>
      <c r="BL347" s="1223">
        <f t="shared" si="502"/>
        <v>372504</v>
      </c>
      <c r="BM347" s="1223">
        <f t="shared" si="481"/>
        <v>484404</v>
      </c>
      <c r="BN347" s="1166">
        <f t="shared" si="402"/>
        <v>18</v>
      </c>
      <c r="BO347" s="1178">
        <v>1865</v>
      </c>
      <c r="BP347" s="1169">
        <f t="shared" si="503"/>
        <v>33570</v>
      </c>
      <c r="BQ347" s="1178">
        <v>6208.4</v>
      </c>
      <c r="BR347" s="1223">
        <f t="shared" si="504"/>
        <v>111751.2</v>
      </c>
      <c r="BS347" s="1223">
        <f t="shared" si="482"/>
        <v>145321.20000000001</v>
      </c>
    </row>
    <row r="348" spans="1:203" ht="16.5" customHeight="1" outlineLevel="1" x14ac:dyDescent="0.2">
      <c r="A348" s="1238" t="s">
        <v>853</v>
      </c>
      <c r="B348" s="1228" t="s">
        <v>397</v>
      </c>
      <c r="C348" s="1173" t="s">
        <v>1261</v>
      </c>
      <c r="D348" s="1173">
        <v>15</v>
      </c>
      <c r="E348" s="1178">
        <v>1865</v>
      </c>
      <c r="F348" s="1169">
        <f t="shared" si="483"/>
        <v>27975</v>
      </c>
      <c r="G348" s="1178">
        <v>18060.8</v>
      </c>
      <c r="H348" s="1223">
        <f t="shared" si="484"/>
        <v>270912</v>
      </c>
      <c r="I348" s="1223">
        <f t="shared" si="472"/>
        <v>298887</v>
      </c>
      <c r="J348" s="1223"/>
      <c r="K348" s="1224"/>
      <c r="L348" s="1180">
        <v>1865</v>
      </c>
      <c r="M348" s="1173">
        <f t="shared" si="485"/>
        <v>0</v>
      </c>
      <c r="N348" s="1180">
        <v>18060.8</v>
      </c>
      <c r="O348" s="1226">
        <f t="shared" si="486"/>
        <v>0</v>
      </c>
      <c r="P348" s="1226">
        <f t="shared" si="473"/>
        <v>0</v>
      </c>
      <c r="Q348" s="1224"/>
      <c r="R348" s="1180">
        <v>1865</v>
      </c>
      <c r="S348" s="1173">
        <f t="shared" si="487"/>
        <v>0</v>
      </c>
      <c r="T348" s="1180">
        <v>18060.8</v>
      </c>
      <c r="U348" s="1226">
        <f t="shared" si="488"/>
        <v>0</v>
      </c>
      <c r="V348" s="1226">
        <f t="shared" si="474"/>
        <v>0</v>
      </c>
      <c r="W348" s="1226">
        <v>10</v>
      </c>
      <c r="X348" s="1180">
        <v>1865</v>
      </c>
      <c r="Y348" s="1173">
        <f t="shared" si="489"/>
        <v>18650</v>
      </c>
      <c r="Z348" s="1180">
        <v>18060.8</v>
      </c>
      <c r="AA348" s="1226">
        <f t="shared" si="490"/>
        <v>180608</v>
      </c>
      <c r="AB348" s="1226">
        <f t="shared" si="475"/>
        <v>199258</v>
      </c>
      <c r="AC348" s="1224"/>
      <c r="AD348" s="1180">
        <v>1865</v>
      </c>
      <c r="AE348" s="1173">
        <f t="shared" si="491"/>
        <v>0</v>
      </c>
      <c r="AF348" s="1180">
        <v>18060.8</v>
      </c>
      <c r="AG348" s="1226">
        <f t="shared" si="492"/>
        <v>0</v>
      </c>
      <c r="AH348" s="1226">
        <f t="shared" si="476"/>
        <v>0</v>
      </c>
      <c r="AI348" s="1224"/>
      <c r="AJ348" s="1180">
        <v>1865</v>
      </c>
      <c r="AK348" s="1173">
        <f t="shared" si="493"/>
        <v>0</v>
      </c>
      <c r="AL348" s="1180">
        <v>18060.8</v>
      </c>
      <c r="AM348" s="1226">
        <f t="shared" si="494"/>
        <v>0</v>
      </c>
      <c r="AN348" s="1226">
        <f t="shared" si="477"/>
        <v>0</v>
      </c>
      <c r="AO348" s="1224"/>
      <c r="AP348" s="1180">
        <v>1865</v>
      </c>
      <c r="AQ348" s="1173">
        <f t="shared" si="495"/>
        <v>0</v>
      </c>
      <c r="AR348" s="1180">
        <v>18060.8</v>
      </c>
      <c r="AS348" s="1226">
        <f t="shared" si="496"/>
        <v>0</v>
      </c>
      <c r="AT348" s="1226">
        <f t="shared" si="478"/>
        <v>0</v>
      </c>
      <c r="AU348" s="1224"/>
      <c r="AV348" s="1180">
        <v>1865</v>
      </c>
      <c r="AW348" s="1173">
        <f t="shared" si="497"/>
        <v>0</v>
      </c>
      <c r="AX348" s="1180">
        <v>18060.8</v>
      </c>
      <c r="AY348" s="1226">
        <f t="shared" si="498"/>
        <v>0</v>
      </c>
      <c r="AZ348" s="1226">
        <f t="shared" si="479"/>
        <v>0</v>
      </c>
      <c r="BA348" s="1224"/>
      <c r="BB348" s="1178">
        <v>1865</v>
      </c>
      <c r="BC348" s="1169">
        <f t="shared" si="499"/>
        <v>0</v>
      </c>
      <c r="BD348" s="1178">
        <v>18060.8</v>
      </c>
      <c r="BE348" s="1223">
        <f t="shared" si="500"/>
        <v>0</v>
      </c>
      <c r="BF348" s="1223">
        <f t="shared" si="480"/>
        <v>0</v>
      </c>
      <c r="BG348" s="1223"/>
      <c r="BH348" s="1166">
        <f t="shared" si="398"/>
        <v>10</v>
      </c>
      <c r="BI348" s="1178">
        <v>1865</v>
      </c>
      <c r="BJ348" s="1169">
        <f t="shared" si="501"/>
        <v>18650</v>
      </c>
      <c r="BK348" s="1178">
        <v>18060.8</v>
      </c>
      <c r="BL348" s="1223">
        <f t="shared" si="502"/>
        <v>180608</v>
      </c>
      <c r="BM348" s="1223">
        <f t="shared" si="481"/>
        <v>199258</v>
      </c>
      <c r="BN348" s="1166">
        <f t="shared" si="402"/>
        <v>5</v>
      </c>
      <c r="BO348" s="1178">
        <v>1865</v>
      </c>
      <c r="BP348" s="1169">
        <f t="shared" si="503"/>
        <v>9325</v>
      </c>
      <c r="BQ348" s="1178">
        <v>18060.8</v>
      </c>
      <c r="BR348" s="1223">
        <f t="shared" si="504"/>
        <v>90304</v>
      </c>
      <c r="BS348" s="1223">
        <f t="shared" si="482"/>
        <v>99629</v>
      </c>
    </row>
    <row r="349" spans="1:203" ht="28.5" outlineLevel="1" x14ac:dyDescent="0.2">
      <c r="A349" s="1238" t="s">
        <v>854</v>
      </c>
      <c r="B349" s="1228" t="s">
        <v>398</v>
      </c>
      <c r="C349" s="1173" t="s">
        <v>1261</v>
      </c>
      <c r="D349" s="1173">
        <v>41</v>
      </c>
      <c r="E349" s="1178">
        <v>1865</v>
      </c>
      <c r="F349" s="1169">
        <f t="shared" si="483"/>
        <v>76465</v>
      </c>
      <c r="G349" s="1178">
        <v>8098.8</v>
      </c>
      <c r="H349" s="1223">
        <f t="shared" si="484"/>
        <v>332050.8</v>
      </c>
      <c r="I349" s="1223">
        <f t="shared" si="472"/>
        <v>408515.8</v>
      </c>
      <c r="J349" s="1223"/>
      <c r="K349" s="1224"/>
      <c r="L349" s="1180">
        <v>1865</v>
      </c>
      <c r="M349" s="1173">
        <f t="shared" si="485"/>
        <v>0</v>
      </c>
      <c r="N349" s="1180">
        <v>8098.8</v>
      </c>
      <c r="O349" s="1226">
        <f t="shared" si="486"/>
        <v>0</v>
      </c>
      <c r="P349" s="1226">
        <f t="shared" si="473"/>
        <v>0</v>
      </c>
      <c r="Q349" s="1224"/>
      <c r="R349" s="1180">
        <v>1865</v>
      </c>
      <c r="S349" s="1173">
        <f t="shared" si="487"/>
        <v>0</v>
      </c>
      <c r="T349" s="1180">
        <v>8098.8</v>
      </c>
      <c r="U349" s="1226">
        <f t="shared" si="488"/>
        <v>0</v>
      </c>
      <c r="V349" s="1226">
        <f t="shared" si="474"/>
        <v>0</v>
      </c>
      <c r="W349" s="1226">
        <v>30</v>
      </c>
      <c r="X349" s="1180">
        <v>1865</v>
      </c>
      <c r="Y349" s="1173">
        <f t="shared" si="489"/>
        <v>55950</v>
      </c>
      <c r="Z349" s="1180">
        <v>8098.8</v>
      </c>
      <c r="AA349" s="1226">
        <f t="shared" si="490"/>
        <v>242964</v>
      </c>
      <c r="AB349" s="1226">
        <f t="shared" si="475"/>
        <v>298914</v>
      </c>
      <c r="AC349" s="1224"/>
      <c r="AD349" s="1180">
        <v>1865</v>
      </c>
      <c r="AE349" s="1173">
        <f t="shared" si="491"/>
        <v>0</v>
      </c>
      <c r="AF349" s="1180">
        <v>8098.8</v>
      </c>
      <c r="AG349" s="1226">
        <f t="shared" si="492"/>
        <v>0</v>
      </c>
      <c r="AH349" s="1226">
        <f t="shared" si="476"/>
        <v>0</v>
      </c>
      <c r="AI349" s="1224"/>
      <c r="AJ349" s="1180">
        <v>1865</v>
      </c>
      <c r="AK349" s="1173">
        <f t="shared" si="493"/>
        <v>0</v>
      </c>
      <c r="AL349" s="1180">
        <v>8098.8</v>
      </c>
      <c r="AM349" s="1226">
        <f t="shared" si="494"/>
        <v>0</v>
      </c>
      <c r="AN349" s="1226">
        <f t="shared" si="477"/>
        <v>0</v>
      </c>
      <c r="AO349" s="1224"/>
      <c r="AP349" s="1180">
        <v>1865</v>
      </c>
      <c r="AQ349" s="1173">
        <f t="shared" si="495"/>
        <v>0</v>
      </c>
      <c r="AR349" s="1180">
        <v>8098.8</v>
      </c>
      <c r="AS349" s="1226">
        <f t="shared" si="496"/>
        <v>0</v>
      </c>
      <c r="AT349" s="1226">
        <f t="shared" si="478"/>
        <v>0</v>
      </c>
      <c r="AU349" s="1224"/>
      <c r="AV349" s="1180">
        <v>1865</v>
      </c>
      <c r="AW349" s="1173">
        <f t="shared" si="497"/>
        <v>0</v>
      </c>
      <c r="AX349" s="1180">
        <v>8098.8</v>
      </c>
      <c r="AY349" s="1226">
        <f t="shared" si="498"/>
        <v>0</v>
      </c>
      <c r="AZ349" s="1226">
        <f t="shared" si="479"/>
        <v>0</v>
      </c>
      <c r="BA349" s="1224"/>
      <c r="BB349" s="1178">
        <v>1865</v>
      </c>
      <c r="BC349" s="1169">
        <f t="shared" si="499"/>
        <v>0</v>
      </c>
      <c r="BD349" s="1178">
        <v>8098.8</v>
      </c>
      <c r="BE349" s="1223">
        <f t="shared" si="500"/>
        <v>0</v>
      </c>
      <c r="BF349" s="1223">
        <f t="shared" si="480"/>
        <v>0</v>
      </c>
      <c r="BG349" s="1223"/>
      <c r="BH349" s="1166">
        <f t="shared" si="398"/>
        <v>30</v>
      </c>
      <c r="BI349" s="1178">
        <v>1865</v>
      </c>
      <c r="BJ349" s="1169">
        <f t="shared" si="501"/>
        <v>55950</v>
      </c>
      <c r="BK349" s="1178">
        <v>8098.8</v>
      </c>
      <c r="BL349" s="1223">
        <f t="shared" si="502"/>
        <v>242964</v>
      </c>
      <c r="BM349" s="1223">
        <f t="shared" si="481"/>
        <v>298914</v>
      </c>
      <c r="BN349" s="1166">
        <f t="shared" si="402"/>
        <v>11</v>
      </c>
      <c r="BO349" s="1178">
        <v>1865</v>
      </c>
      <c r="BP349" s="1169">
        <f t="shared" si="503"/>
        <v>20515</v>
      </c>
      <c r="BQ349" s="1178">
        <v>8098.8</v>
      </c>
      <c r="BR349" s="1223">
        <f t="shared" si="504"/>
        <v>89086.8</v>
      </c>
      <c r="BS349" s="1223">
        <f t="shared" si="482"/>
        <v>109601.8</v>
      </c>
    </row>
    <row r="350" spans="1:203" ht="28.5" hidden="1" outlineLevel="1" x14ac:dyDescent="0.2">
      <c r="A350" s="1238" t="s">
        <v>855</v>
      </c>
      <c r="B350" s="1228" t="s">
        <v>399</v>
      </c>
      <c r="C350" s="1173" t="s">
        <v>1261</v>
      </c>
      <c r="D350" s="1173">
        <v>3</v>
      </c>
      <c r="E350" s="1178">
        <v>1865</v>
      </c>
      <c r="F350" s="1169">
        <f t="shared" si="483"/>
        <v>5595</v>
      </c>
      <c r="G350" s="1178">
        <v>1424.6</v>
      </c>
      <c r="H350" s="1223">
        <f t="shared" si="484"/>
        <v>4273.7999999999993</v>
      </c>
      <c r="I350" s="1223">
        <f t="shared" si="472"/>
        <v>9868.7999999999993</v>
      </c>
      <c r="J350" s="1223"/>
      <c r="K350" s="1224"/>
      <c r="L350" s="1180">
        <v>1865</v>
      </c>
      <c r="M350" s="1173">
        <f t="shared" si="485"/>
        <v>0</v>
      </c>
      <c r="N350" s="1180">
        <v>1424.6</v>
      </c>
      <c r="O350" s="1226">
        <f t="shared" si="486"/>
        <v>0</v>
      </c>
      <c r="P350" s="1226">
        <f t="shared" si="473"/>
        <v>0</v>
      </c>
      <c r="Q350" s="1224"/>
      <c r="R350" s="1180">
        <v>1865</v>
      </c>
      <c r="S350" s="1173">
        <f t="shared" si="487"/>
        <v>0</v>
      </c>
      <c r="T350" s="1180">
        <v>1424.6</v>
      </c>
      <c r="U350" s="1226">
        <f t="shared" si="488"/>
        <v>0</v>
      </c>
      <c r="V350" s="1226">
        <f t="shared" si="474"/>
        <v>0</v>
      </c>
      <c r="W350" s="1226"/>
      <c r="X350" s="1180">
        <v>1865</v>
      </c>
      <c r="Y350" s="1173">
        <f t="shared" si="489"/>
        <v>0</v>
      </c>
      <c r="Z350" s="1180">
        <v>1424.6</v>
      </c>
      <c r="AA350" s="1226">
        <f t="shared" si="490"/>
        <v>0</v>
      </c>
      <c r="AB350" s="1226">
        <f t="shared" si="475"/>
        <v>0</v>
      </c>
      <c r="AC350" s="1224"/>
      <c r="AD350" s="1180">
        <v>1865</v>
      </c>
      <c r="AE350" s="1173">
        <f t="shared" si="491"/>
        <v>0</v>
      </c>
      <c r="AF350" s="1180">
        <v>1424.6</v>
      </c>
      <c r="AG350" s="1226">
        <f t="shared" si="492"/>
        <v>0</v>
      </c>
      <c r="AH350" s="1226">
        <f t="shared" si="476"/>
        <v>0</v>
      </c>
      <c r="AI350" s="1224"/>
      <c r="AJ350" s="1180">
        <v>1865</v>
      </c>
      <c r="AK350" s="1173">
        <f t="shared" si="493"/>
        <v>0</v>
      </c>
      <c r="AL350" s="1180">
        <v>1424.6</v>
      </c>
      <c r="AM350" s="1226">
        <f t="shared" si="494"/>
        <v>0</v>
      </c>
      <c r="AN350" s="1226">
        <f t="shared" si="477"/>
        <v>0</v>
      </c>
      <c r="AO350" s="1224"/>
      <c r="AP350" s="1180">
        <v>1865</v>
      </c>
      <c r="AQ350" s="1173">
        <f t="shared" si="495"/>
        <v>0</v>
      </c>
      <c r="AR350" s="1180">
        <v>1424.6</v>
      </c>
      <c r="AS350" s="1226">
        <f t="shared" si="496"/>
        <v>0</v>
      </c>
      <c r="AT350" s="1226">
        <f t="shared" si="478"/>
        <v>0</v>
      </c>
      <c r="AU350" s="1224"/>
      <c r="AV350" s="1180">
        <v>1865</v>
      </c>
      <c r="AW350" s="1173">
        <f t="shared" si="497"/>
        <v>0</v>
      </c>
      <c r="AX350" s="1180">
        <v>1424.6</v>
      </c>
      <c r="AY350" s="1226">
        <f t="shared" si="498"/>
        <v>0</v>
      </c>
      <c r="AZ350" s="1226">
        <f t="shared" si="479"/>
        <v>0</v>
      </c>
      <c r="BA350" s="1224"/>
      <c r="BB350" s="1178">
        <v>1865</v>
      </c>
      <c r="BC350" s="1169">
        <f t="shared" si="499"/>
        <v>0</v>
      </c>
      <c r="BD350" s="1178">
        <v>1424.6</v>
      </c>
      <c r="BE350" s="1223">
        <f t="shared" si="500"/>
        <v>0</v>
      </c>
      <c r="BF350" s="1223">
        <f t="shared" si="480"/>
        <v>0</v>
      </c>
      <c r="BG350" s="1223"/>
      <c r="BH350" s="1166">
        <f t="shared" si="398"/>
        <v>0</v>
      </c>
      <c r="BI350" s="1178">
        <v>1865</v>
      </c>
      <c r="BJ350" s="1169">
        <f t="shared" si="501"/>
        <v>0</v>
      </c>
      <c r="BK350" s="1178">
        <v>1424.6</v>
      </c>
      <c r="BL350" s="1223">
        <f t="shared" si="502"/>
        <v>0</v>
      </c>
      <c r="BM350" s="1223">
        <f t="shared" si="481"/>
        <v>0</v>
      </c>
      <c r="BN350" s="1166">
        <f t="shared" si="402"/>
        <v>3</v>
      </c>
      <c r="BO350" s="1178">
        <v>1865</v>
      </c>
      <c r="BP350" s="1169">
        <f t="shared" si="503"/>
        <v>5595</v>
      </c>
      <c r="BQ350" s="1178">
        <v>1424.6</v>
      </c>
      <c r="BR350" s="1223">
        <f t="shared" si="504"/>
        <v>4273.7999999999993</v>
      </c>
      <c r="BS350" s="1223">
        <f t="shared" si="482"/>
        <v>9868.7999999999993</v>
      </c>
    </row>
    <row r="351" spans="1:203" s="1189" customFormat="1" hidden="1" outlineLevel="1" x14ac:dyDescent="0.2">
      <c r="A351" s="1238" t="s">
        <v>856</v>
      </c>
      <c r="B351" s="1228" t="s">
        <v>1445</v>
      </c>
      <c r="C351" s="1173" t="s">
        <v>1261</v>
      </c>
      <c r="D351" s="1173">
        <v>5</v>
      </c>
      <c r="E351" s="1178">
        <v>1865</v>
      </c>
      <c r="F351" s="1169">
        <f t="shared" si="483"/>
        <v>9325</v>
      </c>
      <c r="G351" s="1178">
        <v>5863.16</v>
      </c>
      <c r="H351" s="1223">
        <f t="shared" si="484"/>
        <v>29315.8</v>
      </c>
      <c r="I351" s="1223">
        <f t="shared" si="472"/>
        <v>38640.800000000003</v>
      </c>
      <c r="J351" s="1223"/>
      <c r="K351" s="1224"/>
      <c r="L351" s="1180">
        <v>1865</v>
      </c>
      <c r="M351" s="1173">
        <f t="shared" si="485"/>
        <v>0</v>
      </c>
      <c r="N351" s="1180">
        <v>5863.16</v>
      </c>
      <c r="O351" s="1226">
        <f t="shared" si="486"/>
        <v>0</v>
      </c>
      <c r="P351" s="1226">
        <f t="shared" si="473"/>
        <v>0</v>
      </c>
      <c r="Q351" s="1224"/>
      <c r="R351" s="1180">
        <v>1865</v>
      </c>
      <c r="S351" s="1173">
        <f t="shared" si="487"/>
        <v>0</v>
      </c>
      <c r="T351" s="1180">
        <v>5863.16</v>
      </c>
      <c r="U351" s="1226">
        <f t="shared" si="488"/>
        <v>0</v>
      </c>
      <c r="V351" s="1226">
        <f t="shared" si="474"/>
        <v>0</v>
      </c>
      <c r="W351" s="1226"/>
      <c r="X351" s="1180">
        <v>1865</v>
      </c>
      <c r="Y351" s="1173">
        <f t="shared" si="489"/>
        <v>0</v>
      </c>
      <c r="Z351" s="1180">
        <v>5863.16</v>
      </c>
      <c r="AA351" s="1226">
        <f t="shared" si="490"/>
        <v>0</v>
      </c>
      <c r="AB351" s="1226">
        <f t="shared" si="475"/>
        <v>0</v>
      </c>
      <c r="AC351" s="1224"/>
      <c r="AD351" s="1180">
        <v>1865</v>
      </c>
      <c r="AE351" s="1173">
        <f t="shared" si="491"/>
        <v>0</v>
      </c>
      <c r="AF351" s="1180">
        <v>5863.16</v>
      </c>
      <c r="AG351" s="1226">
        <f t="shared" si="492"/>
        <v>0</v>
      </c>
      <c r="AH351" s="1226">
        <f t="shared" si="476"/>
        <v>0</v>
      </c>
      <c r="AI351" s="1224"/>
      <c r="AJ351" s="1180">
        <v>1865</v>
      </c>
      <c r="AK351" s="1173">
        <f t="shared" si="493"/>
        <v>0</v>
      </c>
      <c r="AL351" s="1180">
        <v>5863.16</v>
      </c>
      <c r="AM351" s="1226">
        <f t="shared" si="494"/>
        <v>0</v>
      </c>
      <c r="AN351" s="1226">
        <f t="shared" si="477"/>
        <v>0</v>
      </c>
      <c r="AO351" s="1224"/>
      <c r="AP351" s="1180">
        <v>1865</v>
      </c>
      <c r="AQ351" s="1173">
        <f t="shared" si="495"/>
        <v>0</v>
      </c>
      <c r="AR351" s="1180">
        <v>5863.16</v>
      </c>
      <c r="AS351" s="1226">
        <f t="shared" si="496"/>
        <v>0</v>
      </c>
      <c r="AT351" s="1226">
        <f t="shared" si="478"/>
        <v>0</v>
      </c>
      <c r="AU351" s="1224"/>
      <c r="AV351" s="1180">
        <v>1865</v>
      </c>
      <c r="AW351" s="1173">
        <f t="shared" si="497"/>
        <v>0</v>
      </c>
      <c r="AX351" s="1180">
        <v>5863.16</v>
      </c>
      <c r="AY351" s="1226">
        <f t="shared" si="498"/>
        <v>0</v>
      </c>
      <c r="AZ351" s="1226">
        <f t="shared" si="479"/>
        <v>0</v>
      </c>
      <c r="BA351" s="1224"/>
      <c r="BB351" s="1178">
        <v>1865</v>
      </c>
      <c r="BC351" s="1169">
        <f t="shared" si="499"/>
        <v>0</v>
      </c>
      <c r="BD351" s="1178">
        <v>5863.16</v>
      </c>
      <c r="BE351" s="1223">
        <f t="shared" si="500"/>
        <v>0</v>
      </c>
      <c r="BF351" s="1223">
        <f t="shared" si="480"/>
        <v>0</v>
      </c>
      <c r="BG351" s="1223"/>
      <c r="BH351" s="1166">
        <f t="shared" si="398"/>
        <v>0</v>
      </c>
      <c r="BI351" s="1178">
        <v>1865</v>
      </c>
      <c r="BJ351" s="1169">
        <f t="shared" si="501"/>
        <v>0</v>
      </c>
      <c r="BK351" s="1178">
        <v>5863.16</v>
      </c>
      <c r="BL351" s="1223">
        <f t="shared" si="502"/>
        <v>0</v>
      </c>
      <c r="BM351" s="1223">
        <f t="shared" si="481"/>
        <v>0</v>
      </c>
      <c r="BN351" s="1166">
        <f t="shared" si="402"/>
        <v>5</v>
      </c>
      <c r="BO351" s="1178">
        <v>1865</v>
      </c>
      <c r="BP351" s="1169">
        <f t="shared" si="503"/>
        <v>9325</v>
      </c>
      <c r="BQ351" s="1178">
        <v>5863.16</v>
      </c>
      <c r="BR351" s="1223">
        <f t="shared" si="504"/>
        <v>29315.8</v>
      </c>
      <c r="BS351" s="1223">
        <f t="shared" si="482"/>
        <v>38640.800000000003</v>
      </c>
    </row>
    <row r="352" spans="1:203" s="1189" customFormat="1" hidden="1" outlineLevel="1" x14ac:dyDescent="0.2">
      <c r="A352" s="1238" t="s">
        <v>857</v>
      </c>
      <c r="B352" s="1228" t="s">
        <v>1446</v>
      </c>
      <c r="C352" s="1173" t="s">
        <v>1261</v>
      </c>
      <c r="D352" s="1173">
        <v>1</v>
      </c>
      <c r="E352" s="1178">
        <v>1865</v>
      </c>
      <c r="F352" s="1169">
        <f t="shared" si="483"/>
        <v>1865</v>
      </c>
      <c r="G352" s="1178">
        <v>8389.2999999999993</v>
      </c>
      <c r="H352" s="1223">
        <f t="shared" si="484"/>
        <v>8389.2999999999993</v>
      </c>
      <c r="I352" s="1223">
        <f t="shared" si="472"/>
        <v>10254.299999999999</v>
      </c>
      <c r="J352" s="1223"/>
      <c r="K352" s="1224"/>
      <c r="L352" s="1180">
        <v>1865</v>
      </c>
      <c r="M352" s="1173">
        <f t="shared" si="485"/>
        <v>0</v>
      </c>
      <c r="N352" s="1180">
        <v>8389.2999999999993</v>
      </c>
      <c r="O352" s="1226">
        <f t="shared" si="486"/>
        <v>0</v>
      </c>
      <c r="P352" s="1226">
        <f t="shared" si="473"/>
        <v>0</v>
      </c>
      <c r="Q352" s="1224"/>
      <c r="R352" s="1180">
        <v>1865</v>
      </c>
      <c r="S352" s="1173">
        <f t="shared" si="487"/>
        <v>0</v>
      </c>
      <c r="T352" s="1180">
        <v>8389.2999999999993</v>
      </c>
      <c r="U352" s="1226">
        <f t="shared" si="488"/>
        <v>0</v>
      </c>
      <c r="V352" s="1226">
        <f t="shared" si="474"/>
        <v>0</v>
      </c>
      <c r="W352" s="1226"/>
      <c r="X352" s="1180">
        <v>1865</v>
      </c>
      <c r="Y352" s="1173">
        <f t="shared" si="489"/>
        <v>0</v>
      </c>
      <c r="Z352" s="1180">
        <v>8389.2999999999993</v>
      </c>
      <c r="AA352" s="1226">
        <f t="shared" si="490"/>
        <v>0</v>
      </c>
      <c r="AB352" s="1226">
        <f t="shared" si="475"/>
        <v>0</v>
      </c>
      <c r="AC352" s="1224"/>
      <c r="AD352" s="1180">
        <v>1865</v>
      </c>
      <c r="AE352" s="1173">
        <f t="shared" si="491"/>
        <v>0</v>
      </c>
      <c r="AF352" s="1180">
        <v>8389.2999999999993</v>
      </c>
      <c r="AG352" s="1226">
        <f t="shared" si="492"/>
        <v>0</v>
      </c>
      <c r="AH352" s="1226">
        <f t="shared" si="476"/>
        <v>0</v>
      </c>
      <c r="AI352" s="1224"/>
      <c r="AJ352" s="1180">
        <v>1865</v>
      </c>
      <c r="AK352" s="1173">
        <f t="shared" si="493"/>
        <v>0</v>
      </c>
      <c r="AL352" s="1180">
        <v>8389.2999999999993</v>
      </c>
      <c r="AM352" s="1226">
        <f t="shared" si="494"/>
        <v>0</v>
      </c>
      <c r="AN352" s="1226">
        <f t="shared" si="477"/>
        <v>0</v>
      </c>
      <c r="AO352" s="1224"/>
      <c r="AP352" s="1180">
        <v>1865</v>
      </c>
      <c r="AQ352" s="1173">
        <f t="shared" si="495"/>
        <v>0</v>
      </c>
      <c r="AR352" s="1180">
        <v>8389.2999999999993</v>
      </c>
      <c r="AS352" s="1226">
        <f t="shared" si="496"/>
        <v>0</v>
      </c>
      <c r="AT352" s="1226">
        <f t="shared" si="478"/>
        <v>0</v>
      </c>
      <c r="AU352" s="1224"/>
      <c r="AV352" s="1180">
        <v>1865</v>
      </c>
      <c r="AW352" s="1173">
        <f t="shared" si="497"/>
        <v>0</v>
      </c>
      <c r="AX352" s="1180">
        <v>8389.2999999999993</v>
      </c>
      <c r="AY352" s="1226">
        <f t="shared" si="498"/>
        <v>0</v>
      </c>
      <c r="AZ352" s="1226">
        <f t="shared" si="479"/>
        <v>0</v>
      </c>
      <c r="BA352" s="1224"/>
      <c r="BB352" s="1178">
        <v>1865</v>
      </c>
      <c r="BC352" s="1169">
        <f t="shared" si="499"/>
        <v>0</v>
      </c>
      <c r="BD352" s="1178">
        <v>8389.2999999999993</v>
      </c>
      <c r="BE352" s="1223">
        <f t="shared" si="500"/>
        <v>0</v>
      </c>
      <c r="BF352" s="1223">
        <f t="shared" si="480"/>
        <v>0</v>
      </c>
      <c r="BG352" s="1223"/>
      <c r="BH352" s="1166">
        <f t="shared" si="398"/>
        <v>0</v>
      </c>
      <c r="BI352" s="1178">
        <v>1865</v>
      </c>
      <c r="BJ352" s="1169">
        <f t="shared" si="501"/>
        <v>0</v>
      </c>
      <c r="BK352" s="1178">
        <v>8389.2999999999993</v>
      </c>
      <c r="BL352" s="1223">
        <f t="shared" si="502"/>
        <v>0</v>
      </c>
      <c r="BM352" s="1223">
        <f t="shared" si="481"/>
        <v>0</v>
      </c>
      <c r="BN352" s="1166">
        <f t="shared" si="402"/>
        <v>1</v>
      </c>
      <c r="BO352" s="1178">
        <v>1865</v>
      </c>
      <c r="BP352" s="1169">
        <f t="shared" si="503"/>
        <v>1865</v>
      </c>
      <c r="BQ352" s="1178">
        <v>8389.2999999999993</v>
      </c>
      <c r="BR352" s="1223">
        <f t="shared" si="504"/>
        <v>8389.2999999999993</v>
      </c>
      <c r="BS352" s="1223">
        <f t="shared" si="482"/>
        <v>10254.299999999999</v>
      </c>
    </row>
    <row r="353" spans="1:71" ht="24.75" hidden="1" customHeight="1" outlineLevel="1" x14ac:dyDescent="0.2">
      <c r="A353" s="1238" t="s">
        <v>858</v>
      </c>
      <c r="B353" s="1228" t="s">
        <v>400</v>
      </c>
      <c r="C353" s="1173" t="s">
        <v>378</v>
      </c>
      <c r="D353" s="1173">
        <v>351</v>
      </c>
      <c r="E353" s="1178">
        <v>838.4</v>
      </c>
      <c r="F353" s="1169">
        <f t="shared" si="483"/>
        <v>294278.39999999997</v>
      </c>
      <c r="G353" s="1178">
        <v>699.4</v>
      </c>
      <c r="H353" s="1223">
        <f t="shared" si="484"/>
        <v>245489.4</v>
      </c>
      <c r="I353" s="1223">
        <f t="shared" si="472"/>
        <v>539767.79999999993</v>
      </c>
      <c r="J353" s="1223"/>
      <c r="K353" s="1224"/>
      <c r="L353" s="1180">
        <v>838.4</v>
      </c>
      <c r="M353" s="1173">
        <f t="shared" si="485"/>
        <v>0</v>
      </c>
      <c r="N353" s="1180">
        <v>699.4</v>
      </c>
      <c r="O353" s="1226">
        <f t="shared" si="486"/>
        <v>0</v>
      </c>
      <c r="P353" s="1226">
        <f t="shared" si="473"/>
        <v>0</v>
      </c>
      <c r="Q353" s="1224"/>
      <c r="R353" s="1180">
        <v>838.4</v>
      </c>
      <c r="S353" s="1173">
        <f t="shared" si="487"/>
        <v>0</v>
      </c>
      <c r="T353" s="1180">
        <v>699.4</v>
      </c>
      <c r="U353" s="1226">
        <f t="shared" si="488"/>
        <v>0</v>
      </c>
      <c r="V353" s="1226">
        <f t="shared" si="474"/>
        <v>0</v>
      </c>
      <c r="W353" s="1226"/>
      <c r="X353" s="1180">
        <v>838.4</v>
      </c>
      <c r="Y353" s="1173">
        <f t="shared" si="489"/>
        <v>0</v>
      </c>
      <c r="Z353" s="1180">
        <v>699.4</v>
      </c>
      <c r="AA353" s="1226">
        <f t="shared" si="490"/>
        <v>0</v>
      </c>
      <c r="AB353" s="1226">
        <f t="shared" si="475"/>
        <v>0</v>
      </c>
      <c r="AC353" s="1224"/>
      <c r="AD353" s="1180">
        <v>838.4</v>
      </c>
      <c r="AE353" s="1173">
        <f t="shared" si="491"/>
        <v>0</v>
      </c>
      <c r="AF353" s="1180">
        <v>699.4</v>
      </c>
      <c r="AG353" s="1226">
        <f t="shared" si="492"/>
        <v>0</v>
      </c>
      <c r="AH353" s="1226">
        <f t="shared" si="476"/>
        <v>0</v>
      </c>
      <c r="AI353" s="1224"/>
      <c r="AJ353" s="1180">
        <v>838.4</v>
      </c>
      <c r="AK353" s="1173">
        <f t="shared" si="493"/>
        <v>0</v>
      </c>
      <c r="AL353" s="1180">
        <v>699.4</v>
      </c>
      <c r="AM353" s="1226">
        <f t="shared" si="494"/>
        <v>0</v>
      </c>
      <c r="AN353" s="1226">
        <f t="shared" si="477"/>
        <v>0</v>
      </c>
      <c r="AO353" s="1224"/>
      <c r="AP353" s="1180">
        <v>838.4</v>
      </c>
      <c r="AQ353" s="1173">
        <f t="shared" si="495"/>
        <v>0</v>
      </c>
      <c r="AR353" s="1180">
        <v>699.4</v>
      </c>
      <c r="AS353" s="1226">
        <f t="shared" si="496"/>
        <v>0</v>
      </c>
      <c r="AT353" s="1226">
        <f t="shared" si="478"/>
        <v>0</v>
      </c>
      <c r="AU353" s="1224"/>
      <c r="AV353" s="1180">
        <v>838.4</v>
      </c>
      <c r="AW353" s="1173">
        <f t="shared" si="497"/>
        <v>0</v>
      </c>
      <c r="AX353" s="1180">
        <v>699.4</v>
      </c>
      <c r="AY353" s="1226">
        <f t="shared" si="498"/>
        <v>0</v>
      </c>
      <c r="AZ353" s="1226">
        <f t="shared" si="479"/>
        <v>0</v>
      </c>
      <c r="BA353" s="1224"/>
      <c r="BB353" s="1178">
        <v>838.4</v>
      </c>
      <c r="BC353" s="1169">
        <f t="shared" si="499"/>
        <v>0</v>
      </c>
      <c r="BD353" s="1178">
        <v>699.4</v>
      </c>
      <c r="BE353" s="1223">
        <f t="shared" si="500"/>
        <v>0</v>
      </c>
      <c r="BF353" s="1223">
        <f t="shared" si="480"/>
        <v>0</v>
      </c>
      <c r="BG353" s="1223"/>
      <c r="BH353" s="1166">
        <f t="shared" si="398"/>
        <v>0</v>
      </c>
      <c r="BI353" s="1178">
        <v>838.4</v>
      </c>
      <c r="BJ353" s="1169">
        <f t="shared" si="501"/>
        <v>0</v>
      </c>
      <c r="BK353" s="1178">
        <v>699.4</v>
      </c>
      <c r="BL353" s="1223">
        <f t="shared" si="502"/>
        <v>0</v>
      </c>
      <c r="BM353" s="1223">
        <f t="shared" si="481"/>
        <v>0</v>
      </c>
      <c r="BN353" s="1166">
        <f t="shared" si="402"/>
        <v>351</v>
      </c>
      <c r="BO353" s="1178">
        <v>838.4</v>
      </c>
      <c r="BP353" s="1169">
        <f t="shared" si="503"/>
        <v>294278.39999999997</v>
      </c>
      <c r="BQ353" s="1178">
        <v>699.4</v>
      </c>
      <c r="BR353" s="1223">
        <f t="shared" si="504"/>
        <v>245489.4</v>
      </c>
      <c r="BS353" s="1223">
        <f t="shared" si="482"/>
        <v>539767.79999999993</v>
      </c>
    </row>
    <row r="354" spans="1:71" s="1189" customFormat="1" ht="30" hidden="1" customHeight="1" outlineLevel="1" x14ac:dyDescent="0.2">
      <c r="A354" s="1238" t="s">
        <v>1447</v>
      </c>
      <c r="B354" s="1252" t="s">
        <v>1448</v>
      </c>
      <c r="C354" s="1173" t="s">
        <v>1261</v>
      </c>
      <c r="D354" s="1173">
        <v>14</v>
      </c>
      <c r="E354" s="1178">
        <v>655.01</v>
      </c>
      <c r="F354" s="1169">
        <f t="shared" si="483"/>
        <v>9170.14</v>
      </c>
      <c r="G354" s="1178">
        <v>626.61</v>
      </c>
      <c r="H354" s="1223">
        <f t="shared" si="484"/>
        <v>8772.5400000000009</v>
      </c>
      <c r="I354" s="1223">
        <f t="shared" si="472"/>
        <v>17942.68</v>
      </c>
      <c r="J354" s="1223"/>
      <c r="K354" s="1224"/>
      <c r="L354" s="1180">
        <v>655.01</v>
      </c>
      <c r="M354" s="1173">
        <f t="shared" si="485"/>
        <v>0</v>
      </c>
      <c r="N354" s="1180">
        <v>626.61</v>
      </c>
      <c r="O354" s="1226">
        <f t="shared" si="486"/>
        <v>0</v>
      </c>
      <c r="P354" s="1226">
        <f t="shared" si="473"/>
        <v>0</v>
      </c>
      <c r="Q354" s="1224"/>
      <c r="R354" s="1180">
        <v>655.01</v>
      </c>
      <c r="S354" s="1173">
        <f t="shared" si="487"/>
        <v>0</v>
      </c>
      <c r="T354" s="1180">
        <v>626.61</v>
      </c>
      <c r="U354" s="1226">
        <f t="shared" si="488"/>
        <v>0</v>
      </c>
      <c r="V354" s="1226">
        <f t="shared" si="474"/>
        <v>0</v>
      </c>
      <c r="W354" s="1226"/>
      <c r="X354" s="1180">
        <v>655.01</v>
      </c>
      <c r="Y354" s="1173">
        <f t="shared" si="489"/>
        <v>0</v>
      </c>
      <c r="Z354" s="1180">
        <v>626.61</v>
      </c>
      <c r="AA354" s="1226">
        <f t="shared" si="490"/>
        <v>0</v>
      </c>
      <c r="AB354" s="1226">
        <f t="shared" si="475"/>
        <v>0</v>
      </c>
      <c r="AC354" s="1224"/>
      <c r="AD354" s="1180">
        <v>655.01</v>
      </c>
      <c r="AE354" s="1173">
        <f t="shared" si="491"/>
        <v>0</v>
      </c>
      <c r="AF354" s="1180">
        <v>626.61</v>
      </c>
      <c r="AG354" s="1226">
        <f t="shared" si="492"/>
        <v>0</v>
      </c>
      <c r="AH354" s="1226">
        <f t="shared" si="476"/>
        <v>0</v>
      </c>
      <c r="AI354" s="1224"/>
      <c r="AJ354" s="1180">
        <v>655.01</v>
      </c>
      <c r="AK354" s="1173">
        <f t="shared" si="493"/>
        <v>0</v>
      </c>
      <c r="AL354" s="1180">
        <v>626.61</v>
      </c>
      <c r="AM354" s="1226">
        <f t="shared" si="494"/>
        <v>0</v>
      </c>
      <c r="AN354" s="1226">
        <f t="shared" si="477"/>
        <v>0</v>
      </c>
      <c r="AO354" s="1224"/>
      <c r="AP354" s="1180">
        <v>655.01</v>
      </c>
      <c r="AQ354" s="1173">
        <f t="shared" si="495"/>
        <v>0</v>
      </c>
      <c r="AR354" s="1180">
        <v>626.61</v>
      </c>
      <c r="AS354" s="1226">
        <f t="shared" si="496"/>
        <v>0</v>
      </c>
      <c r="AT354" s="1226">
        <f t="shared" si="478"/>
        <v>0</v>
      </c>
      <c r="AU354" s="1224"/>
      <c r="AV354" s="1180">
        <v>655.01</v>
      </c>
      <c r="AW354" s="1173">
        <f t="shared" si="497"/>
        <v>0</v>
      </c>
      <c r="AX354" s="1180">
        <v>626.61</v>
      </c>
      <c r="AY354" s="1226">
        <f t="shared" si="498"/>
        <v>0</v>
      </c>
      <c r="AZ354" s="1226">
        <f t="shared" si="479"/>
        <v>0</v>
      </c>
      <c r="BA354" s="1224"/>
      <c r="BB354" s="1178">
        <v>655.01</v>
      </c>
      <c r="BC354" s="1169">
        <f t="shared" si="499"/>
        <v>0</v>
      </c>
      <c r="BD354" s="1178">
        <v>626.61</v>
      </c>
      <c r="BE354" s="1223">
        <f t="shared" si="500"/>
        <v>0</v>
      </c>
      <c r="BF354" s="1223">
        <f t="shared" si="480"/>
        <v>0</v>
      </c>
      <c r="BG354" s="1223"/>
      <c r="BH354" s="1166">
        <f t="shared" ref="BH354:BH417" si="505">K354+Q354+W354+AC354+AI354+AO354+AU354+BA354</f>
        <v>0</v>
      </c>
      <c r="BI354" s="1178">
        <v>655.01</v>
      </c>
      <c r="BJ354" s="1169">
        <f t="shared" si="501"/>
        <v>0</v>
      </c>
      <c r="BK354" s="1178">
        <v>626.61</v>
      </c>
      <c r="BL354" s="1223">
        <f t="shared" si="502"/>
        <v>0</v>
      </c>
      <c r="BM354" s="1223">
        <f t="shared" si="481"/>
        <v>0</v>
      </c>
      <c r="BN354" s="1166">
        <f t="shared" ref="BN354:BN417" si="506">D354-BH354</f>
        <v>14</v>
      </c>
      <c r="BO354" s="1178">
        <v>655.01</v>
      </c>
      <c r="BP354" s="1169">
        <f t="shared" si="503"/>
        <v>9170.14</v>
      </c>
      <c r="BQ354" s="1178">
        <v>626.61</v>
      </c>
      <c r="BR354" s="1223">
        <f t="shared" si="504"/>
        <v>8772.5400000000009</v>
      </c>
      <c r="BS354" s="1223">
        <f t="shared" si="482"/>
        <v>17942.68</v>
      </c>
    </row>
    <row r="355" spans="1:71" s="1189" customFormat="1" ht="28.5" hidden="1" customHeight="1" outlineLevel="1" x14ac:dyDescent="0.2">
      <c r="A355" s="1238" t="s">
        <v>1449</v>
      </c>
      <c r="B355" s="1252" t="s">
        <v>1450</v>
      </c>
      <c r="C355" s="1173" t="s">
        <v>1261</v>
      </c>
      <c r="D355" s="1173">
        <v>9</v>
      </c>
      <c r="E355" s="1229">
        <v>655.01</v>
      </c>
      <c r="F355" s="1223">
        <f t="shared" si="483"/>
        <v>5895.09</v>
      </c>
      <c r="G355" s="1229">
        <v>483.6</v>
      </c>
      <c r="H355" s="1223">
        <f t="shared" si="484"/>
        <v>4352.4000000000005</v>
      </c>
      <c r="I355" s="1223">
        <f t="shared" si="472"/>
        <v>10247.490000000002</v>
      </c>
      <c r="J355" s="1223"/>
      <c r="K355" s="1224"/>
      <c r="L355" s="1230">
        <v>655.01</v>
      </c>
      <c r="M355" s="1226">
        <f t="shared" si="485"/>
        <v>0</v>
      </c>
      <c r="N355" s="1230">
        <v>483.6</v>
      </c>
      <c r="O355" s="1226">
        <f t="shared" si="486"/>
        <v>0</v>
      </c>
      <c r="P355" s="1226">
        <f t="shared" si="473"/>
        <v>0</v>
      </c>
      <c r="Q355" s="1224"/>
      <c r="R355" s="1230">
        <v>655.01</v>
      </c>
      <c r="S355" s="1226">
        <f t="shared" si="487"/>
        <v>0</v>
      </c>
      <c r="T355" s="1230">
        <v>483.6</v>
      </c>
      <c r="U355" s="1226">
        <f t="shared" si="488"/>
        <v>0</v>
      </c>
      <c r="V355" s="1226">
        <f t="shared" si="474"/>
        <v>0</v>
      </c>
      <c r="W355" s="1226"/>
      <c r="X355" s="1230">
        <v>655.01</v>
      </c>
      <c r="Y355" s="1226">
        <f t="shared" si="489"/>
        <v>0</v>
      </c>
      <c r="Z355" s="1230">
        <v>483.6</v>
      </c>
      <c r="AA355" s="1226">
        <f t="shared" si="490"/>
        <v>0</v>
      </c>
      <c r="AB355" s="1226">
        <f t="shared" si="475"/>
        <v>0</v>
      </c>
      <c r="AC355" s="1224"/>
      <c r="AD355" s="1230">
        <v>655.01</v>
      </c>
      <c r="AE355" s="1226">
        <f t="shared" si="491"/>
        <v>0</v>
      </c>
      <c r="AF355" s="1230">
        <v>483.6</v>
      </c>
      <c r="AG355" s="1226">
        <f t="shared" si="492"/>
        <v>0</v>
      </c>
      <c r="AH355" s="1226">
        <f t="shared" si="476"/>
        <v>0</v>
      </c>
      <c r="AI355" s="1224"/>
      <c r="AJ355" s="1230">
        <v>655.01</v>
      </c>
      <c r="AK355" s="1226">
        <f t="shared" si="493"/>
        <v>0</v>
      </c>
      <c r="AL355" s="1230">
        <v>483.6</v>
      </c>
      <c r="AM355" s="1226">
        <f t="shared" si="494"/>
        <v>0</v>
      </c>
      <c r="AN355" s="1226">
        <f t="shared" si="477"/>
        <v>0</v>
      </c>
      <c r="AO355" s="1224"/>
      <c r="AP355" s="1230">
        <v>655.01</v>
      </c>
      <c r="AQ355" s="1226">
        <f t="shared" si="495"/>
        <v>0</v>
      </c>
      <c r="AR355" s="1230">
        <v>483.6</v>
      </c>
      <c r="AS355" s="1226">
        <f t="shared" si="496"/>
        <v>0</v>
      </c>
      <c r="AT355" s="1226">
        <f t="shared" si="478"/>
        <v>0</v>
      </c>
      <c r="AU355" s="1224"/>
      <c r="AV355" s="1230">
        <v>655.01</v>
      </c>
      <c r="AW355" s="1226">
        <f t="shared" si="497"/>
        <v>0</v>
      </c>
      <c r="AX355" s="1230">
        <v>483.6</v>
      </c>
      <c r="AY355" s="1226">
        <f t="shared" si="498"/>
        <v>0</v>
      </c>
      <c r="AZ355" s="1226">
        <f t="shared" si="479"/>
        <v>0</v>
      </c>
      <c r="BA355" s="1224"/>
      <c r="BB355" s="1229">
        <v>655.01</v>
      </c>
      <c r="BC355" s="1223">
        <f t="shared" si="499"/>
        <v>0</v>
      </c>
      <c r="BD355" s="1229">
        <v>483.6</v>
      </c>
      <c r="BE355" s="1223">
        <f t="shared" si="500"/>
        <v>0</v>
      </c>
      <c r="BF355" s="1223">
        <f t="shared" si="480"/>
        <v>0</v>
      </c>
      <c r="BG355" s="1223"/>
      <c r="BH355" s="1166">
        <f t="shared" si="505"/>
        <v>0</v>
      </c>
      <c r="BI355" s="1229">
        <v>655.01</v>
      </c>
      <c r="BJ355" s="1223">
        <f t="shared" si="501"/>
        <v>0</v>
      </c>
      <c r="BK355" s="1229">
        <v>483.6</v>
      </c>
      <c r="BL355" s="1223">
        <f t="shared" si="502"/>
        <v>0</v>
      </c>
      <c r="BM355" s="1223">
        <f t="shared" si="481"/>
        <v>0</v>
      </c>
      <c r="BN355" s="1166">
        <f t="shared" si="506"/>
        <v>9</v>
      </c>
      <c r="BO355" s="1229">
        <v>655.01</v>
      </c>
      <c r="BP355" s="1223">
        <f t="shared" si="503"/>
        <v>5895.09</v>
      </c>
      <c r="BQ355" s="1229">
        <v>483.6</v>
      </c>
      <c r="BR355" s="1223">
        <f t="shared" si="504"/>
        <v>4352.4000000000005</v>
      </c>
      <c r="BS355" s="1223">
        <f t="shared" si="482"/>
        <v>10247.490000000002</v>
      </c>
    </row>
    <row r="356" spans="1:71" s="1189" customFormat="1" ht="28.5" hidden="1" outlineLevel="1" x14ac:dyDescent="0.2">
      <c r="A356" s="1238" t="s">
        <v>1451</v>
      </c>
      <c r="B356" s="1252" t="s">
        <v>1452</v>
      </c>
      <c r="C356" s="1173" t="s">
        <v>1261</v>
      </c>
      <c r="D356" s="1173">
        <v>10</v>
      </c>
      <c r="E356" s="1229">
        <v>655</v>
      </c>
      <c r="F356" s="1223">
        <f t="shared" si="483"/>
        <v>6550</v>
      </c>
      <c r="G356" s="1229">
        <v>315.89999999999998</v>
      </c>
      <c r="H356" s="1223">
        <f t="shared" si="484"/>
        <v>3159</v>
      </c>
      <c r="I356" s="1223">
        <f t="shared" si="472"/>
        <v>9709</v>
      </c>
      <c r="J356" s="1223"/>
      <c r="K356" s="1224"/>
      <c r="L356" s="1230">
        <v>655</v>
      </c>
      <c r="M356" s="1226">
        <f t="shared" si="485"/>
        <v>0</v>
      </c>
      <c r="N356" s="1230">
        <v>315.89999999999998</v>
      </c>
      <c r="O356" s="1226">
        <f t="shared" si="486"/>
        <v>0</v>
      </c>
      <c r="P356" s="1226">
        <f t="shared" si="473"/>
        <v>0</v>
      </c>
      <c r="Q356" s="1224"/>
      <c r="R356" s="1230">
        <v>655</v>
      </c>
      <c r="S356" s="1226">
        <f t="shared" si="487"/>
        <v>0</v>
      </c>
      <c r="T356" s="1230">
        <v>315.89999999999998</v>
      </c>
      <c r="U356" s="1226">
        <f t="shared" si="488"/>
        <v>0</v>
      </c>
      <c r="V356" s="1226">
        <f t="shared" si="474"/>
        <v>0</v>
      </c>
      <c r="W356" s="1226"/>
      <c r="X356" s="1230">
        <v>655</v>
      </c>
      <c r="Y356" s="1226">
        <f t="shared" si="489"/>
        <v>0</v>
      </c>
      <c r="Z356" s="1230">
        <v>315.89999999999998</v>
      </c>
      <c r="AA356" s="1226">
        <f t="shared" si="490"/>
        <v>0</v>
      </c>
      <c r="AB356" s="1226">
        <f t="shared" si="475"/>
        <v>0</v>
      </c>
      <c r="AC356" s="1224"/>
      <c r="AD356" s="1230">
        <v>655</v>
      </c>
      <c r="AE356" s="1226">
        <f t="shared" si="491"/>
        <v>0</v>
      </c>
      <c r="AF356" s="1230">
        <v>315.89999999999998</v>
      </c>
      <c r="AG356" s="1226">
        <f t="shared" si="492"/>
        <v>0</v>
      </c>
      <c r="AH356" s="1226">
        <f t="shared" si="476"/>
        <v>0</v>
      </c>
      <c r="AI356" s="1224"/>
      <c r="AJ356" s="1230">
        <v>655</v>
      </c>
      <c r="AK356" s="1226">
        <f t="shared" si="493"/>
        <v>0</v>
      </c>
      <c r="AL356" s="1230">
        <v>315.89999999999998</v>
      </c>
      <c r="AM356" s="1226">
        <f t="shared" si="494"/>
        <v>0</v>
      </c>
      <c r="AN356" s="1226">
        <f t="shared" si="477"/>
        <v>0</v>
      </c>
      <c r="AO356" s="1224"/>
      <c r="AP356" s="1230">
        <v>655</v>
      </c>
      <c r="AQ356" s="1226">
        <f t="shared" si="495"/>
        <v>0</v>
      </c>
      <c r="AR356" s="1230">
        <v>315.89999999999998</v>
      </c>
      <c r="AS356" s="1226">
        <f t="shared" si="496"/>
        <v>0</v>
      </c>
      <c r="AT356" s="1226">
        <f t="shared" si="478"/>
        <v>0</v>
      </c>
      <c r="AU356" s="1224"/>
      <c r="AV356" s="1230">
        <v>655</v>
      </c>
      <c r="AW356" s="1226">
        <f t="shared" si="497"/>
        <v>0</v>
      </c>
      <c r="AX356" s="1230">
        <v>315.89999999999998</v>
      </c>
      <c r="AY356" s="1226">
        <f t="shared" si="498"/>
        <v>0</v>
      </c>
      <c r="AZ356" s="1226">
        <f t="shared" si="479"/>
        <v>0</v>
      </c>
      <c r="BA356" s="1224"/>
      <c r="BB356" s="1229">
        <v>655</v>
      </c>
      <c r="BC356" s="1223">
        <f t="shared" si="499"/>
        <v>0</v>
      </c>
      <c r="BD356" s="1229">
        <v>315.89999999999998</v>
      </c>
      <c r="BE356" s="1223">
        <f t="shared" si="500"/>
        <v>0</v>
      </c>
      <c r="BF356" s="1223">
        <f t="shared" si="480"/>
        <v>0</v>
      </c>
      <c r="BG356" s="1223"/>
      <c r="BH356" s="1166">
        <f t="shared" si="505"/>
        <v>0</v>
      </c>
      <c r="BI356" s="1229">
        <v>655</v>
      </c>
      <c r="BJ356" s="1223">
        <f t="shared" si="501"/>
        <v>0</v>
      </c>
      <c r="BK356" s="1229">
        <v>315.89999999999998</v>
      </c>
      <c r="BL356" s="1223">
        <f t="shared" si="502"/>
        <v>0</v>
      </c>
      <c r="BM356" s="1223">
        <f t="shared" si="481"/>
        <v>0</v>
      </c>
      <c r="BN356" s="1166">
        <f t="shared" si="506"/>
        <v>10</v>
      </c>
      <c r="BO356" s="1229">
        <v>655</v>
      </c>
      <c r="BP356" s="1223">
        <f t="shared" si="503"/>
        <v>6550</v>
      </c>
      <c r="BQ356" s="1229">
        <v>315.89999999999998</v>
      </c>
      <c r="BR356" s="1223">
        <f t="shared" si="504"/>
        <v>3159</v>
      </c>
      <c r="BS356" s="1223">
        <f t="shared" si="482"/>
        <v>9709</v>
      </c>
    </row>
    <row r="357" spans="1:71" s="1189" customFormat="1" ht="28.5" hidden="1" outlineLevel="1" x14ac:dyDescent="0.2">
      <c r="A357" s="1238" t="s">
        <v>1453</v>
      </c>
      <c r="B357" s="1252" t="s">
        <v>1454</v>
      </c>
      <c r="C357" s="1173" t="s">
        <v>1261</v>
      </c>
      <c r="D357" s="1173">
        <v>4</v>
      </c>
      <c r="E357" s="1229">
        <v>655</v>
      </c>
      <c r="F357" s="1223">
        <f t="shared" si="483"/>
        <v>2620</v>
      </c>
      <c r="G357" s="1229">
        <v>630.5</v>
      </c>
      <c r="H357" s="1223">
        <f t="shared" si="484"/>
        <v>2522</v>
      </c>
      <c r="I357" s="1223">
        <f t="shared" si="472"/>
        <v>5142</v>
      </c>
      <c r="J357" s="1223"/>
      <c r="K357" s="1224"/>
      <c r="L357" s="1230">
        <v>655</v>
      </c>
      <c r="M357" s="1226">
        <f t="shared" si="485"/>
        <v>0</v>
      </c>
      <c r="N357" s="1230">
        <v>630.5</v>
      </c>
      <c r="O357" s="1226">
        <f t="shared" si="486"/>
        <v>0</v>
      </c>
      <c r="P357" s="1226">
        <f t="shared" si="473"/>
        <v>0</v>
      </c>
      <c r="Q357" s="1224"/>
      <c r="R357" s="1230">
        <v>655</v>
      </c>
      <c r="S357" s="1226">
        <f t="shared" si="487"/>
        <v>0</v>
      </c>
      <c r="T357" s="1230">
        <v>630.5</v>
      </c>
      <c r="U357" s="1226">
        <f t="shared" si="488"/>
        <v>0</v>
      </c>
      <c r="V357" s="1226">
        <f t="shared" si="474"/>
        <v>0</v>
      </c>
      <c r="W357" s="1226"/>
      <c r="X357" s="1230">
        <v>655</v>
      </c>
      <c r="Y357" s="1226">
        <f t="shared" si="489"/>
        <v>0</v>
      </c>
      <c r="Z357" s="1230">
        <v>630.5</v>
      </c>
      <c r="AA357" s="1226">
        <f t="shared" si="490"/>
        <v>0</v>
      </c>
      <c r="AB357" s="1226">
        <f t="shared" si="475"/>
        <v>0</v>
      </c>
      <c r="AC357" s="1224"/>
      <c r="AD357" s="1230">
        <v>655</v>
      </c>
      <c r="AE357" s="1226">
        <f t="shared" si="491"/>
        <v>0</v>
      </c>
      <c r="AF357" s="1230">
        <v>630.5</v>
      </c>
      <c r="AG357" s="1226">
        <f t="shared" si="492"/>
        <v>0</v>
      </c>
      <c r="AH357" s="1226">
        <f t="shared" si="476"/>
        <v>0</v>
      </c>
      <c r="AI357" s="1224"/>
      <c r="AJ357" s="1230">
        <v>655</v>
      </c>
      <c r="AK357" s="1226">
        <f t="shared" si="493"/>
        <v>0</v>
      </c>
      <c r="AL357" s="1230">
        <v>630.5</v>
      </c>
      <c r="AM357" s="1226">
        <f t="shared" si="494"/>
        <v>0</v>
      </c>
      <c r="AN357" s="1226">
        <f t="shared" si="477"/>
        <v>0</v>
      </c>
      <c r="AO357" s="1224"/>
      <c r="AP357" s="1230">
        <v>655</v>
      </c>
      <c r="AQ357" s="1226">
        <f t="shared" si="495"/>
        <v>0</v>
      </c>
      <c r="AR357" s="1230">
        <v>630.5</v>
      </c>
      <c r="AS357" s="1226">
        <f t="shared" si="496"/>
        <v>0</v>
      </c>
      <c r="AT357" s="1226">
        <f t="shared" si="478"/>
        <v>0</v>
      </c>
      <c r="AU357" s="1224"/>
      <c r="AV357" s="1230">
        <v>655</v>
      </c>
      <c r="AW357" s="1226">
        <f t="shared" si="497"/>
        <v>0</v>
      </c>
      <c r="AX357" s="1230">
        <v>630.5</v>
      </c>
      <c r="AY357" s="1226">
        <f t="shared" si="498"/>
        <v>0</v>
      </c>
      <c r="AZ357" s="1226">
        <f t="shared" si="479"/>
        <v>0</v>
      </c>
      <c r="BA357" s="1224"/>
      <c r="BB357" s="1229">
        <v>655</v>
      </c>
      <c r="BC357" s="1223">
        <f t="shared" si="499"/>
        <v>0</v>
      </c>
      <c r="BD357" s="1229">
        <v>630.5</v>
      </c>
      <c r="BE357" s="1223">
        <f t="shared" si="500"/>
        <v>0</v>
      </c>
      <c r="BF357" s="1223">
        <f t="shared" si="480"/>
        <v>0</v>
      </c>
      <c r="BG357" s="1223"/>
      <c r="BH357" s="1166">
        <f t="shared" si="505"/>
        <v>0</v>
      </c>
      <c r="BI357" s="1229">
        <v>655</v>
      </c>
      <c r="BJ357" s="1223">
        <f t="shared" si="501"/>
        <v>0</v>
      </c>
      <c r="BK357" s="1229">
        <v>630.5</v>
      </c>
      <c r="BL357" s="1223">
        <f t="shared" si="502"/>
        <v>0</v>
      </c>
      <c r="BM357" s="1223">
        <f t="shared" si="481"/>
        <v>0</v>
      </c>
      <c r="BN357" s="1166">
        <f t="shared" si="506"/>
        <v>4</v>
      </c>
      <c r="BO357" s="1229">
        <v>655</v>
      </c>
      <c r="BP357" s="1223">
        <f t="shared" si="503"/>
        <v>2620</v>
      </c>
      <c r="BQ357" s="1229">
        <v>630.5</v>
      </c>
      <c r="BR357" s="1223">
        <f t="shared" si="504"/>
        <v>2522</v>
      </c>
      <c r="BS357" s="1223">
        <f t="shared" si="482"/>
        <v>5142</v>
      </c>
    </row>
    <row r="358" spans="1:71" s="1189" customFormat="1" hidden="1" outlineLevel="1" x14ac:dyDescent="0.2">
      <c r="A358" s="1238" t="s">
        <v>1455</v>
      </c>
      <c r="B358" s="1252" t="s">
        <v>1456</v>
      </c>
      <c r="C358" s="1173" t="s">
        <v>1261</v>
      </c>
      <c r="D358" s="1173">
        <v>55</v>
      </c>
      <c r="E358" s="1229">
        <v>655</v>
      </c>
      <c r="F358" s="1223">
        <f t="shared" si="483"/>
        <v>36025</v>
      </c>
      <c r="G358" s="1229">
        <v>767</v>
      </c>
      <c r="H358" s="1223">
        <f t="shared" si="484"/>
        <v>42185</v>
      </c>
      <c r="I358" s="1223">
        <f t="shared" si="472"/>
        <v>78210</v>
      </c>
      <c r="J358" s="1223"/>
      <c r="K358" s="1224"/>
      <c r="L358" s="1230">
        <v>655</v>
      </c>
      <c r="M358" s="1226">
        <f t="shared" si="485"/>
        <v>0</v>
      </c>
      <c r="N358" s="1230">
        <v>767</v>
      </c>
      <c r="O358" s="1226">
        <f t="shared" si="486"/>
        <v>0</v>
      </c>
      <c r="P358" s="1226">
        <f t="shared" si="473"/>
        <v>0</v>
      </c>
      <c r="Q358" s="1224"/>
      <c r="R358" s="1230">
        <v>655</v>
      </c>
      <c r="S358" s="1226">
        <f t="shared" si="487"/>
        <v>0</v>
      </c>
      <c r="T358" s="1230">
        <v>767</v>
      </c>
      <c r="U358" s="1226">
        <f t="shared" si="488"/>
        <v>0</v>
      </c>
      <c r="V358" s="1226">
        <f t="shared" si="474"/>
        <v>0</v>
      </c>
      <c r="W358" s="1226"/>
      <c r="X358" s="1230">
        <v>655</v>
      </c>
      <c r="Y358" s="1226">
        <f t="shared" si="489"/>
        <v>0</v>
      </c>
      <c r="Z358" s="1230">
        <v>767</v>
      </c>
      <c r="AA358" s="1226">
        <f t="shared" si="490"/>
        <v>0</v>
      </c>
      <c r="AB358" s="1226">
        <f t="shared" si="475"/>
        <v>0</v>
      </c>
      <c r="AC358" s="1224"/>
      <c r="AD358" s="1230">
        <v>655</v>
      </c>
      <c r="AE358" s="1226">
        <f t="shared" si="491"/>
        <v>0</v>
      </c>
      <c r="AF358" s="1230">
        <v>767</v>
      </c>
      <c r="AG358" s="1226">
        <f t="shared" si="492"/>
        <v>0</v>
      </c>
      <c r="AH358" s="1226">
        <f t="shared" si="476"/>
        <v>0</v>
      </c>
      <c r="AI358" s="1224"/>
      <c r="AJ358" s="1230">
        <v>655</v>
      </c>
      <c r="AK358" s="1226">
        <f t="shared" si="493"/>
        <v>0</v>
      </c>
      <c r="AL358" s="1230">
        <v>767</v>
      </c>
      <c r="AM358" s="1226">
        <f t="shared" si="494"/>
        <v>0</v>
      </c>
      <c r="AN358" s="1226">
        <f t="shared" si="477"/>
        <v>0</v>
      </c>
      <c r="AO358" s="1224"/>
      <c r="AP358" s="1230">
        <v>655</v>
      </c>
      <c r="AQ358" s="1226">
        <f t="shared" si="495"/>
        <v>0</v>
      </c>
      <c r="AR358" s="1230">
        <v>767</v>
      </c>
      <c r="AS358" s="1226">
        <f t="shared" si="496"/>
        <v>0</v>
      </c>
      <c r="AT358" s="1226">
        <f t="shared" si="478"/>
        <v>0</v>
      </c>
      <c r="AU358" s="1224"/>
      <c r="AV358" s="1230">
        <v>655</v>
      </c>
      <c r="AW358" s="1226">
        <f t="shared" si="497"/>
        <v>0</v>
      </c>
      <c r="AX358" s="1230">
        <v>767</v>
      </c>
      <c r="AY358" s="1226">
        <f t="shared" si="498"/>
        <v>0</v>
      </c>
      <c r="AZ358" s="1226">
        <f t="shared" si="479"/>
        <v>0</v>
      </c>
      <c r="BA358" s="1224"/>
      <c r="BB358" s="1229">
        <v>655</v>
      </c>
      <c r="BC358" s="1223">
        <f t="shared" si="499"/>
        <v>0</v>
      </c>
      <c r="BD358" s="1229">
        <v>767</v>
      </c>
      <c r="BE358" s="1223">
        <f t="shared" si="500"/>
        <v>0</v>
      </c>
      <c r="BF358" s="1223">
        <f t="shared" si="480"/>
        <v>0</v>
      </c>
      <c r="BG358" s="1223"/>
      <c r="BH358" s="1166">
        <f t="shared" si="505"/>
        <v>0</v>
      </c>
      <c r="BI358" s="1229">
        <v>655</v>
      </c>
      <c r="BJ358" s="1223">
        <f t="shared" si="501"/>
        <v>0</v>
      </c>
      <c r="BK358" s="1229">
        <v>767</v>
      </c>
      <c r="BL358" s="1223">
        <f t="shared" si="502"/>
        <v>0</v>
      </c>
      <c r="BM358" s="1223">
        <f t="shared" si="481"/>
        <v>0</v>
      </c>
      <c r="BN358" s="1166">
        <f t="shared" si="506"/>
        <v>55</v>
      </c>
      <c r="BO358" s="1229">
        <v>655</v>
      </c>
      <c r="BP358" s="1223">
        <f t="shared" si="503"/>
        <v>36025</v>
      </c>
      <c r="BQ358" s="1229">
        <v>767</v>
      </c>
      <c r="BR358" s="1223">
        <f t="shared" si="504"/>
        <v>42185</v>
      </c>
      <c r="BS358" s="1223">
        <f t="shared" si="482"/>
        <v>78210</v>
      </c>
    </row>
    <row r="359" spans="1:71" s="1189" customFormat="1" ht="28.5" hidden="1" customHeight="1" outlineLevel="1" x14ac:dyDescent="0.2">
      <c r="A359" s="1238" t="s">
        <v>1457</v>
      </c>
      <c r="B359" s="1252" t="s">
        <v>1458</v>
      </c>
      <c r="C359" s="1173" t="s">
        <v>1261</v>
      </c>
      <c r="D359" s="1173">
        <v>100</v>
      </c>
      <c r="E359" s="1229">
        <v>262</v>
      </c>
      <c r="F359" s="1223">
        <f t="shared" si="483"/>
        <v>26200</v>
      </c>
      <c r="G359" s="1229">
        <v>439.4</v>
      </c>
      <c r="H359" s="1223">
        <f t="shared" si="484"/>
        <v>43940</v>
      </c>
      <c r="I359" s="1223">
        <f t="shared" si="472"/>
        <v>70140</v>
      </c>
      <c r="J359" s="1223"/>
      <c r="K359" s="1224"/>
      <c r="L359" s="1230">
        <v>262</v>
      </c>
      <c r="M359" s="1226">
        <f t="shared" si="485"/>
        <v>0</v>
      </c>
      <c r="N359" s="1230">
        <v>439.4</v>
      </c>
      <c r="O359" s="1226">
        <f t="shared" si="486"/>
        <v>0</v>
      </c>
      <c r="P359" s="1226">
        <f t="shared" si="473"/>
        <v>0</v>
      </c>
      <c r="Q359" s="1224"/>
      <c r="R359" s="1230">
        <v>262</v>
      </c>
      <c r="S359" s="1226">
        <f t="shared" si="487"/>
        <v>0</v>
      </c>
      <c r="T359" s="1230">
        <v>439.4</v>
      </c>
      <c r="U359" s="1226">
        <f t="shared" si="488"/>
        <v>0</v>
      </c>
      <c r="V359" s="1226">
        <f t="shared" si="474"/>
        <v>0</v>
      </c>
      <c r="W359" s="1226"/>
      <c r="X359" s="1230">
        <v>262</v>
      </c>
      <c r="Y359" s="1226">
        <f t="shared" si="489"/>
        <v>0</v>
      </c>
      <c r="Z359" s="1230">
        <v>439.4</v>
      </c>
      <c r="AA359" s="1226">
        <f t="shared" si="490"/>
        <v>0</v>
      </c>
      <c r="AB359" s="1226">
        <f t="shared" si="475"/>
        <v>0</v>
      </c>
      <c r="AC359" s="1224"/>
      <c r="AD359" s="1230">
        <v>262</v>
      </c>
      <c r="AE359" s="1226">
        <f t="shared" si="491"/>
        <v>0</v>
      </c>
      <c r="AF359" s="1230">
        <v>439.4</v>
      </c>
      <c r="AG359" s="1226">
        <f t="shared" si="492"/>
        <v>0</v>
      </c>
      <c r="AH359" s="1226">
        <f t="shared" si="476"/>
        <v>0</v>
      </c>
      <c r="AI359" s="1224"/>
      <c r="AJ359" s="1230">
        <v>262</v>
      </c>
      <c r="AK359" s="1226">
        <f t="shared" si="493"/>
        <v>0</v>
      </c>
      <c r="AL359" s="1230">
        <v>439.4</v>
      </c>
      <c r="AM359" s="1226">
        <f t="shared" si="494"/>
        <v>0</v>
      </c>
      <c r="AN359" s="1226">
        <f t="shared" si="477"/>
        <v>0</v>
      </c>
      <c r="AO359" s="1224"/>
      <c r="AP359" s="1230">
        <v>262</v>
      </c>
      <c r="AQ359" s="1226">
        <f t="shared" si="495"/>
        <v>0</v>
      </c>
      <c r="AR359" s="1230">
        <v>439.4</v>
      </c>
      <c r="AS359" s="1226">
        <f t="shared" si="496"/>
        <v>0</v>
      </c>
      <c r="AT359" s="1226">
        <f t="shared" si="478"/>
        <v>0</v>
      </c>
      <c r="AU359" s="1224"/>
      <c r="AV359" s="1230">
        <v>262</v>
      </c>
      <c r="AW359" s="1226">
        <f t="shared" si="497"/>
        <v>0</v>
      </c>
      <c r="AX359" s="1230">
        <v>439.4</v>
      </c>
      <c r="AY359" s="1226">
        <f t="shared" si="498"/>
        <v>0</v>
      </c>
      <c r="AZ359" s="1226">
        <f t="shared" si="479"/>
        <v>0</v>
      </c>
      <c r="BA359" s="1224"/>
      <c r="BB359" s="1229">
        <v>262</v>
      </c>
      <c r="BC359" s="1223">
        <f t="shared" si="499"/>
        <v>0</v>
      </c>
      <c r="BD359" s="1229">
        <v>439.4</v>
      </c>
      <c r="BE359" s="1223">
        <f t="shared" si="500"/>
        <v>0</v>
      </c>
      <c r="BF359" s="1223">
        <f t="shared" si="480"/>
        <v>0</v>
      </c>
      <c r="BG359" s="1223"/>
      <c r="BH359" s="1166">
        <f t="shared" si="505"/>
        <v>0</v>
      </c>
      <c r="BI359" s="1229">
        <v>262</v>
      </c>
      <c r="BJ359" s="1223">
        <f t="shared" si="501"/>
        <v>0</v>
      </c>
      <c r="BK359" s="1229">
        <v>439.4</v>
      </c>
      <c r="BL359" s="1223">
        <f t="shared" si="502"/>
        <v>0</v>
      </c>
      <c r="BM359" s="1223">
        <f t="shared" si="481"/>
        <v>0</v>
      </c>
      <c r="BN359" s="1166">
        <f t="shared" si="506"/>
        <v>100</v>
      </c>
      <c r="BO359" s="1229">
        <v>262</v>
      </c>
      <c r="BP359" s="1223">
        <f t="shared" si="503"/>
        <v>26200</v>
      </c>
      <c r="BQ359" s="1229">
        <v>439.4</v>
      </c>
      <c r="BR359" s="1223">
        <f t="shared" si="504"/>
        <v>43940</v>
      </c>
      <c r="BS359" s="1223">
        <f t="shared" si="482"/>
        <v>70140</v>
      </c>
    </row>
    <row r="360" spans="1:71" s="1189" customFormat="1" ht="26.25" hidden="1" customHeight="1" outlineLevel="1" x14ac:dyDescent="0.2">
      <c r="A360" s="1238" t="s">
        <v>1459</v>
      </c>
      <c r="B360" s="1252" t="s">
        <v>1460</v>
      </c>
      <c r="C360" s="1173" t="s">
        <v>378</v>
      </c>
      <c r="D360" s="1173">
        <v>800</v>
      </c>
      <c r="E360" s="1229">
        <v>45.85</v>
      </c>
      <c r="F360" s="1223">
        <f t="shared" si="483"/>
        <v>36680</v>
      </c>
      <c r="G360" s="1229">
        <v>28.08</v>
      </c>
      <c r="H360" s="1223">
        <f t="shared" si="484"/>
        <v>22464</v>
      </c>
      <c r="I360" s="1223">
        <f t="shared" si="472"/>
        <v>59144</v>
      </c>
      <c r="J360" s="1223"/>
      <c r="K360" s="1224"/>
      <c r="L360" s="1230">
        <v>45.85</v>
      </c>
      <c r="M360" s="1226">
        <f t="shared" si="485"/>
        <v>0</v>
      </c>
      <c r="N360" s="1230">
        <v>28.08</v>
      </c>
      <c r="O360" s="1226">
        <f t="shared" si="486"/>
        <v>0</v>
      </c>
      <c r="P360" s="1226">
        <f t="shared" si="473"/>
        <v>0</v>
      </c>
      <c r="Q360" s="1224"/>
      <c r="R360" s="1230">
        <v>45.85</v>
      </c>
      <c r="S360" s="1226">
        <f t="shared" si="487"/>
        <v>0</v>
      </c>
      <c r="T360" s="1230">
        <v>28.08</v>
      </c>
      <c r="U360" s="1226">
        <f t="shared" si="488"/>
        <v>0</v>
      </c>
      <c r="V360" s="1226">
        <f t="shared" si="474"/>
        <v>0</v>
      </c>
      <c r="W360" s="1226"/>
      <c r="X360" s="1230">
        <v>45.85</v>
      </c>
      <c r="Y360" s="1226">
        <f t="shared" si="489"/>
        <v>0</v>
      </c>
      <c r="Z360" s="1230">
        <v>28.08</v>
      </c>
      <c r="AA360" s="1226">
        <f t="shared" si="490"/>
        <v>0</v>
      </c>
      <c r="AB360" s="1226">
        <f t="shared" si="475"/>
        <v>0</v>
      </c>
      <c r="AC360" s="1224"/>
      <c r="AD360" s="1230">
        <v>45.85</v>
      </c>
      <c r="AE360" s="1226">
        <f t="shared" si="491"/>
        <v>0</v>
      </c>
      <c r="AF360" s="1230">
        <v>28.08</v>
      </c>
      <c r="AG360" s="1226">
        <f t="shared" si="492"/>
        <v>0</v>
      </c>
      <c r="AH360" s="1226">
        <f t="shared" si="476"/>
        <v>0</v>
      </c>
      <c r="AI360" s="1224"/>
      <c r="AJ360" s="1230">
        <v>45.85</v>
      </c>
      <c r="AK360" s="1226">
        <f t="shared" si="493"/>
        <v>0</v>
      </c>
      <c r="AL360" s="1230">
        <v>28.08</v>
      </c>
      <c r="AM360" s="1226">
        <f t="shared" si="494"/>
        <v>0</v>
      </c>
      <c r="AN360" s="1226">
        <f t="shared" si="477"/>
        <v>0</v>
      </c>
      <c r="AO360" s="1224"/>
      <c r="AP360" s="1230">
        <v>45.85</v>
      </c>
      <c r="AQ360" s="1226">
        <f t="shared" si="495"/>
        <v>0</v>
      </c>
      <c r="AR360" s="1230">
        <v>28.08</v>
      </c>
      <c r="AS360" s="1226">
        <f t="shared" si="496"/>
        <v>0</v>
      </c>
      <c r="AT360" s="1226">
        <f t="shared" si="478"/>
        <v>0</v>
      </c>
      <c r="AU360" s="1224"/>
      <c r="AV360" s="1230">
        <v>45.85</v>
      </c>
      <c r="AW360" s="1226">
        <f t="shared" si="497"/>
        <v>0</v>
      </c>
      <c r="AX360" s="1230">
        <v>28.08</v>
      </c>
      <c r="AY360" s="1226">
        <f t="shared" si="498"/>
        <v>0</v>
      </c>
      <c r="AZ360" s="1226">
        <f t="shared" si="479"/>
        <v>0</v>
      </c>
      <c r="BA360" s="1224"/>
      <c r="BB360" s="1229">
        <v>45.85</v>
      </c>
      <c r="BC360" s="1223">
        <f t="shared" si="499"/>
        <v>0</v>
      </c>
      <c r="BD360" s="1229">
        <v>28.08</v>
      </c>
      <c r="BE360" s="1223">
        <f t="shared" si="500"/>
        <v>0</v>
      </c>
      <c r="BF360" s="1223">
        <f t="shared" si="480"/>
        <v>0</v>
      </c>
      <c r="BG360" s="1223"/>
      <c r="BH360" s="1166">
        <f t="shared" si="505"/>
        <v>0</v>
      </c>
      <c r="BI360" s="1229">
        <v>45.85</v>
      </c>
      <c r="BJ360" s="1223">
        <f t="shared" si="501"/>
        <v>0</v>
      </c>
      <c r="BK360" s="1229">
        <v>28.08</v>
      </c>
      <c r="BL360" s="1223">
        <f t="shared" si="502"/>
        <v>0</v>
      </c>
      <c r="BM360" s="1223">
        <f t="shared" si="481"/>
        <v>0</v>
      </c>
      <c r="BN360" s="1166">
        <f t="shared" si="506"/>
        <v>800</v>
      </c>
      <c r="BO360" s="1229">
        <v>45.85</v>
      </c>
      <c r="BP360" s="1223">
        <f t="shared" si="503"/>
        <v>36680</v>
      </c>
      <c r="BQ360" s="1229">
        <v>28.08</v>
      </c>
      <c r="BR360" s="1223">
        <f t="shared" si="504"/>
        <v>22464</v>
      </c>
      <c r="BS360" s="1223">
        <f t="shared" si="482"/>
        <v>59144</v>
      </c>
    </row>
    <row r="361" spans="1:71" s="1189" customFormat="1" ht="18.75" hidden="1" customHeight="1" outlineLevel="1" x14ac:dyDescent="0.2">
      <c r="A361" s="1238" t="s">
        <v>1461</v>
      </c>
      <c r="B361" s="1253" t="s">
        <v>1462</v>
      </c>
      <c r="C361" s="1202" t="s">
        <v>1261</v>
      </c>
      <c r="D361" s="1203">
        <v>7</v>
      </c>
      <c r="E361" s="1229">
        <v>262.01</v>
      </c>
      <c r="F361" s="1223">
        <f t="shared" si="483"/>
        <v>1834.07</v>
      </c>
      <c r="G361" s="1229">
        <v>21.53</v>
      </c>
      <c r="H361" s="1223">
        <f t="shared" si="484"/>
        <v>150.71</v>
      </c>
      <c r="I361" s="1223">
        <f t="shared" si="472"/>
        <v>1984.78</v>
      </c>
      <c r="J361" s="1223"/>
      <c r="K361" s="1204"/>
      <c r="L361" s="1230">
        <v>262.01</v>
      </c>
      <c r="M361" s="1226">
        <f t="shared" si="485"/>
        <v>0</v>
      </c>
      <c r="N361" s="1230">
        <v>21.53</v>
      </c>
      <c r="O361" s="1226">
        <f t="shared" si="486"/>
        <v>0</v>
      </c>
      <c r="P361" s="1226">
        <f t="shared" si="473"/>
        <v>0</v>
      </c>
      <c r="Q361" s="1204"/>
      <c r="R361" s="1230">
        <v>262.01</v>
      </c>
      <c r="S361" s="1226">
        <f t="shared" si="487"/>
        <v>0</v>
      </c>
      <c r="T361" s="1230">
        <v>21.53</v>
      </c>
      <c r="U361" s="1226">
        <f t="shared" si="488"/>
        <v>0</v>
      </c>
      <c r="V361" s="1226">
        <f t="shared" si="474"/>
        <v>0</v>
      </c>
      <c r="W361" s="1218"/>
      <c r="X361" s="1230">
        <v>262.01</v>
      </c>
      <c r="Y361" s="1226">
        <f t="shared" si="489"/>
        <v>0</v>
      </c>
      <c r="Z361" s="1230">
        <v>21.53</v>
      </c>
      <c r="AA361" s="1226">
        <f t="shared" si="490"/>
        <v>0</v>
      </c>
      <c r="AB361" s="1226">
        <f t="shared" si="475"/>
        <v>0</v>
      </c>
      <c r="AC361" s="1204"/>
      <c r="AD361" s="1230">
        <v>262.01</v>
      </c>
      <c r="AE361" s="1226">
        <f t="shared" si="491"/>
        <v>0</v>
      </c>
      <c r="AF361" s="1230">
        <v>21.53</v>
      </c>
      <c r="AG361" s="1226">
        <f t="shared" si="492"/>
        <v>0</v>
      </c>
      <c r="AH361" s="1226">
        <f t="shared" si="476"/>
        <v>0</v>
      </c>
      <c r="AI361" s="1204"/>
      <c r="AJ361" s="1230">
        <v>262.01</v>
      </c>
      <c r="AK361" s="1226">
        <f t="shared" si="493"/>
        <v>0</v>
      </c>
      <c r="AL361" s="1230">
        <v>21.53</v>
      </c>
      <c r="AM361" s="1226">
        <f t="shared" si="494"/>
        <v>0</v>
      </c>
      <c r="AN361" s="1226">
        <f t="shared" si="477"/>
        <v>0</v>
      </c>
      <c r="AO361" s="1204"/>
      <c r="AP361" s="1230">
        <v>262.01</v>
      </c>
      <c r="AQ361" s="1226">
        <f t="shared" si="495"/>
        <v>0</v>
      </c>
      <c r="AR361" s="1230">
        <v>21.53</v>
      </c>
      <c r="AS361" s="1226">
        <f t="shared" si="496"/>
        <v>0</v>
      </c>
      <c r="AT361" s="1226">
        <f t="shared" si="478"/>
        <v>0</v>
      </c>
      <c r="AU361" s="1204"/>
      <c r="AV361" s="1230">
        <v>262.01</v>
      </c>
      <c r="AW361" s="1226">
        <f t="shared" si="497"/>
        <v>0</v>
      </c>
      <c r="AX361" s="1230">
        <v>21.53</v>
      </c>
      <c r="AY361" s="1226">
        <f t="shared" si="498"/>
        <v>0</v>
      </c>
      <c r="AZ361" s="1226">
        <f t="shared" si="479"/>
        <v>0</v>
      </c>
      <c r="BA361" s="1204"/>
      <c r="BB361" s="1229">
        <v>262.01</v>
      </c>
      <c r="BC361" s="1223">
        <f t="shared" si="499"/>
        <v>0</v>
      </c>
      <c r="BD361" s="1229">
        <v>21.53</v>
      </c>
      <c r="BE361" s="1223">
        <f t="shared" si="500"/>
        <v>0</v>
      </c>
      <c r="BF361" s="1223">
        <f t="shared" si="480"/>
        <v>0</v>
      </c>
      <c r="BG361" s="1223"/>
      <c r="BH361" s="1166">
        <f t="shared" si="505"/>
        <v>0</v>
      </c>
      <c r="BI361" s="1229">
        <v>262.01</v>
      </c>
      <c r="BJ361" s="1223">
        <f t="shared" si="501"/>
        <v>0</v>
      </c>
      <c r="BK361" s="1229">
        <v>21.53</v>
      </c>
      <c r="BL361" s="1223">
        <f t="shared" si="502"/>
        <v>0</v>
      </c>
      <c r="BM361" s="1223">
        <f t="shared" si="481"/>
        <v>0</v>
      </c>
      <c r="BN361" s="1166">
        <f t="shared" si="506"/>
        <v>7</v>
      </c>
      <c r="BO361" s="1229">
        <v>262.01</v>
      </c>
      <c r="BP361" s="1223">
        <f t="shared" si="503"/>
        <v>1834.07</v>
      </c>
      <c r="BQ361" s="1229">
        <v>21.53</v>
      </c>
      <c r="BR361" s="1223">
        <f t="shared" si="504"/>
        <v>150.71</v>
      </c>
      <c r="BS361" s="1223">
        <f t="shared" si="482"/>
        <v>1984.78</v>
      </c>
    </row>
    <row r="362" spans="1:71" s="1189" customFormat="1" ht="26.25" hidden="1" customHeight="1" outlineLevel="1" x14ac:dyDescent="0.2">
      <c r="A362" s="1238" t="s">
        <v>1463</v>
      </c>
      <c r="B362" s="1253" t="s">
        <v>1430</v>
      </c>
      <c r="C362" s="1202" t="s">
        <v>32</v>
      </c>
      <c r="D362" s="1203">
        <v>5</v>
      </c>
      <c r="E362" s="1229">
        <v>393</v>
      </c>
      <c r="F362" s="1223">
        <f t="shared" si="483"/>
        <v>1965</v>
      </c>
      <c r="G362" s="1229">
        <v>2175.58</v>
      </c>
      <c r="H362" s="1223">
        <f t="shared" si="484"/>
        <v>10877.9</v>
      </c>
      <c r="I362" s="1223">
        <f t="shared" si="472"/>
        <v>12842.9</v>
      </c>
      <c r="J362" s="1223"/>
      <c r="K362" s="1204"/>
      <c r="L362" s="1230">
        <v>393</v>
      </c>
      <c r="M362" s="1226">
        <f t="shared" si="485"/>
        <v>0</v>
      </c>
      <c r="N362" s="1230">
        <v>2175.58</v>
      </c>
      <c r="O362" s="1226">
        <f t="shared" si="486"/>
        <v>0</v>
      </c>
      <c r="P362" s="1226">
        <f t="shared" si="473"/>
        <v>0</v>
      </c>
      <c r="Q362" s="1204"/>
      <c r="R362" s="1230">
        <v>393</v>
      </c>
      <c r="S362" s="1226">
        <f t="shared" si="487"/>
        <v>0</v>
      </c>
      <c r="T362" s="1230">
        <v>2175.58</v>
      </c>
      <c r="U362" s="1226">
        <f t="shared" si="488"/>
        <v>0</v>
      </c>
      <c r="V362" s="1226">
        <f t="shared" si="474"/>
        <v>0</v>
      </c>
      <c r="W362" s="1218"/>
      <c r="X362" s="1230">
        <v>393</v>
      </c>
      <c r="Y362" s="1226">
        <f t="shared" si="489"/>
        <v>0</v>
      </c>
      <c r="Z362" s="1230">
        <v>2175.58</v>
      </c>
      <c r="AA362" s="1226">
        <f t="shared" si="490"/>
        <v>0</v>
      </c>
      <c r="AB362" s="1226">
        <f t="shared" si="475"/>
        <v>0</v>
      </c>
      <c r="AC362" s="1204"/>
      <c r="AD362" s="1230">
        <v>393</v>
      </c>
      <c r="AE362" s="1226">
        <f t="shared" si="491"/>
        <v>0</v>
      </c>
      <c r="AF362" s="1230">
        <v>2175.58</v>
      </c>
      <c r="AG362" s="1226">
        <f t="shared" si="492"/>
        <v>0</v>
      </c>
      <c r="AH362" s="1226">
        <f t="shared" si="476"/>
        <v>0</v>
      </c>
      <c r="AI362" s="1204"/>
      <c r="AJ362" s="1230">
        <v>393</v>
      </c>
      <c r="AK362" s="1226">
        <f t="shared" si="493"/>
        <v>0</v>
      </c>
      <c r="AL362" s="1230">
        <v>2175.58</v>
      </c>
      <c r="AM362" s="1226">
        <f t="shared" si="494"/>
        <v>0</v>
      </c>
      <c r="AN362" s="1226">
        <f t="shared" si="477"/>
        <v>0</v>
      </c>
      <c r="AO362" s="1204"/>
      <c r="AP362" s="1230">
        <v>393</v>
      </c>
      <c r="AQ362" s="1226">
        <f t="shared" si="495"/>
        <v>0</v>
      </c>
      <c r="AR362" s="1230">
        <v>2175.58</v>
      </c>
      <c r="AS362" s="1226">
        <f t="shared" si="496"/>
        <v>0</v>
      </c>
      <c r="AT362" s="1226">
        <f t="shared" si="478"/>
        <v>0</v>
      </c>
      <c r="AU362" s="1204"/>
      <c r="AV362" s="1230">
        <v>393</v>
      </c>
      <c r="AW362" s="1226">
        <f t="shared" si="497"/>
        <v>0</v>
      </c>
      <c r="AX362" s="1230">
        <v>2175.58</v>
      </c>
      <c r="AY362" s="1226">
        <f t="shared" si="498"/>
        <v>0</v>
      </c>
      <c r="AZ362" s="1226">
        <f t="shared" si="479"/>
        <v>0</v>
      </c>
      <c r="BA362" s="1204"/>
      <c r="BB362" s="1229">
        <v>393</v>
      </c>
      <c r="BC362" s="1223">
        <f t="shared" si="499"/>
        <v>0</v>
      </c>
      <c r="BD362" s="1229">
        <v>2175.58</v>
      </c>
      <c r="BE362" s="1223">
        <f t="shared" si="500"/>
        <v>0</v>
      </c>
      <c r="BF362" s="1223">
        <f t="shared" si="480"/>
        <v>0</v>
      </c>
      <c r="BG362" s="1223"/>
      <c r="BH362" s="1166">
        <f t="shared" si="505"/>
        <v>0</v>
      </c>
      <c r="BI362" s="1229">
        <v>393</v>
      </c>
      <c r="BJ362" s="1223">
        <f t="shared" si="501"/>
        <v>0</v>
      </c>
      <c r="BK362" s="1229">
        <v>2175.58</v>
      </c>
      <c r="BL362" s="1223">
        <f t="shared" si="502"/>
        <v>0</v>
      </c>
      <c r="BM362" s="1223">
        <f t="shared" si="481"/>
        <v>0</v>
      </c>
      <c r="BN362" s="1166">
        <f t="shared" si="506"/>
        <v>5</v>
      </c>
      <c r="BO362" s="1229">
        <v>393</v>
      </c>
      <c r="BP362" s="1223">
        <f t="shared" si="503"/>
        <v>1965</v>
      </c>
      <c r="BQ362" s="1229">
        <v>2175.58</v>
      </c>
      <c r="BR362" s="1223">
        <f t="shared" si="504"/>
        <v>10877.9</v>
      </c>
      <c r="BS362" s="1223">
        <f t="shared" si="482"/>
        <v>12842.9</v>
      </c>
    </row>
    <row r="363" spans="1:71" s="1189" customFormat="1" ht="26.25" hidden="1" customHeight="1" outlineLevel="1" x14ac:dyDescent="0.2">
      <c r="A363" s="1238" t="s">
        <v>1464</v>
      </c>
      <c r="B363" s="1253" t="s">
        <v>1422</v>
      </c>
      <c r="C363" s="1202" t="s">
        <v>1261</v>
      </c>
      <c r="D363" s="1203">
        <v>7</v>
      </c>
      <c r="E363" s="1229">
        <v>393</v>
      </c>
      <c r="F363" s="1223">
        <f t="shared" si="483"/>
        <v>2751</v>
      </c>
      <c r="G363" s="1229">
        <v>194.8</v>
      </c>
      <c r="H363" s="1223">
        <f t="shared" si="484"/>
        <v>1363.6000000000001</v>
      </c>
      <c r="I363" s="1223">
        <f t="shared" si="472"/>
        <v>4114.6000000000004</v>
      </c>
      <c r="J363" s="1223"/>
      <c r="K363" s="1204"/>
      <c r="L363" s="1230">
        <v>393</v>
      </c>
      <c r="M363" s="1226">
        <f t="shared" si="485"/>
        <v>0</v>
      </c>
      <c r="N363" s="1230">
        <v>194.8</v>
      </c>
      <c r="O363" s="1226">
        <f t="shared" si="486"/>
        <v>0</v>
      </c>
      <c r="P363" s="1226">
        <f t="shared" si="473"/>
        <v>0</v>
      </c>
      <c r="Q363" s="1204"/>
      <c r="R363" s="1230">
        <v>393</v>
      </c>
      <c r="S363" s="1226">
        <f t="shared" si="487"/>
        <v>0</v>
      </c>
      <c r="T363" s="1230">
        <v>194.8</v>
      </c>
      <c r="U363" s="1226">
        <f t="shared" si="488"/>
        <v>0</v>
      </c>
      <c r="V363" s="1226">
        <f t="shared" si="474"/>
        <v>0</v>
      </c>
      <c r="W363" s="1218"/>
      <c r="X363" s="1230">
        <v>393</v>
      </c>
      <c r="Y363" s="1226">
        <f t="shared" si="489"/>
        <v>0</v>
      </c>
      <c r="Z363" s="1230">
        <v>194.8</v>
      </c>
      <c r="AA363" s="1226">
        <f t="shared" si="490"/>
        <v>0</v>
      </c>
      <c r="AB363" s="1226">
        <f t="shared" si="475"/>
        <v>0</v>
      </c>
      <c r="AC363" s="1204"/>
      <c r="AD363" s="1230">
        <v>393</v>
      </c>
      <c r="AE363" s="1226">
        <f t="shared" si="491"/>
        <v>0</v>
      </c>
      <c r="AF363" s="1230">
        <v>194.8</v>
      </c>
      <c r="AG363" s="1226">
        <f t="shared" si="492"/>
        <v>0</v>
      </c>
      <c r="AH363" s="1226">
        <f t="shared" si="476"/>
        <v>0</v>
      </c>
      <c r="AI363" s="1204"/>
      <c r="AJ363" s="1230">
        <v>393</v>
      </c>
      <c r="AK363" s="1226">
        <f t="shared" si="493"/>
        <v>0</v>
      </c>
      <c r="AL363" s="1230">
        <v>194.8</v>
      </c>
      <c r="AM363" s="1226">
        <f t="shared" si="494"/>
        <v>0</v>
      </c>
      <c r="AN363" s="1226">
        <f t="shared" si="477"/>
        <v>0</v>
      </c>
      <c r="AO363" s="1204"/>
      <c r="AP363" s="1230">
        <v>393</v>
      </c>
      <c r="AQ363" s="1226">
        <f t="shared" si="495"/>
        <v>0</v>
      </c>
      <c r="AR363" s="1230">
        <v>194.8</v>
      </c>
      <c r="AS363" s="1226">
        <f t="shared" si="496"/>
        <v>0</v>
      </c>
      <c r="AT363" s="1226">
        <f t="shared" si="478"/>
        <v>0</v>
      </c>
      <c r="AU363" s="1204"/>
      <c r="AV363" s="1230">
        <v>393</v>
      </c>
      <c r="AW363" s="1226">
        <f t="shared" si="497"/>
        <v>0</v>
      </c>
      <c r="AX363" s="1230">
        <v>194.8</v>
      </c>
      <c r="AY363" s="1226">
        <f t="shared" si="498"/>
        <v>0</v>
      </c>
      <c r="AZ363" s="1226">
        <f t="shared" si="479"/>
        <v>0</v>
      </c>
      <c r="BA363" s="1204"/>
      <c r="BB363" s="1229">
        <v>393</v>
      </c>
      <c r="BC363" s="1223">
        <f t="shared" si="499"/>
        <v>0</v>
      </c>
      <c r="BD363" s="1229">
        <v>194.8</v>
      </c>
      <c r="BE363" s="1223">
        <f t="shared" si="500"/>
        <v>0</v>
      </c>
      <c r="BF363" s="1223">
        <f t="shared" si="480"/>
        <v>0</v>
      </c>
      <c r="BG363" s="1223"/>
      <c r="BH363" s="1166">
        <f t="shared" si="505"/>
        <v>0</v>
      </c>
      <c r="BI363" s="1229">
        <v>393</v>
      </c>
      <c r="BJ363" s="1223">
        <f t="shared" si="501"/>
        <v>0</v>
      </c>
      <c r="BK363" s="1229">
        <v>194.8</v>
      </c>
      <c r="BL363" s="1223">
        <f t="shared" si="502"/>
        <v>0</v>
      </c>
      <c r="BM363" s="1223">
        <f t="shared" si="481"/>
        <v>0</v>
      </c>
      <c r="BN363" s="1166">
        <f t="shared" si="506"/>
        <v>7</v>
      </c>
      <c r="BO363" s="1229">
        <v>393</v>
      </c>
      <c r="BP363" s="1223">
        <f t="shared" si="503"/>
        <v>2751</v>
      </c>
      <c r="BQ363" s="1229">
        <v>194.8</v>
      </c>
      <c r="BR363" s="1223">
        <f t="shared" si="504"/>
        <v>1363.6000000000001</v>
      </c>
      <c r="BS363" s="1223">
        <f t="shared" si="482"/>
        <v>4114.6000000000004</v>
      </c>
    </row>
    <row r="364" spans="1:71" s="1189" customFormat="1" ht="26.25" hidden="1" customHeight="1" outlineLevel="1" x14ac:dyDescent="0.2">
      <c r="A364" s="1238" t="s">
        <v>1465</v>
      </c>
      <c r="B364" s="1253" t="s">
        <v>1424</v>
      </c>
      <c r="C364" s="1202" t="s">
        <v>1261</v>
      </c>
      <c r="D364" s="1203">
        <v>104</v>
      </c>
      <c r="E364" s="1229">
        <v>0</v>
      </c>
      <c r="F364" s="1223"/>
      <c r="G364" s="1229">
        <v>5.82</v>
      </c>
      <c r="H364" s="1223">
        <f t="shared" si="484"/>
        <v>605.28</v>
      </c>
      <c r="I364" s="1223">
        <f t="shared" si="472"/>
        <v>605.28</v>
      </c>
      <c r="J364" s="1223"/>
      <c r="K364" s="1204"/>
      <c r="L364" s="1230">
        <v>0</v>
      </c>
      <c r="M364" s="1226"/>
      <c r="N364" s="1230">
        <v>5.82</v>
      </c>
      <c r="O364" s="1226">
        <f t="shared" si="486"/>
        <v>0</v>
      </c>
      <c r="P364" s="1226">
        <f t="shared" si="473"/>
        <v>0</v>
      </c>
      <c r="Q364" s="1204"/>
      <c r="R364" s="1230">
        <v>0</v>
      </c>
      <c r="S364" s="1226"/>
      <c r="T364" s="1230">
        <v>5.82</v>
      </c>
      <c r="U364" s="1226">
        <f t="shared" si="488"/>
        <v>0</v>
      </c>
      <c r="V364" s="1226">
        <f t="shared" si="474"/>
        <v>0</v>
      </c>
      <c r="W364" s="1218"/>
      <c r="X364" s="1230">
        <v>0</v>
      </c>
      <c r="Y364" s="1226"/>
      <c r="Z364" s="1230">
        <v>5.82</v>
      </c>
      <c r="AA364" s="1226">
        <f t="shared" si="490"/>
        <v>0</v>
      </c>
      <c r="AB364" s="1226">
        <f t="shared" si="475"/>
        <v>0</v>
      </c>
      <c r="AC364" s="1204"/>
      <c r="AD364" s="1230">
        <v>0</v>
      </c>
      <c r="AE364" s="1226"/>
      <c r="AF364" s="1230">
        <v>5.82</v>
      </c>
      <c r="AG364" s="1226">
        <f t="shared" si="492"/>
        <v>0</v>
      </c>
      <c r="AH364" s="1226">
        <f t="shared" si="476"/>
        <v>0</v>
      </c>
      <c r="AI364" s="1204"/>
      <c r="AJ364" s="1230">
        <v>0</v>
      </c>
      <c r="AK364" s="1226"/>
      <c r="AL364" s="1230">
        <v>5.82</v>
      </c>
      <c r="AM364" s="1226">
        <f t="shared" si="494"/>
        <v>0</v>
      </c>
      <c r="AN364" s="1226">
        <f t="shared" si="477"/>
        <v>0</v>
      </c>
      <c r="AO364" s="1204"/>
      <c r="AP364" s="1230">
        <v>0</v>
      </c>
      <c r="AQ364" s="1226"/>
      <c r="AR364" s="1230">
        <v>5.82</v>
      </c>
      <c r="AS364" s="1226">
        <f t="shared" si="496"/>
        <v>0</v>
      </c>
      <c r="AT364" s="1226">
        <f t="shared" si="478"/>
        <v>0</v>
      </c>
      <c r="AU364" s="1204"/>
      <c r="AV364" s="1230">
        <v>0</v>
      </c>
      <c r="AW364" s="1226"/>
      <c r="AX364" s="1230">
        <v>5.82</v>
      </c>
      <c r="AY364" s="1226">
        <f t="shared" si="498"/>
        <v>0</v>
      </c>
      <c r="AZ364" s="1226">
        <f t="shared" si="479"/>
        <v>0</v>
      </c>
      <c r="BA364" s="1204"/>
      <c r="BB364" s="1229">
        <v>0</v>
      </c>
      <c r="BC364" s="1223"/>
      <c r="BD364" s="1229">
        <v>5.82</v>
      </c>
      <c r="BE364" s="1223">
        <f t="shared" si="500"/>
        <v>0</v>
      </c>
      <c r="BF364" s="1223">
        <f t="shared" si="480"/>
        <v>0</v>
      </c>
      <c r="BG364" s="1223"/>
      <c r="BH364" s="1166">
        <f t="shared" si="505"/>
        <v>0</v>
      </c>
      <c r="BI364" s="1229">
        <v>0</v>
      </c>
      <c r="BJ364" s="1223"/>
      <c r="BK364" s="1229">
        <v>5.82</v>
      </c>
      <c r="BL364" s="1223">
        <f t="shared" si="502"/>
        <v>0</v>
      </c>
      <c r="BM364" s="1223">
        <f t="shared" si="481"/>
        <v>0</v>
      </c>
      <c r="BN364" s="1166">
        <f t="shared" si="506"/>
        <v>104</v>
      </c>
      <c r="BO364" s="1229">
        <v>0</v>
      </c>
      <c r="BP364" s="1223"/>
      <c r="BQ364" s="1229">
        <v>5.82</v>
      </c>
      <c r="BR364" s="1223">
        <f t="shared" si="504"/>
        <v>605.28</v>
      </c>
      <c r="BS364" s="1223">
        <f t="shared" si="482"/>
        <v>605.28</v>
      </c>
    </row>
    <row r="365" spans="1:71" s="1189" customFormat="1" ht="26.25" hidden="1" customHeight="1" outlineLevel="1" x14ac:dyDescent="0.2">
      <c r="A365" s="1238" t="s">
        <v>1466</v>
      </c>
      <c r="B365" s="1253" t="s">
        <v>1426</v>
      </c>
      <c r="C365" s="1202" t="s">
        <v>1261</v>
      </c>
      <c r="D365" s="1203">
        <v>104</v>
      </c>
      <c r="E365" s="1229">
        <v>0</v>
      </c>
      <c r="F365" s="1223"/>
      <c r="G365" s="1229">
        <v>3.98</v>
      </c>
      <c r="H365" s="1223">
        <f t="shared" si="484"/>
        <v>413.92</v>
      </c>
      <c r="I365" s="1223">
        <f t="shared" si="472"/>
        <v>413.92</v>
      </c>
      <c r="J365" s="1223"/>
      <c r="K365" s="1204"/>
      <c r="L365" s="1230">
        <v>0</v>
      </c>
      <c r="M365" s="1226"/>
      <c r="N365" s="1230">
        <v>3.98</v>
      </c>
      <c r="O365" s="1226">
        <f t="shared" si="486"/>
        <v>0</v>
      </c>
      <c r="P365" s="1226">
        <f t="shared" si="473"/>
        <v>0</v>
      </c>
      <c r="Q365" s="1204"/>
      <c r="R365" s="1230">
        <v>0</v>
      </c>
      <c r="S365" s="1226"/>
      <c r="T365" s="1230">
        <v>3.98</v>
      </c>
      <c r="U365" s="1226">
        <f t="shared" si="488"/>
        <v>0</v>
      </c>
      <c r="V365" s="1226">
        <f t="shared" si="474"/>
        <v>0</v>
      </c>
      <c r="W365" s="1218"/>
      <c r="X365" s="1230">
        <v>0</v>
      </c>
      <c r="Y365" s="1226"/>
      <c r="Z365" s="1230">
        <v>3.98</v>
      </c>
      <c r="AA365" s="1226">
        <f t="shared" si="490"/>
        <v>0</v>
      </c>
      <c r="AB365" s="1226">
        <f t="shared" si="475"/>
        <v>0</v>
      </c>
      <c r="AC365" s="1204"/>
      <c r="AD365" s="1230">
        <v>0</v>
      </c>
      <c r="AE365" s="1226"/>
      <c r="AF365" s="1230">
        <v>3.98</v>
      </c>
      <c r="AG365" s="1226">
        <f t="shared" si="492"/>
        <v>0</v>
      </c>
      <c r="AH365" s="1226">
        <f t="shared" si="476"/>
        <v>0</v>
      </c>
      <c r="AI365" s="1204"/>
      <c r="AJ365" s="1230">
        <v>0</v>
      </c>
      <c r="AK365" s="1226"/>
      <c r="AL365" s="1230">
        <v>3.98</v>
      </c>
      <c r="AM365" s="1226">
        <f t="shared" si="494"/>
        <v>0</v>
      </c>
      <c r="AN365" s="1226">
        <f t="shared" si="477"/>
        <v>0</v>
      </c>
      <c r="AO365" s="1204"/>
      <c r="AP365" s="1230">
        <v>0</v>
      </c>
      <c r="AQ365" s="1226"/>
      <c r="AR365" s="1230">
        <v>3.98</v>
      </c>
      <c r="AS365" s="1226">
        <f t="shared" si="496"/>
        <v>0</v>
      </c>
      <c r="AT365" s="1226">
        <f t="shared" si="478"/>
        <v>0</v>
      </c>
      <c r="AU365" s="1204"/>
      <c r="AV365" s="1230">
        <v>0</v>
      </c>
      <c r="AW365" s="1226"/>
      <c r="AX365" s="1230">
        <v>3.98</v>
      </c>
      <c r="AY365" s="1226">
        <f t="shared" si="498"/>
        <v>0</v>
      </c>
      <c r="AZ365" s="1226">
        <f t="shared" si="479"/>
        <v>0</v>
      </c>
      <c r="BA365" s="1204"/>
      <c r="BB365" s="1229">
        <v>0</v>
      </c>
      <c r="BC365" s="1223"/>
      <c r="BD365" s="1229">
        <v>3.98</v>
      </c>
      <c r="BE365" s="1223">
        <f t="shared" si="500"/>
        <v>0</v>
      </c>
      <c r="BF365" s="1223">
        <f t="shared" si="480"/>
        <v>0</v>
      </c>
      <c r="BG365" s="1223"/>
      <c r="BH365" s="1166">
        <f t="shared" si="505"/>
        <v>0</v>
      </c>
      <c r="BI365" s="1229">
        <v>0</v>
      </c>
      <c r="BJ365" s="1223"/>
      <c r="BK365" s="1229">
        <v>3.98</v>
      </c>
      <c r="BL365" s="1223">
        <f t="shared" si="502"/>
        <v>0</v>
      </c>
      <c r="BM365" s="1223">
        <f t="shared" si="481"/>
        <v>0</v>
      </c>
      <c r="BN365" s="1166">
        <f t="shared" si="506"/>
        <v>104</v>
      </c>
      <c r="BO365" s="1229">
        <v>0</v>
      </c>
      <c r="BP365" s="1223"/>
      <c r="BQ365" s="1229">
        <v>3.98</v>
      </c>
      <c r="BR365" s="1223">
        <f t="shared" si="504"/>
        <v>413.92</v>
      </c>
      <c r="BS365" s="1223">
        <f t="shared" si="482"/>
        <v>413.92</v>
      </c>
    </row>
    <row r="366" spans="1:71" s="1189" customFormat="1" ht="26.25" hidden="1" customHeight="1" outlineLevel="1" x14ac:dyDescent="0.2">
      <c r="A366" s="1238" t="s">
        <v>1467</v>
      </c>
      <c r="B366" s="1253" t="s">
        <v>1420</v>
      </c>
      <c r="C366" s="1202" t="s">
        <v>1261</v>
      </c>
      <c r="D366" s="1203">
        <v>52</v>
      </c>
      <c r="E366" s="1229">
        <v>32.74</v>
      </c>
      <c r="F366" s="1223">
        <f>D366*E366</f>
        <v>1702.48</v>
      </c>
      <c r="G366" s="1229">
        <v>102.06</v>
      </c>
      <c r="H366" s="1223">
        <f t="shared" si="484"/>
        <v>5307.12</v>
      </c>
      <c r="I366" s="1223">
        <f t="shared" si="472"/>
        <v>7009.6</v>
      </c>
      <c r="J366" s="1223"/>
      <c r="K366" s="1204"/>
      <c r="L366" s="1230">
        <v>32.74</v>
      </c>
      <c r="M366" s="1226">
        <f>K366*L366</f>
        <v>0</v>
      </c>
      <c r="N366" s="1230">
        <v>102.06</v>
      </c>
      <c r="O366" s="1226">
        <f t="shared" si="486"/>
        <v>0</v>
      </c>
      <c r="P366" s="1226">
        <f t="shared" si="473"/>
        <v>0</v>
      </c>
      <c r="Q366" s="1204"/>
      <c r="R366" s="1230">
        <v>32.74</v>
      </c>
      <c r="S366" s="1226">
        <f>Q366*R366</f>
        <v>0</v>
      </c>
      <c r="T366" s="1230">
        <v>102.06</v>
      </c>
      <c r="U366" s="1226">
        <f t="shared" si="488"/>
        <v>0</v>
      </c>
      <c r="V366" s="1226">
        <f t="shared" si="474"/>
        <v>0</v>
      </c>
      <c r="W366" s="1218"/>
      <c r="X366" s="1230">
        <v>32.74</v>
      </c>
      <c r="Y366" s="1226">
        <f>W366*X366</f>
        <v>0</v>
      </c>
      <c r="Z366" s="1230">
        <v>102.06</v>
      </c>
      <c r="AA366" s="1226">
        <f t="shared" si="490"/>
        <v>0</v>
      </c>
      <c r="AB366" s="1226">
        <f t="shared" si="475"/>
        <v>0</v>
      </c>
      <c r="AC366" s="1204"/>
      <c r="AD366" s="1230">
        <v>32.74</v>
      </c>
      <c r="AE366" s="1226">
        <f>AC366*AD366</f>
        <v>0</v>
      </c>
      <c r="AF366" s="1230">
        <v>102.06</v>
      </c>
      <c r="AG366" s="1226">
        <f t="shared" si="492"/>
        <v>0</v>
      </c>
      <c r="AH366" s="1226">
        <f t="shared" si="476"/>
        <v>0</v>
      </c>
      <c r="AI366" s="1204"/>
      <c r="AJ366" s="1230">
        <v>32.74</v>
      </c>
      <c r="AK366" s="1226">
        <f>AI366*AJ366</f>
        <v>0</v>
      </c>
      <c r="AL366" s="1230">
        <v>102.06</v>
      </c>
      <c r="AM366" s="1226">
        <f t="shared" si="494"/>
        <v>0</v>
      </c>
      <c r="AN366" s="1226">
        <f t="shared" si="477"/>
        <v>0</v>
      </c>
      <c r="AO366" s="1204"/>
      <c r="AP366" s="1230">
        <v>32.74</v>
      </c>
      <c r="AQ366" s="1226">
        <f>AO366*AP366</f>
        <v>0</v>
      </c>
      <c r="AR366" s="1230">
        <v>102.06</v>
      </c>
      <c r="AS366" s="1226">
        <f t="shared" si="496"/>
        <v>0</v>
      </c>
      <c r="AT366" s="1226">
        <f t="shared" si="478"/>
        <v>0</v>
      </c>
      <c r="AU366" s="1204"/>
      <c r="AV366" s="1230">
        <v>32.74</v>
      </c>
      <c r="AW366" s="1226">
        <f>AU366*AV366</f>
        <v>0</v>
      </c>
      <c r="AX366" s="1230">
        <v>102.06</v>
      </c>
      <c r="AY366" s="1226">
        <f t="shared" si="498"/>
        <v>0</v>
      </c>
      <c r="AZ366" s="1226">
        <f t="shared" si="479"/>
        <v>0</v>
      </c>
      <c r="BA366" s="1204"/>
      <c r="BB366" s="1229">
        <v>32.74</v>
      </c>
      <c r="BC366" s="1223">
        <f>BA366*BB366</f>
        <v>0</v>
      </c>
      <c r="BD366" s="1229">
        <v>102.06</v>
      </c>
      <c r="BE366" s="1223">
        <f t="shared" si="500"/>
        <v>0</v>
      </c>
      <c r="BF366" s="1223">
        <f t="shared" si="480"/>
        <v>0</v>
      </c>
      <c r="BG366" s="1223"/>
      <c r="BH366" s="1166">
        <f t="shared" si="505"/>
        <v>0</v>
      </c>
      <c r="BI366" s="1229">
        <v>32.74</v>
      </c>
      <c r="BJ366" s="1223">
        <f>BH366*BI366</f>
        <v>0</v>
      </c>
      <c r="BK366" s="1229">
        <v>102.06</v>
      </c>
      <c r="BL366" s="1223">
        <f t="shared" si="502"/>
        <v>0</v>
      </c>
      <c r="BM366" s="1223">
        <f t="shared" si="481"/>
        <v>0</v>
      </c>
      <c r="BN366" s="1166">
        <f t="shared" si="506"/>
        <v>52</v>
      </c>
      <c r="BO366" s="1229">
        <v>32.74</v>
      </c>
      <c r="BP366" s="1223">
        <f>BN366*BO366</f>
        <v>1702.48</v>
      </c>
      <c r="BQ366" s="1229">
        <v>102.06</v>
      </c>
      <c r="BR366" s="1223">
        <f t="shared" si="504"/>
        <v>5307.12</v>
      </c>
      <c r="BS366" s="1223">
        <f t="shared" si="482"/>
        <v>7009.6</v>
      </c>
    </row>
    <row r="367" spans="1:71" s="1189" customFormat="1" ht="26.25" hidden="1" customHeight="1" outlineLevel="1" x14ac:dyDescent="0.2">
      <c r="A367" s="1238" t="s">
        <v>1468</v>
      </c>
      <c r="B367" s="1253" t="s">
        <v>1469</v>
      </c>
      <c r="C367" s="1202" t="s">
        <v>1261</v>
      </c>
      <c r="D367" s="1203">
        <v>62</v>
      </c>
      <c r="E367" s="1229">
        <v>0</v>
      </c>
      <c r="F367" s="1223"/>
      <c r="G367" s="1229">
        <v>6.49</v>
      </c>
      <c r="H367" s="1223">
        <f t="shared" si="484"/>
        <v>402.38</v>
      </c>
      <c r="I367" s="1223">
        <f t="shared" si="472"/>
        <v>402.38</v>
      </c>
      <c r="J367" s="1223"/>
      <c r="K367" s="1204"/>
      <c r="L367" s="1230">
        <v>0</v>
      </c>
      <c r="M367" s="1226"/>
      <c r="N367" s="1230">
        <v>6.49</v>
      </c>
      <c r="O367" s="1226">
        <f t="shared" si="486"/>
        <v>0</v>
      </c>
      <c r="P367" s="1226">
        <f t="shared" si="473"/>
        <v>0</v>
      </c>
      <c r="Q367" s="1204"/>
      <c r="R367" s="1230">
        <v>0</v>
      </c>
      <c r="S367" s="1226"/>
      <c r="T367" s="1230">
        <v>6.49</v>
      </c>
      <c r="U367" s="1226">
        <f t="shared" si="488"/>
        <v>0</v>
      </c>
      <c r="V367" s="1226">
        <f t="shared" si="474"/>
        <v>0</v>
      </c>
      <c r="W367" s="1218"/>
      <c r="X367" s="1230">
        <v>0</v>
      </c>
      <c r="Y367" s="1226"/>
      <c r="Z367" s="1230">
        <v>6.49</v>
      </c>
      <c r="AA367" s="1226">
        <f t="shared" si="490"/>
        <v>0</v>
      </c>
      <c r="AB367" s="1226">
        <f t="shared" si="475"/>
        <v>0</v>
      </c>
      <c r="AC367" s="1204"/>
      <c r="AD367" s="1230">
        <v>0</v>
      </c>
      <c r="AE367" s="1226"/>
      <c r="AF367" s="1230">
        <v>6.49</v>
      </c>
      <c r="AG367" s="1226">
        <f t="shared" si="492"/>
        <v>0</v>
      </c>
      <c r="AH367" s="1226">
        <f t="shared" si="476"/>
        <v>0</v>
      </c>
      <c r="AI367" s="1204"/>
      <c r="AJ367" s="1230">
        <v>0</v>
      </c>
      <c r="AK367" s="1226"/>
      <c r="AL367" s="1230">
        <v>6.49</v>
      </c>
      <c r="AM367" s="1226">
        <f t="shared" si="494"/>
        <v>0</v>
      </c>
      <c r="AN367" s="1226">
        <f t="shared" si="477"/>
        <v>0</v>
      </c>
      <c r="AO367" s="1204"/>
      <c r="AP367" s="1230">
        <v>0</v>
      </c>
      <c r="AQ367" s="1226"/>
      <c r="AR367" s="1230">
        <v>6.49</v>
      </c>
      <c r="AS367" s="1226">
        <f t="shared" si="496"/>
        <v>0</v>
      </c>
      <c r="AT367" s="1226">
        <f t="shared" si="478"/>
        <v>0</v>
      </c>
      <c r="AU367" s="1204"/>
      <c r="AV367" s="1230">
        <v>0</v>
      </c>
      <c r="AW367" s="1226"/>
      <c r="AX367" s="1230">
        <v>6.49</v>
      </c>
      <c r="AY367" s="1226">
        <f t="shared" si="498"/>
        <v>0</v>
      </c>
      <c r="AZ367" s="1226">
        <f t="shared" si="479"/>
        <v>0</v>
      </c>
      <c r="BA367" s="1204"/>
      <c r="BB367" s="1229">
        <v>0</v>
      </c>
      <c r="BC367" s="1223"/>
      <c r="BD367" s="1229">
        <v>6.49</v>
      </c>
      <c r="BE367" s="1223">
        <f t="shared" si="500"/>
        <v>0</v>
      </c>
      <c r="BF367" s="1223">
        <f t="shared" si="480"/>
        <v>0</v>
      </c>
      <c r="BG367" s="1223"/>
      <c r="BH367" s="1166">
        <f t="shared" si="505"/>
        <v>0</v>
      </c>
      <c r="BI367" s="1229">
        <v>0</v>
      </c>
      <c r="BJ367" s="1223"/>
      <c r="BK367" s="1229">
        <v>6.49</v>
      </c>
      <c r="BL367" s="1223">
        <f t="shared" si="502"/>
        <v>0</v>
      </c>
      <c r="BM367" s="1223">
        <f t="shared" si="481"/>
        <v>0</v>
      </c>
      <c r="BN367" s="1166">
        <f t="shared" si="506"/>
        <v>62</v>
      </c>
      <c r="BO367" s="1229">
        <v>0</v>
      </c>
      <c r="BP367" s="1223"/>
      <c r="BQ367" s="1229">
        <v>6.49</v>
      </c>
      <c r="BR367" s="1223">
        <f t="shared" si="504"/>
        <v>402.38</v>
      </c>
      <c r="BS367" s="1223">
        <f t="shared" si="482"/>
        <v>402.38</v>
      </c>
    </row>
    <row r="368" spans="1:71" s="1189" customFormat="1" ht="26.25" hidden="1" customHeight="1" outlineLevel="1" x14ac:dyDescent="0.2">
      <c r="A368" s="1238" t="s">
        <v>1470</v>
      </c>
      <c r="B368" s="1253" t="s">
        <v>1471</v>
      </c>
      <c r="C368" s="1202" t="s">
        <v>1261</v>
      </c>
      <c r="D368" s="1203">
        <v>62</v>
      </c>
      <c r="E368" s="1229">
        <v>0</v>
      </c>
      <c r="F368" s="1223"/>
      <c r="G368" s="1229">
        <v>2.95</v>
      </c>
      <c r="H368" s="1223">
        <f t="shared" si="484"/>
        <v>182.9</v>
      </c>
      <c r="I368" s="1223">
        <f t="shared" si="472"/>
        <v>182.9</v>
      </c>
      <c r="J368" s="1223"/>
      <c r="K368" s="1204"/>
      <c r="L368" s="1230">
        <v>0</v>
      </c>
      <c r="M368" s="1226"/>
      <c r="N368" s="1230">
        <v>2.95</v>
      </c>
      <c r="O368" s="1226">
        <f t="shared" si="486"/>
        <v>0</v>
      </c>
      <c r="P368" s="1226">
        <f t="shared" si="473"/>
        <v>0</v>
      </c>
      <c r="Q368" s="1204"/>
      <c r="R368" s="1230">
        <v>0</v>
      </c>
      <c r="S368" s="1226"/>
      <c r="T368" s="1230">
        <v>2.95</v>
      </c>
      <c r="U368" s="1226">
        <f t="shared" si="488"/>
        <v>0</v>
      </c>
      <c r="V368" s="1226">
        <f t="shared" si="474"/>
        <v>0</v>
      </c>
      <c r="W368" s="1218"/>
      <c r="X368" s="1230">
        <v>0</v>
      </c>
      <c r="Y368" s="1226"/>
      <c r="Z368" s="1230">
        <v>2.95</v>
      </c>
      <c r="AA368" s="1226">
        <f t="shared" si="490"/>
        <v>0</v>
      </c>
      <c r="AB368" s="1226">
        <f t="shared" si="475"/>
        <v>0</v>
      </c>
      <c r="AC368" s="1204"/>
      <c r="AD368" s="1230">
        <v>0</v>
      </c>
      <c r="AE368" s="1226"/>
      <c r="AF368" s="1230">
        <v>2.95</v>
      </c>
      <c r="AG368" s="1226">
        <f t="shared" si="492"/>
        <v>0</v>
      </c>
      <c r="AH368" s="1226">
        <f t="shared" si="476"/>
        <v>0</v>
      </c>
      <c r="AI368" s="1204"/>
      <c r="AJ368" s="1230">
        <v>0</v>
      </c>
      <c r="AK368" s="1226"/>
      <c r="AL368" s="1230">
        <v>2.95</v>
      </c>
      <c r="AM368" s="1226">
        <f t="shared" si="494"/>
        <v>0</v>
      </c>
      <c r="AN368" s="1226">
        <f t="shared" si="477"/>
        <v>0</v>
      </c>
      <c r="AO368" s="1204"/>
      <c r="AP368" s="1230">
        <v>0</v>
      </c>
      <c r="AQ368" s="1226"/>
      <c r="AR368" s="1230">
        <v>2.95</v>
      </c>
      <c r="AS368" s="1226">
        <f t="shared" si="496"/>
        <v>0</v>
      </c>
      <c r="AT368" s="1226">
        <f t="shared" si="478"/>
        <v>0</v>
      </c>
      <c r="AU368" s="1204"/>
      <c r="AV368" s="1230">
        <v>0</v>
      </c>
      <c r="AW368" s="1226"/>
      <c r="AX368" s="1230">
        <v>2.95</v>
      </c>
      <c r="AY368" s="1226">
        <f t="shared" si="498"/>
        <v>0</v>
      </c>
      <c r="AZ368" s="1226">
        <f t="shared" si="479"/>
        <v>0</v>
      </c>
      <c r="BA368" s="1204"/>
      <c r="BB368" s="1229">
        <v>0</v>
      </c>
      <c r="BC368" s="1223"/>
      <c r="BD368" s="1229">
        <v>2.95</v>
      </c>
      <c r="BE368" s="1223">
        <f t="shared" si="500"/>
        <v>0</v>
      </c>
      <c r="BF368" s="1223">
        <f t="shared" si="480"/>
        <v>0</v>
      </c>
      <c r="BG368" s="1223"/>
      <c r="BH368" s="1166">
        <f t="shared" si="505"/>
        <v>0</v>
      </c>
      <c r="BI368" s="1229">
        <v>0</v>
      </c>
      <c r="BJ368" s="1223"/>
      <c r="BK368" s="1229">
        <v>2.95</v>
      </c>
      <c r="BL368" s="1223">
        <f t="shared" si="502"/>
        <v>0</v>
      </c>
      <c r="BM368" s="1223">
        <f t="shared" si="481"/>
        <v>0</v>
      </c>
      <c r="BN368" s="1166">
        <f t="shared" si="506"/>
        <v>62</v>
      </c>
      <c r="BO368" s="1229">
        <v>0</v>
      </c>
      <c r="BP368" s="1223"/>
      <c r="BQ368" s="1229">
        <v>2.95</v>
      </c>
      <c r="BR368" s="1223">
        <f t="shared" si="504"/>
        <v>182.9</v>
      </c>
      <c r="BS368" s="1223">
        <f t="shared" si="482"/>
        <v>182.9</v>
      </c>
    </row>
    <row r="369" spans="1:203" s="1189" customFormat="1" ht="26.25" hidden="1" customHeight="1" outlineLevel="1" x14ac:dyDescent="0.2">
      <c r="A369" s="1238" t="s">
        <v>1472</v>
      </c>
      <c r="B369" s="1253" t="s">
        <v>1473</v>
      </c>
      <c r="C369" s="1202" t="s">
        <v>1261</v>
      </c>
      <c r="D369" s="1203">
        <v>62</v>
      </c>
      <c r="E369" s="1229">
        <v>0</v>
      </c>
      <c r="F369" s="1223"/>
      <c r="G369" s="1229">
        <v>2</v>
      </c>
      <c r="H369" s="1223">
        <f t="shared" si="484"/>
        <v>124</v>
      </c>
      <c r="I369" s="1223">
        <f t="shared" si="472"/>
        <v>124</v>
      </c>
      <c r="J369" s="1223"/>
      <c r="K369" s="1204"/>
      <c r="L369" s="1230">
        <v>0</v>
      </c>
      <c r="M369" s="1226"/>
      <c r="N369" s="1230">
        <v>2</v>
      </c>
      <c r="O369" s="1226">
        <f t="shared" si="486"/>
        <v>0</v>
      </c>
      <c r="P369" s="1226">
        <f t="shared" si="473"/>
        <v>0</v>
      </c>
      <c r="Q369" s="1204"/>
      <c r="R369" s="1230">
        <v>0</v>
      </c>
      <c r="S369" s="1226"/>
      <c r="T369" s="1230">
        <v>2</v>
      </c>
      <c r="U369" s="1226">
        <f t="shared" si="488"/>
        <v>0</v>
      </c>
      <c r="V369" s="1226">
        <f t="shared" si="474"/>
        <v>0</v>
      </c>
      <c r="W369" s="1218"/>
      <c r="X369" s="1230">
        <v>0</v>
      </c>
      <c r="Y369" s="1226"/>
      <c r="Z369" s="1230">
        <v>2</v>
      </c>
      <c r="AA369" s="1226">
        <f t="shared" si="490"/>
        <v>0</v>
      </c>
      <c r="AB369" s="1226">
        <f t="shared" si="475"/>
        <v>0</v>
      </c>
      <c r="AC369" s="1204"/>
      <c r="AD369" s="1230">
        <v>0</v>
      </c>
      <c r="AE369" s="1226"/>
      <c r="AF369" s="1230">
        <v>2</v>
      </c>
      <c r="AG369" s="1226">
        <f t="shared" si="492"/>
        <v>0</v>
      </c>
      <c r="AH369" s="1226">
        <f t="shared" si="476"/>
        <v>0</v>
      </c>
      <c r="AI369" s="1204"/>
      <c r="AJ369" s="1230">
        <v>0</v>
      </c>
      <c r="AK369" s="1226"/>
      <c r="AL369" s="1230">
        <v>2</v>
      </c>
      <c r="AM369" s="1226">
        <f t="shared" si="494"/>
        <v>0</v>
      </c>
      <c r="AN369" s="1226">
        <f t="shared" si="477"/>
        <v>0</v>
      </c>
      <c r="AO369" s="1204"/>
      <c r="AP369" s="1230">
        <v>0</v>
      </c>
      <c r="AQ369" s="1226"/>
      <c r="AR369" s="1230">
        <v>2</v>
      </c>
      <c r="AS369" s="1226">
        <f t="shared" si="496"/>
        <v>0</v>
      </c>
      <c r="AT369" s="1226">
        <f t="shared" si="478"/>
        <v>0</v>
      </c>
      <c r="AU369" s="1204"/>
      <c r="AV369" s="1230">
        <v>0</v>
      </c>
      <c r="AW369" s="1226"/>
      <c r="AX369" s="1230">
        <v>2</v>
      </c>
      <c r="AY369" s="1226">
        <f t="shared" si="498"/>
        <v>0</v>
      </c>
      <c r="AZ369" s="1226">
        <f t="shared" si="479"/>
        <v>0</v>
      </c>
      <c r="BA369" s="1204"/>
      <c r="BB369" s="1229">
        <v>0</v>
      </c>
      <c r="BC369" s="1223"/>
      <c r="BD369" s="1229">
        <v>2</v>
      </c>
      <c r="BE369" s="1223">
        <f t="shared" si="500"/>
        <v>0</v>
      </c>
      <c r="BF369" s="1223">
        <f t="shared" si="480"/>
        <v>0</v>
      </c>
      <c r="BG369" s="1223"/>
      <c r="BH369" s="1166">
        <f t="shared" si="505"/>
        <v>0</v>
      </c>
      <c r="BI369" s="1229">
        <v>0</v>
      </c>
      <c r="BJ369" s="1223"/>
      <c r="BK369" s="1229">
        <v>2</v>
      </c>
      <c r="BL369" s="1223">
        <f t="shared" si="502"/>
        <v>0</v>
      </c>
      <c r="BM369" s="1223">
        <f t="shared" si="481"/>
        <v>0</v>
      </c>
      <c r="BN369" s="1166">
        <f t="shared" si="506"/>
        <v>62</v>
      </c>
      <c r="BO369" s="1229">
        <v>0</v>
      </c>
      <c r="BP369" s="1223"/>
      <c r="BQ369" s="1229">
        <v>2</v>
      </c>
      <c r="BR369" s="1223">
        <f t="shared" si="504"/>
        <v>124</v>
      </c>
      <c r="BS369" s="1223">
        <f t="shared" si="482"/>
        <v>124</v>
      </c>
    </row>
    <row r="370" spans="1:203" s="1189" customFormat="1" ht="26.25" hidden="1" customHeight="1" outlineLevel="1" x14ac:dyDescent="0.2">
      <c r="A370" s="1238" t="s">
        <v>1474</v>
      </c>
      <c r="B370" s="1253" t="s">
        <v>1432</v>
      </c>
      <c r="C370" s="1202" t="s">
        <v>1261</v>
      </c>
      <c r="D370" s="1203">
        <v>54</v>
      </c>
      <c r="E370" s="1229">
        <v>262.01</v>
      </c>
      <c r="F370" s="1223">
        <f>D370*E370</f>
        <v>14148.539999999999</v>
      </c>
      <c r="G370" s="1229">
        <v>151.35</v>
      </c>
      <c r="H370" s="1223">
        <f t="shared" si="484"/>
        <v>8172.9</v>
      </c>
      <c r="I370" s="1223">
        <f t="shared" si="472"/>
        <v>22321.439999999999</v>
      </c>
      <c r="J370" s="1223"/>
      <c r="K370" s="1204"/>
      <c r="L370" s="1230">
        <v>262.01</v>
      </c>
      <c r="M370" s="1226">
        <f>K370*L370</f>
        <v>0</v>
      </c>
      <c r="N370" s="1230">
        <v>151.35</v>
      </c>
      <c r="O370" s="1226">
        <f t="shared" si="486"/>
        <v>0</v>
      </c>
      <c r="P370" s="1226">
        <f t="shared" si="473"/>
        <v>0</v>
      </c>
      <c r="Q370" s="1204"/>
      <c r="R370" s="1230">
        <v>262.01</v>
      </c>
      <c r="S370" s="1226">
        <f>Q370*R370</f>
        <v>0</v>
      </c>
      <c r="T370" s="1230">
        <v>151.35</v>
      </c>
      <c r="U370" s="1226">
        <f t="shared" si="488"/>
        <v>0</v>
      </c>
      <c r="V370" s="1226">
        <f t="shared" si="474"/>
        <v>0</v>
      </c>
      <c r="W370" s="1218"/>
      <c r="X370" s="1230">
        <v>262.01</v>
      </c>
      <c r="Y370" s="1226">
        <f>W370*X370</f>
        <v>0</v>
      </c>
      <c r="Z370" s="1230">
        <v>151.35</v>
      </c>
      <c r="AA370" s="1226">
        <f t="shared" si="490"/>
        <v>0</v>
      </c>
      <c r="AB370" s="1226">
        <f t="shared" si="475"/>
        <v>0</v>
      </c>
      <c r="AC370" s="1204"/>
      <c r="AD370" s="1230">
        <v>262.01</v>
      </c>
      <c r="AE370" s="1226">
        <f>AC370*AD370</f>
        <v>0</v>
      </c>
      <c r="AF370" s="1230">
        <v>151.35</v>
      </c>
      <c r="AG370" s="1226">
        <f t="shared" si="492"/>
        <v>0</v>
      </c>
      <c r="AH370" s="1226">
        <f t="shared" si="476"/>
        <v>0</v>
      </c>
      <c r="AI370" s="1204"/>
      <c r="AJ370" s="1230">
        <v>262.01</v>
      </c>
      <c r="AK370" s="1226">
        <f>AI370*AJ370</f>
        <v>0</v>
      </c>
      <c r="AL370" s="1230">
        <v>151.35</v>
      </c>
      <c r="AM370" s="1226">
        <f t="shared" si="494"/>
        <v>0</v>
      </c>
      <c r="AN370" s="1226">
        <f t="shared" si="477"/>
        <v>0</v>
      </c>
      <c r="AO370" s="1204"/>
      <c r="AP370" s="1230">
        <v>262.01</v>
      </c>
      <c r="AQ370" s="1226">
        <f>AO370*AP370</f>
        <v>0</v>
      </c>
      <c r="AR370" s="1230">
        <v>151.35</v>
      </c>
      <c r="AS370" s="1226">
        <f t="shared" si="496"/>
        <v>0</v>
      </c>
      <c r="AT370" s="1226">
        <f t="shared" si="478"/>
        <v>0</v>
      </c>
      <c r="AU370" s="1204"/>
      <c r="AV370" s="1230">
        <v>262.01</v>
      </c>
      <c r="AW370" s="1226">
        <f>AU370*AV370</f>
        <v>0</v>
      </c>
      <c r="AX370" s="1230">
        <v>151.35</v>
      </c>
      <c r="AY370" s="1226">
        <f t="shared" si="498"/>
        <v>0</v>
      </c>
      <c r="AZ370" s="1226">
        <f t="shared" si="479"/>
        <v>0</v>
      </c>
      <c r="BA370" s="1204"/>
      <c r="BB370" s="1229">
        <v>262.01</v>
      </c>
      <c r="BC370" s="1223">
        <f>BA370*BB370</f>
        <v>0</v>
      </c>
      <c r="BD370" s="1229">
        <v>151.35</v>
      </c>
      <c r="BE370" s="1223">
        <f t="shared" si="500"/>
        <v>0</v>
      </c>
      <c r="BF370" s="1223">
        <f t="shared" si="480"/>
        <v>0</v>
      </c>
      <c r="BG370" s="1223"/>
      <c r="BH370" s="1166">
        <f t="shared" si="505"/>
        <v>0</v>
      </c>
      <c r="BI370" s="1229">
        <v>262.01</v>
      </c>
      <c r="BJ370" s="1223">
        <f>BH370*BI370</f>
        <v>0</v>
      </c>
      <c r="BK370" s="1229">
        <v>151.35</v>
      </c>
      <c r="BL370" s="1223">
        <f t="shared" si="502"/>
        <v>0</v>
      </c>
      <c r="BM370" s="1223">
        <f t="shared" si="481"/>
        <v>0</v>
      </c>
      <c r="BN370" s="1166">
        <f t="shared" si="506"/>
        <v>54</v>
      </c>
      <c r="BO370" s="1229">
        <v>262.01</v>
      </c>
      <c r="BP370" s="1223">
        <f>BN370*BO370</f>
        <v>14148.539999999999</v>
      </c>
      <c r="BQ370" s="1229">
        <v>151.35</v>
      </c>
      <c r="BR370" s="1223">
        <f t="shared" si="504"/>
        <v>8172.9</v>
      </c>
      <c r="BS370" s="1223">
        <f t="shared" si="482"/>
        <v>22321.439999999999</v>
      </c>
    </row>
    <row r="371" spans="1:203" s="1189" customFormat="1" ht="26.25" hidden="1" customHeight="1" outlineLevel="1" x14ac:dyDescent="0.2">
      <c r="A371" s="1238" t="s">
        <v>1475</v>
      </c>
      <c r="B371" s="1253" t="s">
        <v>357</v>
      </c>
      <c r="C371" s="1202" t="s">
        <v>1261</v>
      </c>
      <c r="D371" s="1203">
        <v>800</v>
      </c>
      <c r="E371" s="1229">
        <v>13.1</v>
      </c>
      <c r="F371" s="1223">
        <f>D371*E371</f>
        <v>10480</v>
      </c>
      <c r="G371" s="1229">
        <v>31.71</v>
      </c>
      <c r="H371" s="1223">
        <f t="shared" si="484"/>
        <v>25368</v>
      </c>
      <c r="I371" s="1223">
        <f t="shared" si="472"/>
        <v>35848</v>
      </c>
      <c r="J371" s="1223"/>
      <c r="K371" s="1204"/>
      <c r="L371" s="1230">
        <v>13.1</v>
      </c>
      <c r="M371" s="1226">
        <f>K371*L371</f>
        <v>0</v>
      </c>
      <c r="N371" s="1230">
        <v>31.71</v>
      </c>
      <c r="O371" s="1226">
        <f t="shared" si="486"/>
        <v>0</v>
      </c>
      <c r="P371" s="1226">
        <f t="shared" si="473"/>
        <v>0</v>
      </c>
      <c r="Q371" s="1204"/>
      <c r="R371" s="1230">
        <v>13.1</v>
      </c>
      <c r="S371" s="1226">
        <f>Q371*R371</f>
        <v>0</v>
      </c>
      <c r="T371" s="1230">
        <v>31.71</v>
      </c>
      <c r="U371" s="1226">
        <f t="shared" si="488"/>
        <v>0</v>
      </c>
      <c r="V371" s="1226">
        <f t="shared" si="474"/>
        <v>0</v>
      </c>
      <c r="W371" s="1218"/>
      <c r="X371" s="1230">
        <v>13.1</v>
      </c>
      <c r="Y371" s="1226">
        <f>W371*X371</f>
        <v>0</v>
      </c>
      <c r="Z371" s="1230">
        <v>31.71</v>
      </c>
      <c r="AA371" s="1226">
        <f t="shared" si="490"/>
        <v>0</v>
      </c>
      <c r="AB371" s="1226">
        <f t="shared" si="475"/>
        <v>0</v>
      </c>
      <c r="AC371" s="1204"/>
      <c r="AD371" s="1230">
        <v>13.1</v>
      </c>
      <c r="AE371" s="1226">
        <f>AC371*AD371</f>
        <v>0</v>
      </c>
      <c r="AF371" s="1230">
        <v>31.71</v>
      </c>
      <c r="AG371" s="1226">
        <f t="shared" si="492"/>
        <v>0</v>
      </c>
      <c r="AH371" s="1226">
        <f t="shared" si="476"/>
        <v>0</v>
      </c>
      <c r="AI371" s="1204"/>
      <c r="AJ371" s="1230">
        <v>13.1</v>
      </c>
      <c r="AK371" s="1226">
        <f>AI371*AJ371</f>
        <v>0</v>
      </c>
      <c r="AL371" s="1230">
        <v>31.71</v>
      </c>
      <c r="AM371" s="1226">
        <f t="shared" si="494"/>
        <v>0</v>
      </c>
      <c r="AN371" s="1226">
        <f t="shared" si="477"/>
        <v>0</v>
      </c>
      <c r="AO371" s="1204"/>
      <c r="AP371" s="1230">
        <v>13.1</v>
      </c>
      <c r="AQ371" s="1226">
        <f>AO371*AP371</f>
        <v>0</v>
      </c>
      <c r="AR371" s="1230">
        <v>31.71</v>
      </c>
      <c r="AS371" s="1226">
        <f t="shared" si="496"/>
        <v>0</v>
      </c>
      <c r="AT371" s="1226">
        <f t="shared" si="478"/>
        <v>0</v>
      </c>
      <c r="AU371" s="1204"/>
      <c r="AV371" s="1230">
        <v>13.1</v>
      </c>
      <c r="AW371" s="1226">
        <f>AU371*AV371</f>
        <v>0</v>
      </c>
      <c r="AX371" s="1230">
        <v>31.71</v>
      </c>
      <c r="AY371" s="1226">
        <f t="shared" si="498"/>
        <v>0</v>
      </c>
      <c r="AZ371" s="1226">
        <f t="shared" si="479"/>
        <v>0</v>
      </c>
      <c r="BA371" s="1204"/>
      <c r="BB371" s="1229">
        <v>13.1</v>
      </c>
      <c r="BC371" s="1223">
        <f>BA371*BB371</f>
        <v>0</v>
      </c>
      <c r="BD371" s="1229">
        <v>31.71</v>
      </c>
      <c r="BE371" s="1223">
        <f t="shared" si="500"/>
        <v>0</v>
      </c>
      <c r="BF371" s="1223">
        <f t="shared" si="480"/>
        <v>0</v>
      </c>
      <c r="BG371" s="1223"/>
      <c r="BH371" s="1166">
        <f t="shared" si="505"/>
        <v>0</v>
      </c>
      <c r="BI371" s="1229">
        <v>13.1</v>
      </c>
      <c r="BJ371" s="1223">
        <f>BH371*BI371</f>
        <v>0</v>
      </c>
      <c r="BK371" s="1229">
        <v>31.71</v>
      </c>
      <c r="BL371" s="1223">
        <f t="shared" si="502"/>
        <v>0</v>
      </c>
      <c r="BM371" s="1223">
        <f t="shared" si="481"/>
        <v>0</v>
      </c>
      <c r="BN371" s="1166">
        <f t="shared" si="506"/>
        <v>800</v>
      </c>
      <c r="BO371" s="1229">
        <v>13.1</v>
      </c>
      <c r="BP371" s="1223">
        <f>BN371*BO371</f>
        <v>10480</v>
      </c>
      <c r="BQ371" s="1229">
        <v>31.71</v>
      </c>
      <c r="BR371" s="1223">
        <f t="shared" si="504"/>
        <v>25368</v>
      </c>
      <c r="BS371" s="1223">
        <f t="shared" si="482"/>
        <v>35848</v>
      </c>
    </row>
    <row r="372" spans="1:203" s="1189" customFormat="1" hidden="1" outlineLevel="1" x14ac:dyDescent="0.2">
      <c r="A372" s="1238" t="s">
        <v>1476</v>
      </c>
      <c r="B372" s="1252" t="s">
        <v>1477</v>
      </c>
      <c r="C372" s="1173" t="s">
        <v>378</v>
      </c>
      <c r="D372" s="1173">
        <v>64</v>
      </c>
      <c r="E372" s="1229">
        <v>393</v>
      </c>
      <c r="F372" s="1223">
        <f>D372*E372</f>
        <v>25152</v>
      </c>
      <c r="G372" s="1229">
        <v>162.76</v>
      </c>
      <c r="H372" s="1223">
        <f t="shared" si="484"/>
        <v>10416.64</v>
      </c>
      <c r="I372" s="1223">
        <f t="shared" si="472"/>
        <v>35568.639999999999</v>
      </c>
      <c r="J372" s="1223"/>
      <c r="K372" s="1224"/>
      <c r="L372" s="1230">
        <v>393</v>
      </c>
      <c r="M372" s="1226">
        <f>K372*L372</f>
        <v>0</v>
      </c>
      <c r="N372" s="1230">
        <v>162.76</v>
      </c>
      <c r="O372" s="1226">
        <f t="shared" si="486"/>
        <v>0</v>
      </c>
      <c r="P372" s="1226">
        <f t="shared" si="473"/>
        <v>0</v>
      </c>
      <c r="Q372" s="1224"/>
      <c r="R372" s="1230">
        <v>393</v>
      </c>
      <c r="S372" s="1226">
        <f>Q372*R372</f>
        <v>0</v>
      </c>
      <c r="T372" s="1230">
        <v>162.76</v>
      </c>
      <c r="U372" s="1226">
        <f t="shared" si="488"/>
        <v>0</v>
      </c>
      <c r="V372" s="1226">
        <f t="shared" si="474"/>
        <v>0</v>
      </c>
      <c r="W372" s="1218"/>
      <c r="X372" s="1230">
        <v>393</v>
      </c>
      <c r="Y372" s="1226">
        <f>W372*X372</f>
        <v>0</v>
      </c>
      <c r="Z372" s="1230">
        <v>162.76</v>
      </c>
      <c r="AA372" s="1226">
        <f t="shared" si="490"/>
        <v>0</v>
      </c>
      <c r="AB372" s="1226">
        <f t="shared" si="475"/>
        <v>0</v>
      </c>
      <c r="AC372" s="1224"/>
      <c r="AD372" s="1230">
        <v>393</v>
      </c>
      <c r="AE372" s="1226">
        <f>AC372*AD372</f>
        <v>0</v>
      </c>
      <c r="AF372" s="1230">
        <v>162.76</v>
      </c>
      <c r="AG372" s="1226">
        <f t="shared" si="492"/>
        <v>0</v>
      </c>
      <c r="AH372" s="1226">
        <f t="shared" si="476"/>
        <v>0</v>
      </c>
      <c r="AI372" s="1224"/>
      <c r="AJ372" s="1230">
        <v>393</v>
      </c>
      <c r="AK372" s="1226">
        <f>AI372*AJ372</f>
        <v>0</v>
      </c>
      <c r="AL372" s="1230">
        <v>162.76</v>
      </c>
      <c r="AM372" s="1226">
        <f t="shared" si="494"/>
        <v>0</v>
      </c>
      <c r="AN372" s="1226">
        <f t="shared" si="477"/>
        <v>0</v>
      </c>
      <c r="AO372" s="1224"/>
      <c r="AP372" s="1230">
        <v>393</v>
      </c>
      <c r="AQ372" s="1226">
        <f>AO372*AP372</f>
        <v>0</v>
      </c>
      <c r="AR372" s="1230">
        <v>162.76</v>
      </c>
      <c r="AS372" s="1226">
        <f t="shared" si="496"/>
        <v>0</v>
      </c>
      <c r="AT372" s="1226">
        <f t="shared" si="478"/>
        <v>0</v>
      </c>
      <c r="AU372" s="1224"/>
      <c r="AV372" s="1230">
        <v>393</v>
      </c>
      <c r="AW372" s="1226">
        <f>AU372*AV372</f>
        <v>0</v>
      </c>
      <c r="AX372" s="1230">
        <v>162.76</v>
      </c>
      <c r="AY372" s="1226">
        <f t="shared" si="498"/>
        <v>0</v>
      </c>
      <c r="AZ372" s="1226">
        <f t="shared" si="479"/>
        <v>0</v>
      </c>
      <c r="BA372" s="1224"/>
      <c r="BB372" s="1229">
        <v>393</v>
      </c>
      <c r="BC372" s="1223">
        <f>BA372*BB372</f>
        <v>0</v>
      </c>
      <c r="BD372" s="1229">
        <v>162.76</v>
      </c>
      <c r="BE372" s="1223">
        <f t="shared" si="500"/>
        <v>0</v>
      </c>
      <c r="BF372" s="1223">
        <f t="shared" si="480"/>
        <v>0</v>
      </c>
      <c r="BG372" s="1223"/>
      <c r="BH372" s="1166">
        <f t="shared" si="505"/>
        <v>0</v>
      </c>
      <c r="BI372" s="1229">
        <v>393</v>
      </c>
      <c r="BJ372" s="1223">
        <f>BH372*BI372</f>
        <v>0</v>
      </c>
      <c r="BK372" s="1229">
        <v>162.76</v>
      </c>
      <c r="BL372" s="1223">
        <f t="shared" si="502"/>
        <v>0</v>
      </c>
      <c r="BM372" s="1223">
        <f t="shared" si="481"/>
        <v>0</v>
      </c>
      <c r="BN372" s="1166">
        <f t="shared" si="506"/>
        <v>64</v>
      </c>
      <c r="BO372" s="1229">
        <v>393</v>
      </c>
      <c r="BP372" s="1223">
        <f>BN372*BO372</f>
        <v>25152</v>
      </c>
      <c r="BQ372" s="1229">
        <v>162.76</v>
      </c>
      <c r="BR372" s="1223">
        <f t="shared" si="504"/>
        <v>10416.64</v>
      </c>
      <c r="BS372" s="1223">
        <f t="shared" si="482"/>
        <v>35568.639999999999</v>
      </c>
    </row>
    <row r="373" spans="1:203" s="1189" customFormat="1" hidden="1" outlineLevel="1" x14ac:dyDescent="0.2">
      <c r="A373" s="1238" t="s">
        <v>1478</v>
      </c>
      <c r="B373" s="1252" t="s">
        <v>264</v>
      </c>
      <c r="C373" s="1173" t="s">
        <v>1261</v>
      </c>
      <c r="D373" s="1173">
        <v>1000</v>
      </c>
      <c r="E373" s="1229">
        <v>0</v>
      </c>
      <c r="F373" s="1223"/>
      <c r="G373" s="1229">
        <v>3.38</v>
      </c>
      <c r="H373" s="1223">
        <f t="shared" si="484"/>
        <v>3380</v>
      </c>
      <c r="I373" s="1223">
        <f t="shared" si="472"/>
        <v>3380</v>
      </c>
      <c r="J373" s="1223"/>
      <c r="K373" s="1224"/>
      <c r="L373" s="1230">
        <v>0</v>
      </c>
      <c r="M373" s="1226"/>
      <c r="N373" s="1230">
        <v>3.38</v>
      </c>
      <c r="O373" s="1226">
        <f t="shared" si="486"/>
        <v>0</v>
      </c>
      <c r="P373" s="1226">
        <f t="shared" si="473"/>
        <v>0</v>
      </c>
      <c r="Q373" s="1224"/>
      <c r="R373" s="1230">
        <v>0</v>
      </c>
      <c r="S373" s="1226"/>
      <c r="T373" s="1230">
        <v>3.38</v>
      </c>
      <c r="U373" s="1226">
        <f t="shared" si="488"/>
        <v>0</v>
      </c>
      <c r="V373" s="1226">
        <f t="shared" si="474"/>
        <v>0</v>
      </c>
      <c r="W373" s="1218"/>
      <c r="X373" s="1230">
        <v>0</v>
      </c>
      <c r="Y373" s="1226"/>
      <c r="Z373" s="1230">
        <v>3.38</v>
      </c>
      <c r="AA373" s="1226">
        <f t="shared" si="490"/>
        <v>0</v>
      </c>
      <c r="AB373" s="1226">
        <f t="shared" si="475"/>
        <v>0</v>
      </c>
      <c r="AC373" s="1224"/>
      <c r="AD373" s="1230">
        <v>0</v>
      </c>
      <c r="AE373" s="1226"/>
      <c r="AF373" s="1230">
        <v>3.38</v>
      </c>
      <c r="AG373" s="1226">
        <f t="shared" si="492"/>
        <v>0</v>
      </c>
      <c r="AH373" s="1226">
        <f t="shared" si="476"/>
        <v>0</v>
      </c>
      <c r="AI373" s="1224"/>
      <c r="AJ373" s="1230">
        <v>0</v>
      </c>
      <c r="AK373" s="1226"/>
      <c r="AL373" s="1230">
        <v>3.38</v>
      </c>
      <c r="AM373" s="1226">
        <f t="shared" si="494"/>
        <v>0</v>
      </c>
      <c r="AN373" s="1226">
        <f t="shared" si="477"/>
        <v>0</v>
      </c>
      <c r="AO373" s="1224"/>
      <c r="AP373" s="1230">
        <v>0</v>
      </c>
      <c r="AQ373" s="1226"/>
      <c r="AR373" s="1230">
        <v>3.38</v>
      </c>
      <c r="AS373" s="1226">
        <f t="shared" si="496"/>
        <v>0</v>
      </c>
      <c r="AT373" s="1226">
        <f t="shared" si="478"/>
        <v>0</v>
      </c>
      <c r="AU373" s="1224"/>
      <c r="AV373" s="1230">
        <v>0</v>
      </c>
      <c r="AW373" s="1226"/>
      <c r="AX373" s="1230">
        <v>3.38</v>
      </c>
      <c r="AY373" s="1226">
        <f t="shared" si="498"/>
        <v>0</v>
      </c>
      <c r="AZ373" s="1226">
        <f t="shared" si="479"/>
        <v>0</v>
      </c>
      <c r="BA373" s="1224"/>
      <c r="BB373" s="1229">
        <v>0</v>
      </c>
      <c r="BC373" s="1223"/>
      <c r="BD373" s="1229">
        <v>3.38</v>
      </c>
      <c r="BE373" s="1223">
        <f t="shared" si="500"/>
        <v>0</v>
      </c>
      <c r="BF373" s="1223">
        <f t="shared" si="480"/>
        <v>0</v>
      </c>
      <c r="BG373" s="1223"/>
      <c r="BH373" s="1166">
        <f t="shared" si="505"/>
        <v>0</v>
      </c>
      <c r="BI373" s="1229">
        <v>0</v>
      </c>
      <c r="BJ373" s="1223"/>
      <c r="BK373" s="1229">
        <v>3.38</v>
      </c>
      <c r="BL373" s="1223">
        <f t="shared" si="502"/>
        <v>0</v>
      </c>
      <c r="BM373" s="1223">
        <f t="shared" si="481"/>
        <v>0</v>
      </c>
      <c r="BN373" s="1166">
        <f t="shared" si="506"/>
        <v>1000</v>
      </c>
      <c r="BO373" s="1229">
        <v>0</v>
      </c>
      <c r="BP373" s="1223"/>
      <c r="BQ373" s="1229">
        <v>3.38</v>
      </c>
      <c r="BR373" s="1223">
        <f t="shared" si="504"/>
        <v>3380</v>
      </c>
      <c r="BS373" s="1223">
        <f t="shared" si="482"/>
        <v>3380</v>
      </c>
    </row>
    <row r="374" spans="1:203" s="1189" customFormat="1" ht="26.25" hidden="1" customHeight="1" outlineLevel="1" x14ac:dyDescent="0.2">
      <c r="A374" s="1238" t="s">
        <v>1479</v>
      </c>
      <c r="B374" s="1252" t="s">
        <v>268</v>
      </c>
      <c r="C374" s="1173" t="s">
        <v>1264</v>
      </c>
      <c r="D374" s="1173">
        <v>1</v>
      </c>
      <c r="E374" s="1229">
        <v>0</v>
      </c>
      <c r="F374" s="1223"/>
      <c r="G374" s="1229">
        <v>18200</v>
      </c>
      <c r="H374" s="1223">
        <f t="shared" si="484"/>
        <v>18200</v>
      </c>
      <c r="I374" s="1223">
        <f t="shared" si="472"/>
        <v>18200</v>
      </c>
      <c r="J374" s="1223"/>
      <c r="K374" s="1224"/>
      <c r="L374" s="1230">
        <v>0</v>
      </c>
      <c r="M374" s="1226"/>
      <c r="N374" s="1230">
        <v>18200</v>
      </c>
      <c r="O374" s="1226">
        <f t="shared" si="486"/>
        <v>0</v>
      </c>
      <c r="P374" s="1226">
        <f t="shared" si="473"/>
        <v>0</v>
      </c>
      <c r="Q374" s="1224"/>
      <c r="R374" s="1230">
        <v>0</v>
      </c>
      <c r="S374" s="1226"/>
      <c r="T374" s="1230">
        <v>18200</v>
      </c>
      <c r="U374" s="1226">
        <f t="shared" si="488"/>
        <v>0</v>
      </c>
      <c r="V374" s="1226">
        <f t="shared" si="474"/>
        <v>0</v>
      </c>
      <c r="W374" s="1218"/>
      <c r="X374" s="1230">
        <v>0</v>
      </c>
      <c r="Y374" s="1226"/>
      <c r="Z374" s="1230">
        <v>18200</v>
      </c>
      <c r="AA374" s="1226">
        <f t="shared" si="490"/>
        <v>0</v>
      </c>
      <c r="AB374" s="1226">
        <f t="shared" si="475"/>
        <v>0</v>
      </c>
      <c r="AC374" s="1224"/>
      <c r="AD374" s="1230">
        <v>0</v>
      </c>
      <c r="AE374" s="1226"/>
      <c r="AF374" s="1230">
        <v>18200</v>
      </c>
      <c r="AG374" s="1226">
        <f t="shared" si="492"/>
        <v>0</v>
      </c>
      <c r="AH374" s="1226">
        <f t="shared" si="476"/>
        <v>0</v>
      </c>
      <c r="AI374" s="1224"/>
      <c r="AJ374" s="1230">
        <v>0</v>
      </c>
      <c r="AK374" s="1226"/>
      <c r="AL374" s="1230">
        <v>18200</v>
      </c>
      <c r="AM374" s="1226">
        <f t="shared" si="494"/>
        <v>0</v>
      </c>
      <c r="AN374" s="1226">
        <f t="shared" si="477"/>
        <v>0</v>
      </c>
      <c r="AO374" s="1224"/>
      <c r="AP374" s="1230">
        <v>0</v>
      </c>
      <c r="AQ374" s="1226"/>
      <c r="AR374" s="1230">
        <v>18200</v>
      </c>
      <c r="AS374" s="1226">
        <f t="shared" si="496"/>
        <v>0</v>
      </c>
      <c r="AT374" s="1226">
        <f t="shared" si="478"/>
        <v>0</v>
      </c>
      <c r="AU374" s="1224"/>
      <c r="AV374" s="1230">
        <v>0</v>
      </c>
      <c r="AW374" s="1226"/>
      <c r="AX374" s="1230">
        <v>18200</v>
      </c>
      <c r="AY374" s="1226">
        <f t="shared" si="498"/>
        <v>0</v>
      </c>
      <c r="AZ374" s="1226">
        <f t="shared" si="479"/>
        <v>0</v>
      </c>
      <c r="BA374" s="1224"/>
      <c r="BB374" s="1229">
        <v>0</v>
      </c>
      <c r="BC374" s="1223"/>
      <c r="BD374" s="1229">
        <v>18200</v>
      </c>
      <c r="BE374" s="1223">
        <f t="shared" si="500"/>
        <v>0</v>
      </c>
      <c r="BF374" s="1223">
        <f t="shared" si="480"/>
        <v>0</v>
      </c>
      <c r="BG374" s="1223"/>
      <c r="BH374" s="1166">
        <f t="shared" si="505"/>
        <v>0</v>
      </c>
      <c r="BI374" s="1229">
        <v>0</v>
      </c>
      <c r="BJ374" s="1223"/>
      <c r="BK374" s="1229">
        <v>18200</v>
      </c>
      <c r="BL374" s="1223">
        <f t="shared" si="502"/>
        <v>0</v>
      </c>
      <c r="BM374" s="1223">
        <f t="shared" si="481"/>
        <v>0</v>
      </c>
      <c r="BN374" s="1166">
        <f t="shared" si="506"/>
        <v>1</v>
      </c>
      <c r="BO374" s="1229">
        <v>0</v>
      </c>
      <c r="BP374" s="1223"/>
      <c r="BQ374" s="1229">
        <v>18200</v>
      </c>
      <c r="BR374" s="1223">
        <f t="shared" si="504"/>
        <v>18200</v>
      </c>
      <c r="BS374" s="1223">
        <f t="shared" si="482"/>
        <v>18200</v>
      </c>
    </row>
    <row r="375" spans="1:203" s="1189" customFormat="1" ht="27.75" hidden="1" customHeight="1" outlineLevel="1" x14ac:dyDescent="0.2">
      <c r="A375" s="1238" t="s">
        <v>1480</v>
      </c>
      <c r="B375" s="1228" t="s">
        <v>358</v>
      </c>
      <c r="C375" s="1173" t="s">
        <v>1264</v>
      </c>
      <c r="D375" s="1173">
        <v>1</v>
      </c>
      <c r="E375" s="1229">
        <v>66024</v>
      </c>
      <c r="F375" s="1223">
        <f>D375*E375</f>
        <v>66024</v>
      </c>
      <c r="G375" s="1229">
        <v>0</v>
      </c>
      <c r="H375" s="1223"/>
      <c r="I375" s="1169">
        <f t="shared" si="472"/>
        <v>66024</v>
      </c>
      <c r="J375" s="1169"/>
      <c r="K375" s="1224"/>
      <c r="L375" s="1230">
        <v>66024</v>
      </c>
      <c r="M375" s="1226">
        <f>K375*L375</f>
        <v>0</v>
      </c>
      <c r="N375" s="1230">
        <v>0</v>
      </c>
      <c r="O375" s="1226"/>
      <c r="P375" s="1173">
        <f t="shared" si="473"/>
        <v>0</v>
      </c>
      <c r="Q375" s="1224"/>
      <c r="R375" s="1230">
        <v>66024</v>
      </c>
      <c r="S375" s="1226">
        <f>Q375*R375</f>
        <v>0</v>
      </c>
      <c r="T375" s="1230">
        <v>0</v>
      </c>
      <c r="U375" s="1226"/>
      <c r="V375" s="1173">
        <f t="shared" si="474"/>
        <v>0</v>
      </c>
      <c r="W375" s="1224"/>
      <c r="X375" s="1230">
        <v>66024</v>
      </c>
      <c r="Y375" s="1226">
        <f>W375*X375</f>
        <v>0</v>
      </c>
      <c r="Z375" s="1230">
        <v>0</v>
      </c>
      <c r="AA375" s="1226"/>
      <c r="AB375" s="1173">
        <f t="shared" si="475"/>
        <v>0</v>
      </c>
      <c r="AC375" s="1224"/>
      <c r="AD375" s="1230">
        <v>66024</v>
      </c>
      <c r="AE375" s="1226">
        <f>AC375*AD375</f>
        <v>0</v>
      </c>
      <c r="AF375" s="1230">
        <v>0</v>
      </c>
      <c r="AG375" s="1226"/>
      <c r="AH375" s="1173">
        <f t="shared" si="476"/>
        <v>0</v>
      </c>
      <c r="AI375" s="1224"/>
      <c r="AJ375" s="1230">
        <v>66024</v>
      </c>
      <c r="AK375" s="1226">
        <f>AI375*AJ375</f>
        <v>0</v>
      </c>
      <c r="AL375" s="1230">
        <v>0</v>
      </c>
      <c r="AM375" s="1226"/>
      <c r="AN375" s="1173">
        <f t="shared" si="477"/>
        <v>0</v>
      </c>
      <c r="AO375" s="1224"/>
      <c r="AP375" s="1230">
        <v>66024</v>
      </c>
      <c r="AQ375" s="1226">
        <f>AO375*AP375</f>
        <v>0</v>
      </c>
      <c r="AR375" s="1230">
        <v>0</v>
      </c>
      <c r="AS375" s="1226"/>
      <c r="AT375" s="1173">
        <f t="shared" si="478"/>
        <v>0</v>
      </c>
      <c r="AU375" s="1224"/>
      <c r="AV375" s="1230">
        <v>66024</v>
      </c>
      <c r="AW375" s="1226">
        <f>AU375*AV375</f>
        <v>0</v>
      </c>
      <c r="AX375" s="1230">
        <v>0</v>
      </c>
      <c r="AY375" s="1226"/>
      <c r="AZ375" s="1173">
        <f t="shared" si="479"/>
        <v>0</v>
      </c>
      <c r="BA375" s="1224"/>
      <c r="BB375" s="1229">
        <v>66024</v>
      </c>
      <c r="BC375" s="1223">
        <f>BA375*BB375</f>
        <v>0</v>
      </c>
      <c r="BD375" s="1229">
        <v>0</v>
      </c>
      <c r="BE375" s="1223"/>
      <c r="BF375" s="1169">
        <f t="shared" si="480"/>
        <v>0</v>
      </c>
      <c r="BG375" s="1169"/>
      <c r="BH375" s="1166">
        <f t="shared" si="505"/>
        <v>0</v>
      </c>
      <c r="BI375" s="1229">
        <v>66024</v>
      </c>
      <c r="BJ375" s="1223">
        <f>BH375*BI375</f>
        <v>0</v>
      </c>
      <c r="BK375" s="1229">
        <v>0</v>
      </c>
      <c r="BL375" s="1223"/>
      <c r="BM375" s="1169">
        <f t="shared" si="481"/>
        <v>0</v>
      </c>
      <c r="BN375" s="1166">
        <f t="shared" si="506"/>
        <v>1</v>
      </c>
      <c r="BO375" s="1229">
        <v>66024</v>
      </c>
      <c r="BP375" s="1223">
        <f>BN375*BO375</f>
        <v>66024</v>
      </c>
      <c r="BQ375" s="1229">
        <v>0</v>
      </c>
      <c r="BR375" s="1223"/>
      <c r="BS375" s="1169">
        <f t="shared" si="482"/>
        <v>66024</v>
      </c>
    </row>
    <row r="376" spans="1:203" s="1254" customFormat="1" ht="15.75" customHeight="1" x14ac:dyDescent="0.2">
      <c r="A376" s="1205" t="s">
        <v>402</v>
      </c>
      <c r="B376" s="1148" t="s">
        <v>403</v>
      </c>
      <c r="C376" s="1149"/>
      <c r="D376" s="1149"/>
      <c r="E376" s="1149"/>
      <c r="F376" s="1149"/>
      <c r="G376" s="1149"/>
      <c r="H376" s="1149"/>
      <c r="I376" s="1149"/>
      <c r="J376" s="1149"/>
      <c r="K376" s="1149"/>
      <c r="L376" s="1149"/>
      <c r="M376" s="1149"/>
      <c r="N376" s="1149"/>
      <c r="O376" s="1149"/>
      <c r="P376" s="1149"/>
      <c r="Q376" s="1149"/>
      <c r="R376" s="1149"/>
      <c r="S376" s="1149"/>
      <c r="T376" s="1149"/>
      <c r="U376" s="1149"/>
      <c r="V376" s="1149"/>
      <c r="W376" s="1149"/>
      <c r="X376" s="1156"/>
      <c r="Y376" s="1208">
        <f>Y485+Y377+Y469+Y476+Y380+Y386+Y404+Y409+Y489+Y494+Y497+Y501+Y427+Y430+Y508+Y506+Y436+Y449+Y456+Y460+Y463+Y486+Y487</f>
        <v>39758590.85689</v>
      </c>
      <c r="Z376" s="1209"/>
      <c r="AA376" s="1208">
        <f>AA485+AA377+AA469+AA476+AA380+AA386+AA404+AA409+AA489+AA494+AA497+AA501+AA427+AA430+AA508+AA506+AA436+AA449+AA456+AA460+AA463+AA486+AA487</f>
        <v>27713106.178150002</v>
      </c>
      <c r="AB376" s="1208">
        <f>AB485+AB377+AB469+AB476+AB380+AB386+AB404+AB409+AB489+AB494+AB497+AB501+AB427+AB430+AB508+AB506+AB436+AB449+AB456+AB460+AB463+AB486+AB487</f>
        <v>67471697.035039991</v>
      </c>
      <c r="AC376" s="1145"/>
      <c r="AD376" s="1156"/>
      <c r="AE376" s="1208">
        <f>AE485+AE377+AE469+AE476+AE380+AE386+AE404+AE409+AE489+AE494+AE497+AE501+AE427+AE430+AE508+AE506+AE436+AE449+AE456+AE460+AE463+AE486+AE487</f>
        <v>0</v>
      </c>
      <c r="AF376" s="1209"/>
      <c r="AG376" s="1208">
        <f>AG485+AG377+AG469+AG476+AG380+AG386+AG404+AG409+AG489+AG494+AG497+AG501+AG427+AG430+AG508+AG506+AG436+AG449+AG456+AG460+AG463+AG486+AG487</f>
        <v>0</v>
      </c>
      <c r="AH376" s="1208">
        <f>AH485+AH377+AH469+AH476+AH380+AH386+AH404+AH409+AH489+AH494+AH497+AH501+AH427+AH430+AH508+AH506+AH436+AH449+AH456+AH460+AH463+AH486+AH487</f>
        <v>0</v>
      </c>
      <c r="AI376" s="1145"/>
      <c r="AJ376" s="1156"/>
      <c r="AK376" s="1208">
        <f>AK485+AK377+AK469+AK476+AK380+AK386+AK404+AK409+AK489+AK494+AK497+AK501+AK427+AK430+AK508+AK506+AK436+AK449+AK456+AK460+AK463+AK486+AK487</f>
        <v>0</v>
      </c>
      <c r="AL376" s="1209"/>
      <c r="AM376" s="1208">
        <f>AM485+AM377+AM469+AM476+AM380+AM386+AM404+AM409+AM489+AM494+AM497+AM501+AM427+AM430+AM508+AM506+AM436+AM449+AM456+AM460+AM463+AM486+AM487</f>
        <v>0</v>
      </c>
      <c r="AN376" s="1208">
        <f>AN485+AN377+AN469+AN476+AN380+AN386+AN404+AN409+AN489+AN494+AN497+AN501+AN427+AN430+AN508+AN506+AN436+AN449+AN456+AN460+AN463+AN486+AN487</f>
        <v>0</v>
      </c>
      <c r="AO376" s="1145"/>
      <c r="AP376" s="1156"/>
      <c r="AQ376" s="1208">
        <f>AQ485+AQ377+AQ469+AQ476+AQ380+AQ386+AQ404+AQ409+AQ489+AQ494+AQ497+AQ501+AQ427+AQ430+AQ508+AQ506+AQ436+AQ449+AQ456+AQ460+AQ463+AQ486+AQ487</f>
        <v>0</v>
      </c>
      <c r="AR376" s="1209"/>
      <c r="AS376" s="1208">
        <f>AS485+AS377+AS469+AS476+AS380+AS386+AS404+AS409+AS489+AS494+AS497+AS501+AS427+AS430+AS508+AS506+AS436+AS449+AS456+AS460+AS463+AS486+AS487</f>
        <v>0</v>
      </c>
      <c r="AT376" s="1208">
        <f>AT485+AT377+AT469+AT476+AT380+AT386+AT404+AT409+AT489+AT494+AT497+AT501+AT427+AT430+AT508+AT506+AT436+AT449+AT456+AT460+AT463+AT486+AT487</f>
        <v>0</v>
      </c>
      <c r="AU376" s="1145"/>
      <c r="AV376" s="1156"/>
      <c r="AW376" s="1208">
        <f>AW485+AW377+AW469+AW476+AW380+AW386+AW404+AW409+AW489+AW494+AW497+AW501+AW427+AW430+AW508+AW506+AW436+AW449+AW456+AW460+AW463+AW486+AW487</f>
        <v>0</v>
      </c>
      <c r="AX376" s="1209"/>
      <c r="AY376" s="1208">
        <f>AY485+AY377+AY469+AY476+AY380+AY386+AY404+AY409+AY489+AY494+AY497+AY501+AY427+AY430+AY508+AY506+AY436+AY449+AY456+AY460+AY463+AY486+AY487</f>
        <v>0</v>
      </c>
      <c r="AZ376" s="1208">
        <f>AZ485+AZ377+AZ469+AZ476+AZ380+AZ386+AZ404+AZ409+AZ489+AZ494+AZ497+AZ501+AZ427+AZ430+AZ508+AZ506+AZ436+AZ449+AZ456+AZ460+AZ463+AZ486+AZ487</f>
        <v>0</v>
      </c>
      <c r="BA376" s="1145"/>
      <c r="BB376" s="1151"/>
      <c r="BC376" s="1206">
        <f>BC485+BC377+BC469+BC476+BC380+BC386+BC404+BC409+BC489+BC494+BC497+BC501+BC427+BC430+BC508+BC506+BC436+BC449+BC456+BC460+BC463+BC486+BC487</f>
        <v>0</v>
      </c>
      <c r="BD376" s="1207"/>
      <c r="BE376" s="1206">
        <f>BE485+BE377+BE469+BE476+BE380+BE386+BE404+BE409+BE489+BE494+BE497+BE501+BE427+BE430+BE508+BE506+BE436+BE449+BE456+BE460+BE463+BE486+BE487</f>
        <v>0</v>
      </c>
      <c r="BF376" s="1206">
        <f>BF485+BF377+BF469+BF476+BF380+BF386+BF404+BF409+BF489+BF494+BF497+BF501+BF427+BF430+BF508+BF506+BF436+BF449+BF456+BF460+BF463+BF486+BF487</f>
        <v>0</v>
      </c>
      <c r="BG376" s="1155"/>
      <c r="BH376" s="1166">
        <f t="shared" si="505"/>
        <v>0</v>
      </c>
      <c r="BI376" s="1151"/>
      <c r="BJ376" s="1206">
        <f>BJ485+BJ377+BJ469+BJ476+BJ380+BJ386+BJ404+BJ409+BJ489+BJ494+BJ497+BJ501+BJ427+BJ430+BJ508+BJ506+BJ436+BJ449+BJ456+BJ460+BJ463+BJ486+BJ487</f>
        <v>79092679.966890007</v>
      </c>
      <c r="BK376" s="1207"/>
      <c r="BL376" s="1206">
        <f>BL485+BL377+BL469+BL476+BL380+BL386+BL404+BL409+BL489+BL494+BL497+BL501+BL427+BL430+BL508+BL506+BL436+BL449+BL456+BL460+BL463+BL486+BL487</f>
        <v>39628810.91815</v>
      </c>
      <c r="BM376" s="1206">
        <f>BM485+BM377+BM469+BM476+BM380+BM386+BM404+BM409+BM489+BM494+BM497+BM501+BM427+BM430+BM508+BM506+BM436+BM449+BM456+BM460+BM463+BM486+BM487</f>
        <v>118721490.88503999</v>
      </c>
      <c r="BN376" s="1166">
        <f t="shared" si="506"/>
        <v>0</v>
      </c>
      <c r="BO376" s="1151"/>
      <c r="BP376" s="1206">
        <f>BP485+BP377+BP469+BP476+BP380+BP386+BP404+BP409+BP489+BP494+BP497+BP501+BP427+BP430+BP508+BP506+BP436+BP449+BP456+BP460+BP463+BP486+BP487</f>
        <v>19492565.704089995</v>
      </c>
      <c r="BQ376" s="1207"/>
      <c r="BR376" s="1206">
        <f>BR485+BR377+BR469+BR476+BR380+BR386+BR404+BR409+BR489+BR494+BR497+BR501+BR427+BR430+BR508+BR506+BR436+BR449+BR456+BR460+BR463+BR486+BR487</f>
        <v>11924785.113499999</v>
      </c>
      <c r="BS376" s="1206">
        <f>BS485+BS377+BS469+BS476+BS380+BS386+BS404+BS409+BS489+BS494+BS497+BS501+BS427+BS430+BS508+BS506+BS436+BS449+BS456+BS460+BS463+BS486+BS487</f>
        <v>31417350.817590002</v>
      </c>
      <c r="BT376" s="1220"/>
      <c r="BU376" s="1220"/>
      <c r="BV376" s="1220"/>
      <c r="BW376" s="1220"/>
      <c r="BX376" s="1220"/>
      <c r="BY376" s="1220"/>
      <c r="BZ376" s="1220"/>
      <c r="CA376" s="1220"/>
      <c r="CB376" s="1220"/>
      <c r="CC376" s="1220"/>
      <c r="CD376" s="1220"/>
      <c r="CE376" s="1220"/>
      <c r="CF376" s="1220"/>
      <c r="CG376" s="1220"/>
      <c r="CH376" s="1220"/>
      <c r="CI376" s="1220"/>
      <c r="CJ376" s="1220"/>
      <c r="CK376" s="1220"/>
      <c r="CL376" s="1220"/>
      <c r="CM376" s="1220"/>
      <c r="CN376" s="1220"/>
      <c r="CO376" s="1220"/>
      <c r="CP376" s="1220"/>
      <c r="CQ376" s="1220"/>
      <c r="CR376" s="1220"/>
      <c r="CS376" s="1220"/>
      <c r="CT376" s="1220"/>
      <c r="CU376" s="1220"/>
      <c r="CV376" s="1220"/>
      <c r="CW376" s="1220"/>
      <c r="CX376" s="1220"/>
      <c r="CY376" s="1220"/>
      <c r="CZ376" s="1220"/>
      <c r="DA376" s="1220"/>
      <c r="DB376" s="1220"/>
      <c r="DC376" s="1220"/>
      <c r="DD376" s="1220"/>
      <c r="DE376" s="1220"/>
      <c r="DF376" s="1220"/>
      <c r="DG376" s="1220"/>
      <c r="DH376" s="1220"/>
      <c r="DI376" s="1220"/>
      <c r="DJ376" s="1220"/>
      <c r="DK376" s="1220"/>
      <c r="DL376" s="1220"/>
      <c r="DM376" s="1220"/>
      <c r="DN376" s="1220"/>
      <c r="DO376" s="1220"/>
      <c r="DP376" s="1220"/>
      <c r="DQ376" s="1220"/>
      <c r="DR376" s="1220"/>
      <c r="DS376" s="1220"/>
      <c r="DT376" s="1220"/>
      <c r="DU376" s="1220"/>
      <c r="DV376" s="1220"/>
      <c r="DW376" s="1220"/>
      <c r="DX376" s="1220"/>
      <c r="DY376" s="1220"/>
      <c r="DZ376" s="1220"/>
      <c r="EA376" s="1220"/>
      <c r="EB376" s="1220"/>
      <c r="EC376" s="1220"/>
      <c r="ED376" s="1220"/>
      <c r="EE376" s="1220"/>
      <c r="EF376" s="1220"/>
      <c r="EG376" s="1220"/>
      <c r="EH376" s="1220"/>
      <c r="EI376" s="1220"/>
      <c r="EJ376" s="1220"/>
      <c r="EK376" s="1220"/>
      <c r="EL376" s="1220"/>
      <c r="EM376" s="1220"/>
      <c r="EN376" s="1220"/>
      <c r="EO376" s="1220"/>
      <c r="EP376" s="1220"/>
      <c r="EQ376" s="1220"/>
      <c r="ER376" s="1220"/>
      <c r="ES376" s="1220"/>
      <c r="ET376" s="1220"/>
      <c r="EU376" s="1220"/>
      <c r="EV376" s="1220"/>
      <c r="EW376" s="1220"/>
      <c r="EX376" s="1220"/>
      <c r="EY376" s="1220"/>
      <c r="EZ376" s="1220"/>
      <c r="FA376" s="1220"/>
      <c r="FB376" s="1220"/>
      <c r="FC376" s="1220"/>
      <c r="FD376" s="1220"/>
      <c r="FE376" s="1220"/>
      <c r="FF376" s="1220"/>
      <c r="FG376" s="1220"/>
      <c r="FH376" s="1220"/>
      <c r="FI376" s="1220"/>
      <c r="FJ376" s="1220"/>
      <c r="FK376" s="1220"/>
      <c r="FL376" s="1220"/>
      <c r="FM376" s="1220"/>
      <c r="FN376" s="1220"/>
      <c r="FO376" s="1220"/>
      <c r="FP376" s="1220"/>
      <c r="FQ376" s="1220"/>
      <c r="FR376" s="1220"/>
      <c r="FS376" s="1220"/>
      <c r="FT376" s="1220"/>
      <c r="FU376" s="1220"/>
      <c r="FV376" s="1220"/>
      <c r="FW376" s="1220"/>
      <c r="FX376" s="1220"/>
      <c r="FY376" s="1220"/>
      <c r="FZ376" s="1220"/>
      <c r="GA376" s="1220"/>
      <c r="GB376" s="1220"/>
      <c r="GC376" s="1220"/>
      <c r="GD376" s="1220"/>
      <c r="GE376" s="1220"/>
      <c r="GF376" s="1220"/>
      <c r="GG376" s="1220"/>
      <c r="GH376" s="1220"/>
      <c r="GI376" s="1220"/>
      <c r="GJ376" s="1220"/>
      <c r="GK376" s="1220"/>
      <c r="GL376" s="1220"/>
      <c r="GM376" s="1220"/>
      <c r="GN376" s="1220"/>
      <c r="GO376" s="1220"/>
      <c r="GP376" s="1220"/>
      <c r="GQ376" s="1220"/>
      <c r="GR376" s="1220"/>
      <c r="GS376" s="1220"/>
      <c r="GT376" s="1220"/>
      <c r="GU376" s="1220"/>
    </row>
    <row r="377" spans="1:203" s="1160" customFormat="1" ht="15" hidden="1" outlineLevel="1" x14ac:dyDescent="0.25">
      <c r="A377" s="1255" t="s">
        <v>859</v>
      </c>
      <c r="B377" s="1210" t="s">
        <v>404</v>
      </c>
      <c r="C377" s="1191"/>
      <c r="D377" s="1191"/>
      <c r="E377" s="1211"/>
      <c r="F377" s="1211">
        <f>F378+F379</f>
        <v>653913.68999999994</v>
      </c>
      <c r="G377" s="1211"/>
      <c r="H377" s="1211">
        <f>H378+H379</f>
        <v>4997424.9000000004</v>
      </c>
      <c r="I377" s="1211">
        <f>I378+I379</f>
        <v>5651338.5899999999</v>
      </c>
      <c r="J377" s="1211"/>
      <c r="K377" s="1192"/>
      <c r="L377" s="1191"/>
      <c r="M377" s="1191">
        <f>M378+M379</f>
        <v>0</v>
      </c>
      <c r="N377" s="1191"/>
      <c r="O377" s="1191">
        <f>O378+O379</f>
        <v>0</v>
      </c>
      <c r="P377" s="1191">
        <f>P378+P379</f>
        <v>0</v>
      </c>
      <c r="Q377" s="1192"/>
      <c r="R377" s="1191"/>
      <c r="S377" s="1191">
        <f>S378+S379</f>
        <v>653913.68999999994</v>
      </c>
      <c r="T377" s="1191"/>
      <c r="U377" s="1191">
        <f>U378+U379</f>
        <v>4997424.9000000004</v>
      </c>
      <c r="V377" s="1191">
        <f>V378+V379</f>
        <v>5651338.5899999999</v>
      </c>
      <c r="W377" s="1192"/>
      <c r="X377" s="1191"/>
      <c r="Y377" s="1191">
        <f>Y378+Y379</f>
        <v>0</v>
      </c>
      <c r="Z377" s="1191"/>
      <c r="AA377" s="1191">
        <f>AA378+AA379</f>
        <v>0</v>
      </c>
      <c r="AB377" s="1191">
        <f>AB378+AB379</f>
        <v>0</v>
      </c>
      <c r="AC377" s="1192"/>
      <c r="AD377" s="1191"/>
      <c r="AE377" s="1191">
        <f>AE378+AE379</f>
        <v>0</v>
      </c>
      <c r="AF377" s="1191"/>
      <c r="AG377" s="1191">
        <f>AG378+AG379</f>
        <v>0</v>
      </c>
      <c r="AH377" s="1191">
        <f>AH378+AH379</f>
        <v>0</v>
      </c>
      <c r="AI377" s="1192"/>
      <c r="AJ377" s="1191"/>
      <c r="AK377" s="1191">
        <f>AK378+AK379</f>
        <v>0</v>
      </c>
      <c r="AL377" s="1191"/>
      <c r="AM377" s="1191">
        <f>AM378+AM379</f>
        <v>0</v>
      </c>
      <c r="AN377" s="1191">
        <f>AN378+AN379</f>
        <v>0</v>
      </c>
      <c r="AO377" s="1192"/>
      <c r="AP377" s="1191"/>
      <c r="AQ377" s="1191">
        <f>AQ378+AQ379</f>
        <v>0</v>
      </c>
      <c r="AR377" s="1191"/>
      <c r="AS377" s="1191">
        <f>AS378+AS379</f>
        <v>0</v>
      </c>
      <c r="AT377" s="1191">
        <f>AT378+AT379</f>
        <v>0</v>
      </c>
      <c r="AU377" s="1192"/>
      <c r="AV377" s="1191"/>
      <c r="AW377" s="1191">
        <f>AW378+AW379</f>
        <v>0</v>
      </c>
      <c r="AX377" s="1191"/>
      <c r="AY377" s="1191">
        <f>AY378+AY379</f>
        <v>0</v>
      </c>
      <c r="AZ377" s="1191">
        <f>AZ378+AZ379</f>
        <v>0</v>
      </c>
      <c r="BA377" s="1192"/>
      <c r="BB377" s="1211"/>
      <c r="BC377" s="1211">
        <f>BC378+BC379</f>
        <v>0</v>
      </c>
      <c r="BD377" s="1211"/>
      <c r="BE377" s="1211">
        <f>BE378+BE379</f>
        <v>0</v>
      </c>
      <c r="BF377" s="1211">
        <f>BF378+BF379</f>
        <v>0</v>
      </c>
      <c r="BG377" s="1211"/>
      <c r="BH377" s="1166">
        <f t="shared" si="505"/>
        <v>0</v>
      </c>
      <c r="BI377" s="1211"/>
      <c r="BJ377" s="1211">
        <f>BJ378+BJ379</f>
        <v>653913.68999999994</v>
      </c>
      <c r="BK377" s="1211"/>
      <c r="BL377" s="1211">
        <f>BL378+BL379</f>
        <v>4997424.9000000004</v>
      </c>
      <c r="BM377" s="1211">
        <f>BM378+BM379</f>
        <v>5651338.5899999999</v>
      </c>
      <c r="BN377" s="1166">
        <f t="shared" si="506"/>
        <v>0</v>
      </c>
      <c r="BO377" s="1211"/>
      <c r="BP377" s="1211">
        <f>BP378+BP379</f>
        <v>0</v>
      </c>
      <c r="BQ377" s="1211"/>
      <c r="BR377" s="1211">
        <f>BR378+BR379</f>
        <v>0</v>
      </c>
      <c r="BS377" s="1211">
        <f>BS378+BS379</f>
        <v>0</v>
      </c>
    </row>
    <row r="378" spans="1:203" hidden="1" outlineLevel="1" x14ac:dyDescent="0.2">
      <c r="A378" s="1256" t="s">
        <v>860</v>
      </c>
      <c r="B378" s="1257" t="s">
        <v>405</v>
      </c>
      <c r="C378" s="1177" t="s">
        <v>31</v>
      </c>
      <c r="D378" s="1177">
        <v>1</v>
      </c>
      <c r="E378" s="1222">
        <v>239562</v>
      </c>
      <c r="F378" s="1223">
        <f>D378*E378</f>
        <v>239562</v>
      </c>
      <c r="G378" s="1222">
        <v>1951576.9</v>
      </c>
      <c r="H378" s="1223">
        <f>D378*G378</f>
        <v>1951576.9</v>
      </c>
      <c r="I378" s="1223">
        <f>E378*D378+G378*D378</f>
        <v>2191138.9</v>
      </c>
      <c r="J378" s="1223"/>
      <c r="K378" s="1179"/>
      <c r="L378" s="1225">
        <v>239562</v>
      </c>
      <c r="M378" s="1226">
        <f>K378*L378</f>
        <v>0</v>
      </c>
      <c r="N378" s="1225">
        <v>1951576.9</v>
      </c>
      <c r="O378" s="1226">
        <f>K378*N378</f>
        <v>0</v>
      </c>
      <c r="P378" s="1226">
        <f>L378*K378+N378*K378</f>
        <v>0</v>
      </c>
      <c r="Q378" s="1179">
        <v>1</v>
      </c>
      <c r="R378" s="1225">
        <v>239562</v>
      </c>
      <c r="S378" s="1226">
        <f>Q378*R378</f>
        <v>239562</v>
      </c>
      <c r="T378" s="1225">
        <v>1951576.9</v>
      </c>
      <c r="U378" s="1226">
        <f>Q378*T378</f>
        <v>1951576.9</v>
      </c>
      <c r="V378" s="1226">
        <f>R378*Q378+T378*Q378</f>
        <v>2191138.9</v>
      </c>
      <c r="W378" s="1179"/>
      <c r="X378" s="1225">
        <v>239562</v>
      </c>
      <c r="Y378" s="1226">
        <f>W378*X378</f>
        <v>0</v>
      </c>
      <c r="Z378" s="1225">
        <v>1951576.9</v>
      </c>
      <c r="AA378" s="1226">
        <f>W378*Z378</f>
        <v>0</v>
      </c>
      <c r="AB378" s="1226">
        <f>X378*W378+Z378*W378</f>
        <v>0</v>
      </c>
      <c r="AC378" s="1179"/>
      <c r="AD378" s="1225">
        <v>239562</v>
      </c>
      <c r="AE378" s="1226">
        <f>AC378*AD378</f>
        <v>0</v>
      </c>
      <c r="AF378" s="1225">
        <v>1951576.9</v>
      </c>
      <c r="AG378" s="1226">
        <f>AC378*AF378</f>
        <v>0</v>
      </c>
      <c r="AH378" s="1226">
        <f>AD378*AC378+AF378*AC378</f>
        <v>0</v>
      </c>
      <c r="AI378" s="1179"/>
      <c r="AJ378" s="1225">
        <v>239562</v>
      </c>
      <c r="AK378" s="1226">
        <f>AI378*AJ378</f>
        <v>0</v>
      </c>
      <c r="AL378" s="1225">
        <v>1951576.9</v>
      </c>
      <c r="AM378" s="1226">
        <f>AI378*AL378</f>
        <v>0</v>
      </c>
      <c r="AN378" s="1226">
        <f>AJ378*AI378+AL378*AI378</f>
        <v>0</v>
      </c>
      <c r="AO378" s="1179"/>
      <c r="AP378" s="1225">
        <v>239562</v>
      </c>
      <c r="AQ378" s="1226">
        <f>AO378*AP378</f>
        <v>0</v>
      </c>
      <c r="AR378" s="1225">
        <v>1951576.9</v>
      </c>
      <c r="AS378" s="1226">
        <f>AO378*AR378</f>
        <v>0</v>
      </c>
      <c r="AT378" s="1226">
        <f>AP378*AO378+AR378*AO378</f>
        <v>0</v>
      </c>
      <c r="AU378" s="1179"/>
      <c r="AV378" s="1225">
        <v>239562</v>
      </c>
      <c r="AW378" s="1226">
        <f>AU378*AV378</f>
        <v>0</v>
      </c>
      <c r="AX378" s="1225">
        <v>1951576.9</v>
      </c>
      <c r="AY378" s="1226">
        <f>AU378*AX378</f>
        <v>0</v>
      </c>
      <c r="AZ378" s="1226">
        <f>AV378*AU378+AX378*AU378</f>
        <v>0</v>
      </c>
      <c r="BA378" s="1179"/>
      <c r="BB378" s="1222">
        <v>239562</v>
      </c>
      <c r="BC378" s="1223">
        <f>BA378*BB378</f>
        <v>0</v>
      </c>
      <c r="BD378" s="1222">
        <v>1951576.9</v>
      </c>
      <c r="BE378" s="1223">
        <f>BA378*BD378</f>
        <v>0</v>
      </c>
      <c r="BF378" s="1223">
        <f>BB378*BA378+BD378*BA378</f>
        <v>0</v>
      </c>
      <c r="BG378" s="1223"/>
      <c r="BH378" s="1166">
        <f t="shared" si="505"/>
        <v>1</v>
      </c>
      <c r="BI378" s="1222">
        <v>239562</v>
      </c>
      <c r="BJ378" s="1223">
        <f>BH378*BI378</f>
        <v>239562</v>
      </c>
      <c r="BK378" s="1222">
        <v>1951576.9</v>
      </c>
      <c r="BL378" s="1223">
        <f>BH378*BK378</f>
        <v>1951576.9</v>
      </c>
      <c r="BM378" s="1223">
        <f>BI378*BH378+BK378*BH378</f>
        <v>2191138.9</v>
      </c>
      <c r="BN378" s="1166">
        <f t="shared" si="506"/>
        <v>0</v>
      </c>
      <c r="BO378" s="1222">
        <v>239562</v>
      </c>
      <c r="BP378" s="1223">
        <f>BN378*BO378</f>
        <v>0</v>
      </c>
      <c r="BQ378" s="1222">
        <v>1951576.9</v>
      </c>
      <c r="BR378" s="1223">
        <f>BN378*BQ378</f>
        <v>0</v>
      </c>
      <c r="BS378" s="1223">
        <f>BO378*BN378+BQ378*BN378</f>
        <v>0</v>
      </c>
    </row>
    <row r="379" spans="1:203" hidden="1" outlineLevel="1" x14ac:dyDescent="0.2">
      <c r="A379" s="1258" t="s">
        <v>861</v>
      </c>
      <c r="B379" s="1257" t="s">
        <v>1481</v>
      </c>
      <c r="C379" s="1177" t="s">
        <v>31</v>
      </c>
      <c r="D379" s="1177">
        <v>1</v>
      </c>
      <c r="E379" s="1222">
        <v>414351.69</v>
      </c>
      <c r="F379" s="1223">
        <f>D379*E379</f>
        <v>414351.69</v>
      </c>
      <c r="G379" s="1222">
        <v>3045848</v>
      </c>
      <c r="H379" s="1223">
        <f>D379*G379</f>
        <v>3045848</v>
      </c>
      <c r="I379" s="1223">
        <f>E379*D379+G379*D379</f>
        <v>3460199.69</v>
      </c>
      <c r="J379" s="1223"/>
      <c r="K379" s="1179"/>
      <c r="L379" s="1225">
        <v>414351.69</v>
      </c>
      <c r="M379" s="1226">
        <f>K379*L379</f>
        <v>0</v>
      </c>
      <c r="N379" s="1225">
        <v>3045848</v>
      </c>
      <c r="O379" s="1226">
        <f>K379*N379</f>
        <v>0</v>
      </c>
      <c r="P379" s="1226">
        <f>L379*K379+N379*K379</f>
        <v>0</v>
      </c>
      <c r="Q379" s="1179">
        <v>1</v>
      </c>
      <c r="R379" s="1225">
        <v>414351.69</v>
      </c>
      <c r="S379" s="1226">
        <f>Q379*R379</f>
        <v>414351.69</v>
      </c>
      <c r="T379" s="1225">
        <v>3045848</v>
      </c>
      <c r="U379" s="1226">
        <f>Q379*T379</f>
        <v>3045848</v>
      </c>
      <c r="V379" s="1226">
        <f>R379*Q379+T379*Q379</f>
        <v>3460199.69</v>
      </c>
      <c r="W379" s="1179"/>
      <c r="X379" s="1225">
        <v>414351.69</v>
      </c>
      <c r="Y379" s="1226">
        <f>W379*X379</f>
        <v>0</v>
      </c>
      <c r="Z379" s="1225">
        <v>3045848</v>
      </c>
      <c r="AA379" s="1226">
        <f>W379*Z379</f>
        <v>0</v>
      </c>
      <c r="AB379" s="1226">
        <f>X379*W379+Z379*W379</f>
        <v>0</v>
      </c>
      <c r="AC379" s="1179"/>
      <c r="AD379" s="1225">
        <v>414351.69</v>
      </c>
      <c r="AE379" s="1226">
        <f>AC379*AD379</f>
        <v>0</v>
      </c>
      <c r="AF379" s="1225">
        <v>3045848</v>
      </c>
      <c r="AG379" s="1226">
        <f>AC379*AF379</f>
        <v>0</v>
      </c>
      <c r="AH379" s="1226">
        <f>AD379*AC379+AF379*AC379</f>
        <v>0</v>
      </c>
      <c r="AI379" s="1179"/>
      <c r="AJ379" s="1225">
        <v>414351.69</v>
      </c>
      <c r="AK379" s="1226">
        <f>AI379*AJ379</f>
        <v>0</v>
      </c>
      <c r="AL379" s="1225">
        <v>3045848</v>
      </c>
      <c r="AM379" s="1226">
        <f>AI379*AL379</f>
        <v>0</v>
      </c>
      <c r="AN379" s="1226">
        <f>AJ379*AI379+AL379*AI379</f>
        <v>0</v>
      </c>
      <c r="AO379" s="1179"/>
      <c r="AP379" s="1225">
        <v>414351.69</v>
      </c>
      <c r="AQ379" s="1226">
        <f>AO379*AP379</f>
        <v>0</v>
      </c>
      <c r="AR379" s="1225">
        <v>3045848</v>
      </c>
      <c r="AS379" s="1226">
        <f>AO379*AR379</f>
        <v>0</v>
      </c>
      <c r="AT379" s="1226">
        <f>AP379*AO379+AR379*AO379</f>
        <v>0</v>
      </c>
      <c r="AU379" s="1179"/>
      <c r="AV379" s="1225">
        <v>414351.69</v>
      </c>
      <c r="AW379" s="1226">
        <f>AU379*AV379</f>
        <v>0</v>
      </c>
      <c r="AX379" s="1225">
        <v>3045848</v>
      </c>
      <c r="AY379" s="1226">
        <f>AU379*AX379</f>
        <v>0</v>
      </c>
      <c r="AZ379" s="1226">
        <f>AV379*AU379+AX379*AU379</f>
        <v>0</v>
      </c>
      <c r="BA379" s="1179"/>
      <c r="BB379" s="1222">
        <v>414351.69</v>
      </c>
      <c r="BC379" s="1223">
        <f>BA379*BB379</f>
        <v>0</v>
      </c>
      <c r="BD379" s="1222">
        <v>3045848</v>
      </c>
      <c r="BE379" s="1223">
        <f>BA379*BD379</f>
        <v>0</v>
      </c>
      <c r="BF379" s="1223">
        <f>BB379*BA379+BD379*BA379</f>
        <v>0</v>
      </c>
      <c r="BG379" s="1223"/>
      <c r="BH379" s="1166">
        <f t="shared" si="505"/>
        <v>1</v>
      </c>
      <c r="BI379" s="1222">
        <v>414351.69</v>
      </c>
      <c r="BJ379" s="1223">
        <f>BH379*BI379</f>
        <v>414351.69</v>
      </c>
      <c r="BK379" s="1222">
        <v>3045848</v>
      </c>
      <c r="BL379" s="1223">
        <f>BH379*BK379</f>
        <v>3045848</v>
      </c>
      <c r="BM379" s="1223">
        <f>BI379*BH379+BK379*BH379</f>
        <v>3460199.69</v>
      </c>
      <c r="BN379" s="1166">
        <f t="shared" si="506"/>
        <v>0</v>
      </c>
      <c r="BO379" s="1222">
        <v>414351.69</v>
      </c>
      <c r="BP379" s="1223">
        <f>BN379*BO379</f>
        <v>0</v>
      </c>
      <c r="BQ379" s="1222">
        <v>3045848</v>
      </c>
      <c r="BR379" s="1223">
        <f>BN379*BQ379</f>
        <v>0</v>
      </c>
      <c r="BS379" s="1223">
        <f>BO379*BN379+BQ379*BN379</f>
        <v>0</v>
      </c>
    </row>
    <row r="380" spans="1:203" s="1260" customFormat="1" ht="15" outlineLevel="1" x14ac:dyDescent="0.25">
      <c r="A380" s="1259" t="s">
        <v>862</v>
      </c>
      <c r="B380" s="1210" t="s">
        <v>407</v>
      </c>
      <c r="C380" s="1191"/>
      <c r="D380" s="1191"/>
      <c r="E380" s="1211"/>
      <c r="F380" s="1211">
        <f>F381+F382+F383+F384+F385</f>
        <v>1102583</v>
      </c>
      <c r="G380" s="1211"/>
      <c r="H380" s="1211">
        <f>H381+H382+H383+H384+H385</f>
        <v>6855698.9399999995</v>
      </c>
      <c r="I380" s="1211">
        <f>I381+I382+I383+I384+I385</f>
        <v>7958281.9399999995</v>
      </c>
      <c r="J380" s="1211"/>
      <c r="K380" s="1192"/>
      <c r="L380" s="1191"/>
      <c r="M380" s="1191">
        <f>M381+M382+M383+M384+M385</f>
        <v>0</v>
      </c>
      <c r="N380" s="1191"/>
      <c r="O380" s="1191">
        <f>O381+O382+O383+O384+O385</f>
        <v>0</v>
      </c>
      <c r="P380" s="1191">
        <f>P381+P382+P383+P384+P385</f>
        <v>0</v>
      </c>
      <c r="Q380" s="1192"/>
      <c r="R380" s="1191"/>
      <c r="S380" s="1191">
        <f>S381+S382+S383+S384+S385</f>
        <v>337980</v>
      </c>
      <c r="T380" s="1191"/>
      <c r="U380" s="1191">
        <f>U381+U382+U383+U384+U385</f>
        <v>1736492.94</v>
      </c>
      <c r="V380" s="1191">
        <f>V381+V382+V383+V384+V385</f>
        <v>2074472.94</v>
      </c>
      <c r="W380" s="1193"/>
      <c r="X380" s="1191"/>
      <c r="Y380" s="1191">
        <f>Y381+Y382+Y383+Y384+Y385</f>
        <v>734802</v>
      </c>
      <c r="Z380" s="1191"/>
      <c r="AA380" s="1191">
        <f>AA381+AA382+AA383+AA384+AA385</f>
        <v>5056110</v>
      </c>
      <c r="AB380" s="1191">
        <f>AB381+AB382+AB383+AB384+AB385</f>
        <v>5790912</v>
      </c>
      <c r="AC380" s="1192"/>
      <c r="AD380" s="1191"/>
      <c r="AE380" s="1191">
        <f>AE381+AE382+AE383+AE384+AE385</f>
        <v>0</v>
      </c>
      <c r="AF380" s="1191"/>
      <c r="AG380" s="1191">
        <f>AG381+AG382+AG383+AG384+AG385</f>
        <v>0</v>
      </c>
      <c r="AH380" s="1191">
        <f>AH381+AH382+AH383+AH384+AH385</f>
        <v>0</v>
      </c>
      <c r="AI380" s="1192"/>
      <c r="AJ380" s="1191"/>
      <c r="AK380" s="1191">
        <f>AK381+AK382+AK383+AK384+AK385</f>
        <v>0</v>
      </c>
      <c r="AL380" s="1191"/>
      <c r="AM380" s="1191">
        <f>AM381+AM382+AM383+AM384+AM385</f>
        <v>0</v>
      </c>
      <c r="AN380" s="1191">
        <f>AN381+AN382+AN383+AN384+AN385</f>
        <v>0</v>
      </c>
      <c r="AO380" s="1192"/>
      <c r="AP380" s="1191"/>
      <c r="AQ380" s="1191">
        <f>AQ381+AQ382+AQ383+AQ384+AQ385</f>
        <v>0</v>
      </c>
      <c r="AR380" s="1191"/>
      <c r="AS380" s="1191">
        <f>AS381+AS382+AS383+AS384+AS385</f>
        <v>0</v>
      </c>
      <c r="AT380" s="1191">
        <f>AT381+AT382+AT383+AT384+AT385</f>
        <v>0</v>
      </c>
      <c r="AU380" s="1192"/>
      <c r="AV380" s="1191"/>
      <c r="AW380" s="1191">
        <f>AW381+AW382+AW383+AW384+AW385</f>
        <v>0</v>
      </c>
      <c r="AX380" s="1191"/>
      <c r="AY380" s="1191">
        <f>AY381+AY382+AY383+AY384+AY385</f>
        <v>0</v>
      </c>
      <c r="AZ380" s="1191">
        <f>AZ381+AZ382+AZ383+AZ384+AZ385</f>
        <v>0</v>
      </c>
      <c r="BA380" s="1192"/>
      <c r="BB380" s="1211"/>
      <c r="BC380" s="1211">
        <f>BC381+BC382+BC383+BC384+BC385</f>
        <v>0</v>
      </c>
      <c r="BD380" s="1211"/>
      <c r="BE380" s="1211">
        <f>BE381+BE382+BE383+BE384+BE385</f>
        <v>0</v>
      </c>
      <c r="BF380" s="1211">
        <f>BF381+BF382+BF383+BF384+BF385</f>
        <v>0</v>
      </c>
      <c r="BG380" s="1211"/>
      <c r="BH380" s="1166">
        <f t="shared" si="505"/>
        <v>0</v>
      </c>
      <c r="BI380" s="1211"/>
      <c r="BJ380" s="1211">
        <f>BJ381+BJ382+BJ383+BJ384+BJ385</f>
        <v>1072782</v>
      </c>
      <c r="BK380" s="1211"/>
      <c r="BL380" s="1211">
        <f>BL381+BL382+BL383+BL384+BL385</f>
        <v>6792602.9399999995</v>
      </c>
      <c r="BM380" s="1211">
        <f>BM381+BM382+BM383+BM384+BM385</f>
        <v>7865384.9399999995</v>
      </c>
      <c r="BN380" s="1166">
        <f t="shared" si="506"/>
        <v>0</v>
      </c>
      <c r="BO380" s="1211"/>
      <c r="BP380" s="1211">
        <f>BP381+BP382+BP383+BP384+BP385</f>
        <v>29801</v>
      </c>
      <c r="BQ380" s="1211"/>
      <c r="BR380" s="1211">
        <f>BR381+BR382+BR383+BR384+BR385</f>
        <v>63096</v>
      </c>
      <c r="BS380" s="1211">
        <f>BS381+BS382+BS383+BS384+BS385</f>
        <v>92897</v>
      </c>
    </row>
    <row r="381" spans="1:203" ht="28.5" outlineLevel="1" x14ac:dyDescent="0.2">
      <c r="A381" s="1258" t="s">
        <v>863</v>
      </c>
      <c r="B381" s="1213" t="s">
        <v>1482</v>
      </c>
      <c r="C381" s="1177" t="s">
        <v>1261</v>
      </c>
      <c r="D381" s="1177">
        <v>3</v>
      </c>
      <c r="E381" s="1169">
        <v>34934</v>
      </c>
      <c r="F381" s="1169">
        <f>D381*E381</f>
        <v>104802</v>
      </c>
      <c r="G381" s="1169">
        <v>78870</v>
      </c>
      <c r="H381" s="1223">
        <f>D381*G381</f>
        <v>236610</v>
      </c>
      <c r="I381" s="1223">
        <f t="shared" ref="I381:I385" si="507">E381*D381+G381*D381</f>
        <v>341412</v>
      </c>
      <c r="J381" s="1223"/>
      <c r="K381" s="1179"/>
      <c r="L381" s="1173">
        <v>34934</v>
      </c>
      <c r="M381" s="1173">
        <f>K381*L381</f>
        <v>0</v>
      </c>
      <c r="N381" s="1173">
        <v>78870</v>
      </c>
      <c r="O381" s="1226">
        <f>K381*N381</f>
        <v>0</v>
      </c>
      <c r="P381" s="1226">
        <f t="shared" ref="P381:P385" si="508">L381*K381+N381*K381</f>
        <v>0</v>
      </c>
      <c r="Q381" s="1179"/>
      <c r="R381" s="1173">
        <v>34934</v>
      </c>
      <c r="S381" s="1173">
        <f>Q381*R381</f>
        <v>0</v>
      </c>
      <c r="T381" s="1173">
        <v>78870</v>
      </c>
      <c r="U381" s="1226">
        <f>Q381*T381</f>
        <v>0</v>
      </c>
      <c r="V381" s="1226">
        <f t="shared" ref="V381:V385" si="509">R381*Q381+T381*Q381</f>
        <v>0</v>
      </c>
      <c r="W381" s="1188">
        <v>3</v>
      </c>
      <c r="X381" s="1173">
        <v>34934</v>
      </c>
      <c r="Y381" s="1173">
        <f>W381*X381</f>
        <v>104802</v>
      </c>
      <c r="Z381" s="1173">
        <v>78870</v>
      </c>
      <c r="AA381" s="1226">
        <f>W381*Z381</f>
        <v>236610</v>
      </c>
      <c r="AB381" s="1226">
        <f t="shared" ref="AB381:AB385" si="510">X381*W381+Z381*W381</f>
        <v>341412</v>
      </c>
      <c r="AC381" s="1179"/>
      <c r="AD381" s="1173">
        <v>34934</v>
      </c>
      <c r="AE381" s="1173">
        <f>AC381*AD381</f>
        <v>0</v>
      </c>
      <c r="AF381" s="1173">
        <v>78870</v>
      </c>
      <c r="AG381" s="1226">
        <f>AC381*AF381</f>
        <v>0</v>
      </c>
      <c r="AH381" s="1226">
        <f t="shared" ref="AH381:AH385" si="511">AD381*AC381+AF381*AC381</f>
        <v>0</v>
      </c>
      <c r="AI381" s="1179"/>
      <c r="AJ381" s="1173">
        <v>34934</v>
      </c>
      <c r="AK381" s="1173">
        <f>AI381*AJ381</f>
        <v>0</v>
      </c>
      <c r="AL381" s="1173">
        <v>78870</v>
      </c>
      <c r="AM381" s="1226">
        <f>AI381*AL381</f>
        <v>0</v>
      </c>
      <c r="AN381" s="1226">
        <f t="shared" ref="AN381:AN385" si="512">AJ381*AI381+AL381*AI381</f>
        <v>0</v>
      </c>
      <c r="AO381" s="1179"/>
      <c r="AP381" s="1173">
        <v>34934</v>
      </c>
      <c r="AQ381" s="1173">
        <f>AO381*AP381</f>
        <v>0</v>
      </c>
      <c r="AR381" s="1173">
        <v>78870</v>
      </c>
      <c r="AS381" s="1226">
        <f>AO381*AR381</f>
        <v>0</v>
      </c>
      <c r="AT381" s="1226">
        <f t="shared" ref="AT381:AT385" si="513">AP381*AO381+AR381*AO381</f>
        <v>0</v>
      </c>
      <c r="AU381" s="1179"/>
      <c r="AV381" s="1173">
        <v>34934</v>
      </c>
      <c r="AW381" s="1173">
        <f>AU381*AV381</f>
        <v>0</v>
      </c>
      <c r="AX381" s="1173">
        <v>78870</v>
      </c>
      <c r="AY381" s="1226">
        <f>AU381*AX381</f>
        <v>0</v>
      </c>
      <c r="AZ381" s="1226">
        <f t="shared" ref="AZ381:AZ385" si="514">AV381*AU381+AX381*AU381</f>
        <v>0</v>
      </c>
      <c r="BA381" s="1179"/>
      <c r="BB381" s="1169">
        <v>34934</v>
      </c>
      <c r="BC381" s="1169">
        <f>BA381*BB381</f>
        <v>0</v>
      </c>
      <c r="BD381" s="1169">
        <v>78870</v>
      </c>
      <c r="BE381" s="1223">
        <f>BA381*BD381</f>
        <v>0</v>
      </c>
      <c r="BF381" s="1223">
        <f t="shared" ref="BF381:BF385" si="515">BB381*BA381+BD381*BA381</f>
        <v>0</v>
      </c>
      <c r="BG381" s="1223"/>
      <c r="BH381" s="1166">
        <f t="shared" si="505"/>
        <v>3</v>
      </c>
      <c r="BI381" s="1169">
        <v>34934</v>
      </c>
      <c r="BJ381" s="1169">
        <f>BH381*BI381</f>
        <v>104802</v>
      </c>
      <c r="BK381" s="1169">
        <v>78870</v>
      </c>
      <c r="BL381" s="1223">
        <f>BH381*BK381</f>
        <v>236610</v>
      </c>
      <c r="BM381" s="1223">
        <f t="shared" ref="BM381:BM385" si="516">BI381*BH381+BK381*BH381</f>
        <v>341412</v>
      </c>
      <c r="BN381" s="1166">
        <f t="shared" si="506"/>
        <v>0</v>
      </c>
      <c r="BO381" s="1169">
        <v>34934</v>
      </c>
      <c r="BP381" s="1169">
        <f>BN381*BO381</f>
        <v>0</v>
      </c>
      <c r="BQ381" s="1169">
        <v>78870</v>
      </c>
      <c r="BR381" s="1223">
        <f>BN381*BQ381</f>
        <v>0</v>
      </c>
      <c r="BS381" s="1223">
        <f t="shared" ref="BS381:BS385" si="517">BO381*BN381+BQ381*BN381</f>
        <v>0</v>
      </c>
    </row>
    <row r="382" spans="1:203" ht="28.5" hidden="1" outlineLevel="1" x14ac:dyDescent="0.2">
      <c r="A382" s="1258" t="s">
        <v>864</v>
      </c>
      <c r="B382" s="1213" t="s">
        <v>1483</v>
      </c>
      <c r="C382" s="1177" t="s">
        <v>1261</v>
      </c>
      <c r="D382" s="1177">
        <v>1</v>
      </c>
      <c r="E382" s="1169">
        <v>29801</v>
      </c>
      <c r="F382" s="1169">
        <f>D382*E382</f>
        <v>29801</v>
      </c>
      <c r="G382" s="1169">
        <v>63096</v>
      </c>
      <c r="H382" s="1223">
        <f>D382*G382</f>
        <v>63096</v>
      </c>
      <c r="I382" s="1223">
        <f t="shared" si="507"/>
        <v>92897</v>
      </c>
      <c r="J382" s="1223"/>
      <c r="K382" s="1179"/>
      <c r="L382" s="1173">
        <v>29801</v>
      </c>
      <c r="M382" s="1173">
        <f>K382*L382</f>
        <v>0</v>
      </c>
      <c r="N382" s="1173">
        <v>63096</v>
      </c>
      <c r="O382" s="1226">
        <f>K382*N382</f>
        <v>0</v>
      </c>
      <c r="P382" s="1226">
        <f t="shared" si="508"/>
        <v>0</v>
      </c>
      <c r="Q382" s="1179"/>
      <c r="R382" s="1173">
        <v>29801</v>
      </c>
      <c r="S382" s="1173">
        <f>Q382*R382</f>
        <v>0</v>
      </c>
      <c r="T382" s="1173">
        <v>63096</v>
      </c>
      <c r="U382" s="1226">
        <f>Q382*T382</f>
        <v>0</v>
      </c>
      <c r="V382" s="1226">
        <f t="shared" si="509"/>
        <v>0</v>
      </c>
      <c r="W382" s="1188"/>
      <c r="X382" s="1173">
        <v>29801</v>
      </c>
      <c r="Y382" s="1173">
        <f>W382*X382</f>
        <v>0</v>
      </c>
      <c r="Z382" s="1173">
        <v>63096</v>
      </c>
      <c r="AA382" s="1226">
        <f>W382*Z382</f>
        <v>0</v>
      </c>
      <c r="AB382" s="1226">
        <f t="shared" si="510"/>
        <v>0</v>
      </c>
      <c r="AC382" s="1179"/>
      <c r="AD382" s="1173">
        <v>29801</v>
      </c>
      <c r="AE382" s="1173">
        <f>AC382*AD382</f>
        <v>0</v>
      </c>
      <c r="AF382" s="1173">
        <v>63096</v>
      </c>
      <c r="AG382" s="1226">
        <f>AC382*AF382</f>
        <v>0</v>
      </c>
      <c r="AH382" s="1226">
        <f t="shared" si="511"/>
        <v>0</v>
      </c>
      <c r="AI382" s="1179"/>
      <c r="AJ382" s="1173">
        <v>29801</v>
      </c>
      <c r="AK382" s="1173">
        <f>AI382*AJ382</f>
        <v>0</v>
      </c>
      <c r="AL382" s="1173">
        <v>63096</v>
      </c>
      <c r="AM382" s="1226">
        <f>AI382*AL382</f>
        <v>0</v>
      </c>
      <c r="AN382" s="1226">
        <f t="shared" si="512"/>
        <v>0</v>
      </c>
      <c r="AO382" s="1179"/>
      <c r="AP382" s="1173">
        <v>29801</v>
      </c>
      <c r="AQ382" s="1173">
        <f>AO382*AP382</f>
        <v>0</v>
      </c>
      <c r="AR382" s="1173">
        <v>63096</v>
      </c>
      <c r="AS382" s="1226">
        <f>AO382*AR382</f>
        <v>0</v>
      </c>
      <c r="AT382" s="1226">
        <f t="shared" si="513"/>
        <v>0</v>
      </c>
      <c r="AU382" s="1179"/>
      <c r="AV382" s="1173">
        <v>29801</v>
      </c>
      <c r="AW382" s="1173">
        <f>AU382*AV382</f>
        <v>0</v>
      </c>
      <c r="AX382" s="1173">
        <v>63096</v>
      </c>
      <c r="AY382" s="1226">
        <f>AU382*AX382</f>
        <v>0</v>
      </c>
      <c r="AZ382" s="1226">
        <f t="shared" si="514"/>
        <v>0</v>
      </c>
      <c r="BA382" s="1179"/>
      <c r="BB382" s="1169">
        <v>29801</v>
      </c>
      <c r="BC382" s="1169">
        <f>BA382*BB382</f>
        <v>0</v>
      </c>
      <c r="BD382" s="1169">
        <v>63096</v>
      </c>
      <c r="BE382" s="1223">
        <f>BA382*BD382</f>
        <v>0</v>
      </c>
      <c r="BF382" s="1223">
        <f t="shared" si="515"/>
        <v>0</v>
      </c>
      <c r="BG382" s="1223"/>
      <c r="BH382" s="1166">
        <f t="shared" si="505"/>
        <v>0</v>
      </c>
      <c r="BI382" s="1169">
        <v>29801</v>
      </c>
      <c r="BJ382" s="1169">
        <f>BH382*BI382</f>
        <v>0</v>
      </c>
      <c r="BK382" s="1169">
        <v>63096</v>
      </c>
      <c r="BL382" s="1223">
        <f>BH382*BK382</f>
        <v>0</v>
      </c>
      <c r="BM382" s="1223">
        <f t="shared" si="516"/>
        <v>0</v>
      </c>
      <c r="BN382" s="1166">
        <f t="shared" si="506"/>
        <v>1</v>
      </c>
      <c r="BO382" s="1169">
        <v>29801</v>
      </c>
      <c r="BP382" s="1169">
        <f>BN382*BO382</f>
        <v>29801</v>
      </c>
      <c r="BQ382" s="1169">
        <v>63096</v>
      </c>
      <c r="BR382" s="1223">
        <f>BN382*BQ382</f>
        <v>63096</v>
      </c>
      <c r="BS382" s="1223">
        <f t="shared" si="517"/>
        <v>92897</v>
      </c>
    </row>
    <row r="383" spans="1:203" ht="19.5" hidden="1" customHeight="1" outlineLevel="1" x14ac:dyDescent="0.2">
      <c r="A383" s="1258" t="s">
        <v>865</v>
      </c>
      <c r="B383" s="1213" t="s">
        <v>1484</v>
      </c>
      <c r="C383" s="1177" t="s">
        <v>1261</v>
      </c>
      <c r="D383" s="1177">
        <v>1</v>
      </c>
      <c r="E383" s="1178">
        <v>337980</v>
      </c>
      <c r="F383" s="1169">
        <f>D383*E383</f>
        <v>337980</v>
      </c>
      <c r="G383" s="1178">
        <v>1736492.94</v>
      </c>
      <c r="H383" s="1223">
        <f>D383*G383</f>
        <v>1736492.94</v>
      </c>
      <c r="I383" s="1223">
        <f t="shared" si="507"/>
        <v>2074472.94</v>
      </c>
      <c r="J383" s="1223"/>
      <c r="K383" s="1179"/>
      <c r="L383" s="1180">
        <v>337980</v>
      </c>
      <c r="M383" s="1173">
        <f>K383*L383</f>
        <v>0</v>
      </c>
      <c r="N383" s="1180">
        <v>1736492.94</v>
      </c>
      <c r="O383" s="1226">
        <f>K383*N383</f>
        <v>0</v>
      </c>
      <c r="P383" s="1226">
        <f t="shared" si="508"/>
        <v>0</v>
      </c>
      <c r="Q383" s="1179">
        <v>1</v>
      </c>
      <c r="R383" s="1180">
        <v>337980</v>
      </c>
      <c r="S383" s="1173">
        <f>Q383*R383</f>
        <v>337980</v>
      </c>
      <c r="T383" s="1180">
        <v>1736492.94</v>
      </c>
      <c r="U383" s="1226">
        <f>Q383*T383</f>
        <v>1736492.94</v>
      </c>
      <c r="V383" s="1226">
        <f t="shared" si="509"/>
        <v>2074472.94</v>
      </c>
      <c r="W383" s="1188"/>
      <c r="X383" s="1180">
        <v>337980</v>
      </c>
      <c r="Y383" s="1173">
        <f>W383*X383</f>
        <v>0</v>
      </c>
      <c r="Z383" s="1180">
        <v>1736492.94</v>
      </c>
      <c r="AA383" s="1226">
        <f>W383*Z383</f>
        <v>0</v>
      </c>
      <c r="AB383" s="1226">
        <f t="shared" si="510"/>
        <v>0</v>
      </c>
      <c r="AC383" s="1179"/>
      <c r="AD383" s="1180">
        <v>337980</v>
      </c>
      <c r="AE383" s="1173">
        <f>AC383*AD383</f>
        <v>0</v>
      </c>
      <c r="AF383" s="1180">
        <v>1736492.94</v>
      </c>
      <c r="AG383" s="1226">
        <f>AC383*AF383</f>
        <v>0</v>
      </c>
      <c r="AH383" s="1226">
        <f t="shared" si="511"/>
        <v>0</v>
      </c>
      <c r="AI383" s="1179"/>
      <c r="AJ383" s="1180">
        <v>337980</v>
      </c>
      <c r="AK383" s="1173">
        <f>AI383*AJ383</f>
        <v>0</v>
      </c>
      <c r="AL383" s="1180">
        <v>1736492.94</v>
      </c>
      <c r="AM383" s="1226">
        <f>AI383*AL383</f>
        <v>0</v>
      </c>
      <c r="AN383" s="1226">
        <f t="shared" si="512"/>
        <v>0</v>
      </c>
      <c r="AO383" s="1179"/>
      <c r="AP383" s="1180">
        <v>337980</v>
      </c>
      <c r="AQ383" s="1173">
        <f>AO383*AP383</f>
        <v>0</v>
      </c>
      <c r="AR383" s="1180">
        <v>1736492.94</v>
      </c>
      <c r="AS383" s="1226">
        <f>AO383*AR383</f>
        <v>0</v>
      </c>
      <c r="AT383" s="1226">
        <f t="shared" si="513"/>
        <v>0</v>
      </c>
      <c r="AU383" s="1179"/>
      <c r="AV383" s="1180">
        <v>337980</v>
      </c>
      <c r="AW383" s="1173">
        <f>AU383*AV383</f>
        <v>0</v>
      </c>
      <c r="AX383" s="1180">
        <v>1736492.94</v>
      </c>
      <c r="AY383" s="1226">
        <f>AU383*AX383</f>
        <v>0</v>
      </c>
      <c r="AZ383" s="1226">
        <f t="shared" si="514"/>
        <v>0</v>
      </c>
      <c r="BA383" s="1179"/>
      <c r="BB383" s="1178">
        <v>337980</v>
      </c>
      <c r="BC383" s="1169">
        <f>BA383*BB383</f>
        <v>0</v>
      </c>
      <c r="BD383" s="1178">
        <v>1736492.94</v>
      </c>
      <c r="BE383" s="1223">
        <f>BA383*BD383</f>
        <v>0</v>
      </c>
      <c r="BF383" s="1223">
        <f t="shared" si="515"/>
        <v>0</v>
      </c>
      <c r="BG383" s="1223"/>
      <c r="BH383" s="1166">
        <f t="shared" si="505"/>
        <v>1</v>
      </c>
      <c r="BI383" s="1178">
        <v>337980</v>
      </c>
      <c r="BJ383" s="1169">
        <f>BH383*BI383</f>
        <v>337980</v>
      </c>
      <c r="BK383" s="1178">
        <v>1736492.94</v>
      </c>
      <c r="BL383" s="1223">
        <f>BH383*BK383</f>
        <v>1736492.94</v>
      </c>
      <c r="BM383" s="1223">
        <f t="shared" si="516"/>
        <v>2074472.94</v>
      </c>
      <c r="BN383" s="1166">
        <f t="shared" si="506"/>
        <v>0</v>
      </c>
      <c r="BO383" s="1178">
        <v>337980</v>
      </c>
      <c r="BP383" s="1169">
        <f>BN383*BO383</f>
        <v>0</v>
      </c>
      <c r="BQ383" s="1178">
        <v>1736492.94</v>
      </c>
      <c r="BR383" s="1223">
        <f>BN383*BQ383</f>
        <v>0</v>
      </c>
      <c r="BS383" s="1223">
        <f t="shared" si="517"/>
        <v>0</v>
      </c>
    </row>
    <row r="384" spans="1:203" s="1189" customFormat="1" ht="30.75" customHeight="1" outlineLevel="1" x14ac:dyDescent="0.2">
      <c r="A384" s="1258" t="s">
        <v>866</v>
      </c>
      <c r="B384" s="1250" t="s">
        <v>1485</v>
      </c>
      <c r="C384" s="1188" t="s">
        <v>1261</v>
      </c>
      <c r="D384" s="1177">
        <v>2</v>
      </c>
      <c r="E384" s="1178">
        <v>90000</v>
      </c>
      <c r="F384" s="1169">
        <f>D384*E384</f>
        <v>180000</v>
      </c>
      <c r="G384" s="1178">
        <v>567000</v>
      </c>
      <c r="H384" s="1223">
        <f>D384*G384</f>
        <v>1134000</v>
      </c>
      <c r="I384" s="1223">
        <f t="shared" si="507"/>
        <v>1314000</v>
      </c>
      <c r="J384" s="1223"/>
      <c r="K384" s="1179"/>
      <c r="L384" s="1180">
        <v>90000</v>
      </c>
      <c r="M384" s="1173">
        <f>K384*L384</f>
        <v>0</v>
      </c>
      <c r="N384" s="1180">
        <v>567000</v>
      </c>
      <c r="O384" s="1226">
        <f>K384*N384</f>
        <v>0</v>
      </c>
      <c r="P384" s="1226">
        <f t="shared" si="508"/>
        <v>0</v>
      </c>
      <c r="Q384" s="1179"/>
      <c r="R384" s="1180">
        <v>90000</v>
      </c>
      <c r="S384" s="1173">
        <f>Q384*R384</f>
        <v>0</v>
      </c>
      <c r="T384" s="1180">
        <v>567000</v>
      </c>
      <c r="U384" s="1226">
        <f>Q384*T384</f>
        <v>0</v>
      </c>
      <c r="V384" s="1226">
        <f t="shared" si="509"/>
        <v>0</v>
      </c>
      <c r="W384" s="1188">
        <v>2</v>
      </c>
      <c r="X384" s="1180">
        <v>90000</v>
      </c>
      <c r="Y384" s="1173">
        <f>W384*X384</f>
        <v>180000</v>
      </c>
      <c r="Z384" s="1180">
        <v>567000</v>
      </c>
      <c r="AA384" s="1226">
        <f>W384*Z384</f>
        <v>1134000</v>
      </c>
      <c r="AB384" s="1226">
        <f t="shared" si="510"/>
        <v>1314000</v>
      </c>
      <c r="AC384" s="1179"/>
      <c r="AD384" s="1180">
        <v>90000</v>
      </c>
      <c r="AE384" s="1173">
        <f>AC384*AD384</f>
        <v>0</v>
      </c>
      <c r="AF384" s="1180">
        <v>567000</v>
      </c>
      <c r="AG384" s="1226">
        <f>AC384*AF384</f>
        <v>0</v>
      </c>
      <c r="AH384" s="1226">
        <f t="shared" si="511"/>
        <v>0</v>
      </c>
      <c r="AI384" s="1179"/>
      <c r="AJ384" s="1180">
        <v>90000</v>
      </c>
      <c r="AK384" s="1173">
        <f>AI384*AJ384</f>
        <v>0</v>
      </c>
      <c r="AL384" s="1180">
        <v>567000</v>
      </c>
      <c r="AM384" s="1226">
        <f>AI384*AL384</f>
        <v>0</v>
      </c>
      <c r="AN384" s="1226">
        <f t="shared" si="512"/>
        <v>0</v>
      </c>
      <c r="AO384" s="1179"/>
      <c r="AP384" s="1180">
        <v>90000</v>
      </c>
      <c r="AQ384" s="1173">
        <f>AO384*AP384</f>
        <v>0</v>
      </c>
      <c r="AR384" s="1180">
        <v>567000</v>
      </c>
      <c r="AS384" s="1226">
        <f>AO384*AR384</f>
        <v>0</v>
      </c>
      <c r="AT384" s="1226">
        <f t="shared" si="513"/>
        <v>0</v>
      </c>
      <c r="AU384" s="1179"/>
      <c r="AV384" s="1180">
        <v>90000</v>
      </c>
      <c r="AW384" s="1173">
        <f>AU384*AV384</f>
        <v>0</v>
      </c>
      <c r="AX384" s="1180">
        <v>567000</v>
      </c>
      <c r="AY384" s="1226">
        <f>AU384*AX384</f>
        <v>0</v>
      </c>
      <c r="AZ384" s="1226">
        <f t="shared" si="514"/>
        <v>0</v>
      </c>
      <c r="BA384" s="1179"/>
      <c r="BB384" s="1178">
        <v>90000</v>
      </c>
      <c r="BC384" s="1169">
        <f>BA384*BB384</f>
        <v>0</v>
      </c>
      <c r="BD384" s="1178">
        <v>567000</v>
      </c>
      <c r="BE384" s="1223">
        <f>BA384*BD384</f>
        <v>0</v>
      </c>
      <c r="BF384" s="1223">
        <f t="shared" si="515"/>
        <v>0</v>
      </c>
      <c r="BG384" s="1223"/>
      <c r="BH384" s="1166">
        <f t="shared" si="505"/>
        <v>2</v>
      </c>
      <c r="BI384" s="1178">
        <v>90000</v>
      </c>
      <c r="BJ384" s="1169">
        <f>BH384*BI384</f>
        <v>180000</v>
      </c>
      <c r="BK384" s="1178">
        <v>567000</v>
      </c>
      <c r="BL384" s="1223">
        <f>BH384*BK384</f>
        <v>1134000</v>
      </c>
      <c r="BM384" s="1223">
        <f t="shared" si="516"/>
        <v>1314000</v>
      </c>
      <c r="BN384" s="1166">
        <f t="shared" si="506"/>
        <v>0</v>
      </c>
      <c r="BO384" s="1178">
        <v>90000</v>
      </c>
      <c r="BP384" s="1169">
        <f>BN384*BO384</f>
        <v>0</v>
      </c>
      <c r="BQ384" s="1178">
        <v>567000</v>
      </c>
      <c r="BR384" s="1223">
        <f>BN384*BQ384</f>
        <v>0</v>
      </c>
      <c r="BS384" s="1223">
        <f t="shared" si="517"/>
        <v>0</v>
      </c>
    </row>
    <row r="385" spans="1:71" ht="29.25" customHeight="1" outlineLevel="1" x14ac:dyDescent="0.2">
      <c r="A385" s="1258" t="s">
        <v>867</v>
      </c>
      <c r="B385" s="1250" t="s">
        <v>1486</v>
      </c>
      <c r="C385" s="1188" t="s">
        <v>1261</v>
      </c>
      <c r="D385" s="1177">
        <v>5</v>
      </c>
      <c r="E385" s="1222">
        <v>90000</v>
      </c>
      <c r="F385" s="1223">
        <f>D385*E385</f>
        <v>450000</v>
      </c>
      <c r="G385" s="1222">
        <v>737100</v>
      </c>
      <c r="H385" s="1223">
        <f>D385*G385</f>
        <v>3685500</v>
      </c>
      <c r="I385" s="1223">
        <f t="shared" si="507"/>
        <v>4135500</v>
      </c>
      <c r="J385" s="1223"/>
      <c r="K385" s="1179"/>
      <c r="L385" s="1225">
        <v>90000</v>
      </c>
      <c r="M385" s="1226">
        <f>K385*L385</f>
        <v>0</v>
      </c>
      <c r="N385" s="1225">
        <v>737100</v>
      </c>
      <c r="O385" s="1226">
        <f>K385*N385</f>
        <v>0</v>
      </c>
      <c r="P385" s="1226">
        <f t="shared" si="508"/>
        <v>0</v>
      </c>
      <c r="Q385" s="1179"/>
      <c r="R385" s="1225">
        <v>90000</v>
      </c>
      <c r="S385" s="1226">
        <f>Q385*R385</f>
        <v>0</v>
      </c>
      <c r="T385" s="1225">
        <v>737100</v>
      </c>
      <c r="U385" s="1226">
        <f>Q385*T385</f>
        <v>0</v>
      </c>
      <c r="V385" s="1226">
        <f t="shared" si="509"/>
        <v>0</v>
      </c>
      <c r="W385" s="1188">
        <v>5</v>
      </c>
      <c r="X385" s="1225">
        <v>90000</v>
      </c>
      <c r="Y385" s="1226">
        <f>W385*X385</f>
        <v>450000</v>
      </c>
      <c r="Z385" s="1225">
        <v>737100</v>
      </c>
      <c r="AA385" s="1226">
        <f>W385*Z385</f>
        <v>3685500</v>
      </c>
      <c r="AB385" s="1226">
        <f t="shared" si="510"/>
        <v>4135500</v>
      </c>
      <c r="AC385" s="1179"/>
      <c r="AD385" s="1225">
        <v>90000</v>
      </c>
      <c r="AE385" s="1226">
        <f>AC385*AD385</f>
        <v>0</v>
      </c>
      <c r="AF385" s="1225">
        <v>737100</v>
      </c>
      <c r="AG385" s="1226">
        <f>AC385*AF385</f>
        <v>0</v>
      </c>
      <c r="AH385" s="1226">
        <f t="shared" si="511"/>
        <v>0</v>
      </c>
      <c r="AI385" s="1179"/>
      <c r="AJ385" s="1225">
        <v>90000</v>
      </c>
      <c r="AK385" s="1226">
        <f>AI385*AJ385</f>
        <v>0</v>
      </c>
      <c r="AL385" s="1225">
        <v>737100</v>
      </c>
      <c r="AM385" s="1226">
        <f>AI385*AL385</f>
        <v>0</v>
      </c>
      <c r="AN385" s="1226">
        <f t="shared" si="512"/>
        <v>0</v>
      </c>
      <c r="AO385" s="1179"/>
      <c r="AP385" s="1225">
        <v>90000</v>
      </c>
      <c r="AQ385" s="1226">
        <f>AO385*AP385</f>
        <v>0</v>
      </c>
      <c r="AR385" s="1225">
        <v>737100</v>
      </c>
      <c r="AS385" s="1226">
        <f>AO385*AR385</f>
        <v>0</v>
      </c>
      <c r="AT385" s="1226">
        <f t="shared" si="513"/>
        <v>0</v>
      </c>
      <c r="AU385" s="1179"/>
      <c r="AV385" s="1225">
        <v>90000</v>
      </c>
      <c r="AW385" s="1226">
        <f>AU385*AV385</f>
        <v>0</v>
      </c>
      <c r="AX385" s="1225">
        <v>737100</v>
      </c>
      <c r="AY385" s="1226">
        <f>AU385*AX385</f>
        <v>0</v>
      </c>
      <c r="AZ385" s="1226">
        <f t="shared" si="514"/>
        <v>0</v>
      </c>
      <c r="BA385" s="1179"/>
      <c r="BB385" s="1222">
        <v>90000</v>
      </c>
      <c r="BC385" s="1223">
        <f>BA385*BB385</f>
        <v>0</v>
      </c>
      <c r="BD385" s="1222">
        <v>737100</v>
      </c>
      <c r="BE385" s="1223">
        <f>BA385*BD385</f>
        <v>0</v>
      </c>
      <c r="BF385" s="1223">
        <f t="shared" si="515"/>
        <v>0</v>
      </c>
      <c r="BG385" s="1223"/>
      <c r="BH385" s="1166">
        <f t="shared" si="505"/>
        <v>5</v>
      </c>
      <c r="BI385" s="1222">
        <v>90000</v>
      </c>
      <c r="BJ385" s="1223">
        <f>BH385*BI385</f>
        <v>450000</v>
      </c>
      <c r="BK385" s="1222">
        <v>737100</v>
      </c>
      <c r="BL385" s="1223">
        <f>BH385*BK385</f>
        <v>3685500</v>
      </c>
      <c r="BM385" s="1223">
        <f t="shared" si="516"/>
        <v>4135500</v>
      </c>
      <c r="BN385" s="1166">
        <f t="shared" si="506"/>
        <v>0</v>
      </c>
      <c r="BO385" s="1222">
        <v>90000</v>
      </c>
      <c r="BP385" s="1223">
        <f>BN385*BO385</f>
        <v>0</v>
      </c>
      <c r="BQ385" s="1222">
        <v>737100</v>
      </c>
      <c r="BR385" s="1223">
        <f>BN385*BQ385</f>
        <v>0</v>
      </c>
      <c r="BS385" s="1223">
        <f t="shared" si="517"/>
        <v>0</v>
      </c>
    </row>
    <row r="386" spans="1:71" s="1260" customFormat="1" ht="32.25" customHeight="1" outlineLevel="1" x14ac:dyDescent="0.25">
      <c r="A386" s="1259" t="s">
        <v>868</v>
      </c>
      <c r="B386" s="1210" t="s">
        <v>1487</v>
      </c>
      <c r="C386" s="1191"/>
      <c r="D386" s="1191"/>
      <c r="E386" s="1211"/>
      <c r="F386" s="1211">
        <f>SUM(F387:F403)</f>
        <v>3427405.8353800001</v>
      </c>
      <c r="G386" s="1211"/>
      <c r="H386" s="1211">
        <f>SUM(H387:H403)</f>
        <v>3148873.3837000001</v>
      </c>
      <c r="I386" s="1211">
        <f>SUM(I387:I403)</f>
        <v>6576279.2190800011</v>
      </c>
      <c r="J386" s="1211"/>
      <c r="K386" s="1192"/>
      <c r="L386" s="1191"/>
      <c r="M386" s="1191">
        <f>SUM(M387:M403)</f>
        <v>0</v>
      </c>
      <c r="N386" s="1191"/>
      <c r="O386" s="1191">
        <f>SUM(O387:O403)</f>
        <v>0</v>
      </c>
      <c r="P386" s="1191">
        <f>SUM(P387:P403)</f>
        <v>0</v>
      </c>
      <c r="Q386" s="1192"/>
      <c r="R386" s="1191"/>
      <c r="S386" s="1191">
        <f>SUM(S387:S403)</f>
        <v>0</v>
      </c>
      <c r="T386" s="1191"/>
      <c r="U386" s="1191">
        <f>SUM(U387:U403)</f>
        <v>0</v>
      </c>
      <c r="V386" s="1191">
        <f>SUM(V387:V403)</f>
        <v>0</v>
      </c>
      <c r="W386" s="1193"/>
      <c r="X386" s="1191"/>
      <c r="Y386" s="1191">
        <f>SUM(Y387:Y403)</f>
        <v>1790376.3006899999</v>
      </c>
      <c r="Z386" s="1191"/>
      <c r="AA386" s="1191">
        <f>SUM(AA387:AA403)</f>
        <v>1369543.0398500001</v>
      </c>
      <c r="AB386" s="1191">
        <f>SUM(AB387:AB403)</f>
        <v>3159919.3405400002</v>
      </c>
      <c r="AC386" s="1192"/>
      <c r="AD386" s="1191"/>
      <c r="AE386" s="1191">
        <f>SUM(AE387:AE403)</f>
        <v>0</v>
      </c>
      <c r="AF386" s="1191"/>
      <c r="AG386" s="1191">
        <f>SUM(AG387:AG403)</f>
        <v>0</v>
      </c>
      <c r="AH386" s="1191">
        <f>SUM(AH387:AH403)</f>
        <v>0</v>
      </c>
      <c r="AI386" s="1192"/>
      <c r="AJ386" s="1191"/>
      <c r="AK386" s="1191">
        <f>SUM(AK387:AK403)</f>
        <v>0</v>
      </c>
      <c r="AL386" s="1191"/>
      <c r="AM386" s="1191">
        <f>SUM(AM387:AM403)</f>
        <v>0</v>
      </c>
      <c r="AN386" s="1191">
        <f>SUM(AN387:AN403)</f>
        <v>0</v>
      </c>
      <c r="AO386" s="1192"/>
      <c r="AP386" s="1191"/>
      <c r="AQ386" s="1191">
        <f>SUM(AQ387:AQ403)</f>
        <v>0</v>
      </c>
      <c r="AR386" s="1191"/>
      <c r="AS386" s="1191">
        <f>SUM(AS387:AS403)</f>
        <v>0</v>
      </c>
      <c r="AT386" s="1191">
        <f>SUM(AT387:AT403)</f>
        <v>0</v>
      </c>
      <c r="AU386" s="1192"/>
      <c r="AV386" s="1191"/>
      <c r="AW386" s="1191">
        <f>SUM(AW387:AW403)</f>
        <v>0</v>
      </c>
      <c r="AX386" s="1191"/>
      <c r="AY386" s="1191">
        <f>SUM(AY387:AY403)</f>
        <v>0</v>
      </c>
      <c r="AZ386" s="1191">
        <f>SUM(AZ387:AZ403)</f>
        <v>0</v>
      </c>
      <c r="BA386" s="1192"/>
      <c r="BB386" s="1211"/>
      <c r="BC386" s="1211">
        <f>SUM(BC387:BC403)</f>
        <v>0</v>
      </c>
      <c r="BD386" s="1211"/>
      <c r="BE386" s="1211">
        <f>SUM(BE387:BE403)</f>
        <v>0</v>
      </c>
      <c r="BF386" s="1211">
        <f>SUM(BF387:BF403)</f>
        <v>0</v>
      </c>
      <c r="BG386" s="1211"/>
      <c r="BH386" s="1166">
        <f t="shared" si="505"/>
        <v>0</v>
      </c>
      <c r="BI386" s="1211"/>
      <c r="BJ386" s="1211">
        <f>SUM(BJ387:BJ403)</f>
        <v>1790376.3006899999</v>
      </c>
      <c r="BK386" s="1211"/>
      <c r="BL386" s="1211">
        <f>SUM(BL387:BL403)</f>
        <v>1369543.0398500001</v>
      </c>
      <c r="BM386" s="1211">
        <f>SUM(BM387:BM403)</f>
        <v>3159919.3405400002</v>
      </c>
      <c r="BN386" s="1166">
        <f t="shared" si="506"/>
        <v>0</v>
      </c>
      <c r="BO386" s="1211"/>
      <c r="BP386" s="1211">
        <f>SUM(BP387:BP403)</f>
        <v>1637029.5346899999</v>
      </c>
      <c r="BQ386" s="1211"/>
      <c r="BR386" s="1211">
        <f>SUM(BR387:BR403)</f>
        <v>1779330.3438500001</v>
      </c>
      <c r="BS386" s="1211">
        <f>SUM(BS387:BS403)</f>
        <v>3416359.8785400004</v>
      </c>
    </row>
    <row r="387" spans="1:71" s="1262" customFormat="1" ht="42.75" outlineLevel="1" x14ac:dyDescent="0.25">
      <c r="A387" s="1258" t="s">
        <v>869</v>
      </c>
      <c r="B387" s="1261" t="s">
        <v>1488</v>
      </c>
      <c r="C387" s="1202" t="s">
        <v>33</v>
      </c>
      <c r="D387" s="1203">
        <v>3.78</v>
      </c>
      <c r="E387" s="1222">
        <v>114800</v>
      </c>
      <c r="F387" s="1223">
        <f t="shared" ref="F387:F403" si="518">D387*E387</f>
        <v>433944</v>
      </c>
      <c r="G387" s="1222">
        <v>91879.3</v>
      </c>
      <c r="H387" s="1223">
        <f>D387*G387</f>
        <v>347303.75400000002</v>
      </c>
      <c r="I387" s="1223">
        <f t="shared" ref="I387:I403" si="519">E387*D387+G387*D387</f>
        <v>781247.75399999996</v>
      </c>
      <c r="J387" s="1223"/>
      <c r="K387" s="1204"/>
      <c r="L387" s="1225">
        <v>114800</v>
      </c>
      <c r="M387" s="1226">
        <f t="shared" ref="M387:M403" si="520">K387*L387</f>
        <v>0</v>
      </c>
      <c r="N387" s="1225">
        <v>91879.3</v>
      </c>
      <c r="O387" s="1226">
        <f>K387*N387</f>
        <v>0</v>
      </c>
      <c r="P387" s="1226">
        <f t="shared" ref="P387:P403" si="521">L387*K387+N387*K387</f>
        <v>0</v>
      </c>
      <c r="Q387" s="1204"/>
      <c r="R387" s="1225">
        <v>114800</v>
      </c>
      <c r="S387" s="1226">
        <f t="shared" ref="S387:S403" si="522">Q387*R387</f>
        <v>0</v>
      </c>
      <c r="T387" s="1225">
        <v>91879.3</v>
      </c>
      <c r="U387" s="1226">
        <f>Q387*T387</f>
        <v>0</v>
      </c>
      <c r="V387" s="1226">
        <f t="shared" ref="V387:V403" si="523">R387*Q387+T387*Q387</f>
        <v>0</v>
      </c>
      <c r="W387" s="1218">
        <f>D387</f>
        <v>3.78</v>
      </c>
      <c r="X387" s="1225">
        <v>114800</v>
      </c>
      <c r="Y387" s="1226">
        <f t="shared" ref="Y387:Y403" si="524">W387*X387</f>
        <v>433944</v>
      </c>
      <c r="Z387" s="1225">
        <v>91879.3</v>
      </c>
      <c r="AA387" s="1226">
        <f>W387*Z387</f>
        <v>347303.75400000002</v>
      </c>
      <c r="AB387" s="1226">
        <f t="shared" ref="AB387:AB403" si="525">X387*W387+Z387*W387</f>
        <v>781247.75399999996</v>
      </c>
      <c r="AC387" s="1204"/>
      <c r="AD387" s="1225">
        <v>114800</v>
      </c>
      <c r="AE387" s="1226">
        <f t="shared" ref="AE387:AE403" si="526">AC387*AD387</f>
        <v>0</v>
      </c>
      <c r="AF387" s="1225">
        <v>91879.3</v>
      </c>
      <c r="AG387" s="1226">
        <f>AC387*AF387</f>
        <v>0</v>
      </c>
      <c r="AH387" s="1226">
        <f t="shared" ref="AH387:AH403" si="527">AD387*AC387+AF387*AC387</f>
        <v>0</v>
      </c>
      <c r="AI387" s="1204"/>
      <c r="AJ387" s="1225">
        <v>114800</v>
      </c>
      <c r="AK387" s="1226">
        <f t="shared" ref="AK387:AK403" si="528">AI387*AJ387</f>
        <v>0</v>
      </c>
      <c r="AL387" s="1225">
        <v>91879.3</v>
      </c>
      <c r="AM387" s="1226">
        <f>AI387*AL387</f>
        <v>0</v>
      </c>
      <c r="AN387" s="1226">
        <f t="shared" ref="AN387:AN403" si="529">AJ387*AI387+AL387*AI387</f>
        <v>0</v>
      </c>
      <c r="AO387" s="1204"/>
      <c r="AP387" s="1225">
        <v>114800</v>
      </c>
      <c r="AQ387" s="1226">
        <f t="shared" ref="AQ387:AQ403" si="530">AO387*AP387</f>
        <v>0</v>
      </c>
      <c r="AR387" s="1225">
        <v>91879.3</v>
      </c>
      <c r="AS387" s="1226">
        <f>AO387*AR387</f>
        <v>0</v>
      </c>
      <c r="AT387" s="1226">
        <f t="shared" ref="AT387:AT403" si="531">AP387*AO387+AR387*AO387</f>
        <v>0</v>
      </c>
      <c r="AU387" s="1204"/>
      <c r="AV387" s="1225">
        <v>114800</v>
      </c>
      <c r="AW387" s="1226">
        <f t="shared" ref="AW387:AW403" si="532">AU387*AV387</f>
        <v>0</v>
      </c>
      <c r="AX387" s="1225">
        <v>91879.3</v>
      </c>
      <c r="AY387" s="1226">
        <f>AU387*AX387</f>
        <v>0</v>
      </c>
      <c r="AZ387" s="1226">
        <f t="shared" ref="AZ387:AZ403" si="533">AV387*AU387+AX387*AU387</f>
        <v>0</v>
      </c>
      <c r="BA387" s="1204"/>
      <c r="BB387" s="1222">
        <v>114800</v>
      </c>
      <c r="BC387" s="1223">
        <f t="shared" ref="BC387:BC403" si="534">BA387*BB387</f>
        <v>0</v>
      </c>
      <c r="BD387" s="1222">
        <v>91879.3</v>
      </c>
      <c r="BE387" s="1223">
        <f>BA387*BD387</f>
        <v>0</v>
      </c>
      <c r="BF387" s="1223">
        <f t="shared" ref="BF387:BF403" si="535">BB387*BA387+BD387*BA387</f>
        <v>0</v>
      </c>
      <c r="BG387" s="1223"/>
      <c r="BH387" s="1166">
        <f t="shared" si="505"/>
        <v>3.78</v>
      </c>
      <c r="BI387" s="1222">
        <v>114800</v>
      </c>
      <c r="BJ387" s="1223">
        <f t="shared" ref="BJ387:BJ403" si="536">BH387*BI387</f>
        <v>433944</v>
      </c>
      <c r="BK387" s="1222">
        <v>91879.3</v>
      </c>
      <c r="BL387" s="1223">
        <f>BH387*BK387</f>
        <v>347303.75400000002</v>
      </c>
      <c r="BM387" s="1223">
        <f t="shared" ref="BM387:BM403" si="537">BI387*BH387+BK387*BH387</f>
        <v>781247.75399999996</v>
      </c>
      <c r="BN387" s="1166">
        <f t="shared" si="506"/>
        <v>0</v>
      </c>
      <c r="BO387" s="1222">
        <v>114800</v>
      </c>
      <c r="BP387" s="1223">
        <f t="shared" ref="BP387:BP403" si="538">BN387*BO387</f>
        <v>0</v>
      </c>
      <c r="BQ387" s="1222">
        <v>91879.3</v>
      </c>
      <c r="BR387" s="1223">
        <f>BN387*BQ387</f>
        <v>0</v>
      </c>
      <c r="BS387" s="1223">
        <f t="shared" ref="BS387:BS403" si="539">BO387*BN387+BQ387*BN387</f>
        <v>0</v>
      </c>
    </row>
    <row r="388" spans="1:71" s="1262" customFormat="1" ht="42.75" outlineLevel="1" x14ac:dyDescent="0.25">
      <c r="A388" s="1258" t="s">
        <v>870</v>
      </c>
      <c r="B388" s="1261" t="s">
        <v>1489</v>
      </c>
      <c r="C388" s="1202" t="s">
        <v>1490</v>
      </c>
      <c r="D388" s="1203">
        <v>7</v>
      </c>
      <c r="E388" s="1222">
        <v>67567.990000000005</v>
      </c>
      <c r="F388" s="1223">
        <f t="shared" si="518"/>
        <v>472975.93000000005</v>
      </c>
      <c r="G388" s="1222">
        <v>11231.08</v>
      </c>
      <c r="H388" s="1223">
        <f>D388*G388</f>
        <v>78617.56</v>
      </c>
      <c r="I388" s="1223">
        <f t="shared" si="519"/>
        <v>551593.49</v>
      </c>
      <c r="J388" s="1223"/>
      <c r="K388" s="1204"/>
      <c r="L388" s="1225">
        <v>67567.990000000005</v>
      </c>
      <c r="M388" s="1226">
        <f t="shared" si="520"/>
        <v>0</v>
      </c>
      <c r="N388" s="1225">
        <v>11231.08</v>
      </c>
      <c r="O388" s="1226">
        <f>K388*N388</f>
        <v>0</v>
      </c>
      <c r="P388" s="1226">
        <f t="shared" si="521"/>
        <v>0</v>
      </c>
      <c r="Q388" s="1204"/>
      <c r="R388" s="1225">
        <v>67567.990000000005</v>
      </c>
      <c r="S388" s="1226">
        <f t="shared" si="522"/>
        <v>0</v>
      </c>
      <c r="T388" s="1225">
        <v>11231.08</v>
      </c>
      <c r="U388" s="1226">
        <f>Q388*T388</f>
        <v>0</v>
      </c>
      <c r="V388" s="1226">
        <f t="shared" si="523"/>
        <v>0</v>
      </c>
      <c r="W388" s="1218">
        <v>4</v>
      </c>
      <c r="X388" s="1225">
        <v>67567.990000000005</v>
      </c>
      <c r="Y388" s="1226">
        <f t="shared" si="524"/>
        <v>270271.96000000002</v>
      </c>
      <c r="Z388" s="1225">
        <v>11231.08</v>
      </c>
      <c r="AA388" s="1226">
        <f>W388*Z388</f>
        <v>44924.32</v>
      </c>
      <c r="AB388" s="1226">
        <f t="shared" si="525"/>
        <v>315196.28000000003</v>
      </c>
      <c r="AC388" s="1204"/>
      <c r="AD388" s="1225">
        <v>67567.990000000005</v>
      </c>
      <c r="AE388" s="1226">
        <f t="shared" si="526"/>
        <v>0</v>
      </c>
      <c r="AF388" s="1225">
        <v>11231.08</v>
      </c>
      <c r="AG388" s="1226">
        <f>AC388*AF388</f>
        <v>0</v>
      </c>
      <c r="AH388" s="1226">
        <f t="shared" si="527"/>
        <v>0</v>
      </c>
      <c r="AI388" s="1204"/>
      <c r="AJ388" s="1225">
        <v>67567.990000000005</v>
      </c>
      <c r="AK388" s="1226">
        <f t="shared" si="528"/>
        <v>0</v>
      </c>
      <c r="AL388" s="1225">
        <v>11231.08</v>
      </c>
      <c r="AM388" s="1226">
        <f>AI388*AL388</f>
        <v>0</v>
      </c>
      <c r="AN388" s="1226">
        <f t="shared" si="529"/>
        <v>0</v>
      </c>
      <c r="AO388" s="1204"/>
      <c r="AP388" s="1225">
        <v>67567.990000000005</v>
      </c>
      <c r="AQ388" s="1226">
        <f t="shared" si="530"/>
        <v>0</v>
      </c>
      <c r="AR388" s="1225">
        <v>11231.08</v>
      </c>
      <c r="AS388" s="1226">
        <f>AO388*AR388</f>
        <v>0</v>
      </c>
      <c r="AT388" s="1226">
        <f t="shared" si="531"/>
        <v>0</v>
      </c>
      <c r="AU388" s="1204"/>
      <c r="AV388" s="1225">
        <v>67567.990000000005</v>
      </c>
      <c r="AW388" s="1226">
        <f t="shared" si="532"/>
        <v>0</v>
      </c>
      <c r="AX388" s="1225">
        <v>11231.08</v>
      </c>
      <c r="AY388" s="1226">
        <f>AU388*AX388</f>
        <v>0</v>
      </c>
      <c r="AZ388" s="1226">
        <f t="shared" si="533"/>
        <v>0</v>
      </c>
      <c r="BA388" s="1204"/>
      <c r="BB388" s="1222">
        <v>67567.990000000005</v>
      </c>
      <c r="BC388" s="1223">
        <f t="shared" si="534"/>
        <v>0</v>
      </c>
      <c r="BD388" s="1222">
        <v>11231.08</v>
      </c>
      <c r="BE388" s="1223">
        <f>BA388*BD388</f>
        <v>0</v>
      </c>
      <c r="BF388" s="1223">
        <f t="shared" si="535"/>
        <v>0</v>
      </c>
      <c r="BG388" s="1223"/>
      <c r="BH388" s="1166">
        <f t="shared" si="505"/>
        <v>4</v>
      </c>
      <c r="BI388" s="1222">
        <v>67567.990000000005</v>
      </c>
      <c r="BJ388" s="1223">
        <f t="shared" si="536"/>
        <v>270271.96000000002</v>
      </c>
      <c r="BK388" s="1222">
        <v>11231.08</v>
      </c>
      <c r="BL388" s="1223">
        <f>BH388*BK388</f>
        <v>44924.32</v>
      </c>
      <c r="BM388" s="1223">
        <f t="shared" si="537"/>
        <v>315196.28000000003</v>
      </c>
      <c r="BN388" s="1166">
        <f t="shared" si="506"/>
        <v>3</v>
      </c>
      <c r="BO388" s="1222">
        <v>67567.990000000005</v>
      </c>
      <c r="BP388" s="1223">
        <f t="shared" si="538"/>
        <v>202703.97000000003</v>
      </c>
      <c r="BQ388" s="1222">
        <v>11231.08</v>
      </c>
      <c r="BR388" s="1223">
        <f>BN388*BQ388</f>
        <v>33693.24</v>
      </c>
      <c r="BS388" s="1223">
        <f t="shared" si="539"/>
        <v>236397.21000000002</v>
      </c>
    </row>
    <row r="389" spans="1:71" s="1262" customFormat="1" ht="28.5" outlineLevel="1" x14ac:dyDescent="0.25">
      <c r="A389" s="1258" t="s">
        <v>871</v>
      </c>
      <c r="B389" s="1217" t="s">
        <v>1491</v>
      </c>
      <c r="C389" s="1202" t="s">
        <v>1189</v>
      </c>
      <c r="D389" s="1203">
        <v>21.8</v>
      </c>
      <c r="E389" s="1222">
        <v>10218</v>
      </c>
      <c r="F389" s="1223">
        <f t="shared" si="518"/>
        <v>222752.4</v>
      </c>
      <c r="G389" s="1222">
        <v>29000</v>
      </c>
      <c r="H389" s="1223">
        <f>D389*G389</f>
        <v>632200</v>
      </c>
      <c r="I389" s="1223">
        <f t="shared" si="519"/>
        <v>854952.4</v>
      </c>
      <c r="J389" s="1223"/>
      <c r="K389" s="1204"/>
      <c r="L389" s="1225">
        <v>10218</v>
      </c>
      <c r="M389" s="1226">
        <f t="shared" si="520"/>
        <v>0</v>
      </c>
      <c r="N389" s="1225">
        <v>29000</v>
      </c>
      <c r="O389" s="1226">
        <f>K389*N389</f>
        <v>0</v>
      </c>
      <c r="P389" s="1226">
        <f t="shared" si="521"/>
        <v>0</v>
      </c>
      <c r="Q389" s="1204"/>
      <c r="R389" s="1225">
        <v>10218</v>
      </c>
      <c r="S389" s="1226">
        <f t="shared" si="522"/>
        <v>0</v>
      </c>
      <c r="T389" s="1225">
        <v>29000</v>
      </c>
      <c r="U389" s="1226">
        <f>Q389*T389</f>
        <v>0</v>
      </c>
      <c r="V389" s="1226">
        <f t="shared" si="523"/>
        <v>0</v>
      </c>
      <c r="W389" s="1218">
        <v>10</v>
      </c>
      <c r="X389" s="1225">
        <v>10218</v>
      </c>
      <c r="Y389" s="1226">
        <f t="shared" si="524"/>
        <v>102180</v>
      </c>
      <c r="Z389" s="1225">
        <v>29000</v>
      </c>
      <c r="AA389" s="1226">
        <f>W389*Z389</f>
        <v>290000</v>
      </c>
      <c r="AB389" s="1226">
        <f t="shared" si="525"/>
        <v>392180</v>
      </c>
      <c r="AC389" s="1204"/>
      <c r="AD389" s="1225">
        <v>10218</v>
      </c>
      <c r="AE389" s="1226">
        <f t="shared" si="526"/>
        <v>0</v>
      </c>
      <c r="AF389" s="1225">
        <v>29000</v>
      </c>
      <c r="AG389" s="1226">
        <f>AC389*AF389</f>
        <v>0</v>
      </c>
      <c r="AH389" s="1226">
        <f t="shared" si="527"/>
        <v>0</v>
      </c>
      <c r="AI389" s="1204"/>
      <c r="AJ389" s="1225">
        <v>10218</v>
      </c>
      <c r="AK389" s="1226">
        <f t="shared" si="528"/>
        <v>0</v>
      </c>
      <c r="AL389" s="1225">
        <v>29000</v>
      </c>
      <c r="AM389" s="1226">
        <f>AI389*AL389</f>
        <v>0</v>
      </c>
      <c r="AN389" s="1226">
        <f t="shared" si="529"/>
        <v>0</v>
      </c>
      <c r="AO389" s="1204"/>
      <c r="AP389" s="1225">
        <v>10218</v>
      </c>
      <c r="AQ389" s="1226">
        <f t="shared" si="530"/>
        <v>0</v>
      </c>
      <c r="AR389" s="1225">
        <v>29000</v>
      </c>
      <c r="AS389" s="1226">
        <f>AO389*AR389</f>
        <v>0</v>
      </c>
      <c r="AT389" s="1226">
        <f t="shared" si="531"/>
        <v>0</v>
      </c>
      <c r="AU389" s="1204"/>
      <c r="AV389" s="1225">
        <v>10218</v>
      </c>
      <c r="AW389" s="1226">
        <f t="shared" si="532"/>
        <v>0</v>
      </c>
      <c r="AX389" s="1225">
        <v>29000</v>
      </c>
      <c r="AY389" s="1226">
        <f>AU389*AX389</f>
        <v>0</v>
      </c>
      <c r="AZ389" s="1226">
        <f t="shared" si="533"/>
        <v>0</v>
      </c>
      <c r="BA389" s="1204"/>
      <c r="BB389" s="1222">
        <v>10218</v>
      </c>
      <c r="BC389" s="1223">
        <f t="shared" si="534"/>
        <v>0</v>
      </c>
      <c r="BD389" s="1222">
        <v>29000</v>
      </c>
      <c r="BE389" s="1223">
        <f>BA389*BD389</f>
        <v>0</v>
      </c>
      <c r="BF389" s="1223">
        <f t="shared" si="535"/>
        <v>0</v>
      </c>
      <c r="BG389" s="1223"/>
      <c r="BH389" s="1166">
        <f t="shared" si="505"/>
        <v>10</v>
      </c>
      <c r="BI389" s="1222">
        <v>10218</v>
      </c>
      <c r="BJ389" s="1223">
        <f t="shared" si="536"/>
        <v>102180</v>
      </c>
      <c r="BK389" s="1222">
        <v>29000</v>
      </c>
      <c r="BL389" s="1223">
        <f>BH389*BK389</f>
        <v>290000</v>
      </c>
      <c r="BM389" s="1223">
        <f t="shared" si="537"/>
        <v>392180</v>
      </c>
      <c r="BN389" s="1166">
        <f t="shared" si="506"/>
        <v>11.8</v>
      </c>
      <c r="BO389" s="1222">
        <v>10218</v>
      </c>
      <c r="BP389" s="1223">
        <f t="shared" si="538"/>
        <v>120572.40000000001</v>
      </c>
      <c r="BQ389" s="1222">
        <v>29000</v>
      </c>
      <c r="BR389" s="1223">
        <f>BN389*BQ389</f>
        <v>342200</v>
      </c>
      <c r="BS389" s="1223">
        <f t="shared" si="539"/>
        <v>462772.4</v>
      </c>
    </row>
    <row r="390" spans="1:71" s="1263" customFormat="1" outlineLevel="1" x14ac:dyDescent="0.2">
      <c r="A390" s="1258" t="s">
        <v>872</v>
      </c>
      <c r="B390" s="1217" t="s">
        <v>1492</v>
      </c>
      <c r="C390" s="1202" t="s">
        <v>1189</v>
      </c>
      <c r="D390" s="1203">
        <v>6.2</v>
      </c>
      <c r="E390" s="1222">
        <v>3838.72</v>
      </c>
      <c r="F390" s="1223">
        <f t="shared" si="518"/>
        <v>23800.063999999998</v>
      </c>
      <c r="G390" s="1222">
        <v>8948.59</v>
      </c>
      <c r="H390" s="1223">
        <f>D390*G390</f>
        <v>55481.258000000002</v>
      </c>
      <c r="I390" s="1223">
        <f t="shared" si="519"/>
        <v>79281.322</v>
      </c>
      <c r="J390" s="1223"/>
      <c r="K390" s="1204"/>
      <c r="L390" s="1225">
        <v>3838.72</v>
      </c>
      <c r="M390" s="1226">
        <f t="shared" si="520"/>
        <v>0</v>
      </c>
      <c r="N390" s="1225">
        <v>8948.59</v>
      </c>
      <c r="O390" s="1226">
        <f>K390*N390</f>
        <v>0</v>
      </c>
      <c r="P390" s="1226">
        <f t="shared" si="521"/>
        <v>0</v>
      </c>
      <c r="Q390" s="1204"/>
      <c r="R390" s="1225">
        <v>3838.72</v>
      </c>
      <c r="S390" s="1226">
        <f t="shared" si="522"/>
        <v>0</v>
      </c>
      <c r="T390" s="1225">
        <v>8948.59</v>
      </c>
      <c r="U390" s="1226">
        <f>Q390*T390</f>
        <v>0</v>
      </c>
      <c r="V390" s="1226">
        <f t="shared" si="523"/>
        <v>0</v>
      </c>
      <c r="W390" s="1218">
        <v>3</v>
      </c>
      <c r="X390" s="1225">
        <v>3838.72</v>
      </c>
      <c r="Y390" s="1226">
        <f t="shared" si="524"/>
        <v>11516.16</v>
      </c>
      <c r="Z390" s="1225">
        <v>8948.59</v>
      </c>
      <c r="AA390" s="1226">
        <f>W390*Z390</f>
        <v>26845.77</v>
      </c>
      <c r="AB390" s="1226">
        <f t="shared" si="525"/>
        <v>38361.93</v>
      </c>
      <c r="AC390" s="1204"/>
      <c r="AD390" s="1225">
        <v>3838.72</v>
      </c>
      <c r="AE390" s="1226">
        <f t="shared" si="526"/>
        <v>0</v>
      </c>
      <c r="AF390" s="1225">
        <v>8948.59</v>
      </c>
      <c r="AG390" s="1226">
        <f>AC390*AF390</f>
        <v>0</v>
      </c>
      <c r="AH390" s="1226">
        <f t="shared" si="527"/>
        <v>0</v>
      </c>
      <c r="AI390" s="1204"/>
      <c r="AJ390" s="1225">
        <v>3838.72</v>
      </c>
      <c r="AK390" s="1226">
        <f t="shared" si="528"/>
        <v>0</v>
      </c>
      <c r="AL390" s="1225">
        <v>8948.59</v>
      </c>
      <c r="AM390" s="1226">
        <f>AI390*AL390</f>
        <v>0</v>
      </c>
      <c r="AN390" s="1226">
        <f t="shared" si="529"/>
        <v>0</v>
      </c>
      <c r="AO390" s="1204"/>
      <c r="AP390" s="1225">
        <v>3838.72</v>
      </c>
      <c r="AQ390" s="1226">
        <f t="shared" si="530"/>
        <v>0</v>
      </c>
      <c r="AR390" s="1225">
        <v>8948.59</v>
      </c>
      <c r="AS390" s="1226">
        <f>AO390*AR390</f>
        <v>0</v>
      </c>
      <c r="AT390" s="1226">
        <f t="shared" si="531"/>
        <v>0</v>
      </c>
      <c r="AU390" s="1204"/>
      <c r="AV390" s="1225">
        <v>3838.72</v>
      </c>
      <c r="AW390" s="1226">
        <f t="shared" si="532"/>
        <v>0</v>
      </c>
      <c r="AX390" s="1225">
        <v>8948.59</v>
      </c>
      <c r="AY390" s="1226">
        <f>AU390*AX390</f>
        <v>0</v>
      </c>
      <c r="AZ390" s="1226">
        <f t="shared" si="533"/>
        <v>0</v>
      </c>
      <c r="BA390" s="1204"/>
      <c r="BB390" s="1222">
        <v>3838.72</v>
      </c>
      <c r="BC390" s="1223">
        <f t="shared" si="534"/>
        <v>0</v>
      </c>
      <c r="BD390" s="1222">
        <v>8948.59</v>
      </c>
      <c r="BE390" s="1223">
        <f>BA390*BD390</f>
        <v>0</v>
      </c>
      <c r="BF390" s="1223">
        <f t="shared" si="535"/>
        <v>0</v>
      </c>
      <c r="BG390" s="1223"/>
      <c r="BH390" s="1166">
        <f t="shared" si="505"/>
        <v>3</v>
      </c>
      <c r="BI390" s="1222">
        <v>3838.72</v>
      </c>
      <c r="BJ390" s="1223">
        <f t="shared" si="536"/>
        <v>11516.16</v>
      </c>
      <c r="BK390" s="1222">
        <v>8948.59</v>
      </c>
      <c r="BL390" s="1223">
        <f>BH390*BK390</f>
        <v>26845.77</v>
      </c>
      <c r="BM390" s="1223">
        <f t="shared" si="537"/>
        <v>38361.93</v>
      </c>
      <c r="BN390" s="1166">
        <f t="shared" si="506"/>
        <v>3.2</v>
      </c>
      <c r="BO390" s="1222">
        <v>3838.72</v>
      </c>
      <c r="BP390" s="1223">
        <f t="shared" si="538"/>
        <v>12283.904</v>
      </c>
      <c r="BQ390" s="1222">
        <v>8948.59</v>
      </c>
      <c r="BR390" s="1223">
        <f>BN390*BQ390</f>
        <v>28635.488000000001</v>
      </c>
      <c r="BS390" s="1223">
        <f t="shared" si="539"/>
        <v>40919.392</v>
      </c>
    </row>
    <row r="391" spans="1:71" s="1268" customFormat="1" ht="28.5" outlineLevel="1" x14ac:dyDescent="0.25">
      <c r="A391" s="1264" t="s">
        <v>873</v>
      </c>
      <c r="B391" s="1253" t="s">
        <v>1493</v>
      </c>
      <c r="C391" s="1265" t="s">
        <v>33</v>
      </c>
      <c r="D391" s="1266">
        <v>0.95799999999999996</v>
      </c>
      <c r="E391" s="1222">
        <v>110700</v>
      </c>
      <c r="F391" s="1223">
        <f t="shared" si="518"/>
        <v>106050.59999999999</v>
      </c>
      <c r="G391" s="1222">
        <v>120610.65</v>
      </c>
      <c r="H391" s="1223">
        <f>D391*G391</f>
        <v>115545.00269999998</v>
      </c>
      <c r="I391" s="1223">
        <f t="shared" si="519"/>
        <v>221595.60269999999</v>
      </c>
      <c r="J391" s="1223"/>
      <c r="K391" s="1267"/>
      <c r="L391" s="1225">
        <v>110700</v>
      </c>
      <c r="M391" s="1226">
        <f t="shared" si="520"/>
        <v>0</v>
      </c>
      <c r="N391" s="1225">
        <v>120610.65</v>
      </c>
      <c r="O391" s="1226">
        <f>K391*N391</f>
        <v>0</v>
      </c>
      <c r="P391" s="1226">
        <f t="shared" si="521"/>
        <v>0</v>
      </c>
      <c r="Q391" s="1267"/>
      <c r="R391" s="1225">
        <v>110700</v>
      </c>
      <c r="S391" s="1226">
        <f t="shared" si="522"/>
        <v>0</v>
      </c>
      <c r="T391" s="1225">
        <v>120610.65</v>
      </c>
      <c r="U391" s="1226">
        <f>Q391*T391</f>
        <v>0</v>
      </c>
      <c r="V391" s="1226">
        <f t="shared" si="523"/>
        <v>0</v>
      </c>
      <c r="W391" s="1266">
        <v>0.47899999999999998</v>
      </c>
      <c r="X391" s="1225">
        <v>110700</v>
      </c>
      <c r="Y391" s="1226">
        <f t="shared" si="524"/>
        <v>53025.299999999996</v>
      </c>
      <c r="Z391" s="1225">
        <v>120610.65</v>
      </c>
      <c r="AA391" s="1226">
        <f>W391*Z391</f>
        <v>57772.501349999991</v>
      </c>
      <c r="AB391" s="1226">
        <f t="shared" si="525"/>
        <v>110797.80134999999</v>
      </c>
      <c r="AC391" s="1267"/>
      <c r="AD391" s="1225">
        <v>110700</v>
      </c>
      <c r="AE391" s="1226">
        <f t="shared" si="526"/>
        <v>0</v>
      </c>
      <c r="AF391" s="1225">
        <v>120610.65</v>
      </c>
      <c r="AG391" s="1226">
        <f>AC391*AF391</f>
        <v>0</v>
      </c>
      <c r="AH391" s="1226">
        <f t="shared" si="527"/>
        <v>0</v>
      </c>
      <c r="AI391" s="1267"/>
      <c r="AJ391" s="1225">
        <v>110700</v>
      </c>
      <c r="AK391" s="1226">
        <f t="shared" si="528"/>
        <v>0</v>
      </c>
      <c r="AL391" s="1225">
        <v>120610.65</v>
      </c>
      <c r="AM391" s="1226">
        <f>AI391*AL391</f>
        <v>0</v>
      </c>
      <c r="AN391" s="1226">
        <f t="shared" si="529"/>
        <v>0</v>
      </c>
      <c r="AO391" s="1267"/>
      <c r="AP391" s="1225">
        <v>110700</v>
      </c>
      <c r="AQ391" s="1226">
        <f t="shared" si="530"/>
        <v>0</v>
      </c>
      <c r="AR391" s="1225">
        <v>120610.65</v>
      </c>
      <c r="AS391" s="1226">
        <f>AO391*AR391</f>
        <v>0</v>
      </c>
      <c r="AT391" s="1226">
        <f t="shared" si="531"/>
        <v>0</v>
      </c>
      <c r="AU391" s="1267"/>
      <c r="AV391" s="1225">
        <v>110700</v>
      </c>
      <c r="AW391" s="1226">
        <f t="shared" si="532"/>
        <v>0</v>
      </c>
      <c r="AX391" s="1225">
        <v>120610.65</v>
      </c>
      <c r="AY391" s="1226">
        <f>AU391*AX391</f>
        <v>0</v>
      </c>
      <c r="AZ391" s="1226">
        <f t="shared" si="533"/>
        <v>0</v>
      </c>
      <c r="BA391" s="1267"/>
      <c r="BB391" s="1222">
        <v>110700</v>
      </c>
      <c r="BC391" s="1223">
        <f t="shared" si="534"/>
        <v>0</v>
      </c>
      <c r="BD391" s="1222">
        <v>120610.65</v>
      </c>
      <c r="BE391" s="1223">
        <f>BA391*BD391</f>
        <v>0</v>
      </c>
      <c r="BF391" s="1223">
        <f t="shared" si="535"/>
        <v>0</v>
      </c>
      <c r="BG391" s="1223"/>
      <c r="BH391" s="1166">
        <f t="shared" si="505"/>
        <v>0.47899999999999998</v>
      </c>
      <c r="BI391" s="1222">
        <v>110700</v>
      </c>
      <c r="BJ391" s="1223">
        <f t="shared" si="536"/>
        <v>53025.299999999996</v>
      </c>
      <c r="BK391" s="1222">
        <v>120610.65</v>
      </c>
      <c r="BL391" s="1223">
        <f>BH391*BK391</f>
        <v>57772.501349999991</v>
      </c>
      <c r="BM391" s="1223">
        <f t="shared" si="537"/>
        <v>110797.80134999999</v>
      </c>
      <c r="BN391" s="1166">
        <f t="shared" si="506"/>
        <v>0.47899999999999998</v>
      </c>
      <c r="BO391" s="1222">
        <v>110700</v>
      </c>
      <c r="BP391" s="1223">
        <f t="shared" si="538"/>
        <v>53025.299999999996</v>
      </c>
      <c r="BQ391" s="1222">
        <v>120610.65</v>
      </c>
      <c r="BR391" s="1223">
        <f>BN391*BQ391</f>
        <v>57772.501349999991</v>
      </c>
      <c r="BS391" s="1223">
        <f t="shared" si="539"/>
        <v>110797.80134999999</v>
      </c>
    </row>
    <row r="392" spans="1:71" s="1268" customFormat="1" ht="28.5" outlineLevel="1" x14ac:dyDescent="0.25">
      <c r="A392" s="1264" t="s">
        <v>1494</v>
      </c>
      <c r="B392" s="1253" t="s">
        <v>1495</v>
      </c>
      <c r="C392" s="1265" t="s">
        <v>33</v>
      </c>
      <c r="D392" s="1266">
        <v>0.95799999999999996</v>
      </c>
      <c r="E392" s="1222">
        <v>65155.11</v>
      </c>
      <c r="F392" s="1223">
        <f t="shared" si="518"/>
        <v>62418.595379999999</v>
      </c>
      <c r="G392" s="1222">
        <v>0</v>
      </c>
      <c r="H392" s="1223"/>
      <c r="I392" s="1223">
        <f t="shared" si="519"/>
        <v>62418.595379999999</v>
      </c>
      <c r="J392" s="1223"/>
      <c r="K392" s="1267"/>
      <c r="L392" s="1225">
        <v>65155.11</v>
      </c>
      <c r="M392" s="1226">
        <f t="shared" si="520"/>
        <v>0</v>
      </c>
      <c r="N392" s="1225">
        <v>0</v>
      </c>
      <c r="O392" s="1226"/>
      <c r="P392" s="1226">
        <f t="shared" si="521"/>
        <v>0</v>
      </c>
      <c r="Q392" s="1267"/>
      <c r="R392" s="1225">
        <v>65155.11</v>
      </c>
      <c r="S392" s="1226">
        <f t="shared" si="522"/>
        <v>0</v>
      </c>
      <c r="T392" s="1225">
        <v>0</v>
      </c>
      <c r="U392" s="1226"/>
      <c r="V392" s="1226">
        <f t="shared" si="523"/>
        <v>0</v>
      </c>
      <c r="W392" s="1266">
        <v>0.47899999999999998</v>
      </c>
      <c r="X392" s="1225">
        <v>65155.11</v>
      </c>
      <c r="Y392" s="1226">
        <f t="shared" si="524"/>
        <v>31209.297689999999</v>
      </c>
      <c r="Z392" s="1225">
        <v>0</v>
      </c>
      <c r="AA392" s="1226"/>
      <c r="AB392" s="1226">
        <f t="shared" si="525"/>
        <v>31209.297689999999</v>
      </c>
      <c r="AC392" s="1267"/>
      <c r="AD392" s="1225">
        <v>65155.11</v>
      </c>
      <c r="AE392" s="1226">
        <f t="shared" si="526"/>
        <v>0</v>
      </c>
      <c r="AF392" s="1225">
        <v>0</v>
      </c>
      <c r="AG392" s="1226"/>
      <c r="AH392" s="1226">
        <f t="shared" si="527"/>
        <v>0</v>
      </c>
      <c r="AI392" s="1267"/>
      <c r="AJ392" s="1225">
        <v>65155.11</v>
      </c>
      <c r="AK392" s="1226">
        <f t="shared" si="528"/>
        <v>0</v>
      </c>
      <c r="AL392" s="1225">
        <v>0</v>
      </c>
      <c r="AM392" s="1226"/>
      <c r="AN392" s="1226">
        <f t="shared" si="529"/>
        <v>0</v>
      </c>
      <c r="AO392" s="1267"/>
      <c r="AP392" s="1225">
        <v>65155.11</v>
      </c>
      <c r="AQ392" s="1226">
        <f t="shared" si="530"/>
        <v>0</v>
      </c>
      <c r="AR392" s="1225">
        <v>0</v>
      </c>
      <c r="AS392" s="1226"/>
      <c r="AT392" s="1226">
        <f t="shared" si="531"/>
        <v>0</v>
      </c>
      <c r="AU392" s="1267"/>
      <c r="AV392" s="1225">
        <v>65155.11</v>
      </c>
      <c r="AW392" s="1226">
        <f t="shared" si="532"/>
        <v>0</v>
      </c>
      <c r="AX392" s="1225">
        <v>0</v>
      </c>
      <c r="AY392" s="1226"/>
      <c r="AZ392" s="1226">
        <f t="shared" si="533"/>
        <v>0</v>
      </c>
      <c r="BA392" s="1267"/>
      <c r="BB392" s="1222">
        <v>65155.11</v>
      </c>
      <c r="BC392" s="1223">
        <f t="shared" si="534"/>
        <v>0</v>
      </c>
      <c r="BD392" s="1222">
        <v>0</v>
      </c>
      <c r="BE392" s="1223"/>
      <c r="BF392" s="1223">
        <f t="shared" si="535"/>
        <v>0</v>
      </c>
      <c r="BG392" s="1223"/>
      <c r="BH392" s="1166">
        <f t="shared" si="505"/>
        <v>0.47899999999999998</v>
      </c>
      <c r="BI392" s="1222">
        <v>65155.11</v>
      </c>
      <c r="BJ392" s="1223">
        <f t="shared" si="536"/>
        <v>31209.297689999999</v>
      </c>
      <c r="BK392" s="1222">
        <v>0</v>
      </c>
      <c r="BL392" s="1223"/>
      <c r="BM392" s="1223">
        <f t="shared" si="537"/>
        <v>31209.297689999999</v>
      </c>
      <c r="BN392" s="1166">
        <f t="shared" si="506"/>
        <v>0.47899999999999998</v>
      </c>
      <c r="BO392" s="1222">
        <v>65155.11</v>
      </c>
      <c r="BP392" s="1223">
        <f t="shared" si="538"/>
        <v>31209.297689999999</v>
      </c>
      <c r="BQ392" s="1222">
        <v>0</v>
      </c>
      <c r="BR392" s="1223"/>
      <c r="BS392" s="1223">
        <f t="shared" si="539"/>
        <v>31209.297689999999</v>
      </c>
    </row>
    <row r="393" spans="1:71" s="1268" customFormat="1" ht="33.75" customHeight="1" outlineLevel="1" x14ac:dyDescent="0.25">
      <c r="A393" s="1258" t="s">
        <v>1496</v>
      </c>
      <c r="B393" s="1253" t="s">
        <v>1497</v>
      </c>
      <c r="C393" s="1265" t="s">
        <v>1167</v>
      </c>
      <c r="D393" s="1203">
        <v>103.4</v>
      </c>
      <c r="E393" s="1222">
        <v>510.72</v>
      </c>
      <c r="F393" s="1223">
        <f t="shared" si="518"/>
        <v>52808.448000000004</v>
      </c>
      <c r="G393" s="1222">
        <v>75.099999999999994</v>
      </c>
      <c r="H393" s="1223">
        <f t="shared" ref="H393:H401" si="540">D393*G393</f>
        <v>7765.34</v>
      </c>
      <c r="I393" s="1223">
        <f t="shared" si="519"/>
        <v>60573.788</v>
      </c>
      <c r="J393" s="1223"/>
      <c r="K393" s="1204"/>
      <c r="L393" s="1225">
        <v>510.72</v>
      </c>
      <c r="M393" s="1226">
        <f t="shared" si="520"/>
        <v>0</v>
      </c>
      <c r="N393" s="1225">
        <v>75.099999999999994</v>
      </c>
      <c r="O393" s="1226">
        <f t="shared" ref="O393:O401" si="541">K393*N393</f>
        <v>0</v>
      </c>
      <c r="P393" s="1226">
        <f t="shared" si="521"/>
        <v>0</v>
      </c>
      <c r="Q393" s="1204"/>
      <c r="R393" s="1225">
        <v>510.72</v>
      </c>
      <c r="S393" s="1226">
        <f t="shared" si="522"/>
        <v>0</v>
      </c>
      <c r="T393" s="1225">
        <v>75.099999999999994</v>
      </c>
      <c r="U393" s="1226">
        <f t="shared" ref="U393:U401" si="542">Q393*T393</f>
        <v>0</v>
      </c>
      <c r="V393" s="1226">
        <f t="shared" si="523"/>
        <v>0</v>
      </c>
      <c r="W393" s="1218">
        <v>51.7</v>
      </c>
      <c r="X393" s="1225">
        <v>510.72</v>
      </c>
      <c r="Y393" s="1226">
        <f t="shared" si="524"/>
        <v>26404.224000000002</v>
      </c>
      <c r="Z393" s="1225">
        <v>75.099999999999994</v>
      </c>
      <c r="AA393" s="1226">
        <f t="shared" ref="AA393:AA402" si="543">W393*Z393</f>
        <v>3882.67</v>
      </c>
      <c r="AB393" s="1226">
        <f t="shared" si="525"/>
        <v>30286.894</v>
      </c>
      <c r="AC393" s="1204"/>
      <c r="AD393" s="1225">
        <v>510.72</v>
      </c>
      <c r="AE393" s="1226">
        <f t="shared" si="526"/>
        <v>0</v>
      </c>
      <c r="AF393" s="1225">
        <v>75.099999999999994</v>
      </c>
      <c r="AG393" s="1226">
        <f t="shared" ref="AG393:AG401" si="544">AC393*AF393</f>
        <v>0</v>
      </c>
      <c r="AH393" s="1226">
        <f t="shared" si="527"/>
        <v>0</v>
      </c>
      <c r="AI393" s="1204"/>
      <c r="AJ393" s="1225">
        <v>510.72</v>
      </c>
      <c r="AK393" s="1226">
        <f t="shared" si="528"/>
        <v>0</v>
      </c>
      <c r="AL393" s="1225">
        <v>75.099999999999994</v>
      </c>
      <c r="AM393" s="1226">
        <f t="shared" ref="AM393:AM401" si="545">AI393*AL393</f>
        <v>0</v>
      </c>
      <c r="AN393" s="1226">
        <f t="shared" si="529"/>
        <v>0</v>
      </c>
      <c r="AO393" s="1204"/>
      <c r="AP393" s="1225">
        <v>510.72</v>
      </c>
      <c r="AQ393" s="1226">
        <f t="shared" si="530"/>
        <v>0</v>
      </c>
      <c r="AR393" s="1225">
        <v>75.099999999999994</v>
      </c>
      <c r="AS393" s="1226">
        <f t="shared" ref="AS393:AS401" si="546">AO393*AR393</f>
        <v>0</v>
      </c>
      <c r="AT393" s="1226">
        <f t="shared" si="531"/>
        <v>0</v>
      </c>
      <c r="AU393" s="1204"/>
      <c r="AV393" s="1225">
        <v>510.72</v>
      </c>
      <c r="AW393" s="1226">
        <f t="shared" si="532"/>
        <v>0</v>
      </c>
      <c r="AX393" s="1225">
        <v>75.099999999999994</v>
      </c>
      <c r="AY393" s="1226">
        <f t="shared" ref="AY393:AY401" si="547">AU393*AX393</f>
        <v>0</v>
      </c>
      <c r="AZ393" s="1226">
        <f t="shared" si="533"/>
        <v>0</v>
      </c>
      <c r="BA393" s="1204"/>
      <c r="BB393" s="1222">
        <v>510.72</v>
      </c>
      <c r="BC393" s="1223">
        <f t="shared" si="534"/>
        <v>0</v>
      </c>
      <c r="BD393" s="1222">
        <v>75.099999999999994</v>
      </c>
      <c r="BE393" s="1223">
        <f t="shared" ref="BE393:BE401" si="548">BA393*BD393</f>
        <v>0</v>
      </c>
      <c r="BF393" s="1223">
        <f t="shared" si="535"/>
        <v>0</v>
      </c>
      <c r="BG393" s="1223"/>
      <c r="BH393" s="1166">
        <f t="shared" si="505"/>
        <v>51.7</v>
      </c>
      <c r="BI393" s="1222">
        <v>510.72</v>
      </c>
      <c r="BJ393" s="1223">
        <f t="shared" si="536"/>
        <v>26404.224000000002</v>
      </c>
      <c r="BK393" s="1222">
        <v>75.099999999999994</v>
      </c>
      <c r="BL393" s="1223">
        <f t="shared" ref="BL393:BL401" si="549">BH393*BK393</f>
        <v>3882.67</v>
      </c>
      <c r="BM393" s="1223">
        <f t="shared" si="537"/>
        <v>30286.894</v>
      </c>
      <c r="BN393" s="1166">
        <f t="shared" si="506"/>
        <v>51.7</v>
      </c>
      <c r="BO393" s="1222">
        <v>510.72</v>
      </c>
      <c r="BP393" s="1223">
        <f t="shared" si="538"/>
        <v>26404.224000000002</v>
      </c>
      <c r="BQ393" s="1222">
        <v>75.099999999999994</v>
      </c>
      <c r="BR393" s="1223">
        <f t="shared" ref="BR393:BR401" si="550">BN393*BQ393</f>
        <v>3882.67</v>
      </c>
      <c r="BS393" s="1223">
        <f t="shared" si="539"/>
        <v>30286.894</v>
      </c>
    </row>
    <row r="394" spans="1:71" s="1189" customFormat="1" outlineLevel="1" x14ac:dyDescent="0.2">
      <c r="A394" s="1258" t="s">
        <v>1498</v>
      </c>
      <c r="B394" s="1217" t="s">
        <v>1499</v>
      </c>
      <c r="C394" s="1202" t="s">
        <v>1167</v>
      </c>
      <c r="D394" s="1203">
        <v>14</v>
      </c>
      <c r="E394" s="1222">
        <v>2711</v>
      </c>
      <c r="F394" s="1223">
        <f t="shared" si="518"/>
        <v>37954</v>
      </c>
      <c r="G394" s="1222">
        <v>7373</v>
      </c>
      <c r="H394" s="1223">
        <f t="shared" si="540"/>
        <v>103222</v>
      </c>
      <c r="I394" s="1223">
        <f t="shared" si="519"/>
        <v>141176</v>
      </c>
      <c r="J394" s="1223"/>
      <c r="K394" s="1204"/>
      <c r="L394" s="1225">
        <v>2711</v>
      </c>
      <c r="M394" s="1226">
        <f t="shared" si="520"/>
        <v>0</v>
      </c>
      <c r="N394" s="1225">
        <v>7373</v>
      </c>
      <c r="O394" s="1226">
        <f t="shared" si="541"/>
        <v>0</v>
      </c>
      <c r="P394" s="1226">
        <f t="shared" si="521"/>
        <v>0</v>
      </c>
      <c r="Q394" s="1204"/>
      <c r="R394" s="1225">
        <v>2711</v>
      </c>
      <c r="S394" s="1226">
        <f t="shared" si="522"/>
        <v>0</v>
      </c>
      <c r="T394" s="1225">
        <v>7373</v>
      </c>
      <c r="U394" s="1226">
        <f t="shared" si="542"/>
        <v>0</v>
      </c>
      <c r="V394" s="1226">
        <f t="shared" si="523"/>
        <v>0</v>
      </c>
      <c r="W394" s="1218">
        <v>7</v>
      </c>
      <c r="X394" s="1225">
        <v>2711</v>
      </c>
      <c r="Y394" s="1226">
        <f t="shared" si="524"/>
        <v>18977</v>
      </c>
      <c r="Z394" s="1225">
        <v>7373</v>
      </c>
      <c r="AA394" s="1226">
        <f t="shared" si="543"/>
        <v>51611</v>
      </c>
      <c r="AB394" s="1226">
        <f t="shared" si="525"/>
        <v>70588</v>
      </c>
      <c r="AC394" s="1204"/>
      <c r="AD394" s="1225">
        <v>2711</v>
      </c>
      <c r="AE394" s="1226">
        <f t="shared" si="526"/>
        <v>0</v>
      </c>
      <c r="AF394" s="1225">
        <v>7373</v>
      </c>
      <c r="AG394" s="1226">
        <f t="shared" si="544"/>
        <v>0</v>
      </c>
      <c r="AH394" s="1226">
        <f t="shared" si="527"/>
        <v>0</v>
      </c>
      <c r="AI394" s="1204"/>
      <c r="AJ394" s="1225">
        <v>2711</v>
      </c>
      <c r="AK394" s="1226">
        <f t="shared" si="528"/>
        <v>0</v>
      </c>
      <c r="AL394" s="1225">
        <v>7373</v>
      </c>
      <c r="AM394" s="1226">
        <f t="shared" si="545"/>
        <v>0</v>
      </c>
      <c r="AN394" s="1226">
        <f t="shared" si="529"/>
        <v>0</v>
      </c>
      <c r="AO394" s="1204"/>
      <c r="AP394" s="1225">
        <v>2711</v>
      </c>
      <c r="AQ394" s="1226">
        <f t="shared" si="530"/>
        <v>0</v>
      </c>
      <c r="AR394" s="1225">
        <v>7373</v>
      </c>
      <c r="AS394" s="1226">
        <f t="shared" si="546"/>
        <v>0</v>
      </c>
      <c r="AT394" s="1226">
        <f t="shared" si="531"/>
        <v>0</v>
      </c>
      <c r="AU394" s="1204"/>
      <c r="AV394" s="1225">
        <v>2711</v>
      </c>
      <c r="AW394" s="1226">
        <f t="shared" si="532"/>
        <v>0</v>
      </c>
      <c r="AX394" s="1225">
        <v>7373</v>
      </c>
      <c r="AY394" s="1226">
        <f t="shared" si="547"/>
        <v>0</v>
      </c>
      <c r="AZ394" s="1226">
        <f t="shared" si="533"/>
        <v>0</v>
      </c>
      <c r="BA394" s="1204"/>
      <c r="BB394" s="1222">
        <v>2711</v>
      </c>
      <c r="BC394" s="1223">
        <f t="shared" si="534"/>
        <v>0</v>
      </c>
      <c r="BD394" s="1222">
        <v>7373</v>
      </c>
      <c r="BE394" s="1223">
        <f t="shared" si="548"/>
        <v>0</v>
      </c>
      <c r="BF394" s="1223">
        <f t="shared" si="535"/>
        <v>0</v>
      </c>
      <c r="BG394" s="1223"/>
      <c r="BH394" s="1166">
        <f t="shared" si="505"/>
        <v>7</v>
      </c>
      <c r="BI394" s="1222">
        <v>2711</v>
      </c>
      <c r="BJ394" s="1223">
        <f t="shared" si="536"/>
        <v>18977</v>
      </c>
      <c r="BK394" s="1222">
        <v>7373</v>
      </c>
      <c r="BL394" s="1223">
        <f t="shared" si="549"/>
        <v>51611</v>
      </c>
      <c r="BM394" s="1223">
        <f t="shared" si="537"/>
        <v>70588</v>
      </c>
      <c r="BN394" s="1166">
        <f t="shared" si="506"/>
        <v>7</v>
      </c>
      <c r="BO394" s="1222">
        <v>2711</v>
      </c>
      <c r="BP394" s="1223">
        <f t="shared" si="538"/>
        <v>18977</v>
      </c>
      <c r="BQ394" s="1222">
        <v>7373</v>
      </c>
      <c r="BR394" s="1223">
        <f t="shared" si="550"/>
        <v>51611</v>
      </c>
      <c r="BS394" s="1223">
        <f t="shared" si="539"/>
        <v>70588</v>
      </c>
    </row>
    <row r="395" spans="1:71" s="1268" customFormat="1" outlineLevel="1" x14ac:dyDescent="0.25">
      <c r="A395" s="1258" t="s">
        <v>1500</v>
      </c>
      <c r="B395" s="1253" t="s">
        <v>1501</v>
      </c>
      <c r="C395" s="1265" t="s">
        <v>1167</v>
      </c>
      <c r="D395" s="1203">
        <v>29.3</v>
      </c>
      <c r="E395" s="1222">
        <v>7613.42</v>
      </c>
      <c r="F395" s="1223">
        <f t="shared" si="518"/>
        <v>223073.20600000001</v>
      </c>
      <c r="G395" s="1222">
        <v>1499.87</v>
      </c>
      <c r="H395" s="1223">
        <f t="shared" si="540"/>
        <v>43946.190999999999</v>
      </c>
      <c r="I395" s="1223">
        <f t="shared" si="519"/>
        <v>267019.397</v>
      </c>
      <c r="J395" s="1223"/>
      <c r="K395" s="1204"/>
      <c r="L395" s="1225">
        <v>7613.42</v>
      </c>
      <c r="M395" s="1226">
        <f t="shared" si="520"/>
        <v>0</v>
      </c>
      <c r="N395" s="1225">
        <v>1499.87</v>
      </c>
      <c r="O395" s="1226">
        <f t="shared" si="541"/>
        <v>0</v>
      </c>
      <c r="P395" s="1226">
        <f t="shared" si="521"/>
        <v>0</v>
      </c>
      <c r="Q395" s="1204"/>
      <c r="R395" s="1225">
        <v>7613.42</v>
      </c>
      <c r="S395" s="1226">
        <f t="shared" si="522"/>
        <v>0</v>
      </c>
      <c r="T395" s="1225">
        <v>1499.87</v>
      </c>
      <c r="U395" s="1226">
        <f t="shared" si="542"/>
        <v>0</v>
      </c>
      <c r="V395" s="1226">
        <f t="shared" si="523"/>
        <v>0</v>
      </c>
      <c r="W395" s="1218">
        <v>14.65</v>
      </c>
      <c r="X395" s="1225">
        <v>7613.42</v>
      </c>
      <c r="Y395" s="1226">
        <f t="shared" si="524"/>
        <v>111536.603</v>
      </c>
      <c r="Z395" s="1225">
        <v>1499.87</v>
      </c>
      <c r="AA395" s="1226">
        <f t="shared" si="543"/>
        <v>21973.095499999999</v>
      </c>
      <c r="AB395" s="1226">
        <f t="shared" si="525"/>
        <v>133509.6985</v>
      </c>
      <c r="AC395" s="1204"/>
      <c r="AD395" s="1225">
        <v>7613.42</v>
      </c>
      <c r="AE395" s="1226">
        <f t="shared" si="526"/>
        <v>0</v>
      </c>
      <c r="AF395" s="1225">
        <v>1499.87</v>
      </c>
      <c r="AG395" s="1226">
        <f t="shared" si="544"/>
        <v>0</v>
      </c>
      <c r="AH395" s="1226">
        <f t="shared" si="527"/>
        <v>0</v>
      </c>
      <c r="AI395" s="1204"/>
      <c r="AJ395" s="1225">
        <v>7613.42</v>
      </c>
      <c r="AK395" s="1226">
        <f t="shared" si="528"/>
        <v>0</v>
      </c>
      <c r="AL395" s="1225">
        <v>1499.87</v>
      </c>
      <c r="AM395" s="1226">
        <f t="shared" si="545"/>
        <v>0</v>
      </c>
      <c r="AN395" s="1226">
        <f t="shared" si="529"/>
        <v>0</v>
      </c>
      <c r="AO395" s="1204"/>
      <c r="AP395" s="1225">
        <v>7613.42</v>
      </c>
      <c r="AQ395" s="1226">
        <f t="shared" si="530"/>
        <v>0</v>
      </c>
      <c r="AR395" s="1225">
        <v>1499.87</v>
      </c>
      <c r="AS395" s="1226">
        <f t="shared" si="546"/>
        <v>0</v>
      </c>
      <c r="AT395" s="1226">
        <f t="shared" si="531"/>
        <v>0</v>
      </c>
      <c r="AU395" s="1204"/>
      <c r="AV395" s="1225">
        <v>7613.42</v>
      </c>
      <c r="AW395" s="1226">
        <f t="shared" si="532"/>
        <v>0</v>
      </c>
      <c r="AX395" s="1225">
        <v>1499.87</v>
      </c>
      <c r="AY395" s="1226">
        <f t="shared" si="547"/>
        <v>0</v>
      </c>
      <c r="AZ395" s="1226">
        <f t="shared" si="533"/>
        <v>0</v>
      </c>
      <c r="BA395" s="1204"/>
      <c r="BB395" s="1222">
        <v>7613.42</v>
      </c>
      <c r="BC395" s="1223">
        <f t="shared" si="534"/>
        <v>0</v>
      </c>
      <c r="BD395" s="1222">
        <v>1499.87</v>
      </c>
      <c r="BE395" s="1223">
        <f t="shared" si="548"/>
        <v>0</v>
      </c>
      <c r="BF395" s="1223">
        <f t="shared" si="535"/>
        <v>0</v>
      </c>
      <c r="BG395" s="1223"/>
      <c r="BH395" s="1166">
        <f t="shared" si="505"/>
        <v>14.65</v>
      </c>
      <c r="BI395" s="1222">
        <v>7613.42</v>
      </c>
      <c r="BJ395" s="1223">
        <f t="shared" si="536"/>
        <v>111536.603</v>
      </c>
      <c r="BK395" s="1222">
        <v>1499.87</v>
      </c>
      <c r="BL395" s="1223">
        <f t="shared" si="549"/>
        <v>21973.095499999999</v>
      </c>
      <c r="BM395" s="1223">
        <f t="shared" si="537"/>
        <v>133509.6985</v>
      </c>
      <c r="BN395" s="1166">
        <f t="shared" si="506"/>
        <v>14.65</v>
      </c>
      <c r="BO395" s="1222">
        <v>7613.42</v>
      </c>
      <c r="BP395" s="1223">
        <f t="shared" si="538"/>
        <v>111536.603</v>
      </c>
      <c r="BQ395" s="1222">
        <v>1499.87</v>
      </c>
      <c r="BR395" s="1223">
        <f t="shared" si="550"/>
        <v>21973.095499999999</v>
      </c>
      <c r="BS395" s="1223">
        <f t="shared" si="539"/>
        <v>133509.6985</v>
      </c>
    </row>
    <row r="396" spans="1:71" s="1189" customFormat="1" outlineLevel="1" x14ac:dyDescent="0.2">
      <c r="A396" s="1258" t="s">
        <v>1502</v>
      </c>
      <c r="B396" s="1253" t="s">
        <v>1503</v>
      </c>
      <c r="C396" s="1265" t="s">
        <v>33</v>
      </c>
      <c r="D396" s="1203">
        <v>5.3</v>
      </c>
      <c r="E396" s="1222">
        <v>119945</v>
      </c>
      <c r="F396" s="1223">
        <f t="shared" si="518"/>
        <v>635708.5</v>
      </c>
      <c r="G396" s="1222">
        <v>191172.64</v>
      </c>
      <c r="H396" s="1223">
        <f t="shared" si="540"/>
        <v>1013214.9920000001</v>
      </c>
      <c r="I396" s="1223">
        <f t="shared" si="519"/>
        <v>1648923.4920000001</v>
      </c>
      <c r="J396" s="1223"/>
      <c r="K396" s="1204"/>
      <c r="L396" s="1225">
        <v>119945</v>
      </c>
      <c r="M396" s="1226">
        <f t="shared" si="520"/>
        <v>0</v>
      </c>
      <c r="N396" s="1225">
        <v>191172.64</v>
      </c>
      <c r="O396" s="1226">
        <f t="shared" si="541"/>
        <v>0</v>
      </c>
      <c r="P396" s="1226">
        <f t="shared" si="521"/>
        <v>0</v>
      </c>
      <c r="Q396" s="1204"/>
      <c r="R396" s="1225">
        <v>119945</v>
      </c>
      <c r="S396" s="1226">
        <f t="shared" si="522"/>
        <v>0</v>
      </c>
      <c r="T396" s="1225">
        <v>191172.64</v>
      </c>
      <c r="U396" s="1226">
        <f t="shared" si="542"/>
        <v>0</v>
      </c>
      <c r="V396" s="1226">
        <f t="shared" si="523"/>
        <v>0</v>
      </c>
      <c r="W396" s="1218">
        <v>2.65</v>
      </c>
      <c r="X396" s="1225">
        <v>119945</v>
      </c>
      <c r="Y396" s="1226">
        <f t="shared" si="524"/>
        <v>317854.25</v>
      </c>
      <c r="Z396" s="1225">
        <v>191172.64</v>
      </c>
      <c r="AA396" s="1226">
        <f t="shared" si="543"/>
        <v>506607.49600000004</v>
      </c>
      <c r="AB396" s="1226">
        <f t="shared" si="525"/>
        <v>824461.74600000004</v>
      </c>
      <c r="AC396" s="1204"/>
      <c r="AD396" s="1225">
        <v>119945</v>
      </c>
      <c r="AE396" s="1226">
        <f t="shared" si="526"/>
        <v>0</v>
      </c>
      <c r="AF396" s="1225">
        <v>191172.64</v>
      </c>
      <c r="AG396" s="1226">
        <f t="shared" si="544"/>
        <v>0</v>
      </c>
      <c r="AH396" s="1226">
        <f t="shared" si="527"/>
        <v>0</v>
      </c>
      <c r="AI396" s="1204"/>
      <c r="AJ396" s="1225">
        <v>119945</v>
      </c>
      <c r="AK396" s="1226">
        <f t="shared" si="528"/>
        <v>0</v>
      </c>
      <c r="AL396" s="1225">
        <v>191172.64</v>
      </c>
      <c r="AM396" s="1226">
        <f t="shared" si="545"/>
        <v>0</v>
      </c>
      <c r="AN396" s="1226">
        <f t="shared" si="529"/>
        <v>0</v>
      </c>
      <c r="AO396" s="1204"/>
      <c r="AP396" s="1225">
        <v>119945</v>
      </c>
      <c r="AQ396" s="1226">
        <f t="shared" si="530"/>
        <v>0</v>
      </c>
      <c r="AR396" s="1225">
        <v>191172.64</v>
      </c>
      <c r="AS396" s="1226">
        <f t="shared" si="546"/>
        <v>0</v>
      </c>
      <c r="AT396" s="1226">
        <f t="shared" si="531"/>
        <v>0</v>
      </c>
      <c r="AU396" s="1204"/>
      <c r="AV396" s="1225">
        <v>119945</v>
      </c>
      <c r="AW396" s="1226">
        <f t="shared" si="532"/>
        <v>0</v>
      </c>
      <c r="AX396" s="1225">
        <v>191172.64</v>
      </c>
      <c r="AY396" s="1226">
        <f t="shared" si="547"/>
        <v>0</v>
      </c>
      <c r="AZ396" s="1226">
        <f t="shared" si="533"/>
        <v>0</v>
      </c>
      <c r="BA396" s="1204"/>
      <c r="BB396" s="1222">
        <v>119945</v>
      </c>
      <c r="BC396" s="1223">
        <f t="shared" si="534"/>
        <v>0</v>
      </c>
      <c r="BD396" s="1222">
        <v>191172.64</v>
      </c>
      <c r="BE396" s="1223">
        <f t="shared" si="548"/>
        <v>0</v>
      </c>
      <c r="BF396" s="1223">
        <f t="shared" si="535"/>
        <v>0</v>
      </c>
      <c r="BG396" s="1223"/>
      <c r="BH396" s="1166">
        <f t="shared" si="505"/>
        <v>2.65</v>
      </c>
      <c r="BI396" s="1222">
        <v>119945</v>
      </c>
      <c r="BJ396" s="1223">
        <f t="shared" si="536"/>
        <v>317854.25</v>
      </c>
      <c r="BK396" s="1222">
        <v>191172.64</v>
      </c>
      <c r="BL396" s="1223">
        <f t="shared" si="549"/>
        <v>506607.49600000004</v>
      </c>
      <c r="BM396" s="1223">
        <f t="shared" si="537"/>
        <v>824461.74600000004</v>
      </c>
      <c r="BN396" s="1166">
        <f t="shared" si="506"/>
        <v>2.65</v>
      </c>
      <c r="BO396" s="1222">
        <v>119945</v>
      </c>
      <c r="BP396" s="1223">
        <f t="shared" si="538"/>
        <v>317854.25</v>
      </c>
      <c r="BQ396" s="1222">
        <v>191172.64</v>
      </c>
      <c r="BR396" s="1223">
        <f t="shared" si="550"/>
        <v>506607.49600000004</v>
      </c>
      <c r="BS396" s="1223">
        <f t="shared" si="539"/>
        <v>824461.74600000004</v>
      </c>
    </row>
    <row r="397" spans="1:71" s="1189" customFormat="1" outlineLevel="1" x14ac:dyDescent="0.2">
      <c r="A397" s="1258" t="s">
        <v>1504</v>
      </c>
      <c r="B397" s="1253" t="s">
        <v>1505</v>
      </c>
      <c r="C397" s="1265" t="s">
        <v>33</v>
      </c>
      <c r="D397" s="1218">
        <v>5.3</v>
      </c>
      <c r="E397" s="1222">
        <v>138792.24</v>
      </c>
      <c r="F397" s="1223">
        <f t="shared" si="518"/>
        <v>735598.87199999997</v>
      </c>
      <c r="G397" s="1222">
        <v>1277.6199999999999</v>
      </c>
      <c r="H397" s="1223">
        <f t="shared" si="540"/>
        <v>6771.3859999999995</v>
      </c>
      <c r="I397" s="1223">
        <f t="shared" si="519"/>
        <v>742370.25800000003</v>
      </c>
      <c r="J397" s="1223"/>
      <c r="K397" s="1204"/>
      <c r="L397" s="1225">
        <v>138792.24</v>
      </c>
      <c r="M397" s="1226">
        <f t="shared" si="520"/>
        <v>0</v>
      </c>
      <c r="N397" s="1225">
        <v>1277.6199999999999</v>
      </c>
      <c r="O397" s="1226">
        <f t="shared" si="541"/>
        <v>0</v>
      </c>
      <c r="P397" s="1226">
        <f t="shared" si="521"/>
        <v>0</v>
      </c>
      <c r="Q397" s="1204"/>
      <c r="R397" s="1225">
        <v>138792.24</v>
      </c>
      <c r="S397" s="1226">
        <f t="shared" si="522"/>
        <v>0</v>
      </c>
      <c r="T397" s="1225">
        <v>1277.6199999999999</v>
      </c>
      <c r="U397" s="1226">
        <f t="shared" si="542"/>
        <v>0</v>
      </c>
      <c r="V397" s="1226">
        <f t="shared" si="523"/>
        <v>0</v>
      </c>
      <c r="W397" s="1218">
        <v>2.65</v>
      </c>
      <c r="X397" s="1225">
        <v>138792.24</v>
      </c>
      <c r="Y397" s="1226">
        <f t="shared" si="524"/>
        <v>367799.43599999999</v>
      </c>
      <c r="Z397" s="1225">
        <v>1277.6199999999999</v>
      </c>
      <c r="AA397" s="1226">
        <f t="shared" si="543"/>
        <v>3385.6929999999998</v>
      </c>
      <c r="AB397" s="1226">
        <f t="shared" si="525"/>
        <v>371185.12900000002</v>
      </c>
      <c r="AC397" s="1204"/>
      <c r="AD397" s="1225">
        <v>138792.24</v>
      </c>
      <c r="AE397" s="1226">
        <f t="shared" si="526"/>
        <v>0</v>
      </c>
      <c r="AF397" s="1225">
        <v>1277.6199999999999</v>
      </c>
      <c r="AG397" s="1226">
        <f t="shared" si="544"/>
        <v>0</v>
      </c>
      <c r="AH397" s="1226">
        <f t="shared" si="527"/>
        <v>0</v>
      </c>
      <c r="AI397" s="1204"/>
      <c r="AJ397" s="1225">
        <v>138792.24</v>
      </c>
      <c r="AK397" s="1226">
        <f t="shared" si="528"/>
        <v>0</v>
      </c>
      <c r="AL397" s="1225">
        <v>1277.6199999999999</v>
      </c>
      <c r="AM397" s="1226">
        <f t="shared" si="545"/>
        <v>0</v>
      </c>
      <c r="AN397" s="1226">
        <f t="shared" si="529"/>
        <v>0</v>
      </c>
      <c r="AO397" s="1204"/>
      <c r="AP397" s="1225">
        <v>138792.24</v>
      </c>
      <c r="AQ397" s="1226">
        <f t="shared" si="530"/>
        <v>0</v>
      </c>
      <c r="AR397" s="1225">
        <v>1277.6199999999999</v>
      </c>
      <c r="AS397" s="1226">
        <f t="shared" si="546"/>
        <v>0</v>
      </c>
      <c r="AT397" s="1226">
        <f t="shared" si="531"/>
        <v>0</v>
      </c>
      <c r="AU397" s="1204"/>
      <c r="AV397" s="1225">
        <v>138792.24</v>
      </c>
      <c r="AW397" s="1226">
        <f t="shared" si="532"/>
        <v>0</v>
      </c>
      <c r="AX397" s="1225">
        <v>1277.6199999999999</v>
      </c>
      <c r="AY397" s="1226">
        <f t="shared" si="547"/>
        <v>0</v>
      </c>
      <c r="AZ397" s="1226">
        <f t="shared" si="533"/>
        <v>0</v>
      </c>
      <c r="BA397" s="1204"/>
      <c r="BB397" s="1222">
        <v>138792.24</v>
      </c>
      <c r="BC397" s="1223">
        <f t="shared" si="534"/>
        <v>0</v>
      </c>
      <c r="BD397" s="1222">
        <v>1277.6199999999999</v>
      </c>
      <c r="BE397" s="1223">
        <f t="shared" si="548"/>
        <v>0</v>
      </c>
      <c r="BF397" s="1223">
        <f t="shared" si="535"/>
        <v>0</v>
      </c>
      <c r="BG397" s="1223"/>
      <c r="BH397" s="1166">
        <f t="shared" si="505"/>
        <v>2.65</v>
      </c>
      <c r="BI397" s="1222">
        <v>138792.24</v>
      </c>
      <c r="BJ397" s="1223">
        <f t="shared" si="536"/>
        <v>367799.43599999999</v>
      </c>
      <c r="BK397" s="1222">
        <v>1277.6199999999999</v>
      </c>
      <c r="BL397" s="1223">
        <f t="shared" si="549"/>
        <v>3385.6929999999998</v>
      </c>
      <c r="BM397" s="1223">
        <f t="shared" si="537"/>
        <v>371185.12900000002</v>
      </c>
      <c r="BN397" s="1166">
        <f t="shared" si="506"/>
        <v>2.65</v>
      </c>
      <c r="BO397" s="1222">
        <v>138792.24</v>
      </c>
      <c r="BP397" s="1223">
        <f t="shared" si="538"/>
        <v>367799.43599999999</v>
      </c>
      <c r="BQ397" s="1222">
        <v>1277.6199999999999</v>
      </c>
      <c r="BR397" s="1223">
        <f t="shared" si="550"/>
        <v>3385.6929999999998</v>
      </c>
      <c r="BS397" s="1223">
        <f t="shared" si="539"/>
        <v>371185.12900000002</v>
      </c>
    </row>
    <row r="398" spans="1:71" s="1189" customFormat="1" ht="28.5" outlineLevel="1" x14ac:dyDescent="0.2">
      <c r="A398" s="1258" t="s">
        <v>1506</v>
      </c>
      <c r="B398" s="1253" t="s">
        <v>1507</v>
      </c>
      <c r="C398" s="1265" t="s">
        <v>1167</v>
      </c>
      <c r="D398" s="1218">
        <v>149</v>
      </c>
      <c r="E398" s="1222">
        <v>306.43</v>
      </c>
      <c r="F398" s="1223">
        <f t="shared" si="518"/>
        <v>45658.07</v>
      </c>
      <c r="G398" s="1222">
        <v>45.4</v>
      </c>
      <c r="H398" s="1223">
        <f t="shared" si="540"/>
        <v>6764.5999999999995</v>
      </c>
      <c r="I398" s="1223">
        <f t="shared" si="519"/>
        <v>52422.67</v>
      </c>
      <c r="J398" s="1223"/>
      <c r="K398" s="1204"/>
      <c r="L398" s="1225">
        <v>306.43</v>
      </c>
      <c r="M398" s="1226">
        <f t="shared" si="520"/>
        <v>0</v>
      </c>
      <c r="N398" s="1225">
        <v>45.4</v>
      </c>
      <c r="O398" s="1226">
        <f t="shared" si="541"/>
        <v>0</v>
      </c>
      <c r="P398" s="1226">
        <f t="shared" si="521"/>
        <v>0</v>
      </c>
      <c r="Q398" s="1204"/>
      <c r="R398" s="1225">
        <v>306.43</v>
      </c>
      <c r="S398" s="1226">
        <f t="shared" si="522"/>
        <v>0</v>
      </c>
      <c r="T398" s="1225">
        <v>45.4</v>
      </c>
      <c r="U398" s="1226">
        <f t="shared" si="542"/>
        <v>0</v>
      </c>
      <c r="V398" s="1226">
        <f t="shared" si="523"/>
        <v>0</v>
      </c>
      <c r="W398" s="1218">
        <v>74.5</v>
      </c>
      <c r="X398" s="1225">
        <v>306.43</v>
      </c>
      <c r="Y398" s="1226">
        <f t="shared" si="524"/>
        <v>22829.035</v>
      </c>
      <c r="Z398" s="1225">
        <v>45.4</v>
      </c>
      <c r="AA398" s="1226">
        <f t="shared" si="543"/>
        <v>3382.2999999999997</v>
      </c>
      <c r="AB398" s="1226">
        <f t="shared" si="525"/>
        <v>26211.334999999999</v>
      </c>
      <c r="AC398" s="1204"/>
      <c r="AD398" s="1225">
        <v>306.43</v>
      </c>
      <c r="AE398" s="1226">
        <f t="shared" si="526"/>
        <v>0</v>
      </c>
      <c r="AF398" s="1225">
        <v>45.4</v>
      </c>
      <c r="AG398" s="1226">
        <f t="shared" si="544"/>
        <v>0</v>
      </c>
      <c r="AH398" s="1226">
        <f t="shared" si="527"/>
        <v>0</v>
      </c>
      <c r="AI398" s="1204"/>
      <c r="AJ398" s="1225">
        <v>306.43</v>
      </c>
      <c r="AK398" s="1226">
        <f t="shared" si="528"/>
        <v>0</v>
      </c>
      <c r="AL398" s="1225">
        <v>45.4</v>
      </c>
      <c r="AM398" s="1226">
        <f t="shared" si="545"/>
        <v>0</v>
      </c>
      <c r="AN398" s="1226">
        <f t="shared" si="529"/>
        <v>0</v>
      </c>
      <c r="AO398" s="1204"/>
      <c r="AP398" s="1225">
        <v>306.43</v>
      </c>
      <c r="AQ398" s="1226">
        <f t="shared" si="530"/>
        <v>0</v>
      </c>
      <c r="AR398" s="1225">
        <v>45.4</v>
      </c>
      <c r="AS398" s="1226">
        <f t="shared" si="546"/>
        <v>0</v>
      </c>
      <c r="AT398" s="1226">
        <f t="shared" si="531"/>
        <v>0</v>
      </c>
      <c r="AU398" s="1204"/>
      <c r="AV398" s="1225">
        <v>306.43</v>
      </c>
      <c r="AW398" s="1226">
        <f t="shared" si="532"/>
        <v>0</v>
      </c>
      <c r="AX398" s="1225">
        <v>45.4</v>
      </c>
      <c r="AY398" s="1226">
        <f t="shared" si="547"/>
        <v>0</v>
      </c>
      <c r="AZ398" s="1226">
        <f t="shared" si="533"/>
        <v>0</v>
      </c>
      <c r="BA398" s="1204"/>
      <c r="BB398" s="1222">
        <v>306.43</v>
      </c>
      <c r="BC398" s="1223">
        <f t="shared" si="534"/>
        <v>0</v>
      </c>
      <c r="BD398" s="1222">
        <v>45.4</v>
      </c>
      <c r="BE398" s="1223">
        <f t="shared" si="548"/>
        <v>0</v>
      </c>
      <c r="BF398" s="1223">
        <f t="shared" si="535"/>
        <v>0</v>
      </c>
      <c r="BG398" s="1223"/>
      <c r="BH398" s="1166">
        <f t="shared" si="505"/>
        <v>74.5</v>
      </c>
      <c r="BI398" s="1222">
        <v>306.43</v>
      </c>
      <c r="BJ398" s="1223">
        <f t="shared" si="536"/>
        <v>22829.035</v>
      </c>
      <c r="BK398" s="1222">
        <v>45.4</v>
      </c>
      <c r="BL398" s="1223">
        <f t="shared" si="549"/>
        <v>3382.2999999999997</v>
      </c>
      <c r="BM398" s="1223">
        <f t="shared" si="537"/>
        <v>26211.334999999999</v>
      </c>
      <c r="BN398" s="1166">
        <f t="shared" si="506"/>
        <v>74.5</v>
      </c>
      <c r="BO398" s="1222">
        <v>306.43</v>
      </c>
      <c r="BP398" s="1223">
        <f t="shared" si="538"/>
        <v>22829.035</v>
      </c>
      <c r="BQ398" s="1222">
        <v>45.4</v>
      </c>
      <c r="BR398" s="1223">
        <f t="shared" si="550"/>
        <v>3382.2999999999997</v>
      </c>
      <c r="BS398" s="1223">
        <f t="shared" si="539"/>
        <v>26211.334999999999</v>
      </c>
    </row>
    <row r="399" spans="1:71" s="1189" customFormat="1" ht="28.5" outlineLevel="1" x14ac:dyDescent="0.2">
      <c r="A399" s="1258" t="s">
        <v>1508</v>
      </c>
      <c r="B399" s="1253" t="s">
        <v>1509</v>
      </c>
      <c r="C399" s="1265" t="s">
        <v>1167</v>
      </c>
      <c r="D399" s="1218">
        <v>149</v>
      </c>
      <c r="E399" s="1222">
        <v>306.43</v>
      </c>
      <c r="F399" s="1223">
        <f t="shared" si="518"/>
        <v>45658.07</v>
      </c>
      <c r="G399" s="1222">
        <v>159.12</v>
      </c>
      <c r="H399" s="1223">
        <f t="shared" si="540"/>
        <v>23708.880000000001</v>
      </c>
      <c r="I399" s="1223">
        <f t="shared" si="519"/>
        <v>69366.95</v>
      </c>
      <c r="J399" s="1223"/>
      <c r="K399" s="1204"/>
      <c r="L399" s="1225">
        <v>306.43</v>
      </c>
      <c r="M399" s="1226">
        <f t="shared" si="520"/>
        <v>0</v>
      </c>
      <c r="N399" s="1225">
        <v>159.12</v>
      </c>
      <c r="O399" s="1226">
        <f t="shared" si="541"/>
        <v>0</v>
      </c>
      <c r="P399" s="1226">
        <f t="shared" si="521"/>
        <v>0</v>
      </c>
      <c r="Q399" s="1204"/>
      <c r="R399" s="1225">
        <v>306.43</v>
      </c>
      <c r="S399" s="1226">
        <f t="shared" si="522"/>
        <v>0</v>
      </c>
      <c r="T399" s="1225">
        <v>159.12</v>
      </c>
      <c r="U399" s="1226">
        <f t="shared" si="542"/>
        <v>0</v>
      </c>
      <c r="V399" s="1226">
        <f t="shared" si="523"/>
        <v>0</v>
      </c>
      <c r="W399" s="1218">
        <v>74.5</v>
      </c>
      <c r="X399" s="1225">
        <v>306.43</v>
      </c>
      <c r="Y399" s="1226">
        <f t="shared" si="524"/>
        <v>22829.035</v>
      </c>
      <c r="Z399" s="1225">
        <v>159.12</v>
      </c>
      <c r="AA399" s="1226">
        <f t="shared" si="543"/>
        <v>11854.44</v>
      </c>
      <c r="AB399" s="1226">
        <f t="shared" si="525"/>
        <v>34683.474999999999</v>
      </c>
      <c r="AC399" s="1204"/>
      <c r="AD399" s="1225">
        <v>306.43</v>
      </c>
      <c r="AE399" s="1226">
        <f t="shared" si="526"/>
        <v>0</v>
      </c>
      <c r="AF399" s="1225">
        <v>159.12</v>
      </c>
      <c r="AG399" s="1226">
        <f t="shared" si="544"/>
        <v>0</v>
      </c>
      <c r="AH399" s="1226">
        <f t="shared" si="527"/>
        <v>0</v>
      </c>
      <c r="AI399" s="1204"/>
      <c r="AJ399" s="1225">
        <v>306.43</v>
      </c>
      <c r="AK399" s="1226">
        <f t="shared" si="528"/>
        <v>0</v>
      </c>
      <c r="AL399" s="1225">
        <v>159.12</v>
      </c>
      <c r="AM399" s="1226">
        <f t="shared" si="545"/>
        <v>0</v>
      </c>
      <c r="AN399" s="1226">
        <f t="shared" si="529"/>
        <v>0</v>
      </c>
      <c r="AO399" s="1204"/>
      <c r="AP399" s="1225">
        <v>306.43</v>
      </c>
      <c r="AQ399" s="1226">
        <f t="shared" si="530"/>
        <v>0</v>
      </c>
      <c r="AR399" s="1225">
        <v>159.12</v>
      </c>
      <c r="AS399" s="1226">
        <f t="shared" si="546"/>
        <v>0</v>
      </c>
      <c r="AT399" s="1226">
        <f t="shared" si="531"/>
        <v>0</v>
      </c>
      <c r="AU399" s="1204"/>
      <c r="AV399" s="1225">
        <v>306.43</v>
      </c>
      <c r="AW399" s="1226">
        <f t="shared" si="532"/>
        <v>0</v>
      </c>
      <c r="AX399" s="1225">
        <v>159.12</v>
      </c>
      <c r="AY399" s="1226">
        <f t="shared" si="547"/>
        <v>0</v>
      </c>
      <c r="AZ399" s="1226">
        <f t="shared" si="533"/>
        <v>0</v>
      </c>
      <c r="BA399" s="1204"/>
      <c r="BB399" s="1222">
        <v>306.43</v>
      </c>
      <c r="BC399" s="1223">
        <f t="shared" si="534"/>
        <v>0</v>
      </c>
      <c r="BD399" s="1222">
        <v>159.12</v>
      </c>
      <c r="BE399" s="1223">
        <f t="shared" si="548"/>
        <v>0</v>
      </c>
      <c r="BF399" s="1223">
        <f t="shared" si="535"/>
        <v>0</v>
      </c>
      <c r="BG399" s="1223"/>
      <c r="BH399" s="1166">
        <f t="shared" si="505"/>
        <v>74.5</v>
      </c>
      <c r="BI399" s="1222">
        <v>306.43</v>
      </c>
      <c r="BJ399" s="1223">
        <f t="shared" si="536"/>
        <v>22829.035</v>
      </c>
      <c r="BK399" s="1222">
        <v>159.12</v>
      </c>
      <c r="BL399" s="1223">
        <f t="shared" si="549"/>
        <v>11854.44</v>
      </c>
      <c r="BM399" s="1223">
        <f t="shared" si="537"/>
        <v>34683.474999999999</v>
      </c>
      <c r="BN399" s="1166">
        <f t="shared" si="506"/>
        <v>74.5</v>
      </c>
      <c r="BO399" s="1222">
        <v>306.43</v>
      </c>
      <c r="BP399" s="1223">
        <f t="shared" si="538"/>
        <v>22829.035</v>
      </c>
      <c r="BQ399" s="1222">
        <v>159.12</v>
      </c>
      <c r="BR399" s="1223">
        <f t="shared" si="550"/>
        <v>11854.44</v>
      </c>
      <c r="BS399" s="1223">
        <f t="shared" si="539"/>
        <v>34683.474999999999</v>
      </c>
    </row>
    <row r="400" spans="1:71" s="1189" customFormat="1" hidden="1" outlineLevel="1" x14ac:dyDescent="0.2">
      <c r="A400" s="1258" t="s">
        <v>1510</v>
      </c>
      <c r="B400" s="1253" t="s">
        <v>1511</v>
      </c>
      <c r="C400" s="1265" t="s">
        <v>1189</v>
      </c>
      <c r="D400" s="1218">
        <v>23.2</v>
      </c>
      <c r="E400" s="1222">
        <v>10218</v>
      </c>
      <c r="F400" s="1223">
        <f t="shared" si="518"/>
        <v>237057.6</v>
      </c>
      <c r="G400" s="1222">
        <v>29000</v>
      </c>
      <c r="H400" s="1223">
        <f t="shared" si="540"/>
        <v>672800</v>
      </c>
      <c r="I400" s="1223">
        <f t="shared" si="519"/>
        <v>909857.6</v>
      </c>
      <c r="J400" s="1223"/>
      <c r="K400" s="1204"/>
      <c r="L400" s="1225">
        <v>10218</v>
      </c>
      <c r="M400" s="1226">
        <f t="shared" si="520"/>
        <v>0</v>
      </c>
      <c r="N400" s="1225">
        <v>29000</v>
      </c>
      <c r="O400" s="1226">
        <f t="shared" si="541"/>
        <v>0</v>
      </c>
      <c r="P400" s="1226">
        <f t="shared" si="521"/>
        <v>0</v>
      </c>
      <c r="Q400" s="1204"/>
      <c r="R400" s="1225">
        <v>10218</v>
      </c>
      <c r="S400" s="1226">
        <f t="shared" si="522"/>
        <v>0</v>
      </c>
      <c r="T400" s="1225">
        <v>29000</v>
      </c>
      <c r="U400" s="1226">
        <f t="shared" si="542"/>
        <v>0</v>
      </c>
      <c r="V400" s="1226">
        <f t="shared" si="523"/>
        <v>0</v>
      </c>
      <c r="W400" s="1218"/>
      <c r="X400" s="1225">
        <v>10218</v>
      </c>
      <c r="Y400" s="1226">
        <f t="shared" si="524"/>
        <v>0</v>
      </c>
      <c r="Z400" s="1225">
        <v>29000</v>
      </c>
      <c r="AA400" s="1226">
        <f t="shared" si="543"/>
        <v>0</v>
      </c>
      <c r="AB400" s="1226">
        <f t="shared" si="525"/>
        <v>0</v>
      </c>
      <c r="AC400" s="1204"/>
      <c r="AD400" s="1225">
        <v>10218</v>
      </c>
      <c r="AE400" s="1226">
        <f t="shared" si="526"/>
        <v>0</v>
      </c>
      <c r="AF400" s="1225">
        <v>29000</v>
      </c>
      <c r="AG400" s="1226">
        <f t="shared" si="544"/>
        <v>0</v>
      </c>
      <c r="AH400" s="1226">
        <f t="shared" si="527"/>
        <v>0</v>
      </c>
      <c r="AI400" s="1204"/>
      <c r="AJ400" s="1225">
        <v>10218</v>
      </c>
      <c r="AK400" s="1226">
        <f t="shared" si="528"/>
        <v>0</v>
      </c>
      <c r="AL400" s="1225">
        <v>29000</v>
      </c>
      <c r="AM400" s="1226">
        <f t="shared" si="545"/>
        <v>0</v>
      </c>
      <c r="AN400" s="1226">
        <f t="shared" si="529"/>
        <v>0</v>
      </c>
      <c r="AO400" s="1204"/>
      <c r="AP400" s="1225">
        <v>10218</v>
      </c>
      <c r="AQ400" s="1226">
        <f t="shared" si="530"/>
        <v>0</v>
      </c>
      <c r="AR400" s="1225">
        <v>29000</v>
      </c>
      <c r="AS400" s="1226">
        <f t="shared" si="546"/>
        <v>0</v>
      </c>
      <c r="AT400" s="1226">
        <f t="shared" si="531"/>
        <v>0</v>
      </c>
      <c r="AU400" s="1204"/>
      <c r="AV400" s="1225">
        <v>10218</v>
      </c>
      <c r="AW400" s="1226">
        <f t="shared" si="532"/>
        <v>0</v>
      </c>
      <c r="AX400" s="1225">
        <v>29000</v>
      </c>
      <c r="AY400" s="1226">
        <f t="shared" si="547"/>
        <v>0</v>
      </c>
      <c r="AZ400" s="1226">
        <f t="shared" si="533"/>
        <v>0</v>
      </c>
      <c r="BA400" s="1204"/>
      <c r="BB400" s="1222">
        <v>10218</v>
      </c>
      <c r="BC400" s="1223">
        <f t="shared" si="534"/>
        <v>0</v>
      </c>
      <c r="BD400" s="1222">
        <v>29000</v>
      </c>
      <c r="BE400" s="1223">
        <f t="shared" si="548"/>
        <v>0</v>
      </c>
      <c r="BF400" s="1223">
        <f t="shared" si="535"/>
        <v>0</v>
      </c>
      <c r="BG400" s="1223"/>
      <c r="BH400" s="1166">
        <f t="shared" si="505"/>
        <v>0</v>
      </c>
      <c r="BI400" s="1222">
        <v>10218</v>
      </c>
      <c r="BJ400" s="1223">
        <f t="shared" si="536"/>
        <v>0</v>
      </c>
      <c r="BK400" s="1222">
        <v>29000</v>
      </c>
      <c r="BL400" s="1223">
        <f t="shared" si="549"/>
        <v>0</v>
      </c>
      <c r="BM400" s="1223">
        <f t="shared" si="537"/>
        <v>0</v>
      </c>
      <c r="BN400" s="1166">
        <f t="shared" si="506"/>
        <v>23.2</v>
      </c>
      <c r="BO400" s="1222">
        <v>10218</v>
      </c>
      <c r="BP400" s="1223">
        <f t="shared" si="538"/>
        <v>237057.6</v>
      </c>
      <c r="BQ400" s="1222">
        <v>29000</v>
      </c>
      <c r="BR400" s="1223">
        <f t="shared" si="550"/>
        <v>672800</v>
      </c>
      <c r="BS400" s="1223">
        <f t="shared" si="539"/>
        <v>909857.6</v>
      </c>
    </row>
    <row r="401" spans="1:71" s="1189" customFormat="1" hidden="1" outlineLevel="1" x14ac:dyDescent="0.2">
      <c r="A401" s="1258" t="s">
        <v>1512</v>
      </c>
      <c r="B401" s="1261" t="s">
        <v>1513</v>
      </c>
      <c r="C401" s="1269" t="s">
        <v>1167</v>
      </c>
      <c r="D401" s="1270">
        <v>54</v>
      </c>
      <c r="E401" s="1222">
        <v>411.6</v>
      </c>
      <c r="F401" s="1223">
        <f t="shared" si="518"/>
        <v>22226.400000000001</v>
      </c>
      <c r="G401" s="1222">
        <v>152.5</v>
      </c>
      <c r="H401" s="1223">
        <f t="shared" si="540"/>
        <v>8235</v>
      </c>
      <c r="I401" s="1223">
        <f t="shared" si="519"/>
        <v>30461.4</v>
      </c>
      <c r="J401" s="1223"/>
      <c r="K401" s="1271"/>
      <c r="L401" s="1225">
        <v>411.6</v>
      </c>
      <c r="M401" s="1226">
        <f t="shared" si="520"/>
        <v>0</v>
      </c>
      <c r="N401" s="1225">
        <v>152.5</v>
      </c>
      <c r="O401" s="1226">
        <f t="shared" si="541"/>
        <v>0</v>
      </c>
      <c r="P401" s="1226">
        <f t="shared" si="521"/>
        <v>0</v>
      </c>
      <c r="Q401" s="1271"/>
      <c r="R401" s="1225">
        <v>411.6</v>
      </c>
      <c r="S401" s="1226">
        <f t="shared" si="522"/>
        <v>0</v>
      </c>
      <c r="T401" s="1225">
        <v>152.5</v>
      </c>
      <c r="U401" s="1226">
        <f t="shared" si="542"/>
        <v>0</v>
      </c>
      <c r="V401" s="1226">
        <f t="shared" si="523"/>
        <v>0</v>
      </c>
      <c r="W401" s="1272"/>
      <c r="X401" s="1225">
        <v>411.6</v>
      </c>
      <c r="Y401" s="1226">
        <f t="shared" si="524"/>
        <v>0</v>
      </c>
      <c r="Z401" s="1225">
        <v>152.5</v>
      </c>
      <c r="AA401" s="1226">
        <f t="shared" si="543"/>
        <v>0</v>
      </c>
      <c r="AB401" s="1226">
        <f t="shared" si="525"/>
        <v>0</v>
      </c>
      <c r="AC401" s="1271"/>
      <c r="AD401" s="1225">
        <v>411.6</v>
      </c>
      <c r="AE401" s="1226">
        <f t="shared" si="526"/>
        <v>0</v>
      </c>
      <c r="AF401" s="1225">
        <v>152.5</v>
      </c>
      <c r="AG401" s="1226">
        <f t="shared" si="544"/>
        <v>0</v>
      </c>
      <c r="AH401" s="1226">
        <f t="shared" si="527"/>
        <v>0</v>
      </c>
      <c r="AI401" s="1271"/>
      <c r="AJ401" s="1225">
        <v>411.6</v>
      </c>
      <c r="AK401" s="1226">
        <f t="shared" si="528"/>
        <v>0</v>
      </c>
      <c r="AL401" s="1225">
        <v>152.5</v>
      </c>
      <c r="AM401" s="1226">
        <f t="shared" si="545"/>
        <v>0</v>
      </c>
      <c r="AN401" s="1226">
        <f t="shared" si="529"/>
        <v>0</v>
      </c>
      <c r="AO401" s="1271"/>
      <c r="AP401" s="1225">
        <v>411.6</v>
      </c>
      <c r="AQ401" s="1226">
        <f t="shared" si="530"/>
        <v>0</v>
      </c>
      <c r="AR401" s="1225">
        <v>152.5</v>
      </c>
      <c r="AS401" s="1226">
        <f t="shared" si="546"/>
        <v>0</v>
      </c>
      <c r="AT401" s="1226">
        <f t="shared" si="531"/>
        <v>0</v>
      </c>
      <c r="AU401" s="1271"/>
      <c r="AV401" s="1225">
        <v>411.6</v>
      </c>
      <c r="AW401" s="1226">
        <f t="shared" si="532"/>
        <v>0</v>
      </c>
      <c r="AX401" s="1225">
        <v>152.5</v>
      </c>
      <c r="AY401" s="1226">
        <f t="shared" si="547"/>
        <v>0</v>
      </c>
      <c r="AZ401" s="1226">
        <f t="shared" si="533"/>
        <v>0</v>
      </c>
      <c r="BA401" s="1271"/>
      <c r="BB401" s="1222">
        <v>411.6</v>
      </c>
      <c r="BC401" s="1223">
        <f t="shared" si="534"/>
        <v>0</v>
      </c>
      <c r="BD401" s="1222">
        <v>152.5</v>
      </c>
      <c r="BE401" s="1223">
        <f t="shared" si="548"/>
        <v>0</v>
      </c>
      <c r="BF401" s="1223">
        <f t="shared" si="535"/>
        <v>0</v>
      </c>
      <c r="BG401" s="1223"/>
      <c r="BH401" s="1166">
        <f t="shared" si="505"/>
        <v>0</v>
      </c>
      <c r="BI401" s="1222">
        <v>411.6</v>
      </c>
      <c r="BJ401" s="1223">
        <f t="shared" si="536"/>
        <v>0</v>
      </c>
      <c r="BK401" s="1222">
        <v>152.5</v>
      </c>
      <c r="BL401" s="1223">
        <f t="shared" si="549"/>
        <v>0</v>
      </c>
      <c r="BM401" s="1223">
        <f t="shared" si="537"/>
        <v>0</v>
      </c>
      <c r="BN401" s="1166">
        <f t="shared" si="506"/>
        <v>54</v>
      </c>
      <c r="BO401" s="1222">
        <v>411.6</v>
      </c>
      <c r="BP401" s="1223">
        <f t="shared" si="538"/>
        <v>22226.400000000001</v>
      </c>
      <c r="BQ401" s="1222">
        <v>152.5</v>
      </c>
      <c r="BR401" s="1223">
        <f t="shared" si="550"/>
        <v>8235</v>
      </c>
      <c r="BS401" s="1223">
        <f t="shared" si="539"/>
        <v>30461.4</v>
      </c>
    </row>
    <row r="402" spans="1:71" s="1189" customFormat="1" hidden="1" outlineLevel="1" x14ac:dyDescent="0.2">
      <c r="A402" s="1258" t="s">
        <v>1514</v>
      </c>
      <c r="B402" s="1261" t="s">
        <v>1515</v>
      </c>
      <c r="C402" s="1269" t="s">
        <v>1261</v>
      </c>
      <c r="D402" s="1203">
        <v>78</v>
      </c>
      <c r="E402" s="1222">
        <v>474.58</v>
      </c>
      <c r="F402" s="1223">
        <f t="shared" si="518"/>
        <v>37017.24</v>
      </c>
      <c r="G402" s="1222">
        <v>0</v>
      </c>
      <c r="H402" s="1223"/>
      <c r="I402" s="1223">
        <f t="shared" si="519"/>
        <v>37017.24</v>
      </c>
      <c r="J402" s="1223"/>
      <c r="K402" s="1204"/>
      <c r="L402" s="1225">
        <v>474.58</v>
      </c>
      <c r="M402" s="1226">
        <f t="shared" si="520"/>
        <v>0</v>
      </c>
      <c r="N402" s="1225">
        <v>0</v>
      </c>
      <c r="O402" s="1226"/>
      <c r="P402" s="1226">
        <f t="shared" si="521"/>
        <v>0</v>
      </c>
      <c r="Q402" s="1204"/>
      <c r="R402" s="1225">
        <v>474.58</v>
      </c>
      <c r="S402" s="1226">
        <f t="shared" si="522"/>
        <v>0</v>
      </c>
      <c r="T402" s="1225">
        <v>0</v>
      </c>
      <c r="U402" s="1226"/>
      <c r="V402" s="1226">
        <f t="shared" si="523"/>
        <v>0</v>
      </c>
      <c r="W402" s="1218"/>
      <c r="X402" s="1225">
        <v>474.58</v>
      </c>
      <c r="Y402" s="1226">
        <f t="shared" si="524"/>
        <v>0</v>
      </c>
      <c r="Z402" s="1225">
        <v>0</v>
      </c>
      <c r="AA402" s="1226">
        <f t="shared" si="543"/>
        <v>0</v>
      </c>
      <c r="AB402" s="1226">
        <f t="shared" si="525"/>
        <v>0</v>
      </c>
      <c r="AC402" s="1204"/>
      <c r="AD402" s="1225">
        <v>474.58</v>
      </c>
      <c r="AE402" s="1226">
        <f t="shared" si="526"/>
        <v>0</v>
      </c>
      <c r="AF402" s="1225">
        <v>0</v>
      </c>
      <c r="AG402" s="1226"/>
      <c r="AH402" s="1226">
        <f t="shared" si="527"/>
        <v>0</v>
      </c>
      <c r="AI402" s="1204"/>
      <c r="AJ402" s="1225">
        <v>474.58</v>
      </c>
      <c r="AK402" s="1226">
        <f t="shared" si="528"/>
        <v>0</v>
      </c>
      <c r="AL402" s="1225">
        <v>0</v>
      </c>
      <c r="AM402" s="1226"/>
      <c r="AN402" s="1226">
        <f t="shared" si="529"/>
        <v>0</v>
      </c>
      <c r="AO402" s="1204"/>
      <c r="AP402" s="1225">
        <v>474.58</v>
      </c>
      <c r="AQ402" s="1226">
        <f t="shared" si="530"/>
        <v>0</v>
      </c>
      <c r="AR402" s="1225">
        <v>0</v>
      </c>
      <c r="AS402" s="1226"/>
      <c r="AT402" s="1226">
        <f t="shared" si="531"/>
        <v>0</v>
      </c>
      <c r="AU402" s="1204"/>
      <c r="AV402" s="1225">
        <v>474.58</v>
      </c>
      <c r="AW402" s="1226">
        <f t="shared" si="532"/>
        <v>0</v>
      </c>
      <c r="AX402" s="1225">
        <v>0</v>
      </c>
      <c r="AY402" s="1226"/>
      <c r="AZ402" s="1226">
        <f t="shared" si="533"/>
        <v>0</v>
      </c>
      <c r="BA402" s="1204"/>
      <c r="BB402" s="1222">
        <v>474.58</v>
      </c>
      <c r="BC402" s="1223">
        <f t="shared" si="534"/>
        <v>0</v>
      </c>
      <c r="BD402" s="1222">
        <v>0</v>
      </c>
      <c r="BE402" s="1223"/>
      <c r="BF402" s="1223">
        <f t="shared" si="535"/>
        <v>0</v>
      </c>
      <c r="BG402" s="1223"/>
      <c r="BH402" s="1166">
        <f t="shared" si="505"/>
        <v>0</v>
      </c>
      <c r="BI402" s="1222">
        <v>474.58</v>
      </c>
      <c r="BJ402" s="1223">
        <f t="shared" si="536"/>
        <v>0</v>
      </c>
      <c r="BK402" s="1222">
        <v>0</v>
      </c>
      <c r="BL402" s="1223"/>
      <c r="BM402" s="1223">
        <f t="shared" si="537"/>
        <v>0</v>
      </c>
      <c r="BN402" s="1166">
        <f t="shared" si="506"/>
        <v>78</v>
      </c>
      <c r="BO402" s="1222">
        <v>474.58</v>
      </c>
      <c r="BP402" s="1223">
        <f t="shared" si="538"/>
        <v>37017.24</v>
      </c>
      <c r="BQ402" s="1222">
        <v>0</v>
      </c>
      <c r="BR402" s="1223"/>
      <c r="BS402" s="1223">
        <f t="shared" si="539"/>
        <v>37017.24</v>
      </c>
    </row>
    <row r="403" spans="1:71" s="1189" customFormat="1" hidden="1" outlineLevel="1" x14ac:dyDescent="0.2">
      <c r="A403" s="1258" t="s">
        <v>1516</v>
      </c>
      <c r="B403" s="1261" t="s">
        <v>1517</v>
      </c>
      <c r="C403" s="1269" t="s">
        <v>1261</v>
      </c>
      <c r="D403" s="1270">
        <v>78</v>
      </c>
      <c r="E403" s="1222">
        <v>419.28</v>
      </c>
      <c r="F403" s="1223">
        <f t="shared" si="518"/>
        <v>32703.839999999997</v>
      </c>
      <c r="G403" s="1222">
        <v>426.89</v>
      </c>
      <c r="H403" s="1223">
        <f>D403*G403</f>
        <v>33297.42</v>
      </c>
      <c r="I403" s="1223">
        <f t="shared" si="519"/>
        <v>66001.259999999995</v>
      </c>
      <c r="J403" s="1223"/>
      <c r="K403" s="1271"/>
      <c r="L403" s="1225">
        <v>419.28</v>
      </c>
      <c r="M403" s="1226">
        <f t="shared" si="520"/>
        <v>0</v>
      </c>
      <c r="N403" s="1225">
        <v>426.89</v>
      </c>
      <c r="O403" s="1226">
        <f>K403*N403</f>
        <v>0</v>
      </c>
      <c r="P403" s="1226">
        <f t="shared" si="521"/>
        <v>0</v>
      </c>
      <c r="Q403" s="1271"/>
      <c r="R403" s="1225">
        <v>419.28</v>
      </c>
      <c r="S403" s="1226">
        <f t="shared" si="522"/>
        <v>0</v>
      </c>
      <c r="T403" s="1225">
        <v>426.89</v>
      </c>
      <c r="U403" s="1226">
        <f>Q403*T403</f>
        <v>0</v>
      </c>
      <c r="V403" s="1226">
        <f t="shared" si="523"/>
        <v>0</v>
      </c>
      <c r="W403" s="1272"/>
      <c r="X403" s="1225">
        <v>419.28</v>
      </c>
      <c r="Y403" s="1226">
        <f t="shared" si="524"/>
        <v>0</v>
      </c>
      <c r="Z403" s="1225">
        <v>426.89</v>
      </c>
      <c r="AA403" s="1226">
        <f>W403*Z403</f>
        <v>0</v>
      </c>
      <c r="AB403" s="1226">
        <f t="shared" si="525"/>
        <v>0</v>
      </c>
      <c r="AC403" s="1271"/>
      <c r="AD403" s="1225">
        <v>419.28</v>
      </c>
      <c r="AE403" s="1226">
        <f t="shared" si="526"/>
        <v>0</v>
      </c>
      <c r="AF403" s="1225">
        <v>426.89</v>
      </c>
      <c r="AG403" s="1226">
        <f>AC403*AF403</f>
        <v>0</v>
      </c>
      <c r="AH403" s="1226">
        <f t="shared" si="527"/>
        <v>0</v>
      </c>
      <c r="AI403" s="1271"/>
      <c r="AJ403" s="1225">
        <v>419.28</v>
      </c>
      <c r="AK403" s="1226">
        <f t="shared" si="528"/>
        <v>0</v>
      </c>
      <c r="AL403" s="1225">
        <v>426.89</v>
      </c>
      <c r="AM403" s="1226">
        <f>AI403*AL403</f>
        <v>0</v>
      </c>
      <c r="AN403" s="1226">
        <f t="shared" si="529"/>
        <v>0</v>
      </c>
      <c r="AO403" s="1271"/>
      <c r="AP403" s="1225">
        <v>419.28</v>
      </c>
      <c r="AQ403" s="1226">
        <f t="shared" si="530"/>
        <v>0</v>
      </c>
      <c r="AR403" s="1225">
        <v>426.89</v>
      </c>
      <c r="AS403" s="1226">
        <f>AO403*AR403</f>
        <v>0</v>
      </c>
      <c r="AT403" s="1226">
        <f t="shared" si="531"/>
        <v>0</v>
      </c>
      <c r="AU403" s="1271"/>
      <c r="AV403" s="1225">
        <v>419.28</v>
      </c>
      <c r="AW403" s="1226">
        <f t="shared" si="532"/>
        <v>0</v>
      </c>
      <c r="AX403" s="1225">
        <v>426.89</v>
      </c>
      <c r="AY403" s="1226">
        <f>AU403*AX403</f>
        <v>0</v>
      </c>
      <c r="AZ403" s="1226">
        <f t="shared" si="533"/>
        <v>0</v>
      </c>
      <c r="BA403" s="1271"/>
      <c r="BB403" s="1222">
        <v>419.28</v>
      </c>
      <c r="BC403" s="1223">
        <f t="shared" si="534"/>
        <v>0</v>
      </c>
      <c r="BD403" s="1222">
        <v>426.89</v>
      </c>
      <c r="BE403" s="1223">
        <f>BA403*BD403</f>
        <v>0</v>
      </c>
      <c r="BF403" s="1223">
        <f t="shared" si="535"/>
        <v>0</v>
      </c>
      <c r="BG403" s="1223"/>
      <c r="BH403" s="1166">
        <f t="shared" si="505"/>
        <v>0</v>
      </c>
      <c r="BI403" s="1222">
        <v>419.28</v>
      </c>
      <c r="BJ403" s="1223">
        <f t="shared" si="536"/>
        <v>0</v>
      </c>
      <c r="BK403" s="1222">
        <v>426.89</v>
      </c>
      <c r="BL403" s="1223">
        <f>BH403*BK403</f>
        <v>0</v>
      </c>
      <c r="BM403" s="1223">
        <f t="shared" si="537"/>
        <v>0</v>
      </c>
      <c r="BN403" s="1166">
        <f t="shared" si="506"/>
        <v>78</v>
      </c>
      <c r="BO403" s="1222">
        <v>419.28</v>
      </c>
      <c r="BP403" s="1223">
        <f t="shared" si="538"/>
        <v>32703.839999999997</v>
      </c>
      <c r="BQ403" s="1222">
        <v>426.89</v>
      </c>
      <c r="BR403" s="1223">
        <f>BN403*BQ403</f>
        <v>33297.42</v>
      </c>
      <c r="BS403" s="1223">
        <f t="shared" si="539"/>
        <v>66001.259999999995</v>
      </c>
    </row>
    <row r="404" spans="1:71" s="1260" customFormat="1" ht="15" outlineLevel="1" x14ac:dyDescent="0.25">
      <c r="A404" s="1259" t="s">
        <v>874</v>
      </c>
      <c r="B404" s="1210" t="s">
        <v>419</v>
      </c>
      <c r="C404" s="1191"/>
      <c r="D404" s="1191"/>
      <c r="E404" s="1211"/>
      <c r="F404" s="1211">
        <f>F405+F406+F407+F408</f>
        <v>4966812</v>
      </c>
      <c r="G404" s="1211"/>
      <c r="H404" s="1211">
        <f>H405+H406+H407+H408</f>
        <v>4087491.3</v>
      </c>
      <c r="I404" s="1211">
        <f>I405+I406+I407+I408</f>
        <v>9054303.3000000007</v>
      </c>
      <c r="J404" s="1211"/>
      <c r="K404" s="1192"/>
      <c r="L404" s="1191"/>
      <c r="M404" s="1191">
        <f>M405+M406+M407+M408</f>
        <v>1220800</v>
      </c>
      <c r="N404" s="1191"/>
      <c r="O404" s="1191">
        <f>O405+O406+O407+O408</f>
        <v>1499800</v>
      </c>
      <c r="P404" s="1191">
        <f>P405+P406+P407+P408</f>
        <v>2720600</v>
      </c>
      <c r="Q404" s="1192"/>
      <c r="R404" s="1191"/>
      <c r="S404" s="1191">
        <f>S405+S406+S407+S408</f>
        <v>0</v>
      </c>
      <c r="T404" s="1191"/>
      <c r="U404" s="1191">
        <f>U405+U406+U407+U408</f>
        <v>0</v>
      </c>
      <c r="V404" s="1191">
        <f>V405+V406+V407+V408</f>
        <v>0</v>
      </c>
      <c r="W404" s="1193"/>
      <c r="X404" s="1191"/>
      <c r="Y404" s="1191">
        <f>Y405+Y406+Y407+Y408</f>
        <v>511995.288</v>
      </c>
      <c r="Z404" s="1191"/>
      <c r="AA404" s="1191">
        <f>AA405+AA406+AA407+AA408</f>
        <v>508745.53220000002</v>
      </c>
      <c r="AB404" s="1191">
        <f>AB405+AB406+AB407+AB408</f>
        <v>1020740.8202</v>
      </c>
      <c r="AC404" s="1192"/>
      <c r="AD404" s="1191"/>
      <c r="AE404" s="1191">
        <f>AE405+AE406+AE407+AE408</f>
        <v>0</v>
      </c>
      <c r="AF404" s="1191"/>
      <c r="AG404" s="1191">
        <f>AG405+AG406+AG407+AG408</f>
        <v>0</v>
      </c>
      <c r="AH404" s="1191">
        <f>AH405+AH406+AH407+AH408</f>
        <v>0</v>
      </c>
      <c r="AI404" s="1192"/>
      <c r="AJ404" s="1191"/>
      <c r="AK404" s="1191">
        <f>AK405+AK406+AK407+AK408</f>
        <v>0</v>
      </c>
      <c r="AL404" s="1191"/>
      <c r="AM404" s="1191">
        <f>AM405+AM406+AM407+AM408</f>
        <v>0</v>
      </c>
      <c r="AN404" s="1191">
        <f>AN405+AN406+AN407+AN408</f>
        <v>0</v>
      </c>
      <c r="AO404" s="1192"/>
      <c r="AP404" s="1191"/>
      <c r="AQ404" s="1191">
        <f>AQ405+AQ406+AQ407+AQ408</f>
        <v>0</v>
      </c>
      <c r="AR404" s="1191"/>
      <c r="AS404" s="1191">
        <f>AS405+AS406+AS407+AS408</f>
        <v>0</v>
      </c>
      <c r="AT404" s="1191">
        <f>AT405+AT406+AT407+AT408</f>
        <v>0</v>
      </c>
      <c r="AU404" s="1192"/>
      <c r="AV404" s="1191"/>
      <c r="AW404" s="1191">
        <f>AW405+AW406+AW407+AW408</f>
        <v>0</v>
      </c>
      <c r="AX404" s="1191"/>
      <c r="AY404" s="1191">
        <f>AY405+AY406+AY407+AY408</f>
        <v>0</v>
      </c>
      <c r="AZ404" s="1191">
        <f>AZ405+AZ406+AZ407+AZ408</f>
        <v>0</v>
      </c>
      <c r="BA404" s="1192"/>
      <c r="BB404" s="1211"/>
      <c r="BC404" s="1211">
        <f>BC405+BC406+BC407+BC408</f>
        <v>0</v>
      </c>
      <c r="BD404" s="1211"/>
      <c r="BE404" s="1211">
        <f>BE405+BE406+BE407+BE408</f>
        <v>0</v>
      </c>
      <c r="BF404" s="1211">
        <f>BF405+BF406+BF407+BF408</f>
        <v>0</v>
      </c>
      <c r="BG404" s="1211"/>
      <c r="BH404" s="1166">
        <f t="shared" si="505"/>
        <v>0</v>
      </c>
      <c r="BI404" s="1211"/>
      <c r="BJ404" s="1211">
        <f>BJ405+BJ406+BJ407+BJ408</f>
        <v>1732795.2879999999</v>
      </c>
      <c r="BK404" s="1211"/>
      <c r="BL404" s="1211">
        <f>BL405+BL406+BL407+BL408</f>
        <v>2008545.5322</v>
      </c>
      <c r="BM404" s="1211">
        <f>BM405+BM406+BM407+BM408</f>
        <v>3741340.8202</v>
      </c>
      <c r="BN404" s="1166">
        <f t="shared" si="506"/>
        <v>0</v>
      </c>
      <c r="BO404" s="1211"/>
      <c r="BP404" s="1211">
        <f>BP405+BP406+BP407+BP408</f>
        <v>3234016.7119999998</v>
      </c>
      <c r="BQ404" s="1211"/>
      <c r="BR404" s="1211">
        <f>BR405+BR406+BR407+BR408</f>
        <v>2078945.7678</v>
      </c>
      <c r="BS404" s="1211">
        <f>BS405+BS406+BS407+BS408</f>
        <v>5312962.4797999999</v>
      </c>
    </row>
    <row r="405" spans="1:71" s="1189" customFormat="1" ht="28.5" outlineLevel="1" x14ac:dyDescent="0.2">
      <c r="A405" s="1258" t="s">
        <v>875</v>
      </c>
      <c r="B405" s="1217" t="s">
        <v>1518</v>
      </c>
      <c r="C405" s="1202" t="s">
        <v>1189</v>
      </c>
      <c r="D405" s="1270">
        <v>198</v>
      </c>
      <c r="E405" s="1222">
        <v>12208</v>
      </c>
      <c r="F405" s="1223">
        <f>D405*E405</f>
        <v>2417184</v>
      </c>
      <c r="G405" s="1222">
        <v>14998</v>
      </c>
      <c r="H405" s="1223">
        <f>D405*G405</f>
        <v>2969604</v>
      </c>
      <c r="I405" s="1223">
        <f>E405*D405+G405*D405</f>
        <v>5386788</v>
      </c>
      <c r="J405" s="1223"/>
      <c r="K405" s="1271">
        <v>100</v>
      </c>
      <c r="L405" s="1225">
        <v>12208</v>
      </c>
      <c r="M405" s="1226">
        <f>K405*L405</f>
        <v>1220800</v>
      </c>
      <c r="N405" s="1225">
        <v>14998</v>
      </c>
      <c r="O405" s="1226">
        <f>K405*N405</f>
        <v>1499800</v>
      </c>
      <c r="P405" s="1226">
        <f>L405*K405+N405*K405</f>
        <v>2720600</v>
      </c>
      <c r="Q405" s="1271"/>
      <c r="R405" s="1225">
        <v>12208</v>
      </c>
      <c r="S405" s="1226">
        <f>Q405*R405</f>
        <v>0</v>
      </c>
      <c r="T405" s="1225">
        <v>14998</v>
      </c>
      <c r="U405" s="1226">
        <f>Q405*T405</f>
        <v>0</v>
      </c>
      <c r="V405" s="1226">
        <f>R405*Q405+T405*Q405</f>
        <v>0</v>
      </c>
      <c r="W405" s="1272">
        <v>30</v>
      </c>
      <c r="X405" s="1225">
        <v>12208</v>
      </c>
      <c r="Y405" s="1226">
        <f>W405*X405</f>
        <v>366240</v>
      </c>
      <c r="Z405" s="1225">
        <v>14998</v>
      </c>
      <c r="AA405" s="1226">
        <f>W405*Z405</f>
        <v>449940</v>
      </c>
      <c r="AB405" s="1226">
        <f>X405*W405+Z405*W405</f>
        <v>816180</v>
      </c>
      <c r="AC405" s="1271"/>
      <c r="AD405" s="1225">
        <v>12208</v>
      </c>
      <c r="AE405" s="1226">
        <f>AC405*AD405</f>
        <v>0</v>
      </c>
      <c r="AF405" s="1225">
        <v>14998</v>
      </c>
      <c r="AG405" s="1226">
        <f>AC405*AF405</f>
        <v>0</v>
      </c>
      <c r="AH405" s="1226">
        <f>AD405*AC405+AF405*AC405</f>
        <v>0</v>
      </c>
      <c r="AI405" s="1271"/>
      <c r="AJ405" s="1225">
        <v>12208</v>
      </c>
      <c r="AK405" s="1226">
        <f>AI405*AJ405</f>
        <v>0</v>
      </c>
      <c r="AL405" s="1225">
        <v>14998</v>
      </c>
      <c r="AM405" s="1226">
        <f>AI405*AL405</f>
        <v>0</v>
      </c>
      <c r="AN405" s="1226">
        <f>AJ405*AI405+AL405*AI405</f>
        <v>0</v>
      </c>
      <c r="AO405" s="1271"/>
      <c r="AP405" s="1225">
        <v>12208</v>
      </c>
      <c r="AQ405" s="1226">
        <f>AO405*AP405</f>
        <v>0</v>
      </c>
      <c r="AR405" s="1225">
        <v>14998</v>
      </c>
      <c r="AS405" s="1226">
        <f>AO405*AR405</f>
        <v>0</v>
      </c>
      <c r="AT405" s="1226">
        <f>AP405*AO405+AR405*AO405</f>
        <v>0</v>
      </c>
      <c r="AU405" s="1271"/>
      <c r="AV405" s="1225">
        <v>12208</v>
      </c>
      <c r="AW405" s="1226">
        <f>AU405*AV405</f>
        <v>0</v>
      </c>
      <c r="AX405" s="1225">
        <v>14998</v>
      </c>
      <c r="AY405" s="1226">
        <f>AU405*AX405</f>
        <v>0</v>
      </c>
      <c r="AZ405" s="1226">
        <f>AV405*AU405+AX405*AU405</f>
        <v>0</v>
      </c>
      <c r="BA405" s="1271"/>
      <c r="BB405" s="1222">
        <v>12208</v>
      </c>
      <c r="BC405" s="1223">
        <f>BA405*BB405</f>
        <v>0</v>
      </c>
      <c r="BD405" s="1222">
        <v>14998</v>
      </c>
      <c r="BE405" s="1223">
        <f>BA405*BD405</f>
        <v>0</v>
      </c>
      <c r="BF405" s="1223">
        <f>BB405*BA405+BD405*BA405</f>
        <v>0</v>
      </c>
      <c r="BG405" s="1223"/>
      <c r="BH405" s="1166">
        <f t="shared" si="505"/>
        <v>130</v>
      </c>
      <c r="BI405" s="1222">
        <v>12208</v>
      </c>
      <c r="BJ405" s="1223">
        <f>BH405*BI405</f>
        <v>1587040</v>
      </c>
      <c r="BK405" s="1222">
        <v>14998</v>
      </c>
      <c r="BL405" s="1223">
        <f>BH405*BK405</f>
        <v>1949740</v>
      </c>
      <c r="BM405" s="1223">
        <f>BI405*BH405+BK405*BH405</f>
        <v>3536780</v>
      </c>
      <c r="BN405" s="1166">
        <f t="shared" si="506"/>
        <v>68</v>
      </c>
      <c r="BO405" s="1222">
        <v>12208</v>
      </c>
      <c r="BP405" s="1223">
        <f>BN405*BO405</f>
        <v>830144</v>
      </c>
      <c r="BQ405" s="1222">
        <v>14998</v>
      </c>
      <c r="BR405" s="1223">
        <f>BN405*BQ405</f>
        <v>1019864</v>
      </c>
      <c r="BS405" s="1223">
        <f>BO405*BN405+BQ405*BN405</f>
        <v>1850008</v>
      </c>
    </row>
    <row r="406" spans="1:71" s="1273" customFormat="1" ht="28.5" outlineLevel="1" x14ac:dyDescent="0.25">
      <c r="A406" s="1258" t="s">
        <v>876</v>
      </c>
      <c r="B406" s="1217" t="s">
        <v>1519</v>
      </c>
      <c r="C406" s="1202" t="s">
        <v>1167</v>
      </c>
      <c r="D406" s="1270">
        <v>990</v>
      </c>
      <c r="E406" s="1222">
        <v>1360.8</v>
      </c>
      <c r="F406" s="1223">
        <f>D406*E406</f>
        <v>1347192</v>
      </c>
      <c r="G406" s="1222">
        <v>549.02</v>
      </c>
      <c r="H406" s="1223">
        <f>D406*G406</f>
        <v>543529.79999999993</v>
      </c>
      <c r="I406" s="1223">
        <f>E406*D406+G406*D406</f>
        <v>1890721.7999999998</v>
      </c>
      <c r="J406" s="1223"/>
      <c r="K406" s="1271"/>
      <c r="L406" s="1225">
        <v>1360.8</v>
      </c>
      <c r="M406" s="1226">
        <f>K406*L406</f>
        <v>0</v>
      </c>
      <c r="N406" s="1225">
        <v>549.02</v>
      </c>
      <c r="O406" s="1226">
        <f>K406*N406</f>
        <v>0</v>
      </c>
      <c r="P406" s="1226">
        <f>L406*K406+N406*K406</f>
        <v>0</v>
      </c>
      <c r="Q406" s="1271"/>
      <c r="R406" s="1225">
        <v>1360.8</v>
      </c>
      <c r="S406" s="1226">
        <f>Q406*R406</f>
        <v>0</v>
      </c>
      <c r="T406" s="1225">
        <v>549.02</v>
      </c>
      <c r="U406" s="1226">
        <f>Q406*T406</f>
        <v>0</v>
      </c>
      <c r="V406" s="1226">
        <f>R406*Q406+T406*Q406</f>
        <v>0</v>
      </c>
      <c r="W406" s="1272">
        <v>107.11</v>
      </c>
      <c r="X406" s="1225">
        <v>1360.8</v>
      </c>
      <c r="Y406" s="1226">
        <f>W406*X406</f>
        <v>145755.288</v>
      </c>
      <c r="Z406" s="1225">
        <v>549.02</v>
      </c>
      <c r="AA406" s="1226">
        <f>W406*Z406</f>
        <v>58805.532199999994</v>
      </c>
      <c r="AB406" s="1226">
        <f>X406*W406+Z406*W406</f>
        <v>204560.82019999999</v>
      </c>
      <c r="AC406" s="1271"/>
      <c r="AD406" s="1225">
        <v>1360.8</v>
      </c>
      <c r="AE406" s="1226">
        <f>AC406*AD406</f>
        <v>0</v>
      </c>
      <c r="AF406" s="1225">
        <v>549.02</v>
      </c>
      <c r="AG406" s="1226">
        <f>AC406*AF406</f>
        <v>0</v>
      </c>
      <c r="AH406" s="1226">
        <f>AD406*AC406+AF406*AC406</f>
        <v>0</v>
      </c>
      <c r="AI406" s="1271"/>
      <c r="AJ406" s="1225">
        <v>1360.8</v>
      </c>
      <c r="AK406" s="1226">
        <f>AI406*AJ406</f>
        <v>0</v>
      </c>
      <c r="AL406" s="1225">
        <v>549.02</v>
      </c>
      <c r="AM406" s="1226">
        <f>AI406*AL406</f>
        <v>0</v>
      </c>
      <c r="AN406" s="1226">
        <f>AJ406*AI406+AL406*AI406</f>
        <v>0</v>
      </c>
      <c r="AO406" s="1271"/>
      <c r="AP406" s="1225">
        <v>1360.8</v>
      </c>
      <c r="AQ406" s="1226">
        <f>AO406*AP406</f>
        <v>0</v>
      </c>
      <c r="AR406" s="1225">
        <v>549.02</v>
      </c>
      <c r="AS406" s="1226">
        <f>AO406*AR406</f>
        <v>0</v>
      </c>
      <c r="AT406" s="1226">
        <f>AP406*AO406+AR406*AO406</f>
        <v>0</v>
      </c>
      <c r="AU406" s="1271"/>
      <c r="AV406" s="1225">
        <v>1360.8</v>
      </c>
      <c r="AW406" s="1226">
        <f>AU406*AV406</f>
        <v>0</v>
      </c>
      <c r="AX406" s="1225">
        <v>549.02</v>
      </c>
      <c r="AY406" s="1226">
        <f>AU406*AX406</f>
        <v>0</v>
      </c>
      <c r="AZ406" s="1226">
        <f>AV406*AU406+AX406*AU406</f>
        <v>0</v>
      </c>
      <c r="BA406" s="1271"/>
      <c r="BB406" s="1222">
        <v>1360.8</v>
      </c>
      <c r="BC406" s="1223">
        <f>BA406*BB406</f>
        <v>0</v>
      </c>
      <c r="BD406" s="1222">
        <v>549.02</v>
      </c>
      <c r="BE406" s="1223">
        <f>BA406*BD406</f>
        <v>0</v>
      </c>
      <c r="BF406" s="1223">
        <f>BB406*BA406+BD406*BA406</f>
        <v>0</v>
      </c>
      <c r="BG406" s="1223"/>
      <c r="BH406" s="1166">
        <f t="shared" si="505"/>
        <v>107.11</v>
      </c>
      <c r="BI406" s="1222">
        <v>1360.8</v>
      </c>
      <c r="BJ406" s="1223">
        <f>BH406*BI406</f>
        <v>145755.288</v>
      </c>
      <c r="BK406" s="1222">
        <v>549.02</v>
      </c>
      <c r="BL406" s="1223">
        <f>BH406*BK406</f>
        <v>58805.532199999994</v>
      </c>
      <c r="BM406" s="1223">
        <f>BI406*BH406+BK406*BH406</f>
        <v>204560.82019999999</v>
      </c>
      <c r="BN406" s="1166">
        <f t="shared" si="506"/>
        <v>882.89</v>
      </c>
      <c r="BO406" s="1222">
        <v>1360.8</v>
      </c>
      <c r="BP406" s="1223">
        <f>BN406*BO406</f>
        <v>1201436.7119999998</v>
      </c>
      <c r="BQ406" s="1222">
        <v>549.02</v>
      </c>
      <c r="BR406" s="1223">
        <f>BN406*BQ406</f>
        <v>484724.26779999997</v>
      </c>
      <c r="BS406" s="1223">
        <f>BO406*BN406+BQ406*BN406</f>
        <v>1686160.9797999999</v>
      </c>
    </row>
    <row r="407" spans="1:71" s="1189" customFormat="1" hidden="1" outlineLevel="1" x14ac:dyDescent="0.2">
      <c r="A407" s="1258" t="s">
        <v>1520</v>
      </c>
      <c r="B407" s="1217" t="s">
        <v>1521</v>
      </c>
      <c r="C407" s="1202" t="s">
        <v>1167</v>
      </c>
      <c r="D407" s="1270">
        <v>1378</v>
      </c>
      <c r="E407" s="1222">
        <v>324</v>
      </c>
      <c r="F407" s="1223">
        <f>D407*E407</f>
        <v>446472</v>
      </c>
      <c r="G407" s="1222">
        <v>252</v>
      </c>
      <c r="H407" s="1223">
        <f>D407*G407</f>
        <v>347256</v>
      </c>
      <c r="I407" s="1223">
        <f>E407*D407+G407*D407</f>
        <v>793728</v>
      </c>
      <c r="J407" s="1223"/>
      <c r="K407" s="1271"/>
      <c r="L407" s="1225">
        <v>324</v>
      </c>
      <c r="M407" s="1226">
        <f>K407*L407</f>
        <v>0</v>
      </c>
      <c r="N407" s="1225">
        <v>252</v>
      </c>
      <c r="O407" s="1226">
        <f>K407*N407</f>
        <v>0</v>
      </c>
      <c r="P407" s="1226">
        <f>L407*K407+N407*K407</f>
        <v>0</v>
      </c>
      <c r="Q407" s="1271"/>
      <c r="R407" s="1225">
        <v>324</v>
      </c>
      <c r="S407" s="1226">
        <f>Q407*R407</f>
        <v>0</v>
      </c>
      <c r="T407" s="1225">
        <v>252</v>
      </c>
      <c r="U407" s="1226">
        <f>Q407*T407</f>
        <v>0</v>
      </c>
      <c r="V407" s="1226">
        <f>R407*Q407+T407*Q407</f>
        <v>0</v>
      </c>
      <c r="W407" s="1272"/>
      <c r="X407" s="1225">
        <v>324</v>
      </c>
      <c r="Y407" s="1226">
        <f>W407*X407</f>
        <v>0</v>
      </c>
      <c r="Z407" s="1225">
        <v>252</v>
      </c>
      <c r="AA407" s="1226">
        <f>W407*Z407</f>
        <v>0</v>
      </c>
      <c r="AB407" s="1226">
        <f>X407*W407+Z407*W407</f>
        <v>0</v>
      </c>
      <c r="AC407" s="1271"/>
      <c r="AD407" s="1225">
        <v>324</v>
      </c>
      <c r="AE407" s="1226">
        <f>AC407*AD407</f>
        <v>0</v>
      </c>
      <c r="AF407" s="1225">
        <v>252</v>
      </c>
      <c r="AG407" s="1226">
        <f>AC407*AF407</f>
        <v>0</v>
      </c>
      <c r="AH407" s="1226">
        <f>AD407*AC407+AF407*AC407</f>
        <v>0</v>
      </c>
      <c r="AI407" s="1271"/>
      <c r="AJ407" s="1225">
        <v>324</v>
      </c>
      <c r="AK407" s="1226">
        <f>AI407*AJ407</f>
        <v>0</v>
      </c>
      <c r="AL407" s="1225">
        <v>252</v>
      </c>
      <c r="AM407" s="1226">
        <f>AI407*AL407</f>
        <v>0</v>
      </c>
      <c r="AN407" s="1226">
        <f>AJ407*AI407+AL407*AI407</f>
        <v>0</v>
      </c>
      <c r="AO407" s="1271"/>
      <c r="AP407" s="1225">
        <v>324</v>
      </c>
      <c r="AQ407" s="1226">
        <f>AO407*AP407</f>
        <v>0</v>
      </c>
      <c r="AR407" s="1225">
        <v>252</v>
      </c>
      <c r="AS407" s="1226">
        <f>AO407*AR407</f>
        <v>0</v>
      </c>
      <c r="AT407" s="1226">
        <f>AP407*AO407+AR407*AO407</f>
        <v>0</v>
      </c>
      <c r="AU407" s="1271"/>
      <c r="AV407" s="1225">
        <v>324</v>
      </c>
      <c r="AW407" s="1226">
        <f>AU407*AV407</f>
        <v>0</v>
      </c>
      <c r="AX407" s="1225">
        <v>252</v>
      </c>
      <c r="AY407" s="1226">
        <f>AU407*AX407</f>
        <v>0</v>
      </c>
      <c r="AZ407" s="1226">
        <f>AV407*AU407+AX407*AU407</f>
        <v>0</v>
      </c>
      <c r="BA407" s="1271"/>
      <c r="BB407" s="1222">
        <v>324</v>
      </c>
      <c r="BC407" s="1223">
        <f>BA407*BB407</f>
        <v>0</v>
      </c>
      <c r="BD407" s="1222">
        <v>252</v>
      </c>
      <c r="BE407" s="1223">
        <f>BA407*BD407</f>
        <v>0</v>
      </c>
      <c r="BF407" s="1223">
        <f>BB407*BA407+BD407*BA407</f>
        <v>0</v>
      </c>
      <c r="BG407" s="1223"/>
      <c r="BH407" s="1166">
        <f t="shared" si="505"/>
        <v>0</v>
      </c>
      <c r="BI407" s="1222">
        <v>324</v>
      </c>
      <c r="BJ407" s="1223">
        <f>BH407*BI407</f>
        <v>0</v>
      </c>
      <c r="BK407" s="1222">
        <v>252</v>
      </c>
      <c r="BL407" s="1223">
        <f>BH407*BK407</f>
        <v>0</v>
      </c>
      <c r="BM407" s="1223">
        <f>BI407*BH407+BK407*BH407</f>
        <v>0</v>
      </c>
      <c r="BN407" s="1166">
        <f t="shared" si="506"/>
        <v>1378</v>
      </c>
      <c r="BO407" s="1222">
        <v>324</v>
      </c>
      <c r="BP407" s="1223">
        <f>BN407*BO407</f>
        <v>446472</v>
      </c>
      <c r="BQ407" s="1222">
        <v>252</v>
      </c>
      <c r="BR407" s="1223">
        <f>BN407*BQ407</f>
        <v>347256</v>
      </c>
      <c r="BS407" s="1223">
        <f>BO407*BN407+BQ407*BN407</f>
        <v>793728</v>
      </c>
    </row>
    <row r="408" spans="1:71" s="1268" customFormat="1" ht="28.5" hidden="1" outlineLevel="1" x14ac:dyDescent="0.25">
      <c r="A408" s="1258" t="s">
        <v>1522</v>
      </c>
      <c r="B408" s="1217" t="s">
        <v>1523</v>
      </c>
      <c r="C408" s="1202" t="s">
        <v>1167</v>
      </c>
      <c r="D408" s="1270">
        <v>450</v>
      </c>
      <c r="E408" s="1222">
        <v>1679.92</v>
      </c>
      <c r="F408" s="1223">
        <f>D408*E408</f>
        <v>755964</v>
      </c>
      <c r="G408" s="1222">
        <v>504.67</v>
      </c>
      <c r="H408" s="1223">
        <f>D408*G408</f>
        <v>227101.5</v>
      </c>
      <c r="I408" s="1223">
        <f>E408*D408+G408*D408</f>
        <v>983065.5</v>
      </c>
      <c r="J408" s="1223"/>
      <c r="K408" s="1271"/>
      <c r="L408" s="1225">
        <v>1679.92</v>
      </c>
      <c r="M408" s="1226">
        <f>K408*L408</f>
        <v>0</v>
      </c>
      <c r="N408" s="1225">
        <v>504.67</v>
      </c>
      <c r="O408" s="1226">
        <f>K408*N408</f>
        <v>0</v>
      </c>
      <c r="P408" s="1226">
        <f>L408*K408+N408*K408</f>
        <v>0</v>
      </c>
      <c r="Q408" s="1271"/>
      <c r="R408" s="1225">
        <v>1679.92</v>
      </c>
      <c r="S408" s="1226">
        <f>Q408*R408</f>
        <v>0</v>
      </c>
      <c r="T408" s="1225">
        <v>504.67</v>
      </c>
      <c r="U408" s="1226">
        <f>Q408*T408</f>
        <v>0</v>
      </c>
      <c r="V408" s="1226">
        <f>R408*Q408+T408*Q408</f>
        <v>0</v>
      </c>
      <c r="W408" s="1272"/>
      <c r="X408" s="1225">
        <v>1679.92</v>
      </c>
      <c r="Y408" s="1226">
        <f>W408*X408</f>
        <v>0</v>
      </c>
      <c r="Z408" s="1225">
        <v>504.67</v>
      </c>
      <c r="AA408" s="1226">
        <f>W408*Z408</f>
        <v>0</v>
      </c>
      <c r="AB408" s="1226">
        <f>X408*W408+Z408*W408</f>
        <v>0</v>
      </c>
      <c r="AC408" s="1271"/>
      <c r="AD408" s="1225">
        <v>1679.92</v>
      </c>
      <c r="AE408" s="1226">
        <f>AC408*AD408</f>
        <v>0</v>
      </c>
      <c r="AF408" s="1225">
        <v>504.67</v>
      </c>
      <c r="AG408" s="1226">
        <f>AC408*AF408</f>
        <v>0</v>
      </c>
      <c r="AH408" s="1226">
        <f>AD408*AC408+AF408*AC408</f>
        <v>0</v>
      </c>
      <c r="AI408" s="1271"/>
      <c r="AJ408" s="1225">
        <v>1679.92</v>
      </c>
      <c r="AK408" s="1226">
        <f>AI408*AJ408</f>
        <v>0</v>
      </c>
      <c r="AL408" s="1225">
        <v>504.67</v>
      </c>
      <c r="AM408" s="1226">
        <f>AI408*AL408</f>
        <v>0</v>
      </c>
      <c r="AN408" s="1226">
        <f>AJ408*AI408+AL408*AI408</f>
        <v>0</v>
      </c>
      <c r="AO408" s="1271"/>
      <c r="AP408" s="1225">
        <v>1679.92</v>
      </c>
      <c r="AQ408" s="1226">
        <f>AO408*AP408</f>
        <v>0</v>
      </c>
      <c r="AR408" s="1225">
        <v>504.67</v>
      </c>
      <c r="AS408" s="1226">
        <f>AO408*AR408</f>
        <v>0</v>
      </c>
      <c r="AT408" s="1226">
        <f>AP408*AO408+AR408*AO408</f>
        <v>0</v>
      </c>
      <c r="AU408" s="1271"/>
      <c r="AV408" s="1225">
        <v>1679.92</v>
      </c>
      <c r="AW408" s="1226">
        <f>AU408*AV408</f>
        <v>0</v>
      </c>
      <c r="AX408" s="1225">
        <v>504.67</v>
      </c>
      <c r="AY408" s="1226">
        <f>AU408*AX408</f>
        <v>0</v>
      </c>
      <c r="AZ408" s="1226">
        <f>AV408*AU408+AX408*AU408</f>
        <v>0</v>
      </c>
      <c r="BA408" s="1271"/>
      <c r="BB408" s="1222">
        <v>1679.92</v>
      </c>
      <c r="BC408" s="1223">
        <f>BA408*BB408</f>
        <v>0</v>
      </c>
      <c r="BD408" s="1222">
        <v>504.67</v>
      </c>
      <c r="BE408" s="1223">
        <f>BA408*BD408</f>
        <v>0</v>
      </c>
      <c r="BF408" s="1223">
        <f>BB408*BA408+BD408*BA408</f>
        <v>0</v>
      </c>
      <c r="BG408" s="1223"/>
      <c r="BH408" s="1166">
        <f t="shared" si="505"/>
        <v>0</v>
      </c>
      <c r="BI408" s="1222">
        <v>1679.92</v>
      </c>
      <c r="BJ408" s="1223">
        <f>BH408*BI408</f>
        <v>0</v>
      </c>
      <c r="BK408" s="1222">
        <v>504.67</v>
      </c>
      <c r="BL408" s="1223">
        <f>BH408*BK408</f>
        <v>0</v>
      </c>
      <c r="BM408" s="1223">
        <f>BI408*BH408+BK408*BH408</f>
        <v>0</v>
      </c>
      <c r="BN408" s="1166">
        <f t="shared" si="506"/>
        <v>450</v>
      </c>
      <c r="BO408" s="1222">
        <v>1679.92</v>
      </c>
      <c r="BP408" s="1223">
        <f>BN408*BO408</f>
        <v>755964</v>
      </c>
      <c r="BQ408" s="1222">
        <v>504.67</v>
      </c>
      <c r="BR408" s="1223">
        <f>BN408*BQ408</f>
        <v>227101.5</v>
      </c>
      <c r="BS408" s="1223">
        <f>BO408*BN408+BQ408*BN408</f>
        <v>983065.5</v>
      </c>
    </row>
    <row r="409" spans="1:71" s="1274" customFormat="1" ht="15" hidden="1" outlineLevel="1" x14ac:dyDescent="0.25">
      <c r="A409" s="1259" t="s">
        <v>877</v>
      </c>
      <c r="B409" s="1210" t="s">
        <v>1524</v>
      </c>
      <c r="C409" s="1177"/>
      <c r="D409" s="1177"/>
      <c r="E409" s="1222"/>
      <c r="F409" s="1211">
        <f>SUM(F410:F426)</f>
        <v>579069.04640000011</v>
      </c>
      <c r="G409" s="1222"/>
      <c r="H409" s="1211">
        <f>SUM(H410:H426)</f>
        <v>276280.41680000001</v>
      </c>
      <c r="I409" s="1211">
        <f>SUM(I410:I426)</f>
        <v>855349.4632</v>
      </c>
      <c r="J409" s="1211"/>
      <c r="K409" s="1179"/>
      <c r="L409" s="1225"/>
      <c r="M409" s="1191">
        <f>SUM(M410:M426)</f>
        <v>0</v>
      </c>
      <c r="N409" s="1225"/>
      <c r="O409" s="1191">
        <f>SUM(O410:O426)</f>
        <v>0</v>
      </c>
      <c r="P409" s="1191">
        <f>SUM(P410:P426)</f>
        <v>0</v>
      </c>
      <c r="Q409" s="1179"/>
      <c r="R409" s="1225"/>
      <c r="S409" s="1191">
        <f>SUM(S410:S426)</f>
        <v>0</v>
      </c>
      <c r="T409" s="1225"/>
      <c r="U409" s="1191">
        <f>SUM(U410:U426)</f>
        <v>0</v>
      </c>
      <c r="V409" s="1191">
        <f>SUM(V410:V426)</f>
        <v>0</v>
      </c>
      <c r="W409" s="1188"/>
      <c r="X409" s="1225"/>
      <c r="Y409" s="1191">
        <f>SUM(Y410:Y426)</f>
        <v>0</v>
      </c>
      <c r="Z409" s="1225"/>
      <c r="AA409" s="1191">
        <f>SUM(AA410:AA426)</f>
        <v>0</v>
      </c>
      <c r="AB409" s="1191">
        <f>SUM(AB410:AB426)</f>
        <v>0</v>
      </c>
      <c r="AC409" s="1179"/>
      <c r="AD409" s="1225"/>
      <c r="AE409" s="1191">
        <f>SUM(AE410:AE426)</f>
        <v>0</v>
      </c>
      <c r="AF409" s="1225"/>
      <c r="AG409" s="1191">
        <f>SUM(AG410:AG426)</f>
        <v>0</v>
      </c>
      <c r="AH409" s="1191">
        <f>SUM(AH410:AH426)</f>
        <v>0</v>
      </c>
      <c r="AI409" s="1179"/>
      <c r="AJ409" s="1225"/>
      <c r="AK409" s="1191">
        <f>SUM(AK410:AK426)</f>
        <v>0</v>
      </c>
      <c r="AL409" s="1225"/>
      <c r="AM409" s="1191">
        <f>SUM(AM410:AM426)</f>
        <v>0</v>
      </c>
      <c r="AN409" s="1191">
        <f>SUM(AN410:AN426)</f>
        <v>0</v>
      </c>
      <c r="AO409" s="1179"/>
      <c r="AP409" s="1225"/>
      <c r="AQ409" s="1191">
        <f>SUM(AQ410:AQ426)</f>
        <v>0</v>
      </c>
      <c r="AR409" s="1225"/>
      <c r="AS409" s="1191">
        <f>SUM(AS410:AS426)</f>
        <v>0</v>
      </c>
      <c r="AT409" s="1191">
        <f>SUM(AT410:AT426)</f>
        <v>0</v>
      </c>
      <c r="AU409" s="1179"/>
      <c r="AV409" s="1225"/>
      <c r="AW409" s="1191">
        <f>SUM(AW410:AW426)</f>
        <v>0</v>
      </c>
      <c r="AX409" s="1225"/>
      <c r="AY409" s="1191">
        <f>SUM(AY410:AY426)</f>
        <v>0</v>
      </c>
      <c r="AZ409" s="1191">
        <f>SUM(AZ410:AZ426)</f>
        <v>0</v>
      </c>
      <c r="BA409" s="1179"/>
      <c r="BB409" s="1222"/>
      <c r="BC409" s="1211">
        <f>SUM(BC410:BC426)</f>
        <v>0</v>
      </c>
      <c r="BD409" s="1222"/>
      <c r="BE409" s="1211">
        <f>SUM(BE410:BE426)</f>
        <v>0</v>
      </c>
      <c r="BF409" s="1211">
        <f>SUM(BF410:BF426)</f>
        <v>0</v>
      </c>
      <c r="BG409" s="1211"/>
      <c r="BH409" s="1166">
        <f t="shared" si="505"/>
        <v>0</v>
      </c>
      <c r="BI409" s="1222"/>
      <c r="BJ409" s="1211">
        <f>SUM(BJ410:BJ426)</f>
        <v>0</v>
      </c>
      <c r="BK409" s="1222"/>
      <c r="BL409" s="1211">
        <f>SUM(BL410:BL426)</f>
        <v>0</v>
      </c>
      <c r="BM409" s="1211">
        <f>SUM(BM410:BM426)</f>
        <v>0</v>
      </c>
      <c r="BN409" s="1166">
        <f t="shared" si="506"/>
        <v>0</v>
      </c>
      <c r="BO409" s="1222"/>
      <c r="BP409" s="1211">
        <f>SUM(BP410:BP426)</f>
        <v>579069.04640000011</v>
      </c>
      <c r="BQ409" s="1222"/>
      <c r="BR409" s="1211">
        <f>SUM(BR410:BR426)</f>
        <v>276280.41680000001</v>
      </c>
      <c r="BS409" s="1211">
        <f>SUM(BS410:BS426)</f>
        <v>855349.4632</v>
      </c>
    </row>
    <row r="410" spans="1:71" s="1274" customFormat="1" ht="17.25" hidden="1" customHeight="1" outlineLevel="1" x14ac:dyDescent="0.25">
      <c r="A410" s="1258" t="s">
        <v>878</v>
      </c>
      <c r="B410" s="1213" t="s">
        <v>1525</v>
      </c>
      <c r="C410" s="1177" t="s">
        <v>1359</v>
      </c>
      <c r="D410" s="1177">
        <v>7.2</v>
      </c>
      <c r="E410" s="1219">
        <v>3144</v>
      </c>
      <c r="F410" s="1223">
        <f t="shared" ref="F410:F426" si="551">D410*E410</f>
        <v>22636.799999999999</v>
      </c>
      <c r="G410" s="1219">
        <v>0</v>
      </c>
      <c r="H410" s="1223"/>
      <c r="I410" s="1223">
        <f t="shared" ref="I410:I426" si="552">E410*D410+G410*D410</f>
        <v>22636.799999999999</v>
      </c>
      <c r="J410" s="1223"/>
      <c r="K410" s="1179"/>
      <c r="L410" s="1177">
        <v>3144</v>
      </c>
      <c r="M410" s="1226">
        <f t="shared" ref="M410:M426" si="553">K410*L410</f>
        <v>0</v>
      </c>
      <c r="N410" s="1177">
        <v>0</v>
      </c>
      <c r="O410" s="1226"/>
      <c r="P410" s="1226">
        <f t="shared" ref="P410:P426" si="554">L410*K410+N410*K410</f>
        <v>0</v>
      </c>
      <c r="Q410" s="1179"/>
      <c r="R410" s="1177">
        <v>3144</v>
      </c>
      <c r="S410" s="1226">
        <f t="shared" ref="S410:S426" si="555">Q410*R410</f>
        <v>0</v>
      </c>
      <c r="T410" s="1177">
        <v>0</v>
      </c>
      <c r="U410" s="1226"/>
      <c r="V410" s="1226">
        <f t="shared" ref="V410:V426" si="556">R410*Q410+T410*Q410</f>
        <v>0</v>
      </c>
      <c r="W410" s="1188"/>
      <c r="X410" s="1177">
        <v>3144</v>
      </c>
      <c r="Y410" s="1226">
        <f t="shared" ref="Y410:Y426" si="557">W410*X410</f>
        <v>0</v>
      </c>
      <c r="Z410" s="1177">
        <v>0</v>
      </c>
      <c r="AA410" s="1226"/>
      <c r="AB410" s="1226">
        <f t="shared" ref="AB410:AB426" si="558">X410*W410+Z410*W410</f>
        <v>0</v>
      </c>
      <c r="AC410" s="1179"/>
      <c r="AD410" s="1177">
        <v>3144</v>
      </c>
      <c r="AE410" s="1226">
        <f t="shared" ref="AE410:AE426" si="559">AC410*AD410</f>
        <v>0</v>
      </c>
      <c r="AF410" s="1177">
        <v>0</v>
      </c>
      <c r="AG410" s="1226"/>
      <c r="AH410" s="1226">
        <f t="shared" ref="AH410:AH426" si="560">AD410*AC410+AF410*AC410</f>
        <v>0</v>
      </c>
      <c r="AI410" s="1179"/>
      <c r="AJ410" s="1177">
        <v>3144</v>
      </c>
      <c r="AK410" s="1226">
        <f t="shared" ref="AK410:AK426" si="561">AI410*AJ410</f>
        <v>0</v>
      </c>
      <c r="AL410" s="1177">
        <v>0</v>
      </c>
      <c r="AM410" s="1226"/>
      <c r="AN410" s="1226">
        <f t="shared" ref="AN410:AN426" si="562">AJ410*AI410+AL410*AI410</f>
        <v>0</v>
      </c>
      <c r="AO410" s="1179"/>
      <c r="AP410" s="1177">
        <v>3144</v>
      </c>
      <c r="AQ410" s="1226">
        <f t="shared" ref="AQ410:AQ426" si="563">AO410*AP410</f>
        <v>0</v>
      </c>
      <c r="AR410" s="1177">
        <v>0</v>
      </c>
      <c r="AS410" s="1226"/>
      <c r="AT410" s="1226">
        <f t="shared" ref="AT410:AT426" si="564">AP410*AO410+AR410*AO410</f>
        <v>0</v>
      </c>
      <c r="AU410" s="1179"/>
      <c r="AV410" s="1177">
        <v>3144</v>
      </c>
      <c r="AW410" s="1226">
        <f t="shared" ref="AW410:AW426" si="565">AU410*AV410</f>
        <v>0</v>
      </c>
      <c r="AX410" s="1177">
        <v>0</v>
      </c>
      <c r="AY410" s="1226"/>
      <c r="AZ410" s="1226">
        <f t="shared" ref="AZ410:AZ426" si="566">AV410*AU410+AX410*AU410</f>
        <v>0</v>
      </c>
      <c r="BA410" s="1179"/>
      <c r="BB410" s="1219">
        <v>3144</v>
      </c>
      <c r="BC410" s="1223">
        <f t="shared" ref="BC410:BC426" si="567">BA410*BB410</f>
        <v>0</v>
      </c>
      <c r="BD410" s="1219">
        <v>0</v>
      </c>
      <c r="BE410" s="1223"/>
      <c r="BF410" s="1223">
        <f t="shared" ref="BF410:BF426" si="568">BB410*BA410+BD410*BA410</f>
        <v>0</v>
      </c>
      <c r="BG410" s="1223"/>
      <c r="BH410" s="1166">
        <f t="shared" si="505"/>
        <v>0</v>
      </c>
      <c r="BI410" s="1219">
        <v>3144</v>
      </c>
      <c r="BJ410" s="1223">
        <f t="shared" ref="BJ410:BJ426" si="569">BH410*BI410</f>
        <v>0</v>
      </c>
      <c r="BK410" s="1219">
        <v>0</v>
      </c>
      <c r="BL410" s="1223"/>
      <c r="BM410" s="1223">
        <f t="shared" ref="BM410:BM426" si="570">BI410*BH410+BK410*BH410</f>
        <v>0</v>
      </c>
      <c r="BN410" s="1166">
        <f t="shared" si="506"/>
        <v>7.2</v>
      </c>
      <c r="BO410" s="1219">
        <v>3144</v>
      </c>
      <c r="BP410" s="1223">
        <f t="shared" ref="BP410:BP426" si="571">BN410*BO410</f>
        <v>22636.799999999999</v>
      </c>
      <c r="BQ410" s="1219">
        <v>0</v>
      </c>
      <c r="BR410" s="1223"/>
      <c r="BS410" s="1223">
        <f t="shared" ref="BS410:BS426" si="572">BO410*BN410+BQ410*BN410</f>
        <v>22636.799999999999</v>
      </c>
    </row>
    <row r="411" spans="1:71" s="1274" customFormat="1" hidden="1" outlineLevel="1" x14ac:dyDescent="0.25">
      <c r="A411" s="1258" t="s">
        <v>879</v>
      </c>
      <c r="B411" s="1213" t="s">
        <v>1526</v>
      </c>
      <c r="C411" s="1177" t="s">
        <v>1527</v>
      </c>
      <c r="D411" s="1177">
        <v>2.88</v>
      </c>
      <c r="E411" s="1219">
        <v>1372.88</v>
      </c>
      <c r="F411" s="1223">
        <f t="shared" si="551"/>
        <v>3953.8944000000001</v>
      </c>
      <c r="G411" s="1219">
        <v>150.81</v>
      </c>
      <c r="H411" s="1223">
        <f>D411*G411</f>
        <v>434.33279999999996</v>
      </c>
      <c r="I411" s="1223">
        <f t="shared" si="552"/>
        <v>4388.2272000000003</v>
      </c>
      <c r="J411" s="1223"/>
      <c r="K411" s="1179"/>
      <c r="L411" s="1177">
        <v>1372.88</v>
      </c>
      <c r="M411" s="1226">
        <f t="shared" si="553"/>
        <v>0</v>
      </c>
      <c r="N411" s="1177">
        <v>150.81</v>
      </c>
      <c r="O411" s="1226">
        <f>K411*N411</f>
        <v>0</v>
      </c>
      <c r="P411" s="1226">
        <f t="shared" si="554"/>
        <v>0</v>
      </c>
      <c r="Q411" s="1179"/>
      <c r="R411" s="1177">
        <v>1372.88</v>
      </c>
      <c r="S411" s="1226">
        <f t="shared" si="555"/>
        <v>0</v>
      </c>
      <c r="T411" s="1177">
        <v>150.81</v>
      </c>
      <c r="U411" s="1226">
        <f>Q411*T411</f>
        <v>0</v>
      </c>
      <c r="V411" s="1226">
        <f t="shared" si="556"/>
        <v>0</v>
      </c>
      <c r="W411" s="1188"/>
      <c r="X411" s="1177">
        <v>1372.88</v>
      </c>
      <c r="Y411" s="1226">
        <f t="shared" si="557"/>
        <v>0</v>
      </c>
      <c r="Z411" s="1177">
        <v>150.81</v>
      </c>
      <c r="AA411" s="1226">
        <f>W411*Z411</f>
        <v>0</v>
      </c>
      <c r="AB411" s="1226">
        <f t="shared" si="558"/>
        <v>0</v>
      </c>
      <c r="AC411" s="1179"/>
      <c r="AD411" s="1177">
        <v>1372.88</v>
      </c>
      <c r="AE411" s="1226">
        <f t="shared" si="559"/>
        <v>0</v>
      </c>
      <c r="AF411" s="1177">
        <v>150.81</v>
      </c>
      <c r="AG411" s="1226">
        <f>AC411*AF411</f>
        <v>0</v>
      </c>
      <c r="AH411" s="1226">
        <f t="shared" si="560"/>
        <v>0</v>
      </c>
      <c r="AI411" s="1179"/>
      <c r="AJ411" s="1177">
        <v>1372.88</v>
      </c>
      <c r="AK411" s="1226">
        <f t="shared" si="561"/>
        <v>0</v>
      </c>
      <c r="AL411" s="1177">
        <v>150.81</v>
      </c>
      <c r="AM411" s="1226">
        <f>AI411*AL411</f>
        <v>0</v>
      </c>
      <c r="AN411" s="1226">
        <f t="shared" si="562"/>
        <v>0</v>
      </c>
      <c r="AO411" s="1179"/>
      <c r="AP411" s="1177">
        <v>1372.88</v>
      </c>
      <c r="AQ411" s="1226">
        <f t="shared" si="563"/>
        <v>0</v>
      </c>
      <c r="AR411" s="1177">
        <v>150.81</v>
      </c>
      <c r="AS411" s="1226">
        <f>AO411*AR411</f>
        <v>0</v>
      </c>
      <c r="AT411" s="1226">
        <f t="shared" si="564"/>
        <v>0</v>
      </c>
      <c r="AU411" s="1179"/>
      <c r="AV411" s="1177">
        <v>1372.88</v>
      </c>
      <c r="AW411" s="1226">
        <f t="shared" si="565"/>
        <v>0</v>
      </c>
      <c r="AX411" s="1177">
        <v>150.81</v>
      </c>
      <c r="AY411" s="1226">
        <f>AU411*AX411</f>
        <v>0</v>
      </c>
      <c r="AZ411" s="1226">
        <f t="shared" si="566"/>
        <v>0</v>
      </c>
      <c r="BA411" s="1179"/>
      <c r="BB411" s="1219">
        <v>1372.88</v>
      </c>
      <c r="BC411" s="1223">
        <f t="shared" si="567"/>
        <v>0</v>
      </c>
      <c r="BD411" s="1219">
        <v>150.81</v>
      </c>
      <c r="BE411" s="1223">
        <f>BA411*BD411</f>
        <v>0</v>
      </c>
      <c r="BF411" s="1223">
        <f t="shared" si="568"/>
        <v>0</v>
      </c>
      <c r="BG411" s="1223"/>
      <c r="BH411" s="1166">
        <f t="shared" si="505"/>
        <v>0</v>
      </c>
      <c r="BI411" s="1219">
        <v>1372.88</v>
      </c>
      <c r="BJ411" s="1223">
        <f t="shared" si="569"/>
        <v>0</v>
      </c>
      <c r="BK411" s="1219">
        <v>150.81</v>
      </c>
      <c r="BL411" s="1223">
        <f>BH411*BK411</f>
        <v>0</v>
      </c>
      <c r="BM411" s="1223">
        <f t="shared" si="570"/>
        <v>0</v>
      </c>
      <c r="BN411" s="1166">
        <f t="shared" si="506"/>
        <v>2.88</v>
      </c>
      <c r="BO411" s="1219">
        <v>1372.88</v>
      </c>
      <c r="BP411" s="1223">
        <f t="shared" si="571"/>
        <v>3953.8944000000001</v>
      </c>
      <c r="BQ411" s="1219">
        <v>150.81</v>
      </c>
      <c r="BR411" s="1223">
        <f>BN411*BQ411</f>
        <v>434.33279999999996</v>
      </c>
      <c r="BS411" s="1223">
        <f t="shared" si="572"/>
        <v>4388.2272000000003</v>
      </c>
    </row>
    <row r="412" spans="1:71" s="1274" customFormat="1" hidden="1" outlineLevel="1" x14ac:dyDescent="0.25">
      <c r="A412" s="1258" t="s">
        <v>880</v>
      </c>
      <c r="B412" s="1213" t="s">
        <v>1528</v>
      </c>
      <c r="C412" s="1177" t="s">
        <v>1527</v>
      </c>
      <c r="D412" s="1177">
        <v>2.88</v>
      </c>
      <c r="E412" s="1219">
        <v>2602.9699999999998</v>
      </c>
      <c r="F412" s="1223">
        <f t="shared" si="551"/>
        <v>7496.5535999999993</v>
      </c>
      <c r="G412" s="1219">
        <v>0</v>
      </c>
      <c r="H412" s="1223"/>
      <c r="I412" s="1223">
        <f t="shared" si="552"/>
        <v>7496.5535999999993</v>
      </c>
      <c r="J412" s="1223"/>
      <c r="K412" s="1179"/>
      <c r="L412" s="1177">
        <v>2602.9699999999998</v>
      </c>
      <c r="M412" s="1226">
        <f t="shared" si="553"/>
        <v>0</v>
      </c>
      <c r="N412" s="1177">
        <v>0</v>
      </c>
      <c r="O412" s="1226"/>
      <c r="P412" s="1226">
        <f t="shared" si="554"/>
        <v>0</v>
      </c>
      <c r="Q412" s="1179"/>
      <c r="R412" s="1177">
        <v>2602.9699999999998</v>
      </c>
      <c r="S412" s="1226">
        <f t="shared" si="555"/>
        <v>0</v>
      </c>
      <c r="T412" s="1177">
        <v>0</v>
      </c>
      <c r="U412" s="1226"/>
      <c r="V412" s="1226">
        <f t="shared" si="556"/>
        <v>0</v>
      </c>
      <c r="W412" s="1188"/>
      <c r="X412" s="1177">
        <v>2602.9699999999998</v>
      </c>
      <c r="Y412" s="1226">
        <f t="shared" si="557"/>
        <v>0</v>
      </c>
      <c r="Z412" s="1177">
        <v>0</v>
      </c>
      <c r="AA412" s="1226"/>
      <c r="AB412" s="1226">
        <f t="shared" si="558"/>
        <v>0</v>
      </c>
      <c r="AC412" s="1179"/>
      <c r="AD412" s="1177">
        <v>2602.9699999999998</v>
      </c>
      <c r="AE412" s="1226">
        <f t="shared" si="559"/>
        <v>0</v>
      </c>
      <c r="AF412" s="1177">
        <v>0</v>
      </c>
      <c r="AG412" s="1226"/>
      <c r="AH412" s="1226">
        <f t="shared" si="560"/>
        <v>0</v>
      </c>
      <c r="AI412" s="1179"/>
      <c r="AJ412" s="1177">
        <v>2602.9699999999998</v>
      </c>
      <c r="AK412" s="1226">
        <f t="shared" si="561"/>
        <v>0</v>
      </c>
      <c r="AL412" s="1177">
        <v>0</v>
      </c>
      <c r="AM412" s="1226"/>
      <c r="AN412" s="1226">
        <f t="shared" si="562"/>
        <v>0</v>
      </c>
      <c r="AO412" s="1179"/>
      <c r="AP412" s="1177">
        <v>2602.9699999999998</v>
      </c>
      <c r="AQ412" s="1226">
        <f t="shared" si="563"/>
        <v>0</v>
      </c>
      <c r="AR412" s="1177">
        <v>0</v>
      </c>
      <c r="AS412" s="1226"/>
      <c r="AT412" s="1226">
        <f t="shared" si="564"/>
        <v>0</v>
      </c>
      <c r="AU412" s="1179"/>
      <c r="AV412" s="1177">
        <v>2602.9699999999998</v>
      </c>
      <c r="AW412" s="1226">
        <f t="shared" si="565"/>
        <v>0</v>
      </c>
      <c r="AX412" s="1177">
        <v>0</v>
      </c>
      <c r="AY412" s="1226"/>
      <c r="AZ412" s="1226">
        <f t="shared" si="566"/>
        <v>0</v>
      </c>
      <c r="BA412" s="1179"/>
      <c r="BB412" s="1219">
        <v>2602.9699999999998</v>
      </c>
      <c r="BC412" s="1223">
        <f t="shared" si="567"/>
        <v>0</v>
      </c>
      <c r="BD412" s="1219">
        <v>0</v>
      </c>
      <c r="BE412" s="1223"/>
      <c r="BF412" s="1223">
        <f t="shared" si="568"/>
        <v>0</v>
      </c>
      <c r="BG412" s="1223"/>
      <c r="BH412" s="1166">
        <f t="shared" si="505"/>
        <v>0</v>
      </c>
      <c r="BI412" s="1219">
        <v>2602.9699999999998</v>
      </c>
      <c r="BJ412" s="1223">
        <f t="shared" si="569"/>
        <v>0</v>
      </c>
      <c r="BK412" s="1219">
        <v>0</v>
      </c>
      <c r="BL412" s="1223"/>
      <c r="BM412" s="1223">
        <f t="shared" si="570"/>
        <v>0</v>
      </c>
      <c r="BN412" s="1166">
        <f t="shared" si="506"/>
        <v>2.88</v>
      </c>
      <c r="BO412" s="1219">
        <v>2602.9699999999998</v>
      </c>
      <c r="BP412" s="1223">
        <f t="shared" si="571"/>
        <v>7496.5535999999993</v>
      </c>
      <c r="BQ412" s="1219">
        <v>0</v>
      </c>
      <c r="BR412" s="1223"/>
      <c r="BS412" s="1223">
        <f t="shared" si="572"/>
        <v>7496.5535999999993</v>
      </c>
    </row>
    <row r="413" spans="1:71" s="1274" customFormat="1" hidden="1" outlineLevel="1" x14ac:dyDescent="0.25">
      <c r="A413" s="1258" t="s">
        <v>881</v>
      </c>
      <c r="B413" s="1213" t="s">
        <v>1529</v>
      </c>
      <c r="C413" s="1177" t="s">
        <v>1527</v>
      </c>
      <c r="D413" s="1177">
        <v>2.88</v>
      </c>
      <c r="E413" s="1219">
        <v>3246.18</v>
      </c>
      <c r="F413" s="1223">
        <f t="shared" si="551"/>
        <v>9348.9983999999986</v>
      </c>
      <c r="G413" s="1219">
        <v>664.3</v>
      </c>
      <c r="H413" s="1223">
        <f t="shared" ref="H413:H419" si="573">D413*G413</f>
        <v>1913.1839999999997</v>
      </c>
      <c r="I413" s="1223">
        <f t="shared" si="552"/>
        <v>11262.182399999998</v>
      </c>
      <c r="J413" s="1223"/>
      <c r="K413" s="1179"/>
      <c r="L413" s="1177">
        <v>3246.18</v>
      </c>
      <c r="M413" s="1226">
        <f t="shared" si="553"/>
        <v>0</v>
      </c>
      <c r="N413" s="1177">
        <v>664.3</v>
      </c>
      <c r="O413" s="1226">
        <f t="shared" ref="O413:O419" si="574">K413*N413</f>
        <v>0</v>
      </c>
      <c r="P413" s="1226">
        <f t="shared" si="554"/>
        <v>0</v>
      </c>
      <c r="Q413" s="1179"/>
      <c r="R413" s="1177">
        <v>3246.18</v>
      </c>
      <c r="S413" s="1226">
        <f t="shared" si="555"/>
        <v>0</v>
      </c>
      <c r="T413" s="1177">
        <v>664.3</v>
      </c>
      <c r="U413" s="1226">
        <f t="shared" ref="U413:U419" si="575">Q413*T413</f>
        <v>0</v>
      </c>
      <c r="V413" s="1226">
        <f t="shared" si="556"/>
        <v>0</v>
      </c>
      <c r="W413" s="1188"/>
      <c r="X413" s="1177">
        <v>3246.18</v>
      </c>
      <c r="Y413" s="1226">
        <f t="shared" si="557"/>
        <v>0</v>
      </c>
      <c r="Z413" s="1177">
        <v>664.3</v>
      </c>
      <c r="AA413" s="1226">
        <f t="shared" ref="AA413:AA419" si="576">W413*Z413</f>
        <v>0</v>
      </c>
      <c r="AB413" s="1226">
        <f t="shared" si="558"/>
        <v>0</v>
      </c>
      <c r="AC413" s="1179"/>
      <c r="AD413" s="1177">
        <v>3246.18</v>
      </c>
      <c r="AE413" s="1226">
        <f t="shared" si="559"/>
        <v>0</v>
      </c>
      <c r="AF413" s="1177">
        <v>664.3</v>
      </c>
      <c r="AG413" s="1226">
        <f t="shared" ref="AG413:AG419" si="577">AC413*AF413</f>
        <v>0</v>
      </c>
      <c r="AH413" s="1226">
        <f t="shared" si="560"/>
        <v>0</v>
      </c>
      <c r="AI413" s="1179"/>
      <c r="AJ413" s="1177">
        <v>3246.18</v>
      </c>
      <c r="AK413" s="1226">
        <f t="shared" si="561"/>
        <v>0</v>
      </c>
      <c r="AL413" s="1177">
        <v>664.3</v>
      </c>
      <c r="AM413" s="1226">
        <f t="shared" ref="AM413:AM419" si="578">AI413*AL413</f>
        <v>0</v>
      </c>
      <c r="AN413" s="1226">
        <f t="shared" si="562"/>
        <v>0</v>
      </c>
      <c r="AO413" s="1179"/>
      <c r="AP413" s="1177">
        <v>3246.18</v>
      </c>
      <c r="AQ413" s="1226">
        <f t="shared" si="563"/>
        <v>0</v>
      </c>
      <c r="AR413" s="1177">
        <v>664.3</v>
      </c>
      <c r="AS413" s="1226">
        <f t="shared" ref="AS413:AS419" si="579">AO413*AR413</f>
        <v>0</v>
      </c>
      <c r="AT413" s="1226">
        <f t="shared" si="564"/>
        <v>0</v>
      </c>
      <c r="AU413" s="1179"/>
      <c r="AV413" s="1177">
        <v>3246.18</v>
      </c>
      <c r="AW413" s="1226">
        <f t="shared" si="565"/>
        <v>0</v>
      </c>
      <c r="AX413" s="1177">
        <v>664.3</v>
      </c>
      <c r="AY413" s="1226">
        <f t="shared" ref="AY413:AY419" si="580">AU413*AX413</f>
        <v>0</v>
      </c>
      <c r="AZ413" s="1226">
        <f t="shared" si="566"/>
        <v>0</v>
      </c>
      <c r="BA413" s="1179"/>
      <c r="BB413" s="1219">
        <v>3246.18</v>
      </c>
      <c r="BC413" s="1223">
        <f t="shared" si="567"/>
        <v>0</v>
      </c>
      <c r="BD413" s="1219">
        <v>664.3</v>
      </c>
      <c r="BE413" s="1223">
        <f t="shared" ref="BE413:BE419" si="581">BA413*BD413</f>
        <v>0</v>
      </c>
      <c r="BF413" s="1223">
        <f t="shared" si="568"/>
        <v>0</v>
      </c>
      <c r="BG413" s="1223"/>
      <c r="BH413" s="1166">
        <f t="shared" si="505"/>
        <v>0</v>
      </c>
      <c r="BI413" s="1219">
        <v>3246.18</v>
      </c>
      <c r="BJ413" s="1223">
        <f t="shared" si="569"/>
        <v>0</v>
      </c>
      <c r="BK413" s="1219">
        <v>664.3</v>
      </c>
      <c r="BL413" s="1223">
        <f t="shared" ref="BL413:BL419" si="582">BH413*BK413</f>
        <v>0</v>
      </c>
      <c r="BM413" s="1223">
        <f t="shared" si="570"/>
        <v>0</v>
      </c>
      <c r="BN413" s="1166">
        <f t="shared" si="506"/>
        <v>2.88</v>
      </c>
      <c r="BO413" s="1219">
        <v>3246.18</v>
      </c>
      <c r="BP413" s="1223">
        <f t="shared" si="571"/>
        <v>9348.9983999999986</v>
      </c>
      <c r="BQ413" s="1219">
        <v>664.3</v>
      </c>
      <c r="BR413" s="1223">
        <f t="shared" ref="BR413:BR419" si="583">BN413*BQ413</f>
        <v>1913.1839999999997</v>
      </c>
      <c r="BS413" s="1223">
        <f t="shared" si="572"/>
        <v>11262.182399999998</v>
      </c>
    </row>
    <row r="414" spans="1:71" s="1274" customFormat="1" hidden="1" outlineLevel="1" x14ac:dyDescent="0.25">
      <c r="A414" s="1258" t="s">
        <v>882</v>
      </c>
      <c r="B414" s="1213" t="s">
        <v>1530</v>
      </c>
      <c r="C414" s="1177" t="s">
        <v>1359</v>
      </c>
      <c r="D414" s="1177">
        <v>90</v>
      </c>
      <c r="E414" s="1219">
        <v>972.02</v>
      </c>
      <c r="F414" s="1223">
        <f t="shared" si="551"/>
        <v>87481.8</v>
      </c>
      <c r="G414" s="1219">
        <v>167.08</v>
      </c>
      <c r="H414" s="1223">
        <f t="shared" si="573"/>
        <v>15037.2</v>
      </c>
      <c r="I414" s="1223">
        <f t="shared" si="552"/>
        <v>102519</v>
      </c>
      <c r="J414" s="1223"/>
      <c r="K414" s="1179"/>
      <c r="L414" s="1177">
        <v>972.02</v>
      </c>
      <c r="M414" s="1226">
        <f t="shared" si="553"/>
        <v>0</v>
      </c>
      <c r="N414" s="1177">
        <v>167.08</v>
      </c>
      <c r="O414" s="1226">
        <f t="shared" si="574"/>
        <v>0</v>
      </c>
      <c r="P414" s="1226">
        <f t="shared" si="554"/>
        <v>0</v>
      </c>
      <c r="Q414" s="1179"/>
      <c r="R414" s="1177">
        <v>972.02</v>
      </c>
      <c r="S414" s="1226">
        <f t="shared" si="555"/>
        <v>0</v>
      </c>
      <c r="T414" s="1177">
        <v>167.08</v>
      </c>
      <c r="U414" s="1226">
        <f t="shared" si="575"/>
        <v>0</v>
      </c>
      <c r="V414" s="1226">
        <f t="shared" si="556"/>
        <v>0</v>
      </c>
      <c r="W414" s="1188"/>
      <c r="X414" s="1177">
        <v>972.02</v>
      </c>
      <c r="Y414" s="1226">
        <f t="shared" si="557"/>
        <v>0</v>
      </c>
      <c r="Z414" s="1177">
        <v>167.08</v>
      </c>
      <c r="AA414" s="1226">
        <f t="shared" si="576"/>
        <v>0</v>
      </c>
      <c r="AB414" s="1226">
        <f t="shared" si="558"/>
        <v>0</v>
      </c>
      <c r="AC414" s="1179"/>
      <c r="AD414" s="1177">
        <v>972.02</v>
      </c>
      <c r="AE414" s="1226">
        <f t="shared" si="559"/>
        <v>0</v>
      </c>
      <c r="AF414" s="1177">
        <v>167.08</v>
      </c>
      <c r="AG414" s="1226">
        <f t="shared" si="577"/>
        <v>0</v>
      </c>
      <c r="AH414" s="1226">
        <f t="shared" si="560"/>
        <v>0</v>
      </c>
      <c r="AI414" s="1179"/>
      <c r="AJ414" s="1177">
        <v>972.02</v>
      </c>
      <c r="AK414" s="1226">
        <f t="shared" si="561"/>
        <v>0</v>
      </c>
      <c r="AL414" s="1177">
        <v>167.08</v>
      </c>
      <c r="AM414" s="1226">
        <f t="shared" si="578"/>
        <v>0</v>
      </c>
      <c r="AN414" s="1226">
        <f t="shared" si="562"/>
        <v>0</v>
      </c>
      <c r="AO414" s="1179"/>
      <c r="AP414" s="1177">
        <v>972.02</v>
      </c>
      <c r="AQ414" s="1226">
        <f t="shared" si="563"/>
        <v>0</v>
      </c>
      <c r="AR414" s="1177">
        <v>167.08</v>
      </c>
      <c r="AS414" s="1226">
        <f t="shared" si="579"/>
        <v>0</v>
      </c>
      <c r="AT414" s="1226">
        <f t="shared" si="564"/>
        <v>0</v>
      </c>
      <c r="AU414" s="1179"/>
      <c r="AV414" s="1177">
        <v>972.02</v>
      </c>
      <c r="AW414" s="1226">
        <f t="shared" si="565"/>
        <v>0</v>
      </c>
      <c r="AX414" s="1177">
        <v>167.08</v>
      </c>
      <c r="AY414" s="1226">
        <f t="shared" si="580"/>
        <v>0</v>
      </c>
      <c r="AZ414" s="1226">
        <f t="shared" si="566"/>
        <v>0</v>
      </c>
      <c r="BA414" s="1179"/>
      <c r="BB414" s="1219">
        <v>972.02</v>
      </c>
      <c r="BC414" s="1223">
        <f t="shared" si="567"/>
        <v>0</v>
      </c>
      <c r="BD414" s="1219">
        <v>167.08</v>
      </c>
      <c r="BE414" s="1223">
        <f t="shared" si="581"/>
        <v>0</v>
      </c>
      <c r="BF414" s="1223">
        <f t="shared" si="568"/>
        <v>0</v>
      </c>
      <c r="BG414" s="1223"/>
      <c r="BH414" s="1166">
        <f t="shared" si="505"/>
        <v>0</v>
      </c>
      <c r="BI414" s="1219">
        <v>972.02</v>
      </c>
      <c r="BJ414" s="1223">
        <f t="shared" si="569"/>
        <v>0</v>
      </c>
      <c r="BK414" s="1219">
        <v>167.08</v>
      </c>
      <c r="BL414" s="1223">
        <f t="shared" si="582"/>
        <v>0</v>
      </c>
      <c r="BM414" s="1223">
        <f t="shared" si="570"/>
        <v>0</v>
      </c>
      <c r="BN414" s="1166">
        <f t="shared" si="506"/>
        <v>90</v>
      </c>
      <c r="BO414" s="1219">
        <v>972.02</v>
      </c>
      <c r="BP414" s="1223">
        <f t="shared" si="571"/>
        <v>87481.8</v>
      </c>
      <c r="BQ414" s="1219">
        <v>167.08</v>
      </c>
      <c r="BR414" s="1223">
        <f t="shared" si="583"/>
        <v>15037.2</v>
      </c>
      <c r="BS414" s="1223">
        <f t="shared" si="572"/>
        <v>102519</v>
      </c>
    </row>
    <row r="415" spans="1:71" s="1274" customFormat="1" ht="42.75" hidden="1" outlineLevel="1" x14ac:dyDescent="0.25">
      <c r="A415" s="1258" t="s">
        <v>883</v>
      </c>
      <c r="B415" s="1213" t="s">
        <v>1531</v>
      </c>
      <c r="C415" s="1177" t="s">
        <v>1359</v>
      </c>
      <c r="D415" s="1177">
        <v>90</v>
      </c>
      <c r="E415" s="1219">
        <v>1516.98</v>
      </c>
      <c r="F415" s="1223">
        <f t="shared" si="551"/>
        <v>136528.20000000001</v>
      </c>
      <c r="G415" s="1219">
        <v>1164.8</v>
      </c>
      <c r="H415" s="1223">
        <f t="shared" si="573"/>
        <v>104832</v>
      </c>
      <c r="I415" s="1223">
        <f t="shared" si="552"/>
        <v>241360.2</v>
      </c>
      <c r="J415" s="1223"/>
      <c r="K415" s="1179"/>
      <c r="L415" s="1177">
        <v>1516.98</v>
      </c>
      <c r="M415" s="1226">
        <f t="shared" si="553"/>
        <v>0</v>
      </c>
      <c r="N415" s="1177">
        <v>1164.8</v>
      </c>
      <c r="O415" s="1226">
        <f t="shared" si="574"/>
        <v>0</v>
      </c>
      <c r="P415" s="1226">
        <f t="shared" si="554"/>
        <v>0</v>
      </c>
      <c r="Q415" s="1179"/>
      <c r="R415" s="1177">
        <v>1516.98</v>
      </c>
      <c r="S415" s="1226">
        <f t="shared" si="555"/>
        <v>0</v>
      </c>
      <c r="T415" s="1177">
        <v>1164.8</v>
      </c>
      <c r="U415" s="1226">
        <f t="shared" si="575"/>
        <v>0</v>
      </c>
      <c r="V415" s="1226">
        <f t="shared" si="556"/>
        <v>0</v>
      </c>
      <c r="W415" s="1188"/>
      <c r="X415" s="1177">
        <v>1516.98</v>
      </c>
      <c r="Y415" s="1226">
        <f t="shared" si="557"/>
        <v>0</v>
      </c>
      <c r="Z415" s="1177">
        <v>1164.8</v>
      </c>
      <c r="AA415" s="1226">
        <f t="shared" si="576"/>
        <v>0</v>
      </c>
      <c r="AB415" s="1226">
        <f t="shared" si="558"/>
        <v>0</v>
      </c>
      <c r="AC415" s="1179"/>
      <c r="AD415" s="1177">
        <v>1516.98</v>
      </c>
      <c r="AE415" s="1226">
        <f t="shared" si="559"/>
        <v>0</v>
      </c>
      <c r="AF415" s="1177">
        <v>1164.8</v>
      </c>
      <c r="AG415" s="1226">
        <f t="shared" si="577"/>
        <v>0</v>
      </c>
      <c r="AH415" s="1226">
        <f t="shared" si="560"/>
        <v>0</v>
      </c>
      <c r="AI415" s="1179"/>
      <c r="AJ415" s="1177">
        <v>1516.98</v>
      </c>
      <c r="AK415" s="1226">
        <f t="shared" si="561"/>
        <v>0</v>
      </c>
      <c r="AL415" s="1177">
        <v>1164.8</v>
      </c>
      <c r="AM415" s="1226">
        <f t="shared" si="578"/>
        <v>0</v>
      </c>
      <c r="AN415" s="1226">
        <f t="shared" si="562"/>
        <v>0</v>
      </c>
      <c r="AO415" s="1179"/>
      <c r="AP415" s="1177">
        <v>1516.98</v>
      </c>
      <c r="AQ415" s="1226">
        <f t="shared" si="563"/>
        <v>0</v>
      </c>
      <c r="AR415" s="1177">
        <v>1164.8</v>
      </c>
      <c r="AS415" s="1226">
        <f t="shared" si="579"/>
        <v>0</v>
      </c>
      <c r="AT415" s="1226">
        <f t="shared" si="564"/>
        <v>0</v>
      </c>
      <c r="AU415" s="1179"/>
      <c r="AV415" s="1177">
        <v>1516.98</v>
      </c>
      <c r="AW415" s="1226">
        <f t="shared" si="565"/>
        <v>0</v>
      </c>
      <c r="AX415" s="1177">
        <v>1164.8</v>
      </c>
      <c r="AY415" s="1226">
        <f t="shared" si="580"/>
        <v>0</v>
      </c>
      <c r="AZ415" s="1226">
        <f t="shared" si="566"/>
        <v>0</v>
      </c>
      <c r="BA415" s="1179"/>
      <c r="BB415" s="1219">
        <v>1516.98</v>
      </c>
      <c r="BC415" s="1223">
        <f t="shared" si="567"/>
        <v>0</v>
      </c>
      <c r="BD415" s="1219">
        <v>1164.8</v>
      </c>
      <c r="BE415" s="1223">
        <f t="shared" si="581"/>
        <v>0</v>
      </c>
      <c r="BF415" s="1223">
        <f t="shared" si="568"/>
        <v>0</v>
      </c>
      <c r="BG415" s="1223"/>
      <c r="BH415" s="1166">
        <f t="shared" si="505"/>
        <v>0</v>
      </c>
      <c r="BI415" s="1219">
        <v>1516.98</v>
      </c>
      <c r="BJ415" s="1223">
        <f t="shared" si="569"/>
        <v>0</v>
      </c>
      <c r="BK415" s="1219">
        <v>1164.8</v>
      </c>
      <c r="BL415" s="1223">
        <f t="shared" si="582"/>
        <v>0</v>
      </c>
      <c r="BM415" s="1223">
        <f t="shared" si="570"/>
        <v>0</v>
      </c>
      <c r="BN415" s="1166">
        <f t="shared" si="506"/>
        <v>90</v>
      </c>
      <c r="BO415" s="1219">
        <v>1516.98</v>
      </c>
      <c r="BP415" s="1223">
        <f t="shared" si="571"/>
        <v>136528.20000000001</v>
      </c>
      <c r="BQ415" s="1219">
        <v>1164.8</v>
      </c>
      <c r="BR415" s="1223">
        <f t="shared" si="583"/>
        <v>104832</v>
      </c>
      <c r="BS415" s="1223">
        <f t="shared" si="572"/>
        <v>241360.2</v>
      </c>
    </row>
    <row r="416" spans="1:71" s="1274" customFormat="1" hidden="1" outlineLevel="1" x14ac:dyDescent="0.25">
      <c r="A416" s="1258" t="s">
        <v>1532</v>
      </c>
      <c r="B416" s="1213" t="s">
        <v>1533</v>
      </c>
      <c r="C416" s="1177" t="s">
        <v>1359</v>
      </c>
      <c r="D416" s="1177">
        <v>90</v>
      </c>
      <c r="E416" s="1219">
        <v>505.66</v>
      </c>
      <c r="F416" s="1223">
        <f t="shared" si="551"/>
        <v>45509.4</v>
      </c>
      <c r="G416" s="1219">
        <v>83.54</v>
      </c>
      <c r="H416" s="1223">
        <f t="shared" si="573"/>
        <v>7518.6</v>
      </c>
      <c r="I416" s="1223">
        <f t="shared" si="552"/>
        <v>53028</v>
      </c>
      <c r="J416" s="1223"/>
      <c r="K416" s="1179"/>
      <c r="L416" s="1177">
        <v>505.66</v>
      </c>
      <c r="M416" s="1226">
        <f t="shared" si="553"/>
        <v>0</v>
      </c>
      <c r="N416" s="1177">
        <v>83.54</v>
      </c>
      <c r="O416" s="1226">
        <f t="shared" si="574"/>
        <v>0</v>
      </c>
      <c r="P416" s="1226">
        <f t="shared" si="554"/>
        <v>0</v>
      </c>
      <c r="Q416" s="1179"/>
      <c r="R416" s="1177">
        <v>505.66</v>
      </c>
      <c r="S416" s="1226">
        <f t="shared" si="555"/>
        <v>0</v>
      </c>
      <c r="T416" s="1177">
        <v>83.54</v>
      </c>
      <c r="U416" s="1226">
        <f t="shared" si="575"/>
        <v>0</v>
      </c>
      <c r="V416" s="1226">
        <f t="shared" si="556"/>
        <v>0</v>
      </c>
      <c r="W416" s="1188"/>
      <c r="X416" s="1177">
        <v>505.66</v>
      </c>
      <c r="Y416" s="1226">
        <f t="shared" si="557"/>
        <v>0</v>
      </c>
      <c r="Z416" s="1177">
        <v>83.54</v>
      </c>
      <c r="AA416" s="1226">
        <f t="shared" si="576"/>
        <v>0</v>
      </c>
      <c r="AB416" s="1226">
        <f t="shared" si="558"/>
        <v>0</v>
      </c>
      <c r="AC416" s="1179"/>
      <c r="AD416" s="1177">
        <v>505.66</v>
      </c>
      <c r="AE416" s="1226">
        <f t="shared" si="559"/>
        <v>0</v>
      </c>
      <c r="AF416" s="1177">
        <v>83.54</v>
      </c>
      <c r="AG416" s="1226">
        <f t="shared" si="577"/>
        <v>0</v>
      </c>
      <c r="AH416" s="1226">
        <f t="shared" si="560"/>
        <v>0</v>
      </c>
      <c r="AI416" s="1179"/>
      <c r="AJ416" s="1177">
        <v>505.66</v>
      </c>
      <c r="AK416" s="1226">
        <f t="shared" si="561"/>
        <v>0</v>
      </c>
      <c r="AL416" s="1177">
        <v>83.54</v>
      </c>
      <c r="AM416" s="1226">
        <f t="shared" si="578"/>
        <v>0</v>
      </c>
      <c r="AN416" s="1226">
        <f t="shared" si="562"/>
        <v>0</v>
      </c>
      <c r="AO416" s="1179"/>
      <c r="AP416" s="1177">
        <v>505.66</v>
      </c>
      <c r="AQ416" s="1226">
        <f t="shared" si="563"/>
        <v>0</v>
      </c>
      <c r="AR416" s="1177">
        <v>83.54</v>
      </c>
      <c r="AS416" s="1226">
        <f t="shared" si="579"/>
        <v>0</v>
      </c>
      <c r="AT416" s="1226">
        <f t="shared" si="564"/>
        <v>0</v>
      </c>
      <c r="AU416" s="1179"/>
      <c r="AV416" s="1177">
        <v>505.66</v>
      </c>
      <c r="AW416" s="1226">
        <f t="shared" si="565"/>
        <v>0</v>
      </c>
      <c r="AX416" s="1177">
        <v>83.54</v>
      </c>
      <c r="AY416" s="1226">
        <f t="shared" si="580"/>
        <v>0</v>
      </c>
      <c r="AZ416" s="1226">
        <f t="shared" si="566"/>
        <v>0</v>
      </c>
      <c r="BA416" s="1179"/>
      <c r="BB416" s="1219">
        <v>505.66</v>
      </c>
      <c r="BC416" s="1223">
        <f t="shared" si="567"/>
        <v>0</v>
      </c>
      <c r="BD416" s="1219">
        <v>83.54</v>
      </c>
      <c r="BE416" s="1223">
        <f t="shared" si="581"/>
        <v>0</v>
      </c>
      <c r="BF416" s="1223">
        <f t="shared" si="568"/>
        <v>0</v>
      </c>
      <c r="BG416" s="1223"/>
      <c r="BH416" s="1166">
        <f t="shared" si="505"/>
        <v>0</v>
      </c>
      <c r="BI416" s="1219">
        <v>505.66</v>
      </c>
      <c r="BJ416" s="1223">
        <f t="shared" si="569"/>
        <v>0</v>
      </c>
      <c r="BK416" s="1219">
        <v>83.54</v>
      </c>
      <c r="BL416" s="1223">
        <f t="shared" si="582"/>
        <v>0</v>
      </c>
      <c r="BM416" s="1223">
        <f t="shared" si="570"/>
        <v>0</v>
      </c>
      <c r="BN416" s="1166">
        <f t="shared" si="506"/>
        <v>90</v>
      </c>
      <c r="BO416" s="1219">
        <v>505.66</v>
      </c>
      <c r="BP416" s="1223">
        <f t="shared" si="571"/>
        <v>45509.4</v>
      </c>
      <c r="BQ416" s="1219">
        <v>83.54</v>
      </c>
      <c r="BR416" s="1223">
        <f t="shared" si="583"/>
        <v>7518.6</v>
      </c>
      <c r="BS416" s="1223">
        <f t="shared" si="572"/>
        <v>53028</v>
      </c>
    </row>
    <row r="417" spans="1:203" s="1274" customFormat="1" hidden="1" outlineLevel="1" x14ac:dyDescent="0.25">
      <c r="A417" s="1258" t="s">
        <v>1534</v>
      </c>
      <c r="B417" s="1213" t="s">
        <v>1535</v>
      </c>
      <c r="C417" s="1177" t="s">
        <v>1359</v>
      </c>
      <c r="D417" s="1177">
        <v>90</v>
      </c>
      <c r="E417" s="1219">
        <v>93.01</v>
      </c>
      <c r="F417" s="1223">
        <f t="shared" si="551"/>
        <v>8370.9</v>
      </c>
      <c r="G417" s="1219">
        <v>284.44</v>
      </c>
      <c r="H417" s="1223">
        <f t="shared" si="573"/>
        <v>25599.599999999999</v>
      </c>
      <c r="I417" s="1223">
        <f t="shared" si="552"/>
        <v>33970.5</v>
      </c>
      <c r="J417" s="1223"/>
      <c r="K417" s="1179"/>
      <c r="L417" s="1177">
        <v>93.01</v>
      </c>
      <c r="M417" s="1226">
        <f t="shared" si="553"/>
        <v>0</v>
      </c>
      <c r="N417" s="1177">
        <v>284.44</v>
      </c>
      <c r="O417" s="1226">
        <f t="shared" si="574"/>
        <v>0</v>
      </c>
      <c r="P417" s="1226">
        <f t="shared" si="554"/>
        <v>0</v>
      </c>
      <c r="Q417" s="1179"/>
      <c r="R417" s="1177">
        <v>93.01</v>
      </c>
      <c r="S417" s="1226">
        <f t="shared" si="555"/>
        <v>0</v>
      </c>
      <c r="T417" s="1177">
        <v>284.44</v>
      </c>
      <c r="U417" s="1226">
        <f t="shared" si="575"/>
        <v>0</v>
      </c>
      <c r="V417" s="1226">
        <f t="shared" si="556"/>
        <v>0</v>
      </c>
      <c r="W417" s="1188"/>
      <c r="X417" s="1177">
        <v>93.01</v>
      </c>
      <c r="Y417" s="1226">
        <f t="shared" si="557"/>
        <v>0</v>
      </c>
      <c r="Z417" s="1177">
        <v>284.44</v>
      </c>
      <c r="AA417" s="1226">
        <f t="shared" si="576"/>
        <v>0</v>
      </c>
      <c r="AB417" s="1226">
        <f t="shared" si="558"/>
        <v>0</v>
      </c>
      <c r="AC417" s="1179"/>
      <c r="AD417" s="1177">
        <v>93.01</v>
      </c>
      <c r="AE417" s="1226">
        <f t="shared" si="559"/>
        <v>0</v>
      </c>
      <c r="AF417" s="1177">
        <v>284.44</v>
      </c>
      <c r="AG417" s="1226">
        <f t="shared" si="577"/>
        <v>0</v>
      </c>
      <c r="AH417" s="1226">
        <f t="shared" si="560"/>
        <v>0</v>
      </c>
      <c r="AI417" s="1179"/>
      <c r="AJ417" s="1177">
        <v>93.01</v>
      </c>
      <c r="AK417" s="1226">
        <f t="shared" si="561"/>
        <v>0</v>
      </c>
      <c r="AL417" s="1177">
        <v>284.44</v>
      </c>
      <c r="AM417" s="1226">
        <f t="shared" si="578"/>
        <v>0</v>
      </c>
      <c r="AN417" s="1226">
        <f t="shared" si="562"/>
        <v>0</v>
      </c>
      <c r="AO417" s="1179"/>
      <c r="AP417" s="1177">
        <v>93.01</v>
      </c>
      <c r="AQ417" s="1226">
        <f t="shared" si="563"/>
        <v>0</v>
      </c>
      <c r="AR417" s="1177">
        <v>284.44</v>
      </c>
      <c r="AS417" s="1226">
        <f t="shared" si="579"/>
        <v>0</v>
      </c>
      <c r="AT417" s="1226">
        <f t="shared" si="564"/>
        <v>0</v>
      </c>
      <c r="AU417" s="1179"/>
      <c r="AV417" s="1177">
        <v>93.01</v>
      </c>
      <c r="AW417" s="1226">
        <f t="shared" si="565"/>
        <v>0</v>
      </c>
      <c r="AX417" s="1177">
        <v>284.44</v>
      </c>
      <c r="AY417" s="1226">
        <f t="shared" si="580"/>
        <v>0</v>
      </c>
      <c r="AZ417" s="1226">
        <f t="shared" si="566"/>
        <v>0</v>
      </c>
      <c r="BA417" s="1179"/>
      <c r="BB417" s="1219">
        <v>93.01</v>
      </c>
      <c r="BC417" s="1223">
        <f t="shared" si="567"/>
        <v>0</v>
      </c>
      <c r="BD417" s="1219">
        <v>284.44</v>
      </c>
      <c r="BE417" s="1223">
        <f t="shared" si="581"/>
        <v>0</v>
      </c>
      <c r="BF417" s="1223">
        <f t="shared" si="568"/>
        <v>0</v>
      </c>
      <c r="BG417" s="1223"/>
      <c r="BH417" s="1166">
        <f t="shared" si="505"/>
        <v>0</v>
      </c>
      <c r="BI417" s="1219">
        <v>93.01</v>
      </c>
      <c r="BJ417" s="1223">
        <f t="shared" si="569"/>
        <v>0</v>
      </c>
      <c r="BK417" s="1219">
        <v>284.44</v>
      </c>
      <c r="BL417" s="1223">
        <f t="shared" si="582"/>
        <v>0</v>
      </c>
      <c r="BM417" s="1223">
        <f t="shared" si="570"/>
        <v>0</v>
      </c>
      <c r="BN417" s="1166">
        <f t="shared" si="506"/>
        <v>90</v>
      </c>
      <c r="BO417" s="1219">
        <v>93.01</v>
      </c>
      <c r="BP417" s="1223">
        <f t="shared" si="571"/>
        <v>8370.9</v>
      </c>
      <c r="BQ417" s="1219">
        <v>284.44</v>
      </c>
      <c r="BR417" s="1223">
        <f t="shared" si="583"/>
        <v>25599.599999999999</v>
      </c>
      <c r="BS417" s="1223">
        <f t="shared" si="572"/>
        <v>33970.5</v>
      </c>
    </row>
    <row r="418" spans="1:203" s="1274" customFormat="1" hidden="1" outlineLevel="1" x14ac:dyDescent="0.25">
      <c r="A418" s="1258" t="s">
        <v>1536</v>
      </c>
      <c r="B418" s="1213" t="s">
        <v>1537</v>
      </c>
      <c r="C418" s="1177" t="s">
        <v>1359</v>
      </c>
      <c r="D418" s="1177">
        <v>90</v>
      </c>
      <c r="E418" s="1219">
        <v>40.61</v>
      </c>
      <c r="F418" s="1223">
        <f t="shared" si="551"/>
        <v>3654.9</v>
      </c>
      <c r="G418" s="1219">
        <v>44.2</v>
      </c>
      <c r="H418" s="1223">
        <f t="shared" si="573"/>
        <v>3978.0000000000005</v>
      </c>
      <c r="I418" s="1223">
        <f t="shared" si="552"/>
        <v>7632.9000000000005</v>
      </c>
      <c r="J418" s="1223"/>
      <c r="K418" s="1179"/>
      <c r="L418" s="1177">
        <v>40.61</v>
      </c>
      <c r="M418" s="1226">
        <f t="shared" si="553"/>
        <v>0</v>
      </c>
      <c r="N418" s="1177">
        <v>44.2</v>
      </c>
      <c r="O418" s="1226">
        <f t="shared" si="574"/>
        <v>0</v>
      </c>
      <c r="P418" s="1226">
        <f t="shared" si="554"/>
        <v>0</v>
      </c>
      <c r="Q418" s="1179"/>
      <c r="R418" s="1177">
        <v>40.61</v>
      </c>
      <c r="S418" s="1226">
        <f t="shared" si="555"/>
        <v>0</v>
      </c>
      <c r="T418" s="1177">
        <v>44.2</v>
      </c>
      <c r="U418" s="1226">
        <f t="shared" si="575"/>
        <v>0</v>
      </c>
      <c r="V418" s="1226">
        <f t="shared" si="556"/>
        <v>0</v>
      </c>
      <c r="W418" s="1188"/>
      <c r="X418" s="1177">
        <v>40.61</v>
      </c>
      <c r="Y418" s="1226">
        <f t="shared" si="557"/>
        <v>0</v>
      </c>
      <c r="Z418" s="1177">
        <v>44.2</v>
      </c>
      <c r="AA418" s="1226">
        <f t="shared" si="576"/>
        <v>0</v>
      </c>
      <c r="AB418" s="1226">
        <f t="shared" si="558"/>
        <v>0</v>
      </c>
      <c r="AC418" s="1179"/>
      <c r="AD418" s="1177">
        <v>40.61</v>
      </c>
      <c r="AE418" s="1226">
        <f t="shared" si="559"/>
        <v>0</v>
      </c>
      <c r="AF418" s="1177">
        <v>44.2</v>
      </c>
      <c r="AG418" s="1226">
        <f t="shared" si="577"/>
        <v>0</v>
      </c>
      <c r="AH418" s="1226">
        <f t="shared" si="560"/>
        <v>0</v>
      </c>
      <c r="AI418" s="1179"/>
      <c r="AJ418" s="1177">
        <v>40.61</v>
      </c>
      <c r="AK418" s="1226">
        <f t="shared" si="561"/>
        <v>0</v>
      </c>
      <c r="AL418" s="1177">
        <v>44.2</v>
      </c>
      <c r="AM418" s="1226">
        <f t="shared" si="578"/>
        <v>0</v>
      </c>
      <c r="AN418" s="1226">
        <f t="shared" si="562"/>
        <v>0</v>
      </c>
      <c r="AO418" s="1179"/>
      <c r="AP418" s="1177">
        <v>40.61</v>
      </c>
      <c r="AQ418" s="1226">
        <f t="shared" si="563"/>
        <v>0</v>
      </c>
      <c r="AR418" s="1177">
        <v>44.2</v>
      </c>
      <c r="AS418" s="1226">
        <f t="shared" si="579"/>
        <v>0</v>
      </c>
      <c r="AT418" s="1226">
        <f t="shared" si="564"/>
        <v>0</v>
      </c>
      <c r="AU418" s="1179"/>
      <c r="AV418" s="1177">
        <v>40.61</v>
      </c>
      <c r="AW418" s="1226">
        <f t="shared" si="565"/>
        <v>0</v>
      </c>
      <c r="AX418" s="1177">
        <v>44.2</v>
      </c>
      <c r="AY418" s="1226">
        <f t="shared" si="580"/>
        <v>0</v>
      </c>
      <c r="AZ418" s="1226">
        <f t="shared" si="566"/>
        <v>0</v>
      </c>
      <c r="BA418" s="1179"/>
      <c r="BB418" s="1219">
        <v>40.61</v>
      </c>
      <c r="BC418" s="1223">
        <f t="shared" si="567"/>
        <v>0</v>
      </c>
      <c r="BD418" s="1219">
        <v>44.2</v>
      </c>
      <c r="BE418" s="1223">
        <f t="shared" si="581"/>
        <v>0</v>
      </c>
      <c r="BF418" s="1223">
        <f t="shared" si="568"/>
        <v>0</v>
      </c>
      <c r="BG418" s="1223"/>
      <c r="BH418" s="1166">
        <f t="shared" ref="BH418:BH481" si="584">K418+Q418+W418+AC418+AI418+AO418+AU418+BA418</f>
        <v>0</v>
      </c>
      <c r="BI418" s="1219">
        <v>40.61</v>
      </c>
      <c r="BJ418" s="1223">
        <f t="shared" si="569"/>
        <v>0</v>
      </c>
      <c r="BK418" s="1219">
        <v>44.2</v>
      </c>
      <c r="BL418" s="1223">
        <f t="shared" si="582"/>
        <v>0</v>
      </c>
      <c r="BM418" s="1223">
        <f t="shared" si="570"/>
        <v>0</v>
      </c>
      <c r="BN418" s="1166">
        <f t="shared" ref="BN418:BN481" si="585">D418-BH418</f>
        <v>90</v>
      </c>
      <c r="BO418" s="1219">
        <v>40.61</v>
      </c>
      <c r="BP418" s="1223">
        <f t="shared" si="571"/>
        <v>3654.9</v>
      </c>
      <c r="BQ418" s="1219">
        <v>44.2</v>
      </c>
      <c r="BR418" s="1223">
        <f t="shared" si="583"/>
        <v>3978.0000000000005</v>
      </c>
      <c r="BS418" s="1223">
        <f t="shared" si="572"/>
        <v>7632.9000000000005</v>
      </c>
    </row>
    <row r="419" spans="1:203" s="1274" customFormat="1" ht="28.5" hidden="1" outlineLevel="1" x14ac:dyDescent="0.25">
      <c r="A419" s="1258" t="s">
        <v>1538</v>
      </c>
      <c r="B419" s="1213" t="s">
        <v>1539</v>
      </c>
      <c r="C419" s="1177" t="s">
        <v>1359</v>
      </c>
      <c r="D419" s="1177">
        <v>90</v>
      </c>
      <c r="E419" s="1219">
        <v>882.94</v>
      </c>
      <c r="F419" s="1223">
        <f t="shared" si="551"/>
        <v>79464.600000000006</v>
      </c>
      <c r="G419" s="1219">
        <v>1166.0999999999999</v>
      </c>
      <c r="H419" s="1223">
        <f t="shared" si="573"/>
        <v>104948.99999999999</v>
      </c>
      <c r="I419" s="1223">
        <f t="shared" si="552"/>
        <v>184413.59999999998</v>
      </c>
      <c r="J419" s="1223"/>
      <c r="K419" s="1179"/>
      <c r="L419" s="1177">
        <v>882.94</v>
      </c>
      <c r="M419" s="1226">
        <f t="shared" si="553"/>
        <v>0</v>
      </c>
      <c r="N419" s="1177">
        <v>1166.0999999999999</v>
      </c>
      <c r="O419" s="1226">
        <f t="shared" si="574"/>
        <v>0</v>
      </c>
      <c r="P419" s="1226">
        <f t="shared" si="554"/>
        <v>0</v>
      </c>
      <c r="Q419" s="1179"/>
      <c r="R419" s="1177">
        <v>882.94</v>
      </c>
      <c r="S419" s="1226">
        <f t="shared" si="555"/>
        <v>0</v>
      </c>
      <c r="T419" s="1177">
        <v>1166.0999999999999</v>
      </c>
      <c r="U419" s="1226">
        <f t="shared" si="575"/>
        <v>0</v>
      </c>
      <c r="V419" s="1226">
        <f t="shared" si="556"/>
        <v>0</v>
      </c>
      <c r="W419" s="1188"/>
      <c r="X419" s="1177">
        <v>882.94</v>
      </c>
      <c r="Y419" s="1226">
        <f t="shared" si="557"/>
        <v>0</v>
      </c>
      <c r="Z419" s="1177">
        <v>1166.0999999999999</v>
      </c>
      <c r="AA419" s="1226">
        <f t="shared" si="576"/>
        <v>0</v>
      </c>
      <c r="AB419" s="1226">
        <f t="shared" si="558"/>
        <v>0</v>
      </c>
      <c r="AC419" s="1179"/>
      <c r="AD419" s="1177">
        <v>882.94</v>
      </c>
      <c r="AE419" s="1226">
        <f t="shared" si="559"/>
        <v>0</v>
      </c>
      <c r="AF419" s="1177">
        <v>1166.0999999999999</v>
      </c>
      <c r="AG419" s="1226">
        <f t="shared" si="577"/>
        <v>0</v>
      </c>
      <c r="AH419" s="1226">
        <f t="shared" si="560"/>
        <v>0</v>
      </c>
      <c r="AI419" s="1179"/>
      <c r="AJ419" s="1177">
        <v>882.94</v>
      </c>
      <c r="AK419" s="1226">
        <f t="shared" si="561"/>
        <v>0</v>
      </c>
      <c r="AL419" s="1177">
        <v>1166.0999999999999</v>
      </c>
      <c r="AM419" s="1226">
        <f t="shared" si="578"/>
        <v>0</v>
      </c>
      <c r="AN419" s="1226">
        <f t="shared" si="562"/>
        <v>0</v>
      </c>
      <c r="AO419" s="1179"/>
      <c r="AP419" s="1177">
        <v>882.94</v>
      </c>
      <c r="AQ419" s="1226">
        <f t="shared" si="563"/>
        <v>0</v>
      </c>
      <c r="AR419" s="1177">
        <v>1166.0999999999999</v>
      </c>
      <c r="AS419" s="1226">
        <f t="shared" si="579"/>
        <v>0</v>
      </c>
      <c r="AT419" s="1226">
        <f t="shared" si="564"/>
        <v>0</v>
      </c>
      <c r="AU419" s="1179"/>
      <c r="AV419" s="1177">
        <v>882.94</v>
      </c>
      <c r="AW419" s="1226">
        <f t="shared" si="565"/>
        <v>0</v>
      </c>
      <c r="AX419" s="1177">
        <v>1166.0999999999999</v>
      </c>
      <c r="AY419" s="1226">
        <f t="shared" si="580"/>
        <v>0</v>
      </c>
      <c r="AZ419" s="1226">
        <f t="shared" si="566"/>
        <v>0</v>
      </c>
      <c r="BA419" s="1179"/>
      <c r="BB419" s="1219">
        <v>882.94</v>
      </c>
      <c r="BC419" s="1223">
        <f t="shared" si="567"/>
        <v>0</v>
      </c>
      <c r="BD419" s="1219">
        <v>1166.0999999999999</v>
      </c>
      <c r="BE419" s="1223">
        <f t="shared" si="581"/>
        <v>0</v>
      </c>
      <c r="BF419" s="1223">
        <f t="shared" si="568"/>
        <v>0</v>
      </c>
      <c r="BG419" s="1223"/>
      <c r="BH419" s="1166">
        <f t="shared" si="584"/>
        <v>0</v>
      </c>
      <c r="BI419" s="1219">
        <v>882.94</v>
      </c>
      <c r="BJ419" s="1223">
        <f t="shared" si="569"/>
        <v>0</v>
      </c>
      <c r="BK419" s="1219">
        <v>1166.0999999999999</v>
      </c>
      <c r="BL419" s="1223">
        <f t="shared" si="582"/>
        <v>0</v>
      </c>
      <c r="BM419" s="1223">
        <f t="shared" si="570"/>
        <v>0</v>
      </c>
      <c r="BN419" s="1166">
        <f t="shared" si="585"/>
        <v>90</v>
      </c>
      <c r="BO419" s="1219">
        <v>882.94</v>
      </c>
      <c r="BP419" s="1223">
        <f t="shared" si="571"/>
        <v>79464.600000000006</v>
      </c>
      <c r="BQ419" s="1219">
        <v>1166.0999999999999</v>
      </c>
      <c r="BR419" s="1223">
        <f t="shared" si="583"/>
        <v>104948.99999999999</v>
      </c>
      <c r="BS419" s="1223">
        <f t="shared" si="572"/>
        <v>184413.59999999998</v>
      </c>
    </row>
    <row r="420" spans="1:203" s="1274" customFormat="1" hidden="1" outlineLevel="1" x14ac:dyDescent="0.25">
      <c r="A420" s="1258" t="s">
        <v>1540</v>
      </c>
      <c r="B420" s="1213" t="s">
        <v>1541</v>
      </c>
      <c r="C420" s="1177" t="s">
        <v>1527</v>
      </c>
      <c r="D420" s="1177">
        <v>2</v>
      </c>
      <c r="E420" s="1219">
        <v>1965</v>
      </c>
      <c r="F420" s="1223">
        <f t="shared" si="551"/>
        <v>3930</v>
      </c>
      <c r="G420" s="1219">
        <v>0</v>
      </c>
      <c r="H420" s="1223"/>
      <c r="I420" s="1223">
        <f t="shared" si="552"/>
        <v>3930</v>
      </c>
      <c r="J420" s="1223"/>
      <c r="K420" s="1179"/>
      <c r="L420" s="1177">
        <v>1965</v>
      </c>
      <c r="M420" s="1226">
        <f t="shared" si="553"/>
        <v>0</v>
      </c>
      <c r="N420" s="1177">
        <v>0</v>
      </c>
      <c r="O420" s="1226"/>
      <c r="P420" s="1226">
        <f t="shared" si="554"/>
        <v>0</v>
      </c>
      <c r="Q420" s="1179"/>
      <c r="R420" s="1177">
        <v>1965</v>
      </c>
      <c r="S420" s="1226">
        <f t="shared" si="555"/>
        <v>0</v>
      </c>
      <c r="T420" s="1177">
        <v>0</v>
      </c>
      <c r="U420" s="1226"/>
      <c r="V420" s="1226">
        <f t="shared" si="556"/>
        <v>0</v>
      </c>
      <c r="W420" s="1188"/>
      <c r="X420" s="1177">
        <v>1965</v>
      </c>
      <c r="Y420" s="1226">
        <f t="shared" si="557"/>
        <v>0</v>
      </c>
      <c r="Z420" s="1177">
        <v>0</v>
      </c>
      <c r="AA420" s="1226"/>
      <c r="AB420" s="1226">
        <f t="shared" si="558"/>
        <v>0</v>
      </c>
      <c r="AC420" s="1179"/>
      <c r="AD420" s="1177">
        <v>1965</v>
      </c>
      <c r="AE420" s="1226">
        <f t="shared" si="559"/>
        <v>0</v>
      </c>
      <c r="AF420" s="1177">
        <v>0</v>
      </c>
      <c r="AG420" s="1226"/>
      <c r="AH420" s="1226">
        <f t="shared" si="560"/>
        <v>0</v>
      </c>
      <c r="AI420" s="1179"/>
      <c r="AJ420" s="1177">
        <v>1965</v>
      </c>
      <c r="AK420" s="1226">
        <f t="shared" si="561"/>
        <v>0</v>
      </c>
      <c r="AL420" s="1177">
        <v>0</v>
      </c>
      <c r="AM420" s="1226"/>
      <c r="AN420" s="1226">
        <f t="shared" si="562"/>
        <v>0</v>
      </c>
      <c r="AO420" s="1179"/>
      <c r="AP420" s="1177">
        <v>1965</v>
      </c>
      <c r="AQ420" s="1226">
        <f t="shared" si="563"/>
        <v>0</v>
      </c>
      <c r="AR420" s="1177">
        <v>0</v>
      </c>
      <c r="AS420" s="1226"/>
      <c r="AT420" s="1226">
        <f t="shared" si="564"/>
        <v>0</v>
      </c>
      <c r="AU420" s="1179"/>
      <c r="AV420" s="1177">
        <v>1965</v>
      </c>
      <c r="AW420" s="1226">
        <f t="shared" si="565"/>
        <v>0</v>
      </c>
      <c r="AX420" s="1177">
        <v>0</v>
      </c>
      <c r="AY420" s="1226"/>
      <c r="AZ420" s="1226">
        <f t="shared" si="566"/>
        <v>0</v>
      </c>
      <c r="BA420" s="1179"/>
      <c r="BB420" s="1219">
        <v>1965</v>
      </c>
      <c r="BC420" s="1223">
        <f t="shared" si="567"/>
        <v>0</v>
      </c>
      <c r="BD420" s="1219">
        <v>0</v>
      </c>
      <c r="BE420" s="1223"/>
      <c r="BF420" s="1223">
        <f t="shared" si="568"/>
        <v>0</v>
      </c>
      <c r="BG420" s="1223"/>
      <c r="BH420" s="1166">
        <f t="shared" si="584"/>
        <v>0</v>
      </c>
      <c r="BI420" s="1219">
        <v>1965</v>
      </c>
      <c r="BJ420" s="1223">
        <f t="shared" si="569"/>
        <v>0</v>
      </c>
      <c r="BK420" s="1219">
        <v>0</v>
      </c>
      <c r="BL420" s="1223"/>
      <c r="BM420" s="1223">
        <f t="shared" si="570"/>
        <v>0</v>
      </c>
      <c r="BN420" s="1166">
        <f t="shared" si="585"/>
        <v>2</v>
      </c>
      <c r="BO420" s="1219">
        <v>1965</v>
      </c>
      <c r="BP420" s="1223">
        <f t="shared" si="571"/>
        <v>3930</v>
      </c>
      <c r="BQ420" s="1219">
        <v>0</v>
      </c>
      <c r="BR420" s="1223"/>
      <c r="BS420" s="1223">
        <f t="shared" si="572"/>
        <v>3930</v>
      </c>
    </row>
    <row r="421" spans="1:203" s="1274" customFormat="1" hidden="1" outlineLevel="1" x14ac:dyDescent="0.25">
      <c r="A421" s="1258" t="s">
        <v>1542</v>
      </c>
      <c r="B421" s="1213" t="s">
        <v>1543</v>
      </c>
      <c r="C421" s="1177" t="s">
        <v>1527</v>
      </c>
      <c r="D421" s="1177">
        <v>2</v>
      </c>
      <c r="E421" s="1219">
        <v>8515</v>
      </c>
      <c r="F421" s="1223">
        <f t="shared" si="551"/>
        <v>17030</v>
      </c>
      <c r="G421" s="1219">
        <v>308.10000000000002</v>
      </c>
      <c r="H421" s="1223">
        <f t="shared" ref="H421:H426" si="586">D421*G421</f>
        <v>616.20000000000005</v>
      </c>
      <c r="I421" s="1223">
        <f t="shared" si="552"/>
        <v>17646.2</v>
      </c>
      <c r="J421" s="1223"/>
      <c r="K421" s="1179"/>
      <c r="L421" s="1177">
        <v>8515</v>
      </c>
      <c r="M421" s="1226">
        <f t="shared" si="553"/>
        <v>0</v>
      </c>
      <c r="N421" s="1177">
        <v>308.10000000000002</v>
      </c>
      <c r="O421" s="1226">
        <f t="shared" ref="O421:O426" si="587">K421*N421</f>
        <v>0</v>
      </c>
      <c r="P421" s="1226">
        <f t="shared" si="554"/>
        <v>0</v>
      </c>
      <c r="Q421" s="1179"/>
      <c r="R421" s="1177">
        <v>8515</v>
      </c>
      <c r="S421" s="1226">
        <f t="shared" si="555"/>
        <v>0</v>
      </c>
      <c r="T421" s="1177">
        <v>308.10000000000002</v>
      </c>
      <c r="U421" s="1226">
        <f t="shared" ref="U421:U426" si="588">Q421*T421</f>
        <v>0</v>
      </c>
      <c r="V421" s="1226">
        <f t="shared" si="556"/>
        <v>0</v>
      </c>
      <c r="W421" s="1188"/>
      <c r="X421" s="1177">
        <v>8515</v>
      </c>
      <c r="Y421" s="1226">
        <f t="shared" si="557"/>
        <v>0</v>
      </c>
      <c r="Z421" s="1177">
        <v>308.10000000000002</v>
      </c>
      <c r="AA421" s="1226">
        <f t="shared" ref="AA421:AA426" si="589">W421*Z421</f>
        <v>0</v>
      </c>
      <c r="AB421" s="1226">
        <f t="shared" si="558"/>
        <v>0</v>
      </c>
      <c r="AC421" s="1179"/>
      <c r="AD421" s="1177">
        <v>8515</v>
      </c>
      <c r="AE421" s="1226">
        <f t="shared" si="559"/>
        <v>0</v>
      </c>
      <c r="AF421" s="1177">
        <v>308.10000000000002</v>
      </c>
      <c r="AG421" s="1226">
        <f t="shared" ref="AG421:AG426" si="590">AC421*AF421</f>
        <v>0</v>
      </c>
      <c r="AH421" s="1226">
        <f t="shared" si="560"/>
        <v>0</v>
      </c>
      <c r="AI421" s="1179"/>
      <c r="AJ421" s="1177">
        <v>8515</v>
      </c>
      <c r="AK421" s="1226">
        <f t="shared" si="561"/>
        <v>0</v>
      </c>
      <c r="AL421" s="1177">
        <v>308.10000000000002</v>
      </c>
      <c r="AM421" s="1226">
        <f t="shared" ref="AM421:AM426" si="591">AI421*AL421</f>
        <v>0</v>
      </c>
      <c r="AN421" s="1226">
        <f t="shared" si="562"/>
        <v>0</v>
      </c>
      <c r="AO421" s="1179"/>
      <c r="AP421" s="1177">
        <v>8515</v>
      </c>
      <c r="AQ421" s="1226">
        <f t="shared" si="563"/>
        <v>0</v>
      </c>
      <c r="AR421" s="1177">
        <v>308.10000000000002</v>
      </c>
      <c r="AS421" s="1226">
        <f t="shared" ref="AS421:AS426" si="592">AO421*AR421</f>
        <v>0</v>
      </c>
      <c r="AT421" s="1226">
        <f t="shared" si="564"/>
        <v>0</v>
      </c>
      <c r="AU421" s="1179"/>
      <c r="AV421" s="1177">
        <v>8515</v>
      </c>
      <c r="AW421" s="1226">
        <f t="shared" si="565"/>
        <v>0</v>
      </c>
      <c r="AX421" s="1177">
        <v>308.10000000000002</v>
      </c>
      <c r="AY421" s="1226">
        <f t="shared" ref="AY421:AY426" si="593">AU421*AX421</f>
        <v>0</v>
      </c>
      <c r="AZ421" s="1226">
        <f t="shared" si="566"/>
        <v>0</v>
      </c>
      <c r="BA421" s="1179"/>
      <c r="BB421" s="1219">
        <v>8515</v>
      </c>
      <c r="BC421" s="1223">
        <f t="shared" si="567"/>
        <v>0</v>
      </c>
      <c r="BD421" s="1219">
        <v>308.10000000000002</v>
      </c>
      <c r="BE421" s="1223">
        <f t="shared" ref="BE421:BE426" si="594">BA421*BD421</f>
        <v>0</v>
      </c>
      <c r="BF421" s="1223">
        <f t="shared" si="568"/>
        <v>0</v>
      </c>
      <c r="BG421" s="1223"/>
      <c r="BH421" s="1166">
        <f t="shared" si="584"/>
        <v>0</v>
      </c>
      <c r="BI421" s="1219">
        <v>8515</v>
      </c>
      <c r="BJ421" s="1223">
        <f t="shared" si="569"/>
        <v>0</v>
      </c>
      <c r="BK421" s="1219">
        <v>308.10000000000002</v>
      </c>
      <c r="BL421" s="1223">
        <f t="shared" ref="BL421:BL426" si="595">BH421*BK421</f>
        <v>0</v>
      </c>
      <c r="BM421" s="1223">
        <f t="shared" si="570"/>
        <v>0</v>
      </c>
      <c r="BN421" s="1166">
        <f t="shared" si="585"/>
        <v>2</v>
      </c>
      <c r="BO421" s="1219">
        <v>8515</v>
      </c>
      <c r="BP421" s="1223">
        <f t="shared" si="571"/>
        <v>17030</v>
      </c>
      <c r="BQ421" s="1219">
        <v>308.10000000000002</v>
      </c>
      <c r="BR421" s="1223">
        <f t="shared" ref="BR421:BR426" si="596">BN421*BQ421</f>
        <v>616.20000000000005</v>
      </c>
      <c r="BS421" s="1223">
        <f t="shared" si="572"/>
        <v>17646.2</v>
      </c>
    </row>
    <row r="422" spans="1:203" s="1274" customFormat="1" hidden="1" outlineLevel="1" x14ac:dyDescent="0.25">
      <c r="A422" s="1258" t="s">
        <v>1544</v>
      </c>
      <c r="B422" s="1213" t="s">
        <v>1545</v>
      </c>
      <c r="C422" s="1177" t="s">
        <v>1527</v>
      </c>
      <c r="D422" s="1177">
        <v>2</v>
      </c>
      <c r="E422" s="1219">
        <v>1965</v>
      </c>
      <c r="F422" s="1223">
        <f t="shared" si="551"/>
        <v>3930</v>
      </c>
      <c r="G422" s="1219">
        <v>68.25</v>
      </c>
      <c r="H422" s="1223">
        <f t="shared" si="586"/>
        <v>136.5</v>
      </c>
      <c r="I422" s="1223">
        <f t="shared" si="552"/>
        <v>4066.5</v>
      </c>
      <c r="J422" s="1223"/>
      <c r="K422" s="1179"/>
      <c r="L422" s="1177">
        <v>1965</v>
      </c>
      <c r="M422" s="1226">
        <f t="shared" si="553"/>
        <v>0</v>
      </c>
      <c r="N422" s="1177">
        <v>68.25</v>
      </c>
      <c r="O422" s="1226">
        <f t="shared" si="587"/>
        <v>0</v>
      </c>
      <c r="P422" s="1226">
        <f t="shared" si="554"/>
        <v>0</v>
      </c>
      <c r="Q422" s="1179"/>
      <c r="R422" s="1177">
        <v>1965</v>
      </c>
      <c r="S422" s="1226">
        <f t="shared" si="555"/>
        <v>0</v>
      </c>
      <c r="T422" s="1177">
        <v>68.25</v>
      </c>
      <c r="U422" s="1226">
        <f t="shared" si="588"/>
        <v>0</v>
      </c>
      <c r="V422" s="1226">
        <f t="shared" si="556"/>
        <v>0</v>
      </c>
      <c r="W422" s="1188"/>
      <c r="X422" s="1177">
        <v>1965</v>
      </c>
      <c r="Y422" s="1226">
        <f t="shared" si="557"/>
        <v>0</v>
      </c>
      <c r="Z422" s="1177">
        <v>68.25</v>
      </c>
      <c r="AA422" s="1226">
        <f t="shared" si="589"/>
        <v>0</v>
      </c>
      <c r="AB422" s="1226">
        <f t="shared" si="558"/>
        <v>0</v>
      </c>
      <c r="AC422" s="1179"/>
      <c r="AD422" s="1177">
        <v>1965</v>
      </c>
      <c r="AE422" s="1226">
        <f t="shared" si="559"/>
        <v>0</v>
      </c>
      <c r="AF422" s="1177">
        <v>68.25</v>
      </c>
      <c r="AG422" s="1226">
        <f t="shared" si="590"/>
        <v>0</v>
      </c>
      <c r="AH422" s="1226">
        <f t="shared" si="560"/>
        <v>0</v>
      </c>
      <c r="AI422" s="1179"/>
      <c r="AJ422" s="1177">
        <v>1965</v>
      </c>
      <c r="AK422" s="1226">
        <f t="shared" si="561"/>
        <v>0</v>
      </c>
      <c r="AL422" s="1177">
        <v>68.25</v>
      </c>
      <c r="AM422" s="1226">
        <f t="shared" si="591"/>
        <v>0</v>
      </c>
      <c r="AN422" s="1226">
        <f t="shared" si="562"/>
        <v>0</v>
      </c>
      <c r="AO422" s="1179"/>
      <c r="AP422" s="1177">
        <v>1965</v>
      </c>
      <c r="AQ422" s="1226">
        <f t="shared" si="563"/>
        <v>0</v>
      </c>
      <c r="AR422" s="1177">
        <v>68.25</v>
      </c>
      <c r="AS422" s="1226">
        <f t="shared" si="592"/>
        <v>0</v>
      </c>
      <c r="AT422" s="1226">
        <f t="shared" si="564"/>
        <v>0</v>
      </c>
      <c r="AU422" s="1179"/>
      <c r="AV422" s="1177">
        <v>1965</v>
      </c>
      <c r="AW422" s="1226">
        <f t="shared" si="565"/>
        <v>0</v>
      </c>
      <c r="AX422" s="1177">
        <v>68.25</v>
      </c>
      <c r="AY422" s="1226">
        <f t="shared" si="593"/>
        <v>0</v>
      </c>
      <c r="AZ422" s="1226">
        <f t="shared" si="566"/>
        <v>0</v>
      </c>
      <c r="BA422" s="1179"/>
      <c r="BB422" s="1219">
        <v>1965</v>
      </c>
      <c r="BC422" s="1223">
        <f t="shared" si="567"/>
        <v>0</v>
      </c>
      <c r="BD422" s="1219">
        <v>68.25</v>
      </c>
      <c r="BE422" s="1223">
        <f t="shared" si="594"/>
        <v>0</v>
      </c>
      <c r="BF422" s="1223">
        <f t="shared" si="568"/>
        <v>0</v>
      </c>
      <c r="BG422" s="1223"/>
      <c r="BH422" s="1166">
        <f t="shared" si="584"/>
        <v>0</v>
      </c>
      <c r="BI422" s="1219">
        <v>1965</v>
      </c>
      <c r="BJ422" s="1223">
        <f t="shared" si="569"/>
        <v>0</v>
      </c>
      <c r="BK422" s="1219">
        <v>68.25</v>
      </c>
      <c r="BL422" s="1223">
        <f t="shared" si="595"/>
        <v>0</v>
      </c>
      <c r="BM422" s="1223">
        <f t="shared" si="570"/>
        <v>0</v>
      </c>
      <c r="BN422" s="1166">
        <f t="shared" si="585"/>
        <v>2</v>
      </c>
      <c r="BO422" s="1219">
        <v>1965</v>
      </c>
      <c r="BP422" s="1223">
        <f t="shared" si="571"/>
        <v>3930</v>
      </c>
      <c r="BQ422" s="1219">
        <v>68.25</v>
      </c>
      <c r="BR422" s="1223">
        <f t="shared" si="596"/>
        <v>136.5</v>
      </c>
      <c r="BS422" s="1223">
        <f t="shared" si="572"/>
        <v>4066.5</v>
      </c>
    </row>
    <row r="423" spans="1:203" s="1274" customFormat="1" ht="42.75" hidden="1" outlineLevel="1" x14ac:dyDescent="0.25">
      <c r="A423" s="1258" t="s">
        <v>1546</v>
      </c>
      <c r="B423" s="1213" t="s">
        <v>1547</v>
      </c>
      <c r="C423" s="1177" t="s">
        <v>1261</v>
      </c>
      <c r="D423" s="1177">
        <v>12</v>
      </c>
      <c r="E423" s="1219">
        <v>6550</v>
      </c>
      <c r="F423" s="1223">
        <f t="shared" si="551"/>
        <v>78600</v>
      </c>
      <c r="G423" s="1219">
        <v>218.4</v>
      </c>
      <c r="H423" s="1223">
        <f t="shared" si="586"/>
        <v>2620.8000000000002</v>
      </c>
      <c r="I423" s="1223">
        <f t="shared" si="552"/>
        <v>81220.800000000003</v>
      </c>
      <c r="J423" s="1223"/>
      <c r="K423" s="1179"/>
      <c r="L423" s="1177">
        <v>6550</v>
      </c>
      <c r="M423" s="1226">
        <f t="shared" si="553"/>
        <v>0</v>
      </c>
      <c r="N423" s="1177">
        <v>218.4</v>
      </c>
      <c r="O423" s="1226">
        <f t="shared" si="587"/>
        <v>0</v>
      </c>
      <c r="P423" s="1226">
        <f t="shared" si="554"/>
        <v>0</v>
      </c>
      <c r="Q423" s="1179"/>
      <c r="R423" s="1177">
        <v>6550</v>
      </c>
      <c r="S423" s="1226">
        <f t="shared" si="555"/>
        <v>0</v>
      </c>
      <c r="T423" s="1177">
        <v>218.4</v>
      </c>
      <c r="U423" s="1226">
        <f t="shared" si="588"/>
        <v>0</v>
      </c>
      <c r="V423" s="1226">
        <f t="shared" si="556"/>
        <v>0</v>
      </c>
      <c r="W423" s="1188"/>
      <c r="X423" s="1177">
        <v>6550</v>
      </c>
      <c r="Y423" s="1226">
        <f t="shared" si="557"/>
        <v>0</v>
      </c>
      <c r="Z423" s="1177">
        <v>218.4</v>
      </c>
      <c r="AA423" s="1226">
        <f t="shared" si="589"/>
        <v>0</v>
      </c>
      <c r="AB423" s="1226">
        <f t="shared" si="558"/>
        <v>0</v>
      </c>
      <c r="AC423" s="1179"/>
      <c r="AD423" s="1177">
        <v>6550</v>
      </c>
      <c r="AE423" s="1226">
        <f t="shared" si="559"/>
        <v>0</v>
      </c>
      <c r="AF423" s="1177">
        <v>218.4</v>
      </c>
      <c r="AG423" s="1226">
        <f t="shared" si="590"/>
        <v>0</v>
      </c>
      <c r="AH423" s="1226">
        <f t="shared" si="560"/>
        <v>0</v>
      </c>
      <c r="AI423" s="1179"/>
      <c r="AJ423" s="1177">
        <v>6550</v>
      </c>
      <c r="AK423" s="1226">
        <f t="shared" si="561"/>
        <v>0</v>
      </c>
      <c r="AL423" s="1177">
        <v>218.4</v>
      </c>
      <c r="AM423" s="1226">
        <f t="shared" si="591"/>
        <v>0</v>
      </c>
      <c r="AN423" s="1226">
        <f t="shared" si="562"/>
        <v>0</v>
      </c>
      <c r="AO423" s="1179"/>
      <c r="AP423" s="1177">
        <v>6550</v>
      </c>
      <c r="AQ423" s="1226">
        <f t="shared" si="563"/>
        <v>0</v>
      </c>
      <c r="AR423" s="1177">
        <v>218.4</v>
      </c>
      <c r="AS423" s="1226">
        <f t="shared" si="592"/>
        <v>0</v>
      </c>
      <c r="AT423" s="1226">
        <f t="shared" si="564"/>
        <v>0</v>
      </c>
      <c r="AU423" s="1179"/>
      <c r="AV423" s="1177">
        <v>6550</v>
      </c>
      <c r="AW423" s="1226">
        <f t="shared" si="565"/>
        <v>0</v>
      </c>
      <c r="AX423" s="1177">
        <v>218.4</v>
      </c>
      <c r="AY423" s="1226">
        <f t="shared" si="593"/>
        <v>0</v>
      </c>
      <c r="AZ423" s="1226">
        <f t="shared" si="566"/>
        <v>0</v>
      </c>
      <c r="BA423" s="1179"/>
      <c r="BB423" s="1219">
        <v>6550</v>
      </c>
      <c r="BC423" s="1223">
        <f t="shared" si="567"/>
        <v>0</v>
      </c>
      <c r="BD423" s="1219">
        <v>218.4</v>
      </c>
      <c r="BE423" s="1223">
        <f t="shared" si="594"/>
        <v>0</v>
      </c>
      <c r="BF423" s="1223">
        <f t="shared" si="568"/>
        <v>0</v>
      </c>
      <c r="BG423" s="1223"/>
      <c r="BH423" s="1166">
        <f t="shared" si="584"/>
        <v>0</v>
      </c>
      <c r="BI423" s="1219">
        <v>6550</v>
      </c>
      <c r="BJ423" s="1223">
        <f t="shared" si="569"/>
        <v>0</v>
      </c>
      <c r="BK423" s="1219">
        <v>218.4</v>
      </c>
      <c r="BL423" s="1223">
        <f t="shared" si="595"/>
        <v>0</v>
      </c>
      <c r="BM423" s="1223">
        <f t="shared" si="570"/>
        <v>0</v>
      </c>
      <c r="BN423" s="1166">
        <f t="shared" si="585"/>
        <v>12</v>
      </c>
      <c r="BO423" s="1219">
        <v>6550</v>
      </c>
      <c r="BP423" s="1223">
        <f t="shared" si="571"/>
        <v>78600</v>
      </c>
      <c r="BQ423" s="1219">
        <v>218.4</v>
      </c>
      <c r="BR423" s="1223">
        <f t="shared" si="596"/>
        <v>2620.8000000000002</v>
      </c>
      <c r="BS423" s="1223">
        <f t="shared" si="572"/>
        <v>81220.800000000003</v>
      </c>
    </row>
    <row r="424" spans="1:203" s="1274" customFormat="1" hidden="1" outlineLevel="1" x14ac:dyDescent="0.25">
      <c r="A424" s="1258" t="s">
        <v>1548</v>
      </c>
      <c r="B424" s="1213" t="s">
        <v>1529</v>
      </c>
      <c r="C424" s="1177" t="s">
        <v>1261</v>
      </c>
      <c r="D424" s="1177">
        <v>12</v>
      </c>
      <c r="E424" s="1219">
        <v>4061</v>
      </c>
      <c r="F424" s="1223">
        <f t="shared" si="551"/>
        <v>48732</v>
      </c>
      <c r="G424" s="1219">
        <v>45.5</v>
      </c>
      <c r="H424" s="1223">
        <f t="shared" si="586"/>
        <v>546</v>
      </c>
      <c r="I424" s="1223">
        <f t="shared" si="552"/>
        <v>49278</v>
      </c>
      <c r="J424" s="1223"/>
      <c r="K424" s="1179"/>
      <c r="L424" s="1177">
        <v>4061</v>
      </c>
      <c r="M424" s="1226">
        <f t="shared" si="553"/>
        <v>0</v>
      </c>
      <c r="N424" s="1177">
        <v>45.5</v>
      </c>
      <c r="O424" s="1226">
        <f t="shared" si="587"/>
        <v>0</v>
      </c>
      <c r="P424" s="1226">
        <f t="shared" si="554"/>
        <v>0</v>
      </c>
      <c r="Q424" s="1179"/>
      <c r="R424" s="1177">
        <v>4061</v>
      </c>
      <c r="S424" s="1226">
        <f t="shared" si="555"/>
        <v>0</v>
      </c>
      <c r="T424" s="1177">
        <v>45.5</v>
      </c>
      <c r="U424" s="1226">
        <f t="shared" si="588"/>
        <v>0</v>
      </c>
      <c r="V424" s="1226">
        <f t="shared" si="556"/>
        <v>0</v>
      </c>
      <c r="W424" s="1188"/>
      <c r="X424" s="1177">
        <v>4061</v>
      </c>
      <c r="Y424" s="1226">
        <f t="shared" si="557"/>
        <v>0</v>
      </c>
      <c r="Z424" s="1177">
        <v>45.5</v>
      </c>
      <c r="AA424" s="1226">
        <f t="shared" si="589"/>
        <v>0</v>
      </c>
      <c r="AB424" s="1226">
        <f t="shared" si="558"/>
        <v>0</v>
      </c>
      <c r="AC424" s="1179"/>
      <c r="AD424" s="1177">
        <v>4061</v>
      </c>
      <c r="AE424" s="1226">
        <f t="shared" si="559"/>
        <v>0</v>
      </c>
      <c r="AF424" s="1177">
        <v>45.5</v>
      </c>
      <c r="AG424" s="1226">
        <f t="shared" si="590"/>
        <v>0</v>
      </c>
      <c r="AH424" s="1226">
        <f t="shared" si="560"/>
        <v>0</v>
      </c>
      <c r="AI424" s="1179"/>
      <c r="AJ424" s="1177">
        <v>4061</v>
      </c>
      <c r="AK424" s="1226">
        <f t="shared" si="561"/>
        <v>0</v>
      </c>
      <c r="AL424" s="1177">
        <v>45.5</v>
      </c>
      <c r="AM424" s="1226">
        <f t="shared" si="591"/>
        <v>0</v>
      </c>
      <c r="AN424" s="1226">
        <f t="shared" si="562"/>
        <v>0</v>
      </c>
      <c r="AO424" s="1179"/>
      <c r="AP424" s="1177">
        <v>4061</v>
      </c>
      <c r="AQ424" s="1226">
        <f t="shared" si="563"/>
        <v>0</v>
      </c>
      <c r="AR424" s="1177">
        <v>45.5</v>
      </c>
      <c r="AS424" s="1226">
        <f t="shared" si="592"/>
        <v>0</v>
      </c>
      <c r="AT424" s="1226">
        <f t="shared" si="564"/>
        <v>0</v>
      </c>
      <c r="AU424" s="1179"/>
      <c r="AV424" s="1177">
        <v>4061</v>
      </c>
      <c r="AW424" s="1226">
        <f t="shared" si="565"/>
        <v>0</v>
      </c>
      <c r="AX424" s="1177">
        <v>45.5</v>
      </c>
      <c r="AY424" s="1226">
        <f t="shared" si="593"/>
        <v>0</v>
      </c>
      <c r="AZ424" s="1226">
        <f t="shared" si="566"/>
        <v>0</v>
      </c>
      <c r="BA424" s="1179"/>
      <c r="BB424" s="1219">
        <v>4061</v>
      </c>
      <c r="BC424" s="1223">
        <f t="shared" si="567"/>
        <v>0</v>
      </c>
      <c r="BD424" s="1219">
        <v>45.5</v>
      </c>
      <c r="BE424" s="1223">
        <f t="shared" si="594"/>
        <v>0</v>
      </c>
      <c r="BF424" s="1223">
        <f t="shared" si="568"/>
        <v>0</v>
      </c>
      <c r="BG424" s="1223"/>
      <c r="BH424" s="1166">
        <f t="shared" si="584"/>
        <v>0</v>
      </c>
      <c r="BI424" s="1219">
        <v>4061</v>
      </c>
      <c r="BJ424" s="1223">
        <f t="shared" si="569"/>
        <v>0</v>
      </c>
      <c r="BK424" s="1219">
        <v>45.5</v>
      </c>
      <c r="BL424" s="1223">
        <f t="shared" si="595"/>
        <v>0</v>
      </c>
      <c r="BM424" s="1223">
        <f t="shared" si="570"/>
        <v>0</v>
      </c>
      <c r="BN424" s="1166">
        <f t="shared" si="585"/>
        <v>12</v>
      </c>
      <c r="BO424" s="1219">
        <v>4061</v>
      </c>
      <c r="BP424" s="1223">
        <f t="shared" si="571"/>
        <v>48732</v>
      </c>
      <c r="BQ424" s="1219">
        <v>45.5</v>
      </c>
      <c r="BR424" s="1223">
        <f t="shared" si="596"/>
        <v>546</v>
      </c>
      <c r="BS424" s="1223">
        <f t="shared" si="572"/>
        <v>49278</v>
      </c>
    </row>
    <row r="425" spans="1:203" s="1274" customFormat="1" ht="28.5" hidden="1" outlineLevel="1" x14ac:dyDescent="0.25">
      <c r="A425" s="1258" t="s">
        <v>1549</v>
      </c>
      <c r="B425" s="1213" t="s">
        <v>1550</v>
      </c>
      <c r="C425" s="1177" t="s">
        <v>31</v>
      </c>
      <c r="D425" s="1177">
        <v>1</v>
      </c>
      <c r="E425" s="1219">
        <v>9825</v>
      </c>
      <c r="F425" s="1223">
        <f t="shared" si="551"/>
        <v>9825</v>
      </c>
      <c r="G425" s="1219">
        <v>8008</v>
      </c>
      <c r="H425" s="1223">
        <f t="shared" si="586"/>
        <v>8008</v>
      </c>
      <c r="I425" s="1223">
        <f t="shared" si="552"/>
        <v>17833</v>
      </c>
      <c r="J425" s="1223"/>
      <c r="K425" s="1179"/>
      <c r="L425" s="1177">
        <v>9825</v>
      </c>
      <c r="M425" s="1226">
        <f t="shared" si="553"/>
        <v>0</v>
      </c>
      <c r="N425" s="1177">
        <v>8008</v>
      </c>
      <c r="O425" s="1226">
        <f t="shared" si="587"/>
        <v>0</v>
      </c>
      <c r="P425" s="1226">
        <f t="shared" si="554"/>
        <v>0</v>
      </c>
      <c r="Q425" s="1179"/>
      <c r="R425" s="1177">
        <v>9825</v>
      </c>
      <c r="S425" s="1226">
        <f t="shared" si="555"/>
        <v>0</v>
      </c>
      <c r="T425" s="1177">
        <v>8008</v>
      </c>
      <c r="U425" s="1226">
        <f t="shared" si="588"/>
        <v>0</v>
      </c>
      <c r="V425" s="1226">
        <f t="shared" si="556"/>
        <v>0</v>
      </c>
      <c r="W425" s="1188"/>
      <c r="X425" s="1177">
        <v>9825</v>
      </c>
      <c r="Y425" s="1226">
        <f t="shared" si="557"/>
        <v>0</v>
      </c>
      <c r="Z425" s="1177">
        <v>8008</v>
      </c>
      <c r="AA425" s="1226">
        <f t="shared" si="589"/>
        <v>0</v>
      </c>
      <c r="AB425" s="1226">
        <f t="shared" si="558"/>
        <v>0</v>
      </c>
      <c r="AC425" s="1179"/>
      <c r="AD425" s="1177">
        <v>9825</v>
      </c>
      <c r="AE425" s="1226">
        <f t="shared" si="559"/>
        <v>0</v>
      </c>
      <c r="AF425" s="1177">
        <v>8008</v>
      </c>
      <c r="AG425" s="1226">
        <f t="shared" si="590"/>
        <v>0</v>
      </c>
      <c r="AH425" s="1226">
        <f t="shared" si="560"/>
        <v>0</v>
      </c>
      <c r="AI425" s="1179"/>
      <c r="AJ425" s="1177">
        <v>9825</v>
      </c>
      <c r="AK425" s="1226">
        <f t="shared" si="561"/>
        <v>0</v>
      </c>
      <c r="AL425" s="1177">
        <v>8008</v>
      </c>
      <c r="AM425" s="1226">
        <f t="shared" si="591"/>
        <v>0</v>
      </c>
      <c r="AN425" s="1226">
        <f t="shared" si="562"/>
        <v>0</v>
      </c>
      <c r="AO425" s="1179"/>
      <c r="AP425" s="1177">
        <v>9825</v>
      </c>
      <c r="AQ425" s="1226">
        <f t="shared" si="563"/>
        <v>0</v>
      </c>
      <c r="AR425" s="1177">
        <v>8008</v>
      </c>
      <c r="AS425" s="1226">
        <f t="shared" si="592"/>
        <v>0</v>
      </c>
      <c r="AT425" s="1226">
        <f t="shared" si="564"/>
        <v>0</v>
      </c>
      <c r="AU425" s="1179"/>
      <c r="AV425" s="1177">
        <v>9825</v>
      </c>
      <c r="AW425" s="1226">
        <f t="shared" si="565"/>
        <v>0</v>
      </c>
      <c r="AX425" s="1177">
        <v>8008</v>
      </c>
      <c r="AY425" s="1226">
        <f t="shared" si="593"/>
        <v>0</v>
      </c>
      <c r="AZ425" s="1226">
        <f t="shared" si="566"/>
        <v>0</v>
      </c>
      <c r="BA425" s="1179"/>
      <c r="BB425" s="1219">
        <v>9825</v>
      </c>
      <c r="BC425" s="1223">
        <f t="shared" si="567"/>
        <v>0</v>
      </c>
      <c r="BD425" s="1219">
        <v>8008</v>
      </c>
      <c r="BE425" s="1223">
        <f t="shared" si="594"/>
        <v>0</v>
      </c>
      <c r="BF425" s="1223">
        <f t="shared" si="568"/>
        <v>0</v>
      </c>
      <c r="BG425" s="1223"/>
      <c r="BH425" s="1166">
        <f t="shared" si="584"/>
        <v>0</v>
      </c>
      <c r="BI425" s="1219">
        <v>9825</v>
      </c>
      <c r="BJ425" s="1223">
        <f t="shared" si="569"/>
        <v>0</v>
      </c>
      <c r="BK425" s="1219">
        <v>8008</v>
      </c>
      <c r="BL425" s="1223">
        <f t="shared" si="595"/>
        <v>0</v>
      </c>
      <c r="BM425" s="1223">
        <f t="shared" si="570"/>
        <v>0</v>
      </c>
      <c r="BN425" s="1166">
        <f t="shared" si="585"/>
        <v>1</v>
      </c>
      <c r="BO425" s="1219">
        <v>9825</v>
      </c>
      <c r="BP425" s="1223">
        <f t="shared" si="571"/>
        <v>9825</v>
      </c>
      <c r="BQ425" s="1219">
        <v>8008</v>
      </c>
      <c r="BR425" s="1223">
        <f t="shared" si="596"/>
        <v>8008</v>
      </c>
      <c r="BS425" s="1223">
        <f t="shared" si="572"/>
        <v>17833</v>
      </c>
    </row>
    <row r="426" spans="1:203" s="1274" customFormat="1" hidden="1" outlineLevel="1" x14ac:dyDescent="0.25">
      <c r="A426" s="1258" t="s">
        <v>1551</v>
      </c>
      <c r="B426" s="1213" t="s">
        <v>1529</v>
      </c>
      <c r="C426" s="1177" t="s">
        <v>1261</v>
      </c>
      <c r="D426" s="1177">
        <v>1</v>
      </c>
      <c r="E426" s="1219">
        <v>12576</v>
      </c>
      <c r="F426" s="1223">
        <f t="shared" si="551"/>
        <v>12576</v>
      </c>
      <c r="G426" s="1219">
        <v>91</v>
      </c>
      <c r="H426" s="1223">
        <f t="shared" si="586"/>
        <v>91</v>
      </c>
      <c r="I426" s="1223">
        <f t="shared" si="552"/>
        <v>12667</v>
      </c>
      <c r="J426" s="1223"/>
      <c r="K426" s="1179"/>
      <c r="L426" s="1177">
        <v>12576</v>
      </c>
      <c r="M426" s="1226">
        <f t="shared" si="553"/>
        <v>0</v>
      </c>
      <c r="N426" s="1177">
        <v>91</v>
      </c>
      <c r="O426" s="1226">
        <f t="shared" si="587"/>
        <v>0</v>
      </c>
      <c r="P426" s="1226">
        <f t="shared" si="554"/>
        <v>0</v>
      </c>
      <c r="Q426" s="1179"/>
      <c r="R426" s="1177">
        <v>12576</v>
      </c>
      <c r="S426" s="1226">
        <f t="shared" si="555"/>
        <v>0</v>
      </c>
      <c r="T426" s="1177">
        <v>91</v>
      </c>
      <c r="U426" s="1226">
        <f t="shared" si="588"/>
        <v>0</v>
      </c>
      <c r="V426" s="1226">
        <f t="shared" si="556"/>
        <v>0</v>
      </c>
      <c r="W426" s="1188"/>
      <c r="X426" s="1177">
        <v>12576</v>
      </c>
      <c r="Y426" s="1226">
        <f t="shared" si="557"/>
        <v>0</v>
      </c>
      <c r="Z426" s="1177">
        <v>91</v>
      </c>
      <c r="AA426" s="1226">
        <f t="shared" si="589"/>
        <v>0</v>
      </c>
      <c r="AB426" s="1226">
        <f t="shared" si="558"/>
        <v>0</v>
      </c>
      <c r="AC426" s="1179"/>
      <c r="AD426" s="1177">
        <v>12576</v>
      </c>
      <c r="AE426" s="1226">
        <f t="shared" si="559"/>
        <v>0</v>
      </c>
      <c r="AF426" s="1177">
        <v>91</v>
      </c>
      <c r="AG426" s="1226">
        <f t="shared" si="590"/>
        <v>0</v>
      </c>
      <c r="AH426" s="1226">
        <f t="shared" si="560"/>
        <v>0</v>
      </c>
      <c r="AI426" s="1179"/>
      <c r="AJ426" s="1177">
        <v>12576</v>
      </c>
      <c r="AK426" s="1226">
        <f t="shared" si="561"/>
        <v>0</v>
      </c>
      <c r="AL426" s="1177">
        <v>91</v>
      </c>
      <c r="AM426" s="1226">
        <f t="shared" si="591"/>
        <v>0</v>
      </c>
      <c r="AN426" s="1226">
        <f t="shared" si="562"/>
        <v>0</v>
      </c>
      <c r="AO426" s="1179"/>
      <c r="AP426" s="1177">
        <v>12576</v>
      </c>
      <c r="AQ426" s="1226">
        <f t="shared" si="563"/>
        <v>0</v>
      </c>
      <c r="AR426" s="1177">
        <v>91</v>
      </c>
      <c r="AS426" s="1226">
        <f t="shared" si="592"/>
        <v>0</v>
      </c>
      <c r="AT426" s="1226">
        <f t="shared" si="564"/>
        <v>0</v>
      </c>
      <c r="AU426" s="1179"/>
      <c r="AV426" s="1177">
        <v>12576</v>
      </c>
      <c r="AW426" s="1226">
        <f t="shared" si="565"/>
        <v>0</v>
      </c>
      <c r="AX426" s="1177">
        <v>91</v>
      </c>
      <c r="AY426" s="1226">
        <f t="shared" si="593"/>
        <v>0</v>
      </c>
      <c r="AZ426" s="1226">
        <f t="shared" si="566"/>
        <v>0</v>
      </c>
      <c r="BA426" s="1179"/>
      <c r="BB426" s="1219">
        <v>12576</v>
      </c>
      <c r="BC426" s="1223">
        <f t="shared" si="567"/>
        <v>0</v>
      </c>
      <c r="BD426" s="1219">
        <v>91</v>
      </c>
      <c r="BE426" s="1223">
        <f t="shared" si="594"/>
        <v>0</v>
      </c>
      <c r="BF426" s="1223">
        <f t="shared" si="568"/>
        <v>0</v>
      </c>
      <c r="BG426" s="1223"/>
      <c r="BH426" s="1166">
        <f t="shared" si="584"/>
        <v>0</v>
      </c>
      <c r="BI426" s="1219">
        <v>12576</v>
      </c>
      <c r="BJ426" s="1223">
        <f t="shared" si="569"/>
        <v>0</v>
      </c>
      <c r="BK426" s="1219">
        <v>91</v>
      </c>
      <c r="BL426" s="1223">
        <f t="shared" si="595"/>
        <v>0</v>
      </c>
      <c r="BM426" s="1223">
        <f t="shared" si="570"/>
        <v>0</v>
      </c>
      <c r="BN426" s="1166">
        <f t="shared" si="585"/>
        <v>1</v>
      </c>
      <c r="BO426" s="1219">
        <v>12576</v>
      </c>
      <c r="BP426" s="1223">
        <f t="shared" si="571"/>
        <v>12576</v>
      </c>
      <c r="BQ426" s="1219">
        <v>91</v>
      </c>
      <c r="BR426" s="1223">
        <f t="shared" si="596"/>
        <v>91</v>
      </c>
      <c r="BS426" s="1223">
        <f t="shared" si="572"/>
        <v>12667</v>
      </c>
    </row>
    <row r="427" spans="1:203" s="1275" customFormat="1" ht="15" outlineLevel="1" x14ac:dyDescent="0.25">
      <c r="A427" s="1259" t="s">
        <v>884</v>
      </c>
      <c r="B427" s="1210" t="s">
        <v>1552</v>
      </c>
      <c r="C427" s="1191"/>
      <c r="D427" s="1191"/>
      <c r="E427" s="1211"/>
      <c r="F427" s="1211">
        <f>F428+F429</f>
        <v>17886390</v>
      </c>
      <c r="G427" s="1211"/>
      <c r="H427" s="1211">
        <f>H428+H429</f>
        <v>9790190</v>
      </c>
      <c r="I427" s="1211">
        <f>I428+I429</f>
        <v>27676580</v>
      </c>
      <c r="J427" s="1211"/>
      <c r="K427" s="1192"/>
      <c r="L427" s="1191"/>
      <c r="M427" s="1191">
        <f>M428+M429</f>
        <v>0</v>
      </c>
      <c r="N427" s="1191"/>
      <c r="O427" s="1191">
        <f>O428+O429</f>
        <v>0</v>
      </c>
      <c r="P427" s="1191">
        <f>P428+P429</f>
        <v>0</v>
      </c>
      <c r="Q427" s="1192"/>
      <c r="R427" s="1191"/>
      <c r="S427" s="1191">
        <f>S428+S429</f>
        <v>0</v>
      </c>
      <c r="T427" s="1191"/>
      <c r="U427" s="1191">
        <f>U428+U429</f>
        <v>0</v>
      </c>
      <c r="V427" s="1191">
        <f>V428+V429</f>
        <v>0</v>
      </c>
      <c r="W427" s="1193"/>
      <c r="X427" s="1191"/>
      <c r="Y427" s="1191">
        <f>Y428+Y429</f>
        <v>17770700</v>
      </c>
      <c r="Z427" s="1191"/>
      <c r="AA427" s="1191">
        <f>AA428+AA429</f>
        <v>9754980</v>
      </c>
      <c r="AB427" s="1191">
        <f>AB428+AB429</f>
        <v>27525680</v>
      </c>
      <c r="AC427" s="1192"/>
      <c r="AD427" s="1191"/>
      <c r="AE427" s="1191">
        <f>AE428+AE429</f>
        <v>0</v>
      </c>
      <c r="AF427" s="1191"/>
      <c r="AG427" s="1191">
        <f>AG428+AG429</f>
        <v>0</v>
      </c>
      <c r="AH427" s="1191">
        <f>AH428+AH429</f>
        <v>0</v>
      </c>
      <c r="AI427" s="1192"/>
      <c r="AJ427" s="1191"/>
      <c r="AK427" s="1191">
        <f>AK428+AK429</f>
        <v>0</v>
      </c>
      <c r="AL427" s="1191"/>
      <c r="AM427" s="1191">
        <f>AM428+AM429</f>
        <v>0</v>
      </c>
      <c r="AN427" s="1191">
        <f>AN428+AN429</f>
        <v>0</v>
      </c>
      <c r="AO427" s="1192"/>
      <c r="AP427" s="1191"/>
      <c r="AQ427" s="1191">
        <f>AQ428+AQ429</f>
        <v>0</v>
      </c>
      <c r="AR427" s="1191"/>
      <c r="AS427" s="1191">
        <f>AS428+AS429</f>
        <v>0</v>
      </c>
      <c r="AT427" s="1191">
        <f>AT428+AT429</f>
        <v>0</v>
      </c>
      <c r="AU427" s="1192"/>
      <c r="AV427" s="1191"/>
      <c r="AW427" s="1191">
        <f>AW428+AW429</f>
        <v>0</v>
      </c>
      <c r="AX427" s="1191"/>
      <c r="AY427" s="1191">
        <f>AY428+AY429</f>
        <v>0</v>
      </c>
      <c r="AZ427" s="1191">
        <f>AZ428+AZ429</f>
        <v>0</v>
      </c>
      <c r="BA427" s="1192"/>
      <c r="BB427" s="1211"/>
      <c r="BC427" s="1211">
        <f>BC428+BC429</f>
        <v>0</v>
      </c>
      <c r="BD427" s="1211"/>
      <c r="BE427" s="1211">
        <f>BE428+BE429</f>
        <v>0</v>
      </c>
      <c r="BF427" s="1211">
        <f>BF428+BF429</f>
        <v>0</v>
      </c>
      <c r="BG427" s="1211"/>
      <c r="BH427" s="1166">
        <f t="shared" si="584"/>
        <v>0</v>
      </c>
      <c r="BI427" s="1211"/>
      <c r="BJ427" s="1211">
        <f>BJ428+BJ429</f>
        <v>17770700</v>
      </c>
      <c r="BK427" s="1211"/>
      <c r="BL427" s="1211">
        <f>BL428+BL429</f>
        <v>9754980</v>
      </c>
      <c r="BM427" s="1211">
        <f>BM428+BM429</f>
        <v>27525680</v>
      </c>
      <c r="BN427" s="1166">
        <f t="shared" si="585"/>
        <v>0</v>
      </c>
      <c r="BO427" s="1211"/>
      <c r="BP427" s="1211">
        <f>BP428+BP429</f>
        <v>115690</v>
      </c>
      <c r="BQ427" s="1211"/>
      <c r="BR427" s="1211">
        <f>BR428+BR429</f>
        <v>35210</v>
      </c>
      <c r="BS427" s="1211">
        <f>BS428+BS429</f>
        <v>150900</v>
      </c>
      <c r="BT427" s="1260"/>
      <c r="BU427" s="1260"/>
      <c r="BV427" s="1260"/>
      <c r="BW427" s="1260"/>
      <c r="BX427" s="1260"/>
      <c r="BY427" s="1260"/>
      <c r="BZ427" s="1260"/>
      <c r="CA427" s="1260"/>
      <c r="CB427" s="1260"/>
      <c r="CC427" s="1260"/>
      <c r="CD427" s="1260"/>
      <c r="CE427" s="1260"/>
      <c r="CF427" s="1260"/>
      <c r="CG427" s="1260"/>
      <c r="CH427" s="1260"/>
      <c r="CI427" s="1260"/>
      <c r="CJ427" s="1260"/>
      <c r="CK427" s="1260"/>
      <c r="CL427" s="1260"/>
      <c r="CM427" s="1260"/>
      <c r="CN427" s="1260"/>
      <c r="CO427" s="1260"/>
      <c r="CP427" s="1260"/>
      <c r="CQ427" s="1260"/>
      <c r="CR427" s="1260"/>
      <c r="CS427" s="1260"/>
      <c r="CT427" s="1260"/>
      <c r="CU427" s="1260"/>
      <c r="CV427" s="1260"/>
      <c r="CW427" s="1260"/>
      <c r="CX427" s="1260"/>
      <c r="CY427" s="1260"/>
      <c r="CZ427" s="1260"/>
      <c r="DA427" s="1260"/>
      <c r="DB427" s="1260"/>
      <c r="DC427" s="1260"/>
      <c r="DD427" s="1260"/>
      <c r="DE427" s="1260"/>
      <c r="DF427" s="1260"/>
      <c r="DG427" s="1260"/>
      <c r="DH427" s="1260"/>
      <c r="DI427" s="1260"/>
      <c r="DJ427" s="1260"/>
      <c r="DK427" s="1260"/>
      <c r="DL427" s="1260"/>
      <c r="DM427" s="1260"/>
      <c r="DN427" s="1260"/>
      <c r="DO427" s="1260"/>
      <c r="DP427" s="1260"/>
      <c r="DQ427" s="1260"/>
      <c r="DR427" s="1260"/>
      <c r="DS427" s="1260"/>
      <c r="DT427" s="1260"/>
      <c r="DU427" s="1260"/>
      <c r="DV427" s="1260"/>
      <c r="DW427" s="1260"/>
      <c r="DX427" s="1260"/>
      <c r="DY427" s="1260"/>
      <c r="DZ427" s="1260"/>
      <c r="EA427" s="1260"/>
      <c r="EB427" s="1260"/>
      <c r="EC427" s="1260"/>
      <c r="ED427" s="1260"/>
      <c r="EE427" s="1260"/>
      <c r="EF427" s="1260"/>
      <c r="EG427" s="1260"/>
      <c r="EH427" s="1260"/>
      <c r="EI427" s="1260"/>
      <c r="EJ427" s="1260"/>
      <c r="EK427" s="1260"/>
      <c r="EL427" s="1260"/>
      <c r="EM427" s="1260"/>
      <c r="EN427" s="1260"/>
      <c r="EO427" s="1260"/>
      <c r="EP427" s="1260"/>
      <c r="EQ427" s="1260"/>
      <c r="ER427" s="1260"/>
      <c r="ES427" s="1260"/>
      <c r="ET427" s="1260"/>
      <c r="EU427" s="1260"/>
      <c r="EV427" s="1260"/>
      <c r="EW427" s="1260"/>
      <c r="EX427" s="1260"/>
      <c r="EY427" s="1260"/>
      <c r="EZ427" s="1260"/>
      <c r="FA427" s="1260"/>
      <c r="FB427" s="1260"/>
      <c r="FC427" s="1260"/>
      <c r="FD427" s="1260"/>
      <c r="FE427" s="1260"/>
      <c r="FF427" s="1260"/>
      <c r="FG427" s="1260"/>
      <c r="FH427" s="1260"/>
      <c r="FI427" s="1260"/>
      <c r="FJ427" s="1260"/>
      <c r="FK427" s="1260"/>
      <c r="FL427" s="1260"/>
      <c r="FM427" s="1260"/>
      <c r="FN427" s="1260"/>
      <c r="FO427" s="1260"/>
      <c r="FP427" s="1260"/>
      <c r="FQ427" s="1260"/>
      <c r="FR427" s="1260"/>
      <c r="FS427" s="1260"/>
      <c r="FT427" s="1260"/>
      <c r="FU427" s="1260"/>
      <c r="FV427" s="1260"/>
      <c r="FW427" s="1260"/>
      <c r="FX427" s="1260"/>
      <c r="FY427" s="1260"/>
      <c r="FZ427" s="1260"/>
      <c r="GA427" s="1260"/>
      <c r="GB427" s="1260"/>
      <c r="GC427" s="1260"/>
      <c r="GD427" s="1260"/>
      <c r="GE427" s="1260"/>
      <c r="GF427" s="1260"/>
      <c r="GG427" s="1260"/>
      <c r="GH427" s="1260"/>
      <c r="GI427" s="1260"/>
      <c r="GJ427" s="1260"/>
      <c r="GK427" s="1260"/>
      <c r="GL427" s="1260"/>
      <c r="GM427" s="1260"/>
      <c r="GN427" s="1260"/>
      <c r="GO427" s="1260"/>
      <c r="GP427" s="1260"/>
      <c r="GQ427" s="1260"/>
      <c r="GR427" s="1260"/>
      <c r="GS427" s="1260"/>
      <c r="GT427" s="1260"/>
      <c r="GU427" s="1260"/>
    </row>
    <row r="428" spans="1:203" s="1268" customFormat="1" ht="42.75" outlineLevel="1" x14ac:dyDescent="0.25">
      <c r="A428" s="1258" t="s">
        <v>885</v>
      </c>
      <c r="B428" s="1213" t="s">
        <v>1553</v>
      </c>
      <c r="C428" s="1177" t="s">
        <v>1167</v>
      </c>
      <c r="D428" s="1177">
        <v>3781</v>
      </c>
      <c r="E428" s="1222">
        <v>4700</v>
      </c>
      <c r="F428" s="1223">
        <f>D428*E428</f>
        <v>17770700</v>
      </c>
      <c r="G428" s="1222">
        <v>2580</v>
      </c>
      <c r="H428" s="1223">
        <f>D428*G428</f>
        <v>9754980</v>
      </c>
      <c r="I428" s="1223">
        <f t="shared" ref="I428:I429" si="597">E428*D428+G428*D428</f>
        <v>27525680</v>
      </c>
      <c r="J428" s="1223"/>
      <c r="K428" s="1179"/>
      <c r="L428" s="1225">
        <v>4700</v>
      </c>
      <c r="M428" s="1226">
        <f>K428*L428</f>
        <v>0</v>
      </c>
      <c r="N428" s="1225">
        <v>2580</v>
      </c>
      <c r="O428" s="1226">
        <f>K428*N428</f>
        <v>0</v>
      </c>
      <c r="P428" s="1226">
        <f t="shared" ref="P428:P429" si="598">L428*K428+N428*K428</f>
        <v>0</v>
      </c>
      <c r="Q428" s="1179"/>
      <c r="R428" s="1225">
        <v>4700</v>
      </c>
      <c r="S428" s="1226">
        <f>Q428*R428</f>
        <v>0</v>
      </c>
      <c r="T428" s="1225">
        <v>2580</v>
      </c>
      <c r="U428" s="1226">
        <f>Q428*T428</f>
        <v>0</v>
      </c>
      <c r="V428" s="1226">
        <f t="shared" ref="V428:V429" si="599">R428*Q428+T428*Q428</f>
        <v>0</v>
      </c>
      <c r="W428" s="1188">
        <v>3781</v>
      </c>
      <c r="X428" s="1225">
        <v>4700</v>
      </c>
      <c r="Y428" s="1226">
        <f>W428*X428</f>
        <v>17770700</v>
      </c>
      <c r="Z428" s="1225">
        <v>2580</v>
      </c>
      <c r="AA428" s="1226">
        <f>W428*Z428</f>
        <v>9754980</v>
      </c>
      <c r="AB428" s="1226">
        <f t="shared" ref="AB428:AB429" si="600">X428*W428+Z428*W428</f>
        <v>27525680</v>
      </c>
      <c r="AC428" s="1179"/>
      <c r="AD428" s="1225">
        <v>4700</v>
      </c>
      <c r="AE428" s="1226">
        <f>AC428*AD428</f>
        <v>0</v>
      </c>
      <c r="AF428" s="1225">
        <v>2580</v>
      </c>
      <c r="AG428" s="1226">
        <f>AC428*AF428</f>
        <v>0</v>
      </c>
      <c r="AH428" s="1226">
        <f t="shared" ref="AH428:AH429" si="601">AD428*AC428+AF428*AC428</f>
        <v>0</v>
      </c>
      <c r="AI428" s="1179"/>
      <c r="AJ428" s="1225">
        <v>4700</v>
      </c>
      <c r="AK428" s="1226">
        <f>AI428*AJ428</f>
        <v>0</v>
      </c>
      <c r="AL428" s="1225">
        <v>2580</v>
      </c>
      <c r="AM428" s="1226">
        <f>AI428*AL428</f>
        <v>0</v>
      </c>
      <c r="AN428" s="1226">
        <f t="shared" ref="AN428:AN429" si="602">AJ428*AI428+AL428*AI428</f>
        <v>0</v>
      </c>
      <c r="AO428" s="1179"/>
      <c r="AP428" s="1225">
        <v>4700</v>
      </c>
      <c r="AQ428" s="1226">
        <f>AO428*AP428</f>
        <v>0</v>
      </c>
      <c r="AR428" s="1225">
        <v>2580</v>
      </c>
      <c r="AS428" s="1226">
        <f>AO428*AR428</f>
        <v>0</v>
      </c>
      <c r="AT428" s="1226">
        <f t="shared" ref="AT428:AT429" si="603">AP428*AO428+AR428*AO428</f>
        <v>0</v>
      </c>
      <c r="AU428" s="1179"/>
      <c r="AV428" s="1225">
        <v>4700</v>
      </c>
      <c r="AW428" s="1226">
        <f>AU428*AV428</f>
        <v>0</v>
      </c>
      <c r="AX428" s="1225">
        <v>2580</v>
      </c>
      <c r="AY428" s="1226">
        <f>AU428*AX428</f>
        <v>0</v>
      </c>
      <c r="AZ428" s="1226">
        <f t="shared" ref="AZ428:AZ429" si="604">AV428*AU428+AX428*AU428</f>
        <v>0</v>
      </c>
      <c r="BA428" s="1179"/>
      <c r="BB428" s="1222">
        <v>4700</v>
      </c>
      <c r="BC428" s="1223">
        <f>BA428*BB428</f>
        <v>0</v>
      </c>
      <c r="BD428" s="1222">
        <v>2580</v>
      </c>
      <c r="BE428" s="1223">
        <f>BA428*BD428</f>
        <v>0</v>
      </c>
      <c r="BF428" s="1223">
        <f t="shared" ref="BF428:BF429" si="605">BB428*BA428+BD428*BA428</f>
        <v>0</v>
      </c>
      <c r="BG428" s="1223"/>
      <c r="BH428" s="1166">
        <f t="shared" si="584"/>
        <v>3781</v>
      </c>
      <c r="BI428" s="1222">
        <v>4700</v>
      </c>
      <c r="BJ428" s="1223">
        <f>BH428*BI428</f>
        <v>17770700</v>
      </c>
      <c r="BK428" s="1222">
        <v>2580</v>
      </c>
      <c r="BL428" s="1223">
        <f>BH428*BK428</f>
        <v>9754980</v>
      </c>
      <c r="BM428" s="1223">
        <f t="shared" ref="BM428:BM429" si="606">BI428*BH428+BK428*BH428</f>
        <v>27525680</v>
      </c>
      <c r="BN428" s="1166">
        <f t="shared" si="585"/>
        <v>0</v>
      </c>
      <c r="BO428" s="1222">
        <v>4700</v>
      </c>
      <c r="BP428" s="1223">
        <f>BN428*BO428</f>
        <v>0</v>
      </c>
      <c r="BQ428" s="1222">
        <v>2580</v>
      </c>
      <c r="BR428" s="1223">
        <f>BN428*BQ428</f>
        <v>0</v>
      </c>
      <c r="BS428" s="1223">
        <f t="shared" ref="BS428:BS429" si="607">BO428*BN428+BQ428*BN428</f>
        <v>0</v>
      </c>
    </row>
    <row r="429" spans="1:203" s="1268" customFormat="1" hidden="1" outlineLevel="1" x14ac:dyDescent="0.25">
      <c r="A429" s="1258" t="s">
        <v>886</v>
      </c>
      <c r="B429" s="1213" t="s">
        <v>1554</v>
      </c>
      <c r="C429" s="1177" t="s">
        <v>1167</v>
      </c>
      <c r="D429" s="1177">
        <v>251.5</v>
      </c>
      <c r="E429" s="1222">
        <v>460</v>
      </c>
      <c r="F429" s="1223">
        <f>D429*E429</f>
        <v>115690</v>
      </c>
      <c r="G429" s="1222">
        <v>140</v>
      </c>
      <c r="H429" s="1223">
        <f>D429*G429</f>
        <v>35210</v>
      </c>
      <c r="I429" s="1223">
        <f t="shared" si="597"/>
        <v>150900</v>
      </c>
      <c r="J429" s="1223"/>
      <c r="K429" s="1179"/>
      <c r="L429" s="1225">
        <v>460</v>
      </c>
      <c r="M429" s="1226">
        <f>K429*L429</f>
        <v>0</v>
      </c>
      <c r="N429" s="1225">
        <v>140</v>
      </c>
      <c r="O429" s="1226">
        <f>K429*N429</f>
        <v>0</v>
      </c>
      <c r="P429" s="1226">
        <f t="shared" si="598"/>
        <v>0</v>
      </c>
      <c r="Q429" s="1179"/>
      <c r="R429" s="1225">
        <v>460</v>
      </c>
      <c r="S429" s="1226">
        <f>Q429*R429</f>
        <v>0</v>
      </c>
      <c r="T429" s="1225">
        <v>140</v>
      </c>
      <c r="U429" s="1226">
        <f>Q429*T429</f>
        <v>0</v>
      </c>
      <c r="V429" s="1226">
        <f t="shared" si="599"/>
        <v>0</v>
      </c>
      <c r="W429" s="1188"/>
      <c r="X429" s="1225">
        <v>460</v>
      </c>
      <c r="Y429" s="1226">
        <f>W429*X429</f>
        <v>0</v>
      </c>
      <c r="Z429" s="1225">
        <v>140</v>
      </c>
      <c r="AA429" s="1226">
        <f>W429*Z429</f>
        <v>0</v>
      </c>
      <c r="AB429" s="1226">
        <f t="shared" si="600"/>
        <v>0</v>
      </c>
      <c r="AC429" s="1179"/>
      <c r="AD429" s="1225">
        <v>460</v>
      </c>
      <c r="AE429" s="1226">
        <f>AC429*AD429</f>
        <v>0</v>
      </c>
      <c r="AF429" s="1225">
        <v>140</v>
      </c>
      <c r="AG429" s="1226">
        <f>AC429*AF429</f>
        <v>0</v>
      </c>
      <c r="AH429" s="1226">
        <f t="shared" si="601"/>
        <v>0</v>
      </c>
      <c r="AI429" s="1179"/>
      <c r="AJ429" s="1225">
        <v>460</v>
      </c>
      <c r="AK429" s="1226">
        <f>AI429*AJ429</f>
        <v>0</v>
      </c>
      <c r="AL429" s="1225">
        <v>140</v>
      </c>
      <c r="AM429" s="1226">
        <f>AI429*AL429</f>
        <v>0</v>
      </c>
      <c r="AN429" s="1226">
        <f t="shared" si="602"/>
        <v>0</v>
      </c>
      <c r="AO429" s="1179"/>
      <c r="AP429" s="1225">
        <v>460</v>
      </c>
      <c r="AQ429" s="1226">
        <f>AO429*AP429</f>
        <v>0</v>
      </c>
      <c r="AR429" s="1225">
        <v>140</v>
      </c>
      <c r="AS429" s="1226">
        <f>AO429*AR429</f>
        <v>0</v>
      </c>
      <c r="AT429" s="1226">
        <f t="shared" si="603"/>
        <v>0</v>
      </c>
      <c r="AU429" s="1179"/>
      <c r="AV429" s="1225">
        <v>460</v>
      </c>
      <c r="AW429" s="1226">
        <f>AU429*AV429</f>
        <v>0</v>
      </c>
      <c r="AX429" s="1225">
        <v>140</v>
      </c>
      <c r="AY429" s="1226">
        <f>AU429*AX429</f>
        <v>0</v>
      </c>
      <c r="AZ429" s="1226">
        <f t="shared" si="604"/>
        <v>0</v>
      </c>
      <c r="BA429" s="1179"/>
      <c r="BB429" s="1222">
        <v>460</v>
      </c>
      <c r="BC429" s="1223">
        <f>BA429*BB429</f>
        <v>0</v>
      </c>
      <c r="BD429" s="1222">
        <v>140</v>
      </c>
      <c r="BE429" s="1223">
        <f>BA429*BD429</f>
        <v>0</v>
      </c>
      <c r="BF429" s="1223">
        <f t="shared" si="605"/>
        <v>0</v>
      </c>
      <c r="BG429" s="1223"/>
      <c r="BH429" s="1166">
        <f t="shared" si="584"/>
        <v>0</v>
      </c>
      <c r="BI429" s="1222">
        <v>460</v>
      </c>
      <c r="BJ429" s="1223">
        <f>BH429*BI429</f>
        <v>0</v>
      </c>
      <c r="BK429" s="1222">
        <v>140</v>
      </c>
      <c r="BL429" s="1223">
        <f>BH429*BK429</f>
        <v>0</v>
      </c>
      <c r="BM429" s="1223">
        <f t="shared" si="606"/>
        <v>0</v>
      </c>
      <c r="BN429" s="1166">
        <f t="shared" si="585"/>
        <v>251.5</v>
      </c>
      <c r="BO429" s="1222">
        <v>460</v>
      </c>
      <c r="BP429" s="1223">
        <f>BN429*BO429</f>
        <v>115690</v>
      </c>
      <c r="BQ429" s="1222">
        <v>140</v>
      </c>
      <c r="BR429" s="1223">
        <f>BN429*BQ429</f>
        <v>35210</v>
      </c>
      <c r="BS429" s="1223">
        <f t="shared" si="607"/>
        <v>150900</v>
      </c>
    </row>
    <row r="430" spans="1:203" s="1278" customFormat="1" ht="30" outlineLevel="1" x14ac:dyDescent="0.25">
      <c r="A430" s="1259" t="s">
        <v>891</v>
      </c>
      <c r="B430" s="1214" t="s">
        <v>1555</v>
      </c>
      <c r="C430" s="1191"/>
      <c r="D430" s="1191"/>
      <c r="E430" s="1276"/>
      <c r="F430" s="1211">
        <f>SUM(F431:F435)</f>
        <v>3834412.3430000003</v>
      </c>
      <c r="G430" s="1276"/>
      <c r="H430" s="1211">
        <f>SUM(H431:H435)</f>
        <v>2192577.074</v>
      </c>
      <c r="I430" s="1211">
        <f>SUM(I431:I435)</f>
        <v>6026989.4170000004</v>
      </c>
      <c r="J430" s="1211"/>
      <c r="K430" s="1192"/>
      <c r="L430" s="1277"/>
      <c r="M430" s="1191">
        <f>SUM(M431:M435)</f>
        <v>0</v>
      </c>
      <c r="N430" s="1277"/>
      <c r="O430" s="1191">
        <f>SUM(O431:O435)</f>
        <v>0</v>
      </c>
      <c r="P430" s="1191">
        <f>SUM(P431:P435)</f>
        <v>0</v>
      </c>
      <c r="Q430" s="1192"/>
      <c r="R430" s="1277"/>
      <c r="S430" s="1191">
        <f>SUM(S431:S435)</f>
        <v>0</v>
      </c>
      <c r="T430" s="1277"/>
      <c r="U430" s="1191">
        <f>SUM(U431:U435)</f>
        <v>0</v>
      </c>
      <c r="V430" s="1191">
        <f>SUM(V431:V435)</f>
        <v>0</v>
      </c>
      <c r="W430" s="1193"/>
      <c r="X430" s="1277"/>
      <c r="Y430" s="1191">
        <f>SUM(Y431:Y435)</f>
        <v>1939195.7951000002</v>
      </c>
      <c r="Z430" s="1277"/>
      <c r="AA430" s="1191">
        <f>SUM(AA431:AA435)</f>
        <v>1766173.9790000001</v>
      </c>
      <c r="AB430" s="1191">
        <f>SUM(AB431:AB435)</f>
        <v>3705369.7741000005</v>
      </c>
      <c r="AC430" s="1192"/>
      <c r="AD430" s="1277"/>
      <c r="AE430" s="1191">
        <f>SUM(AE431:AE435)</f>
        <v>0</v>
      </c>
      <c r="AF430" s="1277"/>
      <c r="AG430" s="1191">
        <f>SUM(AG431:AG435)</f>
        <v>0</v>
      </c>
      <c r="AH430" s="1191">
        <f>SUM(AH431:AH435)</f>
        <v>0</v>
      </c>
      <c r="AI430" s="1192"/>
      <c r="AJ430" s="1277"/>
      <c r="AK430" s="1191">
        <f>SUM(AK431:AK435)</f>
        <v>0</v>
      </c>
      <c r="AL430" s="1277"/>
      <c r="AM430" s="1191">
        <f>SUM(AM431:AM435)</f>
        <v>0</v>
      </c>
      <c r="AN430" s="1191">
        <f>SUM(AN431:AN435)</f>
        <v>0</v>
      </c>
      <c r="AO430" s="1192"/>
      <c r="AP430" s="1277"/>
      <c r="AQ430" s="1191">
        <f>SUM(AQ431:AQ435)</f>
        <v>0</v>
      </c>
      <c r="AR430" s="1277"/>
      <c r="AS430" s="1191">
        <f>SUM(AS431:AS435)</f>
        <v>0</v>
      </c>
      <c r="AT430" s="1191">
        <f>SUM(AT431:AT435)</f>
        <v>0</v>
      </c>
      <c r="AU430" s="1192"/>
      <c r="AV430" s="1277"/>
      <c r="AW430" s="1191">
        <f>SUM(AW431:AW435)</f>
        <v>0</v>
      </c>
      <c r="AX430" s="1277"/>
      <c r="AY430" s="1191">
        <f>SUM(AY431:AY435)</f>
        <v>0</v>
      </c>
      <c r="AZ430" s="1191">
        <f>SUM(AZ431:AZ435)</f>
        <v>0</v>
      </c>
      <c r="BA430" s="1192"/>
      <c r="BB430" s="1276"/>
      <c r="BC430" s="1211">
        <f>SUM(BC431:BC435)</f>
        <v>0</v>
      </c>
      <c r="BD430" s="1276"/>
      <c r="BE430" s="1211">
        <f>SUM(BE431:BE435)</f>
        <v>0</v>
      </c>
      <c r="BF430" s="1211">
        <f>SUM(BF431:BF435)</f>
        <v>0</v>
      </c>
      <c r="BG430" s="1211"/>
      <c r="BH430" s="1166">
        <f t="shared" si="584"/>
        <v>0</v>
      </c>
      <c r="BI430" s="1276"/>
      <c r="BJ430" s="1211">
        <f>SUM(BJ431:BJ435)</f>
        <v>1939195.7951000002</v>
      </c>
      <c r="BK430" s="1276"/>
      <c r="BL430" s="1211">
        <f>SUM(BL431:BL435)</f>
        <v>1766173.9790000001</v>
      </c>
      <c r="BM430" s="1211">
        <f>SUM(BM431:BM435)</f>
        <v>3705369.7741000005</v>
      </c>
      <c r="BN430" s="1166">
        <f t="shared" si="585"/>
        <v>0</v>
      </c>
      <c r="BO430" s="1276"/>
      <c r="BP430" s="1211">
        <f>SUM(BP431:BP435)</f>
        <v>1895216.5478999999</v>
      </c>
      <c r="BQ430" s="1276"/>
      <c r="BR430" s="1211">
        <f>SUM(BR431:BR435)</f>
        <v>426403.09500000003</v>
      </c>
      <c r="BS430" s="1211">
        <f>SUM(BS431:BS435)</f>
        <v>2321619.6428999999</v>
      </c>
    </row>
    <row r="431" spans="1:203" s="1279" customFormat="1" outlineLevel="1" x14ac:dyDescent="0.2">
      <c r="A431" s="1258" t="s">
        <v>892</v>
      </c>
      <c r="B431" s="1228" t="s">
        <v>1556</v>
      </c>
      <c r="C431" s="1177" t="s">
        <v>1189</v>
      </c>
      <c r="D431" s="1177">
        <v>88</v>
      </c>
      <c r="E431" s="1222">
        <v>20171.61</v>
      </c>
      <c r="F431" s="1223">
        <f>D431*E431</f>
        <v>1775101.6800000002</v>
      </c>
      <c r="G431" s="1222">
        <v>0</v>
      </c>
      <c r="H431" s="1223"/>
      <c r="I431" s="1223">
        <f>E431*D431+G431*D431</f>
        <v>1775101.6800000002</v>
      </c>
      <c r="J431" s="1223"/>
      <c r="K431" s="1179"/>
      <c r="L431" s="1225">
        <v>20171.61</v>
      </c>
      <c r="M431" s="1226">
        <f>K431*L431</f>
        <v>0</v>
      </c>
      <c r="N431" s="1225">
        <v>0</v>
      </c>
      <c r="O431" s="1226"/>
      <c r="P431" s="1226">
        <f>L431*K431+N431*K431</f>
        <v>0</v>
      </c>
      <c r="Q431" s="1179"/>
      <c r="R431" s="1225">
        <v>20171.61</v>
      </c>
      <c r="S431" s="1226">
        <f>Q431*R431</f>
        <v>0</v>
      </c>
      <c r="T431" s="1225">
        <v>0</v>
      </c>
      <c r="U431" s="1226"/>
      <c r="V431" s="1226">
        <f>R431*Q431+T431*Q431</f>
        <v>0</v>
      </c>
      <c r="W431" s="1188">
        <v>21.5</v>
      </c>
      <c r="X431" s="1225">
        <v>20171.61</v>
      </c>
      <c r="Y431" s="1226">
        <f>W431*X431</f>
        <v>433689.61499999999</v>
      </c>
      <c r="Z431" s="1225">
        <v>0</v>
      </c>
      <c r="AA431" s="1226"/>
      <c r="AB431" s="1226">
        <f>X431*W431+Z431*W431</f>
        <v>433689.61499999999</v>
      </c>
      <c r="AC431" s="1179"/>
      <c r="AD431" s="1225">
        <v>20171.61</v>
      </c>
      <c r="AE431" s="1226">
        <f>AC431*AD431</f>
        <v>0</v>
      </c>
      <c r="AF431" s="1225">
        <v>0</v>
      </c>
      <c r="AG431" s="1226"/>
      <c r="AH431" s="1226">
        <f>AD431*AC431+AF431*AC431</f>
        <v>0</v>
      </c>
      <c r="AI431" s="1179"/>
      <c r="AJ431" s="1225">
        <v>20171.61</v>
      </c>
      <c r="AK431" s="1226">
        <f>AI431*AJ431</f>
        <v>0</v>
      </c>
      <c r="AL431" s="1225">
        <v>0</v>
      </c>
      <c r="AM431" s="1226"/>
      <c r="AN431" s="1226">
        <f>AJ431*AI431+AL431*AI431</f>
        <v>0</v>
      </c>
      <c r="AO431" s="1179"/>
      <c r="AP431" s="1225">
        <v>20171.61</v>
      </c>
      <c r="AQ431" s="1226">
        <f>AO431*AP431</f>
        <v>0</v>
      </c>
      <c r="AR431" s="1225">
        <v>0</v>
      </c>
      <c r="AS431" s="1226"/>
      <c r="AT431" s="1226">
        <f>AP431*AO431+AR431*AO431</f>
        <v>0</v>
      </c>
      <c r="AU431" s="1179"/>
      <c r="AV431" s="1225">
        <v>20171.61</v>
      </c>
      <c r="AW431" s="1226">
        <f>AU431*AV431</f>
        <v>0</v>
      </c>
      <c r="AX431" s="1225">
        <v>0</v>
      </c>
      <c r="AY431" s="1226"/>
      <c r="AZ431" s="1226">
        <f>AV431*AU431+AX431*AU431</f>
        <v>0</v>
      </c>
      <c r="BA431" s="1179"/>
      <c r="BB431" s="1222">
        <v>20171.61</v>
      </c>
      <c r="BC431" s="1223">
        <f>BA431*BB431</f>
        <v>0</v>
      </c>
      <c r="BD431" s="1222">
        <v>0</v>
      </c>
      <c r="BE431" s="1223"/>
      <c r="BF431" s="1223">
        <f>BB431*BA431+BD431*BA431</f>
        <v>0</v>
      </c>
      <c r="BG431" s="1223"/>
      <c r="BH431" s="1166">
        <f t="shared" si="584"/>
        <v>21.5</v>
      </c>
      <c r="BI431" s="1222">
        <v>20171.61</v>
      </c>
      <c r="BJ431" s="1223">
        <f>BH431*BI431</f>
        <v>433689.61499999999</v>
      </c>
      <c r="BK431" s="1222">
        <v>0</v>
      </c>
      <c r="BL431" s="1223"/>
      <c r="BM431" s="1223">
        <f>BI431*BH431+BK431*BH431</f>
        <v>433689.61499999999</v>
      </c>
      <c r="BN431" s="1166">
        <f t="shared" si="585"/>
        <v>66.5</v>
      </c>
      <c r="BO431" s="1222">
        <v>20171.61</v>
      </c>
      <c r="BP431" s="1223">
        <f>BN431*BO431</f>
        <v>1341412.0649999999</v>
      </c>
      <c r="BQ431" s="1222">
        <v>0</v>
      </c>
      <c r="BR431" s="1223"/>
      <c r="BS431" s="1223">
        <f>BO431*BN431+BQ431*BN431</f>
        <v>1341412.0649999999</v>
      </c>
    </row>
    <row r="432" spans="1:203" s="1279" customFormat="1" outlineLevel="1" x14ac:dyDescent="0.2">
      <c r="A432" s="1258" t="s">
        <v>893</v>
      </c>
      <c r="B432" s="1228" t="s">
        <v>1557</v>
      </c>
      <c r="C432" s="1173" t="s">
        <v>1189</v>
      </c>
      <c r="D432" s="1185">
        <f>D431*1.47</f>
        <v>129.35999999999999</v>
      </c>
      <c r="E432" s="1222">
        <v>1552.5</v>
      </c>
      <c r="F432" s="1223">
        <f>D432*E432</f>
        <v>200831.39999999997</v>
      </c>
      <c r="G432" s="1222">
        <v>0</v>
      </c>
      <c r="H432" s="1223"/>
      <c r="I432" s="1223">
        <f>E432*D432+G432*D432</f>
        <v>200831.39999999997</v>
      </c>
      <c r="J432" s="1223"/>
      <c r="K432" s="1186"/>
      <c r="L432" s="1225">
        <v>1552.5</v>
      </c>
      <c r="M432" s="1226">
        <f>K432*L432</f>
        <v>0</v>
      </c>
      <c r="N432" s="1225">
        <v>0</v>
      </c>
      <c r="O432" s="1226"/>
      <c r="P432" s="1226">
        <f>L432*K432+N432*K432</f>
        <v>0</v>
      </c>
      <c r="Q432" s="1186"/>
      <c r="R432" s="1225">
        <v>1552.5</v>
      </c>
      <c r="S432" s="1226">
        <f>Q432*R432</f>
        <v>0</v>
      </c>
      <c r="T432" s="1225">
        <v>0</v>
      </c>
      <c r="U432" s="1226"/>
      <c r="V432" s="1226">
        <f>R432*Q432+T432*Q432</f>
        <v>0</v>
      </c>
      <c r="W432" s="1251">
        <v>31.6</v>
      </c>
      <c r="X432" s="1225">
        <v>1552.5</v>
      </c>
      <c r="Y432" s="1226">
        <f>W432*X432</f>
        <v>49059</v>
      </c>
      <c r="Z432" s="1225">
        <v>0</v>
      </c>
      <c r="AA432" s="1226"/>
      <c r="AB432" s="1226">
        <f>X432*W432+Z432*W432</f>
        <v>49059</v>
      </c>
      <c r="AC432" s="1186"/>
      <c r="AD432" s="1225">
        <v>1552.5</v>
      </c>
      <c r="AE432" s="1226">
        <f>AC432*AD432</f>
        <v>0</v>
      </c>
      <c r="AF432" s="1225">
        <v>0</v>
      </c>
      <c r="AG432" s="1226"/>
      <c r="AH432" s="1226">
        <f>AD432*AC432+AF432*AC432</f>
        <v>0</v>
      </c>
      <c r="AI432" s="1186"/>
      <c r="AJ432" s="1225">
        <v>1552.5</v>
      </c>
      <c r="AK432" s="1226">
        <f>AI432*AJ432</f>
        <v>0</v>
      </c>
      <c r="AL432" s="1225">
        <v>0</v>
      </c>
      <c r="AM432" s="1226"/>
      <c r="AN432" s="1226">
        <f>AJ432*AI432+AL432*AI432</f>
        <v>0</v>
      </c>
      <c r="AO432" s="1186"/>
      <c r="AP432" s="1225">
        <v>1552.5</v>
      </c>
      <c r="AQ432" s="1226">
        <f>AO432*AP432</f>
        <v>0</v>
      </c>
      <c r="AR432" s="1225">
        <v>0</v>
      </c>
      <c r="AS432" s="1226"/>
      <c r="AT432" s="1226">
        <f>AP432*AO432+AR432*AO432</f>
        <v>0</v>
      </c>
      <c r="AU432" s="1186"/>
      <c r="AV432" s="1225">
        <v>1552.5</v>
      </c>
      <c r="AW432" s="1226">
        <f>AU432*AV432</f>
        <v>0</v>
      </c>
      <c r="AX432" s="1225">
        <v>0</v>
      </c>
      <c r="AY432" s="1226"/>
      <c r="AZ432" s="1226">
        <f>AV432*AU432+AX432*AU432</f>
        <v>0</v>
      </c>
      <c r="BA432" s="1186"/>
      <c r="BB432" s="1222">
        <v>1552.5</v>
      </c>
      <c r="BC432" s="1223">
        <f>BA432*BB432</f>
        <v>0</v>
      </c>
      <c r="BD432" s="1222">
        <v>0</v>
      </c>
      <c r="BE432" s="1223"/>
      <c r="BF432" s="1223">
        <f>BB432*BA432+BD432*BA432</f>
        <v>0</v>
      </c>
      <c r="BG432" s="1223"/>
      <c r="BH432" s="1166">
        <f t="shared" si="584"/>
        <v>31.6</v>
      </c>
      <c r="BI432" s="1222">
        <v>1552.5</v>
      </c>
      <c r="BJ432" s="1223">
        <f>BH432*BI432</f>
        <v>49059</v>
      </c>
      <c r="BK432" s="1222">
        <v>0</v>
      </c>
      <c r="BL432" s="1223"/>
      <c r="BM432" s="1223">
        <f>BI432*BH432+BK432*BH432</f>
        <v>49059</v>
      </c>
      <c r="BN432" s="1166">
        <f t="shared" si="585"/>
        <v>97.759999999999991</v>
      </c>
      <c r="BO432" s="1222">
        <v>1552.5</v>
      </c>
      <c r="BP432" s="1223">
        <f>BN432*BO432</f>
        <v>151772.4</v>
      </c>
      <c r="BQ432" s="1222">
        <v>0</v>
      </c>
      <c r="BR432" s="1223"/>
      <c r="BS432" s="1223">
        <f>BO432*BN432+BQ432*BN432</f>
        <v>151772.4</v>
      </c>
    </row>
    <row r="433" spans="1:75" s="1279" customFormat="1" outlineLevel="1" x14ac:dyDescent="0.2">
      <c r="A433" s="1258" t="s">
        <v>894</v>
      </c>
      <c r="B433" s="1228" t="s">
        <v>1558</v>
      </c>
      <c r="C433" s="1173" t="s">
        <v>1189</v>
      </c>
      <c r="D433" s="1177">
        <v>44</v>
      </c>
      <c r="E433" s="1222">
        <v>1941.98</v>
      </c>
      <c r="F433" s="1223">
        <f>D433*E433</f>
        <v>85447.12</v>
      </c>
      <c r="G433" s="1222">
        <v>0</v>
      </c>
      <c r="H433" s="1223"/>
      <c r="I433" s="1223">
        <f>E433*D433+G433*D433</f>
        <v>85447.12</v>
      </c>
      <c r="J433" s="1223"/>
      <c r="K433" s="1179"/>
      <c r="L433" s="1225">
        <v>1941.98</v>
      </c>
      <c r="M433" s="1226">
        <f>K433*L433</f>
        <v>0</v>
      </c>
      <c r="N433" s="1225">
        <v>0</v>
      </c>
      <c r="O433" s="1226"/>
      <c r="P433" s="1226">
        <f>L433*K433+N433*K433</f>
        <v>0</v>
      </c>
      <c r="Q433" s="1179"/>
      <c r="R433" s="1225">
        <v>1941.98</v>
      </c>
      <c r="S433" s="1226">
        <f>Q433*R433</f>
        <v>0</v>
      </c>
      <c r="T433" s="1225">
        <v>0</v>
      </c>
      <c r="U433" s="1226"/>
      <c r="V433" s="1226">
        <f>R433*Q433+T433*Q433</f>
        <v>0</v>
      </c>
      <c r="W433" s="1188">
        <v>26.27</v>
      </c>
      <c r="X433" s="1225">
        <v>1941.98</v>
      </c>
      <c r="Y433" s="1226">
        <f>W433*X433</f>
        <v>51015.814599999998</v>
      </c>
      <c r="Z433" s="1225">
        <v>0</v>
      </c>
      <c r="AA433" s="1226"/>
      <c r="AB433" s="1226">
        <f>X433*W433+Z433*W433</f>
        <v>51015.814599999998</v>
      </c>
      <c r="AC433" s="1179"/>
      <c r="AD433" s="1225">
        <v>1941.98</v>
      </c>
      <c r="AE433" s="1226">
        <f>AC433*AD433</f>
        <v>0</v>
      </c>
      <c r="AF433" s="1225">
        <v>0</v>
      </c>
      <c r="AG433" s="1226"/>
      <c r="AH433" s="1226">
        <f>AD433*AC433+AF433*AC433</f>
        <v>0</v>
      </c>
      <c r="AI433" s="1179"/>
      <c r="AJ433" s="1225">
        <v>1941.98</v>
      </c>
      <c r="AK433" s="1226">
        <f>AI433*AJ433</f>
        <v>0</v>
      </c>
      <c r="AL433" s="1225">
        <v>0</v>
      </c>
      <c r="AM433" s="1226"/>
      <c r="AN433" s="1226">
        <f>AJ433*AI433+AL433*AI433</f>
        <v>0</v>
      </c>
      <c r="AO433" s="1179"/>
      <c r="AP433" s="1225">
        <v>1941.98</v>
      </c>
      <c r="AQ433" s="1226">
        <f>AO433*AP433</f>
        <v>0</v>
      </c>
      <c r="AR433" s="1225">
        <v>0</v>
      </c>
      <c r="AS433" s="1226"/>
      <c r="AT433" s="1226">
        <f>AP433*AO433+AR433*AO433</f>
        <v>0</v>
      </c>
      <c r="AU433" s="1179"/>
      <c r="AV433" s="1225">
        <v>1941.98</v>
      </c>
      <c r="AW433" s="1226">
        <f>AU433*AV433</f>
        <v>0</v>
      </c>
      <c r="AX433" s="1225">
        <v>0</v>
      </c>
      <c r="AY433" s="1226"/>
      <c r="AZ433" s="1226">
        <f>AV433*AU433+AX433*AU433</f>
        <v>0</v>
      </c>
      <c r="BA433" s="1179"/>
      <c r="BB433" s="1222">
        <v>1941.98</v>
      </c>
      <c r="BC433" s="1223">
        <f>BA433*BB433</f>
        <v>0</v>
      </c>
      <c r="BD433" s="1222">
        <v>0</v>
      </c>
      <c r="BE433" s="1223"/>
      <c r="BF433" s="1223">
        <f>BB433*BA433+BD433*BA433</f>
        <v>0</v>
      </c>
      <c r="BG433" s="1223"/>
      <c r="BH433" s="1166">
        <f t="shared" si="584"/>
        <v>26.27</v>
      </c>
      <c r="BI433" s="1222">
        <v>1941.98</v>
      </c>
      <c r="BJ433" s="1223">
        <f>BH433*BI433</f>
        <v>51015.814599999998</v>
      </c>
      <c r="BK433" s="1222">
        <v>0</v>
      </c>
      <c r="BL433" s="1223"/>
      <c r="BM433" s="1223">
        <f>BI433*BH433+BK433*BH433</f>
        <v>51015.814599999998</v>
      </c>
      <c r="BN433" s="1166">
        <f t="shared" si="585"/>
        <v>17.73</v>
      </c>
      <c r="BO433" s="1222">
        <v>1941.98</v>
      </c>
      <c r="BP433" s="1223">
        <f>BN433*BO433</f>
        <v>34431.305400000005</v>
      </c>
      <c r="BQ433" s="1222">
        <v>0</v>
      </c>
      <c r="BR433" s="1223"/>
      <c r="BS433" s="1223">
        <f>BO433*BN433+BQ433*BN433</f>
        <v>34431.305400000005</v>
      </c>
    </row>
    <row r="434" spans="1:75" s="1279" customFormat="1" outlineLevel="1" x14ac:dyDescent="0.2">
      <c r="A434" s="1264" t="s">
        <v>895</v>
      </c>
      <c r="B434" s="1252" t="s">
        <v>1559</v>
      </c>
      <c r="C434" s="1226" t="s">
        <v>1189</v>
      </c>
      <c r="D434" s="1251">
        <f>D433*1.6</f>
        <v>70.400000000000006</v>
      </c>
      <c r="E434" s="1222">
        <v>1552.5</v>
      </c>
      <c r="F434" s="1223">
        <f>D434*E434</f>
        <v>109296.00000000001</v>
      </c>
      <c r="G434" s="1222">
        <v>0</v>
      </c>
      <c r="H434" s="1223"/>
      <c r="I434" s="1223">
        <f>E434*D434+G434*D434</f>
        <v>109296.00000000001</v>
      </c>
      <c r="J434" s="1223"/>
      <c r="K434" s="1186"/>
      <c r="L434" s="1225">
        <v>1552.5</v>
      </c>
      <c r="M434" s="1226">
        <f>K434*L434</f>
        <v>0</v>
      </c>
      <c r="N434" s="1225">
        <v>0</v>
      </c>
      <c r="O434" s="1226"/>
      <c r="P434" s="1226">
        <f>L434*K434+N434*K434</f>
        <v>0</v>
      </c>
      <c r="Q434" s="1186"/>
      <c r="R434" s="1225">
        <v>1552.5</v>
      </c>
      <c r="S434" s="1226">
        <f>Q434*R434</f>
        <v>0</v>
      </c>
      <c r="T434" s="1225">
        <v>0</v>
      </c>
      <c r="U434" s="1226"/>
      <c r="V434" s="1226">
        <f>R434*Q434+T434*Q434</f>
        <v>0</v>
      </c>
      <c r="W434" s="1251">
        <v>42.03</v>
      </c>
      <c r="X434" s="1225">
        <v>1552.5</v>
      </c>
      <c r="Y434" s="1226">
        <f>W434*X434</f>
        <v>65251.575000000004</v>
      </c>
      <c r="Z434" s="1225">
        <v>0</v>
      </c>
      <c r="AA434" s="1226"/>
      <c r="AB434" s="1226">
        <f>X434*W434+Z434*W434</f>
        <v>65251.575000000004</v>
      </c>
      <c r="AC434" s="1186"/>
      <c r="AD434" s="1225">
        <v>1552.5</v>
      </c>
      <c r="AE434" s="1226">
        <f>AC434*AD434</f>
        <v>0</v>
      </c>
      <c r="AF434" s="1225">
        <v>0</v>
      </c>
      <c r="AG434" s="1226"/>
      <c r="AH434" s="1226">
        <f>AD434*AC434+AF434*AC434</f>
        <v>0</v>
      </c>
      <c r="AI434" s="1186"/>
      <c r="AJ434" s="1225">
        <v>1552.5</v>
      </c>
      <c r="AK434" s="1226">
        <f>AI434*AJ434</f>
        <v>0</v>
      </c>
      <c r="AL434" s="1225">
        <v>0</v>
      </c>
      <c r="AM434" s="1226"/>
      <c r="AN434" s="1226">
        <f>AJ434*AI434+AL434*AI434</f>
        <v>0</v>
      </c>
      <c r="AO434" s="1186"/>
      <c r="AP434" s="1225">
        <v>1552.5</v>
      </c>
      <c r="AQ434" s="1226">
        <f>AO434*AP434</f>
        <v>0</v>
      </c>
      <c r="AR434" s="1225">
        <v>0</v>
      </c>
      <c r="AS434" s="1226"/>
      <c r="AT434" s="1226">
        <f>AP434*AO434+AR434*AO434</f>
        <v>0</v>
      </c>
      <c r="AU434" s="1186"/>
      <c r="AV434" s="1225">
        <v>1552.5</v>
      </c>
      <c r="AW434" s="1226">
        <f>AU434*AV434</f>
        <v>0</v>
      </c>
      <c r="AX434" s="1225">
        <v>0</v>
      </c>
      <c r="AY434" s="1226"/>
      <c r="AZ434" s="1226">
        <f>AV434*AU434+AX434*AU434</f>
        <v>0</v>
      </c>
      <c r="BA434" s="1186"/>
      <c r="BB434" s="1222">
        <v>1552.5</v>
      </c>
      <c r="BC434" s="1223">
        <f>BA434*BB434</f>
        <v>0</v>
      </c>
      <c r="BD434" s="1222">
        <v>0</v>
      </c>
      <c r="BE434" s="1223"/>
      <c r="BF434" s="1223">
        <f>BB434*BA434+BD434*BA434</f>
        <v>0</v>
      </c>
      <c r="BG434" s="1223"/>
      <c r="BH434" s="1166">
        <f t="shared" si="584"/>
        <v>42.03</v>
      </c>
      <c r="BI434" s="1222">
        <v>1552.5</v>
      </c>
      <c r="BJ434" s="1223">
        <f>BH434*BI434</f>
        <v>65251.575000000004</v>
      </c>
      <c r="BK434" s="1222">
        <v>0</v>
      </c>
      <c r="BL434" s="1223"/>
      <c r="BM434" s="1223">
        <f>BI434*BH434+BK434*BH434</f>
        <v>65251.575000000004</v>
      </c>
      <c r="BN434" s="1166">
        <f t="shared" si="585"/>
        <v>28.370000000000005</v>
      </c>
      <c r="BO434" s="1222">
        <v>1552.5</v>
      </c>
      <c r="BP434" s="1223">
        <f>BN434*BO434</f>
        <v>44044.42500000001</v>
      </c>
      <c r="BQ434" s="1222">
        <v>0</v>
      </c>
      <c r="BR434" s="1223"/>
      <c r="BS434" s="1223">
        <f>BO434*BN434+BQ434*BN434</f>
        <v>44044.42500000001</v>
      </c>
    </row>
    <row r="435" spans="1:75" s="1279" customFormat="1" outlineLevel="1" x14ac:dyDescent="0.2">
      <c r="A435" s="1258" t="s">
        <v>1560</v>
      </c>
      <c r="B435" s="1261" t="s">
        <v>1561</v>
      </c>
      <c r="C435" s="1177" t="s">
        <v>1189</v>
      </c>
      <c r="D435" s="1177">
        <v>88.7</v>
      </c>
      <c r="E435" s="1222">
        <v>18756.89</v>
      </c>
      <c r="F435" s="1223">
        <f>D435*E435</f>
        <v>1663736.1429999999</v>
      </c>
      <c r="G435" s="1222">
        <v>24719.02</v>
      </c>
      <c r="H435" s="1223">
        <f>D435*G435</f>
        <v>2192577.074</v>
      </c>
      <c r="I435" s="1223">
        <f>E435*D435+G435*D435</f>
        <v>3856313.2170000002</v>
      </c>
      <c r="J435" s="1223"/>
      <c r="K435" s="1179"/>
      <c r="L435" s="1225">
        <v>18756.89</v>
      </c>
      <c r="M435" s="1226">
        <f>K435*L435</f>
        <v>0</v>
      </c>
      <c r="N435" s="1225">
        <v>24719.02</v>
      </c>
      <c r="O435" s="1226">
        <f>K435*N435</f>
        <v>0</v>
      </c>
      <c r="P435" s="1226">
        <f>L435*K435+N435*K435</f>
        <v>0</v>
      </c>
      <c r="Q435" s="1179"/>
      <c r="R435" s="1225">
        <v>18756.89</v>
      </c>
      <c r="S435" s="1226">
        <f>Q435*R435</f>
        <v>0</v>
      </c>
      <c r="T435" s="1225">
        <v>24719.02</v>
      </c>
      <c r="U435" s="1226">
        <f>Q435*T435</f>
        <v>0</v>
      </c>
      <c r="V435" s="1226">
        <f>R435*Q435+T435*Q435</f>
        <v>0</v>
      </c>
      <c r="W435" s="1188">
        <v>71.45</v>
      </c>
      <c r="X435" s="1225">
        <v>18756.89</v>
      </c>
      <c r="Y435" s="1226">
        <f>W435*X435</f>
        <v>1340179.7905000001</v>
      </c>
      <c r="Z435" s="1225">
        <v>24719.02</v>
      </c>
      <c r="AA435" s="1226">
        <f>W435*Z435</f>
        <v>1766173.9790000001</v>
      </c>
      <c r="AB435" s="1226">
        <f>X435*W435+Z435*W435</f>
        <v>3106353.7695000004</v>
      </c>
      <c r="AC435" s="1179"/>
      <c r="AD435" s="1225">
        <v>18756.89</v>
      </c>
      <c r="AE435" s="1226">
        <f>AC435*AD435</f>
        <v>0</v>
      </c>
      <c r="AF435" s="1225">
        <v>24719.02</v>
      </c>
      <c r="AG435" s="1226">
        <f>AC435*AF435</f>
        <v>0</v>
      </c>
      <c r="AH435" s="1226">
        <f>AD435*AC435+AF435*AC435</f>
        <v>0</v>
      </c>
      <c r="AI435" s="1179"/>
      <c r="AJ435" s="1225">
        <v>18756.89</v>
      </c>
      <c r="AK435" s="1226">
        <f>AI435*AJ435</f>
        <v>0</v>
      </c>
      <c r="AL435" s="1225">
        <v>24719.02</v>
      </c>
      <c r="AM435" s="1226">
        <f>AI435*AL435</f>
        <v>0</v>
      </c>
      <c r="AN435" s="1226">
        <f>AJ435*AI435+AL435*AI435</f>
        <v>0</v>
      </c>
      <c r="AO435" s="1179"/>
      <c r="AP435" s="1225">
        <v>18756.89</v>
      </c>
      <c r="AQ435" s="1226">
        <f>AO435*AP435</f>
        <v>0</v>
      </c>
      <c r="AR435" s="1225">
        <v>24719.02</v>
      </c>
      <c r="AS435" s="1226">
        <f>AO435*AR435</f>
        <v>0</v>
      </c>
      <c r="AT435" s="1226">
        <f>AP435*AO435+AR435*AO435</f>
        <v>0</v>
      </c>
      <c r="AU435" s="1179"/>
      <c r="AV435" s="1225">
        <v>18756.89</v>
      </c>
      <c r="AW435" s="1226">
        <f>AU435*AV435</f>
        <v>0</v>
      </c>
      <c r="AX435" s="1225">
        <v>24719.02</v>
      </c>
      <c r="AY435" s="1226">
        <f>AU435*AX435</f>
        <v>0</v>
      </c>
      <c r="AZ435" s="1226">
        <f>AV435*AU435+AX435*AU435</f>
        <v>0</v>
      </c>
      <c r="BA435" s="1179"/>
      <c r="BB435" s="1222">
        <v>18756.89</v>
      </c>
      <c r="BC435" s="1223">
        <f>BA435*BB435</f>
        <v>0</v>
      </c>
      <c r="BD435" s="1222">
        <v>24719.02</v>
      </c>
      <c r="BE435" s="1223">
        <f>BA435*BD435</f>
        <v>0</v>
      </c>
      <c r="BF435" s="1223">
        <f>BB435*BA435+BD435*BA435</f>
        <v>0</v>
      </c>
      <c r="BG435" s="1223"/>
      <c r="BH435" s="1166">
        <f t="shared" si="584"/>
        <v>71.45</v>
      </c>
      <c r="BI435" s="1222">
        <v>18756.89</v>
      </c>
      <c r="BJ435" s="1223">
        <f>BH435*BI435</f>
        <v>1340179.7905000001</v>
      </c>
      <c r="BK435" s="1222">
        <v>24719.02</v>
      </c>
      <c r="BL435" s="1223">
        <f>BH435*BK435</f>
        <v>1766173.9790000001</v>
      </c>
      <c r="BM435" s="1223">
        <f>BI435*BH435+BK435*BH435</f>
        <v>3106353.7695000004</v>
      </c>
      <c r="BN435" s="1166">
        <f t="shared" si="585"/>
        <v>17.25</v>
      </c>
      <c r="BO435" s="1222">
        <v>18756.89</v>
      </c>
      <c r="BP435" s="1223">
        <f>BN435*BO435</f>
        <v>323556.35249999998</v>
      </c>
      <c r="BQ435" s="1222">
        <v>24719.02</v>
      </c>
      <c r="BR435" s="1223">
        <f>BN435*BQ435</f>
        <v>426403.09500000003</v>
      </c>
      <c r="BS435" s="1223">
        <f>BO435*BN435+BQ435*BN435</f>
        <v>749959.44750000001</v>
      </c>
    </row>
    <row r="436" spans="1:75" s="1260" customFormat="1" ht="33" customHeight="1" outlineLevel="1" x14ac:dyDescent="0.25">
      <c r="A436" s="1259" t="s">
        <v>896</v>
      </c>
      <c r="B436" s="1280" t="s">
        <v>1562</v>
      </c>
      <c r="C436" s="1191"/>
      <c r="D436" s="1191"/>
      <c r="E436" s="1211"/>
      <c r="F436" s="1211">
        <f>F437+F438+F439+F440+F441+F442+F443+F444+F445+F446+F447+F448</f>
        <v>12381402.438000003</v>
      </c>
      <c r="G436" s="1211"/>
      <c r="H436" s="1211">
        <f>H437+H438+H439+H440+H441+H442+H443+H444+H445+H446+H447+H448</f>
        <v>8226306.2271500006</v>
      </c>
      <c r="I436" s="1211">
        <f>I437+I438+I439+I440+I441+I442+I443+I444+I445+I446+I447+I448</f>
        <v>20607708.665149998</v>
      </c>
      <c r="J436" s="1211"/>
      <c r="K436" s="1192"/>
      <c r="L436" s="1191"/>
      <c r="M436" s="1191">
        <f>M437+M438+M439+M440+M441+M442+M443+M444+M445+M446+M447+M448</f>
        <v>0</v>
      </c>
      <c r="N436" s="1191"/>
      <c r="O436" s="1191">
        <f>O437+O438+O439+O440+O441+O442+O443+O444+O445+O446+O447+O448</f>
        <v>0</v>
      </c>
      <c r="P436" s="1191">
        <f>P437+P438+P439+P440+P441+P442+P443+P444+P445+P446+P447+P448</f>
        <v>0</v>
      </c>
      <c r="Q436" s="1192"/>
      <c r="R436" s="1191"/>
      <c r="S436" s="1191">
        <f>S437+S438+S439+S440+S441+S442+S443+S444+S445+S446+S447+S448</f>
        <v>0</v>
      </c>
      <c r="T436" s="1191"/>
      <c r="U436" s="1191">
        <f>U437+U438+U439+U440+U441+U442+U443+U444+U445+U446+U447+U448</f>
        <v>0</v>
      </c>
      <c r="V436" s="1191">
        <f>V437+V438+V439+V440+V441+V442+V443+V444+V445+V446+V447+V448</f>
        <v>0</v>
      </c>
      <c r="W436" s="1193"/>
      <c r="X436" s="1191"/>
      <c r="Y436" s="1191">
        <f>Y437+Y438+Y439+Y440+Y441+Y442+Y443+Y444+Y445+Y446+Y447+Y448</f>
        <v>10621349.978600001</v>
      </c>
      <c r="Z436" s="1191"/>
      <c r="AA436" s="1191">
        <f>AA437+AA438+AA439+AA440+AA441+AA442+AA443+AA444+AA445+AA446+AA447+AA448</f>
        <v>6125890.8271000003</v>
      </c>
      <c r="AB436" s="1191">
        <f>AB437+AB438+AB439+AB440+AB441+AB442+AB443+AB444+AB445+AB446+AB447+AB448</f>
        <v>16747240.8057</v>
      </c>
      <c r="AC436" s="1192"/>
      <c r="AD436" s="1191"/>
      <c r="AE436" s="1191">
        <f>AE437+AE438+AE439+AE440+AE441+AE442+AE443+AE444+AE445+AE446+AE447+AE448</f>
        <v>0</v>
      </c>
      <c r="AF436" s="1191"/>
      <c r="AG436" s="1191">
        <f>AG437+AG438+AG439+AG440+AG441+AG442+AG443+AG444+AG445+AG446+AG447+AG448</f>
        <v>0</v>
      </c>
      <c r="AH436" s="1191">
        <f>AH437+AH438+AH439+AH440+AH441+AH442+AH443+AH444+AH445+AH446+AH447+AH448</f>
        <v>0</v>
      </c>
      <c r="AI436" s="1192"/>
      <c r="AJ436" s="1191"/>
      <c r="AK436" s="1191">
        <f>AK437+AK438+AK439+AK440+AK441+AK442+AK443+AK444+AK445+AK446+AK447+AK448</f>
        <v>0</v>
      </c>
      <c r="AL436" s="1191"/>
      <c r="AM436" s="1191">
        <f>AM437+AM438+AM439+AM440+AM441+AM442+AM443+AM444+AM445+AM446+AM447+AM448</f>
        <v>0</v>
      </c>
      <c r="AN436" s="1191">
        <f>AN437+AN438+AN439+AN440+AN441+AN442+AN443+AN444+AN445+AN446+AN447+AN448</f>
        <v>0</v>
      </c>
      <c r="AO436" s="1192"/>
      <c r="AP436" s="1191"/>
      <c r="AQ436" s="1191">
        <f>AQ437+AQ438+AQ439+AQ440+AQ441+AQ442+AQ443+AQ444+AQ445+AQ446+AQ447+AQ448</f>
        <v>0</v>
      </c>
      <c r="AR436" s="1191"/>
      <c r="AS436" s="1191">
        <f>AS437+AS438+AS439+AS440+AS441+AS442+AS443+AS444+AS445+AS446+AS447+AS448</f>
        <v>0</v>
      </c>
      <c r="AT436" s="1191">
        <f>AT437+AT438+AT439+AT440+AT441+AT442+AT443+AT444+AT445+AT446+AT447+AT448</f>
        <v>0</v>
      </c>
      <c r="AU436" s="1192"/>
      <c r="AV436" s="1191"/>
      <c r="AW436" s="1191">
        <f>AW437+AW438+AW439+AW440+AW441+AW442+AW443+AW444+AW445+AW446+AW447+AW448</f>
        <v>0</v>
      </c>
      <c r="AX436" s="1191"/>
      <c r="AY436" s="1191">
        <f>AY437+AY438+AY439+AY440+AY441+AY442+AY443+AY444+AY445+AY446+AY447+AY448</f>
        <v>0</v>
      </c>
      <c r="AZ436" s="1191">
        <f>AZ437+AZ438+AZ439+AZ440+AZ441+AZ442+AZ443+AZ444+AZ445+AZ446+AZ447+AZ448</f>
        <v>0</v>
      </c>
      <c r="BA436" s="1192"/>
      <c r="BB436" s="1211"/>
      <c r="BC436" s="1211">
        <f>BC437+BC438+BC439+BC440+BC441+BC442+BC443+BC444+BC445+BC446+BC447+BC448</f>
        <v>0</v>
      </c>
      <c r="BD436" s="1211"/>
      <c r="BE436" s="1211">
        <f>BE437+BE438+BE439+BE440+BE441+BE442+BE443+BE444+BE445+BE446+BE447+BE448</f>
        <v>0</v>
      </c>
      <c r="BF436" s="1211">
        <f>BF437+BF438+BF439+BF440+BF441+BF442+BF443+BF444+BF445+BF446+BF447+BF448</f>
        <v>0</v>
      </c>
      <c r="BG436" s="1211"/>
      <c r="BH436" s="1166">
        <f t="shared" si="584"/>
        <v>0</v>
      </c>
      <c r="BI436" s="1211"/>
      <c r="BJ436" s="1211">
        <f>BJ437+BJ438+BJ439+BJ440+BJ441+BJ442+BJ443+BJ444+BJ445+BJ446+BJ447+BJ448</f>
        <v>10621349.978600001</v>
      </c>
      <c r="BK436" s="1211"/>
      <c r="BL436" s="1211">
        <f>BL437+BL438+BL439+BL440+BL441+BL442+BL443+BL444+BL445+BL446+BL447+BL448</f>
        <v>6125890.8271000003</v>
      </c>
      <c r="BM436" s="1211">
        <f>BM437+BM438+BM439+BM440+BM441+BM442+BM443+BM444+BM445+BM446+BM447+BM448</f>
        <v>16747240.8057</v>
      </c>
      <c r="BN436" s="1166">
        <f t="shared" si="585"/>
        <v>0</v>
      </c>
      <c r="BO436" s="1211"/>
      <c r="BP436" s="1211">
        <f>BP437+BP438+BP439+BP440+BP441+BP442+BP443+BP444+BP445+BP446+BP447+BP448</f>
        <v>1760052.4594000001</v>
      </c>
      <c r="BQ436" s="1211"/>
      <c r="BR436" s="1211">
        <f>BR437+BR438+BR439+BR440+BR441+BR442+BR443+BR444+BR445+BR446+BR447+BR448</f>
        <v>2100415.4000500003</v>
      </c>
      <c r="BS436" s="1211">
        <f>BS437+BS438+BS439+BS440+BS441+BS442+BS443+BS444+BS445+BS446+BS447+BS448</f>
        <v>3860467.8594500003</v>
      </c>
    </row>
    <row r="437" spans="1:75" s="1189" customFormat="1" ht="28.5" outlineLevel="1" x14ac:dyDescent="0.2">
      <c r="A437" s="1258" t="s">
        <v>897</v>
      </c>
      <c r="B437" s="1213" t="s">
        <v>1563</v>
      </c>
      <c r="C437" s="1177" t="s">
        <v>1189</v>
      </c>
      <c r="D437" s="1177">
        <v>81.400000000000006</v>
      </c>
      <c r="E437" s="1222">
        <v>68196.710000000006</v>
      </c>
      <c r="F437" s="1223">
        <f>D437*E437</f>
        <v>5551212.1940000011</v>
      </c>
      <c r="G437" s="1222">
        <v>0</v>
      </c>
      <c r="H437" s="1223"/>
      <c r="I437" s="1223">
        <f t="shared" ref="I437:I448" si="608">E437*D437+G437*D437</f>
        <v>5551212.1940000011</v>
      </c>
      <c r="J437" s="1223"/>
      <c r="K437" s="1179"/>
      <c r="L437" s="1225">
        <v>68196.710000000006</v>
      </c>
      <c r="M437" s="1226">
        <f>K437*L437</f>
        <v>0</v>
      </c>
      <c r="N437" s="1225">
        <v>0</v>
      </c>
      <c r="O437" s="1226"/>
      <c r="P437" s="1226">
        <f t="shared" ref="P437:P448" si="609">L437*K437+N437*K437</f>
        <v>0</v>
      </c>
      <c r="Q437" s="1179"/>
      <c r="R437" s="1225">
        <v>68196.710000000006</v>
      </c>
      <c r="S437" s="1226">
        <f>Q437*R437</f>
        <v>0</v>
      </c>
      <c r="T437" s="1225">
        <v>0</v>
      </c>
      <c r="U437" s="1226"/>
      <c r="V437" s="1226">
        <f t="shared" ref="V437:V448" si="610">R437*Q437+T437*Q437</f>
        <v>0</v>
      </c>
      <c r="W437" s="1188">
        <v>66.510000000000005</v>
      </c>
      <c r="X437" s="1225">
        <v>68196.710000000006</v>
      </c>
      <c r="Y437" s="1226">
        <f>W437*X437</f>
        <v>4535763.1821000008</v>
      </c>
      <c r="Z437" s="1225">
        <v>0</v>
      </c>
      <c r="AA437" s="1226"/>
      <c r="AB437" s="1226">
        <f t="shared" ref="AB437:AB448" si="611">X437*W437+Z437*W437</f>
        <v>4535763.1821000008</v>
      </c>
      <c r="AC437" s="1179"/>
      <c r="AD437" s="1225">
        <v>68196.710000000006</v>
      </c>
      <c r="AE437" s="1226">
        <f>AC437*AD437</f>
        <v>0</v>
      </c>
      <c r="AF437" s="1225">
        <v>0</v>
      </c>
      <c r="AG437" s="1226"/>
      <c r="AH437" s="1226">
        <f t="shared" ref="AH437:AH448" si="612">AD437*AC437+AF437*AC437</f>
        <v>0</v>
      </c>
      <c r="AI437" s="1179"/>
      <c r="AJ437" s="1225">
        <v>68196.710000000006</v>
      </c>
      <c r="AK437" s="1226">
        <f>AI437*AJ437</f>
        <v>0</v>
      </c>
      <c r="AL437" s="1225">
        <v>0</v>
      </c>
      <c r="AM437" s="1226"/>
      <c r="AN437" s="1226">
        <f t="shared" ref="AN437:AN448" si="613">AJ437*AI437+AL437*AI437</f>
        <v>0</v>
      </c>
      <c r="AO437" s="1179"/>
      <c r="AP437" s="1225">
        <v>68196.710000000006</v>
      </c>
      <c r="AQ437" s="1226">
        <f>AO437*AP437</f>
        <v>0</v>
      </c>
      <c r="AR437" s="1225">
        <v>0</v>
      </c>
      <c r="AS437" s="1226"/>
      <c r="AT437" s="1226">
        <f t="shared" ref="AT437:AT448" si="614">AP437*AO437+AR437*AO437</f>
        <v>0</v>
      </c>
      <c r="AU437" s="1179"/>
      <c r="AV437" s="1225">
        <v>68196.710000000006</v>
      </c>
      <c r="AW437" s="1226">
        <f>AU437*AV437</f>
        <v>0</v>
      </c>
      <c r="AX437" s="1225">
        <v>0</v>
      </c>
      <c r="AY437" s="1226"/>
      <c r="AZ437" s="1226">
        <f t="shared" ref="AZ437:AZ448" si="615">AV437*AU437+AX437*AU437</f>
        <v>0</v>
      </c>
      <c r="BA437" s="1179"/>
      <c r="BB437" s="1222">
        <v>68196.710000000006</v>
      </c>
      <c r="BC437" s="1223">
        <f>BA437*BB437</f>
        <v>0</v>
      </c>
      <c r="BD437" s="1222">
        <v>0</v>
      </c>
      <c r="BE437" s="1223"/>
      <c r="BF437" s="1223">
        <f t="shared" ref="BF437:BF448" si="616">BB437*BA437+BD437*BA437</f>
        <v>0</v>
      </c>
      <c r="BG437" s="1223"/>
      <c r="BH437" s="1166">
        <f t="shared" si="584"/>
        <v>66.510000000000005</v>
      </c>
      <c r="BI437" s="1222">
        <v>68196.710000000006</v>
      </c>
      <c r="BJ437" s="1223">
        <f>BH437*BI437</f>
        <v>4535763.1821000008</v>
      </c>
      <c r="BK437" s="1222">
        <v>0</v>
      </c>
      <c r="BL437" s="1223"/>
      <c r="BM437" s="1223">
        <f t="shared" ref="BM437:BM448" si="617">BI437*BH437+BK437*BH437</f>
        <v>4535763.1821000008</v>
      </c>
      <c r="BN437" s="1166">
        <f t="shared" si="585"/>
        <v>14.89</v>
      </c>
      <c r="BO437" s="1222">
        <v>68196.710000000006</v>
      </c>
      <c r="BP437" s="1223">
        <f>BN437*BO437</f>
        <v>1015449.0119000002</v>
      </c>
      <c r="BQ437" s="1222">
        <v>0</v>
      </c>
      <c r="BR437" s="1223"/>
      <c r="BS437" s="1223">
        <f t="shared" ref="BS437:BS448" si="618">BO437*BN437+BQ437*BN437</f>
        <v>1015449.0119000002</v>
      </c>
    </row>
    <row r="438" spans="1:75" s="1189" customFormat="1" outlineLevel="1" x14ac:dyDescent="0.2">
      <c r="A438" s="1264" t="s">
        <v>898</v>
      </c>
      <c r="B438" s="1252" t="s">
        <v>1557</v>
      </c>
      <c r="C438" s="1188" t="s">
        <v>1189</v>
      </c>
      <c r="D438" s="1251">
        <f>D437*1.47</f>
        <v>119.658</v>
      </c>
      <c r="E438" s="1222">
        <v>1590</v>
      </c>
      <c r="F438" s="1223">
        <f>D438*E438</f>
        <v>190256.22</v>
      </c>
      <c r="G438" s="1222">
        <v>0</v>
      </c>
      <c r="H438" s="1223"/>
      <c r="I438" s="1223">
        <f t="shared" si="608"/>
        <v>190256.22</v>
      </c>
      <c r="J438" s="1223"/>
      <c r="K438" s="1186"/>
      <c r="L438" s="1225">
        <v>1590</v>
      </c>
      <c r="M438" s="1226">
        <f>K438*L438</f>
        <v>0</v>
      </c>
      <c r="N438" s="1225">
        <v>0</v>
      </c>
      <c r="O438" s="1226"/>
      <c r="P438" s="1226">
        <f t="shared" si="609"/>
        <v>0</v>
      </c>
      <c r="Q438" s="1186"/>
      <c r="R438" s="1225">
        <v>1590</v>
      </c>
      <c r="S438" s="1226">
        <f>Q438*R438</f>
        <v>0</v>
      </c>
      <c r="T438" s="1225">
        <v>0</v>
      </c>
      <c r="U438" s="1226"/>
      <c r="V438" s="1226">
        <f t="shared" si="610"/>
        <v>0</v>
      </c>
      <c r="W438" s="1251">
        <v>99.77</v>
      </c>
      <c r="X438" s="1225">
        <v>1590</v>
      </c>
      <c r="Y438" s="1226">
        <f>W438*X438</f>
        <v>158634.29999999999</v>
      </c>
      <c r="Z438" s="1225">
        <v>0</v>
      </c>
      <c r="AA438" s="1226"/>
      <c r="AB438" s="1226">
        <f t="shared" si="611"/>
        <v>158634.29999999999</v>
      </c>
      <c r="AC438" s="1186"/>
      <c r="AD438" s="1225">
        <v>1590</v>
      </c>
      <c r="AE438" s="1226">
        <f>AC438*AD438</f>
        <v>0</v>
      </c>
      <c r="AF438" s="1225">
        <v>0</v>
      </c>
      <c r="AG438" s="1226"/>
      <c r="AH438" s="1226">
        <f t="shared" si="612"/>
        <v>0</v>
      </c>
      <c r="AI438" s="1186"/>
      <c r="AJ438" s="1225">
        <v>1590</v>
      </c>
      <c r="AK438" s="1226">
        <f>AI438*AJ438</f>
        <v>0</v>
      </c>
      <c r="AL438" s="1225">
        <v>0</v>
      </c>
      <c r="AM438" s="1226"/>
      <c r="AN438" s="1226">
        <f t="shared" si="613"/>
        <v>0</v>
      </c>
      <c r="AO438" s="1186"/>
      <c r="AP438" s="1225">
        <v>1590</v>
      </c>
      <c r="AQ438" s="1226">
        <f>AO438*AP438</f>
        <v>0</v>
      </c>
      <c r="AR438" s="1225">
        <v>0</v>
      </c>
      <c r="AS438" s="1226"/>
      <c r="AT438" s="1226">
        <f t="shared" si="614"/>
        <v>0</v>
      </c>
      <c r="AU438" s="1186"/>
      <c r="AV438" s="1225">
        <v>1590</v>
      </c>
      <c r="AW438" s="1226">
        <f>AU438*AV438</f>
        <v>0</v>
      </c>
      <c r="AX438" s="1225">
        <v>0</v>
      </c>
      <c r="AY438" s="1226"/>
      <c r="AZ438" s="1226">
        <f t="shared" si="615"/>
        <v>0</v>
      </c>
      <c r="BA438" s="1186"/>
      <c r="BB438" s="1222">
        <v>1590</v>
      </c>
      <c r="BC438" s="1223">
        <f>BA438*BB438</f>
        <v>0</v>
      </c>
      <c r="BD438" s="1222">
        <v>0</v>
      </c>
      <c r="BE438" s="1223"/>
      <c r="BF438" s="1223">
        <f t="shared" si="616"/>
        <v>0</v>
      </c>
      <c r="BG438" s="1223"/>
      <c r="BH438" s="1166">
        <f t="shared" si="584"/>
        <v>99.77</v>
      </c>
      <c r="BI438" s="1222">
        <v>1590</v>
      </c>
      <c r="BJ438" s="1223">
        <f>BH438*BI438</f>
        <v>158634.29999999999</v>
      </c>
      <c r="BK438" s="1222">
        <v>0</v>
      </c>
      <c r="BL438" s="1223"/>
      <c r="BM438" s="1223">
        <f t="shared" si="617"/>
        <v>158634.29999999999</v>
      </c>
      <c r="BN438" s="1166">
        <f t="shared" si="585"/>
        <v>19.888000000000005</v>
      </c>
      <c r="BO438" s="1222">
        <v>1590</v>
      </c>
      <c r="BP438" s="1223">
        <f>BN438*BO438</f>
        <v>31621.920000000009</v>
      </c>
      <c r="BQ438" s="1222">
        <v>0</v>
      </c>
      <c r="BR438" s="1223"/>
      <c r="BS438" s="1223">
        <f t="shared" si="618"/>
        <v>31621.920000000009</v>
      </c>
    </row>
    <row r="439" spans="1:75" s="1189" customFormat="1" outlineLevel="1" x14ac:dyDescent="0.2">
      <c r="A439" s="1258" t="s">
        <v>899</v>
      </c>
      <c r="B439" s="1228" t="s">
        <v>1564</v>
      </c>
      <c r="C439" s="1177" t="s">
        <v>1189</v>
      </c>
      <c r="D439" s="1177">
        <v>21.4</v>
      </c>
      <c r="E439" s="1222">
        <v>2772.16</v>
      </c>
      <c r="F439" s="1223">
        <f>D439*E439</f>
        <v>59324.223999999995</v>
      </c>
      <c r="G439" s="1222">
        <v>0</v>
      </c>
      <c r="H439" s="1223"/>
      <c r="I439" s="1223">
        <f t="shared" si="608"/>
        <v>59324.223999999995</v>
      </c>
      <c r="J439" s="1223"/>
      <c r="K439" s="1179"/>
      <c r="L439" s="1225">
        <v>2772.16</v>
      </c>
      <c r="M439" s="1226">
        <f>K439*L439</f>
        <v>0</v>
      </c>
      <c r="N439" s="1225">
        <v>0</v>
      </c>
      <c r="O439" s="1226"/>
      <c r="P439" s="1226">
        <f t="shared" si="609"/>
        <v>0</v>
      </c>
      <c r="Q439" s="1179"/>
      <c r="R439" s="1225">
        <v>2772.16</v>
      </c>
      <c r="S439" s="1226">
        <f>Q439*R439</f>
        <v>0</v>
      </c>
      <c r="T439" s="1225">
        <v>0</v>
      </c>
      <c r="U439" s="1226"/>
      <c r="V439" s="1226">
        <f t="shared" si="610"/>
        <v>0</v>
      </c>
      <c r="W439" s="1188">
        <v>8.2899999999999991</v>
      </c>
      <c r="X439" s="1225">
        <v>2772.16</v>
      </c>
      <c r="Y439" s="1226">
        <f>W439*X439</f>
        <v>22981.206399999995</v>
      </c>
      <c r="Z439" s="1225">
        <v>0</v>
      </c>
      <c r="AA439" s="1226"/>
      <c r="AB439" s="1226">
        <f t="shared" si="611"/>
        <v>22981.206399999995</v>
      </c>
      <c r="AC439" s="1179"/>
      <c r="AD439" s="1225">
        <v>2772.16</v>
      </c>
      <c r="AE439" s="1226">
        <f>AC439*AD439</f>
        <v>0</v>
      </c>
      <c r="AF439" s="1225">
        <v>0</v>
      </c>
      <c r="AG439" s="1226"/>
      <c r="AH439" s="1226">
        <f t="shared" si="612"/>
        <v>0</v>
      </c>
      <c r="AI439" s="1179"/>
      <c r="AJ439" s="1225">
        <v>2772.16</v>
      </c>
      <c r="AK439" s="1226">
        <f>AI439*AJ439</f>
        <v>0</v>
      </c>
      <c r="AL439" s="1225">
        <v>0</v>
      </c>
      <c r="AM439" s="1226"/>
      <c r="AN439" s="1226">
        <f t="shared" si="613"/>
        <v>0</v>
      </c>
      <c r="AO439" s="1179"/>
      <c r="AP439" s="1225">
        <v>2772.16</v>
      </c>
      <c r="AQ439" s="1226">
        <f>AO439*AP439</f>
        <v>0</v>
      </c>
      <c r="AR439" s="1225">
        <v>0</v>
      </c>
      <c r="AS439" s="1226"/>
      <c r="AT439" s="1226">
        <f t="shared" si="614"/>
        <v>0</v>
      </c>
      <c r="AU439" s="1179"/>
      <c r="AV439" s="1225">
        <v>2772.16</v>
      </c>
      <c r="AW439" s="1226">
        <f>AU439*AV439</f>
        <v>0</v>
      </c>
      <c r="AX439" s="1225">
        <v>0</v>
      </c>
      <c r="AY439" s="1226"/>
      <c r="AZ439" s="1226">
        <f t="shared" si="615"/>
        <v>0</v>
      </c>
      <c r="BA439" s="1179"/>
      <c r="BB439" s="1222">
        <v>2772.16</v>
      </c>
      <c r="BC439" s="1223">
        <f>BA439*BB439</f>
        <v>0</v>
      </c>
      <c r="BD439" s="1222">
        <v>0</v>
      </c>
      <c r="BE439" s="1223"/>
      <c r="BF439" s="1223">
        <f t="shared" si="616"/>
        <v>0</v>
      </c>
      <c r="BG439" s="1223"/>
      <c r="BH439" s="1166">
        <f t="shared" si="584"/>
        <v>8.2899999999999991</v>
      </c>
      <c r="BI439" s="1222">
        <v>2772.16</v>
      </c>
      <c r="BJ439" s="1223">
        <f>BH439*BI439</f>
        <v>22981.206399999995</v>
      </c>
      <c r="BK439" s="1222">
        <v>0</v>
      </c>
      <c r="BL439" s="1223"/>
      <c r="BM439" s="1223">
        <f t="shared" si="617"/>
        <v>22981.206399999995</v>
      </c>
      <c r="BN439" s="1166">
        <f t="shared" si="585"/>
        <v>13.11</v>
      </c>
      <c r="BO439" s="1222">
        <v>2772.16</v>
      </c>
      <c r="BP439" s="1223">
        <f>BN439*BO439</f>
        <v>36343.017599999999</v>
      </c>
      <c r="BQ439" s="1222">
        <v>0</v>
      </c>
      <c r="BR439" s="1223"/>
      <c r="BS439" s="1223">
        <f t="shared" si="618"/>
        <v>36343.017599999999</v>
      </c>
    </row>
    <row r="440" spans="1:75" s="1189" customFormat="1" outlineLevel="1" x14ac:dyDescent="0.2">
      <c r="A440" s="1264" t="s">
        <v>900</v>
      </c>
      <c r="B440" s="1252" t="s">
        <v>1559</v>
      </c>
      <c r="C440" s="1188" t="s">
        <v>1189</v>
      </c>
      <c r="D440" s="1251">
        <f>D439*1.6</f>
        <v>34.24</v>
      </c>
      <c r="E440" s="1222">
        <v>1590</v>
      </c>
      <c r="F440" s="1223">
        <f>D440*E440</f>
        <v>54441.600000000006</v>
      </c>
      <c r="G440" s="1222">
        <v>0</v>
      </c>
      <c r="H440" s="1223"/>
      <c r="I440" s="1223">
        <f t="shared" si="608"/>
        <v>54441.600000000006</v>
      </c>
      <c r="J440" s="1223"/>
      <c r="K440" s="1186"/>
      <c r="L440" s="1225">
        <v>1590</v>
      </c>
      <c r="M440" s="1226">
        <f>K440*L440</f>
        <v>0</v>
      </c>
      <c r="N440" s="1225">
        <v>0</v>
      </c>
      <c r="O440" s="1226"/>
      <c r="P440" s="1226">
        <f t="shared" si="609"/>
        <v>0</v>
      </c>
      <c r="Q440" s="1186"/>
      <c r="R440" s="1225">
        <v>1590</v>
      </c>
      <c r="S440" s="1226">
        <f>Q440*R440</f>
        <v>0</v>
      </c>
      <c r="T440" s="1225">
        <v>0</v>
      </c>
      <c r="U440" s="1226"/>
      <c r="V440" s="1226">
        <f t="shared" si="610"/>
        <v>0</v>
      </c>
      <c r="W440" s="1251">
        <v>13.26</v>
      </c>
      <c r="X440" s="1225">
        <v>1590</v>
      </c>
      <c r="Y440" s="1226">
        <f>W440*X440</f>
        <v>21083.4</v>
      </c>
      <c r="Z440" s="1225">
        <v>0</v>
      </c>
      <c r="AA440" s="1226"/>
      <c r="AB440" s="1226">
        <f t="shared" si="611"/>
        <v>21083.4</v>
      </c>
      <c r="AC440" s="1186"/>
      <c r="AD440" s="1225">
        <v>1590</v>
      </c>
      <c r="AE440" s="1226">
        <f>AC440*AD440</f>
        <v>0</v>
      </c>
      <c r="AF440" s="1225">
        <v>0</v>
      </c>
      <c r="AG440" s="1226"/>
      <c r="AH440" s="1226">
        <f t="shared" si="612"/>
        <v>0</v>
      </c>
      <c r="AI440" s="1186"/>
      <c r="AJ440" s="1225">
        <v>1590</v>
      </c>
      <c r="AK440" s="1226">
        <f>AI440*AJ440</f>
        <v>0</v>
      </c>
      <c r="AL440" s="1225">
        <v>0</v>
      </c>
      <c r="AM440" s="1226"/>
      <c r="AN440" s="1226">
        <f t="shared" si="613"/>
        <v>0</v>
      </c>
      <c r="AO440" s="1186"/>
      <c r="AP440" s="1225">
        <v>1590</v>
      </c>
      <c r="AQ440" s="1226">
        <f>AO440*AP440</f>
        <v>0</v>
      </c>
      <c r="AR440" s="1225">
        <v>0</v>
      </c>
      <c r="AS440" s="1226"/>
      <c r="AT440" s="1226">
        <f t="shared" si="614"/>
        <v>0</v>
      </c>
      <c r="AU440" s="1186"/>
      <c r="AV440" s="1225">
        <v>1590</v>
      </c>
      <c r="AW440" s="1226">
        <f>AU440*AV440</f>
        <v>0</v>
      </c>
      <c r="AX440" s="1225">
        <v>0</v>
      </c>
      <c r="AY440" s="1226"/>
      <c r="AZ440" s="1226">
        <f t="shared" si="615"/>
        <v>0</v>
      </c>
      <c r="BA440" s="1186"/>
      <c r="BB440" s="1222">
        <v>1590</v>
      </c>
      <c r="BC440" s="1223">
        <f>BA440*BB440</f>
        <v>0</v>
      </c>
      <c r="BD440" s="1222">
        <v>0</v>
      </c>
      <c r="BE440" s="1223"/>
      <c r="BF440" s="1223">
        <f t="shared" si="616"/>
        <v>0</v>
      </c>
      <c r="BG440" s="1223"/>
      <c r="BH440" s="1166">
        <f t="shared" si="584"/>
        <v>13.26</v>
      </c>
      <c r="BI440" s="1222">
        <v>1590</v>
      </c>
      <c r="BJ440" s="1223">
        <f>BH440*BI440</f>
        <v>21083.4</v>
      </c>
      <c r="BK440" s="1222">
        <v>0</v>
      </c>
      <c r="BL440" s="1223"/>
      <c r="BM440" s="1223">
        <f t="shared" si="617"/>
        <v>21083.4</v>
      </c>
      <c r="BN440" s="1166">
        <f t="shared" si="585"/>
        <v>20.980000000000004</v>
      </c>
      <c r="BO440" s="1222">
        <v>1590</v>
      </c>
      <c r="BP440" s="1223">
        <f>BN440*BO440</f>
        <v>33358.200000000004</v>
      </c>
      <c r="BQ440" s="1222">
        <v>0</v>
      </c>
      <c r="BR440" s="1223"/>
      <c r="BS440" s="1223">
        <f t="shared" si="618"/>
        <v>33358.200000000004</v>
      </c>
    </row>
    <row r="441" spans="1:75" s="1189" customFormat="1" outlineLevel="1" x14ac:dyDescent="0.2">
      <c r="A441" s="1258" t="s">
        <v>901</v>
      </c>
      <c r="B441" s="1213" t="s">
        <v>1565</v>
      </c>
      <c r="C441" s="1177" t="s">
        <v>1189</v>
      </c>
      <c r="D441" s="1177">
        <v>21.4</v>
      </c>
      <c r="E441" s="1222">
        <v>8646</v>
      </c>
      <c r="F441" s="1223">
        <f t="shared" ref="F441:F448" si="619">D441*E441</f>
        <v>185024.4</v>
      </c>
      <c r="G441" s="1222">
        <v>23400</v>
      </c>
      <c r="H441" s="1223">
        <f>D441*G441</f>
        <v>500759.99999999994</v>
      </c>
      <c r="I441" s="1223">
        <f t="shared" si="608"/>
        <v>685784.39999999991</v>
      </c>
      <c r="J441" s="1223"/>
      <c r="K441" s="1179"/>
      <c r="L441" s="1225">
        <v>8646</v>
      </c>
      <c r="M441" s="1226">
        <f t="shared" ref="M441:M448" si="620">K441*L441</f>
        <v>0</v>
      </c>
      <c r="N441" s="1225">
        <v>23400</v>
      </c>
      <c r="O441" s="1226">
        <f>K441*N441</f>
        <v>0</v>
      </c>
      <c r="P441" s="1226">
        <f t="shared" si="609"/>
        <v>0</v>
      </c>
      <c r="Q441" s="1179"/>
      <c r="R441" s="1225">
        <v>8646</v>
      </c>
      <c r="S441" s="1226">
        <f t="shared" ref="S441:S448" si="621">Q441*R441</f>
        <v>0</v>
      </c>
      <c r="T441" s="1225">
        <v>23400</v>
      </c>
      <c r="U441" s="1226">
        <f>Q441*T441</f>
        <v>0</v>
      </c>
      <c r="V441" s="1226">
        <f t="shared" si="610"/>
        <v>0</v>
      </c>
      <c r="W441" s="1188">
        <v>19.47</v>
      </c>
      <c r="X441" s="1225">
        <v>8646</v>
      </c>
      <c r="Y441" s="1226">
        <f t="shared" ref="Y441:Y448" si="622">W441*X441</f>
        <v>168337.62</v>
      </c>
      <c r="Z441" s="1225">
        <v>23400</v>
      </c>
      <c r="AA441" s="1226">
        <f>W441*Z441</f>
        <v>455598</v>
      </c>
      <c r="AB441" s="1226">
        <f t="shared" si="611"/>
        <v>623935.62</v>
      </c>
      <c r="AC441" s="1179"/>
      <c r="AD441" s="1225">
        <v>8646</v>
      </c>
      <c r="AE441" s="1226">
        <f t="shared" ref="AE441:AE448" si="623">AC441*AD441</f>
        <v>0</v>
      </c>
      <c r="AF441" s="1225">
        <v>23400</v>
      </c>
      <c r="AG441" s="1226">
        <f>AC441*AF441</f>
        <v>0</v>
      </c>
      <c r="AH441" s="1226">
        <f t="shared" si="612"/>
        <v>0</v>
      </c>
      <c r="AI441" s="1179"/>
      <c r="AJ441" s="1225">
        <v>8646</v>
      </c>
      <c r="AK441" s="1226">
        <f t="shared" ref="AK441:AK448" si="624">AI441*AJ441</f>
        <v>0</v>
      </c>
      <c r="AL441" s="1225">
        <v>23400</v>
      </c>
      <c r="AM441" s="1226">
        <f>AI441*AL441</f>
        <v>0</v>
      </c>
      <c r="AN441" s="1226">
        <f t="shared" si="613"/>
        <v>0</v>
      </c>
      <c r="AO441" s="1179"/>
      <c r="AP441" s="1225">
        <v>8646</v>
      </c>
      <c r="AQ441" s="1226">
        <f t="shared" ref="AQ441:AQ448" si="625">AO441*AP441</f>
        <v>0</v>
      </c>
      <c r="AR441" s="1225">
        <v>23400</v>
      </c>
      <c r="AS441" s="1226">
        <f>AO441*AR441</f>
        <v>0</v>
      </c>
      <c r="AT441" s="1226">
        <f t="shared" si="614"/>
        <v>0</v>
      </c>
      <c r="AU441" s="1179"/>
      <c r="AV441" s="1225">
        <v>8646</v>
      </c>
      <c r="AW441" s="1226">
        <f t="shared" ref="AW441:AW448" si="626">AU441*AV441</f>
        <v>0</v>
      </c>
      <c r="AX441" s="1225">
        <v>23400</v>
      </c>
      <c r="AY441" s="1226">
        <f>AU441*AX441</f>
        <v>0</v>
      </c>
      <c r="AZ441" s="1226">
        <f t="shared" si="615"/>
        <v>0</v>
      </c>
      <c r="BA441" s="1179"/>
      <c r="BB441" s="1222">
        <v>8646</v>
      </c>
      <c r="BC441" s="1223">
        <f t="shared" ref="BC441:BC448" si="627">BA441*BB441</f>
        <v>0</v>
      </c>
      <c r="BD441" s="1222">
        <v>23400</v>
      </c>
      <c r="BE441" s="1223">
        <f>BA441*BD441</f>
        <v>0</v>
      </c>
      <c r="BF441" s="1223">
        <f t="shared" si="616"/>
        <v>0</v>
      </c>
      <c r="BG441" s="1223"/>
      <c r="BH441" s="1166">
        <f t="shared" si="584"/>
        <v>19.47</v>
      </c>
      <c r="BI441" s="1222">
        <v>8646</v>
      </c>
      <c r="BJ441" s="1223">
        <f t="shared" ref="BJ441:BJ448" si="628">BH441*BI441</f>
        <v>168337.62</v>
      </c>
      <c r="BK441" s="1222">
        <v>23400</v>
      </c>
      <c r="BL441" s="1223">
        <f>BH441*BK441</f>
        <v>455598</v>
      </c>
      <c r="BM441" s="1223">
        <f t="shared" si="617"/>
        <v>623935.62</v>
      </c>
      <c r="BN441" s="1166">
        <f t="shared" si="585"/>
        <v>1.9299999999999997</v>
      </c>
      <c r="BO441" s="1222">
        <v>8646</v>
      </c>
      <c r="BP441" s="1223">
        <f t="shared" ref="BP441:BP448" si="629">BN441*BO441</f>
        <v>16686.78</v>
      </c>
      <c r="BQ441" s="1222">
        <v>23400</v>
      </c>
      <c r="BR441" s="1223">
        <f>BN441*BQ441</f>
        <v>45161.999999999993</v>
      </c>
      <c r="BS441" s="1223">
        <f t="shared" si="618"/>
        <v>61848.779999999992</v>
      </c>
    </row>
    <row r="442" spans="1:75" s="1189" customFormat="1" outlineLevel="1" x14ac:dyDescent="0.2">
      <c r="A442" s="1258" t="s">
        <v>902</v>
      </c>
      <c r="B442" s="1217" t="s">
        <v>1566</v>
      </c>
      <c r="C442" s="1177" t="s">
        <v>1189</v>
      </c>
      <c r="D442" s="1177">
        <v>22.47</v>
      </c>
      <c r="E442" s="1178">
        <v>61344.43</v>
      </c>
      <c r="F442" s="1223">
        <f t="shared" si="619"/>
        <v>1378409.3421</v>
      </c>
      <c r="G442" s="1178">
        <v>70814.53</v>
      </c>
      <c r="H442" s="1223">
        <f>D442*G442</f>
        <v>1591202.4890999999</v>
      </c>
      <c r="I442" s="1223">
        <f t="shared" si="608"/>
        <v>2969611.8311999999</v>
      </c>
      <c r="J442" s="1223"/>
      <c r="K442" s="1179"/>
      <c r="L442" s="1180">
        <v>61344.43</v>
      </c>
      <c r="M442" s="1226">
        <f t="shared" si="620"/>
        <v>0</v>
      </c>
      <c r="N442" s="1180">
        <v>70814.53</v>
      </c>
      <c r="O442" s="1226">
        <f>K442*N442</f>
        <v>0</v>
      </c>
      <c r="P442" s="1226">
        <f t="shared" si="609"/>
        <v>0</v>
      </c>
      <c r="Q442" s="1179"/>
      <c r="R442" s="1180">
        <v>61344.43</v>
      </c>
      <c r="S442" s="1226">
        <f t="shared" si="621"/>
        <v>0</v>
      </c>
      <c r="T442" s="1180">
        <v>70814.53</v>
      </c>
      <c r="U442" s="1226">
        <f>Q442*T442</f>
        <v>0</v>
      </c>
      <c r="V442" s="1226">
        <f t="shared" si="610"/>
        <v>0</v>
      </c>
      <c r="W442" s="1188">
        <v>22.47</v>
      </c>
      <c r="X442" s="1180">
        <v>61344.43</v>
      </c>
      <c r="Y442" s="1226">
        <f t="shared" si="622"/>
        <v>1378409.3421</v>
      </c>
      <c r="Z442" s="1180">
        <v>70814.53</v>
      </c>
      <c r="AA442" s="1226">
        <f>W442*Z442</f>
        <v>1591202.4890999999</v>
      </c>
      <c r="AB442" s="1226">
        <f t="shared" si="611"/>
        <v>2969611.8311999999</v>
      </c>
      <c r="AC442" s="1179"/>
      <c r="AD442" s="1180">
        <v>61344.43</v>
      </c>
      <c r="AE442" s="1226">
        <f t="shared" si="623"/>
        <v>0</v>
      </c>
      <c r="AF442" s="1180">
        <v>70814.53</v>
      </c>
      <c r="AG442" s="1226">
        <f>AC442*AF442</f>
        <v>0</v>
      </c>
      <c r="AH442" s="1226">
        <f t="shared" si="612"/>
        <v>0</v>
      </c>
      <c r="AI442" s="1179"/>
      <c r="AJ442" s="1180">
        <v>61344.43</v>
      </c>
      <c r="AK442" s="1226">
        <f t="shared" si="624"/>
        <v>0</v>
      </c>
      <c r="AL442" s="1180">
        <v>70814.53</v>
      </c>
      <c r="AM442" s="1226">
        <f>AI442*AL442</f>
        <v>0</v>
      </c>
      <c r="AN442" s="1226">
        <f t="shared" si="613"/>
        <v>0</v>
      </c>
      <c r="AO442" s="1179"/>
      <c r="AP442" s="1180">
        <v>61344.43</v>
      </c>
      <c r="AQ442" s="1226">
        <f t="shared" si="625"/>
        <v>0</v>
      </c>
      <c r="AR442" s="1180">
        <v>70814.53</v>
      </c>
      <c r="AS442" s="1226">
        <f>AO442*AR442</f>
        <v>0</v>
      </c>
      <c r="AT442" s="1226">
        <f t="shared" si="614"/>
        <v>0</v>
      </c>
      <c r="AU442" s="1179"/>
      <c r="AV442" s="1180">
        <v>61344.43</v>
      </c>
      <c r="AW442" s="1226">
        <f t="shared" si="626"/>
        <v>0</v>
      </c>
      <c r="AX442" s="1180">
        <v>70814.53</v>
      </c>
      <c r="AY442" s="1226">
        <f>AU442*AX442</f>
        <v>0</v>
      </c>
      <c r="AZ442" s="1226">
        <f t="shared" si="615"/>
        <v>0</v>
      </c>
      <c r="BA442" s="1179"/>
      <c r="BB442" s="1178">
        <v>61344.43</v>
      </c>
      <c r="BC442" s="1223">
        <f t="shared" si="627"/>
        <v>0</v>
      </c>
      <c r="BD442" s="1178">
        <v>70814.53</v>
      </c>
      <c r="BE442" s="1223">
        <f>BA442*BD442</f>
        <v>0</v>
      </c>
      <c r="BF442" s="1223">
        <f t="shared" si="616"/>
        <v>0</v>
      </c>
      <c r="BG442" s="1223"/>
      <c r="BH442" s="1166">
        <f t="shared" si="584"/>
        <v>22.47</v>
      </c>
      <c r="BI442" s="1178">
        <v>61344.43</v>
      </c>
      <c r="BJ442" s="1223">
        <f t="shared" si="628"/>
        <v>1378409.3421</v>
      </c>
      <c r="BK442" s="1178">
        <v>70814.53</v>
      </c>
      <c r="BL442" s="1223">
        <f>BH442*BK442</f>
        <v>1591202.4890999999</v>
      </c>
      <c r="BM442" s="1223">
        <f t="shared" si="617"/>
        <v>2969611.8311999999</v>
      </c>
      <c r="BN442" s="1166">
        <f t="shared" si="585"/>
        <v>0</v>
      </c>
      <c r="BO442" s="1178">
        <v>61344.43</v>
      </c>
      <c r="BP442" s="1223">
        <f t="shared" si="629"/>
        <v>0</v>
      </c>
      <c r="BQ442" s="1178">
        <v>70814.53</v>
      </c>
      <c r="BR442" s="1223">
        <f>BN442*BQ442</f>
        <v>0</v>
      </c>
      <c r="BS442" s="1223">
        <f t="shared" si="618"/>
        <v>0</v>
      </c>
    </row>
    <row r="443" spans="1:75" s="1189" customFormat="1" ht="28.5" outlineLevel="1" x14ac:dyDescent="0.2">
      <c r="A443" s="1258" t="s">
        <v>903</v>
      </c>
      <c r="B443" s="1213" t="s">
        <v>1567</v>
      </c>
      <c r="C443" s="1177" t="s">
        <v>1189</v>
      </c>
      <c r="D443" s="1177">
        <v>36</v>
      </c>
      <c r="E443" s="1222">
        <v>68196.7</v>
      </c>
      <c r="F443" s="1223">
        <f t="shared" si="619"/>
        <v>2455081.1999999997</v>
      </c>
      <c r="G443" s="1222">
        <v>0</v>
      </c>
      <c r="H443" s="1223"/>
      <c r="I443" s="1223">
        <f t="shared" si="608"/>
        <v>2455081.1999999997</v>
      </c>
      <c r="J443" s="1223"/>
      <c r="K443" s="1179"/>
      <c r="L443" s="1225">
        <v>68196.7</v>
      </c>
      <c r="M443" s="1226">
        <f t="shared" si="620"/>
        <v>0</v>
      </c>
      <c r="N443" s="1225">
        <v>0</v>
      </c>
      <c r="O443" s="1226"/>
      <c r="P443" s="1226">
        <f t="shared" si="609"/>
        <v>0</v>
      </c>
      <c r="Q443" s="1179"/>
      <c r="R443" s="1225">
        <v>68196.7</v>
      </c>
      <c r="S443" s="1226">
        <f t="shared" si="621"/>
        <v>0</v>
      </c>
      <c r="T443" s="1225">
        <v>0</v>
      </c>
      <c r="U443" s="1226"/>
      <c r="V443" s="1226">
        <f t="shared" si="610"/>
        <v>0</v>
      </c>
      <c r="W443" s="1188">
        <v>36</v>
      </c>
      <c r="X443" s="1225">
        <v>68196.7</v>
      </c>
      <c r="Y443" s="1226">
        <f t="shared" si="622"/>
        <v>2455081.1999999997</v>
      </c>
      <c r="Z443" s="1225">
        <v>0</v>
      </c>
      <c r="AA443" s="1226"/>
      <c r="AB443" s="1226">
        <f t="shared" si="611"/>
        <v>2455081.1999999997</v>
      </c>
      <c r="AC443" s="1179"/>
      <c r="AD443" s="1225">
        <v>68196.7</v>
      </c>
      <c r="AE443" s="1226">
        <f t="shared" si="623"/>
        <v>0</v>
      </c>
      <c r="AF443" s="1225">
        <v>0</v>
      </c>
      <c r="AG443" s="1226"/>
      <c r="AH443" s="1226">
        <f t="shared" si="612"/>
        <v>0</v>
      </c>
      <c r="AI443" s="1179"/>
      <c r="AJ443" s="1225">
        <v>68196.7</v>
      </c>
      <c r="AK443" s="1226">
        <f t="shared" si="624"/>
        <v>0</v>
      </c>
      <c r="AL443" s="1225">
        <v>0</v>
      </c>
      <c r="AM443" s="1226"/>
      <c r="AN443" s="1226">
        <f t="shared" si="613"/>
        <v>0</v>
      </c>
      <c r="AO443" s="1179"/>
      <c r="AP443" s="1225">
        <v>68196.7</v>
      </c>
      <c r="AQ443" s="1226">
        <f t="shared" si="625"/>
        <v>0</v>
      </c>
      <c r="AR443" s="1225">
        <v>0</v>
      </c>
      <c r="AS443" s="1226"/>
      <c r="AT443" s="1226">
        <f t="shared" si="614"/>
        <v>0</v>
      </c>
      <c r="AU443" s="1179"/>
      <c r="AV443" s="1225">
        <v>68196.7</v>
      </c>
      <c r="AW443" s="1226">
        <f t="shared" si="626"/>
        <v>0</v>
      </c>
      <c r="AX443" s="1225">
        <v>0</v>
      </c>
      <c r="AY443" s="1226"/>
      <c r="AZ443" s="1226">
        <f t="shared" si="615"/>
        <v>0</v>
      </c>
      <c r="BA443" s="1179"/>
      <c r="BB443" s="1222">
        <v>68196.7</v>
      </c>
      <c r="BC443" s="1223">
        <f t="shared" si="627"/>
        <v>0</v>
      </c>
      <c r="BD443" s="1222">
        <v>0</v>
      </c>
      <c r="BE443" s="1223"/>
      <c r="BF443" s="1223">
        <f t="shared" si="616"/>
        <v>0</v>
      </c>
      <c r="BG443" s="1223"/>
      <c r="BH443" s="1166">
        <f t="shared" si="584"/>
        <v>36</v>
      </c>
      <c r="BI443" s="1222">
        <v>68196.7</v>
      </c>
      <c r="BJ443" s="1223">
        <f t="shared" si="628"/>
        <v>2455081.1999999997</v>
      </c>
      <c r="BK443" s="1222">
        <v>0</v>
      </c>
      <c r="BL443" s="1223"/>
      <c r="BM443" s="1223">
        <f t="shared" si="617"/>
        <v>2455081.1999999997</v>
      </c>
      <c r="BN443" s="1166">
        <f t="shared" si="585"/>
        <v>0</v>
      </c>
      <c r="BO443" s="1222">
        <v>68196.7</v>
      </c>
      <c r="BP443" s="1223">
        <f t="shared" si="629"/>
        <v>0</v>
      </c>
      <c r="BQ443" s="1222">
        <v>0</v>
      </c>
      <c r="BR443" s="1223"/>
      <c r="BS443" s="1223">
        <f t="shared" si="618"/>
        <v>0</v>
      </c>
    </row>
    <row r="444" spans="1:75" s="1189" customFormat="1" ht="17.25" customHeight="1" outlineLevel="1" x14ac:dyDescent="0.2">
      <c r="A444" s="1258" t="s">
        <v>904</v>
      </c>
      <c r="B444" s="1228" t="s">
        <v>1557</v>
      </c>
      <c r="C444" s="1177" t="s">
        <v>1189</v>
      </c>
      <c r="D444" s="1251">
        <f>D443*1.6</f>
        <v>57.6</v>
      </c>
      <c r="E444" s="1222">
        <v>1590</v>
      </c>
      <c r="F444" s="1223">
        <f t="shared" si="619"/>
        <v>91584</v>
      </c>
      <c r="G444" s="1222">
        <v>0</v>
      </c>
      <c r="H444" s="1223"/>
      <c r="I444" s="1223">
        <f t="shared" si="608"/>
        <v>91584</v>
      </c>
      <c r="J444" s="1223"/>
      <c r="K444" s="1186"/>
      <c r="L444" s="1225">
        <v>1590</v>
      </c>
      <c r="M444" s="1226">
        <f t="shared" si="620"/>
        <v>0</v>
      </c>
      <c r="N444" s="1225">
        <v>0</v>
      </c>
      <c r="O444" s="1226"/>
      <c r="P444" s="1226">
        <f t="shared" si="609"/>
        <v>0</v>
      </c>
      <c r="Q444" s="1186"/>
      <c r="R444" s="1225">
        <v>1590</v>
      </c>
      <c r="S444" s="1226">
        <f t="shared" si="621"/>
        <v>0</v>
      </c>
      <c r="T444" s="1225">
        <v>0</v>
      </c>
      <c r="U444" s="1226"/>
      <c r="V444" s="1226">
        <f t="shared" si="610"/>
        <v>0</v>
      </c>
      <c r="W444" s="1251">
        <v>52.92</v>
      </c>
      <c r="X444" s="1225">
        <v>1590</v>
      </c>
      <c r="Y444" s="1226">
        <f t="shared" si="622"/>
        <v>84142.8</v>
      </c>
      <c r="Z444" s="1225">
        <v>0</v>
      </c>
      <c r="AA444" s="1226"/>
      <c r="AB444" s="1226">
        <f t="shared" si="611"/>
        <v>84142.8</v>
      </c>
      <c r="AC444" s="1186"/>
      <c r="AD444" s="1225">
        <v>1590</v>
      </c>
      <c r="AE444" s="1226">
        <f t="shared" si="623"/>
        <v>0</v>
      </c>
      <c r="AF444" s="1225">
        <v>0</v>
      </c>
      <c r="AG444" s="1226"/>
      <c r="AH444" s="1226">
        <f t="shared" si="612"/>
        <v>0</v>
      </c>
      <c r="AI444" s="1186"/>
      <c r="AJ444" s="1225">
        <v>1590</v>
      </c>
      <c r="AK444" s="1226">
        <f t="shared" si="624"/>
        <v>0</v>
      </c>
      <c r="AL444" s="1225">
        <v>0</v>
      </c>
      <c r="AM444" s="1226"/>
      <c r="AN444" s="1226">
        <f t="shared" si="613"/>
        <v>0</v>
      </c>
      <c r="AO444" s="1186"/>
      <c r="AP444" s="1225">
        <v>1590</v>
      </c>
      <c r="AQ444" s="1226">
        <f t="shared" si="625"/>
        <v>0</v>
      </c>
      <c r="AR444" s="1225">
        <v>0</v>
      </c>
      <c r="AS444" s="1226"/>
      <c r="AT444" s="1226">
        <f t="shared" si="614"/>
        <v>0</v>
      </c>
      <c r="AU444" s="1186"/>
      <c r="AV444" s="1225">
        <v>1590</v>
      </c>
      <c r="AW444" s="1226">
        <f t="shared" si="626"/>
        <v>0</v>
      </c>
      <c r="AX444" s="1225">
        <v>0</v>
      </c>
      <c r="AY444" s="1226"/>
      <c r="AZ444" s="1226">
        <f t="shared" si="615"/>
        <v>0</v>
      </c>
      <c r="BA444" s="1186"/>
      <c r="BB444" s="1222">
        <v>1590</v>
      </c>
      <c r="BC444" s="1223">
        <f t="shared" si="627"/>
        <v>0</v>
      </c>
      <c r="BD444" s="1222">
        <v>0</v>
      </c>
      <c r="BE444" s="1223"/>
      <c r="BF444" s="1223">
        <f t="shared" si="616"/>
        <v>0</v>
      </c>
      <c r="BG444" s="1223"/>
      <c r="BH444" s="1166">
        <f t="shared" si="584"/>
        <v>52.92</v>
      </c>
      <c r="BI444" s="1222">
        <v>1590</v>
      </c>
      <c r="BJ444" s="1223">
        <f t="shared" si="628"/>
        <v>84142.8</v>
      </c>
      <c r="BK444" s="1222">
        <v>0</v>
      </c>
      <c r="BL444" s="1223"/>
      <c r="BM444" s="1223">
        <f t="shared" si="617"/>
        <v>84142.8</v>
      </c>
      <c r="BN444" s="1166">
        <f t="shared" si="585"/>
        <v>4.68</v>
      </c>
      <c r="BO444" s="1222">
        <v>1590</v>
      </c>
      <c r="BP444" s="1223">
        <f t="shared" si="629"/>
        <v>7441.2</v>
      </c>
      <c r="BQ444" s="1222">
        <v>0</v>
      </c>
      <c r="BR444" s="1223"/>
      <c r="BS444" s="1223">
        <f t="shared" si="618"/>
        <v>7441.2</v>
      </c>
      <c r="BT444" s="1281"/>
      <c r="BU444" s="1282"/>
      <c r="BV444" s="1283"/>
      <c r="BW444" s="1284"/>
    </row>
    <row r="445" spans="1:75" s="1189" customFormat="1" outlineLevel="1" x14ac:dyDescent="0.2">
      <c r="A445" s="1258" t="s">
        <v>905</v>
      </c>
      <c r="B445" s="1213" t="s">
        <v>1565</v>
      </c>
      <c r="C445" s="1177" t="s">
        <v>1189</v>
      </c>
      <c r="D445" s="1177">
        <v>9</v>
      </c>
      <c r="E445" s="1222">
        <v>8646</v>
      </c>
      <c r="F445" s="1223">
        <f t="shared" si="619"/>
        <v>77814</v>
      </c>
      <c r="G445" s="1222">
        <v>23400</v>
      </c>
      <c r="H445" s="1223">
        <f>D445*G445</f>
        <v>210600</v>
      </c>
      <c r="I445" s="1223">
        <f t="shared" si="608"/>
        <v>288414</v>
      </c>
      <c r="J445" s="1223"/>
      <c r="K445" s="1179"/>
      <c r="L445" s="1225">
        <v>8646</v>
      </c>
      <c r="M445" s="1226">
        <f t="shared" si="620"/>
        <v>0</v>
      </c>
      <c r="N445" s="1225">
        <v>23400</v>
      </c>
      <c r="O445" s="1226">
        <f>K445*N445</f>
        <v>0</v>
      </c>
      <c r="P445" s="1226">
        <f t="shared" si="609"/>
        <v>0</v>
      </c>
      <c r="Q445" s="1179"/>
      <c r="R445" s="1225">
        <v>8646</v>
      </c>
      <c r="S445" s="1226">
        <f t="shared" si="621"/>
        <v>0</v>
      </c>
      <c r="T445" s="1225">
        <v>23400</v>
      </c>
      <c r="U445" s="1226">
        <f>Q445*T445</f>
        <v>0</v>
      </c>
      <c r="V445" s="1226">
        <f t="shared" si="610"/>
        <v>0</v>
      </c>
      <c r="W445" s="1188">
        <v>9</v>
      </c>
      <c r="X445" s="1225">
        <v>8646</v>
      </c>
      <c r="Y445" s="1226">
        <f t="shared" si="622"/>
        <v>77814</v>
      </c>
      <c r="Z445" s="1225">
        <v>23400</v>
      </c>
      <c r="AA445" s="1226">
        <f>W445*Z445</f>
        <v>210600</v>
      </c>
      <c r="AB445" s="1226">
        <f t="shared" si="611"/>
        <v>288414</v>
      </c>
      <c r="AC445" s="1179"/>
      <c r="AD445" s="1225">
        <v>8646</v>
      </c>
      <c r="AE445" s="1226">
        <f t="shared" si="623"/>
        <v>0</v>
      </c>
      <c r="AF445" s="1225">
        <v>23400</v>
      </c>
      <c r="AG445" s="1226">
        <f>AC445*AF445</f>
        <v>0</v>
      </c>
      <c r="AH445" s="1226">
        <f t="shared" si="612"/>
        <v>0</v>
      </c>
      <c r="AI445" s="1179"/>
      <c r="AJ445" s="1225">
        <v>8646</v>
      </c>
      <c r="AK445" s="1226">
        <f t="shared" si="624"/>
        <v>0</v>
      </c>
      <c r="AL445" s="1225">
        <v>23400</v>
      </c>
      <c r="AM445" s="1226">
        <f>AI445*AL445</f>
        <v>0</v>
      </c>
      <c r="AN445" s="1226">
        <f t="shared" si="613"/>
        <v>0</v>
      </c>
      <c r="AO445" s="1179"/>
      <c r="AP445" s="1225">
        <v>8646</v>
      </c>
      <c r="AQ445" s="1226">
        <f t="shared" si="625"/>
        <v>0</v>
      </c>
      <c r="AR445" s="1225">
        <v>23400</v>
      </c>
      <c r="AS445" s="1226">
        <f>AO445*AR445</f>
        <v>0</v>
      </c>
      <c r="AT445" s="1226">
        <f t="shared" si="614"/>
        <v>0</v>
      </c>
      <c r="AU445" s="1179"/>
      <c r="AV445" s="1225">
        <v>8646</v>
      </c>
      <c r="AW445" s="1226">
        <f t="shared" si="626"/>
        <v>0</v>
      </c>
      <c r="AX445" s="1225">
        <v>23400</v>
      </c>
      <c r="AY445" s="1226">
        <f>AU445*AX445</f>
        <v>0</v>
      </c>
      <c r="AZ445" s="1226">
        <f t="shared" si="615"/>
        <v>0</v>
      </c>
      <c r="BA445" s="1179"/>
      <c r="BB445" s="1222">
        <v>8646</v>
      </c>
      <c r="BC445" s="1223">
        <f t="shared" si="627"/>
        <v>0</v>
      </c>
      <c r="BD445" s="1222">
        <v>23400</v>
      </c>
      <c r="BE445" s="1223">
        <f>BA445*BD445</f>
        <v>0</v>
      </c>
      <c r="BF445" s="1223">
        <f t="shared" si="616"/>
        <v>0</v>
      </c>
      <c r="BG445" s="1223"/>
      <c r="BH445" s="1166">
        <f t="shared" si="584"/>
        <v>9</v>
      </c>
      <c r="BI445" s="1222">
        <v>8646</v>
      </c>
      <c r="BJ445" s="1223">
        <f t="shared" si="628"/>
        <v>77814</v>
      </c>
      <c r="BK445" s="1222">
        <v>23400</v>
      </c>
      <c r="BL445" s="1223">
        <f>BH445*BK445</f>
        <v>210600</v>
      </c>
      <c r="BM445" s="1223">
        <f t="shared" si="617"/>
        <v>288414</v>
      </c>
      <c r="BN445" s="1166">
        <f t="shared" si="585"/>
        <v>0</v>
      </c>
      <c r="BO445" s="1222">
        <v>8646</v>
      </c>
      <c r="BP445" s="1223">
        <f t="shared" si="629"/>
        <v>0</v>
      </c>
      <c r="BQ445" s="1222">
        <v>23400</v>
      </c>
      <c r="BR445" s="1223">
        <f>BN445*BQ445</f>
        <v>0</v>
      </c>
      <c r="BS445" s="1223">
        <f t="shared" si="618"/>
        <v>0</v>
      </c>
    </row>
    <row r="446" spans="1:75" s="1189" customFormat="1" outlineLevel="1" x14ac:dyDescent="0.2">
      <c r="A446" s="1258" t="s">
        <v>906</v>
      </c>
      <c r="B446" s="1213" t="s">
        <v>1568</v>
      </c>
      <c r="C446" s="1177" t="s">
        <v>1189</v>
      </c>
      <c r="D446" s="1177">
        <v>12.6</v>
      </c>
      <c r="E446" s="1178">
        <v>67036.179999999993</v>
      </c>
      <c r="F446" s="1223">
        <f t="shared" si="619"/>
        <v>844655.8679999999</v>
      </c>
      <c r="G446" s="1178">
        <v>70340.38</v>
      </c>
      <c r="H446" s="1223">
        <f>D446*G446</f>
        <v>886288.78800000006</v>
      </c>
      <c r="I446" s="1223">
        <f t="shared" si="608"/>
        <v>1730944.656</v>
      </c>
      <c r="J446" s="1223"/>
      <c r="K446" s="1179"/>
      <c r="L446" s="1180">
        <v>67036.179999999993</v>
      </c>
      <c r="M446" s="1226">
        <f t="shared" si="620"/>
        <v>0</v>
      </c>
      <c r="N446" s="1180">
        <v>70340.38</v>
      </c>
      <c r="O446" s="1226">
        <f>K446*N446</f>
        <v>0</v>
      </c>
      <c r="P446" s="1226">
        <f t="shared" si="609"/>
        <v>0</v>
      </c>
      <c r="Q446" s="1179"/>
      <c r="R446" s="1180">
        <v>67036.179999999993</v>
      </c>
      <c r="S446" s="1226">
        <f t="shared" si="621"/>
        <v>0</v>
      </c>
      <c r="T446" s="1180">
        <v>70340.38</v>
      </c>
      <c r="U446" s="1226">
        <f>Q446*T446</f>
        <v>0</v>
      </c>
      <c r="V446" s="1226">
        <f t="shared" si="610"/>
        <v>0</v>
      </c>
      <c r="W446" s="1188">
        <v>12.6</v>
      </c>
      <c r="X446" s="1180">
        <v>67036.179999999993</v>
      </c>
      <c r="Y446" s="1226">
        <f t="shared" si="622"/>
        <v>844655.8679999999</v>
      </c>
      <c r="Z446" s="1180">
        <v>70340.38</v>
      </c>
      <c r="AA446" s="1226">
        <f>W446*Z446</f>
        <v>886288.78800000006</v>
      </c>
      <c r="AB446" s="1226">
        <f t="shared" si="611"/>
        <v>1730944.656</v>
      </c>
      <c r="AC446" s="1179"/>
      <c r="AD446" s="1180">
        <v>67036.179999999993</v>
      </c>
      <c r="AE446" s="1226">
        <f t="shared" si="623"/>
        <v>0</v>
      </c>
      <c r="AF446" s="1180">
        <v>70340.38</v>
      </c>
      <c r="AG446" s="1226">
        <f>AC446*AF446</f>
        <v>0</v>
      </c>
      <c r="AH446" s="1226">
        <f t="shared" si="612"/>
        <v>0</v>
      </c>
      <c r="AI446" s="1179"/>
      <c r="AJ446" s="1180">
        <v>67036.179999999993</v>
      </c>
      <c r="AK446" s="1226">
        <f t="shared" si="624"/>
        <v>0</v>
      </c>
      <c r="AL446" s="1180">
        <v>70340.38</v>
      </c>
      <c r="AM446" s="1226">
        <f>AI446*AL446</f>
        <v>0</v>
      </c>
      <c r="AN446" s="1226">
        <f t="shared" si="613"/>
        <v>0</v>
      </c>
      <c r="AO446" s="1179"/>
      <c r="AP446" s="1180">
        <v>67036.179999999993</v>
      </c>
      <c r="AQ446" s="1226">
        <f t="shared" si="625"/>
        <v>0</v>
      </c>
      <c r="AR446" s="1180">
        <v>70340.38</v>
      </c>
      <c r="AS446" s="1226">
        <f>AO446*AR446</f>
        <v>0</v>
      </c>
      <c r="AT446" s="1226">
        <f t="shared" si="614"/>
        <v>0</v>
      </c>
      <c r="AU446" s="1179"/>
      <c r="AV446" s="1180">
        <v>67036.179999999993</v>
      </c>
      <c r="AW446" s="1226">
        <f t="shared" si="626"/>
        <v>0</v>
      </c>
      <c r="AX446" s="1180">
        <v>70340.38</v>
      </c>
      <c r="AY446" s="1226">
        <f>AU446*AX446</f>
        <v>0</v>
      </c>
      <c r="AZ446" s="1226">
        <f t="shared" si="615"/>
        <v>0</v>
      </c>
      <c r="BA446" s="1179"/>
      <c r="BB446" s="1178">
        <v>67036.179999999993</v>
      </c>
      <c r="BC446" s="1223">
        <f t="shared" si="627"/>
        <v>0</v>
      </c>
      <c r="BD446" s="1178">
        <v>70340.38</v>
      </c>
      <c r="BE446" s="1223">
        <f>BA446*BD446</f>
        <v>0</v>
      </c>
      <c r="BF446" s="1223">
        <f t="shared" si="616"/>
        <v>0</v>
      </c>
      <c r="BG446" s="1223"/>
      <c r="BH446" s="1166">
        <f t="shared" si="584"/>
        <v>12.6</v>
      </c>
      <c r="BI446" s="1178">
        <v>67036.179999999993</v>
      </c>
      <c r="BJ446" s="1223">
        <f t="shared" si="628"/>
        <v>844655.8679999999</v>
      </c>
      <c r="BK446" s="1178">
        <v>70340.38</v>
      </c>
      <c r="BL446" s="1223">
        <f>BH446*BK446</f>
        <v>886288.78800000006</v>
      </c>
      <c r="BM446" s="1223">
        <f t="shared" si="617"/>
        <v>1730944.656</v>
      </c>
      <c r="BN446" s="1166">
        <f t="shared" si="585"/>
        <v>0</v>
      </c>
      <c r="BO446" s="1178">
        <v>67036.179999999993</v>
      </c>
      <c r="BP446" s="1223">
        <f t="shared" si="629"/>
        <v>0</v>
      </c>
      <c r="BQ446" s="1178">
        <v>70340.38</v>
      </c>
      <c r="BR446" s="1223">
        <f>BN446*BQ446</f>
        <v>0</v>
      </c>
      <c r="BS446" s="1223">
        <f t="shared" si="618"/>
        <v>0</v>
      </c>
    </row>
    <row r="447" spans="1:75" s="1189" customFormat="1" outlineLevel="1" x14ac:dyDescent="0.2">
      <c r="A447" s="1258" t="s">
        <v>1569</v>
      </c>
      <c r="B447" s="1213" t="s">
        <v>1570</v>
      </c>
      <c r="C447" s="1177" t="s">
        <v>31</v>
      </c>
      <c r="D447" s="1177">
        <v>21</v>
      </c>
      <c r="E447" s="1222">
        <v>4881.92</v>
      </c>
      <c r="F447" s="1223">
        <f t="shared" si="619"/>
        <v>102520.32000000001</v>
      </c>
      <c r="G447" s="1222">
        <v>9317.7999999999993</v>
      </c>
      <c r="H447" s="1223">
        <f>D447*G447</f>
        <v>195673.8</v>
      </c>
      <c r="I447" s="1223">
        <f t="shared" si="608"/>
        <v>298194.12</v>
      </c>
      <c r="J447" s="1223"/>
      <c r="K447" s="1179"/>
      <c r="L447" s="1225">
        <v>4881.92</v>
      </c>
      <c r="M447" s="1226">
        <f t="shared" si="620"/>
        <v>0</v>
      </c>
      <c r="N447" s="1225">
        <v>9317.7999999999993</v>
      </c>
      <c r="O447" s="1226">
        <f>K447*N447</f>
        <v>0</v>
      </c>
      <c r="P447" s="1226">
        <f t="shared" si="609"/>
        <v>0</v>
      </c>
      <c r="Q447" s="1179"/>
      <c r="R447" s="1225">
        <v>4881.92</v>
      </c>
      <c r="S447" s="1226">
        <f t="shared" si="621"/>
        <v>0</v>
      </c>
      <c r="T447" s="1225">
        <v>9317.7999999999993</v>
      </c>
      <c r="U447" s="1226">
        <f>Q447*T447</f>
        <v>0</v>
      </c>
      <c r="V447" s="1226">
        <f t="shared" si="610"/>
        <v>0</v>
      </c>
      <c r="W447" s="1188">
        <v>8</v>
      </c>
      <c r="X447" s="1225">
        <v>4881.92</v>
      </c>
      <c r="Y447" s="1226">
        <f t="shared" si="622"/>
        <v>39055.360000000001</v>
      </c>
      <c r="Z447" s="1225">
        <v>9317.7999999999993</v>
      </c>
      <c r="AA447" s="1226">
        <f>W447*Z447</f>
        <v>74542.399999999994</v>
      </c>
      <c r="AB447" s="1226">
        <f t="shared" si="611"/>
        <v>113597.75999999999</v>
      </c>
      <c r="AC447" s="1179"/>
      <c r="AD447" s="1225">
        <v>4881.92</v>
      </c>
      <c r="AE447" s="1226">
        <f t="shared" si="623"/>
        <v>0</v>
      </c>
      <c r="AF447" s="1225">
        <v>9317.7999999999993</v>
      </c>
      <c r="AG447" s="1226">
        <f>AC447*AF447</f>
        <v>0</v>
      </c>
      <c r="AH447" s="1226">
        <f t="shared" si="612"/>
        <v>0</v>
      </c>
      <c r="AI447" s="1179"/>
      <c r="AJ447" s="1225">
        <v>4881.92</v>
      </c>
      <c r="AK447" s="1226">
        <f t="shared" si="624"/>
        <v>0</v>
      </c>
      <c r="AL447" s="1225">
        <v>9317.7999999999993</v>
      </c>
      <c r="AM447" s="1226">
        <f>AI447*AL447</f>
        <v>0</v>
      </c>
      <c r="AN447" s="1226">
        <f t="shared" si="613"/>
        <v>0</v>
      </c>
      <c r="AO447" s="1179"/>
      <c r="AP447" s="1225">
        <v>4881.92</v>
      </c>
      <c r="AQ447" s="1226">
        <f t="shared" si="625"/>
        <v>0</v>
      </c>
      <c r="AR447" s="1225">
        <v>9317.7999999999993</v>
      </c>
      <c r="AS447" s="1226">
        <f>AO447*AR447</f>
        <v>0</v>
      </c>
      <c r="AT447" s="1226">
        <f t="shared" si="614"/>
        <v>0</v>
      </c>
      <c r="AU447" s="1179"/>
      <c r="AV447" s="1225">
        <v>4881.92</v>
      </c>
      <c r="AW447" s="1226">
        <f t="shared" si="626"/>
        <v>0</v>
      </c>
      <c r="AX447" s="1225">
        <v>9317.7999999999993</v>
      </c>
      <c r="AY447" s="1226">
        <f>AU447*AX447</f>
        <v>0</v>
      </c>
      <c r="AZ447" s="1226">
        <f t="shared" si="615"/>
        <v>0</v>
      </c>
      <c r="BA447" s="1179"/>
      <c r="BB447" s="1222">
        <v>4881.92</v>
      </c>
      <c r="BC447" s="1223">
        <f t="shared" si="627"/>
        <v>0</v>
      </c>
      <c r="BD447" s="1222">
        <v>9317.7999999999993</v>
      </c>
      <c r="BE447" s="1223">
        <f>BA447*BD447</f>
        <v>0</v>
      </c>
      <c r="BF447" s="1223">
        <f t="shared" si="616"/>
        <v>0</v>
      </c>
      <c r="BG447" s="1223"/>
      <c r="BH447" s="1166">
        <f t="shared" si="584"/>
        <v>8</v>
      </c>
      <c r="BI447" s="1222">
        <v>4881.92</v>
      </c>
      <c r="BJ447" s="1223">
        <f t="shared" si="628"/>
        <v>39055.360000000001</v>
      </c>
      <c r="BK447" s="1222">
        <v>9317.7999999999993</v>
      </c>
      <c r="BL447" s="1223">
        <f>BH447*BK447</f>
        <v>74542.399999999994</v>
      </c>
      <c r="BM447" s="1223">
        <f t="shared" si="617"/>
        <v>113597.75999999999</v>
      </c>
      <c r="BN447" s="1166">
        <f t="shared" si="585"/>
        <v>13</v>
      </c>
      <c r="BO447" s="1222">
        <v>4881.92</v>
      </c>
      <c r="BP447" s="1223">
        <f t="shared" si="629"/>
        <v>63464.959999999999</v>
      </c>
      <c r="BQ447" s="1222">
        <v>9317.7999999999993</v>
      </c>
      <c r="BR447" s="1223">
        <f>BN447*BQ447</f>
        <v>121131.4</v>
      </c>
      <c r="BS447" s="1223">
        <f t="shared" si="618"/>
        <v>184596.36</v>
      </c>
    </row>
    <row r="448" spans="1:75" s="1189" customFormat="1" outlineLevel="1" x14ac:dyDescent="0.2">
      <c r="A448" s="1264" t="s">
        <v>1571</v>
      </c>
      <c r="B448" s="1250" t="s">
        <v>1572</v>
      </c>
      <c r="C448" s="1188" t="s">
        <v>33</v>
      </c>
      <c r="D448" s="1251">
        <v>18.317</v>
      </c>
      <c r="E448" s="1222">
        <v>75944.7</v>
      </c>
      <c r="F448" s="1223">
        <f t="shared" si="619"/>
        <v>1391079.0699</v>
      </c>
      <c r="G448" s="1222">
        <v>264332.65000000002</v>
      </c>
      <c r="H448" s="1223">
        <f>D448*G448</f>
        <v>4841781.1500500003</v>
      </c>
      <c r="I448" s="1223">
        <f t="shared" si="608"/>
        <v>6232860.2199499998</v>
      </c>
      <c r="J448" s="1223"/>
      <c r="K448" s="1186"/>
      <c r="L448" s="1225">
        <v>75944.7</v>
      </c>
      <c r="M448" s="1226">
        <f t="shared" si="620"/>
        <v>0</v>
      </c>
      <c r="N448" s="1225">
        <v>264332.65000000002</v>
      </c>
      <c r="O448" s="1226">
        <f>K448*N448</f>
        <v>0</v>
      </c>
      <c r="P448" s="1226">
        <f t="shared" si="609"/>
        <v>0</v>
      </c>
      <c r="Q448" s="1186"/>
      <c r="R448" s="1225">
        <v>75944.7</v>
      </c>
      <c r="S448" s="1226">
        <f t="shared" si="621"/>
        <v>0</v>
      </c>
      <c r="T448" s="1225">
        <v>264332.65000000002</v>
      </c>
      <c r="U448" s="1226">
        <f>Q448*T448</f>
        <v>0</v>
      </c>
      <c r="V448" s="1226">
        <f t="shared" si="610"/>
        <v>0</v>
      </c>
      <c r="W448" s="1251">
        <v>11</v>
      </c>
      <c r="X448" s="1225">
        <v>75944.7</v>
      </c>
      <c r="Y448" s="1226">
        <f t="shared" si="622"/>
        <v>835391.7</v>
      </c>
      <c r="Z448" s="1225">
        <v>264332.65000000002</v>
      </c>
      <c r="AA448" s="1226">
        <f>W448*Z448</f>
        <v>2907659.1500000004</v>
      </c>
      <c r="AB448" s="1226">
        <f t="shared" si="611"/>
        <v>3743050.8500000006</v>
      </c>
      <c r="AC448" s="1186"/>
      <c r="AD448" s="1225">
        <v>75944.7</v>
      </c>
      <c r="AE448" s="1226">
        <f t="shared" si="623"/>
        <v>0</v>
      </c>
      <c r="AF448" s="1225">
        <v>264332.65000000002</v>
      </c>
      <c r="AG448" s="1226">
        <f>AC448*AF448</f>
        <v>0</v>
      </c>
      <c r="AH448" s="1226">
        <f t="shared" si="612"/>
        <v>0</v>
      </c>
      <c r="AI448" s="1186"/>
      <c r="AJ448" s="1225">
        <v>75944.7</v>
      </c>
      <c r="AK448" s="1226">
        <f t="shared" si="624"/>
        <v>0</v>
      </c>
      <c r="AL448" s="1225">
        <v>264332.65000000002</v>
      </c>
      <c r="AM448" s="1226">
        <f>AI448*AL448</f>
        <v>0</v>
      </c>
      <c r="AN448" s="1226">
        <f t="shared" si="613"/>
        <v>0</v>
      </c>
      <c r="AO448" s="1186"/>
      <c r="AP448" s="1225">
        <v>75944.7</v>
      </c>
      <c r="AQ448" s="1226">
        <f t="shared" si="625"/>
        <v>0</v>
      </c>
      <c r="AR448" s="1225">
        <v>264332.65000000002</v>
      </c>
      <c r="AS448" s="1226">
        <f>AO448*AR448</f>
        <v>0</v>
      </c>
      <c r="AT448" s="1226">
        <f t="shared" si="614"/>
        <v>0</v>
      </c>
      <c r="AU448" s="1186"/>
      <c r="AV448" s="1225">
        <v>75944.7</v>
      </c>
      <c r="AW448" s="1226">
        <f t="shared" si="626"/>
        <v>0</v>
      </c>
      <c r="AX448" s="1225">
        <v>264332.65000000002</v>
      </c>
      <c r="AY448" s="1226">
        <f>AU448*AX448</f>
        <v>0</v>
      </c>
      <c r="AZ448" s="1226">
        <f t="shared" si="615"/>
        <v>0</v>
      </c>
      <c r="BA448" s="1186"/>
      <c r="BB448" s="1222">
        <v>75944.7</v>
      </c>
      <c r="BC448" s="1223">
        <f t="shared" si="627"/>
        <v>0</v>
      </c>
      <c r="BD448" s="1222">
        <v>264332.65000000002</v>
      </c>
      <c r="BE448" s="1223">
        <f>BA448*BD448</f>
        <v>0</v>
      </c>
      <c r="BF448" s="1223">
        <f t="shared" si="616"/>
        <v>0</v>
      </c>
      <c r="BG448" s="1223"/>
      <c r="BH448" s="1166">
        <f t="shared" si="584"/>
        <v>11</v>
      </c>
      <c r="BI448" s="1222">
        <v>75944.7</v>
      </c>
      <c r="BJ448" s="1223">
        <f t="shared" si="628"/>
        <v>835391.7</v>
      </c>
      <c r="BK448" s="1222">
        <v>264332.65000000002</v>
      </c>
      <c r="BL448" s="1223">
        <f>BH448*BK448</f>
        <v>2907659.1500000004</v>
      </c>
      <c r="BM448" s="1223">
        <f t="shared" si="617"/>
        <v>3743050.8500000006</v>
      </c>
      <c r="BN448" s="1166">
        <f t="shared" si="585"/>
        <v>7.3170000000000002</v>
      </c>
      <c r="BO448" s="1222">
        <v>75944.7</v>
      </c>
      <c r="BP448" s="1223">
        <f t="shared" si="629"/>
        <v>555687.36990000005</v>
      </c>
      <c r="BQ448" s="1222">
        <v>264332.65000000002</v>
      </c>
      <c r="BR448" s="1223">
        <f>BN448*BQ448</f>
        <v>1934122.0000500001</v>
      </c>
      <c r="BS448" s="1223">
        <f t="shared" si="618"/>
        <v>2489809.3699500002</v>
      </c>
    </row>
    <row r="449" spans="1:203" s="1160" customFormat="1" ht="15" hidden="1" outlineLevel="1" x14ac:dyDescent="0.25">
      <c r="A449" s="1259" t="s">
        <v>907</v>
      </c>
      <c r="B449" s="1210" t="s">
        <v>443</v>
      </c>
      <c r="C449" s="1191"/>
      <c r="D449" s="1191"/>
      <c r="E449" s="1211"/>
      <c r="F449" s="1211">
        <f>SUM(F450:F455)</f>
        <v>251244.89999999997</v>
      </c>
      <c r="G449" s="1211"/>
      <c r="H449" s="1211">
        <f>SUM(H450:H455)</f>
        <v>149682</v>
      </c>
      <c r="I449" s="1211">
        <f>SUM(I450:I455)</f>
        <v>400926.9</v>
      </c>
      <c r="J449" s="1211"/>
      <c r="K449" s="1192"/>
      <c r="L449" s="1191"/>
      <c r="M449" s="1191">
        <f>SUM(M450:M455)</f>
        <v>0</v>
      </c>
      <c r="N449" s="1191"/>
      <c r="O449" s="1191">
        <f>SUM(O450:O455)</f>
        <v>0</v>
      </c>
      <c r="P449" s="1191">
        <f>SUM(P450:P455)</f>
        <v>0</v>
      </c>
      <c r="Q449" s="1192"/>
      <c r="R449" s="1191"/>
      <c r="S449" s="1191">
        <f>SUM(S450:S455)</f>
        <v>0</v>
      </c>
      <c r="T449" s="1191"/>
      <c r="U449" s="1191">
        <f>SUM(U450:U455)</f>
        <v>0</v>
      </c>
      <c r="V449" s="1191">
        <f>SUM(V450:V455)</f>
        <v>0</v>
      </c>
      <c r="W449" s="1193"/>
      <c r="X449" s="1191"/>
      <c r="Y449" s="1191">
        <f>SUM(Y450:Y455)</f>
        <v>0</v>
      </c>
      <c r="Z449" s="1191"/>
      <c r="AA449" s="1191">
        <f>SUM(AA450:AA455)</f>
        <v>0</v>
      </c>
      <c r="AB449" s="1191">
        <f>SUM(AB450:AB455)</f>
        <v>0</v>
      </c>
      <c r="AC449" s="1192"/>
      <c r="AD449" s="1191"/>
      <c r="AE449" s="1191">
        <f>SUM(AE450:AE455)</f>
        <v>0</v>
      </c>
      <c r="AF449" s="1191"/>
      <c r="AG449" s="1191">
        <f>SUM(AG450:AG455)</f>
        <v>0</v>
      </c>
      <c r="AH449" s="1191">
        <f>SUM(AH450:AH455)</f>
        <v>0</v>
      </c>
      <c r="AI449" s="1192"/>
      <c r="AJ449" s="1191"/>
      <c r="AK449" s="1191">
        <f>SUM(AK450:AK455)</f>
        <v>0</v>
      </c>
      <c r="AL449" s="1191"/>
      <c r="AM449" s="1191">
        <f>SUM(AM450:AM455)</f>
        <v>0</v>
      </c>
      <c r="AN449" s="1191">
        <f>SUM(AN450:AN455)</f>
        <v>0</v>
      </c>
      <c r="AO449" s="1192"/>
      <c r="AP449" s="1191"/>
      <c r="AQ449" s="1191">
        <f>SUM(AQ450:AQ455)</f>
        <v>0</v>
      </c>
      <c r="AR449" s="1191"/>
      <c r="AS449" s="1191">
        <f>SUM(AS450:AS455)</f>
        <v>0</v>
      </c>
      <c r="AT449" s="1191">
        <f>SUM(AT450:AT455)</f>
        <v>0</v>
      </c>
      <c r="AU449" s="1192"/>
      <c r="AV449" s="1191"/>
      <c r="AW449" s="1191">
        <f>SUM(AW450:AW455)</f>
        <v>0</v>
      </c>
      <c r="AX449" s="1191"/>
      <c r="AY449" s="1191">
        <f>SUM(AY450:AY455)</f>
        <v>0</v>
      </c>
      <c r="AZ449" s="1191">
        <f>SUM(AZ450:AZ455)</f>
        <v>0</v>
      </c>
      <c r="BA449" s="1192"/>
      <c r="BB449" s="1211"/>
      <c r="BC449" s="1211">
        <f>SUM(BC450:BC455)</f>
        <v>0</v>
      </c>
      <c r="BD449" s="1211"/>
      <c r="BE449" s="1211">
        <f>SUM(BE450:BE455)</f>
        <v>0</v>
      </c>
      <c r="BF449" s="1211">
        <f>SUM(BF450:BF455)</f>
        <v>0</v>
      </c>
      <c r="BG449" s="1211"/>
      <c r="BH449" s="1166">
        <f t="shared" si="584"/>
        <v>0</v>
      </c>
      <c r="BI449" s="1211"/>
      <c r="BJ449" s="1211">
        <f>SUM(BJ450:BJ455)</f>
        <v>0</v>
      </c>
      <c r="BK449" s="1211"/>
      <c r="BL449" s="1211">
        <f>SUM(BL450:BL455)</f>
        <v>0</v>
      </c>
      <c r="BM449" s="1211">
        <f>SUM(BM450:BM455)</f>
        <v>0</v>
      </c>
      <c r="BN449" s="1166">
        <f t="shared" si="585"/>
        <v>0</v>
      </c>
      <c r="BO449" s="1211"/>
      <c r="BP449" s="1211">
        <f>SUM(BP450:BP455)</f>
        <v>251244.89999999997</v>
      </c>
      <c r="BQ449" s="1211"/>
      <c r="BR449" s="1211">
        <f>SUM(BR450:BR455)</f>
        <v>149682</v>
      </c>
      <c r="BS449" s="1211">
        <f>SUM(BS450:BS455)</f>
        <v>400926.9</v>
      </c>
    </row>
    <row r="450" spans="1:203" hidden="1" outlineLevel="1" x14ac:dyDescent="0.2">
      <c r="A450" s="1258" t="s">
        <v>908</v>
      </c>
      <c r="B450" s="1213" t="s">
        <v>443</v>
      </c>
      <c r="C450" s="1177" t="s">
        <v>31</v>
      </c>
      <c r="D450" s="1177">
        <v>7</v>
      </c>
      <c r="E450" s="1222">
        <v>19650</v>
      </c>
      <c r="F450" s="1223">
        <f t="shared" ref="F450:F455" si="630">D450*E450</f>
        <v>137550</v>
      </c>
      <c r="G450" s="1222">
        <v>8580</v>
      </c>
      <c r="H450" s="1223">
        <f t="shared" ref="H450:H455" si="631">D450*G450</f>
        <v>60060</v>
      </c>
      <c r="I450" s="1223">
        <f t="shared" ref="I450:I455" si="632">E450*D450+G450*D450</f>
        <v>197610</v>
      </c>
      <c r="J450" s="1223"/>
      <c r="K450" s="1179"/>
      <c r="L450" s="1225">
        <v>19650</v>
      </c>
      <c r="M450" s="1226">
        <f t="shared" ref="M450:M455" si="633">K450*L450</f>
        <v>0</v>
      </c>
      <c r="N450" s="1225">
        <v>8580</v>
      </c>
      <c r="O450" s="1226">
        <f t="shared" ref="O450:O455" si="634">K450*N450</f>
        <v>0</v>
      </c>
      <c r="P450" s="1226">
        <f t="shared" ref="P450:P455" si="635">L450*K450+N450*K450</f>
        <v>0</v>
      </c>
      <c r="Q450" s="1179"/>
      <c r="R450" s="1225">
        <v>19650</v>
      </c>
      <c r="S450" s="1226">
        <f t="shared" ref="S450:S455" si="636">Q450*R450</f>
        <v>0</v>
      </c>
      <c r="T450" s="1225">
        <v>8580</v>
      </c>
      <c r="U450" s="1226">
        <f t="shared" ref="U450:U455" si="637">Q450*T450</f>
        <v>0</v>
      </c>
      <c r="V450" s="1226">
        <f t="shared" ref="V450:V455" si="638">R450*Q450+T450*Q450</f>
        <v>0</v>
      </c>
      <c r="W450" s="1188"/>
      <c r="X450" s="1225">
        <v>19650</v>
      </c>
      <c r="Y450" s="1226">
        <f t="shared" ref="Y450:Y455" si="639">W450*X450</f>
        <v>0</v>
      </c>
      <c r="Z450" s="1225">
        <v>8580</v>
      </c>
      <c r="AA450" s="1226">
        <f t="shared" ref="AA450:AA455" si="640">W450*Z450</f>
        <v>0</v>
      </c>
      <c r="AB450" s="1226">
        <f t="shared" ref="AB450:AB455" si="641">X450*W450+Z450*W450</f>
        <v>0</v>
      </c>
      <c r="AC450" s="1179"/>
      <c r="AD450" s="1225">
        <v>19650</v>
      </c>
      <c r="AE450" s="1226">
        <f t="shared" ref="AE450:AE455" si="642">AC450*AD450</f>
        <v>0</v>
      </c>
      <c r="AF450" s="1225">
        <v>8580</v>
      </c>
      <c r="AG450" s="1226">
        <f t="shared" ref="AG450:AG455" si="643">AC450*AF450</f>
        <v>0</v>
      </c>
      <c r="AH450" s="1226">
        <f t="shared" ref="AH450:AH455" si="644">AD450*AC450+AF450*AC450</f>
        <v>0</v>
      </c>
      <c r="AI450" s="1179"/>
      <c r="AJ450" s="1225">
        <v>19650</v>
      </c>
      <c r="AK450" s="1226">
        <f t="shared" ref="AK450:AK455" si="645">AI450*AJ450</f>
        <v>0</v>
      </c>
      <c r="AL450" s="1225">
        <v>8580</v>
      </c>
      <c r="AM450" s="1226">
        <f t="shared" ref="AM450:AM455" si="646">AI450*AL450</f>
        <v>0</v>
      </c>
      <c r="AN450" s="1226">
        <f t="shared" ref="AN450:AN455" si="647">AJ450*AI450+AL450*AI450</f>
        <v>0</v>
      </c>
      <c r="AO450" s="1179"/>
      <c r="AP450" s="1225">
        <v>19650</v>
      </c>
      <c r="AQ450" s="1226">
        <f t="shared" ref="AQ450:AQ455" si="648">AO450*AP450</f>
        <v>0</v>
      </c>
      <c r="AR450" s="1225">
        <v>8580</v>
      </c>
      <c r="AS450" s="1226">
        <f t="shared" ref="AS450:AS455" si="649">AO450*AR450</f>
        <v>0</v>
      </c>
      <c r="AT450" s="1226">
        <f t="shared" ref="AT450:AT455" si="650">AP450*AO450+AR450*AO450</f>
        <v>0</v>
      </c>
      <c r="AU450" s="1179"/>
      <c r="AV450" s="1225">
        <v>19650</v>
      </c>
      <c r="AW450" s="1226">
        <f t="shared" ref="AW450:AW455" si="651">AU450*AV450</f>
        <v>0</v>
      </c>
      <c r="AX450" s="1225">
        <v>8580</v>
      </c>
      <c r="AY450" s="1226">
        <f t="shared" ref="AY450:AY455" si="652">AU450*AX450</f>
        <v>0</v>
      </c>
      <c r="AZ450" s="1226">
        <f t="shared" ref="AZ450:AZ455" si="653">AV450*AU450+AX450*AU450</f>
        <v>0</v>
      </c>
      <c r="BA450" s="1179"/>
      <c r="BB450" s="1222">
        <v>19650</v>
      </c>
      <c r="BC450" s="1223">
        <f t="shared" ref="BC450:BC455" si="654">BA450*BB450</f>
        <v>0</v>
      </c>
      <c r="BD450" s="1222">
        <v>8580</v>
      </c>
      <c r="BE450" s="1223">
        <f t="shared" ref="BE450:BE455" si="655">BA450*BD450</f>
        <v>0</v>
      </c>
      <c r="BF450" s="1223">
        <f t="shared" ref="BF450:BF455" si="656">BB450*BA450+BD450*BA450</f>
        <v>0</v>
      </c>
      <c r="BG450" s="1223"/>
      <c r="BH450" s="1166">
        <f t="shared" si="584"/>
        <v>0</v>
      </c>
      <c r="BI450" s="1222">
        <v>19650</v>
      </c>
      <c r="BJ450" s="1223">
        <f t="shared" ref="BJ450:BJ455" si="657">BH450*BI450</f>
        <v>0</v>
      </c>
      <c r="BK450" s="1222">
        <v>8580</v>
      </c>
      <c r="BL450" s="1223">
        <f t="shared" ref="BL450:BL455" si="658">BH450*BK450</f>
        <v>0</v>
      </c>
      <c r="BM450" s="1223">
        <f t="shared" ref="BM450:BM455" si="659">BI450*BH450+BK450*BH450</f>
        <v>0</v>
      </c>
      <c r="BN450" s="1166">
        <f t="shared" si="585"/>
        <v>7</v>
      </c>
      <c r="BO450" s="1222">
        <v>19650</v>
      </c>
      <c r="BP450" s="1223">
        <f t="shared" ref="BP450:BP455" si="660">BN450*BO450</f>
        <v>137550</v>
      </c>
      <c r="BQ450" s="1222">
        <v>8580</v>
      </c>
      <c r="BR450" s="1223">
        <f t="shared" ref="BR450:BR455" si="661">BN450*BQ450</f>
        <v>60060</v>
      </c>
      <c r="BS450" s="1223">
        <f t="shared" ref="BS450:BS455" si="662">BO450*BN450+BQ450*BN450</f>
        <v>197610</v>
      </c>
    </row>
    <row r="451" spans="1:203" hidden="1" outlineLevel="1" x14ac:dyDescent="0.2">
      <c r="A451" s="1258" t="s">
        <v>911</v>
      </c>
      <c r="B451" s="1213" t="s">
        <v>444</v>
      </c>
      <c r="C451" s="1177" t="s">
        <v>1167</v>
      </c>
      <c r="D451" s="1177">
        <v>21</v>
      </c>
      <c r="E451" s="1222">
        <v>1021.8</v>
      </c>
      <c r="F451" s="1223">
        <f t="shared" si="630"/>
        <v>21457.8</v>
      </c>
      <c r="G451" s="1222">
        <v>1248</v>
      </c>
      <c r="H451" s="1223">
        <f t="shared" si="631"/>
        <v>26208</v>
      </c>
      <c r="I451" s="1223">
        <f t="shared" si="632"/>
        <v>47665.8</v>
      </c>
      <c r="J451" s="1223"/>
      <c r="K451" s="1179"/>
      <c r="L451" s="1225">
        <v>1021.8</v>
      </c>
      <c r="M451" s="1226">
        <f t="shared" si="633"/>
        <v>0</v>
      </c>
      <c r="N451" s="1225">
        <v>1248</v>
      </c>
      <c r="O451" s="1226">
        <f t="shared" si="634"/>
        <v>0</v>
      </c>
      <c r="P451" s="1226">
        <f t="shared" si="635"/>
        <v>0</v>
      </c>
      <c r="Q451" s="1179"/>
      <c r="R451" s="1225">
        <v>1021.8</v>
      </c>
      <c r="S451" s="1226">
        <f t="shared" si="636"/>
        <v>0</v>
      </c>
      <c r="T451" s="1225">
        <v>1248</v>
      </c>
      <c r="U451" s="1226">
        <f t="shared" si="637"/>
        <v>0</v>
      </c>
      <c r="V451" s="1226">
        <f t="shared" si="638"/>
        <v>0</v>
      </c>
      <c r="W451" s="1188"/>
      <c r="X451" s="1225">
        <v>1021.8</v>
      </c>
      <c r="Y451" s="1226">
        <f t="shared" si="639"/>
        <v>0</v>
      </c>
      <c r="Z451" s="1225">
        <v>1248</v>
      </c>
      <c r="AA451" s="1226">
        <f t="shared" si="640"/>
        <v>0</v>
      </c>
      <c r="AB451" s="1226">
        <f t="shared" si="641"/>
        <v>0</v>
      </c>
      <c r="AC451" s="1179"/>
      <c r="AD451" s="1225">
        <v>1021.8</v>
      </c>
      <c r="AE451" s="1226">
        <f t="shared" si="642"/>
        <v>0</v>
      </c>
      <c r="AF451" s="1225">
        <v>1248</v>
      </c>
      <c r="AG451" s="1226">
        <f t="shared" si="643"/>
        <v>0</v>
      </c>
      <c r="AH451" s="1226">
        <f t="shared" si="644"/>
        <v>0</v>
      </c>
      <c r="AI451" s="1179"/>
      <c r="AJ451" s="1225">
        <v>1021.8</v>
      </c>
      <c r="AK451" s="1226">
        <f t="shared" si="645"/>
        <v>0</v>
      </c>
      <c r="AL451" s="1225">
        <v>1248</v>
      </c>
      <c r="AM451" s="1226">
        <f t="shared" si="646"/>
        <v>0</v>
      </c>
      <c r="AN451" s="1226">
        <f t="shared" si="647"/>
        <v>0</v>
      </c>
      <c r="AO451" s="1179"/>
      <c r="AP451" s="1225">
        <v>1021.8</v>
      </c>
      <c r="AQ451" s="1226">
        <f t="shared" si="648"/>
        <v>0</v>
      </c>
      <c r="AR451" s="1225">
        <v>1248</v>
      </c>
      <c r="AS451" s="1226">
        <f t="shared" si="649"/>
        <v>0</v>
      </c>
      <c r="AT451" s="1226">
        <f t="shared" si="650"/>
        <v>0</v>
      </c>
      <c r="AU451" s="1179"/>
      <c r="AV451" s="1225">
        <v>1021.8</v>
      </c>
      <c r="AW451" s="1226">
        <f t="shared" si="651"/>
        <v>0</v>
      </c>
      <c r="AX451" s="1225">
        <v>1248</v>
      </c>
      <c r="AY451" s="1226">
        <f t="shared" si="652"/>
        <v>0</v>
      </c>
      <c r="AZ451" s="1226">
        <f t="shared" si="653"/>
        <v>0</v>
      </c>
      <c r="BA451" s="1179"/>
      <c r="BB451" s="1222">
        <v>1021.8</v>
      </c>
      <c r="BC451" s="1223">
        <f t="shared" si="654"/>
        <v>0</v>
      </c>
      <c r="BD451" s="1222">
        <v>1248</v>
      </c>
      <c r="BE451" s="1223">
        <f t="shared" si="655"/>
        <v>0</v>
      </c>
      <c r="BF451" s="1223">
        <f t="shared" si="656"/>
        <v>0</v>
      </c>
      <c r="BG451" s="1223"/>
      <c r="BH451" s="1166">
        <f t="shared" si="584"/>
        <v>0</v>
      </c>
      <c r="BI451" s="1222">
        <v>1021.8</v>
      </c>
      <c r="BJ451" s="1223">
        <f t="shared" si="657"/>
        <v>0</v>
      </c>
      <c r="BK451" s="1222">
        <v>1248</v>
      </c>
      <c r="BL451" s="1223">
        <f t="shared" si="658"/>
        <v>0</v>
      </c>
      <c r="BM451" s="1223">
        <f t="shared" si="659"/>
        <v>0</v>
      </c>
      <c r="BN451" s="1166">
        <f t="shared" si="585"/>
        <v>21</v>
      </c>
      <c r="BO451" s="1222">
        <v>1021.8</v>
      </c>
      <c r="BP451" s="1223">
        <f t="shared" si="660"/>
        <v>21457.8</v>
      </c>
      <c r="BQ451" s="1222">
        <v>1248</v>
      </c>
      <c r="BR451" s="1223">
        <f t="shared" si="661"/>
        <v>26208</v>
      </c>
      <c r="BS451" s="1223">
        <f t="shared" si="662"/>
        <v>47665.8</v>
      </c>
    </row>
    <row r="452" spans="1:203" hidden="1" outlineLevel="1" x14ac:dyDescent="0.2">
      <c r="A452" s="1258" t="s">
        <v>909</v>
      </c>
      <c r="B452" s="1213" t="s">
        <v>1573</v>
      </c>
      <c r="C452" s="1177" t="s">
        <v>1189</v>
      </c>
      <c r="D452" s="1177">
        <v>0.05</v>
      </c>
      <c r="E452" s="1222">
        <v>8646</v>
      </c>
      <c r="F452" s="1223">
        <f t="shared" si="630"/>
        <v>432.3</v>
      </c>
      <c r="G452" s="1222">
        <v>23400</v>
      </c>
      <c r="H452" s="1223">
        <f t="shared" si="631"/>
        <v>1170</v>
      </c>
      <c r="I452" s="1223">
        <f t="shared" si="632"/>
        <v>1602.3</v>
      </c>
      <c r="J452" s="1223"/>
      <c r="K452" s="1179"/>
      <c r="L452" s="1225">
        <v>8646</v>
      </c>
      <c r="M452" s="1226">
        <f t="shared" si="633"/>
        <v>0</v>
      </c>
      <c r="N452" s="1225">
        <v>23400</v>
      </c>
      <c r="O452" s="1226">
        <f t="shared" si="634"/>
        <v>0</v>
      </c>
      <c r="P452" s="1226">
        <f t="shared" si="635"/>
        <v>0</v>
      </c>
      <c r="Q452" s="1179"/>
      <c r="R452" s="1225">
        <v>8646</v>
      </c>
      <c r="S452" s="1226">
        <f t="shared" si="636"/>
        <v>0</v>
      </c>
      <c r="T452" s="1225">
        <v>23400</v>
      </c>
      <c r="U452" s="1226">
        <f t="shared" si="637"/>
        <v>0</v>
      </c>
      <c r="V452" s="1226">
        <f t="shared" si="638"/>
        <v>0</v>
      </c>
      <c r="W452" s="1188"/>
      <c r="X452" s="1225">
        <v>8646</v>
      </c>
      <c r="Y452" s="1226">
        <f t="shared" si="639"/>
        <v>0</v>
      </c>
      <c r="Z452" s="1225">
        <v>23400</v>
      </c>
      <c r="AA452" s="1226">
        <f t="shared" si="640"/>
        <v>0</v>
      </c>
      <c r="AB452" s="1226">
        <f t="shared" si="641"/>
        <v>0</v>
      </c>
      <c r="AC452" s="1179"/>
      <c r="AD452" s="1225">
        <v>8646</v>
      </c>
      <c r="AE452" s="1226">
        <f t="shared" si="642"/>
        <v>0</v>
      </c>
      <c r="AF452" s="1225">
        <v>23400</v>
      </c>
      <c r="AG452" s="1226">
        <f t="shared" si="643"/>
        <v>0</v>
      </c>
      <c r="AH452" s="1226">
        <f t="shared" si="644"/>
        <v>0</v>
      </c>
      <c r="AI452" s="1179"/>
      <c r="AJ452" s="1225">
        <v>8646</v>
      </c>
      <c r="AK452" s="1226">
        <f t="shared" si="645"/>
        <v>0</v>
      </c>
      <c r="AL452" s="1225">
        <v>23400</v>
      </c>
      <c r="AM452" s="1226">
        <f t="shared" si="646"/>
        <v>0</v>
      </c>
      <c r="AN452" s="1226">
        <f t="shared" si="647"/>
        <v>0</v>
      </c>
      <c r="AO452" s="1179"/>
      <c r="AP452" s="1225">
        <v>8646</v>
      </c>
      <c r="AQ452" s="1226">
        <f t="shared" si="648"/>
        <v>0</v>
      </c>
      <c r="AR452" s="1225">
        <v>23400</v>
      </c>
      <c r="AS452" s="1226">
        <f t="shared" si="649"/>
        <v>0</v>
      </c>
      <c r="AT452" s="1226">
        <f t="shared" si="650"/>
        <v>0</v>
      </c>
      <c r="AU452" s="1179"/>
      <c r="AV452" s="1225">
        <v>8646</v>
      </c>
      <c r="AW452" s="1226">
        <f t="shared" si="651"/>
        <v>0</v>
      </c>
      <c r="AX452" s="1225">
        <v>23400</v>
      </c>
      <c r="AY452" s="1226">
        <f t="shared" si="652"/>
        <v>0</v>
      </c>
      <c r="AZ452" s="1226">
        <f t="shared" si="653"/>
        <v>0</v>
      </c>
      <c r="BA452" s="1179"/>
      <c r="BB452" s="1222">
        <v>8646</v>
      </c>
      <c r="BC452" s="1223">
        <f t="shared" si="654"/>
        <v>0</v>
      </c>
      <c r="BD452" s="1222">
        <v>23400</v>
      </c>
      <c r="BE452" s="1223">
        <f t="shared" si="655"/>
        <v>0</v>
      </c>
      <c r="BF452" s="1223">
        <f t="shared" si="656"/>
        <v>0</v>
      </c>
      <c r="BG452" s="1223"/>
      <c r="BH452" s="1166">
        <f t="shared" si="584"/>
        <v>0</v>
      </c>
      <c r="BI452" s="1222">
        <v>8646</v>
      </c>
      <c r="BJ452" s="1223">
        <f t="shared" si="657"/>
        <v>0</v>
      </c>
      <c r="BK452" s="1222">
        <v>23400</v>
      </c>
      <c r="BL452" s="1223">
        <f t="shared" si="658"/>
        <v>0</v>
      </c>
      <c r="BM452" s="1223">
        <f t="shared" si="659"/>
        <v>0</v>
      </c>
      <c r="BN452" s="1166">
        <f t="shared" si="585"/>
        <v>0.05</v>
      </c>
      <c r="BO452" s="1222">
        <v>8646</v>
      </c>
      <c r="BP452" s="1223">
        <f t="shared" si="660"/>
        <v>432.3</v>
      </c>
      <c r="BQ452" s="1222">
        <v>23400</v>
      </c>
      <c r="BR452" s="1223">
        <f t="shared" si="661"/>
        <v>1170</v>
      </c>
      <c r="BS452" s="1223">
        <f t="shared" si="662"/>
        <v>1602.3</v>
      </c>
    </row>
    <row r="453" spans="1:203" hidden="1" outlineLevel="1" x14ac:dyDescent="0.2">
      <c r="A453" s="1258" t="s">
        <v>912</v>
      </c>
      <c r="B453" s="1213" t="s">
        <v>446</v>
      </c>
      <c r="C453" s="1177" t="s">
        <v>31</v>
      </c>
      <c r="D453" s="1177">
        <v>14</v>
      </c>
      <c r="E453" s="1222">
        <v>3615.6</v>
      </c>
      <c r="F453" s="1223">
        <f t="shared" si="630"/>
        <v>50618.400000000001</v>
      </c>
      <c r="G453" s="1222">
        <v>1560</v>
      </c>
      <c r="H453" s="1223">
        <f t="shared" si="631"/>
        <v>21840</v>
      </c>
      <c r="I453" s="1223">
        <f t="shared" si="632"/>
        <v>72458.399999999994</v>
      </c>
      <c r="J453" s="1223"/>
      <c r="K453" s="1179"/>
      <c r="L453" s="1225">
        <v>3615.6</v>
      </c>
      <c r="M453" s="1226">
        <f t="shared" si="633"/>
        <v>0</v>
      </c>
      <c r="N453" s="1225">
        <v>1560</v>
      </c>
      <c r="O453" s="1226">
        <f t="shared" si="634"/>
        <v>0</v>
      </c>
      <c r="P453" s="1226">
        <f t="shared" si="635"/>
        <v>0</v>
      </c>
      <c r="Q453" s="1179"/>
      <c r="R453" s="1225">
        <v>3615.6</v>
      </c>
      <c r="S453" s="1226">
        <f t="shared" si="636"/>
        <v>0</v>
      </c>
      <c r="T453" s="1225">
        <v>1560</v>
      </c>
      <c r="U453" s="1226">
        <f t="shared" si="637"/>
        <v>0</v>
      </c>
      <c r="V453" s="1226">
        <f t="shared" si="638"/>
        <v>0</v>
      </c>
      <c r="W453" s="1188"/>
      <c r="X453" s="1225">
        <v>3615.6</v>
      </c>
      <c r="Y453" s="1226">
        <f t="shared" si="639"/>
        <v>0</v>
      </c>
      <c r="Z453" s="1225">
        <v>1560</v>
      </c>
      <c r="AA453" s="1226">
        <f t="shared" si="640"/>
        <v>0</v>
      </c>
      <c r="AB453" s="1226">
        <f t="shared" si="641"/>
        <v>0</v>
      </c>
      <c r="AC453" s="1179"/>
      <c r="AD453" s="1225">
        <v>3615.6</v>
      </c>
      <c r="AE453" s="1226">
        <f t="shared" si="642"/>
        <v>0</v>
      </c>
      <c r="AF453" s="1225">
        <v>1560</v>
      </c>
      <c r="AG453" s="1226">
        <f t="shared" si="643"/>
        <v>0</v>
      </c>
      <c r="AH453" s="1226">
        <f t="shared" si="644"/>
        <v>0</v>
      </c>
      <c r="AI453" s="1179"/>
      <c r="AJ453" s="1225">
        <v>3615.6</v>
      </c>
      <c r="AK453" s="1226">
        <f t="shared" si="645"/>
        <v>0</v>
      </c>
      <c r="AL453" s="1225">
        <v>1560</v>
      </c>
      <c r="AM453" s="1226">
        <f t="shared" si="646"/>
        <v>0</v>
      </c>
      <c r="AN453" s="1226">
        <f t="shared" si="647"/>
        <v>0</v>
      </c>
      <c r="AO453" s="1179"/>
      <c r="AP453" s="1225">
        <v>3615.6</v>
      </c>
      <c r="AQ453" s="1226">
        <f t="shared" si="648"/>
        <v>0</v>
      </c>
      <c r="AR453" s="1225">
        <v>1560</v>
      </c>
      <c r="AS453" s="1226">
        <f t="shared" si="649"/>
        <v>0</v>
      </c>
      <c r="AT453" s="1226">
        <f t="shared" si="650"/>
        <v>0</v>
      </c>
      <c r="AU453" s="1179"/>
      <c r="AV453" s="1225">
        <v>3615.6</v>
      </c>
      <c r="AW453" s="1226">
        <f t="shared" si="651"/>
        <v>0</v>
      </c>
      <c r="AX453" s="1225">
        <v>1560</v>
      </c>
      <c r="AY453" s="1226">
        <f t="shared" si="652"/>
        <v>0</v>
      </c>
      <c r="AZ453" s="1226">
        <f t="shared" si="653"/>
        <v>0</v>
      </c>
      <c r="BA453" s="1179"/>
      <c r="BB453" s="1222">
        <v>3615.6</v>
      </c>
      <c r="BC453" s="1223">
        <f t="shared" si="654"/>
        <v>0</v>
      </c>
      <c r="BD453" s="1222">
        <v>1560</v>
      </c>
      <c r="BE453" s="1223">
        <f t="shared" si="655"/>
        <v>0</v>
      </c>
      <c r="BF453" s="1223">
        <f t="shared" si="656"/>
        <v>0</v>
      </c>
      <c r="BG453" s="1223"/>
      <c r="BH453" s="1166">
        <f t="shared" si="584"/>
        <v>0</v>
      </c>
      <c r="BI453" s="1222">
        <v>3615.6</v>
      </c>
      <c r="BJ453" s="1223">
        <f t="shared" si="657"/>
        <v>0</v>
      </c>
      <c r="BK453" s="1222">
        <v>1560</v>
      </c>
      <c r="BL453" s="1223">
        <f t="shared" si="658"/>
        <v>0</v>
      </c>
      <c r="BM453" s="1223">
        <f t="shared" si="659"/>
        <v>0</v>
      </c>
      <c r="BN453" s="1166">
        <f t="shared" si="585"/>
        <v>14</v>
      </c>
      <c r="BO453" s="1222">
        <v>3615.6</v>
      </c>
      <c r="BP453" s="1223">
        <f t="shared" si="660"/>
        <v>50618.400000000001</v>
      </c>
      <c r="BQ453" s="1222">
        <v>1560</v>
      </c>
      <c r="BR453" s="1223">
        <f t="shared" si="661"/>
        <v>21840</v>
      </c>
      <c r="BS453" s="1223">
        <f t="shared" si="662"/>
        <v>72458.399999999994</v>
      </c>
    </row>
    <row r="454" spans="1:203" hidden="1" outlineLevel="1" x14ac:dyDescent="0.2">
      <c r="A454" s="1258" t="s">
        <v>910</v>
      </c>
      <c r="B454" s="1213" t="s">
        <v>447</v>
      </c>
      <c r="C454" s="1177" t="s">
        <v>31</v>
      </c>
      <c r="D454" s="1177">
        <v>7</v>
      </c>
      <c r="E454" s="1222">
        <v>5502</v>
      </c>
      <c r="F454" s="1223">
        <f t="shared" si="630"/>
        <v>38514</v>
      </c>
      <c r="G454" s="1222">
        <v>5460</v>
      </c>
      <c r="H454" s="1223">
        <f t="shared" si="631"/>
        <v>38220</v>
      </c>
      <c r="I454" s="1223">
        <f t="shared" si="632"/>
        <v>76734</v>
      </c>
      <c r="J454" s="1223"/>
      <c r="K454" s="1179"/>
      <c r="L454" s="1225">
        <v>5502</v>
      </c>
      <c r="M454" s="1226">
        <f t="shared" si="633"/>
        <v>0</v>
      </c>
      <c r="N454" s="1225">
        <v>5460</v>
      </c>
      <c r="O454" s="1226">
        <f t="shared" si="634"/>
        <v>0</v>
      </c>
      <c r="P454" s="1226">
        <f t="shared" si="635"/>
        <v>0</v>
      </c>
      <c r="Q454" s="1179"/>
      <c r="R454" s="1225">
        <v>5502</v>
      </c>
      <c r="S454" s="1226">
        <f t="shared" si="636"/>
        <v>0</v>
      </c>
      <c r="T454" s="1225">
        <v>5460</v>
      </c>
      <c r="U454" s="1226">
        <f t="shared" si="637"/>
        <v>0</v>
      </c>
      <c r="V454" s="1226">
        <f t="shared" si="638"/>
        <v>0</v>
      </c>
      <c r="W454" s="1188"/>
      <c r="X454" s="1225">
        <v>5502</v>
      </c>
      <c r="Y454" s="1226">
        <f t="shared" si="639"/>
        <v>0</v>
      </c>
      <c r="Z454" s="1225">
        <v>5460</v>
      </c>
      <c r="AA454" s="1226">
        <f t="shared" si="640"/>
        <v>0</v>
      </c>
      <c r="AB454" s="1226">
        <f t="shared" si="641"/>
        <v>0</v>
      </c>
      <c r="AC454" s="1179"/>
      <c r="AD454" s="1225">
        <v>5502</v>
      </c>
      <c r="AE454" s="1226">
        <f t="shared" si="642"/>
        <v>0</v>
      </c>
      <c r="AF454" s="1225">
        <v>5460</v>
      </c>
      <c r="AG454" s="1226">
        <f t="shared" si="643"/>
        <v>0</v>
      </c>
      <c r="AH454" s="1226">
        <f t="shared" si="644"/>
        <v>0</v>
      </c>
      <c r="AI454" s="1179"/>
      <c r="AJ454" s="1225">
        <v>5502</v>
      </c>
      <c r="AK454" s="1226">
        <f t="shared" si="645"/>
        <v>0</v>
      </c>
      <c r="AL454" s="1225">
        <v>5460</v>
      </c>
      <c r="AM454" s="1226">
        <f t="shared" si="646"/>
        <v>0</v>
      </c>
      <c r="AN454" s="1226">
        <f t="shared" si="647"/>
        <v>0</v>
      </c>
      <c r="AO454" s="1179"/>
      <c r="AP454" s="1225">
        <v>5502</v>
      </c>
      <c r="AQ454" s="1226">
        <f t="shared" si="648"/>
        <v>0</v>
      </c>
      <c r="AR454" s="1225">
        <v>5460</v>
      </c>
      <c r="AS454" s="1226">
        <f t="shared" si="649"/>
        <v>0</v>
      </c>
      <c r="AT454" s="1226">
        <f t="shared" si="650"/>
        <v>0</v>
      </c>
      <c r="AU454" s="1179"/>
      <c r="AV454" s="1225">
        <v>5502</v>
      </c>
      <c r="AW454" s="1226">
        <f t="shared" si="651"/>
        <v>0</v>
      </c>
      <c r="AX454" s="1225">
        <v>5460</v>
      </c>
      <c r="AY454" s="1226">
        <f t="shared" si="652"/>
        <v>0</v>
      </c>
      <c r="AZ454" s="1226">
        <f t="shared" si="653"/>
        <v>0</v>
      </c>
      <c r="BA454" s="1179"/>
      <c r="BB454" s="1222">
        <v>5502</v>
      </c>
      <c r="BC454" s="1223">
        <f t="shared" si="654"/>
        <v>0</v>
      </c>
      <c r="BD454" s="1222">
        <v>5460</v>
      </c>
      <c r="BE454" s="1223">
        <f t="shared" si="655"/>
        <v>0</v>
      </c>
      <c r="BF454" s="1223">
        <f t="shared" si="656"/>
        <v>0</v>
      </c>
      <c r="BG454" s="1223"/>
      <c r="BH454" s="1166">
        <f t="shared" si="584"/>
        <v>0</v>
      </c>
      <c r="BI454" s="1222">
        <v>5502</v>
      </c>
      <c r="BJ454" s="1223">
        <f t="shared" si="657"/>
        <v>0</v>
      </c>
      <c r="BK454" s="1222">
        <v>5460</v>
      </c>
      <c r="BL454" s="1223">
        <f t="shared" si="658"/>
        <v>0</v>
      </c>
      <c r="BM454" s="1223">
        <f t="shared" si="659"/>
        <v>0</v>
      </c>
      <c r="BN454" s="1166">
        <f t="shared" si="585"/>
        <v>7</v>
      </c>
      <c r="BO454" s="1222">
        <v>5502</v>
      </c>
      <c r="BP454" s="1223">
        <f t="shared" si="660"/>
        <v>38514</v>
      </c>
      <c r="BQ454" s="1222">
        <v>5460</v>
      </c>
      <c r="BR454" s="1223">
        <f t="shared" si="661"/>
        <v>38220</v>
      </c>
      <c r="BS454" s="1223">
        <f t="shared" si="662"/>
        <v>76734</v>
      </c>
    </row>
    <row r="455" spans="1:203" hidden="1" outlineLevel="1" x14ac:dyDescent="0.2">
      <c r="A455" s="1258" t="s">
        <v>913</v>
      </c>
      <c r="B455" s="1213" t="s">
        <v>448</v>
      </c>
      <c r="C455" s="1177" t="s">
        <v>31</v>
      </c>
      <c r="D455" s="1177">
        <v>2</v>
      </c>
      <c r="E455" s="1222">
        <v>1336.2</v>
      </c>
      <c r="F455" s="1223">
        <f t="shared" si="630"/>
        <v>2672.4</v>
      </c>
      <c r="G455" s="1222">
        <v>1092</v>
      </c>
      <c r="H455" s="1223">
        <f t="shared" si="631"/>
        <v>2184</v>
      </c>
      <c r="I455" s="1223">
        <f t="shared" si="632"/>
        <v>4856.3999999999996</v>
      </c>
      <c r="J455" s="1223"/>
      <c r="K455" s="1179"/>
      <c r="L455" s="1225">
        <v>1336.2</v>
      </c>
      <c r="M455" s="1226">
        <f t="shared" si="633"/>
        <v>0</v>
      </c>
      <c r="N455" s="1225">
        <v>1092</v>
      </c>
      <c r="O455" s="1226">
        <f t="shared" si="634"/>
        <v>0</v>
      </c>
      <c r="P455" s="1226">
        <f t="shared" si="635"/>
        <v>0</v>
      </c>
      <c r="Q455" s="1179"/>
      <c r="R455" s="1225">
        <v>1336.2</v>
      </c>
      <c r="S455" s="1226">
        <f t="shared" si="636"/>
        <v>0</v>
      </c>
      <c r="T455" s="1225">
        <v>1092</v>
      </c>
      <c r="U455" s="1226">
        <f t="shared" si="637"/>
        <v>0</v>
      </c>
      <c r="V455" s="1226">
        <f t="shared" si="638"/>
        <v>0</v>
      </c>
      <c r="W455" s="1188"/>
      <c r="X455" s="1225">
        <v>1336.2</v>
      </c>
      <c r="Y455" s="1226">
        <f t="shared" si="639"/>
        <v>0</v>
      </c>
      <c r="Z455" s="1225">
        <v>1092</v>
      </c>
      <c r="AA455" s="1226">
        <f t="shared" si="640"/>
        <v>0</v>
      </c>
      <c r="AB455" s="1226">
        <f t="shared" si="641"/>
        <v>0</v>
      </c>
      <c r="AC455" s="1179"/>
      <c r="AD455" s="1225">
        <v>1336.2</v>
      </c>
      <c r="AE455" s="1226">
        <f t="shared" si="642"/>
        <v>0</v>
      </c>
      <c r="AF455" s="1225">
        <v>1092</v>
      </c>
      <c r="AG455" s="1226">
        <f t="shared" si="643"/>
        <v>0</v>
      </c>
      <c r="AH455" s="1226">
        <f t="shared" si="644"/>
        <v>0</v>
      </c>
      <c r="AI455" s="1179"/>
      <c r="AJ455" s="1225">
        <v>1336.2</v>
      </c>
      <c r="AK455" s="1226">
        <f t="shared" si="645"/>
        <v>0</v>
      </c>
      <c r="AL455" s="1225">
        <v>1092</v>
      </c>
      <c r="AM455" s="1226">
        <f t="shared" si="646"/>
        <v>0</v>
      </c>
      <c r="AN455" s="1226">
        <f t="shared" si="647"/>
        <v>0</v>
      </c>
      <c r="AO455" s="1179"/>
      <c r="AP455" s="1225">
        <v>1336.2</v>
      </c>
      <c r="AQ455" s="1226">
        <f t="shared" si="648"/>
        <v>0</v>
      </c>
      <c r="AR455" s="1225">
        <v>1092</v>
      </c>
      <c r="AS455" s="1226">
        <f t="shared" si="649"/>
        <v>0</v>
      </c>
      <c r="AT455" s="1226">
        <f t="shared" si="650"/>
        <v>0</v>
      </c>
      <c r="AU455" s="1179"/>
      <c r="AV455" s="1225">
        <v>1336.2</v>
      </c>
      <c r="AW455" s="1226">
        <f t="shared" si="651"/>
        <v>0</v>
      </c>
      <c r="AX455" s="1225">
        <v>1092</v>
      </c>
      <c r="AY455" s="1226">
        <f t="shared" si="652"/>
        <v>0</v>
      </c>
      <c r="AZ455" s="1226">
        <f t="shared" si="653"/>
        <v>0</v>
      </c>
      <c r="BA455" s="1179"/>
      <c r="BB455" s="1222">
        <v>1336.2</v>
      </c>
      <c r="BC455" s="1223">
        <f t="shared" si="654"/>
        <v>0</v>
      </c>
      <c r="BD455" s="1222">
        <v>1092</v>
      </c>
      <c r="BE455" s="1223">
        <f t="shared" si="655"/>
        <v>0</v>
      </c>
      <c r="BF455" s="1223">
        <f t="shared" si="656"/>
        <v>0</v>
      </c>
      <c r="BG455" s="1223"/>
      <c r="BH455" s="1166">
        <f t="shared" si="584"/>
        <v>0</v>
      </c>
      <c r="BI455" s="1222">
        <v>1336.2</v>
      </c>
      <c r="BJ455" s="1223">
        <f t="shared" si="657"/>
        <v>0</v>
      </c>
      <c r="BK455" s="1222">
        <v>1092</v>
      </c>
      <c r="BL455" s="1223">
        <f t="shared" si="658"/>
        <v>0</v>
      </c>
      <c r="BM455" s="1223">
        <f t="shared" si="659"/>
        <v>0</v>
      </c>
      <c r="BN455" s="1166">
        <f t="shared" si="585"/>
        <v>2</v>
      </c>
      <c r="BO455" s="1222">
        <v>1336.2</v>
      </c>
      <c r="BP455" s="1223">
        <f t="shared" si="660"/>
        <v>2672.4</v>
      </c>
      <c r="BQ455" s="1222">
        <v>1092</v>
      </c>
      <c r="BR455" s="1223">
        <f t="shared" si="661"/>
        <v>2184</v>
      </c>
      <c r="BS455" s="1223">
        <f t="shared" si="662"/>
        <v>4856.3999999999996</v>
      </c>
    </row>
    <row r="456" spans="1:203" ht="15" hidden="1" outlineLevel="1" x14ac:dyDescent="0.2">
      <c r="A456" s="1259" t="s">
        <v>914</v>
      </c>
      <c r="B456" s="1210" t="s">
        <v>449</v>
      </c>
      <c r="C456" s="1191"/>
      <c r="D456" s="1191"/>
      <c r="E456" s="1211"/>
      <c r="F456" s="1211">
        <f>SUM(F457:F459)</f>
        <v>543912</v>
      </c>
      <c r="G456" s="1211"/>
      <c r="H456" s="1211">
        <f>SUM(H457:H459)</f>
        <v>336960</v>
      </c>
      <c r="I456" s="1211">
        <f>SUM(I457:I459)</f>
        <v>880872</v>
      </c>
      <c r="J456" s="1211"/>
      <c r="K456" s="1192"/>
      <c r="L456" s="1191"/>
      <c r="M456" s="1191">
        <f>SUM(M457:M459)</f>
        <v>0</v>
      </c>
      <c r="N456" s="1191"/>
      <c r="O456" s="1191">
        <f>SUM(O457:O459)</f>
        <v>0</v>
      </c>
      <c r="P456" s="1191">
        <f>SUM(P457:P459)</f>
        <v>0</v>
      </c>
      <c r="Q456" s="1192"/>
      <c r="R456" s="1191"/>
      <c r="S456" s="1191">
        <f>SUM(S457:S459)</f>
        <v>0</v>
      </c>
      <c r="T456" s="1191"/>
      <c r="U456" s="1191">
        <f>SUM(U457:U459)</f>
        <v>0</v>
      </c>
      <c r="V456" s="1191">
        <f>SUM(V457:V459)</f>
        <v>0</v>
      </c>
      <c r="W456" s="1193"/>
      <c r="X456" s="1191"/>
      <c r="Y456" s="1191">
        <f>SUM(Y457:Y459)</f>
        <v>0</v>
      </c>
      <c r="Z456" s="1191"/>
      <c r="AA456" s="1191">
        <f>SUM(AA457:AA459)</f>
        <v>0</v>
      </c>
      <c r="AB456" s="1191">
        <f>SUM(AB457:AB459)</f>
        <v>0</v>
      </c>
      <c r="AC456" s="1192"/>
      <c r="AD456" s="1191"/>
      <c r="AE456" s="1191">
        <f>SUM(AE457:AE459)</f>
        <v>0</v>
      </c>
      <c r="AF456" s="1191"/>
      <c r="AG456" s="1191">
        <f>SUM(AG457:AG459)</f>
        <v>0</v>
      </c>
      <c r="AH456" s="1191">
        <f>SUM(AH457:AH459)</f>
        <v>0</v>
      </c>
      <c r="AI456" s="1192"/>
      <c r="AJ456" s="1191"/>
      <c r="AK456" s="1191">
        <f>SUM(AK457:AK459)</f>
        <v>0</v>
      </c>
      <c r="AL456" s="1191"/>
      <c r="AM456" s="1191">
        <f>SUM(AM457:AM459)</f>
        <v>0</v>
      </c>
      <c r="AN456" s="1191">
        <f>SUM(AN457:AN459)</f>
        <v>0</v>
      </c>
      <c r="AO456" s="1192"/>
      <c r="AP456" s="1191"/>
      <c r="AQ456" s="1191">
        <f>SUM(AQ457:AQ459)</f>
        <v>0</v>
      </c>
      <c r="AR456" s="1191"/>
      <c r="AS456" s="1191">
        <f>SUM(AS457:AS459)</f>
        <v>0</v>
      </c>
      <c r="AT456" s="1191">
        <f>SUM(AT457:AT459)</f>
        <v>0</v>
      </c>
      <c r="AU456" s="1192"/>
      <c r="AV456" s="1191"/>
      <c r="AW456" s="1191">
        <f>SUM(AW457:AW459)</f>
        <v>0</v>
      </c>
      <c r="AX456" s="1191"/>
      <c r="AY456" s="1191">
        <f>SUM(AY457:AY459)</f>
        <v>0</v>
      </c>
      <c r="AZ456" s="1191">
        <f>SUM(AZ457:AZ459)</f>
        <v>0</v>
      </c>
      <c r="BA456" s="1192"/>
      <c r="BB456" s="1211"/>
      <c r="BC456" s="1211">
        <f>SUM(BC457:BC459)</f>
        <v>0</v>
      </c>
      <c r="BD456" s="1211"/>
      <c r="BE456" s="1211">
        <f>SUM(BE457:BE459)</f>
        <v>0</v>
      </c>
      <c r="BF456" s="1211">
        <f>SUM(BF457:BF459)</f>
        <v>0</v>
      </c>
      <c r="BG456" s="1211"/>
      <c r="BH456" s="1166">
        <f t="shared" si="584"/>
        <v>0</v>
      </c>
      <c r="BI456" s="1211"/>
      <c r="BJ456" s="1211">
        <f>SUM(BJ457:BJ459)</f>
        <v>0</v>
      </c>
      <c r="BK456" s="1211"/>
      <c r="BL456" s="1211">
        <f>SUM(BL457:BL459)</f>
        <v>0</v>
      </c>
      <c r="BM456" s="1211">
        <f>SUM(BM457:BM459)</f>
        <v>0</v>
      </c>
      <c r="BN456" s="1166">
        <f t="shared" si="585"/>
        <v>0</v>
      </c>
      <c r="BO456" s="1211"/>
      <c r="BP456" s="1211">
        <f>SUM(BP457:BP459)</f>
        <v>543912</v>
      </c>
      <c r="BQ456" s="1211"/>
      <c r="BR456" s="1211">
        <f>SUM(BR457:BR459)</f>
        <v>336960</v>
      </c>
      <c r="BS456" s="1211">
        <f>SUM(BS457:BS459)</f>
        <v>880872</v>
      </c>
    </row>
    <row r="457" spans="1:203" hidden="1" outlineLevel="1" x14ac:dyDescent="0.2">
      <c r="A457" s="1285" t="s">
        <v>915</v>
      </c>
      <c r="B457" s="1213" t="s">
        <v>449</v>
      </c>
      <c r="C457" s="1177" t="s">
        <v>1359</v>
      </c>
      <c r="D457" s="1177">
        <v>20</v>
      </c>
      <c r="E457" s="1178">
        <v>19650</v>
      </c>
      <c r="F457" s="1223">
        <f>D457*E457</f>
        <v>393000</v>
      </c>
      <c r="G457" s="1222">
        <v>8580</v>
      </c>
      <c r="H457" s="1223">
        <f>D457*G457</f>
        <v>171600</v>
      </c>
      <c r="I457" s="1223">
        <f>E457*D457+G457*D457</f>
        <v>564600</v>
      </c>
      <c r="J457" s="1223"/>
      <c r="K457" s="1179"/>
      <c r="L457" s="1180">
        <v>19650</v>
      </c>
      <c r="M457" s="1226">
        <f>K457*L457</f>
        <v>0</v>
      </c>
      <c r="N457" s="1225">
        <v>8580</v>
      </c>
      <c r="O457" s="1226">
        <f>K457*N457</f>
        <v>0</v>
      </c>
      <c r="P457" s="1226">
        <f>L457*K457+N457*K457</f>
        <v>0</v>
      </c>
      <c r="Q457" s="1179"/>
      <c r="R457" s="1180">
        <v>19650</v>
      </c>
      <c r="S457" s="1226">
        <f>Q457*R457</f>
        <v>0</v>
      </c>
      <c r="T457" s="1225">
        <v>8580</v>
      </c>
      <c r="U457" s="1226">
        <f>Q457*T457</f>
        <v>0</v>
      </c>
      <c r="V457" s="1226">
        <f>R457*Q457+T457*Q457</f>
        <v>0</v>
      </c>
      <c r="W457" s="1188"/>
      <c r="X457" s="1180">
        <v>19650</v>
      </c>
      <c r="Y457" s="1226">
        <f>W457*X457</f>
        <v>0</v>
      </c>
      <c r="Z457" s="1225">
        <v>8580</v>
      </c>
      <c r="AA457" s="1226">
        <f>W457*Z457</f>
        <v>0</v>
      </c>
      <c r="AB457" s="1226">
        <f>X457*W457+Z457*W457</f>
        <v>0</v>
      </c>
      <c r="AC457" s="1179"/>
      <c r="AD457" s="1180">
        <v>19650</v>
      </c>
      <c r="AE457" s="1226">
        <f>AC457*AD457</f>
        <v>0</v>
      </c>
      <c r="AF457" s="1225">
        <v>8580</v>
      </c>
      <c r="AG457" s="1226">
        <f>AC457*AF457</f>
        <v>0</v>
      </c>
      <c r="AH457" s="1226">
        <f>AD457*AC457+AF457*AC457</f>
        <v>0</v>
      </c>
      <c r="AI457" s="1179"/>
      <c r="AJ457" s="1180">
        <v>19650</v>
      </c>
      <c r="AK457" s="1226">
        <f>AI457*AJ457</f>
        <v>0</v>
      </c>
      <c r="AL457" s="1225">
        <v>8580</v>
      </c>
      <c r="AM457" s="1226">
        <f>AI457*AL457</f>
        <v>0</v>
      </c>
      <c r="AN457" s="1226">
        <f>AJ457*AI457+AL457*AI457</f>
        <v>0</v>
      </c>
      <c r="AO457" s="1179"/>
      <c r="AP457" s="1180">
        <v>19650</v>
      </c>
      <c r="AQ457" s="1226">
        <f>AO457*AP457</f>
        <v>0</v>
      </c>
      <c r="AR457" s="1225">
        <v>8580</v>
      </c>
      <c r="AS457" s="1226">
        <f>AO457*AR457</f>
        <v>0</v>
      </c>
      <c r="AT457" s="1226">
        <f>AP457*AO457+AR457*AO457</f>
        <v>0</v>
      </c>
      <c r="AU457" s="1179"/>
      <c r="AV457" s="1180">
        <v>19650</v>
      </c>
      <c r="AW457" s="1226">
        <f>AU457*AV457</f>
        <v>0</v>
      </c>
      <c r="AX457" s="1225">
        <v>8580</v>
      </c>
      <c r="AY457" s="1226">
        <f>AU457*AX457</f>
        <v>0</v>
      </c>
      <c r="AZ457" s="1226">
        <f>AV457*AU457+AX457*AU457</f>
        <v>0</v>
      </c>
      <c r="BA457" s="1179"/>
      <c r="BB457" s="1178">
        <v>19650</v>
      </c>
      <c r="BC457" s="1223">
        <f>BA457*BB457</f>
        <v>0</v>
      </c>
      <c r="BD457" s="1222">
        <v>8580</v>
      </c>
      <c r="BE457" s="1223">
        <f>BA457*BD457</f>
        <v>0</v>
      </c>
      <c r="BF457" s="1223">
        <f>BB457*BA457+BD457*BA457</f>
        <v>0</v>
      </c>
      <c r="BG457" s="1223"/>
      <c r="BH457" s="1166">
        <f t="shared" si="584"/>
        <v>0</v>
      </c>
      <c r="BI457" s="1178">
        <v>19650</v>
      </c>
      <c r="BJ457" s="1223">
        <f>BH457*BI457</f>
        <v>0</v>
      </c>
      <c r="BK457" s="1222">
        <v>8580</v>
      </c>
      <c r="BL457" s="1223">
        <f>BH457*BK457</f>
        <v>0</v>
      </c>
      <c r="BM457" s="1223">
        <f>BI457*BH457+BK457*BH457</f>
        <v>0</v>
      </c>
      <c r="BN457" s="1166">
        <f t="shared" si="585"/>
        <v>20</v>
      </c>
      <c r="BO457" s="1178">
        <v>19650</v>
      </c>
      <c r="BP457" s="1223">
        <f>BN457*BO457</f>
        <v>393000</v>
      </c>
      <c r="BQ457" s="1222">
        <v>8580</v>
      </c>
      <c r="BR457" s="1223">
        <f>BN457*BQ457</f>
        <v>171600</v>
      </c>
      <c r="BS457" s="1223">
        <f>BO457*BN457+BQ457*BN457</f>
        <v>564600</v>
      </c>
    </row>
    <row r="458" spans="1:203" hidden="1" outlineLevel="1" x14ac:dyDescent="0.2">
      <c r="A458" s="1285" t="s">
        <v>916</v>
      </c>
      <c r="B458" s="1213" t="s">
        <v>444</v>
      </c>
      <c r="C458" s="1177" t="s">
        <v>1167</v>
      </c>
      <c r="D458" s="1177">
        <v>40</v>
      </c>
      <c r="E458" s="1222">
        <v>1021.8</v>
      </c>
      <c r="F458" s="1223">
        <f>D458*E458</f>
        <v>40872</v>
      </c>
      <c r="G458" s="1222">
        <v>1248</v>
      </c>
      <c r="H458" s="1223">
        <f>D458*G458</f>
        <v>49920</v>
      </c>
      <c r="I458" s="1223">
        <f>E458*D458+G458*D458</f>
        <v>90792</v>
      </c>
      <c r="J458" s="1223"/>
      <c r="K458" s="1179"/>
      <c r="L458" s="1225">
        <v>1021.8</v>
      </c>
      <c r="M458" s="1226">
        <f>K458*L458</f>
        <v>0</v>
      </c>
      <c r="N458" s="1225">
        <v>1248</v>
      </c>
      <c r="O458" s="1226">
        <f>K458*N458</f>
        <v>0</v>
      </c>
      <c r="P458" s="1226">
        <f>L458*K458+N458*K458</f>
        <v>0</v>
      </c>
      <c r="Q458" s="1179"/>
      <c r="R458" s="1225">
        <v>1021.8</v>
      </c>
      <c r="S458" s="1226">
        <f>Q458*R458</f>
        <v>0</v>
      </c>
      <c r="T458" s="1225">
        <v>1248</v>
      </c>
      <c r="U458" s="1226">
        <f>Q458*T458</f>
        <v>0</v>
      </c>
      <c r="V458" s="1226">
        <f>R458*Q458+T458*Q458</f>
        <v>0</v>
      </c>
      <c r="W458" s="1188"/>
      <c r="X458" s="1225">
        <v>1021.8</v>
      </c>
      <c r="Y458" s="1226">
        <f>W458*X458</f>
        <v>0</v>
      </c>
      <c r="Z458" s="1225">
        <v>1248</v>
      </c>
      <c r="AA458" s="1226">
        <f>W458*Z458</f>
        <v>0</v>
      </c>
      <c r="AB458" s="1226">
        <f>X458*W458+Z458*W458</f>
        <v>0</v>
      </c>
      <c r="AC458" s="1179"/>
      <c r="AD458" s="1225">
        <v>1021.8</v>
      </c>
      <c r="AE458" s="1226">
        <f>AC458*AD458</f>
        <v>0</v>
      </c>
      <c r="AF458" s="1225">
        <v>1248</v>
      </c>
      <c r="AG458" s="1226">
        <f>AC458*AF458</f>
        <v>0</v>
      </c>
      <c r="AH458" s="1226">
        <f>AD458*AC458+AF458*AC458</f>
        <v>0</v>
      </c>
      <c r="AI458" s="1179"/>
      <c r="AJ458" s="1225">
        <v>1021.8</v>
      </c>
      <c r="AK458" s="1226">
        <f>AI458*AJ458</f>
        <v>0</v>
      </c>
      <c r="AL458" s="1225">
        <v>1248</v>
      </c>
      <c r="AM458" s="1226">
        <f>AI458*AL458</f>
        <v>0</v>
      </c>
      <c r="AN458" s="1226">
        <f>AJ458*AI458+AL458*AI458</f>
        <v>0</v>
      </c>
      <c r="AO458" s="1179"/>
      <c r="AP458" s="1225">
        <v>1021.8</v>
      </c>
      <c r="AQ458" s="1226">
        <f>AO458*AP458</f>
        <v>0</v>
      </c>
      <c r="AR458" s="1225">
        <v>1248</v>
      </c>
      <c r="AS458" s="1226">
        <f>AO458*AR458</f>
        <v>0</v>
      </c>
      <c r="AT458" s="1226">
        <f>AP458*AO458+AR458*AO458</f>
        <v>0</v>
      </c>
      <c r="AU458" s="1179"/>
      <c r="AV458" s="1225">
        <v>1021.8</v>
      </c>
      <c r="AW458" s="1226">
        <f>AU458*AV458</f>
        <v>0</v>
      </c>
      <c r="AX458" s="1225">
        <v>1248</v>
      </c>
      <c r="AY458" s="1226">
        <f>AU458*AX458</f>
        <v>0</v>
      </c>
      <c r="AZ458" s="1226">
        <f>AV458*AU458+AX458*AU458</f>
        <v>0</v>
      </c>
      <c r="BA458" s="1179"/>
      <c r="BB458" s="1222">
        <v>1021.8</v>
      </c>
      <c r="BC458" s="1223">
        <f>BA458*BB458</f>
        <v>0</v>
      </c>
      <c r="BD458" s="1222">
        <v>1248</v>
      </c>
      <c r="BE458" s="1223">
        <f>BA458*BD458</f>
        <v>0</v>
      </c>
      <c r="BF458" s="1223">
        <f>BB458*BA458+BD458*BA458</f>
        <v>0</v>
      </c>
      <c r="BG458" s="1223"/>
      <c r="BH458" s="1166">
        <f t="shared" si="584"/>
        <v>0</v>
      </c>
      <c r="BI458" s="1222">
        <v>1021.8</v>
      </c>
      <c r="BJ458" s="1223">
        <f>BH458*BI458</f>
        <v>0</v>
      </c>
      <c r="BK458" s="1222">
        <v>1248</v>
      </c>
      <c r="BL458" s="1223">
        <f>BH458*BK458</f>
        <v>0</v>
      </c>
      <c r="BM458" s="1223">
        <f>BI458*BH458+BK458*BH458</f>
        <v>0</v>
      </c>
      <c r="BN458" s="1166">
        <f t="shared" si="585"/>
        <v>40</v>
      </c>
      <c r="BO458" s="1222">
        <v>1021.8</v>
      </c>
      <c r="BP458" s="1223">
        <f>BN458*BO458</f>
        <v>40872</v>
      </c>
      <c r="BQ458" s="1222">
        <v>1248</v>
      </c>
      <c r="BR458" s="1223">
        <f>BN458*BQ458</f>
        <v>49920</v>
      </c>
      <c r="BS458" s="1223">
        <f>BO458*BN458+BQ458*BN458</f>
        <v>90792</v>
      </c>
    </row>
    <row r="459" spans="1:203" hidden="1" outlineLevel="1" x14ac:dyDescent="0.2">
      <c r="A459" s="1285" t="s">
        <v>917</v>
      </c>
      <c r="B459" s="1213" t="s">
        <v>450</v>
      </c>
      <c r="C459" s="1177" t="s">
        <v>1359</v>
      </c>
      <c r="D459" s="1177">
        <v>200</v>
      </c>
      <c r="E459" s="1222">
        <v>550.20000000000005</v>
      </c>
      <c r="F459" s="1223">
        <f>D459*E459</f>
        <v>110040.00000000001</v>
      </c>
      <c r="G459" s="1222">
        <v>577.20000000000005</v>
      </c>
      <c r="H459" s="1223">
        <f>D459*G459</f>
        <v>115440.00000000001</v>
      </c>
      <c r="I459" s="1223">
        <f>E459*D459+G459*D459</f>
        <v>225480.00000000003</v>
      </c>
      <c r="J459" s="1223"/>
      <c r="K459" s="1179"/>
      <c r="L459" s="1225">
        <v>550.20000000000005</v>
      </c>
      <c r="M459" s="1226">
        <f>K459*L459</f>
        <v>0</v>
      </c>
      <c r="N459" s="1225">
        <v>577.20000000000005</v>
      </c>
      <c r="O459" s="1226">
        <f>K459*N459</f>
        <v>0</v>
      </c>
      <c r="P459" s="1226">
        <f>L459*K459+N459*K459</f>
        <v>0</v>
      </c>
      <c r="Q459" s="1179"/>
      <c r="R459" s="1225">
        <v>550.20000000000005</v>
      </c>
      <c r="S459" s="1226">
        <f>Q459*R459</f>
        <v>0</v>
      </c>
      <c r="T459" s="1225">
        <v>577.20000000000005</v>
      </c>
      <c r="U459" s="1226">
        <f>Q459*T459</f>
        <v>0</v>
      </c>
      <c r="V459" s="1226">
        <f>R459*Q459+T459*Q459</f>
        <v>0</v>
      </c>
      <c r="W459" s="1188"/>
      <c r="X459" s="1225">
        <v>550.20000000000005</v>
      </c>
      <c r="Y459" s="1226">
        <f>W459*X459</f>
        <v>0</v>
      </c>
      <c r="Z459" s="1225">
        <v>577.20000000000005</v>
      </c>
      <c r="AA459" s="1226">
        <f>W459*Z459</f>
        <v>0</v>
      </c>
      <c r="AB459" s="1226">
        <f>X459*W459+Z459*W459</f>
        <v>0</v>
      </c>
      <c r="AC459" s="1179"/>
      <c r="AD459" s="1225">
        <v>550.20000000000005</v>
      </c>
      <c r="AE459" s="1226">
        <f>AC459*AD459</f>
        <v>0</v>
      </c>
      <c r="AF459" s="1225">
        <v>577.20000000000005</v>
      </c>
      <c r="AG459" s="1226">
        <f>AC459*AF459</f>
        <v>0</v>
      </c>
      <c r="AH459" s="1226">
        <f>AD459*AC459+AF459*AC459</f>
        <v>0</v>
      </c>
      <c r="AI459" s="1179"/>
      <c r="AJ459" s="1225">
        <v>550.20000000000005</v>
      </c>
      <c r="AK459" s="1226">
        <f>AI459*AJ459</f>
        <v>0</v>
      </c>
      <c r="AL459" s="1225">
        <v>577.20000000000005</v>
      </c>
      <c r="AM459" s="1226">
        <f>AI459*AL459</f>
        <v>0</v>
      </c>
      <c r="AN459" s="1226">
        <f>AJ459*AI459+AL459*AI459</f>
        <v>0</v>
      </c>
      <c r="AO459" s="1179"/>
      <c r="AP459" s="1225">
        <v>550.20000000000005</v>
      </c>
      <c r="AQ459" s="1226">
        <f>AO459*AP459</f>
        <v>0</v>
      </c>
      <c r="AR459" s="1225">
        <v>577.20000000000005</v>
      </c>
      <c r="AS459" s="1226">
        <f>AO459*AR459</f>
        <v>0</v>
      </c>
      <c r="AT459" s="1226">
        <f>AP459*AO459+AR459*AO459</f>
        <v>0</v>
      </c>
      <c r="AU459" s="1179"/>
      <c r="AV459" s="1225">
        <v>550.20000000000005</v>
      </c>
      <c r="AW459" s="1226">
        <f>AU459*AV459</f>
        <v>0</v>
      </c>
      <c r="AX459" s="1225">
        <v>577.20000000000005</v>
      </c>
      <c r="AY459" s="1226">
        <f>AU459*AX459</f>
        <v>0</v>
      </c>
      <c r="AZ459" s="1226">
        <f>AV459*AU459+AX459*AU459</f>
        <v>0</v>
      </c>
      <c r="BA459" s="1179"/>
      <c r="BB459" s="1222">
        <v>550.20000000000005</v>
      </c>
      <c r="BC459" s="1223">
        <f>BA459*BB459</f>
        <v>0</v>
      </c>
      <c r="BD459" s="1222">
        <v>577.20000000000005</v>
      </c>
      <c r="BE459" s="1223">
        <f>BA459*BD459</f>
        <v>0</v>
      </c>
      <c r="BF459" s="1223">
        <f>BB459*BA459+BD459*BA459</f>
        <v>0</v>
      </c>
      <c r="BG459" s="1223"/>
      <c r="BH459" s="1166">
        <f t="shared" si="584"/>
        <v>0</v>
      </c>
      <c r="BI459" s="1222">
        <v>550.20000000000005</v>
      </c>
      <c r="BJ459" s="1223">
        <f>BH459*BI459</f>
        <v>0</v>
      </c>
      <c r="BK459" s="1222">
        <v>577.20000000000005</v>
      </c>
      <c r="BL459" s="1223">
        <f>BH459*BK459</f>
        <v>0</v>
      </c>
      <c r="BM459" s="1223">
        <f>BI459*BH459+BK459*BH459</f>
        <v>0</v>
      </c>
      <c r="BN459" s="1166">
        <f t="shared" si="585"/>
        <v>200</v>
      </c>
      <c r="BO459" s="1222">
        <v>550.20000000000005</v>
      </c>
      <c r="BP459" s="1223">
        <f>BN459*BO459</f>
        <v>110040.00000000001</v>
      </c>
      <c r="BQ459" s="1222">
        <v>577.20000000000005</v>
      </c>
      <c r="BR459" s="1223">
        <f>BN459*BQ459</f>
        <v>115440.00000000001</v>
      </c>
      <c r="BS459" s="1223">
        <f>BO459*BN459+BQ459*BN459</f>
        <v>225480.00000000003</v>
      </c>
    </row>
    <row r="460" spans="1:203" s="1160" customFormat="1" ht="15" hidden="1" outlineLevel="1" x14ac:dyDescent="0.25">
      <c r="A460" s="1259" t="s">
        <v>918</v>
      </c>
      <c r="B460" s="1210" t="s">
        <v>451</v>
      </c>
      <c r="C460" s="1191"/>
      <c r="D460" s="1191"/>
      <c r="E460" s="1211"/>
      <c r="F460" s="1211">
        <f>F461+F462</f>
        <v>30182.400000000001</v>
      </c>
      <c r="G460" s="1211"/>
      <c r="H460" s="1211">
        <f>H461+H462</f>
        <v>44304</v>
      </c>
      <c r="I460" s="1211">
        <f>I461+I462</f>
        <v>74486.399999999994</v>
      </c>
      <c r="J460" s="1211"/>
      <c r="K460" s="1192"/>
      <c r="L460" s="1191"/>
      <c r="M460" s="1191">
        <f>M461+M462</f>
        <v>0</v>
      </c>
      <c r="N460" s="1191"/>
      <c r="O460" s="1191">
        <f>O461+O462</f>
        <v>0</v>
      </c>
      <c r="P460" s="1191">
        <f>P461+P462</f>
        <v>0</v>
      </c>
      <c r="Q460" s="1192"/>
      <c r="R460" s="1191"/>
      <c r="S460" s="1191">
        <f>S461+S462</f>
        <v>0</v>
      </c>
      <c r="T460" s="1191"/>
      <c r="U460" s="1191">
        <f>U461+U462</f>
        <v>0</v>
      </c>
      <c r="V460" s="1191">
        <f>V461+V462</f>
        <v>0</v>
      </c>
      <c r="W460" s="1193"/>
      <c r="X460" s="1191"/>
      <c r="Y460" s="1191">
        <f>Y461+Y462</f>
        <v>0</v>
      </c>
      <c r="Z460" s="1191"/>
      <c r="AA460" s="1191">
        <f>AA461+AA462</f>
        <v>0</v>
      </c>
      <c r="AB460" s="1191">
        <f>AB461+AB462</f>
        <v>0</v>
      </c>
      <c r="AC460" s="1192"/>
      <c r="AD460" s="1191"/>
      <c r="AE460" s="1191">
        <f>AE461+AE462</f>
        <v>0</v>
      </c>
      <c r="AF460" s="1191"/>
      <c r="AG460" s="1191">
        <f>AG461+AG462</f>
        <v>0</v>
      </c>
      <c r="AH460" s="1191">
        <f>AH461+AH462</f>
        <v>0</v>
      </c>
      <c r="AI460" s="1192"/>
      <c r="AJ460" s="1191"/>
      <c r="AK460" s="1191">
        <f>AK461+AK462</f>
        <v>0</v>
      </c>
      <c r="AL460" s="1191"/>
      <c r="AM460" s="1191">
        <f>AM461+AM462</f>
        <v>0</v>
      </c>
      <c r="AN460" s="1191">
        <f>AN461+AN462</f>
        <v>0</v>
      </c>
      <c r="AO460" s="1192"/>
      <c r="AP460" s="1191"/>
      <c r="AQ460" s="1191">
        <f>AQ461+AQ462</f>
        <v>0</v>
      </c>
      <c r="AR460" s="1191"/>
      <c r="AS460" s="1191">
        <f>AS461+AS462</f>
        <v>0</v>
      </c>
      <c r="AT460" s="1191">
        <f>AT461+AT462</f>
        <v>0</v>
      </c>
      <c r="AU460" s="1192"/>
      <c r="AV460" s="1191"/>
      <c r="AW460" s="1191">
        <f>AW461+AW462</f>
        <v>0</v>
      </c>
      <c r="AX460" s="1191"/>
      <c r="AY460" s="1191">
        <f>AY461+AY462</f>
        <v>0</v>
      </c>
      <c r="AZ460" s="1191">
        <f>AZ461+AZ462</f>
        <v>0</v>
      </c>
      <c r="BA460" s="1192"/>
      <c r="BB460" s="1211"/>
      <c r="BC460" s="1211">
        <f>BC461+BC462</f>
        <v>0</v>
      </c>
      <c r="BD460" s="1211"/>
      <c r="BE460" s="1211">
        <f>BE461+BE462</f>
        <v>0</v>
      </c>
      <c r="BF460" s="1211">
        <f>BF461+BF462</f>
        <v>0</v>
      </c>
      <c r="BG460" s="1211"/>
      <c r="BH460" s="1166">
        <f t="shared" si="584"/>
        <v>0</v>
      </c>
      <c r="BI460" s="1211"/>
      <c r="BJ460" s="1211">
        <f>BJ461+BJ462</f>
        <v>0</v>
      </c>
      <c r="BK460" s="1211"/>
      <c r="BL460" s="1211">
        <f>BL461+BL462</f>
        <v>0</v>
      </c>
      <c r="BM460" s="1211">
        <f>BM461+BM462</f>
        <v>0</v>
      </c>
      <c r="BN460" s="1166">
        <f t="shared" si="585"/>
        <v>0</v>
      </c>
      <c r="BO460" s="1211"/>
      <c r="BP460" s="1211">
        <f>BP461+BP462</f>
        <v>30182.400000000001</v>
      </c>
      <c r="BQ460" s="1211"/>
      <c r="BR460" s="1211">
        <f>BR461+BR462</f>
        <v>44304</v>
      </c>
      <c r="BS460" s="1211">
        <f>BS461+BS462</f>
        <v>74486.399999999994</v>
      </c>
    </row>
    <row r="461" spans="1:203" hidden="1" outlineLevel="1" x14ac:dyDescent="0.2">
      <c r="A461" s="1258" t="s">
        <v>919</v>
      </c>
      <c r="B461" s="1213" t="s">
        <v>451</v>
      </c>
      <c r="C461" s="1177" t="s">
        <v>1167</v>
      </c>
      <c r="D461" s="1177">
        <v>4</v>
      </c>
      <c r="E461" s="1222">
        <v>5502</v>
      </c>
      <c r="F461" s="1223">
        <f>D461*E461</f>
        <v>22008</v>
      </c>
      <c r="G461" s="1222">
        <v>8580</v>
      </c>
      <c r="H461" s="1223">
        <f>D461*G461</f>
        <v>34320</v>
      </c>
      <c r="I461" s="1223">
        <f>E461*D461+G461*D461</f>
        <v>56328</v>
      </c>
      <c r="J461" s="1223"/>
      <c r="K461" s="1179"/>
      <c r="L461" s="1225">
        <v>5502</v>
      </c>
      <c r="M461" s="1226">
        <f>K461*L461</f>
        <v>0</v>
      </c>
      <c r="N461" s="1225">
        <v>8580</v>
      </c>
      <c r="O461" s="1226">
        <f>K461*N461</f>
        <v>0</v>
      </c>
      <c r="P461" s="1226">
        <f>L461*K461+N461*K461</f>
        <v>0</v>
      </c>
      <c r="Q461" s="1179"/>
      <c r="R461" s="1225">
        <v>5502</v>
      </c>
      <c r="S461" s="1226">
        <f>Q461*R461</f>
        <v>0</v>
      </c>
      <c r="T461" s="1225">
        <v>8580</v>
      </c>
      <c r="U461" s="1226">
        <f>Q461*T461</f>
        <v>0</v>
      </c>
      <c r="V461" s="1226">
        <f>R461*Q461+T461*Q461</f>
        <v>0</v>
      </c>
      <c r="W461" s="1188"/>
      <c r="X461" s="1225">
        <v>5502</v>
      </c>
      <c r="Y461" s="1226">
        <f>W461*X461</f>
        <v>0</v>
      </c>
      <c r="Z461" s="1225">
        <v>8580</v>
      </c>
      <c r="AA461" s="1226">
        <f>W461*Z461</f>
        <v>0</v>
      </c>
      <c r="AB461" s="1226">
        <f>X461*W461+Z461*W461</f>
        <v>0</v>
      </c>
      <c r="AC461" s="1179"/>
      <c r="AD461" s="1225">
        <v>5502</v>
      </c>
      <c r="AE461" s="1226">
        <f>AC461*AD461</f>
        <v>0</v>
      </c>
      <c r="AF461" s="1225">
        <v>8580</v>
      </c>
      <c r="AG461" s="1226">
        <f>AC461*AF461</f>
        <v>0</v>
      </c>
      <c r="AH461" s="1226">
        <f>AD461*AC461+AF461*AC461</f>
        <v>0</v>
      </c>
      <c r="AI461" s="1179"/>
      <c r="AJ461" s="1225">
        <v>5502</v>
      </c>
      <c r="AK461" s="1226">
        <f>AI461*AJ461</f>
        <v>0</v>
      </c>
      <c r="AL461" s="1225">
        <v>8580</v>
      </c>
      <c r="AM461" s="1226">
        <f>AI461*AL461</f>
        <v>0</v>
      </c>
      <c r="AN461" s="1226">
        <f>AJ461*AI461+AL461*AI461</f>
        <v>0</v>
      </c>
      <c r="AO461" s="1179"/>
      <c r="AP461" s="1225">
        <v>5502</v>
      </c>
      <c r="AQ461" s="1226">
        <f>AO461*AP461</f>
        <v>0</v>
      </c>
      <c r="AR461" s="1225">
        <v>8580</v>
      </c>
      <c r="AS461" s="1226">
        <f>AO461*AR461</f>
        <v>0</v>
      </c>
      <c r="AT461" s="1226">
        <f>AP461*AO461+AR461*AO461</f>
        <v>0</v>
      </c>
      <c r="AU461" s="1179"/>
      <c r="AV461" s="1225">
        <v>5502</v>
      </c>
      <c r="AW461" s="1226">
        <f>AU461*AV461</f>
        <v>0</v>
      </c>
      <c r="AX461" s="1225">
        <v>8580</v>
      </c>
      <c r="AY461" s="1226">
        <f>AU461*AX461</f>
        <v>0</v>
      </c>
      <c r="AZ461" s="1226">
        <f>AV461*AU461+AX461*AU461</f>
        <v>0</v>
      </c>
      <c r="BA461" s="1179"/>
      <c r="BB461" s="1222">
        <v>5502</v>
      </c>
      <c r="BC461" s="1223">
        <f>BA461*BB461</f>
        <v>0</v>
      </c>
      <c r="BD461" s="1222">
        <v>8580</v>
      </c>
      <c r="BE461" s="1223">
        <f>BA461*BD461</f>
        <v>0</v>
      </c>
      <c r="BF461" s="1223">
        <f>BB461*BA461+BD461*BA461</f>
        <v>0</v>
      </c>
      <c r="BG461" s="1223"/>
      <c r="BH461" s="1166">
        <f t="shared" si="584"/>
        <v>0</v>
      </c>
      <c r="BI461" s="1222">
        <v>5502</v>
      </c>
      <c r="BJ461" s="1223">
        <f>BH461*BI461</f>
        <v>0</v>
      </c>
      <c r="BK461" s="1222">
        <v>8580</v>
      </c>
      <c r="BL461" s="1223">
        <f>BH461*BK461</f>
        <v>0</v>
      </c>
      <c r="BM461" s="1223">
        <f>BI461*BH461+BK461*BH461</f>
        <v>0</v>
      </c>
      <c r="BN461" s="1166">
        <f t="shared" si="585"/>
        <v>4</v>
      </c>
      <c r="BO461" s="1222">
        <v>5502</v>
      </c>
      <c r="BP461" s="1223">
        <f>BN461*BO461</f>
        <v>22008</v>
      </c>
      <c r="BQ461" s="1222">
        <v>8580</v>
      </c>
      <c r="BR461" s="1223">
        <f>BN461*BQ461</f>
        <v>34320</v>
      </c>
      <c r="BS461" s="1223">
        <f>BO461*BN461+BQ461*BN461</f>
        <v>56328</v>
      </c>
    </row>
    <row r="462" spans="1:203" hidden="1" outlineLevel="1" x14ac:dyDescent="0.2">
      <c r="A462" s="1258" t="s">
        <v>920</v>
      </c>
      <c r="B462" s="1213" t="s">
        <v>444</v>
      </c>
      <c r="C462" s="1177" t="s">
        <v>1167</v>
      </c>
      <c r="D462" s="1177">
        <v>8</v>
      </c>
      <c r="E462" s="1222">
        <v>1021.8</v>
      </c>
      <c r="F462" s="1223">
        <f>D462*E462</f>
        <v>8174.4</v>
      </c>
      <c r="G462" s="1222">
        <v>1248</v>
      </c>
      <c r="H462" s="1223">
        <f>D462*G462</f>
        <v>9984</v>
      </c>
      <c r="I462" s="1223">
        <f>E462*D462+G462*D462</f>
        <v>18158.400000000001</v>
      </c>
      <c r="J462" s="1223"/>
      <c r="K462" s="1179"/>
      <c r="L462" s="1225">
        <v>1021.8</v>
      </c>
      <c r="M462" s="1226">
        <f>K462*L462</f>
        <v>0</v>
      </c>
      <c r="N462" s="1225">
        <v>1248</v>
      </c>
      <c r="O462" s="1226">
        <f>K462*N462</f>
        <v>0</v>
      </c>
      <c r="P462" s="1226">
        <f>L462*K462+N462*K462</f>
        <v>0</v>
      </c>
      <c r="Q462" s="1179"/>
      <c r="R462" s="1225">
        <v>1021.8</v>
      </c>
      <c r="S462" s="1226">
        <f>Q462*R462</f>
        <v>0</v>
      </c>
      <c r="T462" s="1225">
        <v>1248</v>
      </c>
      <c r="U462" s="1226">
        <f>Q462*T462</f>
        <v>0</v>
      </c>
      <c r="V462" s="1226">
        <f>R462*Q462+T462*Q462</f>
        <v>0</v>
      </c>
      <c r="W462" s="1188"/>
      <c r="X462" s="1225">
        <v>1021.8</v>
      </c>
      <c r="Y462" s="1226">
        <f>W462*X462</f>
        <v>0</v>
      </c>
      <c r="Z462" s="1225">
        <v>1248</v>
      </c>
      <c r="AA462" s="1226">
        <f>W462*Z462</f>
        <v>0</v>
      </c>
      <c r="AB462" s="1226">
        <f>X462*W462+Z462*W462</f>
        <v>0</v>
      </c>
      <c r="AC462" s="1179"/>
      <c r="AD462" s="1225">
        <v>1021.8</v>
      </c>
      <c r="AE462" s="1226">
        <f>AC462*AD462</f>
        <v>0</v>
      </c>
      <c r="AF462" s="1225">
        <v>1248</v>
      </c>
      <c r="AG462" s="1226">
        <f>AC462*AF462</f>
        <v>0</v>
      </c>
      <c r="AH462" s="1226">
        <f>AD462*AC462+AF462*AC462</f>
        <v>0</v>
      </c>
      <c r="AI462" s="1179"/>
      <c r="AJ462" s="1225">
        <v>1021.8</v>
      </c>
      <c r="AK462" s="1226">
        <f>AI462*AJ462</f>
        <v>0</v>
      </c>
      <c r="AL462" s="1225">
        <v>1248</v>
      </c>
      <c r="AM462" s="1226">
        <f>AI462*AL462</f>
        <v>0</v>
      </c>
      <c r="AN462" s="1226">
        <f>AJ462*AI462+AL462*AI462</f>
        <v>0</v>
      </c>
      <c r="AO462" s="1179"/>
      <c r="AP462" s="1225">
        <v>1021.8</v>
      </c>
      <c r="AQ462" s="1226">
        <f>AO462*AP462</f>
        <v>0</v>
      </c>
      <c r="AR462" s="1225">
        <v>1248</v>
      </c>
      <c r="AS462" s="1226">
        <f>AO462*AR462</f>
        <v>0</v>
      </c>
      <c r="AT462" s="1226">
        <f>AP462*AO462+AR462*AO462</f>
        <v>0</v>
      </c>
      <c r="AU462" s="1179"/>
      <c r="AV462" s="1225">
        <v>1021.8</v>
      </c>
      <c r="AW462" s="1226">
        <f>AU462*AV462</f>
        <v>0</v>
      </c>
      <c r="AX462" s="1225">
        <v>1248</v>
      </c>
      <c r="AY462" s="1226">
        <f>AU462*AX462</f>
        <v>0</v>
      </c>
      <c r="AZ462" s="1226">
        <f>AV462*AU462+AX462*AU462</f>
        <v>0</v>
      </c>
      <c r="BA462" s="1179"/>
      <c r="BB462" s="1222">
        <v>1021.8</v>
      </c>
      <c r="BC462" s="1223">
        <f>BA462*BB462</f>
        <v>0</v>
      </c>
      <c r="BD462" s="1222">
        <v>1248</v>
      </c>
      <c r="BE462" s="1223">
        <f>BA462*BD462</f>
        <v>0</v>
      </c>
      <c r="BF462" s="1223">
        <f>BB462*BA462+BD462*BA462</f>
        <v>0</v>
      </c>
      <c r="BG462" s="1223"/>
      <c r="BH462" s="1166">
        <f t="shared" si="584"/>
        <v>0</v>
      </c>
      <c r="BI462" s="1222">
        <v>1021.8</v>
      </c>
      <c r="BJ462" s="1223">
        <f>BH462*BI462</f>
        <v>0</v>
      </c>
      <c r="BK462" s="1222">
        <v>1248</v>
      </c>
      <c r="BL462" s="1223">
        <f>BH462*BK462</f>
        <v>0</v>
      </c>
      <c r="BM462" s="1223">
        <f>BI462*BH462+BK462*BH462</f>
        <v>0</v>
      </c>
      <c r="BN462" s="1166">
        <f t="shared" si="585"/>
        <v>8</v>
      </c>
      <c r="BO462" s="1222">
        <v>1021.8</v>
      </c>
      <c r="BP462" s="1223">
        <f>BN462*BO462</f>
        <v>8174.4</v>
      </c>
      <c r="BQ462" s="1222">
        <v>1248</v>
      </c>
      <c r="BR462" s="1223">
        <f>BN462*BQ462</f>
        <v>9984</v>
      </c>
      <c r="BS462" s="1223">
        <f>BO462*BN462+BQ462*BN462</f>
        <v>18158.400000000001</v>
      </c>
    </row>
    <row r="463" spans="1:203" s="1275" customFormat="1" ht="30" customHeight="1" outlineLevel="1" x14ac:dyDescent="0.25">
      <c r="A463" s="1259" t="s">
        <v>921</v>
      </c>
      <c r="B463" s="1210" t="s">
        <v>1574</v>
      </c>
      <c r="C463" s="1191"/>
      <c r="D463" s="1191"/>
      <c r="E463" s="1211"/>
      <c r="F463" s="1211">
        <f>F464+F465+F466+F467+F468</f>
        <v>38139180.100000001</v>
      </c>
      <c r="G463" s="1211"/>
      <c r="H463" s="1211">
        <f>H464+H465+H466+H467+H468</f>
        <v>3785039.3</v>
      </c>
      <c r="I463" s="1211">
        <f>I464+I465+I466+I467+I468</f>
        <v>41924219.399999999</v>
      </c>
      <c r="J463" s="1211"/>
      <c r="K463" s="1192">
        <v>10506.89</v>
      </c>
      <c r="L463" s="1191"/>
      <c r="M463" s="1191">
        <f>M464+M465+M466+M467+M468</f>
        <v>35115829.420000002</v>
      </c>
      <c r="N463" s="1191"/>
      <c r="O463" s="1191">
        <f>O464+O465+O466+O467+O468</f>
        <v>3482948.8999999994</v>
      </c>
      <c r="P463" s="1191">
        <f>P464+P465+P466+P467+P468</f>
        <v>38598778.319999993</v>
      </c>
      <c r="Q463" s="1192"/>
      <c r="R463" s="1191"/>
      <c r="S463" s="1191">
        <f>S464+S465+S466+S467+S468</f>
        <v>2005566</v>
      </c>
      <c r="T463" s="1191"/>
      <c r="U463" s="1191">
        <f>U464+U465+U466+U467+U468</f>
        <v>199038</v>
      </c>
      <c r="V463" s="1191">
        <f>V464+V465+V466+V467+V468</f>
        <v>2204604</v>
      </c>
      <c r="W463" s="1193"/>
      <c r="X463" s="1191"/>
      <c r="Y463" s="1191">
        <f>Y464+Y465+Y466+Y467+Y468</f>
        <v>1017784.6800000019</v>
      </c>
      <c r="Z463" s="1191"/>
      <c r="AA463" s="1191">
        <f>AA464+AA465+AA466+AA467+AA468</f>
        <v>103052.40000000015</v>
      </c>
      <c r="AB463" s="1191">
        <f>AB464+AB465+AB466+AB467+AB468</f>
        <v>1120837.0800000019</v>
      </c>
      <c r="AC463" s="1192"/>
      <c r="AD463" s="1191"/>
      <c r="AE463" s="1191">
        <f>AE464+AE465+AE466+AE467+AE468</f>
        <v>0</v>
      </c>
      <c r="AF463" s="1191"/>
      <c r="AG463" s="1191">
        <f>AG464+AG465+AG466+AG467+AG468</f>
        <v>0</v>
      </c>
      <c r="AH463" s="1191">
        <f>AH464+AH465+AH466+AH467+AH468</f>
        <v>0</v>
      </c>
      <c r="AI463" s="1192"/>
      <c r="AJ463" s="1191"/>
      <c r="AK463" s="1191">
        <f>AK464+AK465+AK466+AK467+AK468</f>
        <v>0</v>
      </c>
      <c r="AL463" s="1191"/>
      <c r="AM463" s="1191">
        <f>AM464+AM465+AM466+AM467+AM468</f>
        <v>0</v>
      </c>
      <c r="AN463" s="1191">
        <f>AN464+AN465+AN466+AN467+AN468</f>
        <v>0</v>
      </c>
      <c r="AO463" s="1192"/>
      <c r="AP463" s="1191"/>
      <c r="AQ463" s="1191">
        <f>AQ464+AQ465+AQ466+AQ467+AQ468</f>
        <v>0</v>
      </c>
      <c r="AR463" s="1191"/>
      <c r="AS463" s="1191">
        <f>AS464+AS465+AS466+AS467+AS468</f>
        <v>0</v>
      </c>
      <c r="AT463" s="1191">
        <f>AT464+AT465+AT466+AT467+AT468</f>
        <v>0</v>
      </c>
      <c r="AU463" s="1192"/>
      <c r="AV463" s="1191"/>
      <c r="AW463" s="1191">
        <f>AW464+AW465+AW466+AW467+AW468</f>
        <v>0</v>
      </c>
      <c r="AX463" s="1191"/>
      <c r="AY463" s="1191">
        <f>AY464+AY465+AY466+AY467+AY468</f>
        <v>0</v>
      </c>
      <c r="AZ463" s="1191">
        <f>AZ464+AZ465+AZ466+AZ467+AZ468</f>
        <v>0</v>
      </c>
      <c r="BA463" s="1192"/>
      <c r="BB463" s="1211"/>
      <c r="BC463" s="1211">
        <f>BC464+BC465+BC466+BC467+BC468</f>
        <v>0</v>
      </c>
      <c r="BD463" s="1211"/>
      <c r="BE463" s="1211">
        <f>BE464+BE465+BE466+BE467+BE468</f>
        <v>0</v>
      </c>
      <c r="BF463" s="1211">
        <f>BF464+BF465+BF466+BF467+BF468</f>
        <v>0</v>
      </c>
      <c r="BG463" s="1211"/>
      <c r="BH463" s="1166">
        <f t="shared" si="584"/>
        <v>10506.89</v>
      </c>
      <c r="BI463" s="1211"/>
      <c r="BJ463" s="1211">
        <f>BJ464+BJ465+BJ466+BJ467+BJ468</f>
        <v>38139180.100000001</v>
      </c>
      <c r="BK463" s="1211"/>
      <c r="BL463" s="1211">
        <f>BL464+BL465+BL466+BL467+BL468</f>
        <v>3785039.3</v>
      </c>
      <c r="BM463" s="1211">
        <f>BM464+BM465+BM466+BM467+BM468</f>
        <v>41924219.399999999</v>
      </c>
      <c r="BN463" s="1166"/>
      <c r="BO463" s="1211"/>
      <c r="BP463" s="1211">
        <f>BP464+BP465+BP466+BP467+BP468</f>
        <v>0</v>
      </c>
      <c r="BQ463" s="1211"/>
      <c r="BR463" s="1211">
        <f>BR464+BR465+BR466+BR467+BR468</f>
        <v>0</v>
      </c>
      <c r="BS463" s="1211">
        <f>BS464+BS465+BS466+BS467+BS468</f>
        <v>0</v>
      </c>
      <c r="BT463" s="1260"/>
      <c r="BU463" s="1260"/>
      <c r="BV463" s="1260"/>
      <c r="BW463" s="1260"/>
      <c r="BX463" s="1260"/>
      <c r="BY463" s="1260"/>
      <c r="BZ463" s="1260"/>
      <c r="CA463" s="1260"/>
      <c r="CB463" s="1260"/>
      <c r="CC463" s="1260"/>
      <c r="CD463" s="1260"/>
      <c r="CE463" s="1260"/>
      <c r="CF463" s="1260"/>
      <c r="CG463" s="1260"/>
      <c r="CH463" s="1260"/>
      <c r="CI463" s="1260"/>
      <c r="CJ463" s="1260"/>
      <c r="CK463" s="1260"/>
      <c r="CL463" s="1260"/>
      <c r="CM463" s="1260"/>
      <c r="CN463" s="1260"/>
      <c r="CO463" s="1260"/>
      <c r="CP463" s="1260"/>
      <c r="CQ463" s="1260"/>
      <c r="CR463" s="1260"/>
      <c r="CS463" s="1260"/>
      <c r="CT463" s="1260"/>
      <c r="CU463" s="1260"/>
      <c r="CV463" s="1260"/>
      <c r="CW463" s="1260"/>
      <c r="CX463" s="1260"/>
      <c r="CY463" s="1260"/>
      <c r="CZ463" s="1260"/>
      <c r="DA463" s="1260"/>
      <c r="DB463" s="1260"/>
      <c r="DC463" s="1260"/>
      <c r="DD463" s="1260"/>
      <c r="DE463" s="1260"/>
      <c r="DF463" s="1260"/>
      <c r="DG463" s="1260"/>
      <c r="DH463" s="1260"/>
      <c r="DI463" s="1260"/>
      <c r="DJ463" s="1260"/>
      <c r="DK463" s="1260"/>
      <c r="DL463" s="1260"/>
      <c r="DM463" s="1260"/>
      <c r="DN463" s="1260"/>
      <c r="DO463" s="1260"/>
      <c r="DP463" s="1260"/>
      <c r="DQ463" s="1260"/>
      <c r="DR463" s="1260"/>
      <c r="DS463" s="1260"/>
      <c r="DT463" s="1260"/>
      <c r="DU463" s="1260"/>
      <c r="DV463" s="1260"/>
      <c r="DW463" s="1260"/>
      <c r="DX463" s="1260"/>
      <c r="DY463" s="1260"/>
      <c r="DZ463" s="1260"/>
      <c r="EA463" s="1260"/>
      <c r="EB463" s="1260"/>
      <c r="EC463" s="1260"/>
      <c r="ED463" s="1260"/>
      <c r="EE463" s="1260"/>
      <c r="EF463" s="1260"/>
      <c r="EG463" s="1260"/>
      <c r="EH463" s="1260"/>
      <c r="EI463" s="1260"/>
      <c r="EJ463" s="1260"/>
      <c r="EK463" s="1260"/>
      <c r="EL463" s="1260"/>
      <c r="EM463" s="1260"/>
      <c r="EN463" s="1260"/>
      <c r="EO463" s="1260"/>
      <c r="EP463" s="1260"/>
      <c r="EQ463" s="1260"/>
      <c r="ER463" s="1260"/>
      <c r="ES463" s="1260"/>
      <c r="ET463" s="1260"/>
      <c r="EU463" s="1260"/>
      <c r="EV463" s="1260"/>
      <c r="EW463" s="1260"/>
      <c r="EX463" s="1260"/>
      <c r="EY463" s="1260"/>
      <c r="EZ463" s="1260"/>
      <c r="FA463" s="1260"/>
      <c r="FB463" s="1260"/>
      <c r="FC463" s="1260"/>
      <c r="FD463" s="1260"/>
      <c r="FE463" s="1260"/>
      <c r="FF463" s="1260"/>
      <c r="FG463" s="1260"/>
      <c r="FH463" s="1260"/>
      <c r="FI463" s="1260"/>
      <c r="FJ463" s="1260"/>
      <c r="FK463" s="1260"/>
      <c r="FL463" s="1260"/>
      <c r="FM463" s="1260"/>
      <c r="FN463" s="1260"/>
      <c r="FO463" s="1260"/>
      <c r="FP463" s="1260"/>
      <c r="FQ463" s="1260"/>
      <c r="FR463" s="1260"/>
      <c r="FS463" s="1260"/>
      <c r="FT463" s="1260"/>
      <c r="FU463" s="1260"/>
      <c r="FV463" s="1260"/>
      <c r="FW463" s="1260"/>
      <c r="FX463" s="1260"/>
      <c r="FY463" s="1260"/>
      <c r="FZ463" s="1260"/>
      <c r="GA463" s="1260"/>
      <c r="GB463" s="1260"/>
      <c r="GC463" s="1260"/>
      <c r="GD463" s="1260"/>
      <c r="GE463" s="1260"/>
      <c r="GF463" s="1260"/>
      <c r="GG463" s="1260"/>
      <c r="GH463" s="1260"/>
      <c r="GI463" s="1260"/>
      <c r="GJ463" s="1260"/>
      <c r="GK463" s="1260"/>
      <c r="GL463" s="1260"/>
      <c r="GM463" s="1260"/>
      <c r="GN463" s="1260"/>
      <c r="GO463" s="1260"/>
      <c r="GP463" s="1260"/>
      <c r="GQ463" s="1260"/>
      <c r="GR463" s="1260"/>
      <c r="GS463" s="1260"/>
      <c r="GT463" s="1260"/>
      <c r="GU463" s="1260"/>
    </row>
    <row r="464" spans="1:203" s="1275" customFormat="1" ht="15" outlineLevel="1" x14ac:dyDescent="0.25">
      <c r="A464" s="1258" t="s">
        <v>922</v>
      </c>
      <c r="B464" s="1250" t="s">
        <v>453</v>
      </c>
      <c r="C464" s="1188" t="s">
        <v>1167</v>
      </c>
      <c r="D464" s="1188">
        <v>11410</v>
      </c>
      <c r="E464" s="1223">
        <v>750</v>
      </c>
      <c r="F464" s="1223">
        <f>D464*E464</f>
        <v>8557500</v>
      </c>
      <c r="G464" s="1223">
        <v>0</v>
      </c>
      <c r="H464" s="1223"/>
      <c r="I464" s="1223">
        <f t="shared" ref="I464:I468" si="663">E464*D464+G464*D464</f>
        <v>8557500</v>
      </c>
      <c r="J464" s="1223"/>
      <c r="K464" s="1192">
        <v>10506.89</v>
      </c>
      <c r="L464" s="1226">
        <v>750</v>
      </c>
      <c r="M464" s="1226">
        <f>K464*L464</f>
        <v>7880167.5</v>
      </c>
      <c r="N464" s="1226">
        <v>0</v>
      </c>
      <c r="O464" s="1226"/>
      <c r="P464" s="1226">
        <f t="shared" ref="P464:P468" si="664">L464*K464+N464*K464</f>
        <v>7880167.5</v>
      </c>
      <c r="Q464" s="1179">
        <v>600</v>
      </c>
      <c r="R464" s="1226">
        <v>750</v>
      </c>
      <c r="S464" s="1226">
        <f>Q464*R464</f>
        <v>450000</v>
      </c>
      <c r="T464" s="1226">
        <v>0</v>
      </c>
      <c r="U464" s="1226"/>
      <c r="V464" s="1226">
        <f t="shared" ref="V464:V468" si="665">R464*Q464+T464*Q464</f>
        <v>450000</v>
      </c>
      <c r="W464" s="1188">
        <f>D464-K464-Q464</f>
        <v>303.11000000000058</v>
      </c>
      <c r="X464" s="1226">
        <v>750</v>
      </c>
      <c r="Y464" s="1226">
        <f>W464*X464</f>
        <v>227332.50000000044</v>
      </c>
      <c r="Z464" s="1226">
        <v>0</v>
      </c>
      <c r="AA464" s="1226"/>
      <c r="AB464" s="1226">
        <f t="shared" ref="AB464:AB468" si="666">X464*W464+Z464*W464</f>
        <v>227332.50000000044</v>
      </c>
      <c r="AC464" s="1179"/>
      <c r="AD464" s="1226">
        <v>750</v>
      </c>
      <c r="AE464" s="1226">
        <f>AC464*AD464</f>
        <v>0</v>
      </c>
      <c r="AF464" s="1226">
        <v>0</v>
      </c>
      <c r="AG464" s="1226"/>
      <c r="AH464" s="1226">
        <f t="shared" ref="AH464:AH468" si="667">AD464*AC464+AF464*AC464</f>
        <v>0</v>
      </c>
      <c r="AI464" s="1179"/>
      <c r="AJ464" s="1226">
        <v>750</v>
      </c>
      <c r="AK464" s="1226">
        <f>AI464*AJ464</f>
        <v>0</v>
      </c>
      <c r="AL464" s="1226">
        <v>0</v>
      </c>
      <c r="AM464" s="1226"/>
      <c r="AN464" s="1226">
        <f t="shared" ref="AN464:AN468" si="668">AJ464*AI464+AL464*AI464</f>
        <v>0</v>
      </c>
      <c r="AO464" s="1179"/>
      <c r="AP464" s="1226">
        <v>750</v>
      </c>
      <c r="AQ464" s="1226">
        <f>AO464*AP464</f>
        <v>0</v>
      </c>
      <c r="AR464" s="1226">
        <v>0</v>
      </c>
      <c r="AS464" s="1226"/>
      <c r="AT464" s="1226">
        <f t="shared" ref="AT464:AT468" si="669">AP464*AO464+AR464*AO464</f>
        <v>0</v>
      </c>
      <c r="AU464" s="1179"/>
      <c r="AV464" s="1226">
        <v>750</v>
      </c>
      <c r="AW464" s="1226">
        <f>AU464*AV464</f>
        <v>0</v>
      </c>
      <c r="AX464" s="1226">
        <v>0</v>
      </c>
      <c r="AY464" s="1226"/>
      <c r="AZ464" s="1226">
        <f t="shared" ref="AZ464:AZ468" si="670">AV464*AU464+AX464*AU464</f>
        <v>0</v>
      </c>
      <c r="BA464" s="1179"/>
      <c r="BB464" s="1223">
        <v>750</v>
      </c>
      <c r="BC464" s="1223">
        <f>BA464*BB464</f>
        <v>0</v>
      </c>
      <c r="BD464" s="1223">
        <v>0</v>
      </c>
      <c r="BE464" s="1223"/>
      <c r="BF464" s="1223">
        <f t="shared" ref="BF464:BF468" si="671">BB464*BA464+BD464*BA464</f>
        <v>0</v>
      </c>
      <c r="BG464" s="1223"/>
      <c r="BH464" s="1166">
        <f t="shared" si="584"/>
        <v>11410</v>
      </c>
      <c r="BI464" s="1223">
        <v>750</v>
      </c>
      <c r="BJ464" s="1223">
        <f>BH464*BI464</f>
        <v>8557500</v>
      </c>
      <c r="BK464" s="1223">
        <v>0</v>
      </c>
      <c r="BL464" s="1223"/>
      <c r="BM464" s="1223">
        <f t="shared" ref="BM464:BM468" si="672">BI464*BH464+BK464*BH464</f>
        <v>8557500</v>
      </c>
      <c r="BN464" s="1166">
        <f t="shared" si="585"/>
        <v>0</v>
      </c>
      <c r="BO464" s="1223">
        <v>750</v>
      </c>
      <c r="BP464" s="1223">
        <f>BN464*BO464</f>
        <v>0</v>
      </c>
      <c r="BQ464" s="1223">
        <v>0</v>
      </c>
      <c r="BR464" s="1223"/>
      <c r="BS464" s="1223">
        <f t="shared" ref="BS464:BS468" si="673">BO464*BN464+BQ464*BN464</f>
        <v>0</v>
      </c>
      <c r="BT464" s="1260"/>
      <c r="BU464" s="1260"/>
      <c r="BV464" s="1260"/>
      <c r="BW464" s="1260"/>
      <c r="BX464" s="1260"/>
      <c r="BY464" s="1260"/>
      <c r="BZ464" s="1260"/>
      <c r="CA464" s="1260"/>
      <c r="CB464" s="1260"/>
      <c r="CC464" s="1260"/>
      <c r="CD464" s="1260"/>
      <c r="CE464" s="1260"/>
      <c r="CF464" s="1260"/>
      <c r="CG464" s="1260"/>
      <c r="CH464" s="1260"/>
      <c r="CI464" s="1260"/>
      <c r="CJ464" s="1260"/>
      <c r="CK464" s="1260"/>
      <c r="CL464" s="1260"/>
      <c r="CM464" s="1260"/>
      <c r="CN464" s="1260"/>
      <c r="CO464" s="1260"/>
      <c r="CP464" s="1260"/>
      <c r="CQ464" s="1260"/>
      <c r="CR464" s="1260"/>
      <c r="CS464" s="1260"/>
      <c r="CT464" s="1260"/>
      <c r="CU464" s="1260"/>
      <c r="CV464" s="1260"/>
      <c r="CW464" s="1260"/>
      <c r="CX464" s="1260"/>
      <c r="CY464" s="1260"/>
      <c r="CZ464" s="1260"/>
      <c r="DA464" s="1260"/>
      <c r="DB464" s="1260"/>
      <c r="DC464" s="1260"/>
      <c r="DD464" s="1260"/>
      <c r="DE464" s="1260"/>
      <c r="DF464" s="1260"/>
      <c r="DG464" s="1260"/>
      <c r="DH464" s="1260"/>
      <c r="DI464" s="1260"/>
      <c r="DJ464" s="1260"/>
      <c r="DK464" s="1260"/>
      <c r="DL464" s="1260"/>
      <c r="DM464" s="1260"/>
      <c r="DN464" s="1260"/>
      <c r="DO464" s="1260"/>
      <c r="DP464" s="1260"/>
      <c r="DQ464" s="1260"/>
      <c r="DR464" s="1260"/>
      <c r="DS464" s="1260"/>
      <c r="DT464" s="1260"/>
      <c r="DU464" s="1260"/>
      <c r="DV464" s="1260"/>
      <c r="DW464" s="1260"/>
      <c r="DX464" s="1260"/>
      <c r="DY464" s="1260"/>
      <c r="DZ464" s="1260"/>
      <c r="EA464" s="1260"/>
      <c r="EB464" s="1260"/>
      <c r="EC464" s="1260"/>
      <c r="ED464" s="1260"/>
      <c r="EE464" s="1260"/>
      <c r="EF464" s="1260"/>
      <c r="EG464" s="1260"/>
      <c r="EH464" s="1260"/>
      <c r="EI464" s="1260"/>
      <c r="EJ464" s="1260"/>
      <c r="EK464" s="1260"/>
      <c r="EL464" s="1260"/>
      <c r="EM464" s="1260"/>
      <c r="EN464" s="1260"/>
      <c r="EO464" s="1260"/>
      <c r="EP464" s="1260"/>
      <c r="EQ464" s="1260"/>
      <c r="ER464" s="1260"/>
      <c r="ES464" s="1260"/>
      <c r="ET464" s="1260"/>
      <c r="EU464" s="1260"/>
      <c r="EV464" s="1260"/>
      <c r="EW464" s="1260"/>
      <c r="EX464" s="1260"/>
      <c r="EY464" s="1260"/>
      <c r="EZ464" s="1260"/>
      <c r="FA464" s="1260"/>
      <c r="FB464" s="1260"/>
      <c r="FC464" s="1260"/>
      <c r="FD464" s="1260"/>
      <c r="FE464" s="1260"/>
      <c r="FF464" s="1260"/>
      <c r="FG464" s="1260"/>
      <c r="FH464" s="1260"/>
      <c r="FI464" s="1260"/>
      <c r="FJ464" s="1260"/>
      <c r="FK464" s="1260"/>
      <c r="FL464" s="1260"/>
      <c r="FM464" s="1260"/>
      <c r="FN464" s="1260"/>
      <c r="FO464" s="1260"/>
      <c r="FP464" s="1260"/>
      <c r="FQ464" s="1260"/>
      <c r="FR464" s="1260"/>
      <c r="FS464" s="1260"/>
      <c r="FT464" s="1260"/>
      <c r="FU464" s="1260"/>
      <c r="FV464" s="1260"/>
      <c r="FW464" s="1260"/>
      <c r="FX464" s="1260"/>
      <c r="FY464" s="1260"/>
      <c r="FZ464" s="1260"/>
      <c r="GA464" s="1260"/>
      <c r="GB464" s="1260"/>
      <c r="GC464" s="1260"/>
      <c r="GD464" s="1260"/>
      <c r="GE464" s="1260"/>
      <c r="GF464" s="1260"/>
      <c r="GG464" s="1260"/>
      <c r="GH464" s="1260"/>
      <c r="GI464" s="1260"/>
      <c r="GJ464" s="1260"/>
      <c r="GK464" s="1260"/>
      <c r="GL464" s="1260"/>
      <c r="GM464" s="1260"/>
      <c r="GN464" s="1260"/>
      <c r="GO464" s="1260"/>
      <c r="GP464" s="1260"/>
      <c r="GQ464" s="1260"/>
      <c r="GR464" s="1260"/>
      <c r="GS464" s="1260"/>
      <c r="GT464" s="1260"/>
      <c r="GU464" s="1260"/>
    </row>
    <row r="465" spans="1:203" s="1275" customFormat="1" ht="15" outlineLevel="1" x14ac:dyDescent="0.25">
      <c r="A465" s="1258" t="s">
        <v>923</v>
      </c>
      <c r="B465" s="1250" t="s">
        <v>454</v>
      </c>
      <c r="C465" s="1188" t="s">
        <v>1167</v>
      </c>
      <c r="D465" s="1188">
        <v>11410</v>
      </c>
      <c r="E465" s="1223">
        <v>89</v>
      </c>
      <c r="F465" s="1223">
        <f>D465*E465</f>
        <v>1015490</v>
      </c>
      <c r="G465" s="1223">
        <v>46</v>
      </c>
      <c r="H465" s="1223">
        <f>D465*G465</f>
        <v>524860</v>
      </c>
      <c r="I465" s="1223">
        <f t="shared" si="663"/>
        <v>1540350</v>
      </c>
      <c r="J465" s="1223"/>
      <c r="K465" s="1192">
        <v>10506.89</v>
      </c>
      <c r="L465" s="1226">
        <v>89</v>
      </c>
      <c r="M465" s="1226">
        <f>K465*L465</f>
        <v>935113.21</v>
      </c>
      <c r="N465" s="1226">
        <v>46</v>
      </c>
      <c r="O465" s="1226">
        <f>K465*N465</f>
        <v>483316.93999999994</v>
      </c>
      <c r="P465" s="1226">
        <f t="shared" si="664"/>
        <v>1418430.15</v>
      </c>
      <c r="Q465" s="1179">
        <v>600</v>
      </c>
      <c r="R465" s="1226">
        <v>89</v>
      </c>
      <c r="S465" s="1226">
        <f>Q465*R465</f>
        <v>53400</v>
      </c>
      <c r="T465" s="1226">
        <v>46</v>
      </c>
      <c r="U465" s="1226">
        <f>Q465*T465</f>
        <v>27600</v>
      </c>
      <c r="V465" s="1226">
        <f t="shared" si="665"/>
        <v>81000</v>
      </c>
      <c r="W465" s="1188">
        <f t="shared" ref="W465:W468" si="674">D465-K465-Q465</f>
        <v>303.11000000000058</v>
      </c>
      <c r="X465" s="1226">
        <v>89</v>
      </c>
      <c r="Y465" s="1226">
        <f>W465*X465</f>
        <v>26976.790000000052</v>
      </c>
      <c r="Z465" s="1226">
        <v>46</v>
      </c>
      <c r="AA465" s="1226">
        <f>W465*Z465</f>
        <v>13943.060000000027</v>
      </c>
      <c r="AB465" s="1226">
        <f t="shared" si="666"/>
        <v>40919.850000000079</v>
      </c>
      <c r="AC465" s="1179"/>
      <c r="AD465" s="1226">
        <v>89</v>
      </c>
      <c r="AE465" s="1226">
        <f>AC465*AD465</f>
        <v>0</v>
      </c>
      <c r="AF465" s="1226">
        <v>46</v>
      </c>
      <c r="AG465" s="1226">
        <f>AC465*AF465</f>
        <v>0</v>
      </c>
      <c r="AH465" s="1226">
        <f t="shared" si="667"/>
        <v>0</v>
      </c>
      <c r="AI465" s="1179"/>
      <c r="AJ465" s="1226">
        <v>89</v>
      </c>
      <c r="AK465" s="1226">
        <f>AI465*AJ465</f>
        <v>0</v>
      </c>
      <c r="AL465" s="1226">
        <v>46</v>
      </c>
      <c r="AM465" s="1226">
        <f>AI465*AL465</f>
        <v>0</v>
      </c>
      <c r="AN465" s="1226">
        <f t="shared" si="668"/>
        <v>0</v>
      </c>
      <c r="AO465" s="1179"/>
      <c r="AP465" s="1226">
        <v>89</v>
      </c>
      <c r="AQ465" s="1226">
        <f>AO465*AP465</f>
        <v>0</v>
      </c>
      <c r="AR465" s="1226">
        <v>46</v>
      </c>
      <c r="AS465" s="1226">
        <f>AO465*AR465</f>
        <v>0</v>
      </c>
      <c r="AT465" s="1226">
        <f t="shared" si="669"/>
        <v>0</v>
      </c>
      <c r="AU465" s="1179"/>
      <c r="AV465" s="1226">
        <v>89</v>
      </c>
      <c r="AW465" s="1226">
        <f>AU465*AV465</f>
        <v>0</v>
      </c>
      <c r="AX465" s="1226">
        <v>46</v>
      </c>
      <c r="AY465" s="1226">
        <f>AU465*AX465</f>
        <v>0</v>
      </c>
      <c r="AZ465" s="1226">
        <f t="shared" si="670"/>
        <v>0</v>
      </c>
      <c r="BA465" s="1179"/>
      <c r="BB465" s="1223">
        <v>89</v>
      </c>
      <c r="BC465" s="1223">
        <f>BA465*BB465</f>
        <v>0</v>
      </c>
      <c r="BD465" s="1223">
        <v>46</v>
      </c>
      <c r="BE465" s="1223">
        <f>BA465*BD465</f>
        <v>0</v>
      </c>
      <c r="BF465" s="1223">
        <f t="shared" si="671"/>
        <v>0</v>
      </c>
      <c r="BG465" s="1223"/>
      <c r="BH465" s="1166">
        <f t="shared" si="584"/>
        <v>11410</v>
      </c>
      <c r="BI465" s="1223">
        <v>89</v>
      </c>
      <c r="BJ465" s="1223">
        <f>BH465*BI465</f>
        <v>1015490</v>
      </c>
      <c r="BK465" s="1223">
        <v>46</v>
      </c>
      <c r="BL465" s="1223">
        <f>BH465*BK465</f>
        <v>524860</v>
      </c>
      <c r="BM465" s="1223">
        <f t="shared" si="672"/>
        <v>1540350</v>
      </c>
      <c r="BN465" s="1166">
        <f t="shared" si="585"/>
        <v>0</v>
      </c>
      <c r="BO465" s="1223">
        <v>89</v>
      </c>
      <c r="BP465" s="1223">
        <f>BN465*BO465</f>
        <v>0</v>
      </c>
      <c r="BQ465" s="1223">
        <v>46</v>
      </c>
      <c r="BR465" s="1223">
        <f>BN465*BQ465</f>
        <v>0</v>
      </c>
      <c r="BS465" s="1223">
        <f t="shared" si="673"/>
        <v>0</v>
      </c>
      <c r="BT465" s="1260"/>
      <c r="BU465" s="1260"/>
      <c r="BV465" s="1260"/>
      <c r="BW465" s="1260"/>
      <c r="BX465" s="1260"/>
      <c r="BY465" s="1260"/>
      <c r="BZ465" s="1260"/>
      <c r="CA465" s="1260"/>
      <c r="CB465" s="1260"/>
      <c r="CC465" s="1260"/>
      <c r="CD465" s="1260"/>
      <c r="CE465" s="1260"/>
      <c r="CF465" s="1260"/>
      <c r="CG465" s="1260"/>
      <c r="CH465" s="1260"/>
      <c r="CI465" s="1260"/>
      <c r="CJ465" s="1260"/>
      <c r="CK465" s="1260"/>
      <c r="CL465" s="1260"/>
      <c r="CM465" s="1260"/>
      <c r="CN465" s="1260"/>
      <c r="CO465" s="1260"/>
      <c r="CP465" s="1260"/>
      <c r="CQ465" s="1260"/>
      <c r="CR465" s="1260"/>
      <c r="CS465" s="1260"/>
      <c r="CT465" s="1260"/>
      <c r="CU465" s="1260"/>
      <c r="CV465" s="1260"/>
      <c r="CW465" s="1260"/>
      <c r="CX465" s="1260"/>
      <c r="CY465" s="1260"/>
      <c r="CZ465" s="1260"/>
      <c r="DA465" s="1260"/>
      <c r="DB465" s="1260"/>
      <c r="DC465" s="1260"/>
      <c r="DD465" s="1260"/>
      <c r="DE465" s="1260"/>
      <c r="DF465" s="1260"/>
      <c r="DG465" s="1260"/>
      <c r="DH465" s="1260"/>
      <c r="DI465" s="1260"/>
      <c r="DJ465" s="1260"/>
      <c r="DK465" s="1260"/>
      <c r="DL465" s="1260"/>
      <c r="DM465" s="1260"/>
      <c r="DN465" s="1260"/>
      <c r="DO465" s="1260"/>
      <c r="DP465" s="1260"/>
      <c r="DQ465" s="1260"/>
      <c r="DR465" s="1260"/>
      <c r="DS465" s="1260"/>
      <c r="DT465" s="1260"/>
      <c r="DU465" s="1260"/>
      <c r="DV465" s="1260"/>
      <c r="DW465" s="1260"/>
      <c r="DX465" s="1260"/>
      <c r="DY465" s="1260"/>
      <c r="DZ465" s="1260"/>
      <c r="EA465" s="1260"/>
      <c r="EB465" s="1260"/>
      <c r="EC465" s="1260"/>
      <c r="ED465" s="1260"/>
      <c r="EE465" s="1260"/>
      <c r="EF465" s="1260"/>
      <c r="EG465" s="1260"/>
      <c r="EH465" s="1260"/>
      <c r="EI465" s="1260"/>
      <c r="EJ465" s="1260"/>
      <c r="EK465" s="1260"/>
      <c r="EL465" s="1260"/>
      <c r="EM465" s="1260"/>
      <c r="EN465" s="1260"/>
      <c r="EO465" s="1260"/>
      <c r="EP465" s="1260"/>
      <c r="EQ465" s="1260"/>
      <c r="ER465" s="1260"/>
      <c r="ES465" s="1260"/>
      <c r="ET465" s="1260"/>
      <c r="EU465" s="1260"/>
      <c r="EV465" s="1260"/>
      <c r="EW465" s="1260"/>
      <c r="EX465" s="1260"/>
      <c r="EY465" s="1260"/>
      <c r="EZ465" s="1260"/>
      <c r="FA465" s="1260"/>
      <c r="FB465" s="1260"/>
      <c r="FC465" s="1260"/>
      <c r="FD465" s="1260"/>
      <c r="FE465" s="1260"/>
      <c r="FF465" s="1260"/>
      <c r="FG465" s="1260"/>
      <c r="FH465" s="1260"/>
      <c r="FI465" s="1260"/>
      <c r="FJ465" s="1260"/>
      <c r="FK465" s="1260"/>
      <c r="FL465" s="1260"/>
      <c r="FM465" s="1260"/>
      <c r="FN465" s="1260"/>
      <c r="FO465" s="1260"/>
      <c r="FP465" s="1260"/>
      <c r="FQ465" s="1260"/>
      <c r="FR465" s="1260"/>
      <c r="FS465" s="1260"/>
      <c r="FT465" s="1260"/>
      <c r="FU465" s="1260"/>
      <c r="FV465" s="1260"/>
      <c r="FW465" s="1260"/>
      <c r="FX465" s="1260"/>
      <c r="FY465" s="1260"/>
      <c r="FZ465" s="1260"/>
      <c r="GA465" s="1260"/>
      <c r="GB465" s="1260"/>
      <c r="GC465" s="1260"/>
      <c r="GD465" s="1260"/>
      <c r="GE465" s="1260"/>
      <c r="GF465" s="1260"/>
      <c r="GG465" s="1260"/>
      <c r="GH465" s="1260"/>
      <c r="GI465" s="1260"/>
      <c r="GJ465" s="1260"/>
      <c r="GK465" s="1260"/>
      <c r="GL465" s="1260"/>
      <c r="GM465" s="1260"/>
      <c r="GN465" s="1260"/>
      <c r="GO465" s="1260"/>
      <c r="GP465" s="1260"/>
      <c r="GQ465" s="1260"/>
      <c r="GR465" s="1260"/>
      <c r="GS465" s="1260"/>
      <c r="GT465" s="1260"/>
      <c r="GU465" s="1260"/>
    </row>
    <row r="466" spans="1:203" s="1275" customFormat="1" ht="15" outlineLevel="1" x14ac:dyDescent="0.25">
      <c r="A466" s="1258" t="s">
        <v>924</v>
      </c>
      <c r="B466" s="1250" t="s">
        <v>1575</v>
      </c>
      <c r="C466" s="1188" t="s">
        <v>1167</v>
      </c>
      <c r="D466" s="1188">
        <v>11410</v>
      </c>
      <c r="E466" s="1223">
        <v>1675</v>
      </c>
      <c r="F466" s="1223">
        <f>D466*E466</f>
        <v>19111750</v>
      </c>
      <c r="G466" s="1223">
        <v>0</v>
      </c>
      <c r="H466" s="1223"/>
      <c r="I466" s="1223">
        <f t="shared" si="663"/>
        <v>19111750</v>
      </c>
      <c r="J466" s="1223"/>
      <c r="K466" s="1192">
        <v>10506.89</v>
      </c>
      <c r="L466" s="1226">
        <v>1675</v>
      </c>
      <c r="M466" s="1226">
        <f>K466*L466</f>
        <v>17599040.75</v>
      </c>
      <c r="N466" s="1226">
        <v>0</v>
      </c>
      <c r="O466" s="1226"/>
      <c r="P466" s="1226">
        <f t="shared" si="664"/>
        <v>17599040.75</v>
      </c>
      <c r="Q466" s="1179">
        <v>600</v>
      </c>
      <c r="R466" s="1226">
        <v>1675</v>
      </c>
      <c r="S466" s="1226">
        <f>Q466*R466</f>
        <v>1005000</v>
      </c>
      <c r="T466" s="1226">
        <v>0</v>
      </c>
      <c r="U466" s="1226"/>
      <c r="V466" s="1226">
        <f t="shared" si="665"/>
        <v>1005000</v>
      </c>
      <c r="W466" s="1188">
        <f t="shared" si="674"/>
        <v>303.11000000000058</v>
      </c>
      <c r="X466" s="1226">
        <v>1675</v>
      </c>
      <c r="Y466" s="1226">
        <f>W466*X466</f>
        <v>507709.25000000099</v>
      </c>
      <c r="Z466" s="1226">
        <v>0</v>
      </c>
      <c r="AA466" s="1226"/>
      <c r="AB466" s="1226">
        <f t="shared" si="666"/>
        <v>507709.25000000099</v>
      </c>
      <c r="AC466" s="1179"/>
      <c r="AD466" s="1226">
        <v>1675</v>
      </c>
      <c r="AE466" s="1226">
        <f>AC466*AD466</f>
        <v>0</v>
      </c>
      <c r="AF466" s="1226">
        <v>0</v>
      </c>
      <c r="AG466" s="1226"/>
      <c r="AH466" s="1226">
        <f t="shared" si="667"/>
        <v>0</v>
      </c>
      <c r="AI466" s="1179"/>
      <c r="AJ466" s="1226">
        <v>1675</v>
      </c>
      <c r="AK466" s="1226">
        <f>AI466*AJ466</f>
        <v>0</v>
      </c>
      <c r="AL466" s="1226">
        <v>0</v>
      </c>
      <c r="AM466" s="1226"/>
      <c r="AN466" s="1226">
        <f t="shared" si="668"/>
        <v>0</v>
      </c>
      <c r="AO466" s="1179"/>
      <c r="AP466" s="1226">
        <v>1675</v>
      </c>
      <c r="AQ466" s="1226">
        <f>AO466*AP466</f>
        <v>0</v>
      </c>
      <c r="AR466" s="1226">
        <v>0</v>
      </c>
      <c r="AS466" s="1226"/>
      <c r="AT466" s="1226">
        <f t="shared" si="669"/>
        <v>0</v>
      </c>
      <c r="AU466" s="1179"/>
      <c r="AV466" s="1226">
        <v>1675</v>
      </c>
      <c r="AW466" s="1226">
        <f>AU466*AV466</f>
        <v>0</v>
      </c>
      <c r="AX466" s="1226">
        <v>0</v>
      </c>
      <c r="AY466" s="1226"/>
      <c r="AZ466" s="1226">
        <f t="shared" si="670"/>
        <v>0</v>
      </c>
      <c r="BA466" s="1179"/>
      <c r="BB466" s="1223">
        <v>1675</v>
      </c>
      <c r="BC466" s="1223">
        <f>BA466*BB466</f>
        <v>0</v>
      </c>
      <c r="BD466" s="1223">
        <v>0</v>
      </c>
      <c r="BE466" s="1223"/>
      <c r="BF466" s="1223">
        <f t="shared" si="671"/>
        <v>0</v>
      </c>
      <c r="BG466" s="1223"/>
      <c r="BH466" s="1166">
        <f t="shared" si="584"/>
        <v>11410</v>
      </c>
      <c r="BI466" s="1223">
        <v>1675</v>
      </c>
      <c r="BJ466" s="1223">
        <f>BH466*BI466</f>
        <v>19111750</v>
      </c>
      <c r="BK466" s="1223">
        <v>0</v>
      </c>
      <c r="BL466" s="1223"/>
      <c r="BM466" s="1223">
        <f t="shared" si="672"/>
        <v>19111750</v>
      </c>
      <c r="BN466" s="1166">
        <f t="shared" si="585"/>
        <v>0</v>
      </c>
      <c r="BO466" s="1223">
        <v>1675</v>
      </c>
      <c r="BP466" s="1223">
        <f>BN466*BO466</f>
        <v>0</v>
      </c>
      <c r="BQ466" s="1223">
        <v>0</v>
      </c>
      <c r="BR466" s="1223"/>
      <c r="BS466" s="1223">
        <f t="shared" si="673"/>
        <v>0</v>
      </c>
      <c r="BT466" s="1260"/>
      <c r="BU466" s="1260"/>
      <c r="BV466" s="1260"/>
      <c r="BW466" s="1260"/>
      <c r="BX466" s="1260"/>
      <c r="BY466" s="1260"/>
      <c r="BZ466" s="1260"/>
      <c r="CA466" s="1260"/>
      <c r="CB466" s="1260"/>
      <c r="CC466" s="1260"/>
      <c r="CD466" s="1260"/>
      <c r="CE466" s="1260"/>
      <c r="CF466" s="1260"/>
      <c r="CG466" s="1260"/>
      <c r="CH466" s="1260"/>
      <c r="CI466" s="1260"/>
      <c r="CJ466" s="1260"/>
      <c r="CK466" s="1260"/>
      <c r="CL466" s="1260"/>
      <c r="CM466" s="1260"/>
      <c r="CN466" s="1260"/>
      <c r="CO466" s="1260"/>
      <c r="CP466" s="1260"/>
      <c r="CQ466" s="1260"/>
      <c r="CR466" s="1260"/>
      <c r="CS466" s="1260"/>
      <c r="CT466" s="1260"/>
      <c r="CU466" s="1260"/>
      <c r="CV466" s="1260"/>
      <c r="CW466" s="1260"/>
      <c r="CX466" s="1260"/>
      <c r="CY466" s="1260"/>
      <c r="CZ466" s="1260"/>
      <c r="DA466" s="1260"/>
      <c r="DB466" s="1260"/>
      <c r="DC466" s="1260"/>
      <c r="DD466" s="1260"/>
      <c r="DE466" s="1260"/>
      <c r="DF466" s="1260"/>
      <c r="DG466" s="1260"/>
      <c r="DH466" s="1260"/>
      <c r="DI466" s="1260"/>
      <c r="DJ466" s="1260"/>
      <c r="DK466" s="1260"/>
      <c r="DL466" s="1260"/>
      <c r="DM466" s="1260"/>
      <c r="DN466" s="1260"/>
      <c r="DO466" s="1260"/>
      <c r="DP466" s="1260"/>
      <c r="DQ466" s="1260"/>
      <c r="DR466" s="1260"/>
      <c r="DS466" s="1260"/>
      <c r="DT466" s="1260"/>
      <c r="DU466" s="1260"/>
      <c r="DV466" s="1260"/>
      <c r="DW466" s="1260"/>
      <c r="DX466" s="1260"/>
      <c r="DY466" s="1260"/>
      <c r="DZ466" s="1260"/>
      <c r="EA466" s="1260"/>
      <c r="EB466" s="1260"/>
      <c r="EC466" s="1260"/>
      <c r="ED466" s="1260"/>
      <c r="EE466" s="1260"/>
      <c r="EF466" s="1260"/>
      <c r="EG466" s="1260"/>
      <c r="EH466" s="1260"/>
      <c r="EI466" s="1260"/>
      <c r="EJ466" s="1260"/>
      <c r="EK466" s="1260"/>
      <c r="EL466" s="1260"/>
      <c r="EM466" s="1260"/>
      <c r="EN466" s="1260"/>
      <c r="EO466" s="1260"/>
      <c r="EP466" s="1260"/>
      <c r="EQ466" s="1260"/>
      <c r="ER466" s="1260"/>
      <c r="ES466" s="1260"/>
      <c r="ET466" s="1260"/>
      <c r="EU466" s="1260"/>
      <c r="EV466" s="1260"/>
      <c r="EW466" s="1260"/>
      <c r="EX466" s="1260"/>
      <c r="EY466" s="1260"/>
      <c r="EZ466" s="1260"/>
      <c r="FA466" s="1260"/>
      <c r="FB466" s="1260"/>
      <c r="FC466" s="1260"/>
      <c r="FD466" s="1260"/>
      <c r="FE466" s="1260"/>
      <c r="FF466" s="1260"/>
      <c r="FG466" s="1260"/>
      <c r="FH466" s="1260"/>
      <c r="FI466" s="1260"/>
      <c r="FJ466" s="1260"/>
      <c r="FK466" s="1260"/>
      <c r="FL466" s="1260"/>
      <c r="FM466" s="1260"/>
      <c r="FN466" s="1260"/>
      <c r="FO466" s="1260"/>
      <c r="FP466" s="1260"/>
      <c r="FQ466" s="1260"/>
      <c r="FR466" s="1260"/>
      <c r="FS466" s="1260"/>
      <c r="FT466" s="1260"/>
      <c r="FU466" s="1260"/>
      <c r="FV466" s="1260"/>
      <c r="FW466" s="1260"/>
      <c r="FX466" s="1260"/>
      <c r="FY466" s="1260"/>
      <c r="FZ466" s="1260"/>
      <c r="GA466" s="1260"/>
      <c r="GB466" s="1260"/>
      <c r="GC466" s="1260"/>
      <c r="GD466" s="1260"/>
      <c r="GE466" s="1260"/>
      <c r="GF466" s="1260"/>
      <c r="GG466" s="1260"/>
      <c r="GH466" s="1260"/>
      <c r="GI466" s="1260"/>
      <c r="GJ466" s="1260"/>
      <c r="GK466" s="1260"/>
      <c r="GL466" s="1260"/>
      <c r="GM466" s="1260"/>
      <c r="GN466" s="1260"/>
      <c r="GO466" s="1260"/>
      <c r="GP466" s="1260"/>
      <c r="GQ466" s="1260"/>
      <c r="GR466" s="1260"/>
      <c r="GS466" s="1260"/>
      <c r="GT466" s="1260"/>
      <c r="GU466" s="1260"/>
    </row>
    <row r="467" spans="1:203" s="1275" customFormat="1" ht="15" outlineLevel="1" x14ac:dyDescent="0.25">
      <c r="A467" s="1258" t="s">
        <v>925</v>
      </c>
      <c r="B467" s="1250" t="s">
        <v>456</v>
      </c>
      <c r="C467" s="1188" t="s">
        <v>1167</v>
      </c>
      <c r="D467" s="1188">
        <v>11410</v>
      </c>
      <c r="E467" s="1223">
        <v>102.61</v>
      </c>
      <c r="F467" s="1223">
        <f>D467*E467</f>
        <v>1170780.1000000001</v>
      </c>
      <c r="G467" s="1223">
        <v>55.73</v>
      </c>
      <c r="H467" s="1223">
        <f>D467*G467</f>
        <v>635879.29999999993</v>
      </c>
      <c r="I467" s="1223">
        <f t="shared" si="663"/>
        <v>1806659.4</v>
      </c>
      <c r="J467" s="1223"/>
      <c r="K467" s="1192">
        <v>10462</v>
      </c>
      <c r="L467" s="1226">
        <v>102.61</v>
      </c>
      <c r="M467" s="1226">
        <f>K467*L467</f>
        <v>1073505.82</v>
      </c>
      <c r="N467" s="1226">
        <v>55.73</v>
      </c>
      <c r="O467" s="1226">
        <f>K467*N467</f>
        <v>583047.26</v>
      </c>
      <c r="P467" s="1226">
        <f t="shared" si="664"/>
        <v>1656553.08</v>
      </c>
      <c r="Q467" s="1179">
        <v>600</v>
      </c>
      <c r="R467" s="1226">
        <v>102.61</v>
      </c>
      <c r="S467" s="1226">
        <f>Q467*R467</f>
        <v>61566</v>
      </c>
      <c r="T467" s="1226">
        <v>55.73</v>
      </c>
      <c r="U467" s="1226">
        <f>Q467*T467</f>
        <v>33438</v>
      </c>
      <c r="V467" s="1226">
        <f t="shared" si="665"/>
        <v>95004</v>
      </c>
      <c r="W467" s="1188">
        <f t="shared" si="674"/>
        <v>348</v>
      </c>
      <c r="X467" s="1226">
        <v>102.61</v>
      </c>
      <c r="Y467" s="1226">
        <f>W467*X467</f>
        <v>35708.28</v>
      </c>
      <c r="Z467" s="1226">
        <v>55.73</v>
      </c>
      <c r="AA467" s="1226">
        <f>W467*Z467</f>
        <v>19394.039999999997</v>
      </c>
      <c r="AB467" s="1226">
        <f t="shared" si="666"/>
        <v>55102.319999999992</v>
      </c>
      <c r="AC467" s="1179"/>
      <c r="AD467" s="1226">
        <v>102.61</v>
      </c>
      <c r="AE467" s="1226">
        <f>AC467*AD467</f>
        <v>0</v>
      </c>
      <c r="AF467" s="1226">
        <v>55.73</v>
      </c>
      <c r="AG467" s="1226">
        <f>AC467*AF467</f>
        <v>0</v>
      </c>
      <c r="AH467" s="1226">
        <f t="shared" si="667"/>
        <v>0</v>
      </c>
      <c r="AI467" s="1179"/>
      <c r="AJ467" s="1226">
        <v>102.61</v>
      </c>
      <c r="AK467" s="1226">
        <f>AI467*AJ467</f>
        <v>0</v>
      </c>
      <c r="AL467" s="1226">
        <v>55.73</v>
      </c>
      <c r="AM467" s="1226">
        <f>AI467*AL467</f>
        <v>0</v>
      </c>
      <c r="AN467" s="1226">
        <f t="shared" si="668"/>
        <v>0</v>
      </c>
      <c r="AO467" s="1179"/>
      <c r="AP467" s="1226">
        <v>102.61</v>
      </c>
      <c r="AQ467" s="1226">
        <f>AO467*AP467</f>
        <v>0</v>
      </c>
      <c r="AR467" s="1226">
        <v>55.73</v>
      </c>
      <c r="AS467" s="1226">
        <f>AO467*AR467</f>
        <v>0</v>
      </c>
      <c r="AT467" s="1226">
        <f t="shared" si="669"/>
        <v>0</v>
      </c>
      <c r="AU467" s="1179"/>
      <c r="AV467" s="1226">
        <v>102.61</v>
      </c>
      <c r="AW467" s="1226">
        <f>AU467*AV467</f>
        <v>0</v>
      </c>
      <c r="AX467" s="1226">
        <v>55.73</v>
      </c>
      <c r="AY467" s="1226">
        <f>AU467*AX467</f>
        <v>0</v>
      </c>
      <c r="AZ467" s="1226">
        <f t="shared" si="670"/>
        <v>0</v>
      </c>
      <c r="BA467" s="1179"/>
      <c r="BB467" s="1223">
        <v>102.61</v>
      </c>
      <c r="BC467" s="1223">
        <f>BA467*BB467</f>
        <v>0</v>
      </c>
      <c r="BD467" s="1223">
        <v>55.73</v>
      </c>
      <c r="BE467" s="1223">
        <f>BA467*BD467</f>
        <v>0</v>
      </c>
      <c r="BF467" s="1223">
        <f t="shared" si="671"/>
        <v>0</v>
      </c>
      <c r="BG467" s="1223"/>
      <c r="BH467" s="1166">
        <f t="shared" si="584"/>
        <v>11410</v>
      </c>
      <c r="BI467" s="1223">
        <v>102.61</v>
      </c>
      <c r="BJ467" s="1223">
        <f>BH467*BI467</f>
        <v>1170780.1000000001</v>
      </c>
      <c r="BK467" s="1223">
        <v>55.73</v>
      </c>
      <c r="BL467" s="1223">
        <f>BH467*BK467</f>
        <v>635879.29999999993</v>
      </c>
      <c r="BM467" s="1223">
        <f t="shared" si="672"/>
        <v>1806659.4</v>
      </c>
      <c r="BN467" s="1166">
        <f t="shared" si="585"/>
        <v>0</v>
      </c>
      <c r="BO467" s="1223">
        <v>102.61</v>
      </c>
      <c r="BP467" s="1223">
        <f>BN467*BO467</f>
        <v>0</v>
      </c>
      <c r="BQ467" s="1223">
        <v>55.73</v>
      </c>
      <c r="BR467" s="1223">
        <f>BN467*BQ467</f>
        <v>0</v>
      </c>
      <c r="BS467" s="1223">
        <f t="shared" si="673"/>
        <v>0</v>
      </c>
      <c r="BT467" s="1260"/>
      <c r="BU467" s="1260"/>
      <c r="BV467" s="1260"/>
      <c r="BW467" s="1260"/>
      <c r="BX467" s="1260"/>
      <c r="BY467" s="1260"/>
      <c r="BZ467" s="1260"/>
      <c r="CA467" s="1260"/>
      <c r="CB467" s="1260"/>
      <c r="CC467" s="1260"/>
      <c r="CD467" s="1260"/>
      <c r="CE467" s="1260"/>
      <c r="CF467" s="1260"/>
      <c r="CG467" s="1260"/>
      <c r="CH467" s="1260"/>
      <c r="CI467" s="1260"/>
      <c r="CJ467" s="1260"/>
      <c r="CK467" s="1260"/>
      <c r="CL467" s="1260"/>
      <c r="CM467" s="1260"/>
      <c r="CN467" s="1260"/>
      <c r="CO467" s="1260"/>
      <c r="CP467" s="1260"/>
      <c r="CQ467" s="1260"/>
      <c r="CR467" s="1260"/>
      <c r="CS467" s="1260"/>
      <c r="CT467" s="1260"/>
      <c r="CU467" s="1260"/>
      <c r="CV467" s="1260"/>
      <c r="CW467" s="1260"/>
      <c r="CX467" s="1260"/>
      <c r="CY467" s="1260"/>
      <c r="CZ467" s="1260"/>
      <c r="DA467" s="1260"/>
      <c r="DB467" s="1260"/>
      <c r="DC467" s="1260"/>
      <c r="DD467" s="1260"/>
      <c r="DE467" s="1260"/>
      <c r="DF467" s="1260"/>
      <c r="DG467" s="1260"/>
      <c r="DH467" s="1260"/>
      <c r="DI467" s="1260"/>
      <c r="DJ467" s="1260"/>
      <c r="DK467" s="1260"/>
      <c r="DL467" s="1260"/>
      <c r="DM467" s="1260"/>
      <c r="DN467" s="1260"/>
      <c r="DO467" s="1260"/>
      <c r="DP467" s="1260"/>
      <c r="DQ467" s="1260"/>
      <c r="DR467" s="1260"/>
      <c r="DS467" s="1260"/>
      <c r="DT467" s="1260"/>
      <c r="DU467" s="1260"/>
      <c r="DV467" s="1260"/>
      <c r="DW467" s="1260"/>
      <c r="DX467" s="1260"/>
      <c r="DY467" s="1260"/>
      <c r="DZ467" s="1260"/>
      <c r="EA467" s="1260"/>
      <c r="EB467" s="1260"/>
      <c r="EC467" s="1260"/>
      <c r="ED467" s="1260"/>
      <c r="EE467" s="1260"/>
      <c r="EF467" s="1260"/>
      <c r="EG467" s="1260"/>
      <c r="EH467" s="1260"/>
      <c r="EI467" s="1260"/>
      <c r="EJ467" s="1260"/>
      <c r="EK467" s="1260"/>
      <c r="EL467" s="1260"/>
      <c r="EM467" s="1260"/>
      <c r="EN467" s="1260"/>
      <c r="EO467" s="1260"/>
      <c r="EP467" s="1260"/>
      <c r="EQ467" s="1260"/>
      <c r="ER467" s="1260"/>
      <c r="ES467" s="1260"/>
      <c r="ET467" s="1260"/>
      <c r="EU467" s="1260"/>
      <c r="EV467" s="1260"/>
      <c r="EW467" s="1260"/>
      <c r="EX467" s="1260"/>
      <c r="EY467" s="1260"/>
      <c r="EZ467" s="1260"/>
      <c r="FA467" s="1260"/>
      <c r="FB467" s="1260"/>
      <c r="FC467" s="1260"/>
      <c r="FD467" s="1260"/>
      <c r="FE467" s="1260"/>
      <c r="FF467" s="1260"/>
      <c r="FG467" s="1260"/>
      <c r="FH467" s="1260"/>
      <c r="FI467" s="1260"/>
      <c r="FJ467" s="1260"/>
      <c r="FK467" s="1260"/>
      <c r="FL467" s="1260"/>
      <c r="FM467" s="1260"/>
      <c r="FN467" s="1260"/>
      <c r="FO467" s="1260"/>
      <c r="FP467" s="1260"/>
      <c r="FQ467" s="1260"/>
      <c r="FR467" s="1260"/>
      <c r="FS467" s="1260"/>
      <c r="FT467" s="1260"/>
      <c r="FU467" s="1260"/>
      <c r="FV467" s="1260"/>
      <c r="FW467" s="1260"/>
      <c r="FX467" s="1260"/>
      <c r="FY467" s="1260"/>
      <c r="FZ467" s="1260"/>
      <c r="GA467" s="1260"/>
      <c r="GB467" s="1260"/>
      <c r="GC467" s="1260"/>
      <c r="GD467" s="1260"/>
      <c r="GE467" s="1260"/>
      <c r="GF467" s="1260"/>
      <c r="GG467" s="1260"/>
      <c r="GH467" s="1260"/>
      <c r="GI467" s="1260"/>
      <c r="GJ467" s="1260"/>
      <c r="GK467" s="1260"/>
      <c r="GL467" s="1260"/>
      <c r="GM467" s="1260"/>
      <c r="GN467" s="1260"/>
      <c r="GO467" s="1260"/>
      <c r="GP467" s="1260"/>
      <c r="GQ467" s="1260"/>
      <c r="GR467" s="1260"/>
      <c r="GS467" s="1260"/>
      <c r="GT467" s="1260"/>
      <c r="GU467" s="1260"/>
    </row>
    <row r="468" spans="1:203" s="1275" customFormat="1" ht="15" outlineLevel="1" x14ac:dyDescent="0.25">
      <c r="A468" s="1258" t="s">
        <v>926</v>
      </c>
      <c r="B468" s="1250" t="s">
        <v>457</v>
      </c>
      <c r="C468" s="1188" t="s">
        <v>1167</v>
      </c>
      <c r="D468" s="1188">
        <v>11410</v>
      </c>
      <c r="E468" s="1223">
        <v>726</v>
      </c>
      <c r="F468" s="1223">
        <f>D468*E468</f>
        <v>8283660</v>
      </c>
      <c r="G468" s="1223">
        <v>230</v>
      </c>
      <c r="H468" s="1223">
        <f>D468*G468</f>
        <v>2624300</v>
      </c>
      <c r="I468" s="1223">
        <f t="shared" si="663"/>
        <v>10907960</v>
      </c>
      <c r="J468" s="1223"/>
      <c r="K468" s="1192">
        <v>10506.89</v>
      </c>
      <c r="L468" s="1226">
        <v>726</v>
      </c>
      <c r="M468" s="1226">
        <f>K468*L468</f>
        <v>7628002.1399999997</v>
      </c>
      <c r="N468" s="1226">
        <v>230</v>
      </c>
      <c r="O468" s="1226">
        <f>K468*N468</f>
        <v>2416584.6999999997</v>
      </c>
      <c r="P468" s="1226">
        <f t="shared" si="664"/>
        <v>10044586.84</v>
      </c>
      <c r="Q468" s="1179">
        <v>600</v>
      </c>
      <c r="R468" s="1226">
        <v>726</v>
      </c>
      <c r="S468" s="1226">
        <f>Q468*R468</f>
        <v>435600</v>
      </c>
      <c r="T468" s="1226">
        <v>230</v>
      </c>
      <c r="U468" s="1226">
        <f>Q468*T468</f>
        <v>138000</v>
      </c>
      <c r="V468" s="1226">
        <f t="shared" si="665"/>
        <v>573600</v>
      </c>
      <c r="W468" s="1188">
        <f t="shared" si="674"/>
        <v>303.11000000000058</v>
      </c>
      <c r="X468" s="1226">
        <v>726</v>
      </c>
      <c r="Y468" s="1226">
        <f>W468*X468</f>
        <v>220057.86000000042</v>
      </c>
      <c r="Z468" s="1226">
        <v>230</v>
      </c>
      <c r="AA468" s="1226">
        <f>W468*Z468</f>
        <v>69715.300000000134</v>
      </c>
      <c r="AB468" s="1226">
        <f t="shared" si="666"/>
        <v>289773.16000000056</v>
      </c>
      <c r="AC468" s="1179"/>
      <c r="AD468" s="1226">
        <v>726</v>
      </c>
      <c r="AE468" s="1226">
        <f>AC468*AD468</f>
        <v>0</v>
      </c>
      <c r="AF468" s="1226">
        <v>230</v>
      </c>
      <c r="AG468" s="1226">
        <f>AC468*AF468</f>
        <v>0</v>
      </c>
      <c r="AH468" s="1226">
        <f t="shared" si="667"/>
        <v>0</v>
      </c>
      <c r="AI468" s="1179"/>
      <c r="AJ468" s="1226">
        <v>726</v>
      </c>
      <c r="AK468" s="1226">
        <f>AI468*AJ468</f>
        <v>0</v>
      </c>
      <c r="AL468" s="1226">
        <v>230</v>
      </c>
      <c r="AM468" s="1226">
        <f>AI468*AL468</f>
        <v>0</v>
      </c>
      <c r="AN468" s="1226">
        <f t="shared" si="668"/>
        <v>0</v>
      </c>
      <c r="AO468" s="1179"/>
      <c r="AP468" s="1226">
        <v>726</v>
      </c>
      <c r="AQ468" s="1226">
        <f>AO468*AP468</f>
        <v>0</v>
      </c>
      <c r="AR468" s="1226">
        <v>230</v>
      </c>
      <c r="AS468" s="1226">
        <f>AO468*AR468</f>
        <v>0</v>
      </c>
      <c r="AT468" s="1226">
        <f t="shared" si="669"/>
        <v>0</v>
      </c>
      <c r="AU468" s="1179"/>
      <c r="AV468" s="1226">
        <v>726</v>
      </c>
      <c r="AW468" s="1226">
        <f>AU468*AV468</f>
        <v>0</v>
      </c>
      <c r="AX468" s="1226">
        <v>230</v>
      </c>
      <c r="AY468" s="1226">
        <f>AU468*AX468</f>
        <v>0</v>
      </c>
      <c r="AZ468" s="1226">
        <f t="shared" si="670"/>
        <v>0</v>
      </c>
      <c r="BA468" s="1179"/>
      <c r="BB468" s="1223">
        <v>726</v>
      </c>
      <c r="BC468" s="1223">
        <f>BA468*BB468</f>
        <v>0</v>
      </c>
      <c r="BD468" s="1223">
        <v>230</v>
      </c>
      <c r="BE468" s="1223">
        <f>BA468*BD468</f>
        <v>0</v>
      </c>
      <c r="BF468" s="1223">
        <f t="shared" si="671"/>
        <v>0</v>
      </c>
      <c r="BG468" s="1223"/>
      <c r="BH468" s="1166">
        <f t="shared" si="584"/>
        <v>11410</v>
      </c>
      <c r="BI468" s="1223">
        <v>726</v>
      </c>
      <c r="BJ468" s="1223">
        <f>BH468*BI468</f>
        <v>8283660</v>
      </c>
      <c r="BK468" s="1223">
        <v>230</v>
      </c>
      <c r="BL468" s="1223">
        <f>BH468*BK468</f>
        <v>2624300</v>
      </c>
      <c r="BM468" s="1223">
        <f t="shared" si="672"/>
        <v>10907960</v>
      </c>
      <c r="BN468" s="1166">
        <f t="shared" si="585"/>
        <v>0</v>
      </c>
      <c r="BO468" s="1223">
        <v>726</v>
      </c>
      <c r="BP468" s="1223">
        <f>BN468*BO468</f>
        <v>0</v>
      </c>
      <c r="BQ468" s="1223">
        <v>230</v>
      </c>
      <c r="BR468" s="1223">
        <f>BN468*BQ468</f>
        <v>0</v>
      </c>
      <c r="BS468" s="1223">
        <f t="shared" si="673"/>
        <v>0</v>
      </c>
      <c r="BT468" s="1260"/>
      <c r="BU468" s="1260"/>
      <c r="BV468" s="1260"/>
      <c r="BW468" s="1260"/>
      <c r="BX468" s="1260"/>
      <c r="BY468" s="1260"/>
      <c r="BZ468" s="1260"/>
      <c r="CA468" s="1260"/>
      <c r="CB468" s="1260"/>
      <c r="CC468" s="1260"/>
      <c r="CD468" s="1260"/>
      <c r="CE468" s="1260"/>
      <c r="CF468" s="1260"/>
      <c r="CG468" s="1260"/>
      <c r="CH468" s="1260"/>
      <c r="CI468" s="1260"/>
      <c r="CJ468" s="1260"/>
      <c r="CK468" s="1260"/>
      <c r="CL468" s="1260"/>
      <c r="CM468" s="1260"/>
      <c r="CN468" s="1260"/>
      <c r="CO468" s="1260"/>
      <c r="CP468" s="1260"/>
      <c r="CQ468" s="1260"/>
      <c r="CR468" s="1260"/>
      <c r="CS468" s="1260"/>
      <c r="CT468" s="1260"/>
      <c r="CU468" s="1260"/>
      <c r="CV468" s="1260"/>
      <c r="CW468" s="1260"/>
      <c r="CX468" s="1260"/>
      <c r="CY468" s="1260"/>
      <c r="CZ468" s="1260"/>
      <c r="DA468" s="1260"/>
      <c r="DB468" s="1260"/>
      <c r="DC468" s="1260"/>
      <c r="DD468" s="1260"/>
      <c r="DE468" s="1260"/>
      <c r="DF468" s="1260"/>
      <c r="DG468" s="1260"/>
      <c r="DH468" s="1260"/>
      <c r="DI468" s="1260"/>
      <c r="DJ468" s="1260"/>
      <c r="DK468" s="1260"/>
      <c r="DL468" s="1260"/>
      <c r="DM468" s="1260"/>
      <c r="DN468" s="1260"/>
      <c r="DO468" s="1260"/>
      <c r="DP468" s="1260"/>
      <c r="DQ468" s="1260"/>
      <c r="DR468" s="1260"/>
      <c r="DS468" s="1260"/>
      <c r="DT468" s="1260"/>
      <c r="DU468" s="1260"/>
      <c r="DV468" s="1260"/>
      <c r="DW468" s="1260"/>
      <c r="DX468" s="1260"/>
      <c r="DY468" s="1260"/>
      <c r="DZ468" s="1260"/>
      <c r="EA468" s="1260"/>
      <c r="EB468" s="1260"/>
      <c r="EC468" s="1260"/>
      <c r="ED468" s="1260"/>
      <c r="EE468" s="1260"/>
      <c r="EF468" s="1260"/>
      <c r="EG468" s="1260"/>
      <c r="EH468" s="1260"/>
      <c r="EI468" s="1260"/>
      <c r="EJ468" s="1260"/>
      <c r="EK468" s="1260"/>
      <c r="EL468" s="1260"/>
      <c r="EM468" s="1260"/>
      <c r="EN468" s="1260"/>
      <c r="EO468" s="1260"/>
      <c r="EP468" s="1260"/>
      <c r="EQ468" s="1260"/>
      <c r="ER468" s="1260"/>
      <c r="ES468" s="1260"/>
      <c r="ET468" s="1260"/>
      <c r="EU468" s="1260"/>
      <c r="EV468" s="1260"/>
      <c r="EW468" s="1260"/>
      <c r="EX468" s="1260"/>
      <c r="EY468" s="1260"/>
      <c r="EZ468" s="1260"/>
      <c r="FA468" s="1260"/>
      <c r="FB468" s="1260"/>
      <c r="FC468" s="1260"/>
      <c r="FD468" s="1260"/>
      <c r="FE468" s="1260"/>
      <c r="FF468" s="1260"/>
      <c r="FG468" s="1260"/>
      <c r="FH468" s="1260"/>
      <c r="FI468" s="1260"/>
      <c r="FJ468" s="1260"/>
      <c r="FK468" s="1260"/>
      <c r="FL468" s="1260"/>
      <c r="FM468" s="1260"/>
      <c r="FN468" s="1260"/>
      <c r="FO468" s="1260"/>
      <c r="FP468" s="1260"/>
      <c r="FQ468" s="1260"/>
      <c r="FR468" s="1260"/>
      <c r="FS468" s="1260"/>
      <c r="FT468" s="1260"/>
      <c r="FU468" s="1260"/>
      <c r="FV468" s="1260"/>
      <c r="FW468" s="1260"/>
      <c r="FX468" s="1260"/>
      <c r="FY468" s="1260"/>
      <c r="FZ468" s="1260"/>
      <c r="GA468" s="1260"/>
      <c r="GB468" s="1260"/>
      <c r="GC468" s="1260"/>
      <c r="GD468" s="1260"/>
      <c r="GE468" s="1260"/>
      <c r="GF468" s="1260"/>
      <c r="GG468" s="1260"/>
      <c r="GH468" s="1260"/>
      <c r="GI468" s="1260"/>
      <c r="GJ468" s="1260"/>
      <c r="GK468" s="1260"/>
      <c r="GL468" s="1260"/>
      <c r="GM468" s="1260"/>
      <c r="GN468" s="1260"/>
      <c r="GO468" s="1260"/>
      <c r="GP468" s="1260"/>
      <c r="GQ468" s="1260"/>
      <c r="GR468" s="1260"/>
      <c r="GS468" s="1260"/>
      <c r="GT468" s="1260"/>
      <c r="GU468" s="1260"/>
    </row>
    <row r="469" spans="1:203" s="1260" customFormat="1" ht="30" hidden="1" outlineLevel="1" x14ac:dyDescent="0.25">
      <c r="A469" s="1259" t="s">
        <v>1576</v>
      </c>
      <c r="B469" s="1286" t="s">
        <v>1577</v>
      </c>
      <c r="C469" s="1191"/>
      <c r="D469" s="1191"/>
      <c r="E469" s="1276"/>
      <c r="F469" s="1211">
        <f>SUM(F470:F475)</f>
        <v>622926.5</v>
      </c>
      <c r="G469" s="1276"/>
      <c r="H469" s="1211">
        <f>SUM(H470:H475)</f>
        <v>707546.45</v>
      </c>
      <c r="I469" s="1211">
        <f>SUM(I470:I475)</f>
        <v>1330472.95</v>
      </c>
      <c r="J469" s="1211"/>
      <c r="K469" s="1192"/>
      <c r="L469" s="1277"/>
      <c r="M469" s="1191">
        <f>SUM(M470:M475)</f>
        <v>0</v>
      </c>
      <c r="N469" s="1277"/>
      <c r="O469" s="1191">
        <f>SUM(O470:O475)</f>
        <v>0</v>
      </c>
      <c r="P469" s="1191">
        <f>SUM(P470:P475)</f>
        <v>0</v>
      </c>
      <c r="Q469" s="1192"/>
      <c r="R469" s="1277"/>
      <c r="S469" s="1191">
        <f>SUM(S470:S475)</f>
        <v>0</v>
      </c>
      <c r="T469" s="1277"/>
      <c r="U469" s="1191">
        <f>SUM(U470:U475)</f>
        <v>0</v>
      </c>
      <c r="V469" s="1191">
        <f>SUM(V470:V475)</f>
        <v>0</v>
      </c>
      <c r="W469" s="1193"/>
      <c r="X469" s="1277"/>
      <c r="Y469" s="1191">
        <f>SUM(Y470:Y475)</f>
        <v>0</v>
      </c>
      <c r="Z469" s="1277"/>
      <c r="AA469" s="1191">
        <f>SUM(AA470:AA475)</f>
        <v>0</v>
      </c>
      <c r="AB469" s="1191">
        <f>SUM(AB470:AB475)</f>
        <v>0</v>
      </c>
      <c r="AC469" s="1192"/>
      <c r="AD469" s="1277"/>
      <c r="AE469" s="1191">
        <f>SUM(AE470:AE475)</f>
        <v>0</v>
      </c>
      <c r="AF469" s="1277"/>
      <c r="AG469" s="1191">
        <f>SUM(AG470:AG475)</f>
        <v>0</v>
      </c>
      <c r="AH469" s="1191">
        <f>SUM(AH470:AH475)</f>
        <v>0</v>
      </c>
      <c r="AI469" s="1192"/>
      <c r="AJ469" s="1277"/>
      <c r="AK469" s="1191">
        <f>SUM(AK470:AK475)</f>
        <v>0</v>
      </c>
      <c r="AL469" s="1277"/>
      <c r="AM469" s="1191">
        <f>SUM(AM470:AM475)</f>
        <v>0</v>
      </c>
      <c r="AN469" s="1191">
        <f>SUM(AN470:AN475)</f>
        <v>0</v>
      </c>
      <c r="AO469" s="1192"/>
      <c r="AP469" s="1277"/>
      <c r="AQ469" s="1191">
        <f>SUM(AQ470:AQ475)</f>
        <v>0</v>
      </c>
      <c r="AR469" s="1277"/>
      <c r="AS469" s="1191">
        <f>SUM(AS470:AS475)</f>
        <v>0</v>
      </c>
      <c r="AT469" s="1191">
        <f>SUM(AT470:AT475)</f>
        <v>0</v>
      </c>
      <c r="AU469" s="1192"/>
      <c r="AV469" s="1277"/>
      <c r="AW469" s="1191">
        <f>SUM(AW470:AW475)</f>
        <v>0</v>
      </c>
      <c r="AX469" s="1277"/>
      <c r="AY469" s="1191">
        <f>SUM(AY470:AY475)</f>
        <v>0</v>
      </c>
      <c r="AZ469" s="1191">
        <f>SUM(AZ470:AZ475)</f>
        <v>0</v>
      </c>
      <c r="BA469" s="1192"/>
      <c r="BB469" s="1276"/>
      <c r="BC469" s="1211">
        <f>SUM(BC470:BC475)</f>
        <v>0</v>
      </c>
      <c r="BD469" s="1276"/>
      <c r="BE469" s="1211">
        <f>SUM(BE470:BE475)</f>
        <v>0</v>
      </c>
      <c r="BF469" s="1211">
        <f>SUM(BF470:BF475)</f>
        <v>0</v>
      </c>
      <c r="BG469" s="1211"/>
      <c r="BH469" s="1166">
        <f t="shared" si="584"/>
        <v>0</v>
      </c>
      <c r="BI469" s="1276"/>
      <c r="BJ469" s="1211">
        <f>SUM(BJ470:BJ475)</f>
        <v>0</v>
      </c>
      <c r="BK469" s="1276"/>
      <c r="BL469" s="1211">
        <f>SUM(BL470:BL475)</f>
        <v>0</v>
      </c>
      <c r="BM469" s="1211">
        <f>SUM(BM470:BM475)</f>
        <v>0</v>
      </c>
      <c r="BN469" s="1166">
        <f t="shared" si="585"/>
        <v>0</v>
      </c>
      <c r="BO469" s="1276"/>
      <c r="BP469" s="1211">
        <f>SUM(BP470:BP475)</f>
        <v>622926.5</v>
      </c>
      <c r="BQ469" s="1276"/>
      <c r="BR469" s="1211">
        <f>SUM(BR470:BR475)</f>
        <v>707546.45</v>
      </c>
      <c r="BS469" s="1211">
        <f>SUM(BS470:BS475)</f>
        <v>1330472.95</v>
      </c>
    </row>
    <row r="470" spans="1:203" s="1236" customFormat="1" hidden="1" outlineLevel="1" x14ac:dyDescent="0.2">
      <c r="A470" s="1287" t="s">
        <v>1578</v>
      </c>
      <c r="B470" s="1288" t="s">
        <v>1579</v>
      </c>
      <c r="C470" s="1188" t="s">
        <v>31</v>
      </c>
      <c r="D470" s="1188">
        <v>1</v>
      </c>
      <c r="E470" s="1222">
        <v>58950</v>
      </c>
      <c r="F470" s="1223">
        <f t="shared" ref="F470:F475" si="675">D470*E470</f>
        <v>58950</v>
      </c>
      <c r="G470" s="1222">
        <v>0</v>
      </c>
      <c r="H470" s="1223"/>
      <c r="I470" s="1223">
        <f t="shared" ref="I470:I475" si="676">E470*D470+G470*D470</f>
        <v>58950</v>
      </c>
      <c r="J470" s="1223"/>
      <c r="K470" s="1179"/>
      <c r="L470" s="1225">
        <v>58950</v>
      </c>
      <c r="M470" s="1226">
        <f t="shared" ref="M470:M475" si="677">K470*L470</f>
        <v>0</v>
      </c>
      <c r="N470" s="1225">
        <v>0</v>
      </c>
      <c r="O470" s="1226"/>
      <c r="P470" s="1226">
        <f t="shared" ref="P470:P475" si="678">L470*K470+N470*K470</f>
        <v>0</v>
      </c>
      <c r="Q470" s="1179"/>
      <c r="R470" s="1225">
        <v>58950</v>
      </c>
      <c r="S470" s="1226">
        <f t="shared" ref="S470:S475" si="679">Q470*R470</f>
        <v>0</v>
      </c>
      <c r="T470" s="1225">
        <v>0</v>
      </c>
      <c r="U470" s="1226"/>
      <c r="V470" s="1226">
        <f t="shared" ref="V470:V475" si="680">R470*Q470+T470*Q470</f>
        <v>0</v>
      </c>
      <c r="W470" s="1188"/>
      <c r="X470" s="1225">
        <v>58950</v>
      </c>
      <c r="Y470" s="1226">
        <f t="shared" ref="Y470:Y475" si="681">W470*X470</f>
        <v>0</v>
      </c>
      <c r="Z470" s="1225">
        <v>0</v>
      </c>
      <c r="AA470" s="1226"/>
      <c r="AB470" s="1226">
        <f t="shared" ref="AB470:AB475" si="682">X470*W470+Z470*W470</f>
        <v>0</v>
      </c>
      <c r="AC470" s="1179"/>
      <c r="AD470" s="1225">
        <v>58950</v>
      </c>
      <c r="AE470" s="1226">
        <f t="shared" ref="AE470:AE475" si="683">AC470*AD470</f>
        <v>0</v>
      </c>
      <c r="AF470" s="1225">
        <v>0</v>
      </c>
      <c r="AG470" s="1226"/>
      <c r="AH470" s="1226">
        <f t="shared" ref="AH470:AH475" si="684">AD470*AC470+AF470*AC470</f>
        <v>0</v>
      </c>
      <c r="AI470" s="1179"/>
      <c r="AJ470" s="1225">
        <v>58950</v>
      </c>
      <c r="AK470" s="1226">
        <f t="shared" ref="AK470:AK475" si="685">AI470*AJ470</f>
        <v>0</v>
      </c>
      <c r="AL470" s="1225">
        <v>0</v>
      </c>
      <c r="AM470" s="1226"/>
      <c r="AN470" s="1226">
        <f t="shared" ref="AN470:AN475" si="686">AJ470*AI470+AL470*AI470</f>
        <v>0</v>
      </c>
      <c r="AO470" s="1179"/>
      <c r="AP470" s="1225">
        <v>58950</v>
      </c>
      <c r="AQ470" s="1226">
        <f t="shared" ref="AQ470:AQ475" si="687">AO470*AP470</f>
        <v>0</v>
      </c>
      <c r="AR470" s="1225">
        <v>0</v>
      </c>
      <c r="AS470" s="1226"/>
      <c r="AT470" s="1226">
        <f t="shared" ref="AT470:AT475" si="688">AP470*AO470+AR470*AO470</f>
        <v>0</v>
      </c>
      <c r="AU470" s="1179"/>
      <c r="AV470" s="1225">
        <v>58950</v>
      </c>
      <c r="AW470" s="1226">
        <f t="shared" ref="AW470:AW475" si="689">AU470*AV470</f>
        <v>0</v>
      </c>
      <c r="AX470" s="1225">
        <v>0</v>
      </c>
      <c r="AY470" s="1226"/>
      <c r="AZ470" s="1226">
        <f t="shared" ref="AZ470:AZ475" si="690">AV470*AU470+AX470*AU470</f>
        <v>0</v>
      </c>
      <c r="BA470" s="1179"/>
      <c r="BB470" s="1222">
        <v>58950</v>
      </c>
      <c r="BC470" s="1223">
        <f t="shared" ref="BC470:BC475" si="691">BA470*BB470</f>
        <v>0</v>
      </c>
      <c r="BD470" s="1222">
        <v>0</v>
      </c>
      <c r="BE470" s="1223"/>
      <c r="BF470" s="1223">
        <f t="shared" ref="BF470:BF475" si="692">BB470*BA470+BD470*BA470</f>
        <v>0</v>
      </c>
      <c r="BG470" s="1223"/>
      <c r="BH470" s="1166">
        <f t="shared" si="584"/>
        <v>0</v>
      </c>
      <c r="BI470" s="1222">
        <v>58950</v>
      </c>
      <c r="BJ470" s="1223">
        <f t="shared" ref="BJ470:BJ475" si="693">BH470*BI470</f>
        <v>0</v>
      </c>
      <c r="BK470" s="1222">
        <v>0</v>
      </c>
      <c r="BL470" s="1223"/>
      <c r="BM470" s="1223">
        <f t="shared" ref="BM470:BM475" si="694">BI470*BH470+BK470*BH470</f>
        <v>0</v>
      </c>
      <c r="BN470" s="1166">
        <f t="shared" si="585"/>
        <v>1</v>
      </c>
      <c r="BO470" s="1222">
        <v>58950</v>
      </c>
      <c r="BP470" s="1223">
        <f t="shared" ref="BP470:BP475" si="695">BN470*BO470</f>
        <v>58950</v>
      </c>
      <c r="BQ470" s="1222">
        <v>0</v>
      </c>
      <c r="BR470" s="1223"/>
      <c r="BS470" s="1223">
        <f t="shared" ref="BS470:BS475" si="696">BO470*BN470+BQ470*BN470</f>
        <v>58950</v>
      </c>
      <c r="BT470" s="1189"/>
      <c r="BU470" s="1189"/>
      <c r="BV470" s="1189"/>
      <c r="BW470" s="1189"/>
      <c r="BX470" s="1189"/>
      <c r="BY470" s="1189"/>
      <c r="BZ470" s="1189"/>
      <c r="CA470" s="1189"/>
      <c r="CB470" s="1189"/>
      <c r="CC470" s="1189"/>
      <c r="CD470" s="1189"/>
      <c r="CE470" s="1189"/>
      <c r="CF470" s="1189"/>
      <c r="CG470" s="1189"/>
      <c r="CH470" s="1189"/>
      <c r="CI470" s="1189"/>
      <c r="CJ470" s="1189"/>
      <c r="CK470" s="1189"/>
      <c r="CL470" s="1189"/>
      <c r="CM470" s="1189"/>
      <c r="CN470" s="1189"/>
      <c r="CO470" s="1189"/>
      <c r="CP470" s="1189"/>
      <c r="CQ470" s="1189"/>
      <c r="CR470" s="1189"/>
      <c r="CS470" s="1189"/>
      <c r="CT470" s="1189"/>
      <c r="CU470" s="1189"/>
      <c r="CV470" s="1189"/>
      <c r="CW470" s="1189"/>
      <c r="CX470" s="1189"/>
      <c r="CY470" s="1189"/>
      <c r="CZ470" s="1189"/>
      <c r="DA470" s="1189"/>
      <c r="DB470" s="1189"/>
      <c r="DC470" s="1189"/>
      <c r="DD470" s="1189"/>
      <c r="DE470" s="1189"/>
      <c r="DF470" s="1189"/>
      <c r="DG470" s="1189"/>
      <c r="DH470" s="1189"/>
      <c r="DI470" s="1189"/>
      <c r="DJ470" s="1189"/>
      <c r="DK470" s="1189"/>
      <c r="DL470" s="1189"/>
      <c r="DM470" s="1189"/>
      <c r="DN470" s="1189"/>
      <c r="DO470" s="1189"/>
      <c r="DP470" s="1189"/>
      <c r="DQ470" s="1189"/>
      <c r="DR470" s="1189"/>
      <c r="DS470" s="1189"/>
      <c r="DT470" s="1189"/>
      <c r="DU470" s="1189"/>
      <c r="DV470" s="1189"/>
      <c r="DW470" s="1189"/>
      <c r="DX470" s="1189"/>
      <c r="DY470" s="1189"/>
      <c r="DZ470" s="1189"/>
      <c r="EA470" s="1189"/>
      <c r="EB470" s="1189"/>
      <c r="EC470" s="1189"/>
      <c r="ED470" s="1189"/>
      <c r="EE470" s="1189"/>
      <c r="EF470" s="1189"/>
      <c r="EG470" s="1189"/>
      <c r="EH470" s="1189"/>
      <c r="EI470" s="1189"/>
      <c r="EJ470" s="1189"/>
      <c r="EK470" s="1189"/>
      <c r="EL470" s="1189"/>
      <c r="EM470" s="1189"/>
      <c r="EN470" s="1189"/>
      <c r="EO470" s="1189"/>
      <c r="EP470" s="1189"/>
      <c r="EQ470" s="1189"/>
      <c r="ER470" s="1189"/>
      <c r="ES470" s="1189"/>
      <c r="ET470" s="1189"/>
      <c r="EU470" s="1189"/>
      <c r="EV470" s="1189"/>
      <c r="EW470" s="1189"/>
      <c r="EX470" s="1189"/>
      <c r="EY470" s="1189"/>
      <c r="EZ470" s="1189"/>
      <c r="FA470" s="1189"/>
      <c r="FB470" s="1189"/>
      <c r="FC470" s="1189"/>
      <c r="FD470" s="1189"/>
      <c r="FE470" s="1189"/>
      <c r="FF470" s="1189"/>
      <c r="FG470" s="1189"/>
      <c r="FH470" s="1189"/>
      <c r="FI470" s="1189"/>
      <c r="FJ470" s="1189"/>
      <c r="FK470" s="1189"/>
      <c r="FL470" s="1189"/>
      <c r="FM470" s="1189"/>
      <c r="FN470" s="1189"/>
      <c r="FO470" s="1189"/>
      <c r="FP470" s="1189"/>
      <c r="FQ470" s="1189"/>
      <c r="FR470" s="1189"/>
      <c r="FS470" s="1189"/>
      <c r="FT470" s="1189"/>
      <c r="FU470" s="1189"/>
      <c r="FV470" s="1189"/>
      <c r="FW470" s="1189"/>
      <c r="FX470" s="1189"/>
      <c r="FY470" s="1189"/>
      <c r="FZ470" s="1189"/>
      <c r="GA470" s="1189"/>
      <c r="GB470" s="1189"/>
      <c r="GC470" s="1189"/>
      <c r="GD470" s="1189"/>
      <c r="GE470" s="1189"/>
      <c r="GF470" s="1189"/>
      <c r="GG470" s="1189"/>
      <c r="GH470" s="1189"/>
      <c r="GI470" s="1189"/>
      <c r="GJ470" s="1189"/>
      <c r="GK470" s="1189"/>
      <c r="GL470" s="1189"/>
      <c r="GM470" s="1189"/>
      <c r="GN470" s="1189"/>
      <c r="GO470" s="1189"/>
      <c r="GP470" s="1189"/>
      <c r="GQ470" s="1189"/>
      <c r="GR470" s="1189"/>
      <c r="GS470" s="1189"/>
      <c r="GT470" s="1189"/>
      <c r="GU470" s="1189"/>
    </row>
    <row r="471" spans="1:203" s="1189" customFormat="1" hidden="1" outlineLevel="1" x14ac:dyDescent="0.2">
      <c r="A471" s="1287" t="s">
        <v>1580</v>
      </c>
      <c r="B471" s="1248" t="s">
        <v>1581</v>
      </c>
      <c r="C471" s="1177" t="s">
        <v>1252</v>
      </c>
      <c r="D471" s="1177">
        <v>2.2999999999999998</v>
      </c>
      <c r="E471" s="1229">
        <v>118555</v>
      </c>
      <c r="F471" s="1223">
        <f t="shared" si="675"/>
        <v>272676.5</v>
      </c>
      <c r="G471" s="1229">
        <v>210411.5</v>
      </c>
      <c r="H471" s="1223">
        <f>D471*G471</f>
        <v>483946.44999999995</v>
      </c>
      <c r="I471" s="1223">
        <f t="shared" si="676"/>
        <v>756622.95</v>
      </c>
      <c r="J471" s="1223"/>
      <c r="K471" s="1179"/>
      <c r="L471" s="1230">
        <v>118555</v>
      </c>
      <c r="M471" s="1226">
        <f t="shared" si="677"/>
        <v>0</v>
      </c>
      <c r="N471" s="1230">
        <v>210411.5</v>
      </c>
      <c r="O471" s="1226">
        <f>K471*N471</f>
        <v>0</v>
      </c>
      <c r="P471" s="1226">
        <f t="shared" si="678"/>
        <v>0</v>
      </c>
      <c r="Q471" s="1179"/>
      <c r="R471" s="1230">
        <v>118555</v>
      </c>
      <c r="S471" s="1226">
        <f t="shared" si="679"/>
        <v>0</v>
      </c>
      <c r="T471" s="1230">
        <v>210411.5</v>
      </c>
      <c r="U471" s="1226">
        <f>Q471*T471</f>
        <v>0</v>
      </c>
      <c r="V471" s="1226">
        <f t="shared" si="680"/>
        <v>0</v>
      </c>
      <c r="W471" s="1188"/>
      <c r="X471" s="1230">
        <v>118555</v>
      </c>
      <c r="Y471" s="1226">
        <f t="shared" si="681"/>
        <v>0</v>
      </c>
      <c r="Z471" s="1230">
        <v>210411.5</v>
      </c>
      <c r="AA471" s="1226">
        <f>W471*Z471</f>
        <v>0</v>
      </c>
      <c r="AB471" s="1226">
        <f t="shared" si="682"/>
        <v>0</v>
      </c>
      <c r="AC471" s="1179"/>
      <c r="AD471" s="1230">
        <v>118555</v>
      </c>
      <c r="AE471" s="1226">
        <f t="shared" si="683"/>
        <v>0</v>
      </c>
      <c r="AF471" s="1230">
        <v>210411.5</v>
      </c>
      <c r="AG471" s="1226">
        <f>AC471*AF471</f>
        <v>0</v>
      </c>
      <c r="AH471" s="1226">
        <f t="shared" si="684"/>
        <v>0</v>
      </c>
      <c r="AI471" s="1179"/>
      <c r="AJ471" s="1230">
        <v>118555</v>
      </c>
      <c r="AK471" s="1226">
        <f t="shared" si="685"/>
        <v>0</v>
      </c>
      <c r="AL471" s="1230">
        <v>210411.5</v>
      </c>
      <c r="AM471" s="1226">
        <f>AI471*AL471</f>
        <v>0</v>
      </c>
      <c r="AN471" s="1226">
        <f t="shared" si="686"/>
        <v>0</v>
      </c>
      <c r="AO471" s="1179"/>
      <c r="AP471" s="1230">
        <v>118555</v>
      </c>
      <c r="AQ471" s="1226">
        <f t="shared" si="687"/>
        <v>0</v>
      </c>
      <c r="AR471" s="1230">
        <v>210411.5</v>
      </c>
      <c r="AS471" s="1226">
        <f>AO471*AR471</f>
        <v>0</v>
      </c>
      <c r="AT471" s="1226">
        <f t="shared" si="688"/>
        <v>0</v>
      </c>
      <c r="AU471" s="1179"/>
      <c r="AV471" s="1230">
        <v>118555</v>
      </c>
      <c r="AW471" s="1226">
        <f t="shared" si="689"/>
        <v>0</v>
      </c>
      <c r="AX471" s="1230">
        <v>210411.5</v>
      </c>
      <c r="AY471" s="1226">
        <f>AU471*AX471</f>
        <v>0</v>
      </c>
      <c r="AZ471" s="1226">
        <f t="shared" si="690"/>
        <v>0</v>
      </c>
      <c r="BA471" s="1179"/>
      <c r="BB471" s="1229">
        <v>118555</v>
      </c>
      <c r="BC471" s="1223">
        <f t="shared" si="691"/>
        <v>0</v>
      </c>
      <c r="BD471" s="1229">
        <v>210411.5</v>
      </c>
      <c r="BE471" s="1223">
        <f>BA471*BD471</f>
        <v>0</v>
      </c>
      <c r="BF471" s="1223">
        <f t="shared" si="692"/>
        <v>0</v>
      </c>
      <c r="BG471" s="1223"/>
      <c r="BH471" s="1166">
        <f t="shared" si="584"/>
        <v>0</v>
      </c>
      <c r="BI471" s="1229">
        <v>118555</v>
      </c>
      <c r="BJ471" s="1223">
        <f t="shared" si="693"/>
        <v>0</v>
      </c>
      <c r="BK471" s="1229">
        <v>210411.5</v>
      </c>
      <c r="BL471" s="1223">
        <f>BH471*BK471</f>
        <v>0</v>
      </c>
      <c r="BM471" s="1223">
        <f t="shared" si="694"/>
        <v>0</v>
      </c>
      <c r="BN471" s="1166">
        <f t="shared" si="585"/>
        <v>2.2999999999999998</v>
      </c>
      <c r="BO471" s="1229">
        <v>118555</v>
      </c>
      <c r="BP471" s="1223">
        <f t="shared" si="695"/>
        <v>272676.5</v>
      </c>
      <c r="BQ471" s="1229">
        <v>210411.5</v>
      </c>
      <c r="BR471" s="1223">
        <f>BN471*BQ471</f>
        <v>483946.44999999995</v>
      </c>
      <c r="BS471" s="1223">
        <f t="shared" si="696"/>
        <v>756622.95</v>
      </c>
    </row>
    <row r="472" spans="1:203" s="1189" customFormat="1" hidden="1" outlineLevel="1" x14ac:dyDescent="0.2">
      <c r="A472" s="1287" t="s">
        <v>1582</v>
      </c>
      <c r="B472" s="1257" t="s">
        <v>1583</v>
      </c>
      <c r="C472" s="1177" t="s">
        <v>1261</v>
      </c>
      <c r="D472" s="1177">
        <v>2</v>
      </c>
      <c r="E472" s="1229">
        <v>58950</v>
      </c>
      <c r="F472" s="1223">
        <f t="shared" si="675"/>
        <v>117900</v>
      </c>
      <c r="G472" s="1229">
        <v>0</v>
      </c>
      <c r="H472" s="1223"/>
      <c r="I472" s="1223">
        <f t="shared" si="676"/>
        <v>117900</v>
      </c>
      <c r="J472" s="1223"/>
      <c r="K472" s="1179"/>
      <c r="L472" s="1230">
        <v>58950</v>
      </c>
      <c r="M472" s="1226">
        <f t="shared" si="677"/>
        <v>0</v>
      </c>
      <c r="N472" s="1230">
        <v>0</v>
      </c>
      <c r="O472" s="1226"/>
      <c r="P472" s="1226">
        <f t="shared" si="678"/>
        <v>0</v>
      </c>
      <c r="Q472" s="1179"/>
      <c r="R472" s="1230">
        <v>58950</v>
      </c>
      <c r="S472" s="1226">
        <f t="shared" si="679"/>
        <v>0</v>
      </c>
      <c r="T472" s="1230">
        <v>0</v>
      </c>
      <c r="U472" s="1226"/>
      <c r="V472" s="1226">
        <f t="shared" si="680"/>
        <v>0</v>
      </c>
      <c r="W472" s="1188"/>
      <c r="X472" s="1230">
        <v>58950</v>
      </c>
      <c r="Y472" s="1226">
        <f t="shared" si="681"/>
        <v>0</v>
      </c>
      <c r="Z472" s="1230">
        <v>0</v>
      </c>
      <c r="AA472" s="1226"/>
      <c r="AB472" s="1226">
        <f t="shared" si="682"/>
        <v>0</v>
      </c>
      <c r="AC472" s="1179"/>
      <c r="AD472" s="1230">
        <v>58950</v>
      </c>
      <c r="AE472" s="1226">
        <f t="shared" si="683"/>
        <v>0</v>
      </c>
      <c r="AF472" s="1230">
        <v>0</v>
      </c>
      <c r="AG472" s="1226"/>
      <c r="AH472" s="1226">
        <f t="shared" si="684"/>
        <v>0</v>
      </c>
      <c r="AI472" s="1179"/>
      <c r="AJ472" s="1230">
        <v>58950</v>
      </c>
      <c r="AK472" s="1226">
        <f t="shared" si="685"/>
        <v>0</v>
      </c>
      <c r="AL472" s="1230">
        <v>0</v>
      </c>
      <c r="AM472" s="1226"/>
      <c r="AN472" s="1226">
        <f t="shared" si="686"/>
        <v>0</v>
      </c>
      <c r="AO472" s="1179"/>
      <c r="AP472" s="1230">
        <v>58950</v>
      </c>
      <c r="AQ472" s="1226">
        <f t="shared" si="687"/>
        <v>0</v>
      </c>
      <c r="AR472" s="1230">
        <v>0</v>
      </c>
      <c r="AS472" s="1226"/>
      <c r="AT472" s="1226">
        <f t="shared" si="688"/>
        <v>0</v>
      </c>
      <c r="AU472" s="1179"/>
      <c r="AV472" s="1230">
        <v>58950</v>
      </c>
      <c r="AW472" s="1226">
        <f t="shared" si="689"/>
        <v>0</v>
      </c>
      <c r="AX472" s="1230">
        <v>0</v>
      </c>
      <c r="AY472" s="1226"/>
      <c r="AZ472" s="1226">
        <f t="shared" si="690"/>
        <v>0</v>
      </c>
      <c r="BA472" s="1179"/>
      <c r="BB472" s="1229">
        <v>58950</v>
      </c>
      <c r="BC472" s="1223">
        <f t="shared" si="691"/>
        <v>0</v>
      </c>
      <c r="BD472" s="1229">
        <v>0</v>
      </c>
      <c r="BE472" s="1223"/>
      <c r="BF472" s="1223">
        <f t="shared" si="692"/>
        <v>0</v>
      </c>
      <c r="BG472" s="1223"/>
      <c r="BH472" s="1166">
        <f t="shared" si="584"/>
        <v>0</v>
      </c>
      <c r="BI472" s="1229">
        <v>58950</v>
      </c>
      <c r="BJ472" s="1223">
        <f t="shared" si="693"/>
        <v>0</v>
      </c>
      <c r="BK472" s="1229">
        <v>0</v>
      </c>
      <c r="BL472" s="1223"/>
      <c r="BM472" s="1223">
        <f t="shared" si="694"/>
        <v>0</v>
      </c>
      <c r="BN472" s="1166">
        <f t="shared" si="585"/>
        <v>2</v>
      </c>
      <c r="BO472" s="1229">
        <v>58950</v>
      </c>
      <c r="BP472" s="1223">
        <f t="shared" si="695"/>
        <v>117900</v>
      </c>
      <c r="BQ472" s="1229">
        <v>0</v>
      </c>
      <c r="BR472" s="1223"/>
      <c r="BS472" s="1223">
        <f t="shared" si="696"/>
        <v>117900</v>
      </c>
    </row>
    <row r="473" spans="1:203" s="1189" customFormat="1" hidden="1" outlineLevel="1" x14ac:dyDescent="0.2">
      <c r="A473" s="1287" t="s">
        <v>1584</v>
      </c>
      <c r="B473" s="1257" t="s">
        <v>1585</v>
      </c>
      <c r="C473" s="1177" t="s">
        <v>1261</v>
      </c>
      <c r="D473" s="1177">
        <v>1</v>
      </c>
      <c r="E473" s="1229">
        <v>52400</v>
      </c>
      <c r="F473" s="1223">
        <f t="shared" si="675"/>
        <v>52400</v>
      </c>
      <c r="G473" s="1229">
        <v>32500</v>
      </c>
      <c r="H473" s="1223">
        <f>D473*G473</f>
        <v>32500</v>
      </c>
      <c r="I473" s="1223">
        <f t="shared" si="676"/>
        <v>84900</v>
      </c>
      <c r="J473" s="1223"/>
      <c r="K473" s="1179"/>
      <c r="L473" s="1230">
        <v>52400</v>
      </c>
      <c r="M473" s="1226">
        <f t="shared" si="677"/>
        <v>0</v>
      </c>
      <c r="N473" s="1230">
        <v>32500</v>
      </c>
      <c r="O473" s="1226">
        <f>K473*N473</f>
        <v>0</v>
      </c>
      <c r="P473" s="1226">
        <f t="shared" si="678"/>
        <v>0</v>
      </c>
      <c r="Q473" s="1179"/>
      <c r="R473" s="1230">
        <v>52400</v>
      </c>
      <c r="S473" s="1226">
        <f t="shared" si="679"/>
        <v>0</v>
      </c>
      <c r="T473" s="1230">
        <v>32500</v>
      </c>
      <c r="U473" s="1226">
        <f>Q473*T473</f>
        <v>0</v>
      </c>
      <c r="V473" s="1226">
        <f t="shared" si="680"/>
        <v>0</v>
      </c>
      <c r="W473" s="1188"/>
      <c r="X473" s="1230">
        <v>52400</v>
      </c>
      <c r="Y473" s="1226">
        <f t="shared" si="681"/>
        <v>0</v>
      </c>
      <c r="Z473" s="1230">
        <v>32500</v>
      </c>
      <c r="AA473" s="1226">
        <f>W473*Z473</f>
        <v>0</v>
      </c>
      <c r="AB473" s="1226">
        <f t="shared" si="682"/>
        <v>0</v>
      </c>
      <c r="AC473" s="1179"/>
      <c r="AD473" s="1230">
        <v>52400</v>
      </c>
      <c r="AE473" s="1226">
        <f t="shared" si="683"/>
        <v>0</v>
      </c>
      <c r="AF473" s="1230">
        <v>32500</v>
      </c>
      <c r="AG473" s="1226">
        <f>AC473*AF473</f>
        <v>0</v>
      </c>
      <c r="AH473" s="1226">
        <f t="shared" si="684"/>
        <v>0</v>
      </c>
      <c r="AI473" s="1179"/>
      <c r="AJ473" s="1230">
        <v>52400</v>
      </c>
      <c r="AK473" s="1226">
        <f t="shared" si="685"/>
        <v>0</v>
      </c>
      <c r="AL473" s="1230">
        <v>32500</v>
      </c>
      <c r="AM473" s="1226">
        <f>AI473*AL473</f>
        <v>0</v>
      </c>
      <c r="AN473" s="1226">
        <f t="shared" si="686"/>
        <v>0</v>
      </c>
      <c r="AO473" s="1179"/>
      <c r="AP473" s="1230">
        <v>52400</v>
      </c>
      <c r="AQ473" s="1226">
        <f t="shared" si="687"/>
        <v>0</v>
      </c>
      <c r="AR473" s="1230">
        <v>32500</v>
      </c>
      <c r="AS473" s="1226">
        <f>AO473*AR473</f>
        <v>0</v>
      </c>
      <c r="AT473" s="1226">
        <f t="shared" si="688"/>
        <v>0</v>
      </c>
      <c r="AU473" s="1179"/>
      <c r="AV473" s="1230">
        <v>52400</v>
      </c>
      <c r="AW473" s="1226">
        <f t="shared" si="689"/>
        <v>0</v>
      </c>
      <c r="AX473" s="1230">
        <v>32500</v>
      </c>
      <c r="AY473" s="1226">
        <f>AU473*AX473</f>
        <v>0</v>
      </c>
      <c r="AZ473" s="1226">
        <f t="shared" si="690"/>
        <v>0</v>
      </c>
      <c r="BA473" s="1179"/>
      <c r="BB473" s="1229">
        <v>52400</v>
      </c>
      <c r="BC473" s="1223">
        <f t="shared" si="691"/>
        <v>0</v>
      </c>
      <c r="BD473" s="1229">
        <v>32500</v>
      </c>
      <c r="BE473" s="1223">
        <f>BA473*BD473</f>
        <v>0</v>
      </c>
      <c r="BF473" s="1223">
        <f t="shared" si="692"/>
        <v>0</v>
      </c>
      <c r="BG473" s="1223"/>
      <c r="BH473" s="1166">
        <f t="shared" si="584"/>
        <v>0</v>
      </c>
      <c r="BI473" s="1229">
        <v>52400</v>
      </c>
      <c r="BJ473" s="1223">
        <f t="shared" si="693"/>
        <v>0</v>
      </c>
      <c r="BK473" s="1229">
        <v>32500</v>
      </c>
      <c r="BL473" s="1223">
        <f>BH473*BK473</f>
        <v>0</v>
      </c>
      <c r="BM473" s="1223">
        <f t="shared" si="694"/>
        <v>0</v>
      </c>
      <c r="BN473" s="1166">
        <f t="shared" si="585"/>
        <v>1</v>
      </c>
      <c r="BO473" s="1229">
        <v>52400</v>
      </c>
      <c r="BP473" s="1223">
        <f t="shared" si="695"/>
        <v>52400</v>
      </c>
      <c r="BQ473" s="1229">
        <v>32500</v>
      </c>
      <c r="BR473" s="1223">
        <f>BN473*BQ473</f>
        <v>32500</v>
      </c>
      <c r="BS473" s="1223">
        <f t="shared" si="696"/>
        <v>84900</v>
      </c>
    </row>
    <row r="474" spans="1:203" s="1189" customFormat="1" hidden="1" outlineLevel="1" x14ac:dyDescent="0.2">
      <c r="A474" s="1287" t="s">
        <v>1586</v>
      </c>
      <c r="B474" s="1257" t="s">
        <v>1587</v>
      </c>
      <c r="C474" s="1177" t="s">
        <v>1261</v>
      </c>
      <c r="D474" s="1177">
        <v>1</v>
      </c>
      <c r="E474" s="1229">
        <v>62050</v>
      </c>
      <c r="F474" s="1223">
        <f t="shared" si="675"/>
        <v>62050</v>
      </c>
      <c r="G474" s="1229">
        <v>0</v>
      </c>
      <c r="H474" s="1223"/>
      <c r="I474" s="1223">
        <f t="shared" si="676"/>
        <v>62050</v>
      </c>
      <c r="J474" s="1223"/>
      <c r="K474" s="1179"/>
      <c r="L474" s="1230">
        <v>62050</v>
      </c>
      <c r="M474" s="1226">
        <f t="shared" si="677"/>
        <v>0</v>
      </c>
      <c r="N474" s="1230">
        <v>0</v>
      </c>
      <c r="O474" s="1226"/>
      <c r="P474" s="1226">
        <f t="shared" si="678"/>
        <v>0</v>
      </c>
      <c r="Q474" s="1179"/>
      <c r="R474" s="1230">
        <v>62050</v>
      </c>
      <c r="S474" s="1226">
        <f t="shared" si="679"/>
        <v>0</v>
      </c>
      <c r="T474" s="1230">
        <v>0</v>
      </c>
      <c r="U474" s="1226"/>
      <c r="V474" s="1226">
        <f t="shared" si="680"/>
        <v>0</v>
      </c>
      <c r="W474" s="1188"/>
      <c r="X474" s="1230">
        <v>62050</v>
      </c>
      <c r="Y474" s="1226">
        <f t="shared" si="681"/>
        <v>0</v>
      </c>
      <c r="Z474" s="1230">
        <v>0</v>
      </c>
      <c r="AA474" s="1226"/>
      <c r="AB474" s="1226">
        <f t="shared" si="682"/>
        <v>0</v>
      </c>
      <c r="AC474" s="1179"/>
      <c r="AD474" s="1230">
        <v>62050</v>
      </c>
      <c r="AE474" s="1226">
        <f t="shared" si="683"/>
        <v>0</v>
      </c>
      <c r="AF474" s="1230">
        <v>0</v>
      </c>
      <c r="AG474" s="1226"/>
      <c r="AH474" s="1226">
        <f t="shared" si="684"/>
        <v>0</v>
      </c>
      <c r="AI474" s="1179"/>
      <c r="AJ474" s="1230">
        <v>62050</v>
      </c>
      <c r="AK474" s="1226">
        <f t="shared" si="685"/>
        <v>0</v>
      </c>
      <c r="AL474" s="1230">
        <v>0</v>
      </c>
      <c r="AM474" s="1226"/>
      <c r="AN474" s="1226">
        <f t="shared" si="686"/>
        <v>0</v>
      </c>
      <c r="AO474" s="1179"/>
      <c r="AP474" s="1230">
        <v>62050</v>
      </c>
      <c r="AQ474" s="1226">
        <f t="shared" si="687"/>
        <v>0</v>
      </c>
      <c r="AR474" s="1230">
        <v>0</v>
      </c>
      <c r="AS474" s="1226"/>
      <c r="AT474" s="1226">
        <f t="shared" si="688"/>
        <v>0</v>
      </c>
      <c r="AU474" s="1179"/>
      <c r="AV474" s="1230">
        <v>62050</v>
      </c>
      <c r="AW474" s="1226">
        <f t="shared" si="689"/>
        <v>0</v>
      </c>
      <c r="AX474" s="1230">
        <v>0</v>
      </c>
      <c r="AY474" s="1226"/>
      <c r="AZ474" s="1226">
        <f t="shared" si="690"/>
        <v>0</v>
      </c>
      <c r="BA474" s="1179"/>
      <c r="BB474" s="1229">
        <v>62050</v>
      </c>
      <c r="BC474" s="1223">
        <f t="shared" si="691"/>
        <v>0</v>
      </c>
      <c r="BD474" s="1229">
        <v>0</v>
      </c>
      <c r="BE474" s="1223"/>
      <c r="BF474" s="1223">
        <f t="shared" si="692"/>
        <v>0</v>
      </c>
      <c r="BG474" s="1223"/>
      <c r="BH474" s="1166">
        <f t="shared" si="584"/>
        <v>0</v>
      </c>
      <c r="BI474" s="1229">
        <v>62050</v>
      </c>
      <c r="BJ474" s="1223">
        <f t="shared" si="693"/>
        <v>0</v>
      </c>
      <c r="BK474" s="1229">
        <v>0</v>
      </c>
      <c r="BL474" s="1223"/>
      <c r="BM474" s="1223">
        <f t="shared" si="694"/>
        <v>0</v>
      </c>
      <c r="BN474" s="1166">
        <f t="shared" si="585"/>
        <v>1</v>
      </c>
      <c r="BO474" s="1229">
        <v>62050</v>
      </c>
      <c r="BP474" s="1223">
        <f t="shared" si="695"/>
        <v>62050</v>
      </c>
      <c r="BQ474" s="1229">
        <v>0</v>
      </c>
      <c r="BR474" s="1223"/>
      <c r="BS474" s="1223">
        <f t="shared" si="696"/>
        <v>62050</v>
      </c>
    </row>
    <row r="475" spans="1:203" s="1189" customFormat="1" hidden="1" outlineLevel="1" x14ac:dyDescent="0.2">
      <c r="A475" s="1287" t="s">
        <v>1588</v>
      </c>
      <c r="B475" s="1257" t="s">
        <v>1589</v>
      </c>
      <c r="C475" s="1177" t="s">
        <v>1261</v>
      </c>
      <c r="D475" s="1177">
        <v>1</v>
      </c>
      <c r="E475" s="1229">
        <v>58950</v>
      </c>
      <c r="F475" s="1223">
        <f t="shared" si="675"/>
        <v>58950</v>
      </c>
      <c r="G475" s="1229">
        <v>191100</v>
      </c>
      <c r="H475" s="1223">
        <f>D475*G475</f>
        <v>191100</v>
      </c>
      <c r="I475" s="1223">
        <f t="shared" si="676"/>
        <v>250050</v>
      </c>
      <c r="J475" s="1223"/>
      <c r="K475" s="1179"/>
      <c r="L475" s="1230">
        <v>58950</v>
      </c>
      <c r="M475" s="1226">
        <f t="shared" si="677"/>
        <v>0</v>
      </c>
      <c r="N475" s="1230">
        <v>191100</v>
      </c>
      <c r="O475" s="1226">
        <f>K475*N475</f>
        <v>0</v>
      </c>
      <c r="P475" s="1226">
        <f t="shared" si="678"/>
        <v>0</v>
      </c>
      <c r="Q475" s="1179"/>
      <c r="R475" s="1230">
        <v>58950</v>
      </c>
      <c r="S475" s="1226">
        <f t="shared" si="679"/>
        <v>0</v>
      </c>
      <c r="T475" s="1230">
        <v>191100</v>
      </c>
      <c r="U475" s="1226">
        <f>Q475*T475</f>
        <v>0</v>
      </c>
      <c r="V475" s="1226">
        <f t="shared" si="680"/>
        <v>0</v>
      </c>
      <c r="W475" s="1188"/>
      <c r="X475" s="1230">
        <v>58950</v>
      </c>
      <c r="Y475" s="1226">
        <f t="shared" si="681"/>
        <v>0</v>
      </c>
      <c r="Z475" s="1230">
        <v>191100</v>
      </c>
      <c r="AA475" s="1226">
        <f>W475*Z475</f>
        <v>0</v>
      </c>
      <c r="AB475" s="1226">
        <f t="shared" si="682"/>
        <v>0</v>
      </c>
      <c r="AC475" s="1179"/>
      <c r="AD475" s="1230">
        <v>58950</v>
      </c>
      <c r="AE475" s="1226">
        <f t="shared" si="683"/>
        <v>0</v>
      </c>
      <c r="AF475" s="1230">
        <v>191100</v>
      </c>
      <c r="AG475" s="1226">
        <f>AC475*AF475</f>
        <v>0</v>
      </c>
      <c r="AH475" s="1226">
        <f t="shared" si="684"/>
        <v>0</v>
      </c>
      <c r="AI475" s="1179"/>
      <c r="AJ475" s="1230">
        <v>58950</v>
      </c>
      <c r="AK475" s="1226">
        <f t="shared" si="685"/>
        <v>0</v>
      </c>
      <c r="AL475" s="1230">
        <v>191100</v>
      </c>
      <c r="AM475" s="1226">
        <f>AI475*AL475</f>
        <v>0</v>
      </c>
      <c r="AN475" s="1226">
        <f t="shared" si="686"/>
        <v>0</v>
      </c>
      <c r="AO475" s="1179"/>
      <c r="AP475" s="1230">
        <v>58950</v>
      </c>
      <c r="AQ475" s="1226">
        <f t="shared" si="687"/>
        <v>0</v>
      </c>
      <c r="AR475" s="1230">
        <v>191100</v>
      </c>
      <c r="AS475" s="1226">
        <f>AO475*AR475</f>
        <v>0</v>
      </c>
      <c r="AT475" s="1226">
        <f t="shared" si="688"/>
        <v>0</v>
      </c>
      <c r="AU475" s="1179"/>
      <c r="AV475" s="1230">
        <v>58950</v>
      </c>
      <c r="AW475" s="1226">
        <f t="shared" si="689"/>
        <v>0</v>
      </c>
      <c r="AX475" s="1230">
        <v>191100</v>
      </c>
      <c r="AY475" s="1226">
        <f>AU475*AX475</f>
        <v>0</v>
      </c>
      <c r="AZ475" s="1226">
        <f t="shared" si="690"/>
        <v>0</v>
      </c>
      <c r="BA475" s="1179"/>
      <c r="BB475" s="1229">
        <v>58950</v>
      </c>
      <c r="BC475" s="1223">
        <f t="shared" si="691"/>
        <v>0</v>
      </c>
      <c r="BD475" s="1229">
        <v>191100</v>
      </c>
      <c r="BE475" s="1223">
        <f>BA475*BD475</f>
        <v>0</v>
      </c>
      <c r="BF475" s="1223">
        <f t="shared" si="692"/>
        <v>0</v>
      </c>
      <c r="BG475" s="1223"/>
      <c r="BH475" s="1166">
        <f t="shared" si="584"/>
        <v>0</v>
      </c>
      <c r="BI475" s="1229">
        <v>58950</v>
      </c>
      <c r="BJ475" s="1223">
        <f t="shared" si="693"/>
        <v>0</v>
      </c>
      <c r="BK475" s="1229">
        <v>191100</v>
      </c>
      <c r="BL475" s="1223">
        <f>BH475*BK475</f>
        <v>0</v>
      </c>
      <c r="BM475" s="1223">
        <f t="shared" si="694"/>
        <v>0</v>
      </c>
      <c r="BN475" s="1166">
        <f t="shared" si="585"/>
        <v>1</v>
      </c>
      <c r="BO475" s="1229">
        <v>58950</v>
      </c>
      <c r="BP475" s="1223">
        <f t="shared" si="695"/>
        <v>58950</v>
      </c>
      <c r="BQ475" s="1229">
        <v>191100</v>
      </c>
      <c r="BR475" s="1223">
        <f>BN475*BQ475</f>
        <v>191100</v>
      </c>
      <c r="BS475" s="1223">
        <f t="shared" si="696"/>
        <v>250050</v>
      </c>
    </row>
    <row r="476" spans="1:203" s="1260" customFormat="1" ht="15" hidden="1" outlineLevel="1" x14ac:dyDescent="0.25">
      <c r="A476" s="1289" t="s">
        <v>1590</v>
      </c>
      <c r="B476" s="1210" t="s">
        <v>1591</v>
      </c>
      <c r="C476" s="1210"/>
      <c r="D476" s="1210"/>
      <c r="E476" s="1229"/>
      <c r="F476" s="1211">
        <f>SUM(F477:F484)</f>
        <v>2146096.6072</v>
      </c>
      <c r="G476" s="1229"/>
      <c r="H476" s="1211"/>
      <c r="I476" s="1211">
        <f>SUM(I477:I484)</f>
        <v>2146096.6072</v>
      </c>
      <c r="J476" s="1211"/>
      <c r="K476" s="1192"/>
      <c r="L476" s="1230"/>
      <c r="M476" s="1191">
        <f>SUM(M477:M484)</f>
        <v>0</v>
      </c>
      <c r="N476" s="1230"/>
      <c r="O476" s="1191"/>
      <c r="P476" s="1191">
        <f>SUM(P477:P484)</f>
        <v>0</v>
      </c>
      <c r="Q476" s="1192"/>
      <c r="R476" s="1230"/>
      <c r="S476" s="1191">
        <f>SUM(S477:S484)</f>
        <v>0</v>
      </c>
      <c r="T476" s="1230"/>
      <c r="U476" s="1191"/>
      <c r="V476" s="1191">
        <f>SUM(V477:V484)</f>
        <v>0</v>
      </c>
      <c r="W476" s="1193"/>
      <c r="X476" s="1230"/>
      <c r="Y476" s="1191">
        <f>SUM(Y477:Y484)</f>
        <v>0</v>
      </c>
      <c r="Z476" s="1230"/>
      <c r="AA476" s="1191"/>
      <c r="AB476" s="1191">
        <f>SUM(AB477:AB484)</f>
        <v>0</v>
      </c>
      <c r="AC476" s="1192"/>
      <c r="AD476" s="1230"/>
      <c r="AE476" s="1191">
        <f>SUM(AE477:AE484)</f>
        <v>0</v>
      </c>
      <c r="AF476" s="1230"/>
      <c r="AG476" s="1191"/>
      <c r="AH476" s="1191">
        <f>SUM(AH477:AH484)</f>
        <v>0</v>
      </c>
      <c r="AI476" s="1192"/>
      <c r="AJ476" s="1230"/>
      <c r="AK476" s="1191">
        <f>SUM(AK477:AK484)</f>
        <v>0</v>
      </c>
      <c r="AL476" s="1230"/>
      <c r="AM476" s="1191"/>
      <c r="AN476" s="1191">
        <f>SUM(AN477:AN484)</f>
        <v>0</v>
      </c>
      <c r="AO476" s="1192"/>
      <c r="AP476" s="1230"/>
      <c r="AQ476" s="1191">
        <f>SUM(AQ477:AQ484)</f>
        <v>0</v>
      </c>
      <c r="AR476" s="1230"/>
      <c r="AS476" s="1191"/>
      <c r="AT476" s="1191">
        <f>SUM(AT477:AT484)</f>
        <v>0</v>
      </c>
      <c r="AU476" s="1192"/>
      <c r="AV476" s="1230"/>
      <c r="AW476" s="1191">
        <f>SUM(AW477:AW484)</f>
        <v>0</v>
      </c>
      <c r="AX476" s="1230"/>
      <c r="AY476" s="1191"/>
      <c r="AZ476" s="1191">
        <f>SUM(AZ477:AZ484)</f>
        <v>0</v>
      </c>
      <c r="BA476" s="1192"/>
      <c r="BB476" s="1229"/>
      <c r="BC476" s="1211">
        <f>SUM(BC477:BC484)</f>
        <v>0</v>
      </c>
      <c r="BD476" s="1229"/>
      <c r="BE476" s="1211"/>
      <c r="BF476" s="1211">
        <f>SUM(BF477:BF484)</f>
        <v>0</v>
      </c>
      <c r="BG476" s="1211"/>
      <c r="BH476" s="1166">
        <f t="shared" si="584"/>
        <v>0</v>
      </c>
      <c r="BI476" s="1229"/>
      <c r="BJ476" s="1211">
        <f>SUM(BJ477:BJ484)</f>
        <v>0</v>
      </c>
      <c r="BK476" s="1229"/>
      <c r="BL476" s="1211"/>
      <c r="BM476" s="1211">
        <f>SUM(BM477:BM484)</f>
        <v>0</v>
      </c>
      <c r="BN476" s="1166">
        <f t="shared" si="585"/>
        <v>0</v>
      </c>
      <c r="BO476" s="1229"/>
      <c r="BP476" s="1211">
        <f>SUM(BP477:BP484)</f>
        <v>2146096.6072</v>
      </c>
      <c r="BQ476" s="1229"/>
      <c r="BR476" s="1211"/>
      <c r="BS476" s="1211">
        <f>SUM(BS477:BS484)</f>
        <v>2146096.6072</v>
      </c>
    </row>
    <row r="477" spans="1:203" s="1236" customFormat="1" ht="28.5" hidden="1" outlineLevel="1" x14ac:dyDescent="0.2">
      <c r="A477" s="1287" t="s">
        <v>1592</v>
      </c>
      <c r="B477" s="1217" t="s">
        <v>1593</v>
      </c>
      <c r="C477" s="1202" t="s">
        <v>1167</v>
      </c>
      <c r="D477" s="1270">
        <v>175</v>
      </c>
      <c r="E477" s="1229">
        <v>1944.56</v>
      </c>
      <c r="F477" s="1223">
        <f t="shared" ref="F477:F487" si="697">D477*E477</f>
        <v>340298</v>
      </c>
      <c r="G477" s="1229"/>
      <c r="H477" s="1223"/>
      <c r="I477" s="1223">
        <f t="shared" ref="I477:I487" si="698">E477*D477+G477*D477</f>
        <v>340298</v>
      </c>
      <c r="J477" s="1223"/>
      <c r="K477" s="1271"/>
      <c r="L477" s="1230">
        <v>1944.56</v>
      </c>
      <c r="M477" s="1226">
        <f t="shared" ref="M477:M487" si="699">K477*L477</f>
        <v>0</v>
      </c>
      <c r="N477" s="1230"/>
      <c r="O477" s="1226"/>
      <c r="P477" s="1226">
        <f t="shared" ref="P477:P487" si="700">L477*K477+N477*K477</f>
        <v>0</v>
      </c>
      <c r="Q477" s="1271"/>
      <c r="R477" s="1230">
        <v>1944.56</v>
      </c>
      <c r="S477" s="1226">
        <f t="shared" ref="S477:S487" si="701">Q477*R477</f>
        <v>0</v>
      </c>
      <c r="T477" s="1230"/>
      <c r="U477" s="1226"/>
      <c r="V477" s="1226">
        <f t="shared" ref="V477:V487" si="702">R477*Q477+T477*Q477</f>
        <v>0</v>
      </c>
      <c r="W477" s="1272"/>
      <c r="X477" s="1230">
        <v>1944.56</v>
      </c>
      <c r="Y477" s="1226">
        <f t="shared" ref="Y477:Y487" si="703">W477*X477</f>
        <v>0</v>
      </c>
      <c r="Z477" s="1230"/>
      <c r="AA477" s="1226"/>
      <c r="AB477" s="1226">
        <f t="shared" ref="AB477:AB487" si="704">X477*W477+Z477*W477</f>
        <v>0</v>
      </c>
      <c r="AC477" s="1271"/>
      <c r="AD477" s="1230">
        <v>1944.56</v>
      </c>
      <c r="AE477" s="1226">
        <f t="shared" ref="AE477:AE487" si="705">AC477*AD477</f>
        <v>0</v>
      </c>
      <c r="AF477" s="1230"/>
      <c r="AG477" s="1226"/>
      <c r="AH477" s="1226">
        <f t="shared" ref="AH477:AH487" si="706">AD477*AC477+AF477*AC477</f>
        <v>0</v>
      </c>
      <c r="AI477" s="1271"/>
      <c r="AJ477" s="1230">
        <v>1944.56</v>
      </c>
      <c r="AK477" s="1226">
        <f t="shared" ref="AK477:AK487" si="707">AI477*AJ477</f>
        <v>0</v>
      </c>
      <c r="AL477" s="1230"/>
      <c r="AM477" s="1226"/>
      <c r="AN477" s="1226">
        <f t="shared" ref="AN477:AN487" si="708">AJ477*AI477+AL477*AI477</f>
        <v>0</v>
      </c>
      <c r="AO477" s="1271"/>
      <c r="AP477" s="1230">
        <v>1944.56</v>
      </c>
      <c r="AQ477" s="1226">
        <f t="shared" ref="AQ477:AQ487" si="709">AO477*AP477</f>
        <v>0</v>
      </c>
      <c r="AR477" s="1230"/>
      <c r="AS477" s="1226"/>
      <c r="AT477" s="1226">
        <f t="shared" ref="AT477:AT487" si="710">AP477*AO477+AR477*AO477</f>
        <v>0</v>
      </c>
      <c r="AU477" s="1271"/>
      <c r="AV477" s="1230">
        <v>1944.56</v>
      </c>
      <c r="AW477" s="1226">
        <f t="shared" ref="AW477:AW487" si="711">AU477*AV477</f>
        <v>0</v>
      </c>
      <c r="AX477" s="1230"/>
      <c r="AY477" s="1226"/>
      <c r="AZ477" s="1226">
        <f t="shared" ref="AZ477:AZ487" si="712">AV477*AU477+AX477*AU477</f>
        <v>0</v>
      </c>
      <c r="BA477" s="1271"/>
      <c r="BB477" s="1229">
        <v>1944.56</v>
      </c>
      <c r="BC477" s="1223">
        <f t="shared" ref="BC477:BC487" si="713">BA477*BB477</f>
        <v>0</v>
      </c>
      <c r="BD477" s="1229"/>
      <c r="BE477" s="1223"/>
      <c r="BF477" s="1223">
        <f t="shared" ref="BF477:BF487" si="714">BB477*BA477+BD477*BA477</f>
        <v>0</v>
      </c>
      <c r="BG477" s="1223"/>
      <c r="BH477" s="1166">
        <f t="shared" si="584"/>
        <v>0</v>
      </c>
      <c r="BI477" s="1229">
        <v>1944.56</v>
      </c>
      <c r="BJ477" s="1223">
        <f t="shared" ref="BJ477:BJ487" si="715">BH477*BI477</f>
        <v>0</v>
      </c>
      <c r="BK477" s="1229"/>
      <c r="BL477" s="1223"/>
      <c r="BM477" s="1223">
        <f t="shared" ref="BM477:BM487" si="716">BI477*BH477+BK477*BH477</f>
        <v>0</v>
      </c>
      <c r="BN477" s="1166">
        <f t="shared" si="585"/>
        <v>175</v>
      </c>
      <c r="BO477" s="1229">
        <v>1944.56</v>
      </c>
      <c r="BP477" s="1223">
        <f t="shared" ref="BP477:BP487" si="717">BN477*BO477</f>
        <v>340298</v>
      </c>
      <c r="BQ477" s="1229"/>
      <c r="BR477" s="1223"/>
      <c r="BS477" s="1223">
        <f t="shared" ref="BS477:BS487" si="718">BO477*BN477+BQ477*BN477</f>
        <v>340298</v>
      </c>
      <c r="BT477" s="1189"/>
      <c r="BU477" s="1189"/>
      <c r="BV477" s="1189"/>
      <c r="BW477" s="1189"/>
      <c r="BX477" s="1189"/>
      <c r="BY477" s="1189"/>
      <c r="BZ477" s="1189"/>
      <c r="CA477" s="1189"/>
      <c r="CB477" s="1189"/>
      <c r="CC477" s="1189"/>
      <c r="CD477" s="1189"/>
      <c r="CE477" s="1189"/>
      <c r="CF477" s="1189"/>
      <c r="CG477" s="1189"/>
      <c r="CH477" s="1189"/>
      <c r="CI477" s="1189"/>
      <c r="CJ477" s="1189"/>
      <c r="CK477" s="1189"/>
      <c r="CL477" s="1189"/>
      <c r="CM477" s="1189"/>
      <c r="CN477" s="1189"/>
      <c r="CO477" s="1189"/>
      <c r="CP477" s="1189"/>
      <c r="CQ477" s="1189"/>
      <c r="CR477" s="1189"/>
      <c r="CS477" s="1189"/>
      <c r="CT477" s="1189"/>
      <c r="CU477" s="1189"/>
      <c r="CV477" s="1189"/>
      <c r="CW477" s="1189"/>
      <c r="CX477" s="1189"/>
      <c r="CY477" s="1189"/>
      <c r="CZ477" s="1189"/>
      <c r="DA477" s="1189"/>
      <c r="DB477" s="1189"/>
      <c r="DC477" s="1189"/>
      <c r="DD477" s="1189"/>
      <c r="DE477" s="1189"/>
      <c r="DF477" s="1189"/>
      <c r="DG477" s="1189"/>
      <c r="DH477" s="1189"/>
      <c r="DI477" s="1189"/>
      <c r="DJ477" s="1189"/>
      <c r="DK477" s="1189"/>
      <c r="DL477" s="1189"/>
      <c r="DM477" s="1189"/>
      <c r="DN477" s="1189"/>
      <c r="DO477" s="1189"/>
      <c r="DP477" s="1189"/>
      <c r="DQ477" s="1189"/>
      <c r="DR477" s="1189"/>
      <c r="DS477" s="1189"/>
      <c r="DT477" s="1189"/>
      <c r="DU477" s="1189"/>
      <c r="DV477" s="1189"/>
      <c r="DW477" s="1189"/>
      <c r="DX477" s="1189"/>
      <c r="DY477" s="1189"/>
      <c r="DZ477" s="1189"/>
      <c r="EA477" s="1189"/>
      <c r="EB477" s="1189"/>
      <c r="EC477" s="1189"/>
      <c r="ED477" s="1189"/>
      <c r="EE477" s="1189"/>
      <c r="EF477" s="1189"/>
      <c r="EG477" s="1189"/>
      <c r="EH477" s="1189"/>
      <c r="EI477" s="1189"/>
      <c r="EJ477" s="1189"/>
      <c r="EK477" s="1189"/>
      <c r="EL477" s="1189"/>
      <c r="EM477" s="1189"/>
      <c r="EN477" s="1189"/>
      <c r="EO477" s="1189"/>
      <c r="EP477" s="1189"/>
      <c r="EQ477" s="1189"/>
      <c r="ER477" s="1189"/>
      <c r="ES477" s="1189"/>
      <c r="ET477" s="1189"/>
      <c r="EU477" s="1189"/>
      <c r="EV477" s="1189"/>
      <c r="EW477" s="1189"/>
      <c r="EX477" s="1189"/>
      <c r="EY477" s="1189"/>
      <c r="EZ477" s="1189"/>
      <c r="FA477" s="1189"/>
      <c r="FB477" s="1189"/>
      <c r="FC477" s="1189"/>
      <c r="FD477" s="1189"/>
      <c r="FE477" s="1189"/>
      <c r="FF477" s="1189"/>
      <c r="FG477" s="1189"/>
      <c r="FH477" s="1189"/>
      <c r="FI477" s="1189"/>
      <c r="FJ477" s="1189"/>
      <c r="FK477" s="1189"/>
      <c r="FL477" s="1189"/>
      <c r="FM477" s="1189"/>
      <c r="FN477" s="1189"/>
      <c r="FO477" s="1189"/>
      <c r="FP477" s="1189"/>
      <c r="FQ477" s="1189"/>
      <c r="FR477" s="1189"/>
      <c r="FS477" s="1189"/>
      <c r="FT477" s="1189"/>
      <c r="FU477" s="1189"/>
      <c r="FV477" s="1189"/>
      <c r="FW477" s="1189"/>
      <c r="FX477" s="1189"/>
      <c r="FY477" s="1189"/>
      <c r="FZ477" s="1189"/>
      <c r="GA477" s="1189"/>
      <c r="GB477" s="1189"/>
      <c r="GC477" s="1189"/>
      <c r="GD477" s="1189"/>
      <c r="GE477" s="1189"/>
      <c r="GF477" s="1189"/>
      <c r="GG477" s="1189"/>
      <c r="GH477" s="1189"/>
      <c r="GI477" s="1189"/>
      <c r="GJ477" s="1189"/>
      <c r="GK477" s="1189"/>
      <c r="GL477" s="1189"/>
      <c r="GM477" s="1189"/>
      <c r="GN477" s="1189"/>
      <c r="GO477" s="1189"/>
      <c r="GP477" s="1189"/>
      <c r="GQ477" s="1189"/>
      <c r="GR477" s="1189"/>
      <c r="GS477" s="1189"/>
      <c r="GT477" s="1189"/>
      <c r="GU477" s="1189"/>
    </row>
    <row r="478" spans="1:203" s="1236" customFormat="1" hidden="1" outlineLevel="1" x14ac:dyDescent="0.2">
      <c r="A478" s="1287" t="s">
        <v>1594</v>
      </c>
      <c r="B478" s="1261" t="s">
        <v>1595</v>
      </c>
      <c r="C478" s="1202" t="s">
        <v>33</v>
      </c>
      <c r="D478" s="1270">
        <v>7.2</v>
      </c>
      <c r="E478" s="1229">
        <v>79410.95</v>
      </c>
      <c r="F478" s="1223">
        <f t="shared" si="697"/>
        <v>571758.84</v>
      </c>
      <c r="G478" s="1229"/>
      <c r="H478" s="1223"/>
      <c r="I478" s="1223">
        <f t="shared" si="698"/>
        <v>571758.84</v>
      </c>
      <c r="J478" s="1223"/>
      <c r="K478" s="1271"/>
      <c r="L478" s="1230">
        <v>79410.95</v>
      </c>
      <c r="M478" s="1226">
        <f t="shared" si="699"/>
        <v>0</v>
      </c>
      <c r="N478" s="1230"/>
      <c r="O478" s="1226"/>
      <c r="P478" s="1226">
        <f t="shared" si="700"/>
        <v>0</v>
      </c>
      <c r="Q478" s="1271"/>
      <c r="R478" s="1230">
        <v>79410.95</v>
      </c>
      <c r="S478" s="1226">
        <f t="shared" si="701"/>
        <v>0</v>
      </c>
      <c r="T478" s="1230"/>
      <c r="U478" s="1226"/>
      <c r="V478" s="1226">
        <f t="shared" si="702"/>
        <v>0</v>
      </c>
      <c r="W478" s="1272"/>
      <c r="X478" s="1230">
        <v>79410.95</v>
      </c>
      <c r="Y478" s="1226">
        <f t="shared" si="703"/>
        <v>0</v>
      </c>
      <c r="Z478" s="1230"/>
      <c r="AA478" s="1226"/>
      <c r="AB478" s="1226">
        <f t="shared" si="704"/>
        <v>0</v>
      </c>
      <c r="AC478" s="1271"/>
      <c r="AD478" s="1230">
        <v>79410.95</v>
      </c>
      <c r="AE478" s="1226">
        <f t="shared" si="705"/>
        <v>0</v>
      </c>
      <c r="AF478" s="1230"/>
      <c r="AG478" s="1226"/>
      <c r="AH478" s="1226">
        <f t="shared" si="706"/>
        <v>0</v>
      </c>
      <c r="AI478" s="1271"/>
      <c r="AJ478" s="1230">
        <v>79410.95</v>
      </c>
      <c r="AK478" s="1226">
        <f t="shared" si="707"/>
        <v>0</v>
      </c>
      <c r="AL478" s="1230"/>
      <c r="AM478" s="1226"/>
      <c r="AN478" s="1226">
        <f t="shared" si="708"/>
        <v>0</v>
      </c>
      <c r="AO478" s="1271"/>
      <c r="AP478" s="1230">
        <v>79410.95</v>
      </c>
      <c r="AQ478" s="1226">
        <f t="shared" si="709"/>
        <v>0</v>
      </c>
      <c r="AR478" s="1230"/>
      <c r="AS478" s="1226"/>
      <c r="AT478" s="1226">
        <f t="shared" si="710"/>
        <v>0</v>
      </c>
      <c r="AU478" s="1271"/>
      <c r="AV478" s="1230">
        <v>79410.95</v>
      </c>
      <c r="AW478" s="1226">
        <f t="shared" si="711"/>
        <v>0</v>
      </c>
      <c r="AX478" s="1230"/>
      <c r="AY478" s="1226"/>
      <c r="AZ478" s="1226">
        <f t="shared" si="712"/>
        <v>0</v>
      </c>
      <c r="BA478" s="1271"/>
      <c r="BB478" s="1229">
        <v>79410.95</v>
      </c>
      <c r="BC478" s="1223">
        <f t="shared" si="713"/>
        <v>0</v>
      </c>
      <c r="BD478" s="1229"/>
      <c r="BE478" s="1223"/>
      <c r="BF478" s="1223">
        <f t="shared" si="714"/>
        <v>0</v>
      </c>
      <c r="BG478" s="1223"/>
      <c r="BH478" s="1166">
        <f t="shared" si="584"/>
        <v>0</v>
      </c>
      <c r="BI478" s="1229">
        <v>79410.95</v>
      </c>
      <c r="BJ478" s="1223">
        <f t="shared" si="715"/>
        <v>0</v>
      </c>
      <c r="BK478" s="1229"/>
      <c r="BL478" s="1223"/>
      <c r="BM478" s="1223">
        <f t="shared" si="716"/>
        <v>0</v>
      </c>
      <c r="BN478" s="1166">
        <f t="shared" si="585"/>
        <v>7.2</v>
      </c>
      <c r="BO478" s="1229">
        <v>79410.95</v>
      </c>
      <c r="BP478" s="1223">
        <f t="shared" si="717"/>
        <v>571758.84</v>
      </c>
      <c r="BQ478" s="1229"/>
      <c r="BR478" s="1223"/>
      <c r="BS478" s="1223">
        <f t="shared" si="718"/>
        <v>571758.84</v>
      </c>
      <c r="BT478" s="1189"/>
      <c r="BU478" s="1189"/>
      <c r="BV478" s="1189"/>
      <c r="BW478" s="1189"/>
      <c r="BX478" s="1189"/>
      <c r="BY478" s="1189"/>
      <c r="BZ478" s="1189"/>
      <c r="CA478" s="1189"/>
      <c r="CB478" s="1189"/>
      <c r="CC478" s="1189"/>
      <c r="CD478" s="1189"/>
      <c r="CE478" s="1189"/>
      <c r="CF478" s="1189"/>
      <c r="CG478" s="1189"/>
      <c r="CH478" s="1189"/>
      <c r="CI478" s="1189"/>
      <c r="CJ478" s="1189"/>
      <c r="CK478" s="1189"/>
      <c r="CL478" s="1189"/>
      <c r="CM478" s="1189"/>
      <c r="CN478" s="1189"/>
      <c r="CO478" s="1189"/>
      <c r="CP478" s="1189"/>
      <c r="CQ478" s="1189"/>
      <c r="CR478" s="1189"/>
      <c r="CS478" s="1189"/>
      <c r="CT478" s="1189"/>
      <c r="CU478" s="1189"/>
      <c r="CV478" s="1189"/>
      <c r="CW478" s="1189"/>
      <c r="CX478" s="1189"/>
      <c r="CY478" s="1189"/>
      <c r="CZ478" s="1189"/>
      <c r="DA478" s="1189"/>
      <c r="DB478" s="1189"/>
      <c r="DC478" s="1189"/>
      <c r="DD478" s="1189"/>
      <c r="DE478" s="1189"/>
      <c r="DF478" s="1189"/>
      <c r="DG478" s="1189"/>
      <c r="DH478" s="1189"/>
      <c r="DI478" s="1189"/>
      <c r="DJ478" s="1189"/>
      <c r="DK478" s="1189"/>
      <c r="DL478" s="1189"/>
      <c r="DM478" s="1189"/>
      <c r="DN478" s="1189"/>
      <c r="DO478" s="1189"/>
      <c r="DP478" s="1189"/>
      <c r="DQ478" s="1189"/>
      <c r="DR478" s="1189"/>
      <c r="DS478" s="1189"/>
      <c r="DT478" s="1189"/>
      <c r="DU478" s="1189"/>
      <c r="DV478" s="1189"/>
      <c r="DW478" s="1189"/>
      <c r="DX478" s="1189"/>
      <c r="DY478" s="1189"/>
      <c r="DZ478" s="1189"/>
      <c r="EA478" s="1189"/>
      <c r="EB478" s="1189"/>
      <c r="EC478" s="1189"/>
      <c r="ED478" s="1189"/>
      <c r="EE478" s="1189"/>
      <c r="EF478" s="1189"/>
      <c r="EG478" s="1189"/>
      <c r="EH478" s="1189"/>
      <c r="EI478" s="1189"/>
      <c r="EJ478" s="1189"/>
      <c r="EK478" s="1189"/>
      <c r="EL478" s="1189"/>
      <c r="EM478" s="1189"/>
      <c r="EN478" s="1189"/>
      <c r="EO478" s="1189"/>
      <c r="EP478" s="1189"/>
      <c r="EQ478" s="1189"/>
      <c r="ER478" s="1189"/>
      <c r="ES478" s="1189"/>
      <c r="ET478" s="1189"/>
      <c r="EU478" s="1189"/>
      <c r="EV478" s="1189"/>
      <c r="EW478" s="1189"/>
      <c r="EX478" s="1189"/>
      <c r="EY478" s="1189"/>
      <c r="EZ478" s="1189"/>
      <c r="FA478" s="1189"/>
      <c r="FB478" s="1189"/>
      <c r="FC478" s="1189"/>
      <c r="FD478" s="1189"/>
      <c r="FE478" s="1189"/>
      <c r="FF478" s="1189"/>
      <c r="FG478" s="1189"/>
      <c r="FH478" s="1189"/>
      <c r="FI478" s="1189"/>
      <c r="FJ478" s="1189"/>
      <c r="FK478" s="1189"/>
      <c r="FL478" s="1189"/>
      <c r="FM478" s="1189"/>
      <c r="FN478" s="1189"/>
      <c r="FO478" s="1189"/>
      <c r="FP478" s="1189"/>
      <c r="FQ478" s="1189"/>
      <c r="FR478" s="1189"/>
      <c r="FS478" s="1189"/>
      <c r="FT478" s="1189"/>
      <c r="FU478" s="1189"/>
      <c r="FV478" s="1189"/>
      <c r="FW478" s="1189"/>
      <c r="FX478" s="1189"/>
      <c r="FY478" s="1189"/>
      <c r="FZ478" s="1189"/>
      <c r="GA478" s="1189"/>
      <c r="GB478" s="1189"/>
      <c r="GC478" s="1189"/>
      <c r="GD478" s="1189"/>
      <c r="GE478" s="1189"/>
      <c r="GF478" s="1189"/>
      <c r="GG478" s="1189"/>
      <c r="GH478" s="1189"/>
      <c r="GI478" s="1189"/>
      <c r="GJ478" s="1189"/>
      <c r="GK478" s="1189"/>
      <c r="GL478" s="1189"/>
      <c r="GM478" s="1189"/>
      <c r="GN478" s="1189"/>
      <c r="GO478" s="1189"/>
      <c r="GP478" s="1189"/>
      <c r="GQ478" s="1189"/>
      <c r="GR478" s="1189"/>
      <c r="GS478" s="1189"/>
      <c r="GT478" s="1189"/>
      <c r="GU478" s="1189"/>
    </row>
    <row r="479" spans="1:203" s="1236" customFormat="1" ht="28.5" hidden="1" outlineLevel="1" x14ac:dyDescent="0.2">
      <c r="A479" s="1287" t="s">
        <v>1596</v>
      </c>
      <c r="B479" s="1217" t="s">
        <v>1597</v>
      </c>
      <c r="C479" s="1202" t="s">
        <v>32</v>
      </c>
      <c r="D479" s="1270">
        <v>210</v>
      </c>
      <c r="E479" s="1229">
        <v>2661.4</v>
      </c>
      <c r="F479" s="1223">
        <f t="shared" si="697"/>
        <v>558894</v>
      </c>
      <c r="G479" s="1229"/>
      <c r="H479" s="1223"/>
      <c r="I479" s="1223">
        <f t="shared" si="698"/>
        <v>558894</v>
      </c>
      <c r="J479" s="1223"/>
      <c r="K479" s="1271"/>
      <c r="L479" s="1230">
        <v>2661.4</v>
      </c>
      <c r="M479" s="1226">
        <f t="shared" si="699"/>
        <v>0</v>
      </c>
      <c r="N479" s="1230"/>
      <c r="O479" s="1226"/>
      <c r="P479" s="1226">
        <f t="shared" si="700"/>
        <v>0</v>
      </c>
      <c r="Q479" s="1271"/>
      <c r="R479" s="1230">
        <v>2661.4</v>
      </c>
      <c r="S479" s="1226">
        <f t="shared" si="701"/>
        <v>0</v>
      </c>
      <c r="T479" s="1230"/>
      <c r="U479" s="1226"/>
      <c r="V479" s="1226">
        <f t="shared" si="702"/>
        <v>0</v>
      </c>
      <c r="W479" s="1272"/>
      <c r="X479" s="1230">
        <v>2661.4</v>
      </c>
      <c r="Y479" s="1226">
        <f t="shared" si="703"/>
        <v>0</v>
      </c>
      <c r="Z479" s="1230"/>
      <c r="AA479" s="1226"/>
      <c r="AB479" s="1226">
        <f t="shared" si="704"/>
        <v>0</v>
      </c>
      <c r="AC479" s="1271"/>
      <c r="AD479" s="1230">
        <v>2661.4</v>
      </c>
      <c r="AE479" s="1226">
        <f t="shared" si="705"/>
        <v>0</v>
      </c>
      <c r="AF479" s="1230"/>
      <c r="AG479" s="1226"/>
      <c r="AH479" s="1226">
        <f t="shared" si="706"/>
        <v>0</v>
      </c>
      <c r="AI479" s="1271"/>
      <c r="AJ479" s="1230">
        <v>2661.4</v>
      </c>
      <c r="AK479" s="1226">
        <f t="shared" si="707"/>
        <v>0</v>
      </c>
      <c r="AL479" s="1230"/>
      <c r="AM479" s="1226"/>
      <c r="AN479" s="1226">
        <f t="shared" si="708"/>
        <v>0</v>
      </c>
      <c r="AO479" s="1271"/>
      <c r="AP479" s="1230">
        <v>2661.4</v>
      </c>
      <c r="AQ479" s="1226">
        <f t="shared" si="709"/>
        <v>0</v>
      </c>
      <c r="AR479" s="1230"/>
      <c r="AS479" s="1226"/>
      <c r="AT479" s="1226">
        <f t="shared" si="710"/>
        <v>0</v>
      </c>
      <c r="AU479" s="1271"/>
      <c r="AV479" s="1230">
        <v>2661.4</v>
      </c>
      <c r="AW479" s="1226">
        <f t="shared" si="711"/>
        <v>0</v>
      </c>
      <c r="AX479" s="1230"/>
      <c r="AY479" s="1226"/>
      <c r="AZ479" s="1226">
        <f t="shared" si="712"/>
        <v>0</v>
      </c>
      <c r="BA479" s="1271"/>
      <c r="BB479" s="1229">
        <v>2661.4</v>
      </c>
      <c r="BC479" s="1223">
        <f t="shared" si="713"/>
        <v>0</v>
      </c>
      <c r="BD479" s="1229"/>
      <c r="BE479" s="1223"/>
      <c r="BF479" s="1223">
        <f t="shared" si="714"/>
        <v>0</v>
      </c>
      <c r="BG479" s="1223"/>
      <c r="BH479" s="1166">
        <f t="shared" si="584"/>
        <v>0</v>
      </c>
      <c r="BI479" s="1229">
        <v>2661.4</v>
      </c>
      <c r="BJ479" s="1223">
        <f t="shared" si="715"/>
        <v>0</v>
      </c>
      <c r="BK479" s="1229"/>
      <c r="BL479" s="1223"/>
      <c r="BM479" s="1223">
        <f t="shared" si="716"/>
        <v>0</v>
      </c>
      <c r="BN479" s="1166">
        <f t="shared" si="585"/>
        <v>210</v>
      </c>
      <c r="BO479" s="1229">
        <v>2661.4</v>
      </c>
      <c r="BP479" s="1223">
        <f t="shared" si="717"/>
        <v>558894</v>
      </c>
      <c r="BQ479" s="1229"/>
      <c r="BR479" s="1223"/>
      <c r="BS479" s="1223">
        <f t="shared" si="718"/>
        <v>558894</v>
      </c>
      <c r="BT479" s="1189"/>
      <c r="BU479" s="1189"/>
      <c r="BV479" s="1189"/>
      <c r="BW479" s="1189"/>
      <c r="BX479" s="1189"/>
      <c r="BY479" s="1189"/>
      <c r="BZ479" s="1189"/>
      <c r="CA479" s="1189"/>
      <c r="CB479" s="1189"/>
      <c r="CC479" s="1189"/>
      <c r="CD479" s="1189"/>
      <c r="CE479" s="1189"/>
      <c r="CF479" s="1189"/>
      <c r="CG479" s="1189"/>
      <c r="CH479" s="1189"/>
      <c r="CI479" s="1189"/>
      <c r="CJ479" s="1189"/>
      <c r="CK479" s="1189"/>
      <c r="CL479" s="1189"/>
      <c r="CM479" s="1189"/>
      <c r="CN479" s="1189"/>
      <c r="CO479" s="1189"/>
      <c r="CP479" s="1189"/>
      <c r="CQ479" s="1189"/>
      <c r="CR479" s="1189"/>
      <c r="CS479" s="1189"/>
      <c r="CT479" s="1189"/>
      <c r="CU479" s="1189"/>
      <c r="CV479" s="1189"/>
      <c r="CW479" s="1189"/>
      <c r="CX479" s="1189"/>
      <c r="CY479" s="1189"/>
      <c r="CZ479" s="1189"/>
      <c r="DA479" s="1189"/>
      <c r="DB479" s="1189"/>
      <c r="DC479" s="1189"/>
      <c r="DD479" s="1189"/>
      <c r="DE479" s="1189"/>
      <c r="DF479" s="1189"/>
      <c r="DG479" s="1189"/>
      <c r="DH479" s="1189"/>
      <c r="DI479" s="1189"/>
      <c r="DJ479" s="1189"/>
      <c r="DK479" s="1189"/>
      <c r="DL479" s="1189"/>
      <c r="DM479" s="1189"/>
      <c r="DN479" s="1189"/>
      <c r="DO479" s="1189"/>
      <c r="DP479" s="1189"/>
      <c r="DQ479" s="1189"/>
      <c r="DR479" s="1189"/>
      <c r="DS479" s="1189"/>
      <c r="DT479" s="1189"/>
      <c r="DU479" s="1189"/>
      <c r="DV479" s="1189"/>
      <c r="DW479" s="1189"/>
      <c r="DX479" s="1189"/>
      <c r="DY479" s="1189"/>
      <c r="DZ479" s="1189"/>
      <c r="EA479" s="1189"/>
      <c r="EB479" s="1189"/>
      <c r="EC479" s="1189"/>
      <c r="ED479" s="1189"/>
      <c r="EE479" s="1189"/>
      <c r="EF479" s="1189"/>
      <c r="EG479" s="1189"/>
      <c r="EH479" s="1189"/>
      <c r="EI479" s="1189"/>
      <c r="EJ479" s="1189"/>
      <c r="EK479" s="1189"/>
      <c r="EL479" s="1189"/>
      <c r="EM479" s="1189"/>
      <c r="EN479" s="1189"/>
      <c r="EO479" s="1189"/>
      <c r="EP479" s="1189"/>
      <c r="EQ479" s="1189"/>
      <c r="ER479" s="1189"/>
      <c r="ES479" s="1189"/>
      <c r="ET479" s="1189"/>
      <c r="EU479" s="1189"/>
      <c r="EV479" s="1189"/>
      <c r="EW479" s="1189"/>
      <c r="EX479" s="1189"/>
      <c r="EY479" s="1189"/>
      <c r="EZ479" s="1189"/>
      <c r="FA479" s="1189"/>
      <c r="FB479" s="1189"/>
      <c r="FC479" s="1189"/>
      <c r="FD479" s="1189"/>
      <c r="FE479" s="1189"/>
      <c r="FF479" s="1189"/>
      <c r="FG479" s="1189"/>
      <c r="FH479" s="1189"/>
      <c r="FI479" s="1189"/>
      <c r="FJ479" s="1189"/>
      <c r="FK479" s="1189"/>
      <c r="FL479" s="1189"/>
      <c r="FM479" s="1189"/>
      <c r="FN479" s="1189"/>
      <c r="FO479" s="1189"/>
      <c r="FP479" s="1189"/>
      <c r="FQ479" s="1189"/>
      <c r="FR479" s="1189"/>
      <c r="FS479" s="1189"/>
      <c r="FT479" s="1189"/>
      <c r="FU479" s="1189"/>
      <c r="FV479" s="1189"/>
      <c r="FW479" s="1189"/>
      <c r="FX479" s="1189"/>
      <c r="FY479" s="1189"/>
      <c r="FZ479" s="1189"/>
      <c r="GA479" s="1189"/>
      <c r="GB479" s="1189"/>
      <c r="GC479" s="1189"/>
      <c r="GD479" s="1189"/>
      <c r="GE479" s="1189"/>
      <c r="GF479" s="1189"/>
      <c r="GG479" s="1189"/>
      <c r="GH479" s="1189"/>
      <c r="GI479" s="1189"/>
      <c r="GJ479" s="1189"/>
      <c r="GK479" s="1189"/>
      <c r="GL479" s="1189"/>
      <c r="GM479" s="1189"/>
      <c r="GN479" s="1189"/>
      <c r="GO479" s="1189"/>
      <c r="GP479" s="1189"/>
      <c r="GQ479" s="1189"/>
      <c r="GR479" s="1189"/>
      <c r="GS479" s="1189"/>
      <c r="GT479" s="1189"/>
      <c r="GU479" s="1189"/>
    </row>
    <row r="480" spans="1:203" s="1236" customFormat="1" hidden="1" outlineLevel="1" x14ac:dyDescent="0.2">
      <c r="A480" s="1287" t="s">
        <v>1598</v>
      </c>
      <c r="B480" s="1217" t="s">
        <v>1599</v>
      </c>
      <c r="C480" s="1202" t="s">
        <v>1189</v>
      </c>
      <c r="D480" s="1270">
        <v>66.5</v>
      </c>
      <c r="E480" s="1229">
        <v>6385.96</v>
      </c>
      <c r="F480" s="1223">
        <f t="shared" si="697"/>
        <v>424666.34</v>
      </c>
      <c r="G480" s="1229"/>
      <c r="H480" s="1223"/>
      <c r="I480" s="1223">
        <f t="shared" si="698"/>
        <v>424666.34</v>
      </c>
      <c r="J480" s="1223"/>
      <c r="K480" s="1271"/>
      <c r="L480" s="1230">
        <v>6385.96</v>
      </c>
      <c r="M480" s="1226">
        <f t="shared" si="699"/>
        <v>0</v>
      </c>
      <c r="N480" s="1230"/>
      <c r="O480" s="1226"/>
      <c r="P480" s="1226">
        <f t="shared" si="700"/>
        <v>0</v>
      </c>
      <c r="Q480" s="1271"/>
      <c r="R480" s="1230">
        <v>6385.96</v>
      </c>
      <c r="S480" s="1226">
        <f t="shared" si="701"/>
        <v>0</v>
      </c>
      <c r="T480" s="1230"/>
      <c r="U480" s="1226"/>
      <c r="V480" s="1226">
        <f t="shared" si="702"/>
        <v>0</v>
      </c>
      <c r="W480" s="1272"/>
      <c r="X480" s="1230">
        <v>6385.96</v>
      </c>
      <c r="Y480" s="1226">
        <f t="shared" si="703"/>
        <v>0</v>
      </c>
      <c r="Z480" s="1230"/>
      <c r="AA480" s="1226"/>
      <c r="AB480" s="1226">
        <f t="shared" si="704"/>
        <v>0</v>
      </c>
      <c r="AC480" s="1271"/>
      <c r="AD480" s="1230">
        <v>6385.96</v>
      </c>
      <c r="AE480" s="1226">
        <f t="shared" si="705"/>
        <v>0</v>
      </c>
      <c r="AF480" s="1230"/>
      <c r="AG480" s="1226"/>
      <c r="AH480" s="1226">
        <f t="shared" si="706"/>
        <v>0</v>
      </c>
      <c r="AI480" s="1271"/>
      <c r="AJ480" s="1230">
        <v>6385.96</v>
      </c>
      <c r="AK480" s="1226">
        <f t="shared" si="707"/>
        <v>0</v>
      </c>
      <c r="AL480" s="1230"/>
      <c r="AM480" s="1226"/>
      <c r="AN480" s="1226">
        <f t="shared" si="708"/>
        <v>0</v>
      </c>
      <c r="AO480" s="1271"/>
      <c r="AP480" s="1230">
        <v>6385.96</v>
      </c>
      <c r="AQ480" s="1226">
        <f t="shared" si="709"/>
        <v>0</v>
      </c>
      <c r="AR480" s="1230"/>
      <c r="AS480" s="1226"/>
      <c r="AT480" s="1226">
        <f t="shared" si="710"/>
        <v>0</v>
      </c>
      <c r="AU480" s="1271"/>
      <c r="AV480" s="1230">
        <v>6385.96</v>
      </c>
      <c r="AW480" s="1226">
        <f t="shared" si="711"/>
        <v>0</v>
      </c>
      <c r="AX480" s="1230"/>
      <c r="AY480" s="1226"/>
      <c r="AZ480" s="1226">
        <f t="shared" si="712"/>
        <v>0</v>
      </c>
      <c r="BA480" s="1271"/>
      <c r="BB480" s="1229">
        <v>6385.96</v>
      </c>
      <c r="BC480" s="1223">
        <f t="shared" si="713"/>
        <v>0</v>
      </c>
      <c r="BD480" s="1229"/>
      <c r="BE480" s="1223"/>
      <c r="BF480" s="1223">
        <f t="shared" si="714"/>
        <v>0</v>
      </c>
      <c r="BG480" s="1223"/>
      <c r="BH480" s="1166">
        <f t="shared" si="584"/>
        <v>0</v>
      </c>
      <c r="BI480" s="1229">
        <v>6385.96</v>
      </c>
      <c r="BJ480" s="1223">
        <f t="shared" si="715"/>
        <v>0</v>
      </c>
      <c r="BK480" s="1229"/>
      <c r="BL480" s="1223"/>
      <c r="BM480" s="1223">
        <f t="shared" si="716"/>
        <v>0</v>
      </c>
      <c r="BN480" s="1166">
        <f t="shared" si="585"/>
        <v>66.5</v>
      </c>
      <c r="BO480" s="1229">
        <v>6385.96</v>
      </c>
      <c r="BP480" s="1223">
        <f t="shared" si="717"/>
        <v>424666.34</v>
      </c>
      <c r="BQ480" s="1229"/>
      <c r="BR480" s="1223"/>
      <c r="BS480" s="1223">
        <f t="shared" si="718"/>
        <v>424666.34</v>
      </c>
      <c r="BT480" s="1189"/>
      <c r="BU480" s="1189"/>
      <c r="BV480" s="1189"/>
      <c r="BW480" s="1189"/>
      <c r="BX480" s="1189"/>
      <c r="BY480" s="1189"/>
      <c r="BZ480" s="1189"/>
      <c r="CA480" s="1189"/>
      <c r="CB480" s="1189"/>
      <c r="CC480" s="1189"/>
      <c r="CD480" s="1189"/>
      <c r="CE480" s="1189"/>
      <c r="CF480" s="1189"/>
      <c r="CG480" s="1189"/>
      <c r="CH480" s="1189"/>
      <c r="CI480" s="1189"/>
      <c r="CJ480" s="1189"/>
      <c r="CK480" s="1189"/>
      <c r="CL480" s="1189"/>
      <c r="CM480" s="1189"/>
      <c r="CN480" s="1189"/>
      <c r="CO480" s="1189"/>
      <c r="CP480" s="1189"/>
      <c r="CQ480" s="1189"/>
      <c r="CR480" s="1189"/>
      <c r="CS480" s="1189"/>
      <c r="CT480" s="1189"/>
      <c r="CU480" s="1189"/>
      <c r="CV480" s="1189"/>
      <c r="CW480" s="1189"/>
      <c r="CX480" s="1189"/>
      <c r="CY480" s="1189"/>
      <c r="CZ480" s="1189"/>
      <c r="DA480" s="1189"/>
      <c r="DB480" s="1189"/>
      <c r="DC480" s="1189"/>
      <c r="DD480" s="1189"/>
      <c r="DE480" s="1189"/>
      <c r="DF480" s="1189"/>
      <c r="DG480" s="1189"/>
      <c r="DH480" s="1189"/>
      <c r="DI480" s="1189"/>
      <c r="DJ480" s="1189"/>
      <c r="DK480" s="1189"/>
      <c r="DL480" s="1189"/>
      <c r="DM480" s="1189"/>
      <c r="DN480" s="1189"/>
      <c r="DO480" s="1189"/>
      <c r="DP480" s="1189"/>
      <c r="DQ480" s="1189"/>
      <c r="DR480" s="1189"/>
      <c r="DS480" s="1189"/>
      <c r="DT480" s="1189"/>
      <c r="DU480" s="1189"/>
      <c r="DV480" s="1189"/>
      <c r="DW480" s="1189"/>
      <c r="DX480" s="1189"/>
      <c r="DY480" s="1189"/>
      <c r="DZ480" s="1189"/>
      <c r="EA480" s="1189"/>
      <c r="EB480" s="1189"/>
      <c r="EC480" s="1189"/>
      <c r="ED480" s="1189"/>
      <c r="EE480" s="1189"/>
      <c r="EF480" s="1189"/>
      <c r="EG480" s="1189"/>
      <c r="EH480" s="1189"/>
      <c r="EI480" s="1189"/>
      <c r="EJ480" s="1189"/>
      <c r="EK480" s="1189"/>
      <c r="EL480" s="1189"/>
      <c r="EM480" s="1189"/>
      <c r="EN480" s="1189"/>
      <c r="EO480" s="1189"/>
      <c r="EP480" s="1189"/>
      <c r="EQ480" s="1189"/>
      <c r="ER480" s="1189"/>
      <c r="ES480" s="1189"/>
      <c r="ET480" s="1189"/>
      <c r="EU480" s="1189"/>
      <c r="EV480" s="1189"/>
      <c r="EW480" s="1189"/>
      <c r="EX480" s="1189"/>
      <c r="EY480" s="1189"/>
      <c r="EZ480" s="1189"/>
      <c r="FA480" s="1189"/>
      <c r="FB480" s="1189"/>
      <c r="FC480" s="1189"/>
      <c r="FD480" s="1189"/>
      <c r="FE480" s="1189"/>
      <c r="FF480" s="1189"/>
      <c r="FG480" s="1189"/>
      <c r="FH480" s="1189"/>
      <c r="FI480" s="1189"/>
      <c r="FJ480" s="1189"/>
      <c r="FK480" s="1189"/>
      <c r="FL480" s="1189"/>
      <c r="FM480" s="1189"/>
      <c r="FN480" s="1189"/>
      <c r="FO480" s="1189"/>
      <c r="FP480" s="1189"/>
      <c r="FQ480" s="1189"/>
      <c r="FR480" s="1189"/>
      <c r="FS480" s="1189"/>
      <c r="FT480" s="1189"/>
      <c r="FU480" s="1189"/>
      <c r="FV480" s="1189"/>
      <c r="FW480" s="1189"/>
      <c r="FX480" s="1189"/>
      <c r="FY480" s="1189"/>
      <c r="FZ480" s="1189"/>
      <c r="GA480" s="1189"/>
      <c r="GB480" s="1189"/>
      <c r="GC480" s="1189"/>
      <c r="GD480" s="1189"/>
      <c r="GE480" s="1189"/>
      <c r="GF480" s="1189"/>
      <c r="GG480" s="1189"/>
      <c r="GH480" s="1189"/>
      <c r="GI480" s="1189"/>
      <c r="GJ480" s="1189"/>
      <c r="GK480" s="1189"/>
      <c r="GL480" s="1189"/>
      <c r="GM480" s="1189"/>
      <c r="GN480" s="1189"/>
      <c r="GO480" s="1189"/>
      <c r="GP480" s="1189"/>
      <c r="GQ480" s="1189"/>
      <c r="GR480" s="1189"/>
      <c r="GS480" s="1189"/>
      <c r="GT480" s="1189"/>
      <c r="GU480" s="1189"/>
    </row>
    <row r="481" spans="1:203" s="1236" customFormat="1" hidden="1" outlineLevel="1" x14ac:dyDescent="0.2">
      <c r="A481" s="1287" t="s">
        <v>1600</v>
      </c>
      <c r="B481" s="1253" t="s">
        <v>1601</v>
      </c>
      <c r="C481" s="1265" t="s">
        <v>1189</v>
      </c>
      <c r="D481" s="1290">
        <v>4.5599999999999996</v>
      </c>
      <c r="E481" s="1222">
        <v>7179.92</v>
      </c>
      <c r="F481" s="1223">
        <f t="shared" si="697"/>
        <v>32740.435199999996</v>
      </c>
      <c r="G481" s="1222"/>
      <c r="H481" s="1223"/>
      <c r="I481" s="1223">
        <f t="shared" si="698"/>
        <v>32740.435199999996</v>
      </c>
      <c r="J481" s="1223"/>
      <c r="K481" s="1291"/>
      <c r="L481" s="1225">
        <v>7179.92</v>
      </c>
      <c r="M481" s="1226">
        <f t="shared" si="699"/>
        <v>0</v>
      </c>
      <c r="N481" s="1225"/>
      <c r="O481" s="1226"/>
      <c r="P481" s="1226">
        <f t="shared" si="700"/>
        <v>0</v>
      </c>
      <c r="Q481" s="1291"/>
      <c r="R481" s="1225">
        <v>7179.92</v>
      </c>
      <c r="S481" s="1226">
        <f t="shared" si="701"/>
        <v>0</v>
      </c>
      <c r="T481" s="1225"/>
      <c r="U481" s="1226"/>
      <c r="V481" s="1226">
        <f t="shared" si="702"/>
        <v>0</v>
      </c>
      <c r="W481" s="1290"/>
      <c r="X481" s="1225">
        <v>7179.92</v>
      </c>
      <c r="Y481" s="1226">
        <f t="shared" si="703"/>
        <v>0</v>
      </c>
      <c r="Z481" s="1225"/>
      <c r="AA481" s="1226"/>
      <c r="AB481" s="1226">
        <f t="shared" si="704"/>
        <v>0</v>
      </c>
      <c r="AC481" s="1291"/>
      <c r="AD481" s="1225">
        <v>7179.92</v>
      </c>
      <c r="AE481" s="1226">
        <f t="shared" si="705"/>
        <v>0</v>
      </c>
      <c r="AF481" s="1225"/>
      <c r="AG481" s="1226"/>
      <c r="AH481" s="1226">
        <f t="shared" si="706"/>
        <v>0</v>
      </c>
      <c r="AI481" s="1291"/>
      <c r="AJ481" s="1225">
        <v>7179.92</v>
      </c>
      <c r="AK481" s="1226">
        <f t="shared" si="707"/>
        <v>0</v>
      </c>
      <c r="AL481" s="1225"/>
      <c r="AM481" s="1226"/>
      <c r="AN481" s="1226">
        <f t="shared" si="708"/>
        <v>0</v>
      </c>
      <c r="AO481" s="1291"/>
      <c r="AP481" s="1225">
        <v>7179.92</v>
      </c>
      <c r="AQ481" s="1226">
        <f t="shared" si="709"/>
        <v>0</v>
      </c>
      <c r="AR481" s="1225"/>
      <c r="AS481" s="1226"/>
      <c r="AT481" s="1226">
        <f t="shared" si="710"/>
        <v>0</v>
      </c>
      <c r="AU481" s="1291"/>
      <c r="AV481" s="1225">
        <v>7179.92</v>
      </c>
      <c r="AW481" s="1226">
        <f t="shared" si="711"/>
        <v>0</v>
      </c>
      <c r="AX481" s="1225"/>
      <c r="AY481" s="1226"/>
      <c r="AZ481" s="1226">
        <f t="shared" si="712"/>
        <v>0</v>
      </c>
      <c r="BA481" s="1291"/>
      <c r="BB481" s="1222">
        <v>7179.92</v>
      </c>
      <c r="BC481" s="1223">
        <f t="shared" si="713"/>
        <v>0</v>
      </c>
      <c r="BD481" s="1222"/>
      <c r="BE481" s="1223"/>
      <c r="BF481" s="1223">
        <f t="shared" si="714"/>
        <v>0</v>
      </c>
      <c r="BG481" s="1223"/>
      <c r="BH481" s="1166">
        <f t="shared" si="584"/>
        <v>0</v>
      </c>
      <c r="BI481" s="1222">
        <v>7179.92</v>
      </c>
      <c r="BJ481" s="1223">
        <f t="shared" si="715"/>
        <v>0</v>
      </c>
      <c r="BK481" s="1222"/>
      <c r="BL481" s="1223"/>
      <c r="BM481" s="1223">
        <f t="shared" si="716"/>
        <v>0</v>
      </c>
      <c r="BN481" s="1166">
        <f t="shared" si="585"/>
        <v>4.5599999999999996</v>
      </c>
      <c r="BO481" s="1222">
        <v>7179.92</v>
      </c>
      <c r="BP481" s="1223">
        <f t="shared" si="717"/>
        <v>32740.435199999996</v>
      </c>
      <c r="BQ481" s="1222"/>
      <c r="BR481" s="1223"/>
      <c r="BS481" s="1223">
        <f t="shared" si="718"/>
        <v>32740.435199999996</v>
      </c>
      <c r="BT481" s="1189"/>
      <c r="BU481" s="1189"/>
      <c r="BV481" s="1189"/>
      <c r="BW481" s="1189"/>
      <c r="BX481" s="1189"/>
      <c r="BY481" s="1189"/>
      <c r="BZ481" s="1189"/>
      <c r="CA481" s="1189"/>
      <c r="CB481" s="1189"/>
      <c r="CC481" s="1189"/>
      <c r="CD481" s="1189"/>
      <c r="CE481" s="1189"/>
      <c r="CF481" s="1189"/>
      <c r="CG481" s="1189"/>
      <c r="CH481" s="1189"/>
      <c r="CI481" s="1189"/>
      <c r="CJ481" s="1189"/>
      <c r="CK481" s="1189"/>
      <c r="CL481" s="1189"/>
      <c r="CM481" s="1189"/>
      <c r="CN481" s="1189"/>
      <c r="CO481" s="1189"/>
      <c r="CP481" s="1189"/>
      <c r="CQ481" s="1189"/>
      <c r="CR481" s="1189"/>
      <c r="CS481" s="1189"/>
      <c r="CT481" s="1189"/>
      <c r="CU481" s="1189"/>
      <c r="CV481" s="1189"/>
      <c r="CW481" s="1189"/>
      <c r="CX481" s="1189"/>
      <c r="CY481" s="1189"/>
      <c r="CZ481" s="1189"/>
      <c r="DA481" s="1189"/>
      <c r="DB481" s="1189"/>
      <c r="DC481" s="1189"/>
      <c r="DD481" s="1189"/>
      <c r="DE481" s="1189"/>
      <c r="DF481" s="1189"/>
      <c r="DG481" s="1189"/>
      <c r="DH481" s="1189"/>
      <c r="DI481" s="1189"/>
      <c r="DJ481" s="1189"/>
      <c r="DK481" s="1189"/>
      <c r="DL481" s="1189"/>
      <c r="DM481" s="1189"/>
      <c r="DN481" s="1189"/>
      <c r="DO481" s="1189"/>
      <c r="DP481" s="1189"/>
      <c r="DQ481" s="1189"/>
      <c r="DR481" s="1189"/>
      <c r="DS481" s="1189"/>
      <c r="DT481" s="1189"/>
      <c r="DU481" s="1189"/>
      <c r="DV481" s="1189"/>
      <c r="DW481" s="1189"/>
      <c r="DX481" s="1189"/>
      <c r="DY481" s="1189"/>
      <c r="DZ481" s="1189"/>
      <c r="EA481" s="1189"/>
      <c r="EB481" s="1189"/>
      <c r="EC481" s="1189"/>
      <c r="ED481" s="1189"/>
      <c r="EE481" s="1189"/>
      <c r="EF481" s="1189"/>
      <c r="EG481" s="1189"/>
      <c r="EH481" s="1189"/>
      <c r="EI481" s="1189"/>
      <c r="EJ481" s="1189"/>
      <c r="EK481" s="1189"/>
      <c r="EL481" s="1189"/>
      <c r="EM481" s="1189"/>
      <c r="EN481" s="1189"/>
      <c r="EO481" s="1189"/>
      <c r="EP481" s="1189"/>
      <c r="EQ481" s="1189"/>
      <c r="ER481" s="1189"/>
      <c r="ES481" s="1189"/>
      <c r="ET481" s="1189"/>
      <c r="EU481" s="1189"/>
      <c r="EV481" s="1189"/>
      <c r="EW481" s="1189"/>
      <c r="EX481" s="1189"/>
      <c r="EY481" s="1189"/>
      <c r="EZ481" s="1189"/>
      <c r="FA481" s="1189"/>
      <c r="FB481" s="1189"/>
      <c r="FC481" s="1189"/>
      <c r="FD481" s="1189"/>
      <c r="FE481" s="1189"/>
      <c r="FF481" s="1189"/>
      <c r="FG481" s="1189"/>
      <c r="FH481" s="1189"/>
      <c r="FI481" s="1189"/>
      <c r="FJ481" s="1189"/>
      <c r="FK481" s="1189"/>
      <c r="FL481" s="1189"/>
      <c r="FM481" s="1189"/>
      <c r="FN481" s="1189"/>
      <c r="FO481" s="1189"/>
      <c r="FP481" s="1189"/>
      <c r="FQ481" s="1189"/>
      <c r="FR481" s="1189"/>
      <c r="FS481" s="1189"/>
      <c r="FT481" s="1189"/>
      <c r="FU481" s="1189"/>
      <c r="FV481" s="1189"/>
      <c r="FW481" s="1189"/>
      <c r="FX481" s="1189"/>
      <c r="FY481" s="1189"/>
      <c r="FZ481" s="1189"/>
      <c r="GA481" s="1189"/>
      <c r="GB481" s="1189"/>
      <c r="GC481" s="1189"/>
      <c r="GD481" s="1189"/>
      <c r="GE481" s="1189"/>
      <c r="GF481" s="1189"/>
      <c r="GG481" s="1189"/>
      <c r="GH481" s="1189"/>
      <c r="GI481" s="1189"/>
      <c r="GJ481" s="1189"/>
      <c r="GK481" s="1189"/>
      <c r="GL481" s="1189"/>
      <c r="GM481" s="1189"/>
      <c r="GN481" s="1189"/>
      <c r="GO481" s="1189"/>
      <c r="GP481" s="1189"/>
      <c r="GQ481" s="1189"/>
      <c r="GR481" s="1189"/>
      <c r="GS481" s="1189"/>
      <c r="GT481" s="1189"/>
      <c r="GU481" s="1189"/>
    </row>
    <row r="482" spans="1:203" s="1236" customFormat="1" hidden="1" outlineLevel="1" x14ac:dyDescent="0.2">
      <c r="A482" s="1287" t="s">
        <v>1602</v>
      </c>
      <c r="B482" s="1217" t="s">
        <v>1603</v>
      </c>
      <c r="C482" s="1202" t="s">
        <v>1167</v>
      </c>
      <c r="D482" s="1270">
        <v>75.599999999999994</v>
      </c>
      <c r="E482" s="1229">
        <v>1444.56</v>
      </c>
      <c r="F482" s="1223">
        <f t="shared" si="697"/>
        <v>109208.73599999999</v>
      </c>
      <c r="G482" s="1229"/>
      <c r="H482" s="1223"/>
      <c r="I482" s="1223">
        <f t="shared" si="698"/>
        <v>109208.73599999999</v>
      </c>
      <c r="J482" s="1223"/>
      <c r="K482" s="1271"/>
      <c r="L482" s="1230">
        <v>1444.56</v>
      </c>
      <c r="M482" s="1226">
        <f t="shared" si="699"/>
        <v>0</v>
      </c>
      <c r="N482" s="1230"/>
      <c r="O482" s="1226"/>
      <c r="P482" s="1226">
        <f t="shared" si="700"/>
        <v>0</v>
      </c>
      <c r="Q482" s="1271"/>
      <c r="R482" s="1230">
        <v>1444.56</v>
      </c>
      <c r="S482" s="1226">
        <f t="shared" si="701"/>
        <v>0</v>
      </c>
      <c r="T482" s="1230"/>
      <c r="U482" s="1226"/>
      <c r="V482" s="1226">
        <f t="shared" si="702"/>
        <v>0</v>
      </c>
      <c r="W482" s="1272"/>
      <c r="X482" s="1230">
        <v>1444.56</v>
      </c>
      <c r="Y482" s="1226">
        <f t="shared" si="703"/>
        <v>0</v>
      </c>
      <c r="Z482" s="1230"/>
      <c r="AA482" s="1226"/>
      <c r="AB482" s="1226">
        <f t="shared" si="704"/>
        <v>0</v>
      </c>
      <c r="AC482" s="1271"/>
      <c r="AD482" s="1230">
        <v>1444.56</v>
      </c>
      <c r="AE482" s="1226">
        <f t="shared" si="705"/>
        <v>0</v>
      </c>
      <c r="AF482" s="1230"/>
      <c r="AG482" s="1226"/>
      <c r="AH482" s="1226">
        <f t="shared" si="706"/>
        <v>0</v>
      </c>
      <c r="AI482" s="1271"/>
      <c r="AJ482" s="1230">
        <v>1444.56</v>
      </c>
      <c r="AK482" s="1226">
        <f t="shared" si="707"/>
        <v>0</v>
      </c>
      <c r="AL482" s="1230"/>
      <c r="AM482" s="1226"/>
      <c r="AN482" s="1226">
        <f t="shared" si="708"/>
        <v>0</v>
      </c>
      <c r="AO482" s="1271"/>
      <c r="AP482" s="1230">
        <v>1444.56</v>
      </c>
      <c r="AQ482" s="1226">
        <f t="shared" si="709"/>
        <v>0</v>
      </c>
      <c r="AR482" s="1230"/>
      <c r="AS482" s="1226"/>
      <c r="AT482" s="1226">
        <f t="shared" si="710"/>
        <v>0</v>
      </c>
      <c r="AU482" s="1271"/>
      <c r="AV482" s="1230">
        <v>1444.56</v>
      </c>
      <c r="AW482" s="1226">
        <f t="shared" si="711"/>
        <v>0</v>
      </c>
      <c r="AX482" s="1230"/>
      <c r="AY482" s="1226"/>
      <c r="AZ482" s="1226">
        <f t="shared" si="712"/>
        <v>0</v>
      </c>
      <c r="BA482" s="1271"/>
      <c r="BB482" s="1229">
        <v>1444.56</v>
      </c>
      <c r="BC482" s="1223">
        <f t="shared" si="713"/>
        <v>0</v>
      </c>
      <c r="BD482" s="1229"/>
      <c r="BE482" s="1223"/>
      <c r="BF482" s="1223">
        <f t="shared" si="714"/>
        <v>0</v>
      </c>
      <c r="BG482" s="1223"/>
      <c r="BH482" s="1166">
        <f t="shared" ref="BH482:BH545" si="719">K482+Q482+W482+AC482+AI482+AO482+AU482+BA482</f>
        <v>0</v>
      </c>
      <c r="BI482" s="1229">
        <v>1444.56</v>
      </c>
      <c r="BJ482" s="1223">
        <f t="shared" si="715"/>
        <v>0</v>
      </c>
      <c r="BK482" s="1229"/>
      <c r="BL482" s="1223"/>
      <c r="BM482" s="1223">
        <f t="shared" si="716"/>
        <v>0</v>
      </c>
      <c r="BN482" s="1166">
        <f t="shared" ref="BN482:BN545" si="720">D482-BH482</f>
        <v>75.599999999999994</v>
      </c>
      <c r="BO482" s="1229">
        <v>1444.56</v>
      </c>
      <c r="BP482" s="1223">
        <f t="shared" si="717"/>
        <v>109208.73599999999</v>
      </c>
      <c r="BQ482" s="1229"/>
      <c r="BR482" s="1223"/>
      <c r="BS482" s="1223">
        <f t="shared" si="718"/>
        <v>109208.73599999999</v>
      </c>
      <c r="BT482" s="1189"/>
      <c r="BU482" s="1189"/>
      <c r="BV482" s="1189"/>
      <c r="BW482" s="1189"/>
      <c r="BX482" s="1189"/>
      <c r="BY482" s="1189"/>
      <c r="BZ482" s="1189"/>
      <c r="CA482" s="1189"/>
      <c r="CB482" s="1189"/>
      <c r="CC482" s="1189"/>
      <c r="CD482" s="1189"/>
      <c r="CE482" s="1189"/>
      <c r="CF482" s="1189"/>
      <c r="CG482" s="1189"/>
      <c r="CH482" s="1189"/>
      <c r="CI482" s="1189"/>
      <c r="CJ482" s="1189"/>
      <c r="CK482" s="1189"/>
      <c r="CL482" s="1189"/>
      <c r="CM482" s="1189"/>
      <c r="CN482" s="1189"/>
      <c r="CO482" s="1189"/>
      <c r="CP482" s="1189"/>
      <c r="CQ482" s="1189"/>
      <c r="CR482" s="1189"/>
      <c r="CS482" s="1189"/>
      <c r="CT482" s="1189"/>
      <c r="CU482" s="1189"/>
      <c r="CV482" s="1189"/>
      <c r="CW482" s="1189"/>
      <c r="CX482" s="1189"/>
      <c r="CY482" s="1189"/>
      <c r="CZ482" s="1189"/>
      <c r="DA482" s="1189"/>
      <c r="DB482" s="1189"/>
      <c r="DC482" s="1189"/>
      <c r="DD482" s="1189"/>
      <c r="DE482" s="1189"/>
      <c r="DF482" s="1189"/>
      <c r="DG482" s="1189"/>
      <c r="DH482" s="1189"/>
      <c r="DI482" s="1189"/>
      <c r="DJ482" s="1189"/>
      <c r="DK482" s="1189"/>
      <c r="DL482" s="1189"/>
      <c r="DM482" s="1189"/>
      <c r="DN482" s="1189"/>
      <c r="DO482" s="1189"/>
      <c r="DP482" s="1189"/>
      <c r="DQ482" s="1189"/>
      <c r="DR482" s="1189"/>
      <c r="DS482" s="1189"/>
      <c r="DT482" s="1189"/>
      <c r="DU482" s="1189"/>
      <c r="DV482" s="1189"/>
      <c r="DW482" s="1189"/>
      <c r="DX482" s="1189"/>
      <c r="DY482" s="1189"/>
      <c r="DZ482" s="1189"/>
      <c r="EA482" s="1189"/>
      <c r="EB482" s="1189"/>
      <c r="EC482" s="1189"/>
      <c r="ED482" s="1189"/>
      <c r="EE482" s="1189"/>
      <c r="EF482" s="1189"/>
      <c r="EG482" s="1189"/>
      <c r="EH482" s="1189"/>
      <c r="EI482" s="1189"/>
      <c r="EJ482" s="1189"/>
      <c r="EK482" s="1189"/>
      <c r="EL482" s="1189"/>
      <c r="EM482" s="1189"/>
      <c r="EN482" s="1189"/>
      <c r="EO482" s="1189"/>
      <c r="EP482" s="1189"/>
      <c r="EQ482" s="1189"/>
      <c r="ER482" s="1189"/>
      <c r="ES482" s="1189"/>
      <c r="ET482" s="1189"/>
      <c r="EU482" s="1189"/>
      <c r="EV482" s="1189"/>
      <c r="EW482" s="1189"/>
      <c r="EX482" s="1189"/>
      <c r="EY482" s="1189"/>
      <c r="EZ482" s="1189"/>
      <c r="FA482" s="1189"/>
      <c r="FB482" s="1189"/>
      <c r="FC482" s="1189"/>
      <c r="FD482" s="1189"/>
      <c r="FE482" s="1189"/>
      <c r="FF482" s="1189"/>
      <c r="FG482" s="1189"/>
      <c r="FH482" s="1189"/>
      <c r="FI482" s="1189"/>
      <c r="FJ482" s="1189"/>
      <c r="FK482" s="1189"/>
      <c r="FL482" s="1189"/>
      <c r="FM482" s="1189"/>
      <c r="FN482" s="1189"/>
      <c r="FO482" s="1189"/>
      <c r="FP482" s="1189"/>
      <c r="FQ482" s="1189"/>
      <c r="FR482" s="1189"/>
      <c r="FS482" s="1189"/>
      <c r="FT482" s="1189"/>
      <c r="FU482" s="1189"/>
      <c r="FV482" s="1189"/>
      <c r="FW482" s="1189"/>
      <c r="FX482" s="1189"/>
      <c r="FY482" s="1189"/>
      <c r="FZ482" s="1189"/>
      <c r="GA482" s="1189"/>
      <c r="GB482" s="1189"/>
      <c r="GC482" s="1189"/>
      <c r="GD482" s="1189"/>
      <c r="GE482" s="1189"/>
      <c r="GF482" s="1189"/>
      <c r="GG482" s="1189"/>
      <c r="GH482" s="1189"/>
      <c r="GI482" s="1189"/>
      <c r="GJ482" s="1189"/>
      <c r="GK482" s="1189"/>
      <c r="GL482" s="1189"/>
      <c r="GM482" s="1189"/>
      <c r="GN482" s="1189"/>
      <c r="GO482" s="1189"/>
      <c r="GP482" s="1189"/>
      <c r="GQ482" s="1189"/>
      <c r="GR482" s="1189"/>
      <c r="GS482" s="1189"/>
      <c r="GT482" s="1189"/>
      <c r="GU482" s="1189"/>
    </row>
    <row r="483" spans="1:203" s="1236" customFormat="1" ht="28.5" hidden="1" outlineLevel="1" x14ac:dyDescent="0.2">
      <c r="A483" s="1287" t="s">
        <v>1604</v>
      </c>
      <c r="B483" s="1217" t="s">
        <v>1605</v>
      </c>
      <c r="C483" s="1202" t="s">
        <v>33</v>
      </c>
      <c r="D483" s="1270">
        <v>25.8</v>
      </c>
      <c r="E483" s="1229">
        <v>3325.32</v>
      </c>
      <c r="F483" s="1223">
        <f t="shared" si="697"/>
        <v>85793.256000000008</v>
      </c>
      <c r="G483" s="1229"/>
      <c r="H483" s="1223"/>
      <c r="I483" s="1223">
        <f t="shared" si="698"/>
        <v>85793.256000000008</v>
      </c>
      <c r="J483" s="1223"/>
      <c r="K483" s="1271"/>
      <c r="L483" s="1230">
        <v>3325.32</v>
      </c>
      <c r="M483" s="1226">
        <f t="shared" si="699"/>
        <v>0</v>
      </c>
      <c r="N483" s="1230"/>
      <c r="O483" s="1226"/>
      <c r="P483" s="1226">
        <f t="shared" si="700"/>
        <v>0</v>
      </c>
      <c r="Q483" s="1271"/>
      <c r="R483" s="1230">
        <v>3325.32</v>
      </c>
      <c r="S483" s="1226">
        <f t="shared" si="701"/>
        <v>0</v>
      </c>
      <c r="T483" s="1230"/>
      <c r="U483" s="1226"/>
      <c r="V483" s="1226">
        <f t="shared" si="702"/>
        <v>0</v>
      </c>
      <c r="W483" s="1272"/>
      <c r="X483" s="1230">
        <v>3325.32</v>
      </c>
      <c r="Y483" s="1226">
        <f t="shared" si="703"/>
        <v>0</v>
      </c>
      <c r="Z483" s="1230"/>
      <c r="AA483" s="1226"/>
      <c r="AB483" s="1226">
        <f t="shared" si="704"/>
        <v>0</v>
      </c>
      <c r="AC483" s="1271"/>
      <c r="AD483" s="1230">
        <v>3325.32</v>
      </c>
      <c r="AE483" s="1226">
        <f t="shared" si="705"/>
        <v>0</v>
      </c>
      <c r="AF483" s="1230"/>
      <c r="AG483" s="1226"/>
      <c r="AH483" s="1226">
        <f t="shared" si="706"/>
        <v>0</v>
      </c>
      <c r="AI483" s="1271"/>
      <c r="AJ483" s="1230">
        <v>3325.32</v>
      </c>
      <c r="AK483" s="1226">
        <f t="shared" si="707"/>
        <v>0</v>
      </c>
      <c r="AL483" s="1230"/>
      <c r="AM483" s="1226"/>
      <c r="AN483" s="1226">
        <f t="shared" si="708"/>
        <v>0</v>
      </c>
      <c r="AO483" s="1271"/>
      <c r="AP483" s="1230">
        <v>3325.32</v>
      </c>
      <c r="AQ483" s="1226">
        <f t="shared" si="709"/>
        <v>0</v>
      </c>
      <c r="AR483" s="1230"/>
      <c r="AS483" s="1226"/>
      <c r="AT483" s="1226">
        <f t="shared" si="710"/>
        <v>0</v>
      </c>
      <c r="AU483" s="1271"/>
      <c r="AV483" s="1230">
        <v>3325.32</v>
      </c>
      <c r="AW483" s="1226">
        <f t="shared" si="711"/>
        <v>0</v>
      </c>
      <c r="AX483" s="1230"/>
      <c r="AY483" s="1226"/>
      <c r="AZ483" s="1226">
        <f t="shared" si="712"/>
        <v>0</v>
      </c>
      <c r="BA483" s="1271"/>
      <c r="BB483" s="1229">
        <v>3325.32</v>
      </c>
      <c r="BC483" s="1223">
        <f t="shared" si="713"/>
        <v>0</v>
      </c>
      <c r="BD483" s="1229"/>
      <c r="BE483" s="1223"/>
      <c r="BF483" s="1223">
        <f t="shared" si="714"/>
        <v>0</v>
      </c>
      <c r="BG483" s="1223"/>
      <c r="BH483" s="1166">
        <f t="shared" si="719"/>
        <v>0</v>
      </c>
      <c r="BI483" s="1229">
        <v>3325.32</v>
      </c>
      <c r="BJ483" s="1223">
        <f t="shared" si="715"/>
        <v>0</v>
      </c>
      <c r="BK483" s="1229"/>
      <c r="BL483" s="1223"/>
      <c r="BM483" s="1223">
        <f t="shared" si="716"/>
        <v>0</v>
      </c>
      <c r="BN483" s="1166">
        <f t="shared" si="720"/>
        <v>25.8</v>
      </c>
      <c r="BO483" s="1229">
        <v>3325.32</v>
      </c>
      <c r="BP483" s="1223">
        <f t="shared" si="717"/>
        <v>85793.256000000008</v>
      </c>
      <c r="BQ483" s="1229"/>
      <c r="BR483" s="1223"/>
      <c r="BS483" s="1223">
        <f t="shared" si="718"/>
        <v>85793.256000000008</v>
      </c>
      <c r="BT483" s="1189"/>
      <c r="BU483" s="1189"/>
      <c r="BV483" s="1189"/>
      <c r="BW483" s="1189"/>
      <c r="BX483" s="1189"/>
      <c r="BY483" s="1189"/>
      <c r="BZ483" s="1189"/>
      <c r="CA483" s="1189"/>
      <c r="CB483" s="1189"/>
      <c r="CC483" s="1189"/>
      <c r="CD483" s="1189"/>
      <c r="CE483" s="1189"/>
      <c r="CF483" s="1189"/>
      <c r="CG483" s="1189"/>
      <c r="CH483" s="1189"/>
      <c r="CI483" s="1189"/>
      <c r="CJ483" s="1189"/>
      <c r="CK483" s="1189"/>
      <c r="CL483" s="1189"/>
      <c r="CM483" s="1189"/>
      <c r="CN483" s="1189"/>
      <c r="CO483" s="1189"/>
      <c r="CP483" s="1189"/>
      <c r="CQ483" s="1189"/>
      <c r="CR483" s="1189"/>
      <c r="CS483" s="1189"/>
      <c r="CT483" s="1189"/>
      <c r="CU483" s="1189"/>
      <c r="CV483" s="1189"/>
      <c r="CW483" s="1189"/>
      <c r="CX483" s="1189"/>
      <c r="CY483" s="1189"/>
      <c r="CZ483" s="1189"/>
      <c r="DA483" s="1189"/>
      <c r="DB483" s="1189"/>
      <c r="DC483" s="1189"/>
      <c r="DD483" s="1189"/>
      <c r="DE483" s="1189"/>
      <c r="DF483" s="1189"/>
      <c r="DG483" s="1189"/>
      <c r="DH483" s="1189"/>
      <c r="DI483" s="1189"/>
      <c r="DJ483" s="1189"/>
      <c r="DK483" s="1189"/>
      <c r="DL483" s="1189"/>
      <c r="DM483" s="1189"/>
      <c r="DN483" s="1189"/>
      <c r="DO483" s="1189"/>
      <c r="DP483" s="1189"/>
      <c r="DQ483" s="1189"/>
      <c r="DR483" s="1189"/>
      <c r="DS483" s="1189"/>
      <c r="DT483" s="1189"/>
      <c r="DU483" s="1189"/>
      <c r="DV483" s="1189"/>
      <c r="DW483" s="1189"/>
      <c r="DX483" s="1189"/>
      <c r="DY483" s="1189"/>
      <c r="DZ483" s="1189"/>
      <c r="EA483" s="1189"/>
      <c r="EB483" s="1189"/>
      <c r="EC483" s="1189"/>
      <c r="ED483" s="1189"/>
      <c r="EE483" s="1189"/>
      <c r="EF483" s="1189"/>
      <c r="EG483" s="1189"/>
      <c r="EH483" s="1189"/>
      <c r="EI483" s="1189"/>
      <c r="EJ483" s="1189"/>
      <c r="EK483" s="1189"/>
      <c r="EL483" s="1189"/>
      <c r="EM483" s="1189"/>
      <c r="EN483" s="1189"/>
      <c r="EO483" s="1189"/>
      <c r="EP483" s="1189"/>
      <c r="EQ483" s="1189"/>
      <c r="ER483" s="1189"/>
      <c r="ES483" s="1189"/>
      <c r="ET483" s="1189"/>
      <c r="EU483" s="1189"/>
      <c r="EV483" s="1189"/>
      <c r="EW483" s="1189"/>
      <c r="EX483" s="1189"/>
      <c r="EY483" s="1189"/>
      <c r="EZ483" s="1189"/>
      <c r="FA483" s="1189"/>
      <c r="FB483" s="1189"/>
      <c r="FC483" s="1189"/>
      <c r="FD483" s="1189"/>
      <c r="FE483" s="1189"/>
      <c r="FF483" s="1189"/>
      <c r="FG483" s="1189"/>
      <c r="FH483" s="1189"/>
      <c r="FI483" s="1189"/>
      <c r="FJ483" s="1189"/>
      <c r="FK483" s="1189"/>
      <c r="FL483" s="1189"/>
      <c r="FM483" s="1189"/>
      <c r="FN483" s="1189"/>
      <c r="FO483" s="1189"/>
      <c r="FP483" s="1189"/>
      <c r="FQ483" s="1189"/>
      <c r="FR483" s="1189"/>
      <c r="FS483" s="1189"/>
      <c r="FT483" s="1189"/>
      <c r="FU483" s="1189"/>
      <c r="FV483" s="1189"/>
      <c r="FW483" s="1189"/>
      <c r="FX483" s="1189"/>
      <c r="FY483" s="1189"/>
      <c r="FZ483" s="1189"/>
      <c r="GA483" s="1189"/>
      <c r="GB483" s="1189"/>
      <c r="GC483" s="1189"/>
      <c r="GD483" s="1189"/>
      <c r="GE483" s="1189"/>
      <c r="GF483" s="1189"/>
      <c r="GG483" s="1189"/>
      <c r="GH483" s="1189"/>
      <c r="GI483" s="1189"/>
      <c r="GJ483" s="1189"/>
      <c r="GK483" s="1189"/>
      <c r="GL483" s="1189"/>
      <c r="GM483" s="1189"/>
      <c r="GN483" s="1189"/>
      <c r="GO483" s="1189"/>
      <c r="GP483" s="1189"/>
      <c r="GQ483" s="1189"/>
      <c r="GR483" s="1189"/>
      <c r="GS483" s="1189"/>
      <c r="GT483" s="1189"/>
      <c r="GU483" s="1189"/>
    </row>
    <row r="484" spans="1:203" s="1236" customFormat="1" hidden="1" outlineLevel="1" x14ac:dyDescent="0.2">
      <c r="A484" s="1287" t="s">
        <v>1606</v>
      </c>
      <c r="B484" s="1228" t="s">
        <v>1557</v>
      </c>
      <c r="C484" s="1173" t="s">
        <v>1189</v>
      </c>
      <c r="D484" s="1292">
        <v>14.3</v>
      </c>
      <c r="E484" s="1229">
        <v>1590</v>
      </c>
      <c r="F484" s="1223">
        <f t="shared" si="697"/>
        <v>22737</v>
      </c>
      <c r="G484" s="1229"/>
      <c r="H484" s="1223"/>
      <c r="I484" s="1223">
        <f t="shared" si="698"/>
        <v>22737</v>
      </c>
      <c r="J484" s="1223"/>
      <c r="K484" s="1293"/>
      <c r="L484" s="1230">
        <v>1590</v>
      </c>
      <c r="M484" s="1226">
        <f t="shared" si="699"/>
        <v>0</v>
      </c>
      <c r="N484" s="1230"/>
      <c r="O484" s="1226"/>
      <c r="P484" s="1226">
        <f t="shared" si="700"/>
        <v>0</v>
      </c>
      <c r="Q484" s="1293"/>
      <c r="R484" s="1230">
        <v>1590</v>
      </c>
      <c r="S484" s="1226">
        <f t="shared" si="701"/>
        <v>0</v>
      </c>
      <c r="T484" s="1230"/>
      <c r="U484" s="1226"/>
      <c r="V484" s="1226">
        <f t="shared" si="702"/>
        <v>0</v>
      </c>
      <c r="W484" s="1294"/>
      <c r="X484" s="1230">
        <v>1590</v>
      </c>
      <c r="Y484" s="1226">
        <f t="shared" si="703"/>
        <v>0</v>
      </c>
      <c r="Z484" s="1230"/>
      <c r="AA484" s="1226"/>
      <c r="AB484" s="1226">
        <f t="shared" si="704"/>
        <v>0</v>
      </c>
      <c r="AC484" s="1293"/>
      <c r="AD484" s="1230">
        <v>1590</v>
      </c>
      <c r="AE484" s="1226">
        <f t="shared" si="705"/>
        <v>0</v>
      </c>
      <c r="AF484" s="1230"/>
      <c r="AG484" s="1226"/>
      <c r="AH484" s="1226">
        <f t="shared" si="706"/>
        <v>0</v>
      </c>
      <c r="AI484" s="1293"/>
      <c r="AJ484" s="1230">
        <v>1590</v>
      </c>
      <c r="AK484" s="1226">
        <f t="shared" si="707"/>
        <v>0</v>
      </c>
      <c r="AL484" s="1230"/>
      <c r="AM484" s="1226"/>
      <c r="AN484" s="1226">
        <f t="shared" si="708"/>
        <v>0</v>
      </c>
      <c r="AO484" s="1293"/>
      <c r="AP484" s="1230">
        <v>1590</v>
      </c>
      <c r="AQ484" s="1226">
        <f t="shared" si="709"/>
        <v>0</v>
      </c>
      <c r="AR484" s="1230"/>
      <c r="AS484" s="1226"/>
      <c r="AT484" s="1226">
        <f t="shared" si="710"/>
        <v>0</v>
      </c>
      <c r="AU484" s="1293"/>
      <c r="AV484" s="1230">
        <v>1590</v>
      </c>
      <c r="AW484" s="1226">
        <f t="shared" si="711"/>
        <v>0</v>
      </c>
      <c r="AX484" s="1230"/>
      <c r="AY484" s="1226"/>
      <c r="AZ484" s="1226">
        <f t="shared" si="712"/>
        <v>0</v>
      </c>
      <c r="BA484" s="1293"/>
      <c r="BB484" s="1229">
        <v>1590</v>
      </c>
      <c r="BC484" s="1223">
        <f t="shared" si="713"/>
        <v>0</v>
      </c>
      <c r="BD484" s="1229"/>
      <c r="BE484" s="1223"/>
      <c r="BF484" s="1223">
        <f t="shared" si="714"/>
        <v>0</v>
      </c>
      <c r="BG484" s="1223"/>
      <c r="BH484" s="1166">
        <f t="shared" si="719"/>
        <v>0</v>
      </c>
      <c r="BI484" s="1229">
        <v>1590</v>
      </c>
      <c r="BJ484" s="1223">
        <f t="shared" si="715"/>
        <v>0</v>
      </c>
      <c r="BK484" s="1229"/>
      <c r="BL484" s="1223"/>
      <c r="BM484" s="1223">
        <f t="shared" si="716"/>
        <v>0</v>
      </c>
      <c r="BN484" s="1166">
        <f t="shared" si="720"/>
        <v>14.3</v>
      </c>
      <c r="BO484" s="1229">
        <v>1590</v>
      </c>
      <c r="BP484" s="1223">
        <f t="shared" si="717"/>
        <v>22737</v>
      </c>
      <c r="BQ484" s="1229"/>
      <c r="BR484" s="1223"/>
      <c r="BS484" s="1223">
        <f t="shared" si="718"/>
        <v>22737</v>
      </c>
      <c r="BT484" s="1189"/>
      <c r="BU484" s="1189"/>
      <c r="BV484" s="1189"/>
      <c r="BW484" s="1189"/>
      <c r="BX484" s="1189"/>
      <c r="BY484" s="1189"/>
      <c r="BZ484" s="1189"/>
      <c r="CA484" s="1189"/>
      <c r="CB484" s="1189"/>
      <c r="CC484" s="1189"/>
      <c r="CD484" s="1189"/>
      <c r="CE484" s="1189"/>
      <c r="CF484" s="1189"/>
      <c r="CG484" s="1189"/>
      <c r="CH484" s="1189"/>
      <c r="CI484" s="1189"/>
      <c r="CJ484" s="1189"/>
      <c r="CK484" s="1189"/>
      <c r="CL484" s="1189"/>
      <c r="CM484" s="1189"/>
      <c r="CN484" s="1189"/>
      <c r="CO484" s="1189"/>
      <c r="CP484" s="1189"/>
      <c r="CQ484" s="1189"/>
      <c r="CR484" s="1189"/>
      <c r="CS484" s="1189"/>
      <c r="CT484" s="1189"/>
      <c r="CU484" s="1189"/>
      <c r="CV484" s="1189"/>
      <c r="CW484" s="1189"/>
      <c r="CX484" s="1189"/>
      <c r="CY484" s="1189"/>
      <c r="CZ484" s="1189"/>
      <c r="DA484" s="1189"/>
      <c r="DB484" s="1189"/>
      <c r="DC484" s="1189"/>
      <c r="DD484" s="1189"/>
      <c r="DE484" s="1189"/>
      <c r="DF484" s="1189"/>
      <c r="DG484" s="1189"/>
      <c r="DH484" s="1189"/>
      <c r="DI484" s="1189"/>
      <c r="DJ484" s="1189"/>
      <c r="DK484" s="1189"/>
      <c r="DL484" s="1189"/>
      <c r="DM484" s="1189"/>
      <c r="DN484" s="1189"/>
      <c r="DO484" s="1189"/>
      <c r="DP484" s="1189"/>
      <c r="DQ484" s="1189"/>
      <c r="DR484" s="1189"/>
      <c r="DS484" s="1189"/>
      <c r="DT484" s="1189"/>
      <c r="DU484" s="1189"/>
      <c r="DV484" s="1189"/>
      <c r="DW484" s="1189"/>
      <c r="DX484" s="1189"/>
      <c r="DY484" s="1189"/>
      <c r="DZ484" s="1189"/>
      <c r="EA484" s="1189"/>
      <c r="EB484" s="1189"/>
      <c r="EC484" s="1189"/>
      <c r="ED484" s="1189"/>
      <c r="EE484" s="1189"/>
      <c r="EF484" s="1189"/>
      <c r="EG484" s="1189"/>
      <c r="EH484" s="1189"/>
      <c r="EI484" s="1189"/>
      <c r="EJ484" s="1189"/>
      <c r="EK484" s="1189"/>
      <c r="EL484" s="1189"/>
      <c r="EM484" s="1189"/>
      <c r="EN484" s="1189"/>
      <c r="EO484" s="1189"/>
      <c r="EP484" s="1189"/>
      <c r="EQ484" s="1189"/>
      <c r="ER484" s="1189"/>
      <c r="ES484" s="1189"/>
      <c r="ET484" s="1189"/>
      <c r="EU484" s="1189"/>
      <c r="EV484" s="1189"/>
      <c r="EW484" s="1189"/>
      <c r="EX484" s="1189"/>
      <c r="EY484" s="1189"/>
      <c r="EZ484" s="1189"/>
      <c r="FA484" s="1189"/>
      <c r="FB484" s="1189"/>
      <c r="FC484" s="1189"/>
      <c r="FD484" s="1189"/>
      <c r="FE484" s="1189"/>
      <c r="FF484" s="1189"/>
      <c r="FG484" s="1189"/>
      <c r="FH484" s="1189"/>
      <c r="FI484" s="1189"/>
      <c r="FJ484" s="1189"/>
      <c r="FK484" s="1189"/>
      <c r="FL484" s="1189"/>
      <c r="FM484" s="1189"/>
      <c r="FN484" s="1189"/>
      <c r="FO484" s="1189"/>
      <c r="FP484" s="1189"/>
      <c r="FQ484" s="1189"/>
      <c r="FR484" s="1189"/>
      <c r="FS484" s="1189"/>
      <c r="FT484" s="1189"/>
      <c r="FU484" s="1189"/>
      <c r="FV484" s="1189"/>
      <c r="FW484" s="1189"/>
      <c r="FX484" s="1189"/>
      <c r="FY484" s="1189"/>
      <c r="FZ484" s="1189"/>
      <c r="GA484" s="1189"/>
      <c r="GB484" s="1189"/>
      <c r="GC484" s="1189"/>
      <c r="GD484" s="1189"/>
      <c r="GE484" s="1189"/>
      <c r="GF484" s="1189"/>
      <c r="GG484" s="1189"/>
      <c r="GH484" s="1189"/>
      <c r="GI484" s="1189"/>
      <c r="GJ484" s="1189"/>
      <c r="GK484" s="1189"/>
      <c r="GL484" s="1189"/>
      <c r="GM484" s="1189"/>
      <c r="GN484" s="1189"/>
      <c r="GO484" s="1189"/>
      <c r="GP484" s="1189"/>
      <c r="GQ484" s="1189"/>
      <c r="GR484" s="1189"/>
      <c r="GS484" s="1189"/>
      <c r="GT484" s="1189"/>
      <c r="GU484" s="1189"/>
    </row>
    <row r="485" spans="1:203" s="1236" customFormat="1" ht="32.25" hidden="1" customHeight="1" outlineLevel="1" x14ac:dyDescent="0.2">
      <c r="A485" s="1289" t="s">
        <v>1607</v>
      </c>
      <c r="B485" s="1214" t="s">
        <v>1608</v>
      </c>
      <c r="C485" s="1191" t="s">
        <v>31</v>
      </c>
      <c r="D485" s="1191">
        <v>2</v>
      </c>
      <c r="E485" s="1295">
        <v>71500</v>
      </c>
      <c r="F485" s="1296">
        <f t="shared" si="697"/>
        <v>143000</v>
      </c>
      <c r="G485" s="1295">
        <v>273585</v>
      </c>
      <c r="H485" s="1296">
        <f>D485*G485</f>
        <v>547170</v>
      </c>
      <c r="I485" s="1212">
        <f t="shared" si="698"/>
        <v>690170</v>
      </c>
      <c r="J485" s="1212"/>
      <c r="K485" s="1192"/>
      <c r="L485" s="1297">
        <v>71500</v>
      </c>
      <c r="M485" s="1198">
        <f t="shared" si="699"/>
        <v>0</v>
      </c>
      <c r="N485" s="1297">
        <v>273585</v>
      </c>
      <c r="O485" s="1198">
        <f>K485*N485</f>
        <v>0</v>
      </c>
      <c r="P485" s="1196">
        <f t="shared" si="700"/>
        <v>0</v>
      </c>
      <c r="Q485" s="1192"/>
      <c r="R485" s="1297">
        <v>71500</v>
      </c>
      <c r="S485" s="1198">
        <f t="shared" si="701"/>
        <v>0</v>
      </c>
      <c r="T485" s="1297">
        <v>273585</v>
      </c>
      <c r="U485" s="1198">
        <f>Q485*T485</f>
        <v>0</v>
      </c>
      <c r="V485" s="1196">
        <f t="shared" si="702"/>
        <v>0</v>
      </c>
      <c r="W485" s="1193"/>
      <c r="X485" s="1297">
        <v>71500</v>
      </c>
      <c r="Y485" s="1198">
        <f t="shared" si="703"/>
        <v>0</v>
      </c>
      <c r="Z485" s="1297">
        <v>273585</v>
      </c>
      <c r="AA485" s="1198">
        <f>W485*Z485</f>
        <v>0</v>
      </c>
      <c r="AB485" s="1196">
        <f t="shared" si="704"/>
        <v>0</v>
      </c>
      <c r="AC485" s="1192"/>
      <c r="AD485" s="1297">
        <v>71500</v>
      </c>
      <c r="AE485" s="1198">
        <f t="shared" si="705"/>
        <v>0</v>
      </c>
      <c r="AF485" s="1297">
        <v>273585</v>
      </c>
      <c r="AG485" s="1198">
        <f>AC485*AF485</f>
        <v>0</v>
      </c>
      <c r="AH485" s="1196">
        <f t="shared" si="706"/>
        <v>0</v>
      </c>
      <c r="AI485" s="1192"/>
      <c r="AJ485" s="1297">
        <v>71500</v>
      </c>
      <c r="AK485" s="1198">
        <f t="shared" si="707"/>
        <v>0</v>
      </c>
      <c r="AL485" s="1297">
        <v>273585</v>
      </c>
      <c r="AM485" s="1198">
        <f>AI485*AL485</f>
        <v>0</v>
      </c>
      <c r="AN485" s="1196">
        <f t="shared" si="708"/>
        <v>0</v>
      </c>
      <c r="AO485" s="1192"/>
      <c r="AP485" s="1297">
        <v>71500</v>
      </c>
      <c r="AQ485" s="1198">
        <f t="shared" si="709"/>
        <v>0</v>
      </c>
      <c r="AR485" s="1297">
        <v>273585</v>
      </c>
      <c r="AS485" s="1198">
        <f>AO485*AR485</f>
        <v>0</v>
      </c>
      <c r="AT485" s="1196">
        <f t="shared" si="710"/>
        <v>0</v>
      </c>
      <c r="AU485" s="1192"/>
      <c r="AV485" s="1297">
        <v>71500</v>
      </c>
      <c r="AW485" s="1198">
        <f t="shared" si="711"/>
        <v>0</v>
      </c>
      <c r="AX485" s="1297">
        <v>273585</v>
      </c>
      <c r="AY485" s="1198">
        <f>AU485*AX485</f>
        <v>0</v>
      </c>
      <c r="AZ485" s="1196">
        <f t="shared" si="712"/>
        <v>0</v>
      </c>
      <c r="BA485" s="1192"/>
      <c r="BB485" s="1295">
        <v>71500</v>
      </c>
      <c r="BC485" s="1296">
        <f t="shared" si="713"/>
        <v>0</v>
      </c>
      <c r="BD485" s="1295">
        <v>273585</v>
      </c>
      <c r="BE485" s="1296">
        <f>BA485*BD485</f>
        <v>0</v>
      </c>
      <c r="BF485" s="1212">
        <f t="shared" si="714"/>
        <v>0</v>
      </c>
      <c r="BG485" s="1212"/>
      <c r="BH485" s="1166">
        <f t="shared" si="719"/>
        <v>0</v>
      </c>
      <c r="BI485" s="1295">
        <v>71500</v>
      </c>
      <c r="BJ485" s="1296">
        <f t="shared" si="715"/>
        <v>0</v>
      </c>
      <c r="BK485" s="1295">
        <v>273585</v>
      </c>
      <c r="BL485" s="1296">
        <f>BH485*BK485</f>
        <v>0</v>
      </c>
      <c r="BM485" s="1212">
        <f t="shared" si="716"/>
        <v>0</v>
      </c>
      <c r="BN485" s="1166">
        <f t="shared" si="720"/>
        <v>2</v>
      </c>
      <c r="BO485" s="1295">
        <v>71500</v>
      </c>
      <c r="BP485" s="1296">
        <f t="shared" si="717"/>
        <v>143000</v>
      </c>
      <c r="BQ485" s="1295">
        <v>273585</v>
      </c>
      <c r="BR485" s="1296">
        <f>BN485*BQ485</f>
        <v>547170</v>
      </c>
      <c r="BS485" s="1212">
        <f t="shared" si="718"/>
        <v>690170</v>
      </c>
      <c r="BT485" s="1189"/>
      <c r="BU485" s="1189"/>
      <c r="BV485" s="1189"/>
      <c r="BW485" s="1189"/>
      <c r="BX485" s="1189"/>
      <c r="BY485" s="1189"/>
      <c r="BZ485" s="1189"/>
      <c r="CA485" s="1189"/>
      <c r="CB485" s="1189"/>
      <c r="CC485" s="1189"/>
      <c r="CD485" s="1189"/>
      <c r="CE485" s="1189"/>
      <c r="CF485" s="1189"/>
      <c r="CG485" s="1189"/>
      <c r="CH485" s="1189"/>
      <c r="CI485" s="1189"/>
      <c r="CJ485" s="1189"/>
      <c r="CK485" s="1189"/>
      <c r="CL485" s="1189"/>
      <c r="CM485" s="1189"/>
      <c r="CN485" s="1189"/>
      <c r="CO485" s="1189"/>
      <c r="CP485" s="1189"/>
      <c r="CQ485" s="1189"/>
      <c r="CR485" s="1189"/>
      <c r="CS485" s="1189"/>
      <c r="CT485" s="1189"/>
      <c r="CU485" s="1189"/>
      <c r="CV485" s="1189"/>
      <c r="CW485" s="1189"/>
      <c r="CX485" s="1189"/>
      <c r="CY485" s="1189"/>
      <c r="CZ485" s="1189"/>
      <c r="DA485" s="1189"/>
      <c r="DB485" s="1189"/>
      <c r="DC485" s="1189"/>
      <c r="DD485" s="1189"/>
      <c r="DE485" s="1189"/>
      <c r="DF485" s="1189"/>
      <c r="DG485" s="1189"/>
      <c r="DH485" s="1189"/>
      <c r="DI485" s="1189"/>
      <c r="DJ485" s="1189"/>
      <c r="DK485" s="1189"/>
      <c r="DL485" s="1189"/>
      <c r="DM485" s="1189"/>
      <c r="DN485" s="1189"/>
      <c r="DO485" s="1189"/>
      <c r="DP485" s="1189"/>
      <c r="DQ485" s="1189"/>
      <c r="DR485" s="1189"/>
      <c r="DS485" s="1189"/>
      <c r="DT485" s="1189"/>
      <c r="DU485" s="1189"/>
      <c r="DV485" s="1189"/>
      <c r="DW485" s="1189"/>
      <c r="DX485" s="1189"/>
      <c r="DY485" s="1189"/>
      <c r="DZ485" s="1189"/>
      <c r="EA485" s="1189"/>
      <c r="EB485" s="1189"/>
      <c r="EC485" s="1189"/>
      <c r="ED485" s="1189"/>
      <c r="EE485" s="1189"/>
      <c r="EF485" s="1189"/>
      <c r="EG485" s="1189"/>
      <c r="EH485" s="1189"/>
      <c r="EI485" s="1189"/>
      <c r="EJ485" s="1189"/>
      <c r="EK485" s="1189"/>
      <c r="EL485" s="1189"/>
      <c r="EM485" s="1189"/>
      <c r="EN485" s="1189"/>
      <c r="EO485" s="1189"/>
      <c r="EP485" s="1189"/>
      <c r="EQ485" s="1189"/>
      <c r="ER485" s="1189"/>
      <c r="ES485" s="1189"/>
      <c r="ET485" s="1189"/>
      <c r="EU485" s="1189"/>
      <c r="EV485" s="1189"/>
      <c r="EW485" s="1189"/>
      <c r="EX485" s="1189"/>
      <c r="EY485" s="1189"/>
      <c r="EZ485" s="1189"/>
      <c r="FA485" s="1189"/>
      <c r="FB485" s="1189"/>
      <c r="FC485" s="1189"/>
      <c r="FD485" s="1189"/>
      <c r="FE485" s="1189"/>
      <c r="FF485" s="1189"/>
      <c r="FG485" s="1189"/>
      <c r="FH485" s="1189"/>
      <c r="FI485" s="1189"/>
      <c r="FJ485" s="1189"/>
      <c r="FK485" s="1189"/>
      <c r="FL485" s="1189"/>
      <c r="FM485" s="1189"/>
      <c r="FN485" s="1189"/>
      <c r="FO485" s="1189"/>
      <c r="FP485" s="1189"/>
      <c r="FQ485" s="1189"/>
      <c r="FR485" s="1189"/>
      <c r="FS485" s="1189"/>
      <c r="FT485" s="1189"/>
      <c r="FU485" s="1189"/>
      <c r="FV485" s="1189"/>
      <c r="FW485" s="1189"/>
      <c r="FX485" s="1189"/>
      <c r="FY485" s="1189"/>
      <c r="FZ485" s="1189"/>
      <c r="GA485" s="1189"/>
      <c r="GB485" s="1189"/>
      <c r="GC485" s="1189"/>
      <c r="GD485" s="1189"/>
      <c r="GE485" s="1189"/>
      <c r="GF485" s="1189"/>
      <c r="GG485" s="1189"/>
      <c r="GH485" s="1189"/>
      <c r="GI485" s="1189"/>
      <c r="GJ485" s="1189"/>
      <c r="GK485" s="1189"/>
      <c r="GL485" s="1189"/>
      <c r="GM485" s="1189"/>
      <c r="GN485" s="1189"/>
      <c r="GO485" s="1189"/>
      <c r="GP485" s="1189"/>
      <c r="GQ485" s="1189"/>
      <c r="GR485" s="1189"/>
      <c r="GS485" s="1189"/>
      <c r="GT485" s="1189"/>
      <c r="GU485" s="1189"/>
    </row>
    <row r="486" spans="1:203" s="1189" customFormat="1" ht="15" hidden="1" outlineLevel="1" x14ac:dyDescent="0.2">
      <c r="A486" s="1289" t="s">
        <v>1609</v>
      </c>
      <c r="B486" s="1298" t="s">
        <v>1610</v>
      </c>
      <c r="C486" s="1299" t="s">
        <v>32</v>
      </c>
      <c r="D486" s="1300">
        <v>368</v>
      </c>
      <c r="E486" s="1276">
        <v>1821.19</v>
      </c>
      <c r="F486" s="1296">
        <f t="shared" si="697"/>
        <v>670197.92000000004</v>
      </c>
      <c r="G486" s="1276">
        <v>79.5</v>
      </c>
      <c r="H486" s="1296">
        <f>D486*G486</f>
        <v>29256</v>
      </c>
      <c r="I486" s="1296">
        <f t="shared" si="698"/>
        <v>699453.92</v>
      </c>
      <c r="J486" s="1296"/>
      <c r="K486" s="1301"/>
      <c r="L486" s="1277">
        <v>1821.19</v>
      </c>
      <c r="M486" s="1198">
        <f t="shared" si="699"/>
        <v>0</v>
      </c>
      <c r="N486" s="1277">
        <v>79.5</v>
      </c>
      <c r="O486" s="1198">
        <f>K486*N486</f>
        <v>0</v>
      </c>
      <c r="P486" s="1198">
        <f t="shared" si="700"/>
        <v>0</v>
      </c>
      <c r="Q486" s="1301"/>
      <c r="R486" s="1277">
        <v>1821.19</v>
      </c>
      <c r="S486" s="1198">
        <f t="shared" si="701"/>
        <v>0</v>
      </c>
      <c r="T486" s="1277">
        <v>79.5</v>
      </c>
      <c r="U486" s="1198">
        <f>Q486*T486</f>
        <v>0</v>
      </c>
      <c r="V486" s="1198">
        <f t="shared" si="702"/>
        <v>0</v>
      </c>
      <c r="W486" s="1302"/>
      <c r="X486" s="1277">
        <v>1821.19</v>
      </c>
      <c r="Y486" s="1198">
        <f t="shared" si="703"/>
        <v>0</v>
      </c>
      <c r="Z486" s="1277">
        <v>79.5</v>
      </c>
      <c r="AA486" s="1198">
        <f>W486*Z486</f>
        <v>0</v>
      </c>
      <c r="AB486" s="1198">
        <f t="shared" si="704"/>
        <v>0</v>
      </c>
      <c r="AC486" s="1301"/>
      <c r="AD486" s="1277">
        <v>1821.19</v>
      </c>
      <c r="AE486" s="1198">
        <f t="shared" si="705"/>
        <v>0</v>
      </c>
      <c r="AF486" s="1277">
        <v>79.5</v>
      </c>
      <c r="AG486" s="1198">
        <f>AC486*AF486</f>
        <v>0</v>
      </c>
      <c r="AH486" s="1198">
        <f t="shared" si="706"/>
        <v>0</v>
      </c>
      <c r="AI486" s="1301"/>
      <c r="AJ486" s="1277">
        <v>1821.19</v>
      </c>
      <c r="AK486" s="1198">
        <f t="shared" si="707"/>
        <v>0</v>
      </c>
      <c r="AL486" s="1277">
        <v>79.5</v>
      </c>
      <c r="AM486" s="1198">
        <f>AI486*AL486</f>
        <v>0</v>
      </c>
      <c r="AN486" s="1198">
        <f t="shared" si="708"/>
        <v>0</v>
      </c>
      <c r="AO486" s="1301"/>
      <c r="AP486" s="1277">
        <v>1821.19</v>
      </c>
      <c r="AQ486" s="1198">
        <f t="shared" si="709"/>
        <v>0</v>
      </c>
      <c r="AR486" s="1277">
        <v>79.5</v>
      </c>
      <c r="AS486" s="1198">
        <f>AO486*AR486</f>
        <v>0</v>
      </c>
      <c r="AT486" s="1198">
        <f t="shared" si="710"/>
        <v>0</v>
      </c>
      <c r="AU486" s="1301"/>
      <c r="AV486" s="1277">
        <v>1821.19</v>
      </c>
      <c r="AW486" s="1198">
        <f t="shared" si="711"/>
        <v>0</v>
      </c>
      <c r="AX486" s="1277">
        <v>79.5</v>
      </c>
      <c r="AY486" s="1198">
        <f>AU486*AX486</f>
        <v>0</v>
      </c>
      <c r="AZ486" s="1198">
        <f t="shared" si="712"/>
        <v>0</v>
      </c>
      <c r="BA486" s="1301"/>
      <c r="BB486" s="1276">
        <v>1821.19</v>
      </c>
      <c r="BC486" s="1296">
        <f t="shared" si="713"/>
        <v>0</v>
      </c>
      <c r="BD486" s="1276">
        <v>79.5</v>
      </c>
      <c r="BE486" s="1296">
        <f>BA486*BD486</f>
        <v>0</v>
      </c>
      <c r="BF486" s="1296">
        <f t="shared" si="714"/>
        <v>0</v>
      </c>
      <c r="BG486" s="1296"/>
      <c r="BH486" s="1166">
        <f t="shared" si="719"/>
        <v>0</v>
      </c>
      <c r="BI486" s="1276">
        <v>1821.19</v>
      </c>
      <c r="BJ486" s="1296">
        <f t="shared" si="715"/>
        <v>0</v>
      </c>
      <c r="BK486" s="1276">
        <v>79.5</v>
      </c>
      <c r="BL486" s="1296">
        <f>BH486*BK486</f>
        <v>0</v>
      </c>
      <c r="BM486" s="1296">
        <f t="shared" si="716"/>
        <v>0</v>
      </c>
      <c r="BN486" s="1166">
        <f t="shared" si="720"/>
        <v>368</v>
      </c>
      <c r="BO486" s="1276">
        <v>1821.19</v>
      </c>
      <c r="BP486" s="1296">
        <f t="shared" si="717"/>
        <v>670197.92000000004</v>
      </c>
      <c r="BQ486" s="1276">
        <v>79.5</v>
      </c>
      <c r="BR486" s="1296">
        <f>BN486*BQ486</f>
        <v>29256</v>
      </c>
      <c r="BS486" s="1296">
        <f t="shared" si="718"/>
        <v>699453.92</v>
      </c>
    </row>
    <row r="487" spans="1:203" s="1189" customFormat="1" ht="15" hidden="1" outlineLevel="1" collapsed="1" x14ac:dyDescent="0.2">
      <c r="A487" s="1289" t="s">
        <v>1611</v>
      </c>
      <c r="B487" s="1298" t="s">
        <v>1612</v>
      </c>
      <c r="C487" s="1299" t="s">
        <v>32</v>
      </c>
      <c r="D487" s="1300">
        <v>558.79999999999995</v>
      </c>
      <c r="E487" s="1276">
        <v>1649.42</v>
      </c>
      <c r="F487" s="1296">
        <f t="shared" si="697"/>
        <v>921695.89599999995</v>
      </c>
      <c r="G487" s="1276"/>
      <c r="H487" s="1296"/>
      <c r="I487" s="1296">
        <f t="shared" si="698"/>
        <v>921695.89599999995</v>
      </c>
      <c r="J487" s="1296"/>
      <c r="K487" s="1301"/>
      <c r="L487" s="1277">
        <v>1649.42</v>
      </c>
      <c r="M487" s="1198">
        <f t="shared" si="699"/>
        <v>0</v>
      </c>
      <c r="N487" s="1277"/>
      <c r="O487" s="1198"/>
      <c r="P487" s="1198">
        <f t="shared" si="700"/>
        <v>0</v>
      </c>
      <c r="Q487" s="1301"/>
      <c r="R487" s="1277">
        <v>1649.42</v>
      </c>
      <c r="S487" s="1198">
        <f t="shared" si="701"/>
        <v>0</v>
      </c>
      <c r="T487" s="1277"/>
      <c r="U487" s="1198"/>
      <c r="V487" s="1198">
        <f t="shared" si="702"/>
        <v>0</v>
      </c>
      <c r="W487" s="1302"/>
      <c r="X487" s="1277">
        <v>1649.42</v>
      </c>
      <c r="Y487" s="1198">
        <f t="shared" si="703"/>
        <v>0</v>
      </c>
      <c r="Z487" s="1277"/>
      <c r="AA487" s="1198"/>
      <c r="AB487" s="1198">
        <f t="shared" si="704"/>
        <v>0</v>
      </c>
      <c r="AC487" s="1301"/>
      <c r="AD487" s="1277">
        <v>1649.42</v>
      </c>
      <c r="AE487" s="1198">
        <f t="shared" si="705"/>
        <v>0</v>
      </c>
      <c r="AF487" s="1277"/>
      <c r="AG487" s="1198"/>
      <c r="AH487" s="1198">
        <f t="shared" si="706"/>
        <v>0</v>
      </c>
      <c r="AI487" s="1301"/>
      <c r="AJ487" s="1277">
        <v>1649.42</v>
      </c>
      <c r="AK487" s="1198">
        <f t="shared" si="707"/>
        <v>0</v>
      </c>
      <c r="AL487" s="1277"/>
      <c r="AM487" s="1198"/>
      <c r="AN487" s="1198">
        <f t="shared" si="708"/>
        <v>0</v>
      </c>
      <c r="AO487" s="1301"/>
      <c r="AP487" s="1277">
        <v>1649.42</v>
      </c>
      <c r="AQ487" s="1198">
        <f t="shared" si="709"/>
        <v>0</v>
      </c>
      <c r="AR487" s="1277"/>
      <c r="AS487" s="1198"/>
      <c r="AT487" s="1198">
        <f t="shared" si="710"/>
        <v>0</v>
      </c>
      <c r="AU487" s="1301"/>
      <c r="AV487" s="1277">
        <v>1649.42</v>
      </c>
      <c r="AW487" s="1198">
        <f t="shared" si="711"/>
        <v>0</v>
      </c>
      <c r="AX487" s="1277"/>
      <c r="AY487" s="1198"/>
      <c r="AZ487" s="1198">
        <f t="shared" si="712"/>
        <v>0</v>
      </c>
      <c r="BA487" s="1301"/>
      <c r="BB487" s="1276">
        <v>1649.42</v>
      </c>
      <c r="BC487" s="1296">
        <f t="shared" si="713"/>
        <v>0</v>
      </c>
      <c r="BD487" s="1276"/>
      <c r="BE487" s="1296"/>
      <c r="BF487" s="1296">
        <f t="shared" si="714"/>
        <v>0</v>
      </c>
      <c r="BG487" s="1296"/>
      <c r="BH487" s="1166">
        <f t="shared" si="719"/>
        <v>0</v>
      </c>
      <c r="BI487" s="1276">
        <v>1649.42</v>
      </c>
      <c r="BJ487" s="1296">
        <f t="shared" si="715"/>
        <v>0</v>
      </c>
      <c r="BK487" s="1276"/>
      <c r="BL487" s="1296"/>
      <c r="BM487" s="1296">
        <f t="shared" si="716"/>
        <v>0</v>
      </c>
      <c r="BN487" s="1166">
        <f t="shared" si="720"/>
        <v>558.79999999999995</v>
      </c>
      <c r="BO487" s="1276">
        <v>1649.42</v>
      </c>
      <c r="BP487" s="1296">
        <f t="shared" si="717"/>
        <v>921695.89599999995</v>
      </c>
      <c r="BQ487" s="1276"/>
      <c r="BR487" s="1296"/>
      <c r="BS487" s="1296">
        <f t="shared" si="718"/>
        <v>921695.89599999995</v>
      </c>
    </row>
    <row r="488" spans="1:203" s="1275" customFormat="1" ht="30" customHeight="1" outlineLevel="1" x14ac:dyDescent="0.25">
      <c r="A488" s="1289" t="s">
        <v>1613</v>
      </c>
      <c r="B488" s="1210" t="s">
        <v>1614</v>
      </c>
      <c r="C488" s="1191"/>
      <c r="D488" s="1191"/>
      <c r="E488" s="1211"/>
      <c r="F488" s="1212"/>
      <c r="G488" s="1211"/>
      <c r="H488" s="1212"/>
      <c r="I488" s="1211"/>
      <c r="J488" s="1211"/>
      <c r="K488" s="1192"/>
      <c r="L488" s="1191"/>
      <c r="M488" s="1196"/>
      <c r="N488" s="1191"/>
      <c r="O488" s="1196"/>
      <c r="P488" s="1191"/>
      <c r="Q488" s="1192"/>
      <c r="R488" s="1191"/>
      <c r="S488" s="1196"/>
      <c r="T488" s="1191"/>
      <c r="U488" s="1196"/>
      <c r="V488" s="1191"/>
      <c r="W488" s="1193"/>
      <c r="X488" s="1191"/>
      <c r="Y488" s="1196"/>
      <c r="Z488" s="1191"/>
      <c r="AA488" s="1196"/>
      <c r="AB488" s="1191"/>
      <c r="AC488" s="1192"/>
      <c r="AD488" s="1191"/>
      <c r="AE488" s="1196"/>
      <c r="AF488" s="1191"/>
      <c r="AG488" s="1196"/>
      <c r="AH488" s="1191"/>
      <c r="AI488" s="1192"/>
      <c r="AJ488" s="1191"/>
      <c r="AK488" s="1196"/>
      <c r="AL488" s="1191"/>
      <c r="AM488" s="1196"/>
      <c r="AN488" s="1191"/>
      <c r="AO488" s="1192"/>
      <c r="AP488" s="1191"/>
      <c r="AQ488" s="1196"/>
      <c r="AR488" s="1191"/>
      <c r="AS488" s="1196"/>
      <c r="AT488" s="1191"/>
      <c r="AU488" s="1192"/>
      <c r="AV488" s="1191"/>
      <c r="AW488" s="1196"/>
      <c r="AX488" s="1191"/>
      <c r="AY488" s="1196"/>
      <c r="AZ488" s="1191"/>
      <c r="BA488" s="1192"/>
      <c r="BB488" s="1211"/>
      <c r="BC488" s="1212"/>
      <c r="BD488" s="1211"/>
      <c r="BE488" s="1212"/>
      <c r="BF488" s="1211"/>
      <c r="BG488" s="1211"/>
      <c r="BH488" s="1166">
        <f t="shared" si="719"/>
        <v>0</v>
      </c>
      <c r="BI488" s="1211"/>
      <c r="BJ488" s="1212"/>
      <c r="BK488" s="1211"/>
      <c r="BL488" s="1212"/>
      <c r="BM488" s="1211"/>
      <c r="BN488" s="1166">
        <f t="shared" si="720"/>
        <v>0</v>
      </c>
      <c r="BO488" s="1211"/>
      <c r="BP488" s="1212"/>
      <c r="BQ488" s="1211"/>
      <c r="BR488" s="1212"/>
      <c r="BS488" s="1211"/>
      <c r="BT488" s="1260"/>
      <c r="BU488" s="1260"/>
      <c r="BV488" s="1260"/>
      <c r="BW488" s="1260"/>
      <c r="BX488" s="1260"/>
      <c r="BY488" s="1260"/>
      <c r="BZ488" s="1260"/>
      <c r="CA488" s="1260"/>
      <c r="CB488" s="1260"/>
      <c r="CC488" s="1260"/>
      <c r="CD488" s="1260"/>
      <c r="CE488" s="1260"/>
      <c r="CF488" s="1260"/>
      <c r="CG488" s="1260"/>
      <c r="CH488" s="1260"/>
      <c r="CI488" s="1260"/>
      <c r="CJ488" s="1260"/>
      <c r="CK488" s="1260"/>
      <c r="CL488" s="1260"/>
      <c r="CM488" s="1260"/>
      <c r="CN488" s="1260"/>
      <c r="CO488" s="1260"/>
      <c r="CP488" s="1260"/>
      <c r="CQ488" s="1260"/>
      <c r="CR488" s="1260"/>
      <c r="CS488" s="1260"/>
      <c r="CT488" s="1260"/>
      <c r="CU488" s="1260"/>
      <c r="CV488" s="1260"/>
      <c r="CW488" s="1260"/>
      <c r="CX488" s="1260"/>
      <c r="CY488" s="1260"/>
      <c r="CZ488" s="1260"/>
      <c r="DA488" s="1260"/>
      <c r="DB488" s="1260"/>
      <c r="DC488" s="1260"/>
      <c r="DD488" s="1260"/>
      <c r="DE488" s="1260"/>
      <c r="DF488" s="1260"/>
      <c r="DG488" s="1260"/>
      <c r="DH488" s="1260"/>
      <c r="DI488" s="1260"/>
      <c r="DJ488" s="1260"/>
      <c r="DK488" s="1260"/>
      <c r="DL488" s="1260"/>
      <c r="DM488" s="1260"/>
      <c r="DN488" s="1260"/>
      <c r="DO488" s="1260"/>
      <c r="DP488" s="1260"/>
      <c r="DQ488" s="1260"/>
      <c r="DR488" s="1260"/>
      <c r="DS488" s="1260"/>
      <c r="DT488" s="1260"/>
      <c r="DU488" s="1260"/>
      <c r="DV488" s="1260"/>
      <c r="DW488" s="1260"/>
      <c r="DX488" s="1260"/>
      <c r="DY488" s="1260"/>
      <c r="DZ488" s="1260"/>
      <c r="EA488" s="1260"/>
      <c r="EB488" s="1260"/>
      <c r="EC488" s="1260"/>
      <c r="ED488" s="1260"/>
      <c r="EE488" s="1260"/>
      <c r="EF488" s="1260"/>
      <c r="EG488" s="1260"/>
      <c r="EH488" s="1260"/>
      <c r="EI488" s="1260"/>
      <c r="EJ488" s="1260"/>
      <c r="EK488" s="1260"/>
      <c r="EL488" s="1260"/>
      <c r="EM488" s="1260"/>
      <c r="EN488" s="1260"/>
      <c r="EO488" s="1260"/>
      <c r="EP488" s="1260"/>
      <c r="EQ488" s="1260"/>
      <c r="ER488" s="1260"/>
      <c r="ES488" s="1260"/>
      <c r="ET488" s="1260"/>
      <c r="EU488" s="1260"/>
      <c r="EV488" s="1260"/>
      <c r="EW488" s="1260"/>
      <c r="EX488" s="1260"/>
      <c r="EY488" s="1260"/>
      <c r="EZ488" s="1260"/>
      <c r="FA488" s="1260"/>
      <c r="FB488" s="1260"/>
      <c r="FC488" s="1260"/>
      <c r="FD488" s="1260"/>
      <c r="FE488" s="1260"/>
      <c r="FF488" s="1260"/>
      <c r="FG488" s="1260"/>
      <c r="FH488" s="1260"/>
      <c r="FI488" s="1260"/>
      <c r="FJ488" s="1260"/>
      <c r="FK488" s="1260"/>
      <c r="FL488" s="1260"/>
      <c r="FM488" s="1260"/>
      <c r="FN488" s="1260"/>
      <c r="FO488" s="1260"/>
      <c r="FP488" s="1260"/>
      <c r="FQ488" s="1260"/>
      <c r="FR488" s="1260"/>
      <c r="FS488" s="1260"/>
      <c r="FT488" s="1260"/>
      <c r="FU488" s="1260"/>
      <c r="FV488" s="1260"/>
      <c r="FW488" s="1260"/>
      <c r="FX488" s="1260"/>
      <c r="FY488" s="1260"/>
      <c r="FZ488" s="1260"/>
      <c r="GA488" s="1260"/>
      <c r="GB488" s="1260"/>
      <c r="GC488" s="1260"/>
      <c r="GD488" s="1260"/>
      <c r="GE488" s="1260"/>
      <c r="GF488" s="1260"/>
      <c r="GG488" s="1260"/>
      <c r="GH488" s="1260"/>
      <c r="GI488" s="1260"/>
      <c r="GJ488" s="1260"/>
      <c r="GK488" s="1260"/>
      <c r="GL488" s="1260"/>
      <c r="GM488" s="1260"/>
      <c r="GN488" s="1260"/>
      <c r="GO488" s="1260"/>
      <c r="GP488" s="1260"/>
      <c r="GQ488" s="1260"/>
      <c r="GR488" s="1260"/>
      <c r="GS488" s="1260"/>
      <c r="GT488" s="1260"/>
      <c r="GU488" s="1260"/>
    </row>
    <row r="489" spans="1:203" s="1305" customFormat="1" ht="19.5" customHeight="1" outlineLevel="1" x14ac:dyDescent="0.25">
      <c r="A489" s="1289" t="s">
        <v>1615</v>
      </c>
      <c r="B489" s="1303" t="s">
        <v>1616</v>
      </c>
      <c r="C489" s="1193"/>
      <c r="D489" s="1193"/>
      <c r="E489" s="1304"/>
      <c r="F489" s="1304">
        <f>SUM(F490:F493)</f>
        <v>2784517.8</v>
      </c>
      <c r="G489" s="1304"/>
      <c r="H489" s="1304">
        <f>SUM(H490:H493)</f>
        <v>2156704</v>
      </c>
      <c r="I489" s="1304">
        <f>SUM(I490:I493)</f>
        <v>4941221.8</v>
      </c>
      <c r="J489" s="1304"/>
      <c r="K489" s="1192"/>
      <c r="L489" s="1193"/>
      <c r="M489" s="1193">
        <f>SUM(M490:M493)</f>
        <v>0</v>
      </c>
      <c r="N489" s="1193"/>
      <c r="O489" s="1193">
        <f>SUM(O490:O493)</f>
        <v>0</v>
      </c>
      <c r="P489" s="1193">
        <f>SUM(P490:P493)</f>
        <v>0</v>
      </c>
      <c r="Q489" s="1192"/>
      <c r="R489" s="1193"/>
      <c r="S489" s="1193">
        <f>SUM(S490:S493)</f>
        <v>0</v>
      </c>
      <c r="T489" s="1193"/>
      <c r="U489" s="1193">
        <f>SUM(U490:U493)</f>
        <v>0</v>
      </c>
      <c r="V489" s="1193">
        <f>SUM(V490:V493)</f>
        <v>0</v>
      </c>
      <c r="W489" s="1193"/>
      <c r="X489" s="1193"/>
      <c r="Y489" s="1193">
        <f>SUM(Y490:Y493)</f>
        <v>617500.5</v>
      </c>
      <c r="Z489" s="1193"/>
      <c r="AA489" s="1193">
        <f>SUM(AA490:AA493)</f>
        <v>456052</v>
      </c>
      <c r="AB489" s="1193">
        <f>SUM(AB490:AB493)</f>
        <v>1073552.5</v>
      </c>
      <c r="AC489" s="1192"/>
      <c r="AD489" s="1193"/>
      <c r="AE489" s="1193">
        <f>SUM(AE490:AE493)</f>
        <v>0</v>
      </c>
      <c r="AF489" s="1193"/>
      <c r="AG489" s="1193">
        <f>SUM(AG490:AG493)</f>
        <v>0</v>
      </c>
      <c r="AH489" s="1193">
        <f>SUM(AH490:AH493)</f>
        <v>0</v>
      </c>
      <c r="AI489" s="1192"/>
      <c r="AJ489" s="1193"/>
      <c r="AK489" s="1193">
        <f>SUM(AK490:AK493)</f>
        <v>0</v>
      </c>
      <c r="AL489" s="1193"/>
      <c r="AM489" s="1193">
        <f>SUM(AM490:AM493)</f>
        <v>0</v>
      </c>
      <c r="AN489" s="1193">
        <f>SUM(AN490:AN493)</f>
        <v>0</v>
      </c>
      <c r="AO489" s="1192"/>
      <c r="AP489" s="1193"/>
      <c r="AQ489" s="1193">
        <f>SUM(AQ490:AQ493)</f>
        <v>0</v>
      </c>
      <c r="AR489" s="1193"/>
      <c r="AS489" s="1193">
        <f>SUM(AS490:AS493)</f>
        <v>0</v>
      </c>
      <c r="AT489" s="1193">
        <f>SUM(AT490:AT493)</f>
        <v>0</v>
      </c>
      <c r="AU489" s="1192"/>
      <c r="AV489" s="1193"/>
      <c r="AW489" s="1193">
        <f>SUM(AW490:AW493)</f>
        <v>0</v>
      </c>
      <c r="AX489" s="1193"/>
      <c r="AY489" s="1193">
        <f>SUM(AY490:AY493)</f>
        <v>0</v>
      </c>
      <c r="AZ489" s="1193">
        <f>SUM(AZ490:AZ493)</f>
        <v>0</v>
      </c>
      <c r="BA489" s="1192"/>
      <c r="BB489" s="1304"/>
      <c r="BC489" s="1304">
        <f>SUM(BC490:BC493)</f>
        <v>0</v>
      </c>
      <c r="BD489" s="1304"/>
      <c r="BE489" s="1304">
        <f>SUM(BE490:BE493)</f>
        <v>0</v>
      </c>
      <c r="BF489" s="1304">
        <f>SUM(BF490:BF493)</f>
        <v>0</v>
      </c>
      <c r="BG489" s="1304"/>
      <c r="BH489" s="1166">
        <f t="shared" si="719"/>
        <v>0</v>
      </c>
      <c r="BI489" s="1304"/>
      <c r="BJ489" s="1304">
        <f>SUM(BJ490:BJ493)</f>
        <v>617500.5</v>
      </c>
      <c r="BK489" s="1304"/>
      <c r="BL489" s="1304">
        <f>SUM(BL490:BL493)</f>
        <v>456052</v>
      </c>
      <c r="BM489" s="1304">
        <f>SUM(BM490:BM493)</f>
        <v>1073552.5</v>
      </c>
      <c r="BN489" s="1166">
        <f t="shared" si="720"/>
        <v>0</v>
      </c>
      <c r="BO489" s="1304"/>
      <c r="BP489" s="1304">
        <f>SUM(BP490:BP493)</f>
        <v>2167017.2999999998</v>
      </c>
      <c r="BQ489" s="1304"/>
      <c r="BR489" s="1304">
        <f>SUM(BR490:BR493)</f>
        <v>1700652</v>
      </c>
      <c r="BS489" s="1304">
        <f>SUM(BS490:BS493)</f>
        <v>3867669.3</v>
      </c>
      <c r="BT489" s="1260"/>
      <c r="BU489" s="1260"/>
      <c r="BV489" s="1260"/>
      <c r="BW489" s="1260"/>
      <c r="BX489" s="1260"/>
      <c r="BY489" s="1260"/>
      <c r="BZ489" s="1260"/>
      <c r="CA489" s="1260"/>
      <c r="CB489" s="1260"/>
      <c r="CC489" s="1260"/>
      <c r="CD489" s="1260"/>
      <c r="CE489" s="1260"/>
      <c r="CF489" s="1260"/>
      <c r="CG489" s="1260"/>
      <c r="CH489" s="1260"/>
      <c r="CI489" s="1260"/>
      <c r="CJ489" s="1260"/>
      <c r="CK489" s="1260"/>
      <c r="CL489" s="1260"/>
      <c r="CM489" s="1260"/>
      <c r="CN489" s="1260"/>
      <c r="CO489" s="1260"/>
      <c r="CP489" s="1260"/>
      <c r="CQ489" s="1260"/>
      <c r="CR489" s="1260"/>
      <c r="CS489" s="1260"/>
      <c r="CT489" s="1260"/>
      <c r="CU489" s="1260"/>
      <c r="CV489" s="1260"/>
      <c r="CW489" s="1260"/>
      <c r="CX489" s="1260"/>
      <c r="CY489" s="1260"/>
      <c r="CZ489" s="1260"/>
      <c r="DA489" s="1260"/>
      <c r="DB489" s="1260"/>
      <c r="DC489" s="1260"/>
      <c r="DD489" s="1260"/>
      <c r="DE489" s="1260"/>
      <c r="DF489" s="1260"/>
      <c r="DG489" s="1260"/>
      <c r="DH489" s="1260"/>
      <c r="DI489" s="1260"/>
      <c r="DJ489" s="1260"/>
      <c r="DK489" s="1260"/>
      <c r="DL489" s="1260"/>
      <c r="DM489" s="1260"/>
      <c r="DN489" s="1260"/>
      <c r="DO489" s="1260"/>
      <c r="DP489" s="1260"/>
      <c r="DQ489" s="1260"/>
      <c r="DR489" s="1260"/>
      <c r="DS489" s="1260"/>
      <c r="DT489" s="1260"/>
      <c r="DU489" s="1260"/>
      <c r="DV489" s="1260"/>
      <c r="DW489" s="1260"/>
      <c r="DX489" s="1260"/>
      <c r="DY489" s="1260"/>
      <c r="DZ489" s="1260"/>
      <c r="EA489" s="1260"/>
      <c r="EB489" s="1260"/>
      <c r="EC489" s="1260"/>
      <c r="ED489" s="1260"/>
      <c r="EE489" s="1260"/>
      <c r="EF489" s="1260"/>
      <c r="EG489" s="1260"/>
      <c r="EH489" s="1260"/>
      <c r="EI489" s="1260"/>
      <c r="EJ489" s="1260"/>
      <c r="EK489" s="1260"/>
      <c r="EL489" s="1260"/>
      <c r="EM489" s="1260"/>
      <c r="EN489" s="1260"/>
      <c r="EO489" s="1260"/>
      <c r="EP489" s="1260"/>
      <c r="EQ489" s="1260"/>
      <c r="ER489" s="1260"/>
      <c r="ES489" s="1260"/>
      <c r="ET489" s="1260"/>
      <c r="EU489" s="1260"/>
      <c r="EV489" s="1260"/>
      <c r="EW489" s="1260"/>
      <c r="EX489" s="1260"/>
      <c r="EY489" s="1260"/>
      <c r="EZ489" s="1260"/>
      <c r="FA489" s="1260"/>
      <c r="FB489" s="1260"/>
      <c r="FC489" s="1260"/>
      <c r="FD489" s="1260"/>
      <c r="FE489" s="1260"/>
      <c r="FF489" s="1260"/>
      <c r="FG489" s="1260"/>
      <c r="FH489" s="1260"/>
      <c r="FI489" s="1260"/>
      <c r="FJ489" s="1260"/>
      <c r="FK489" s="1260"/>
      <c r="FL489" s="1260"/>
      <c r="FM489" s="1260"/>
      <c r="FN489" s="1260"/>
      <c r="FO489" s="1260"/>
      <c r="FP489" s="1260"/>
      <c r="FQ489" s="1260"/>
      <c r="FR489" s="1260"/>
      <c r="FS489" s="1260"/>
      <c r="FT489" s="1260"/>
      <c r="FU489" s="1260"/>
      <c r="FV489" s="1260"/>
      <c r="FW489" s="1260"/>
      <c r="FX489" s="1260"/>
      <c r="FY489" s="1260"/>
      <c r="FZ489" s="1260"/>
      <c r="GA489" s="1260"/>
      <c r="GB489" s="1260"/>
      <c r="GC489" s="1260"/>
      <c r="GD489" s="1260"/>
      <c r="GE489" s="1260"/>
      <c r="GF489" s="1260"/>
      <c r="GG489" s="1260"/>
      <c r="GH489" s="1260"/>
      <c r="GI489" s="1260"/>
      <c r="GJ489" s="1260"/>
      <c r="GK489" s="1260"/>
      <c r="GL489" s="1260"/>
      <c r="GM489" s="1260"/>
      <c r="GN489" s="1260"/>
      <c r="GO489" s="1260"/>
      <c r="GP489" s="1260"/>
      <c r="GQ489" s="1260"/>
      <c r="GR489" s="1260"/>
      <c r="GS489" s="1260"/>
      <c r="GT489" s="1260"/>
      <c r="GU489" s="1260"/>
    </row>
    <row r="490" spans="1:203" s="1236" customFormat="1" ht="19.5" hidden="1" customHeight="1" outlineLevel="1" x14ac:dyDescent="0.2">
      <c r="A490" s="1287" t="s">
        <v>1617</v>
      </c>
      <c r="B490" s="1250" t="s">
        <v>1618</v>
      </c>
      <c r="C490" s="1188" t="s">
        <v>1167</v>
      </c>
      <c r="D490" s="1188">
        <v>2120</v>
      </c>
      <c r="E490" s="1306">
        <v>96</v>
      </c>
      <c r="F490" s="1223">
        <f>D490*E490</f>
        <v>203520</v>
      </c>
      <c r="G490" s="1306"/>
      <c r="H490" s="1223"/>
      <c r="I490" s="1306">
        <f>E490*D490+D490*G490</f>
        <v>203520</v>
      </c>
      <c r="J490" s="1306"/>
      <c r="K490" s="1179"/>
      <c r="L490" s="1188">
        <v>96</v>
      </c>
      <c r="M490" s="1226">
        <f>K490*L490</f>
        <v>0</v>
      </c>
      <c r="N490" s="1188"/>
      <c r="O490" s="1226"/>
      <c r="P490" s="1188">
        <f>L490*K490+K490*N490</f>
        <v>0</v>
      </c>
      <c r="Q490" s="1179"/>
      <c r="R490" s="1188">
        <v>96</v>
      </c>
      <c r="S490" s="1226">
        <f>Q490*R490</f>
        <v>0</v>
      </c>
      <c r="T490" s="1188"/>
      <c r="U490" s="1226"/>
      <c r="V490" s="1188">
        <f>R490*Q490+Q490*T490</f>
        <v>0</v>
      </c>
      <c r="W490" s="1188"/>
      <c r="X490" s="1188">
        <v>96</v>
      </c>
      <c r="Y490" s="1226">
        <f>W490*X490</f>
        <v>0</v>
      </c>
      <c r="Z490" s="1188"/>
      <c r="AA490" s="1226"/>
      <c r="AB490" s="1188">
        <f>X490*W490+W490*Z490</f>
        <v>0</v>
      </c>
      <c r="AC490" s="1179"/>
      <c r="AD490" s="1188">
        <v>96</v>
      </c>
      <c r="AE490" s="1226">
        <f>AC490*AD490</f>
        <v>0</v>
      </c>
      <c r="AF490" s="1188"/>
      <c r="AG490" s="1226"/>
      <c r="AH490" s="1188">
        <f>AD490*AC490+AC490*AF490</f>
        <v>0</v>
      </c>
      <c r="AI490" s="1179"/>
      <c r="AJ490" s="1188">
        <v>96</v>
      </c>
      <c r="AK490" s="1226">
        <f>AI490*AJ490</f>
        <v>0</v>
      </c>
      <c r="AL490" s="1188"/>
      <c r="AM490" s="1226"/>
      <c r="AN490" s="1188">
        <f>AJ490*AI490+AI490*AL490</f>
        <v>0</v>
      </c>
      <c r="AO490" s="1179"/>
      <c r="AP490" s="1188">
        <v>96</v>
      </c>
      <c r="AQ490" s="1226">
        <f>AO490*AP490</f>
        <v>0</v>
      </c>
      <c r="AR490" s="1188"/>
      <c r="AS490" s="1226"/>
      <c r="AT490" s="1188">
        <f>AP490*AO490+AO490*AR490</f>
        <v>0</v>
      </c>
      <c r="AU490" s="1179"/>
      <c r="AV490" s="1188">
        <v>96</v>
      </c>
      <c r="AW490" s="1226">
        <f>AU490*AV490</f>
        <v>0</v>
      </c>
      <c r="AX490" s="1188"/>
      <c r="AY490" s="1226"/>
      <c r="AZ490" s="1188">
        <f>AV490*AU490+AU490*AX490</f>
        <v>0</v>
      </c>
      <c r="BA490" s="1179"/>
      <c r="BB490" s="1306">
        <v>96</v>
      </c>
      <c r="BC490" s="1223">
        <f>BA490*BB490</f>
        <v>0</v>
      </c>
      <c r="BD490" s="1306"/>
      <c r="BE490" s="1223"/>
      <c r="BF490" s="1306">
        <f>BB490*BA490+BA490*BD490</f>
        <v>0</v>
      </c>
      <c r="BG490" s="1306"/>
      <c r="BH490" s="1166">
        <f t="shared" si="719"/>
        <v>0</v>
      </c>
      <c r="BI490" s="1306">
        <v>96</v>
      </c>
      <c r="BJ490" s="1223">
        <f>BH490*BI490</f>
        <v>0</v>
      </c>
      <c r="BK490" s="1306"/>
      <c r="BL490" s="1223"/>
      <c r="BM490" s="1306">
        <f>BI490*BH490+BH490*BK490</f>
        <v>0</v>
      </c>
      <c r="BN490" s="1166">
        <f t="shared" si="720"/>
        <v>2120</v>
      </c>
      <c r="BO490" s="1306">
        <v>96</v>
      </c>
      <c r="BP490" s="1223">
        <f>BN490*BO490</f>
        <v>203520</v>
      </c>
      <c r="BQ490" s="1306"/>
      <c r="BR490" s="1223"/>
      <c r="BS490" s="1306">
        <f>BO490*BN490+BN490*BQ490</f>
        <v>203520</v>
      </c>
      <c r="BT490" s="1189"/>
      <c r="BU490" s="1189"/>
      <c r="BV490" s="1189"/>
      <c r="BW490" s="1189"/>
      <c r="BX490" s="1189"/>
      <c r="BY490" s="1189"/>
      <c r="BZ490" s="1189"/>
      <c r="CA490" s="1189"/>
      <c r="CB490" s="1189"/>
      <c r="CC490" s="1189"/>
      <c r="CD490" s="1189"/>
      <c r="CE490" s="1189"/>
      <c r="CF490" s="1189"/>
      <c r="CG490" s="1189"/>
      <c r="CH490" s="1189"/>
      <c r="CI490" s="1189"/>
      <c r="CJ490" s="1189"/>
      <c r="CK490" s="1189"/>
      <c r="CL490" s="1189"/>
      <c r="CM490" s="1189"/>
      <c r="CN490" s="1189"/>
      <c r="CO490" s="1189"/>
      <c r="CP490" s="1189"/>
      <c r="CQ490" s="1189"/>
      <c r="CR490" s="1189"/>
      <c r="CS490" s="1189"/>
      <c r="CT490" s="1189"/>
      <c r="CU490" s="1189"/>
      <c r="CV490" s="1189"/>
      <c r="CW490" s="1189"/>
      <c r="CX490" s="1189"/>
      <c r="CY490" s="1189"/>
      <c r="CZ490" s="1189"/>
      <c r="DA490" s="1189"/>
      <c r="DB490" s="1189"/>
      <c r="DC490" s="1189"/>
      <c r="DD490" s="1189"/>
      <c r="DE490" s="1189"/>
      <c r="DF490" s="1189"/>
      <c r="DG490" s="1189"/>
      <c r="DH490" s="1189"/>
      <c r="DI490" s="1189"/>
      <c r="DJ490" s="1189"/>
      <c r="DK490" s="1189"/>
      <c r="DL490" s="1189"/>
      <c r="DM490" s="1189"/>
      <c r="DN490" s="1189"/>
      <c r="DO490" s="1189"/>
      <c r="DP490" s="1189"/>
      <c r="DQ490" s="1189"/>
      <c r="DR490" s="1189"/>
      <c r="DS490" s="1189"/>
      <c r="DT490" s="1189"/>
      <c r="DU490" s="1189"/>
      <c r="DV490" s="1189"/>
      <c r="DW490" s="1189"/>
      <c r="DX490" s="1189"/>
      <c r="DY490" s="1189"/>
      <c r="DZ490" s="1189"/>
      <c r="EA490" s="1189"/>
      <c r="EB490" s="1189"/>
      <c r="EC490" s="1189"/>
      <c r="ED490" s="1189"/>
      <c r="EE490" s="1189"/>
      <c r="EF490" s="1189"/>
      <c r="EG490" s="1189"/>
      <c r="EH490" s="1189"/>
      <c r="EI490" s="1189"/>
      <c r="EJ490" s="1189"/>
      <c r="EK490" s="1189"/>
      <c r="EL490" s="1189"/>
      <c r="EM490" s="1189"/>
      <c r="EN490" s="1189"/>
      <c r="EO490" s="1189"/>
      <c r="EP490" s="1189"/>
      <c r="EQ490" s="1189"/>
      <c r="ER490" s="1189"/>
      <c r="ES490" s="1189"/>
      <c r="ET490" s="1189"/>
      <c r="EU490" s="1189"/>
      <c r="EV490" s="1189"/>
      <c r="EW490" s="1189"/>
      <c r="EX490" s="1189"/>
      <c r="EY490" s="1189"/>
      <c r="EZ490" s="1189"/>
      <c r="FA490" s="1189"/>
      <c r="FB490" s="1189"/>
      <c r="FC490" s="1189"/>
      <c r="FD490" s="1189"/>
      <c r="FE490" s="1189"/>
      <c r="FF490" s="1189"/>
      <c r="FG490" s="1189"/>
      <c r="FH490" s="1189"/>
      <c r="FI490" s="1189"/>
      <c r="FJ490" s="1189"/>
      <c r="FK490" s="1189"/>
      <c r="FL490" s="1189"/>
      <c r="FM490" s="1189"/>
      <c r="FN490" s="1189"/>
      <c r="FO490" s="1189"/>
      <c r="FP490" s="1189"/>
      <c r="FQ490" s="1189"/>
      <c r="FR490" s="1189"/>
      <c r="FS490" s="1189"/>
      <c r="FT490" s="1189"/>
      <c r="FU490" s="1189"/>
      <c r="FV490" s="1189"/>
      <c r="FW490" s="1189"/>
      <c r="FX490" s="1189"/>
      <c r="FY490" s="1189"/>
      <c r="FZ490" s="1189"/>
      <c r="GA490" s="1189"/>
      <c r="GB490" s="1189"/>
      <c r="GC490" s="1189"/>
      <c r="GD490" s="1189"/>
      <c r="GE490" s="1189"/>
      <c r="GF490" s="1189"/>
      <c r="GG490" s="1189"/>
      <c r="GH490" s="1189"/>
      <c r="GI490" s="1189"/>
      <c r="GJ490" s="1189"/>
      <c r="GK490" s="1189"/>
      <c r="GL490" s="1189"/>
      <c r="GM490" s="1189"/>
      <c r="GN490" s="1189"/>
      <c r="GO490" s="1189"/>
      <c r="GP490" s="1189"/>
      <c r="GQ490" s="1189"/>
      <c r="GR490" s="1189"/>
      <c r="GS490" s="1189"/>
      <c r="GT490" s="1189"/>
      <c r="GU490" s="1189"/>
    </row>
    <row r="491" spans="1:203" s="1236" customFormat="1" ht="19.5" customHeight="1" outlineLevel="1" x14ac:dyDescent="0.2">
      <c r="A491" s="1287" t="s">
        <v>1619</v>
      </c>
      <c r="B491" s="1250" t="s">
        <v>1620</v>
      </c>
      <c r="C491" s="1188" t="s">
        <v>1167</v>
      </c>
      <c r="D491" s="1188">
        <v>2120</v>
      </c>
      <c r="E491" s="1306">
        <v>130.56</v>
      </c>
      <c r="F491" s="1223">
        <f>D491*E491</f>
        <v>276787.20000000001</v>
      </c>
      <c r="G491" s="1306">
        <v>60</v>
      </c>
      <c r="H491" s="1223">
        <f>D491*G491</f>
        <v>127200</v>
      </c>
      <c r="I491" s="1306">
        <f>E491*D491+D491*G491</f>
        <v>403987.20000000001</v>
      </c>
      <c r="J491" s="1306"/>
      <c r="K491" s="1179"/>
      <c r="L491" s="1188">
        <v>130.56</v>
      </c>
      <c r="M491" s="1226">
        <f>K491*L491</f>
        <v>0</v>
      </c>
      <c r="N491" s="1188">
        <v>60</v>
      </c>
      <c r="O491" s="1226">
        <f>K491*N491</f>
        <v>0</v>
      </c>
      <c r="P491" s="1188">
        <f>L491*K491+K491*N491</f>
        <v>0</v>
      </c>
      <c r="Q491" s="1179"/>
      <c r="R491" s="1188">
        <v>130.56</v>
      </c>
      <c r="S491" s="1226">
        <f>Q491*R491</f>
        <v>0</v>
      </c>
      <c r="T491" s="1188">
        <v>60</v>
      </c>
      <c r="U491" s="1226">
        <f>Q491*T491</f>
        <v>0</v>
      </c>
      <c r="V491" s="1188">
        <f>R491*Q491+Q491*T491</f>
        <v>0</v>
      </c>
      <c r="W491" s="1188">
        <v>425</v>
      </c>
      <c r="X491" s="1188">
        <v>130.56</v>
      </c>
      <c r="Y491" s="1226">
        <f>W491*X491</f>
        <v>55488</v>
      </c>
      <c r="Z491" s="1188">
        <v>60</v>
      </c>
      <c r="AA491" s="1226">
        <f>W491*Z491</f>
        <v>25500</v>
      </c>
      <c r="AB491" s="1188">
        <f>X491*W491+W491*Z491</f>
        <v>80988</v>
      </c>
      <c r="AC491" s="1179"/>
      <c r="AD491" s="1188">
        <v>130.56</v>
      </c>
      <c r="AE491" s="1226">
        <f>AC491*AD491</f>
        <v>0</v>
      </c>
      <c r="AF491" s="1188">
        <v>60</v>
      </c>
      <c r="AG491" s="1226">
        <f>AC491*AF491</f>
        <v>0</v>
      </c>
      <c r="AH491" s="1188">
        <f>AD491*AC491+AC491*AF491</f>
        <v>0</v>
      </c>
      <c r="AI491" s="1179"/>
      <c r="AJ491" s="1188">
        <v>130.56</v>
      </c>
      <c r="AK491" s="1226">
        <f>AI491*AJ491</f>
        <v>0</v>
      </c>
      <c r="AL491" s="1188">
        <v>60</v>
      </c>
      <c r="AM491" s="1226">
        <f>AI491*AL491</f>
        <v>0</v>
      </c>
      <c r="AN491" s="1188">
        <f>AJ491*AI491+AI491*AL491</f>
        <v>0</v>
      </c>
      <c r="AO491" s="1179"/>
      <c r="AP491" s="1188">
        <v>130.56</v>
      </c>
      <c r="AQ491" s="1226">
        <f>AO491*AP491</f>
        <v>0</v>
      </c>
      <c r="AR491" s="1188">
        <v>60</v>
      </c>
      <c r="AS491" s="1226">
        <f>AO491*AR491</f>
        <v>0</v>
      </c>
      <c r="AT491" s="1188">
        <f>AP491*AO491+AO491*AR491</f>
        <v>0</v>
      </c>
      <c r="AU491" s="1179"/>
      <c r="AV491" s="1188">
        <v>130.56</v>
      </c>
      <c r="AW491" s="1226">
        <f>AU491*AV491</f>
        <v>0</v>
      </c>
      <c r="AX491" s="1188">
        <v>60</v>
      </c>
      <c r="AY491" s="1226">
        <f>AU491*AX491</f>
        <v>0</v>
      </c>
      <c r="AZ491" s="1188">
        <f>AV491*AU491+AU491*AX491</f>
        <v>0</v>
      </c>
      <c r="BA491" s="1179"/>
      <c r="BB491" s="1306">
        <v>130.56</v>
      </c>
      <c r="BC491" s="1223">
        <f>BA491*BB491</f>
        <v>0</v>
      </c>
      <c r="BD491" s="1306">
        <v>60</v>
      </c>
      <c r="BE491" s="1223">
        <f>BA491*BD491</f>
        <v>0</v>
      </c>
      <c r="BF491" s="1306">
        <f>BB491*BA491+BA491*BD491</f>
        <v>0</v>
      </c>
      <c r="BG491" s="1306"/>
      <c r="BH491" s="1166">
        <f t="shared" si="719"/>
        <v>425</v>
      </c>
      <c r="BI491" s="1306">
        <v>130.56</v>
      </c>
      <c r="BJ491" s="1223">
        <f>BH491*BI491</f>
        <v>55488</v>
      </c>
      <c r="BK491" s="1306">
        <v>60</v>
      </c>
      <c r="BL491" s="1223">
        <f>BH491*BK491</f>
        <v>25500</v>
      </c>
      <c r="BM491" s="1306">
        <f>BI491*BH491+BH491*BK491</f>
        <v>80988</v>
      </c>
      <c r="BN491" s="1166">
        <f t="shared" si="720"/>
        <v>1695</v>
      </c>
      <c r="BO491" s="1306">
        <v>130.56</v>
      </c>
      <c r="BP491" s="1223">
        <f>BN491*BO491</f>
        <v>221299.20000000001</v>
      </c>
      <c r="BQ491" s="1306">
        <v>60</v>
      </c>
      <c r="BR491" s="1223">
        <f>BN491*BQ491</f>
        <v>101700</v>
      </c>
      <c r="BS491" s="1306">
        <f>BO491*BN491+BN491*BQ491</f>
        <v>322999.2</v>
      </c>
      <c r="BT491" s="1189"/>
      <c r="BU491" s="1189"/>
      <c r="BV491" s="1189"/>
      <c r="BW491" s="1189"/>
      <c r="BX491" s="1189"/>
      <c r="BY491" s="1189"/>
      <c r="BZ491" s="1189"/>
      <c r="CA491" s="1189"/>
      <c r="CB491" s="1189"/>
      <c r="CC491" s="1189"/>
      <c r="CD491" s="1189"/>
      <c r="CE491" s="1189"/>
      <c r="CF491" s="1189"/>
      <c r="CG491" s="1189"/>
      <c r="CH491" s="1189"/>
      <c r="CI491" s="1189"/>
      <c r="CJ491" s="1189"/>
      <c r="CK491" s="1189"/>
      <c r="CL491" s="1189"/>
      <c r="CM491" s="1189"/>
      <c r="CN491" s="1189"/>
      <c r="CO491" s="1189"/>
      <c r="CP491" s="1189"/>
      <c r="CQ491" s="1189"/>
      <c r="CR491" s="1189"/>
      <c r="CS491" s="1189"/>
      <c r="CT491" s="1189"/>
      <c r="CU491" s="1189"/>
      <c r="CV491" s="1189"/>
      <c r="CW491" s="1189"/>
      <c r="CX491" s="1189"/>
      <c r="CY491" s="1189"/>
      <c r="CZ491" s="1189"/>
      <c r="DA491" s="1189"/>
      <c r="DB491" s="1189"/>
      <c r="DC491" s="1189"/>
      <c r="DD491" s="1189"/>
      <c r="DE491" s="1189"/>
      <c r="DF491" s="1189"/>
      <c r="DG491" s="1189"/>
      <c r="DH491" s="1189"/>
      <c r="DI491" s="1189"/>
      <c r="DJ491" s="1189"/>
      <c r="DK491" s="1189"/>
      <c r="DL491" s="1189"/>
      <c r="DM491" s="1189"/>
      <c r="DN491" s="1189"/>
      <c r="DO491" s="1189"/>
      <c r="DP491" s="1189"/>
      <c r="DQ491" s="1189"/>
      <c r="DR491" s="1189"/>
      <c r="DS491" s="1189"/>
      <c r="DT491" s="1189"/>
      <c r="DU491" s="1189"/>
      <c r="DV491" s="1189"/>
      <c r="DW491" s="1189"/>
      <c r="DX491" s="1189"/>
      <c r="DY491" s="1189"/>
      <c r="DZ491" s="1189"/>
      <c r="EA491" s="1189"/>
      <c r="EB491" s="1189"/>
      <c r="EC491" s="1189"/>
      <c r="ED491" s="1189"/>
      <c r="EE491" s="1189"/>
      <c r="EF491" s="1189"/>
      <c r="EG491" s="1189"/>
      <c r="EH491" s="1189"/>
      <c r="EI491" s="1189"/>
      <c r="EJ491" s="1189"/>
      <c r="EK491" s="1189"/>
      <c r="EL491" s="1189"/>
      <c r="EM491" s="1189"/>
      <c r="EN491" s="1189"/>
      <c r="EO491" s="1189"/>
      <c r="EP491" s="1189"/>
      <c r="EQ491" s="1189"/>
      <c r="ER491" s="1189"/>
      <c r="ES491" s="1189"/>
      <c r="ET491" s="1189"/>
      <c r="EU491" s="1189"/>
      <c r="EV491" s="1189"/>
      <c r="EW491" s="1189"/>
      <c r="EX491" s="1189"/>
      <c r="EY491" s="1189"/>
      <c r="EZ491" s="1189"/>
      <c r="FA491" s="1189"/>
      <c r="FB491" s="1189"/>
      <c r="FC491" s="1189"/>
      <c r="FD491" s="1189"/>
      <c r="FE491" s="1189"/>
      <c r="FF491" s="1189"/>
      <c r="FG491" s="1189"/>
      <c r="FH491" s="1189"/>
      <c r="FI491" s="1189"/>
      <c r="FJ491" s="1189"/>
      <c r="FK491" s="1189"/>
      <c r="FL491" s="1189"/>
      <c r="FM491" s="1189"/>
      <c r="FN491" s="1189"/>
      <c r="FO491" s="1189"/>
      <c r="FP491" s="1189"/>
      <c r="FQ491" s="1189"/>
      <c r="FR491" s="1189"/>
      <c r="FS491" s="1189"/>
      <c r="FT491" s="1189"/>
      <c r="FU491" s="1189"/>
      <c r="FV491" s="1189"/>
      <c r="FW491" s="1189"/>
      <c r="FX491" s="1189"/>
      <c r="FY491" s="1189"/>
      <c r="FZ491" s="1189"/>
      <c r="GA491" s="1189"/>
      <c r="GB491" s="1189"/>
      <c r="GC491" s="1189"/>
      <c r="GD491" s="1189"/>
      <c r="GE491" s="1189"/>
      <c r="GF491" s="1189"/>
      <c r="GG491" s="1189"/>
      <c r="GH491" s="1189"/>
      <c r="GI491" s="1189"/>
      <c r="GJ491" s="1189"/>
      <c r="GK491" s="1189"/>
      <c r="GL491" s="1189"/>
      <c r="GM491" s="1189"/>
      <c r="GN491" s="1189"/>
      <c r="GO491" s="1189"/>
      <c r="GP491" s="1189"/>
      <c r="GQ491" s="1189"/>
      <c r="GR491" s="1189"/>
      <c r="GS491" s="1189"/>
      <c r="GT491" s="1189"/>
      <c r="GU491" s="1189"/>
    </row>
    <row r="492" spans="1:203" s="1236" customFormat="1" ht="19.5" customHeight="1" outlineLevel="1" x14ac:dyDescent="0.2">
      <c r="A492" s="1287" t="s">
        <v>1621</v>
      </c>
      <c r="B492" s="1250" t="s">
        <v>1622</v>
      </c>
      <c r="C492" s="1188" t="s">
        <v>1167</v>
      </c>
      <c r="D492" s="1188">
        <v>2120</v>
      </c>
      <c r="E492" s="1306">
        <v>929.28</v>
      </c>
      <c r="F492" s="1223">
        <f>D492*E492</f>
        <v>1970073.5999999999</v>
      </c>
      <c r="G492" s="1306">
        <v>920</v>
      </c>
      <c r="H492" s="1223">
        <f>D492*G492</f>
        <v>1950400</v>
      </c>
      <c r="I492" s="1306">
        <f>E492*D492+D492*G492</f>
        <v>3920473.5999999996</v>
      </c>
      <c r="J492" s="1306"/>
      <c r="K492" s="1179"/>
      <c r="L492" s="1188">
        <v>929.28</v>
      </c>
      <c r="M492" s="1226">
        <f>K492*L492</f>
        <v>0</v>
      </c>
      <c r="N492" s="1188">
        <v>920</v>
      </c>
      <c r="O492" s="1226">
        <f>K492*N492</f>
        <v>0</v>
      </c>
      <c r="P492" s="1188">
        <f>L492*K492+K492*N492</f>
        <v>0</v>
      </c>
      <c r="Q492" s="1179"/>
      <c r="R492" s="1188">
        <v>929.28</v>
      </c>
      <c r="S492" s="1226">
        <f>Q492*R492</f>
        <v>0</v>
      </c>
      <c r="T492" s="1188">
        <v>920</v>
      </c>
      <c r="U492" s="1226">
        <f>Q492*T492</f>
        <v>0</v>
      </c>
      <c r="V492" s="1188">
        <f>R492*Q492+Q492*T492</f>
        <v>0</v>
      </c>
      <c r="W492" s="1188">
        <v>425</v>
      </c>
      <c r="X492" s="1188">
        <v>929.28</v>
      </c>
      <c r="Y492" s="1226">
        <f>W492*X492</f>
        <v>394944</v>
      </c>
      <c r="Z492" s="1188">
        <v>920</v>
      </c>
      <c r="AA492" s="1226">
        <f>W492*Z492</f>
        <v>391000</v>
      </c>
      <c r="AB492" s="1188">
        <f>X492*W492+W492*Z492</f>
        <v>785944</v>
      </c>
      <c r="AC492" s="1179"/>
      <c r="AD492" s="1188">
        <v>929.28</v>
      </c>
      <c r="AE492" s="1226">
        <f>AC492*AD492</f>
        <v>0</v>
      </c>
      <c r="AF492" s="1188">
        <v>920</v>
      </c>
      <c r="AG492" s="1226">
        <f>AC492*AF492</f>
        <v>0</v>
      </c>
      <c r="AH492" s="1188">
        <f>AD492*AC492+AC492*AF492</f>
        <v>0</v>
      </c>
      <c r="AI492" s="1179"/>
      <c r="AJ492" s="1188">
        <v>929.28</v>
      </c>
      <c r="AK492" s="1226">
        <f>AI492*AJ492</f>
        <v>0</v>
      </c>
      <c r="AL492" s="1188">
        <v>920</v>
      </c>
      <c r="AM492" s="1226">
        <f>AI492*AL492</f>
        <v>0</v>
      </c>
      <c r="AN492" s="1188">
        <f>AJ492*AI492+AI492*AL492</f>
        <v>0</v>
      </c>
      <c r="AO492" s="1179"/>
      <c r="AP492" s="1188">
        <v>929.28</v>
      </c>
      <c r="AQ492" s="1226">
        <f>AO492*AP492</f>
        <v>0</v>
      </c>
      <c r="AR492" s="1188">
        <v>920</v>
      </c>
      <c r="AS492" s="1226">
        <f>AO492*AR492</f>
        <v>0</v>
      </c>
      <c r="AT492" s="1188">
        <f>AP492*AO492+AO492*AR492</f>
        <v>0</v>
      </c>
      <c r="AU492" s="1179"/>
      <c r="AV492" s="1188">
        <v>929.28</v>
      </c>
      <c r="AW492" s="1226">
        <f>AU492*AV492</f>
        <v>0</v>
      </c>
      <c r="AX492" s="1188">
        <v>920</v>
      </c>
      <c r="AY492" s="1226">
        <f>AU492*AX492</f>
        <v>0</v>
      </c>
      <c r="AZ492" s="1188">
        <f>AV492*AU492+AU492*AX492</f>
        <v>0</v>
      </c>
      <c r="BA492" s="1179"/>
      <c r="BB492" s="1306">
        <v>929.28</v>
      </c>
      <c r="BC492" s="1223">
        <f>BA492*BB492</f>
        <v>0</v>
      </c>
      <c r="BD492" s="1306">
        <v>920</v>
      </c>
      <c r="BE492" s="1223">
        <f>BA492*BD492</f>
        <v>0</v>
      </c>
      <c r="BF492" s="1306">
        <f>BB492*BA492+BA492*BD492</f>
        <v>0</v>
      </c>
      <c r="BG492" s="1306"/>
      <c r="BH492" s="1166">
        <f t="shared" si="719"/>
        <v>425</v>
      </c>
      <c r="BI492" s="1306">
        <v>929.28</v>
      </c>
      <c r="BJ492" s="1223">
        <f>BH492*BI492</f>
        <v>394944</v>
      </c>
      <c r="BK492" s="1306">
        <v>920</v>
      </c>
      <c r="BL492" s="1223">
        <f>BH492*BK492</f>
        <v>391000</v>
      </c>
      <c r="BM492" s="1306">
        <f>BI492*BH492+BH492*BK492</f>
        <v>785944</v>
      </c>
      <c r="BN492" s="1166">
        <f t="shared" si="720"/>
        <v>1695</v>
      </c>
      <c r="BO492" s="1306">
        <v>929.28</v>
      </c>
      <c r="BP492" s="1223">
        <f>BN492*BO492</f>
        <v>1575129.5999999999</v>
      </c>
      <c r="BQ492" s="1306">
        <v>920</v>
      </c>
      <c r="BR492" s="1223">
        <f>BN492*BQ492</f>
        <v>1559400</v>
      </c>
      <c r="BS492" s="1306">
        <f>BO492*BN492+BN492*BQ492</f>
        <v>3134529.5999999996</v>
      </c>
      <c r="BT492" s="1189"/>
      <c r="BU492" s="1189"/>
      <c r="BV492" s="1189"/>
      <c r="BW492" s="1189"/>
      <c r="BX492" s="1189"/>
      <c r="BY492" s="1189"/>
      <c r="BZ492" s="1189"/>
      <c r="CA492" s="1189"/>
      <c r="CB492" s="1189"/>
      <c r="CC492" s="1189"/>
      <c r="CD492" s="1189"/>
      <c r="CE492" s="1189"/>
      <c r="CF492" s="1189"/>
      <c r="CG492" s="1189"/>
      <c r="CH492" s="1189"/>
      <c r="CI492" s="1189"/>
      <c r="CJ492" s="1189"/>
      <c r="CK492" s="1189"/>
      <c r="CL492" s="1189"/>
      <c r="CM492" s="1189"/>
      <c r="CN492" s="1189"/>
      <c r="CO492" s="1189"/>
      <c r="CP492" s="1189"/>
      <c r="CQ492" s="1189"/>
      <c r="CR492" s="1189"/>
      <c r="CS492" s="1189"/>
      <c r="CT492" s="1189"/>
      <c r="CU492" s="1189"/>
      <c r="CV492" s="1189"/>
      <c r="CW492" s="1189"/>
      <c r="CX492" s="1189"/>
      <c r="CY492" s="1189"/>
      <c r="CZ492" s="1189"/>
      <c r="DA492" s="1189"/>
      <c r="DB492" s="1189"/>
      <c r="DC492" s="1189"/>
      <c r="DD492" s="1189"/>
      <c r="DE492" s="1189"/>
      <c r="DF492" s="1189"/>
      <c r="DG492" s="1189"/>
      <c r="DH492" s="1189"/>
      <c r="DI492" s="1189"/>
      <c r="DJ492" s="1189"/>
      <c r="DK492" s="1189"/>
      <c r="DL492" s="1189"/>
      <c r="DM492" s="1189"/>
      <c r="DN492" s="1189"/>
      <c r="DO492" s="1189"/>
      <c r="DP492" s="1189"/>
      <c r="DQ492" s="1189"/>
      <c r="DR492" s="1189"/>
      <c r="DS492" s="1189"/>
      <c r="DT492" s="1189"/>
      <c r="DU492" s="1189"/>
      <c r="DV492" s="1189"/>
      <c r="DW492" s="1189"/>
      <c r="DX492" s="1189"/>
      <c r="DY492" s="1189"/>
      <c r="DZ492" s="1189"/>
      <c r="EA492" s="1189"/>
      <c r="EB492" s="1189"/>
      <c r="EC492" s="1189"/>
      <c r="ED492" s="1189"/>
      <c r="EE492" s="1189"/>
      <c r="EF492" s="1189"/>
      <c r="EG492" s="1189"/>
      <c r="EH492" s="1189"/>
      <c r="EI492" s="1189"/>
      <c r="EJ492" s="1189"/>
      <c r="EK492" s="1189"/>
      <c r="EL492" s="1189"/>
      <c r="EM492" s="1189"/>
      <c r="EN492" s="1189"/>
      <c r="EO492" s="1189"/>
      <c r="EP492" s="1189"/>
      <c r="EQ492" s="1189"/>
      <c r="ER492" s="1189"/>
      <c r="ES492" s="1189"/>
      <c r="ET492" s="1189"/>
      <c r="EU492" s="1189"/>
      <c r="EV492" s="1189"/>
      <c r="EW492" s="1189"/>
      <c r="EX492" s="1189"/>
      <c r="EY492" s="1189"/>
      <c r="EZ492" s="1189"/>
      <c r="FA492" s="1189"/>
      <c r="FB492" s="1189"/>
      <c r="FC492" s="1189"/>
      <c r="FD492" s="1189"/>
      <c r="FE492" s="1189"/>
      <c r="FF492" s="1189"/>
      <c r="FG492" s="1189"/>
      <c r="FH492" s="1189"/>
      <c r="FI492" s="1189"/>
      <c r="FJ492" s="1189"/>
      <c r="FK492" s="1189"/>
      <c r="FL492" s="1189"/>
      <c r="FM492" s="1189"/>
      <c r="FN492" s="1189"/>
      <c r="FO492" s="1189"/>
      <c r="FP492" s="1189"/>
      <c r="FQ492" s="1189"/>
      <c r="FR492" s="1189"/>
      <c r="FS492" s="1189"/>
      <c r="FT492" s="1189"/>
      <c r="FU492" s="1189"/>
      <c r="FV492" s="1189"/>
      <c r="FW492" s="1189"/>
      <c r="FX492" s="1189"/>
      <c r="FY492" s="1189"/>
      <c r="FZ492" s="1189"/>
      <c r="GA492" s="1189"/>
      <c r="GB492" s="1189"/>
      <c r="GC492" s="1189"/>
      <c r="GD492" s="1189"/>
      <c r="GE492" s="1189"/>
      <c r="GF492" s="1189"/>
      <c r="GG492" s="1189"/>
      <c r="GH492" s="1189"/>
      <c r="GI492" s="1189"/>
      <c r="GJ492" s="1189"/>
      <c r="GK492" s="1189"/>
      <c r="GL492" s="1189"/>
      <c r="GM492" s="1189"/>
      <c r="GN492" s="1189"/>
      <c r="GO492" s="1189"/>
      <c r="GP492" s="1189"/>
      <c r="GQ492" s="1189"/>
      <c r="GR492" s="1189"/>
      <c r="GS492" s="1189"/>
      <c r="GT492" s="1189"/>
      <c r="GU492" s="1189"/>
    </row>
    <row r="493" spans="1:203" s="1236" customFormat="1" ht="19.5" customHeight="1" outlineLevel="1" x14ac:dyDescent="0.2">
      <c r="A493" s="1287" t="s">
        <v>1623</v>
      </c>
      <c r="B493" s="1250" t="s">
        <v>1624</v>
      </c>
      <c r="C493" s="1188" t="s">
        <v>1625</v>
      </c>
      <c r="D493" s="1177">
        <v>1</v>
      </c>
      <c r="E493" s="1306">
        <v>334137</v>
      </c>
      <c r="F493" s="1223">
        <f>D493*E493</f>
        <v>334137</v>
      </c>
      <c r="G493" s="1306">
        <v>79104</v>
      </c>
      <c r="H493" s="1223">
        <f>D493*G493</f>
        <v>79104</v>
      </c>
      <c r="I493" s="1306">
        <f>E493*D493+D493*G493</f>
        <v>413241</v>
      </c>
      <c r="J493" s="1306"/>
      <c r="K493" s="1179"/>
      <c r="L493" s="1188">
        <v>334137</v>
      </c>
      <c r="M493" s="1226">
        <f>K493*L493</f>
        <v>0</v>
      </c>
      <c r="N493" s="1188">
        <v>79104</v>
      </c>
      <c r="O493" s="1226">
        <f>K493*N493</f>
        <v>0</v>
      </c>
      <c r="P493" s="1188">
        <f>L493*K493+K493*N493</f>
        <v>0</v>
      </c>
      <c r="Q493" s="1179"/>
      <c r="R493" s="1188">
        <v>334137</v>
      </c>
      <c r="S493" s="1226">
        <f>Q493*R493</f>
        <v>0</v>
      </c>
      <c r="T493" s="1188">
        <v>79104</v>
      </c>
      <c r="U493" s="1226">
        <f>Q493*T493</f>
        <v>0</v>
      </c>
      <c r="V493" s="1188">
        <f>R493*Q493+Q493*T493</f>
        <v>0</v>
      </c>
      <c r="W493" s="1188">
        <v>0.5</v>
      </c>
      <c r="X493" s="1188">
        <v>334137</v>
      </c>
      <c r="Y493" s="1226">
        <f>W493*X493</f>
        <v>167068.5</v>
      </c>
      <c r="Z493" s="1188">
        <v>79104</v>
      </c>
      <c r="AA493" s="1226">
        <f>W493*Z493</f>
        <v>39552</v>
      </c>
      <c r="AB493" s="1188">
        <f>X493*W493+W493*Z493</f>
        <v>206620.5</v>
      </c>
      <c r="AC493" s="1179"/>
      <c r="AD493" s="1188">
        <v>334137</v>
      </c>
      <c r="AE493" s="1226">
        <f>AC493*AD493</f>
        <v>0</v>
      </c>
      <c r="AF493" s="1188">
        <v>79104</v>
      </c>
      <c r="AG493" s="1226">
        <f>AC493*AF493</f>
        <v>0</v>
      </c>
      <c r="AH493" s="1188">
        <f>AD493*AC493+AC493*AF493</f>
        <v>0</v>
      </c>
      <c r="AI493" s="1179"/>
      <c r="AJ493" s="1188">
        <v>334137</v>
      </c>
      <c r="AK493" s="1226">
        <f>AI493*AJ493</f>
        <v>0</v>
      </c>
      <c r="AL493" s="1188">
        <v>79104</v>
      </c>
      <c r="AM493" s="1226">
        <f>AI493*AL493</f>
        <v>0</v>
      </c>
      <c r="AN493" s="1188">
        <f>AJ493*AI493+AI493*AL493</f>
        <v>0</v>
      </c>
      <c r="AO493" s="1179"/>
      <c r="AP493" s="1188">
        <v>334137</v>
      </c>
      <c r="AQ493" s="1226">
        <f>AO493*AP493</f>
        <v>0</v>
      </c>
      <c r="AR493" s="1188">
        <v>79104</v>
      </c>
      <c r="AS493" s="1226">
        <f>AO493*AR493</f>
        <v>0</v>
      </c>
      <c r="AT493" s="1188">
        <f>AP493*AO493+AO493*AR493</f>
        <v>0</v>
      </c>
      <c r="AU493" s="1179"/>
      <c r="AV493" s="1188">
        <v>334137</v>
      </c>
      <c r="AW493" s="1226">
        <f>AU493*AV493</f>
        <v>0</v>
      </c>
      <c r="AX493" s="1188">
        <v>79104</v>
      </c>
      <c r="AY493" s="1226">
        <f>AU493*AX493</f>
        <v>0</v>
      </c>
      <c r="AZ493" s="1188">
        <f>AV493*AU493+AU493*AX493</f>
        <v>0</v>
      </c>
      <c r="BA493" s="1179"/>
      <c r="BB493" s="1306">
        <v>334137</v>
      </c>
      <c r="BC493" s="1223">
        <f>BA493*BB493</f>
        <v>0</v>
      </c>
      <c r="BD493" s="1306">
        <v>79104</v>
      </c>
      <c r="BE493" s="1223">
        <f>BA493*BD493</f>
        <v>0</v>
      </c>
      <c r="BF493" s="1306">
        <f>BB493*BA493+BA493*BD493</f>
        <v>0</v>
      </c>
      <c r="BG493" s="1306"/>
      <c r="BH493" s="1166">
        <f t="shared" si="719"/>
        <v>0.5</v>
      </c>
      <c r="BI493" s="1306">
        <v>334137</v>
      </c>
      <c r="BJ493" s="1223">
        <f>BH493*BI493</f>
        <v>167068.5</v>
      </c>
      <c r="BK493" s="1306">
        <v>79104</v>
      </c>
      <c r="BL493" s="1223">
        <f>BH493*BK493</f>
        <v>39552</v>
      </c>
      <c r="BM493" s="1306">
        <f>BI493*BH493+BH493*BK493</f>
        <v>206620.5</v>
      </c>
      <c r="BN493" s="1166">
        <f t="shared" si="720"/>
        <v>0.5</v>
      </c>
      <c r="BO493" s="1306">
        <v>334137</v>
      </c>
      <c r="BP493" s="1223">
        <f>BN493*BO493</f>
        <v>167068.5</v>
      </c>
      <c r="BQ493" s="1306">
        <v>79104</v>
      </c>
      <c r="BR493" s="1223">
        <f>BN493*BQ493</f>
        <v>39552</v>
      </c>
      <c r="BS493" s="1306">
        <f>BO493*BN493+BN493*BQ493</f>
        <v>206620.5</v>
      </c>
      <c r="BT493" s="1189"/>
      <c r="BU493" s="1189"/>
      <c r="BV493" s="1189"/>
      <c r="BW493" s="1189"/>
      <c r="BX493" s="1189"/>
      <c r="BY493" s="1189"/>
      <c r="BZ493" s="1189"/>
      <c r="CA493" s="1189"/>
      <c r="CB493" s="1189"/>
      <c r="CC493" s="1189"/>
      <c r="CD493" s="1189"/>
      <c r="CE493" s="1189"/>
      <c r="CF493" s="1189"/>
      <c r="CG493" s="1189"/>
      <c r="CH493" s="1189"/>
      <c r="CI493" s="1189"/>
      <c r="CJ493" s="1189"/>
      <c r="CK493" s="1189"/>
      <c r="CL493" s="1189"/>
      <c r="CM493" s="1189"/>
      <c r="CN493" s="1189"/>
      <c r="CO493" s="1189"/>
      <c r="CP493" s="1189"/>
      <c r="CQ493" s="1189"/>
      <c r="CR493" s="1189"/>
      <c r="CS493" s="1189"/>
      <c r="CT493" s="1189"/>
      <c r="CU493" s="1189"/>
      <c r="CV493" s="1189"/>
      <c r="CW493" s="1189"/>
      <c r="CX493" s="1189"/>
      <c r="CY493" s="1189"/>
      <c r="CZ493" s="1189"/>
      <c r="DA493" s="1189"/>
      <c r="DB493" s="1189"/>
      <c r="DC493" s="1189"/>
      <c r="DD493" s="1189"/>
      <c r="DE493" s="1189"/>
      <c r="DF493" s="1189"/>
      <c r="DG493" s="1189"/>
      <c r="DH493" s="1189"/>
      <c r="DI493" s="1189"/>
      <c r="DJ493" s="1189"/>
      <c r="DK493" s="1189"/>
      <c r="DL493" s="1189"/>
      <c r="DM493" s="1189"/>
      <c r="DN493" s="1189"/>
      <c r="DO493" s="1189"/>
      <c r="DP493" s="1189"/>
      <c r="DQ493" s="1189"/>
      <c r="DR493" s="1189"/>
      <c r="DS493" s="1189"/>
      <c r="DT493" s="1189"/>
      <c r="DU493" s="1189"/>
      <c r="DV493" s="1189"/>
      <c r="DW493" s="1189"/>
      <c r="DX493" s="1189"/>
      <c r="DY493" s="1189"/>
      <c r="DZ493" s="1189"/>
      <c r="EA493" s="1189"/>
      <c r="EB493" s="1189"/>
      <c r="EC493" s="1189"/>
      <c r="ED493" s="1189"/>
      <c r="EE493" s="1189"/>
      <c r="EF493" s="1189"/>
      <c r="EG493" s="1189"/>
      <c r="EH493" s="1189"/>
      <c r="EI493" s="1189"/>
      <c r="EJ493" s="1189"/>
      <c r="EK493" s="1189"/>
      <c r="EL493" s="1189"/>
      <c r="EM493" s="1189"/>
      <c r="EN493" s="1189"/>
      <c r="EO493" s="1189"/>
      <c r="EP493" s="1189"/>
      <c r="EQ493" s="1189"/>
      <c r="ER493" s="1189"/>
      <c r="ES493" s="1189"/>
      <c r="ET493" s="1189"/>
      <c r="EU493" s="1189"/>
      <c r="EV493" s="1189"/>
      <c r="EW493" s="1189"/>
      <c r="EX493" s="1189"/>
      <c r="EY493" s="1189"/>
      <c r="EZ493" s="1189"/>
      <c r="FA493" s="1189"/>
      <c r="FB493" s="1189"/>
      <c r="FC493" s="1189"/>
      <c r="FD493" s="1189"/>
      <c r="FE493" s="1189"/>
      <c r="FF493" s="1189"/>
      <c r="FG493" s="1189"/>
      <c r="FH493" s="1189"/>
      <c r="FI493" s="1189"/>
      <c r="FJ493" s="1189"/>
      <c r="FK493" s="1189"/>
      <c r="FL493" s="1189"/>
      <c r="FM493" s="1189"/>
      <c r="FN493" s="1189"/>
      <c r="FO493" s="1189"/>
      <c r="FP493" s="1189"/>
      <c r="FQ493" s="1189"/>
      <c r="FR493" s="1189"/>
      <c r="FS493" s="1189"/>
      <c r="FT493" s="1189"/>
      <c r="FU493" s="1189"/>
      <c r="FV493" s="1189"/>
      <c r="FW493" s="1189"/>
      <c r="FX493" s="1189"/>
      <c r="FY493" s="1189"/>
      <c r="FZ493" s="1189"/>
      <c r="GA493" s="1189"/>
      <c r="GB493" s="1189"/>
      <c r="GC493" s="1189"/>
      <c r="GD493" s="1189"/>
      <c r="GE493" s="1189"/>
      <c r="GF493" s="1189"/>
      <c r="GG493" s="1189"/>
      <c r="GH493" s="1189"/>
      <c r="GI493" s="1189"/>
      <c r="GJ493" s="1189"/>
      <c r="GK493" s="1189"/>
      <c r="GL493" s="1189"/>
      <c r="GM493" s="1189"/>
      <c r="GN493" s="1189"/>
      <c r="GO493" s="1189"/>
      <c r="GP493" s="1189"/>
      <c r="GQ493" s="1189"/>
      <c r="GR493" s="1189"/>
      <c r="GS493" s="1189"/>
      <c r="GT493" s="1189"/>
      <c r="GU493" s="1189"/>
    </row>
    <row r="494" spans="1:203" s="1305" customFormat="1" ht="19.5" customHeight="1" outlineLevel="1" x14ac:dyDescent="0.25">
      <c r="A494" s="1289" t="s">
        <v>1626</v>
      </c>
      <c r="B494" s="1303" t="s">
        <v>1627</v>
      </c>
      <c r="C494" s="1193"/>
      <c r="D494" s="1193"/>
      <c r="E494" s="1304"/>
      <c r="F494" s="1304">
        <f>SUM(F495:F496)</f>
        <v>394092</v>
      </c>
      <c r="G494" s="1304"/>
      <c r="H494" s="1304">
        <f>SUM(H495:H496)</f>
        <v>364900</v>
      </c>
      <c r="I494" s="1304">
        <f>SUM(I495:I496)</f>
        <v>758992</v>
      </c>
      <c r="J494" s="1304"/>
      <c r="K494" s="1192"/>
      <c r="L494" s="1193"/>
      <c r="M494" s="1193">
        <f>SUM(M495:M496)</f>
        <v>0</v>
      </c>
      <c r="N494" s="1193"/>
      <c r="O494" s="1193">
        <f>SUM(O495:O496)</f>
        <v>0</v>
      </c>
      <c r="P494" s="1193">
        <f>SUM(P495:P496)</f>
        <v>0</v>
      </c>
      <c r="Q494" s="1192"/>
      <c r="R494" s="1193"/>
      <c r="S494" s="1193">
        <f>SUM(S495:S496)</f>
        <v>0</v>
      </c>
      <c r="T494" s="1193"/>
      <c r="U494" s="1193">
        <f>SUM(U495:U496)</f>
        <v>0</v>
      </c>
      <c r="V494" s="1193">
        <f>SUM(V495:V496)</f>
        <v>0</v>
      </c>
      <c r="W494" s="1193"/>
      <c r="X494" s="1193"/>
      <c r="Y494" s="1193">
        <f>SUM(Y495:Y496)</f>
        <v>394092</v>
      </c>
      <c r="Z494" s="1193"/>
      <c r="AA494" s="1193">
        <f>SUM(AA495:AA496)</f>
        <v>364900</v>
      </c>
      <c r="AB494" s="1193">
        <f>SUM(AB495:AB496)</f>
        <v>758992</v>
      </c>
      <c r="AC494" s="1192"/>
      <c r="AD494" s="1193"/>
      <c r="AE494" s="1193">
        <f>SUM(AE495:AE496)</f>
        <v>0</v>
      </c>
      <c r="AF494" s="1193"/>
      <c r="AG494" s="1193">
        <f>SUM(AG495:AG496)</f>
        <v>0</v>
      </c>
      <c r="AH494" s="1193">
        <f>SUM(AH495:AH496)</f>
        <v>0</v>
      </c>
      <c r="AI494" s="1192"/>
      <c r="AJ494" s="1193"/>
      <c r="AK494" s="1193">
        <f>SUM(AK495:AK496)</f>
        <v>0</v>
      </c>
      <c r="AL494" s="1193"/>
      <c r="AM494" s="1193">
        <f>SUM(AM495:AM496)</f>
        <v>0</v>
      </c>
      <c r="AN494" s="1193">
        <f>SUM(AN495:AN496)</f>
        <v>0</v>
      </c>
      <c r="AO494" s="1192"/>
      <c r="AP494" s="1193"/>
      <c r="AQ494" s="1193">
        <f>SUM(AQ495:AQ496)</f>
        <v>0</v>
      </c>
      <c r="AR494" s="1193"/>
      <c r="AS494" s="1193">
        <f>SUM(AS495:AS496)</f>
        <v>0</v>
      </c>
      <c r="AT494" s="1193">
        <f>SUM(AT495:AT496)</f>
        <v>0</v>
      </c>
      <c r="AU494" s="1192"/>
      <c r="AV494" s="1193"/>
      <c r="AW494" s="1193">
        <f>SUM(AW495:AW496)</f>
        <v>0</v>
      </c>
      <c r="AX494" s="1193"/>
      <c r="AY494" s="1193">
        <f>SUM(AY495:AY496)</f>
        <v>0</v>
      </c>
      <c r="AZ494" s="1193">
        <f>SUM(AZ495:AZ496)</f>
        <v>0</v>
      </c>
      <c r="BA494" s="1192"/>
      <c r="BB494" s="1304"/>
      <c r="BC494" s="1304">
        <f>SUM(BC495:BC496)</f>
        <v>0</v>
      </c>
      <c r="BD494" s="1304"/>
      <c r="BE494" s="1304">
        <f>SUM(BE495:BE496)</f>
        <v>0</v>
      </c>
      <c r="BF494" s="1304">
        <f>SUM(BF495:BF496)</f>
        <v>0</v>
      </c>
      <c r="BG494" s="1304"/>
      <c r="BH494" s="1166">
        <f t="shared" si="719"/>
        <v>0</v>
      </c>
      <c r="BI494" s="1304"/>
      <c r="BJ494" s="1304">
        <f>SUM(BJ495:BJ496)</f>
        <v>394092</v>
      </c>
      <c r="BK494" s="1304"/>
      <c r="BL494" s="1304">
        <f>SUM(BL495:BL496)</f>
        <v>364900</v>
      </c>
      <c r="BM494" s="1304">
        <f>SUM(BM495:BM496)</f>
        <v>758992</v>
      </c>
      <c r="BN494" s="1166">
        <f t="shared" si="720"/>
        <v>0</v>
      </c>
      <c r="BO494" s="1304"/>
      <c r="BP494" s="1304">
        <f>SUM(BP495:BP496)</f>
        <v>0</v>
      </c>
      <c r="BQ494" s="1304"/>
      <c r="BR494" s="1304">
        <f>SUM(BR495:BR496)</f>
        <v>0</v>
      </c>
      <c r="BS494" s="1304">
        <f>SUM(BS495:BS496)</f>
        <v>0</v>
      </c>
      <c r="BT494" s="1260"/>
      <c r="BU494" s="1260"/>
      <c r="BV494" s="1260"/>
      <c r="BW494" s="1260"/>
      <c r="BX494" s="1260"/>
      <c r="BY494" s="1260"/>
      <c r="BZ494" s="1260"/>
      <c r="CA494" s="1260"/>
      <c r="CB494" s="1260"/>
      <c r="CC494" s="1260"/>
      <c r="CD494" s="1260"/>
      <c r="CE494" s="1260"/>
      <c r="CF494" s="1260"/>
      <c r="CG494" s="1260"/>
      <c r="CH494" s="1260"/>
      <c r="CI494" s="1260"/>
      <c r="CJ494" s="1260"/>
      <c r="CK494" s="1260"/>
      <c r="CL494" s="1260"/>
      <c r="CM494" s="1260"/>
      <c r="CN494" s="1260"/>
      <c r="CO494" s="1260"/>
      <c r="CP494" s="1260"/>
      <c r="CQ494" s="1260"/>
      <c r="CR494" s="1260"/>
      <c r="CS494" s="1260"/>
      <c r="CT494" s="1260"/>
      <c r="CU494" s="1260"/>
      <c r="CV494" s="1260"/>
      <c r="CW494" s="1260"/>
      <c r="CX494" s="1260"/>
      <c r="CY494" s="1260"/>
      <c r="CZ494" s="1260"/>
      <c r="DA494" s="1260"/>
      <c r="DB494" s="1260"/>
      <c r="DC494" s="1260"/>
      <c r="DD494" s="1260"/>
      <c r="DE494" s="1260"/>
      <c r="DF494" s="1260"/>
      <c r="DG494" s="1260"/>
      <c r="DH494" s="1260"/>
      <c r="DI494" s="1260"/>
      <c r="DJ494" s="1260"/>
      <c r="DK494" s="1260"/>
      <c r="DL494" s="1260"/>
      <c r="DM494" s="1260"/>
      <c r="DN494" s="1260"/>
      <c r="DO494" s="1260"/>
      <c r="DP494" s="1260"/>
      <c r="DQ494" s="1260"/>
      <c r="DR494" s="1260"/>
      <c r="DS494" s="1260"/>
      <c r="DT494" s="1260"/>
      <c r="DU494" s="1260"/>
      <c r="DV494" s="1260"/>
      <c r="DW494" s="1260"/>
      <c r="DX494" s="1260"/>
      <c r="DY494" s="1260"/>
      <c r="DZ494" s="1260"/>
      <c r="EA494" s="1260"/>
      <c r="EB494" s="1260"/>
      <c r="EC494" s="1260"/>
      <c r="ED494" s="1260"/>
      <c r="EE494" s="1260"/>
      <c r="EF494" s="1260"/>
      <c r="EG494" s="1260"/>
      <c r="EH494" s="1260"/>
      <c r="EI494" s="1260"/>
      <c r="EJ494" s="1260"/>
      <c r="EK494" s="1260"/>
      <c r="EL494" s="1260"/>
      <c r="EM494" s="1260"/>
      <c r="EN494" s="1260"/>
      <c r="EO494" s="1260"/>
      <c r="EP494" s="1260"/>
      <c r="EQ494" s="1260"/>
      <c r="ER494" s="1260"/>
      <c r="ES494" s="1260"/>
      <c r="ET494" s="1260"/>
      <c r="EU494" s="1260"/>
      <c r="EV494" s="1260"/>
      <c r="EW494" s="1260"/>
      <c r="EX494" s="1260"/>
      <c r="EY494" s="1260"/>
      <c r="EZ494" s="1260"/>
      <c r="FA494" s="1260"/>
      <c r="FB494" s="1260"/>
      <c r="FC494" s="1260"/>
      <c r="FD494" s="1260"/>
      <c r="FE494" s="1260"/>
      <c r="FF494" s="1260"/>
      <c r="FG494" s="1260"/>
      <c r="FH494" s="1260"/>
      <c r="FI494" s="1260"/>
      <c r="FJ494" s="1260"/>
      <c r="FK494" s="1260"/>
      <c r="FL494" s="1260"/>
      <c r="FM494" s="1260"/>
      <c r="FN494" s="1260"/>
      <c r="FO494" s="1260"/>
      <c r="FP494" s="1260"/>
      <c r="FQ494" s="1260"/>
      <c r="FR494" s="1260"/>
      <c r="FS494" s="1260"/>
      <c r="FT494" s="1260"/>
      <c r="FU494" s="1260"/>
      <c r="FV494" s="1260"/>
      <c r="FW494" s="1260"/>
      <c r="FX494" s="1260"/>
      <c r="FY494" s="1260"/>
      <c r="FZ494" s="1260"/>
      <c r="GA494" s="1260"/>
      <c r="GB494" s="1260"/>
      <c r="GC494" s="1260"/>
      <c r="GD494" s="1260"/>
      <c r="GE494" s="1260"/>
      <c r="GF494" s="1260"/>
      <c r="GG494" s="1260"/>
      <c r="GH494" s="1260"/>
      <c r="GI494" s="1260"/>
      <c r="GJ494" s="1260"/>
      <c r="GK494" s="1260"/>
      <c r="GL494" s="1260"/>
      <c r="GM494" s="1260"/>
      <c r="GN494" s="1260"/>
      <c r="GO494" s="1260"/>
      <c r="GP494" s="1260"/>
      <c r="GQ494" s="1260"/>
      <c r="GR494" s="1260"/>
      <c r="GS494" s="1260"/>
      <c r="GT494" s="1260"/>
      <c r="GU494" s="1260"/>
    </row>
    <row r="495" spans="1:203" s="1236" customFormat="1" ht="19.5" customHeight="1" outlineLevel="1" x14ac:dyDescent="0.2">
      <c r="A495" s="1287" t="s">
        <v>1628</v>
      </c>
      <c r="B495" s="1250" t="s">
        <v>1618</v>
      </c>
      <c r="C495" s="1188" t="s">
        <v>1167</v>
      </c>
      <c r="D495" s="1188">
        <v>410</v>
      </c>
      <c r="E495" s="1306">
        <v>90</v>
      </c>
      <c r="F495" s="1223">
        <f>D495*E495</f>
        <v>36900</v>
      </c>
      <c r="G495" s="1306"/>
      <c r="H495" s="1223"/>
      <c r="I495" s="1306">
        <f>E495*D495+D495*G495</f>
        <v>36900</v>
      </c>
      <c r="J495" s="1306"/>
      <c r="K495" s="1179"/>
      <c r="L495" s="1188">
        <v>90</v>
      </c>
      <c r="M495" s="1226">
        <f>K495*L495</f>
        <v>0</v>
      </c>
      <c r="N495" s="1188"/>
      <c r="O495" s="1226"/>
      <c r="P495" s="1188">
        <f>L495*K495+K495*N495</f>
        <v>0</v>
      </c>
      <c r="Q495" s="1179"/>
      <c r="R495" s="1188">
        <v>90</v>
      </c>
      <c r="S495" s="1226">
        <f>Q495*R495</f>
        <v>0</v>
      </c>
      <c r="T495" s="1188"/>
      <c r="U495" s="1226"/>
      <c r="V495" s="1188">
        <f>R495*Q495+Q495*T495</f>
        <v>0</v>
      </c>
      <c r="W495" s="1188">
        <v>410</v>
      </c>
      <c r="X495" s="1188">
        <v>90</v>
      </c>
      <c r="Y495" s="1226">
        <f>W495*X495</f>
        <v>36900</v>
      </c>
      <c r="Z495" s="1188"/>
      <c r="AA495" s="1226"/>
      <c r="AB495" s="1188">
        <f>X495*W495+W495*Z495</f>
        <v>36900</v>
      </c>
      <c r="AC495" s="1179"/>
      <c r="AD495" s="1188">
        <v>90</v>
      </c>
      <c r="AE495" s="1226">
        <f>AC495*AD495</f>
        <v>0</v>
      </c>
      <c r="AF495" s="1188"/>
      <c r="AG495" s="1226"/>
      <c r="AH495" s="1188">
        <f>AD495*AC495+AC495*AF495</f>
        <v>0</v>
      </c>
      <c r="AI495" s="1179"/>
      <c r="AJ495" s="1188">
        <v>90</v>
      </c>
      <c r="AK495" s="1226">
        <f>AI495*AJ495</f>
        <v>0</v>
      </c>
      <c r="AL495" s="1188"/>
      <c r="AM495" s="1226"/>
      <c r="AN495" s="1188">
        <f>AJ495*AI495+AI495*AL495</f>
        <v>0</v>
      </c>
      <c r="AO495" s="1179"/>
      <c r="AP495" s="1188">
        <v>90</v>
      </c>
      <c r="AQ495" s="1226">
        <f>AO495*AP495</f>
        <v>0</v>
      </c>
      <c r="AR495" s="1188"/>
      <c r="AS495" s="1226"/>
      <c r="AT495" s="1188">
        <f>AP495*AO495+AO495*AR495</f>
        <v>0</v>
      </c>
      <c r="AU495" s="1179"/>
      <c r="AV495" s="1188">
        <v>90</v>
      </c>
      <c r="AW495" s="1226">
        <f>AU495*AV495</f>
        <v>0</v>
      </c>
      <c r="AX495" s="1188"/>
      <c r="AY495" s="1226"/>
      <c r="AZ495" s="1188">
        <f>AV495*AU495+AU495*AX495</f>
        <v>0</v>
      </c>
      <c r="BA495" s="1179"/>
      <c r="BB495" s="1306">
        <v>90</v>
      </c>
      <c r="BC495" s="1223">
        <f>BA495*BB495</f>
        <v>0</v>
      </c>
      <c r="BD495" s="1306"/>
      <c r="BE495" s="1223"/>
      <c r="BF495" s="1306">
        <f>BB495*BA495+BA495*BD495</f>
        <v>0</v>
      </c>
      <c r="BG495" s="1306"/>
      <c r="BH495" s="1166">
        <f t="shared" si="719"/>
        <v>410</v>
      </c>
      <c r="BI495" s="1306">
        <v>90</v>
      </c>
      <c r="BJ495" s="1223">
        <f>BH495*BI495</f>
        <v>36900</v>
      </c>
      <c r="BK495" s="1306"/>
      <c r="BL495" s="1223"/>
      <c r="BM495" s="1306">
        <f>BI495*BH495+BH495*BK495</f>
        <v>36900</v>
      </c>
      <c r="BN495" s="1166">
        <f t="shared" si="720"/>
        <v>0</v>
      </c>
      <c r="BO495" s="1306">
        <v>90</v>
      </c>
      <c r="BP495" s="1223">
        <f>BN495*BO495</f>
        <v>0</v>
      </c>
      <c r="BQ495" s="1306"/>
      <c r="BR495" s="1223"/>
      <c r="BS495" s="1306">
        <f>BO495*BN495+BN495*BQ495</f>
        <v>0</v>
      </c>
      <c r="BT495" s="1189"/>
      <c r="BU495" s="1189"/>
      <c r="BV495" s="1189"/>
      <c r="BW495" s="1189"/>
      <c r="BX495" s="1189"/>
      <c r="BY495" s="1189"/>
      <c r="BZ495" s="1189"/>
      <c r="CA495" s="1189"/>
      <c r="CB495" s="1189"/>
      <c r="CC495" s="1189"/>
      <c r="CD495" s="1189"/>
      <c r="CE495" s="1189"/>
      <c r="CF495" s="1189"/>
      <c r="CG495" s="1189"/>
      <c r="CH495" s="1189"/>
      <c r="CI495" s="1189"/>
      <c r="CJ495" s="1189"/>
      <c r="CK495" s="1189"/>
      <c r="CL495" s="1189"/>
      <c r="CM495" s="1189"/>
      <c r="CN495" s="1189"/>
      <c r="CO495" s="1189"/>
      <c r="CP495" s="1189"/>
      <c r="CQ495" s="1189"/>
      <c r="CR495" s="1189"/>
      <c r="CS495" s="1189"/>
      <c r="CT495" s="1189"/>
      <c r="CU495" s="1189"/>
      <c r="CV495" s="1189"/>
      <c r="CW495" s="1189"/>
      <c r="CX495" s="1189"/>
      <c r="CY495" s="1189"/>
      <c r="CZ495" s="1189"/>
      <c r="DA495" s="1189"/>
      <c r="DB495" s="1189"/>
      <c r="DC495" s="1189"/>
      <c r="DD495" s="1189"/>
      <c r="DE495" s="1189"/>
      <c r="DF495" s="1189"/>
      <c r="DG495" s="1189"/>
      <c r="DH495" s="1189"/>
      <c r="DI495" s="1189"/>
      <c r="DJ495" s="1189"/>
      <c r="DK495" s="1189"/>
      <c r="DL495" s="1189"/>
      <c r="DM495" s="1189"/>
      <c r="DN495" s="1189"/>
      <c r="DO495" s="1189"/>
      <c r="DP495" s="1189"/>
      <c r="DQ495" s="1189"/>
      <c r="DR495" s="1189"/>
      <c r="DS495" s="1189"/>
      <c r="DT495" s="1189"/>
      <c r="DU495" s="1189"/>
      <c r="DV495" s="1189"/>
      <c r="DW495" s="1189"/>
      <c r="DX495" s="1189"/>
      <c r="DY495" s="1189"/>
      <c r="DZ495" s="1189"/>
      <c r="EA495" s="1189"/>
      <c r="EB495" s="1189"/>
      <c r="EC495" s="1189"/>
      <c r="ED495" s="1189"/>
      <c r="EE495" s="1189"/>
      <c r="EF495" s="1189"/>
      <c r="EG495" s="1189"/>
      <c r="EH495" s="1189"/>
      <c r="EI495" s="1189"/>
      <c r="EJ495" s="1189"/>
      <c r="EK495" s="1189"/>
      <c r="EL495" s="1189"/>
      <c r="EM495" s="1189"/>
      <c r="EN495" s="1189"/>
      <c r="EO495" s="1189"/>
      <c r="EP495" s="1189"/>
      <c r="EQ495" s="1189"/>
      <c r="ER495" s="1189"/>
      <c r="ES495" s="1189"/>
      <c r="ET495" s="1189"/>
      <c r="EU495" s="1189"/>
      <c r="EV495" s="1189"/>
      <c r="EW495" s="1189"/>
      <c r="EX495" s="1189"/>
      <c r="EY495" s="1189"/>
      <c r="EZ495" s="1189"/>
      <c r="FA495" s="1189"/>
      <c r="FB495" s="1189"/>
      <c r="FC495" s="1189"/>
      <c r="FD495" s="1189"/>
      <c r="FE495" s="1189"/>
      <c r="FF495" s="1189"/>
      <c r="FG495" s="1189"/>
      <c r="FH495" s="1189"/>
      <c r="FI495" s="1189"/>
      <c r="FJ495" s="1189"/>
      <c r="FK495" s="1189"/>
      <c r="FL495" s="1189"/>
      <c r="FM495" s="1189"/>
      <c r="FN495" s="1189"/>
      <c r="FO495" s="1189"/>
      <c r="FP495" s="1189"/>
      <c r="FQ495" s="1189"/>
      <c r="FR495" s="1189"/>
      <c r="FS495" s="1189"/>
      <c r="FT495" s="1189"/>
      <c r="FU495" s="1189"/>
      <c r="FV495" s="1189"/>
      <c r="FW495" s="1189"/>
      <c r="FX495" s="1189"/>
      <c r="FY495" s="1189"/>
      <c r="FZ495" s="1189"/>
      <c r="GA495" s="1189"/>
      <c r="GB495" s="1189"/>
      <c r="GC495" s="1189"/>
      <c r="GD495" s="1189"/>
      <c r="GE495" s="1189"/>
      <c r="GF495" s="1189"/>
      <c r="GG495" s="1189"/>
      <c r="GH495" s="1189"/>
      <c r="GI495" s="1189"/>
      <c r="GJ495" s="1189"/>
      <c r="GK495" s="1189"/>
      <c r="GL495" s="1189"/>
      <c r="GM495" s="1189"/>
      <c r="GN495" s="1189"/>
      <c r="GO495" s="1189"/>
      <c r="GP495" s="1189"/>
      <c r="GQ495" s="1189"/>
      <c r="GR495" s="1189"/>
      <c r="GS495" s="1189"/>
      <c r="GT495" s="1189"/>
      <c r="GU495" s="1189"/>
    </row>
    <row r="496" spans="1:203" s="1236" customFormat="1" ht="19.5" customHeight="1" outlineLevel="1" x14ac:dyDescent="0.2">
      <c r="A496" s="1287" t="s">
        <v>1629</v>
      </c>
      <c r="B496" s="1250" t="s">
        <v>1630</v>
      </c>
      <c r="C496" s="1188" t="s">
        <v>1167</v>
      </c>
      <c r="D496" s="1188">
        <v>410</v>
      </c>
      <c r="E496" s="1306">
        <v>871.2</v>
      </c>
      <c r="F496" s="1223">
        <f>D496*E496</f>
        <v>357192</v>
      </c>
      <c r="G496" s="1306">
        <v>890</v>
      </c>
      <c r="H496" s="1223">
        <f>D496*G496</f>
        <v>364900</v>
      </c>
      <c r="I496" s="1306">
        <f>E496*D496+D496*G496</f>
        <v>722092</v>
      </c>
      <c r="J496" s="1306"/>
      <c r="K496" s="1179"/>
      <c r="L496" s="1188">
        <v>871.2</v>
      </c>
      <c r="M496" s="1226">
        <f>K496*L496</f>
        <v>0</v>
      </c>
      <c r="N496" s="1188">
        <v>890</v>
      </c>
      <c r="O496" s="1226">
        <f>K496*N496</f>
        <v>0</v>
      </c>
      <c r="P496" s="1188">
        <f>L496*K496+K496*N496</f>
        <v>0</v>
      </c>
      <c r="Q496" s="1179"/>
      <c r="R496" s="1188">
        <v>871.2</v>
      </c>
      <c r="S496" s="1226">
        <f>Q496*R496</f>
        <v>0</v>
      </c>
      <c r="T496" s="1188">
        <v>890</v>
      </c>
      <c r="U496" s="1226">
        <f>Q496*T496</f>
        <v>0</v>
      </c>
      <c r="V496" s="1188">
        <f>R496*Q496+Q496*T496</f>
        <v>0</v>
      </c>
      <c r="W496" s="1188">
        <v>410</v>
      </c>
      <c r="X496" s="1188">
        <v>871.2</v>
      </c>
      <c r="Y496" s="1226">
        <f>W496*X496</f>
        <v>357192</v>
      </c>
      <c r="Z496" s="1188">
        <v>890</v>
      </c>
      <c r="AA496" s="1226">
        <f>W496*Z496</f>
        <v>364900</v>
      </c>
      <c r="AB496" s="1188">
        <f>X496*W496+W496*Z496</f>
        <v>722092</v>
      </c>
      <c r="AC496" s="1179"/>
      <c r="AD496" s="1188">
        <v>871.2</v>
      </c>
      <c r="AE496" s="1226">
        <f>AC496*AD496</f>
        <v>0</v>
      </c>
      <c r="AF496" s="1188">
        <v>890</v>
      </c>
      <c r="AG496" s="1226">
        <f>AC496*AF496</f>
        <v>0</v>
      </c>
      <c r="AH496" s="1188">
        <f>AD496*AC496+AC496*AF496</f>
        <v>0</v>
      </c>
      <c r="AI496" s="1179"/>
      <c r="AJ496" s="1188">
        <v>871.2</v>
      </c>
      <c r="AK496" s="1226">
        <f>AI496*AJ496</f>
        <v>0</v>
      </c>
      <c r="AL496" s="1188">
        <v>890</v>
      </c>
      <c r="AM496" s="1226">
        <f>AI496*AL496</f>
        <v>0</v>
      </c>
      <c r="AN496" s="1188">
        <f>AJ496*AI496+AI496*AL496</f>
        <v>0</v>
      </c>
      <c r="AO496" s="1179"/>
      <c r="AP496" s="1188">
        <v>871.2</v>
      </c>
      <c r="AQ496" s="1226">
        <f>AO496*AP496</f>
        <v>0</v>
      </c>
      <c r="AR496" s="1188">
        <v>890</v>
      </c>
      <c r="AS496" s="1226">
        <f>AO496*AR496</f>
        <v>0</v>
      </c>
      <c r="AT496" s="1188">
        <f>AP496*AO496+AO496*AR496</f>
        <v>0</v>
      </c>
      <c r="AU496" s="1179"/>
      <c r="AV496" s="1188">
        <v>871.2</v>
      </c>
      <c r="AW496" s="1226">
        <f>AU496*AV496</f>
        <v>0</v>
      </c>
      <c r="AX496" s="1188">
        <v>890</v>
      </c>
      <c r="AY496" s="1226">
        <f>AU496*AX496</f>
        <v>0</v>
      </c>
      <c r="AZ496" s="1188">
        <f>AV496*AU496+AU496*AX496</f>
        <v>0</v>
      </c>
      <c r="BA496" s="1179"/>
      <c r="BB496" s="1306">
        <v>871.2</v>
      </c>
      <c r="BC496" s="1223">
        <f>BA496*BB496</f>
        <v>0</v>
      </c>
      <c r="BD496" s="1306">
        <v>890</v>
      </c>
      <c r="BE496" s="1223">
        <f>BA496*BD496</f>
        <v>0</v>
      </c>
      <c r="BF496" s="1306">
        <f>BB496*BA496+BA496*BD496</f>
        <v>0</v>
      </c>
      <c r="BG496" s="1306"/>
      <c r="BH496" s="1166">
        <f t="shared" si="719"/>
        <v>410</v>
      </c>
      <c r="BI496" s="1306">
        <v>871.2</v>
      </c>
      <c r="BJ496" s="1223">
        <f>BH496*BI496</f>
        <v>357192</v>
      </c>
      <c r="BK496" s="1306">
        <v>890</v>
      </c>
      <c r="BL496" s="1223">
        <f>BH496*BK496</f>
        <v>364900</v>
      </c>
      <c r="BM496" s="1306">
        <f>BI496*BH496+BH496*BK496</f>
        <v>722092</v>
      </c>
      <c r="BN496" s="1166">
        <f t="shared" si="720"/>
        <v>0</v>
      </c>
      <c r="BO496" s="1306">
        <v>871.2</v>
      </c>
      <c r="BP496" s="1223">
        <f>BN496*BO496</f>
        <v>0</v>
      </c>
      <c r="BQ496" s="1306">
        <v>890</v>
      </c>
      <c r="BR496" s="1223">
        <f>BN496*BQ496</f>
        <v>0</v>
      </c>
      <c r="BS496" s="1306">
        <f>BO496*BN496+BN496*BQ496</f>
        <v>0</v>
      </c>
      <c r="BT496" s="1189"/>
      <c r="BU496" s="1189"/>
      <c r="BV496" s="1189"/>
      <c r="BW496" s="1189"/>
      <c r="BX496" s="1189"/>
      <c r="BY496" s="1189"/>
      <c r="BZ496" s="1189"/>
      <c r="CA496" s="1189"/>
      <c r="CB496" s="1189"/>
      <c r="CC496" s="1189"/>
      <c r="CD496" s="1189"/>
      <c r="CE496" s="1189"/>
      <c r="CF496" s="1189"/>
      <c r="CG496" s="1189"/>
      <c r="CH496" s="1189"/>
      <c r="CI496" s="1189"/>
      <c r="CJ496" s="1189"/>
      <c r="CK496" s="1189"/>
      <c r="CL496" s="1189"/>
      <c r="CM496" s="1189"/>
      <c r="CN496" s="1189"/>
      <c r="CO496" s="1189"/>
      <c r="CP496" s="1189"/>
      <c r="CQ496" s="1189"/>
      <c r="CR496" s="1189"/>
      <c r="CS496" s="1189"/>
      <c r="CT496" s="1189"/>
      <c r="CU496" s="1189"/>
      <c r="CV496" s="1189"/>
      <c r="CW496" s="1189"/>
      <c r="CX496" s="1189"/>
      <c r="CY496" s="1189"/>
      <c r="CZ496" s="1189"/>
      <c r="DA496" s="1189"/>
      <c r="DB496" s="1189"/>
      <c r="DC496" s="1189"/>
      <c r="DD496" s="1189"/>
      <c r="DE496" s="1189"/>
      <c r="DF496" s="1189"/>
      <c r="DG496" s="1189"/>
      <c r="DH496" s="1189"/>
      <c r="DI496" s="1189"/>
      <c r="DJ496" s="1189"/>
      <c r="DK496" s="1189"/>
      <c r="DL496" s="1189"/>
      <c r="DM496" s="1189"/>
      <c r="DN496" s="1189"/>
      <c r="DO496" s="1189"/>
      <c r="DP496" s="1189"/>
      <c r="DQ496" s="1189"/>
      <c r="DR496" s="1189"/>
      <c r="DS496" s="1189"/>
      <c r="DT496" s="1189"/>
      <c r="DU496" s="1189"/>
      <c r="DV496" s="1189"/>
      <c r="DW496" s="1189"/>
      <c r="DX496" s="1189"/>
      <c r="DY496" s="1189"/>
      <c r="DZ496" s="1189"/>
      <c r="EA496" s="1189"/>
      <c r="EB496" s="1189"/>
      <c r="EC496" s="1189"/>
      <c r="ED496" s="1189"/>
      <c r="EE496" s="1189"/>
      <c r="EF496" s="1189"/>
      <c r="EG496" s="1189"/>
      <c r="EH496" s="1189"/>
      <c r="EI496" s="1189"/>
      <c r="EJ496" s="1189"/>
      <c r="EK496" s="1189"/>
      <c r="EL496" s="1189"/>
      <c r="EM496" s="1189"/>
      <c r="EN496" s="1189"/>
      <c r="EO496" s="1189"/>
      <c r="EP496" s="1189"/>
      <c r="EQ496" s="1189"/>
      <c r="ER496" s="1189"/>
      <c r="ES496" s="1189"/>
      <c r="ET496" s="1189"/>
      <c r="EU496" s="1189"/>
      <c r="EV496" s="1189"/>
      <c r="EW496" s="1189"/>
      <c r="EX496" s="1189"/>
      <c r="EY496" s="1189"/>
      <c r="EZ496" s="1189"/>
      <c r="FA496" s="1189"/>
      <c r="FB496" s="1189"/>
      <c r="FC496" s="1189"/>
      <c r="FD496" s="1189"/>
      <c r="FE496" s="1189"/>
      <c r="FF496" s="1189"/>
      <c r="FG496" s="1189"/>
      <c r="FH496" s="1189"/>
      <c r="FI496" s="1189"/>
      <c r="FJ496" s="1189"/>
      <c r="FK496" s="1189"/>
      <c r="FL496" s="1189"/>
      <c r="FM496" s="1189"/>
      <c r="FN496" s="1189"/>
      <c r="FO496" s="1189"/>
      <c r="FP496" s="1189"/>
      <c r="FQ496" s="1189"/>
      <c r="FR496" s="1189"/>
      <c r="FS496" s="1189"/>
      <c r="FT496" s="1189"/>
      <c r="FU496" s="1189"/>
      <c r="FV496" s="1189"/>
      <c r="FW496" s="1189"/>
      <c r="FX496" s="1189"/>
      <c r="FY496" s="1189"/>
      <c r="FZ496" s="1189"/>
      <c r="GA496" s="1189"/>
      <c r="GB496" s="1189"/>
      <c r="GC496" s="1189"/>
      <c r="GD496" s="1189"/>
      <c r="GE496" s="1189"/>
      <c r="GF496" s="1189"/>
      <c r="GG496" s="1189"/>
      <c r="GH496" s="1189"/>
      <c r="GI496" s="1189"/>
      <c r="GJ496" s="1189"/>
      <c r="GK496" s="1189"/>
      <c r="GL496" s="1189"/>
      <c r="GM496" s="1189"/>
      <c r="GN496" s="1189"/>
      <c r="GO496" s="1189"/>
      <c r="GP496" s="1189"/>
      <c r="GQ496" s="1189"/>
      <c r="GR496" s="1189"/>
      <c r="GS496" s="1189"/>
      <c r="GT496" s="1189"/>
      <c r="GU496" s="1189"/>
    </row>
    <row r="497" spans="1:203" s="1275" customFormat="1" ht="19.5" customHeight="1" outlineLevel="1" x14ac:dyDescent="0.25">
      <c r="A497" s="1289" t="s">
        <v>1631</v>
      </c>
      <c r="B497" s="1210" t="s">
        <v>1632</v>
      </c>
      <c r="C497" s="1191"/>
      <c r="D497" s="1191"/>
      <c r="E497" s="1211"/>
      <c r="F497" s="1211">
        <f>F498+F499+F500</f>
        <v>843314.54</v>
      </c>
      <c r="G497" s="1211"/>
      <c r="H497" s="1211">
        <f>H498+H499+H500</f>
        <v>209972</v>
      </c>
      <c r="I497" s="1211">
        <f>I498+I499+I500</f>
        <v>1053286.54</v>
      </c>
      <c r="J497" s="1211"/>
      <c r="K497" s="1192"/>
      <c r="L497" s="1191"/>
      <c r="M497" s="1191">
        <f>M498+M499+M500</f>
        <v>0</v>
      </c>
      <c r="N497" s="1191"/>
      <c r="O497" s="1191">
        <f>O498+O499+O500</f>
        <v>0</v>
      </c>
      <c r="P497" s="1191">
        <f>P498+P499+P500</f>
        <v>0</v>
      </c>
      <c r="Q497" s="1192"/>
      <c r="R497" s="1191"/>
      <c r="S497" s="1191">
        <f>S498+S499+S500</f>
        <v>0</v>
      </c>
      <c r="T497" s="1191"/>
      <c r="U497" s="1191">
        <f>U498+U499+U500</f>
        <v>0</v>
      </c>
      <c r="V497" s="1191">
        <f>V498+V499+V500</f>
        <v>0</v>
      </c>
      <c r="W497" s="1193"/>
      <c r="X497" s="1191"/>
      <c r="Y497" s="1191">
        <f>Y498+Y499+Y500</f>
        <v>577636.34210000001</v>
      </c>
      <c r="Z497" s="1191"/>
      <c r="AA497" s="1191">
        <f>AA498+AA499+AA500</f>
        <v>209972</v>
      </c>
      <c r="AB497" s="1191">
        <f>AB498+AB499+AB500</f>
        <v>787608.34210000001</v>
      </c>
      <c r="AC497" s="1192"/>
      <c r="AD497" s="1191"/>
      <c r="AE497" s="1191">
        <f>AE498+AE499+AE500</f>
        <v>0</v>
      </c>
      <c r="AF497" s="1191"/>
      <c r="AG497" s="1191">
        <f>AG498+AG499+AG500</f>
        <v>0</v>
      </c>
      <c r="AH497" s="1191">
        <f>AH498+AH499+AH500</f>
        <v>0</v>
      </c>
      <c r="AI497" s="1192"/>
      <c r="AJ497" s="1191"/>
      <c r="AK497" s="1191">
        <f>AK498+AK499+AK500</f>
        <v>0</v>
      </c>
      <c r="AL497" s="1191"/>
      <c r="AM497" s="1191">
        <f>AM498+AM499+AM500</f>
        <v>0</v>
      </c>
      <c r="AN497" s="1191">
        <f>AN498+AN499+AN500</f>
        <v>0</v>
      </c>
      <c r="AO497" s="1192"/>
      <c r="AP497" s="1191"/>
      <c r="AQ497" s="1191">
        <f>AQ498+AQ499+AQ500</f>
        <v>0</v>
      </c>
      <c r="AR497" s="1191"/>
      <c r="AS497" s="1191">
        <f>AS498+AS499+AS500</f>
        <v>0</v>
      </c>
      <c r="AT497" s="1191">
        <f>AT498+AT499+AT500</f>
        <v>0</v>
      </c>
      <c r="AU497" s="1192"/>
      <c r="AV497" s="1191"/>
      <c r="AW497" s="1191">
        <f>AW498+AW499+AW500</f>
        <v>0</v>
      </c>
      <c r="AX497" s="1191"/>
      <c r="AY497" s="1191">
        <f>AY498+AY499+AY500</f>
        <v>0</v>
      </c>
      <c r="AZ497" s="1191">
        <f>AZ498+AZ499+AZ500</f>
        <v>0</v>
      </c>
      <c r="BA497" s="1192"/>
      <c r="BB497" s="1211"/>
      <c r="BC497" s="1211">
        <f>BC498+BC499+BC500</f>
        <v>0</v>
      </c>
      <c r="BD497" s="1211"/>
      <c r="BE497" s="1211">
        <f>BE498+BE499+BE500</f>
        <v>0</v>
      </c>
      <c r="BF497" s="1211">
        <f>BF498+BF499+BF500</f>
        <v>0</v>
      </c>
      <c r="BG497" s="1211"/>
      <c r="BH497" s="1166">
        <f t="shared" si="719"/>
        <v>0</v>
      </c>
      <c r="BI497" s="1211"/>
      <c r="BJ497" s="1211">
        <f>BJ498+BJ499+BJ500</f>
        <v>577636.34210000001</v>
      </c>
      <c r="BK497" s="1211"/>
      <c r="BL497" s="1211">
        <f>BL498+BL499+BL500</f>
        <v>209972</v>
      </c>
      <c r="BM497" s="1211">
        <f>BM498+BM499+BM500</f>
        <v>787608.34210000001</v>
      </c>
      <c r="BN497" s="1166">
        <f t="shared" si="720"/>
        <v>0</v>
      </c>
      <c r="BO497" s="1211"/>
      <c r="BP497" s="1211">
        <f>BP498+BP499+BP500</f>
        <v>265678.19789999997</v>
      </c>
      <c r="BQ497" s="1211"/>
      <c r="BR497" s="1211">
        <f>BR498+BR499+BR500</f>
        <v>0</v>
      </c>
      <c r="BS497" s="1211">
        <f>BS498+BS499+BS500</f>
        <v>265678.19789999997</v>
      </c>
      <c r="BT497" s="1260"/>
      <c r="BU497" s="1260"/>
      <c r="BV497" s="1260"/>
      <c r="BW497" s="1260"/>
      <c r="BX497" s="1260"/>
      <c r="BY497" s="1260"/>
      <c r="BZ497" s="1260"/>
      <c r="CA497" s="1260"/>
      <c r="CB497" s="1260"/>
      <c r="CC497" s="1260"/>
      <c r="CD497" s="1260"/>
      <c r="CE497" s="1260"/>
      <c r="CF497" s="1260"/>
      <c r="CG497" s="1260"/>
      <c r="CH497" s="1260"/>
      <c r="CI497" s="1260"/>
      <c r="CJ497" s="1260"/>
      <c r="CK497" s="1260"/>
      <c r="CL497" s="1260"/>
      <c r="CM497" s="1260"/>
      <c r="CN497" s="1260"/>
      <c r="CO497" s="1260"/>
      <c r="CP497" s="1260"/>
      <c r="CQ497" s="1260"/>
      <c r="CR497" s="1260"/>
      <c r="CS497" s="1260"/>
      <c r="CT497" s="1260"/>
      <c r="CU497" s="1260"/>
      <c r="CV497" s="1260"/>
      <c r="CW497" s="1260"/>
      <c r="CX497" s="1260"/>
      <c r="CY497" s="1260"/>
      <c r="CZ497" s="1260"/>
      <c r="DA497" s="1260"/>
      <c r="DB497" s="1260"/>
      <c r="DC497" s="1260"/>
      <c r="DD497" s="1260"/>
      <c r="DE497" s="1260"/>
      <c r="DF497" s="1260"/>
      <c r="DG497" s="1260"/>
      <c r="DH497" s="1260"/>
      <c r="DI497" s="1260"/>
      <c r="DJ497" s="1260"/>
      <c r="DK497" s="1260"/>
      <c r="DL497" s="1260"/>
      <c r="DM497" s="1260"/>
      <c r="DN497" s="1260"/>
      <c r="DO497" s="1260"/>
      <c r="DP497" s="1260"/>
      <c r="DQ497" s="1260"/>
      <c r="DR497" s="1260"/>
      <c r="DS497" s="1260"/>
      <c r="DT497" s="1260"/>
      <c r="DU497" s="1260"/>
      <c r="DV497" s="1260"/>
      <c r="DW497" s="1260"/>
      <c r="DX497" s="1260"/>
      <c r="DY497" s="1260"/>
      <c r="DZ497" s="1260"/>
      <c r="EA497" s="1260"/>
      <c r="EB497" s="1260"/>
      <c r="EC497" s="1260"/>
      <c r="ED497" s="1260"/>
      <c r="EE497" s="1260"/>
      <c r="EF497" s="1260"/>
      <c r="EG497" s="1260"/>
      <c r="EH497" s="1260"/>
      <c r="EI497" s="1260"/>
      <c r="EJ497" s="1260"/>
      <c r="EK497" s="1260"/>
      <c r="EL497" s="1260"/>
      <c r="EM497" s="1260"/>
      <c r="EN497" s="1260"/>
      <c r="EO497" s="1260"/>
      <c r="EP497" s="1260"/>
      <c r="EQ497" s="1260"/>
      <c r="ER497" s="1260"/>
      <c r="ES497" s="1260"/>
      <c r="ET497" s="1260"/>
      <c r="EU497" s="1260"/>
      <c r="EV497" s="1260"/>
      <c r="EW497" s="1260"/>
      <c r="EX497" s="1260"/>
      <c r="EY497" s="1260"/>
      <c r="EZ497" s="1260"/>
      <c r="FA497" s="1260"/>
      <c r="FB497" s="1260"/>
      <c r="FC497" s="1260"/>
      <c r="FD497" s="1260"/>
      <c r="FE497" s="1260"/>
      <c r="FF497" s="1260"/>
      <c r="FG497" s="1260"/>
      <c r="FH497" s="1260"/>
      <c r="FI497" s="1260"/>
      <c r="FJ497" s="1260"/>
      <c r="FK497" s="1260"/>
      <c r="FL497" s="1260"/>
      <c r="FM497" s="1260"/>
      <c r="FN497" s="1260"/>
      <c r="FO497" s="1260"/>
      <c r="FP497" s="1260"/>
      <c r="FQ497" s="1260"/>
      <c r="FR497" s="1260"/>
      <c r="FS497" s="1260"/>
      <c r="FT497" s="1260"/>
      <c r="FU497" s="1260"/>
      <c r="FV497" s="1260"/>
      <c r="FW497" s="1260"/>
      <c r="FX497" s="1260"/>
      <c r="FY497" s="1260"/>
      <c r="FZ497" s="1260"/>
      <c r="GA497" s="1260"/>
      <c r="GB497" s="1260"/>
      <c r="GC497" s="1260"/>
      <c r="GD497" s="1260"/>
      <c r="GE497" s="1260"/>
      <c r="GF497" s="1260"/>
      <c r="GG497" s="1260"/>
      <c r="GH497" s="1260"/>
      <c r="GI497" s="1260"/>
      <c r="GJ497" s="1260"/>
      <c r="GK497" s="1260"/>
      <c r="GL497" s="1260"/>
      <c r="GM497" s="1260"/>
      <c r="GN497" s="1260"/>
      <c r="GO497" s="1260"/>
      <c r="GP497" s="1260"/>
      <c r="GQ497" s="1260"/>
      <c r="GR497" s="1260"/>
      <c r="GS497" s="1260"/>
      <c r="GT497" s="1260"/>
      <c r="GU497" s="1260"/>
    </row>
    <row r="498" spans="1:203" s="1275" customFormat="1" ht="19.5" customHeight="1" outlineLevel="1" x14ac:dyDescent="0.25">
      <c r="A498" s="1287" t="s">
        <v>1633</v>
      </c>
      <c r="B498" s="1213" t="s">
        <v>1634</v>
      </c>
      <c r="C498" s="1177" t="s">
        <v>1273</v>
      </c>
      <c r="D498" s="1177">
        <v>60</v>
      </c>
      <c r="E498" s="1306">
        <v>6500</v>
      </c>
      <c r="F498" s="1223">
        <f>D498*E498</f>
        <v>390000</v>
      </c>
      <c r="G498" s="1219"/>
      <c r="H498" s="1223"/>
      <c r="I498" s="1306">
        <f>E498*D498+D498*G498</f>
        <v>390000</v>
      </c>
      <c r="J498" s="1306"/>
      <c r="K498" s="1179"/>
      <c r="L498" s="1188">
        <v>6500</v>
      </c>
      <c r="M498" s="1226">
        <f>K498*L498</f>
        <v>0</v>
      </c>
      <c r="N498" s="1177"/>
      <c r="O498" s="1226"/>
      <c r="P498" s="1188">
        <f>L498*K498+K498*N498</f>
        <v>0</v>
      </c>
      <c r="Q498" s="1179"/>
      <c r="R498" s="1188">
        <v>6500</v>
      </c>
      <c r="S498" s="1226">
        <f>Q498*R498</f>
        <v>0</v>
      </c>
      <c r="T498" s="1177"/>
      <c r="U498" s="1226"/>
      <c r="V498" s="1188">
        <f>R498*Q498+Q498*T498</f>
        <v>0</v>
      </c>
      <c r="W498" s="1188">
        <v>42.06</v>
      </c>
      <c r="X498" s="1188">
        <v>6500</v>
      </c>
      <c r="Y498" s="1226">
        <f>W498*X498</f>
        <v>273390</v>
      </c>
      <c r="Z498" s="1177"/>
      <c r="AA498" s="1226"/>
      <c r="AB498" s="1188">
        <f>X498*W498+W498*Z498</f>
        <v>273390</v>
      </c>
      <c r="AC498" s="1179"/>
      <c r="AD498" s="1188">
        <v>6500</v>
      </c>
      <c r="AE498" s="1226">
        <f>AC498*AD498</f>
        <v>0</v>
      </c>
      <c r="AF498" s="1177"/>
      <c r="AG498" s="1226"/>
      <c r="AH498" s="1188">
        <f>AD498*AC498+AC498*AF498</f>
        <v>0</v>
      </c>
      <c r="AI498" s="1179"/>
      <c r="AJ498" s="1188">
        <v>6500</v>
      </c>
      <c r="AK498" s="1226">
        <f>AI498*AJ498</f>
        <v>0</v>
      </c>
      <c r="AL498" s="1177"/>
      <c r="AM498" s="1226"/>
      <c r="AN498" s="1188">
        <f>AJ498*AI498+AI498*AL498</f>
        <v>0</v>
      </c>
      <c r="AO498" s="1179"/>
      <c r="AP498" s="1188">
        <v>6500</v>
      </c>
      <c r="AQ498" s="1226">
        <f>AO498*AP498</f>
        <v>0</v>
      </c>
      <c r="AR498" s="1177"/>
      <c r="AS498" s="1226"/>
      <c r="AT498" s="1188">
        <f>AP498*AO498+AO498*AR498</f>
        <v>0</v>
      </c>
      <c r="AU498" s="1179"/>
      <c r="AV498" s="1188">
        <v>6500</v>
      </c>
      <c r="AW498" s="1226">
        <f>AU498*AV498</f>
        <v>0</v>
      </c>
      <c r="AX498" s="1177"/>
      <c r="AY498" s="1226"/>
      <c r="AZ498" s="1188">
        <f>AV498*AU498+AU498*AX498</f>
        <v>0</v>
      </c>
      <c r="BA498" s="1179"/>
      <c r="BB498" s="1306">
        <v>6500</v>
      </c>
      <c r="BC498" s="1223">
        <f>BA498*BB498</f>
        <v>0</v>
      </c>
      <c r="BD498" s="1219"/>
      <c r="BE498" s="1223"/>
      <c r="BF498" s="1306">
        <f>BB498*BA498+BA498*BD498</f>
        <v>0</v>
      </c>
      <c r="BG498" s="1306"/>
      <c r="BH498" s="1166">
        <f t="shared" si="719"/>
        <v>42.06</v>
      </c>
      <c r="BI498" s="1306">
        <v>6500</v>
      </c>
      <c r="BJ498" s="1223">
        <f>BH498*BI498</f>
        <v>273390</v>
      </c>
      <c r="BK498" s="1219"/>
      <c r="BL498" s="1223"/>
      <c r="BM498" s="1306">
        <f>BI498*BH498+BH498*BK498</f>
        <v>273390</v>
      </c>
      <c r="BN498" s="1166">
        <f t="shared" si="720"/>
        <v>17.939999999999998</v>
      </c>
      <c r="BO498" s="1306">
        <v>6500</v>
      </c>
      <c r="BP498" s="1223">
        <f>BN498*BO498</f>
        <v>116609.99999999999</v>
      </c>
      <c r="BQ498" s="1219"/>
      <c r="BR498" s="1223"/>
      <c r="BS498" s="1306">
        <f>BO498*BN498+BN498*BQ498</f>
        <v>116609.99999999999</v>
      </c>
      <c r="BT498" s="1260"/>
      <c r="BU498" s="1260"/>
      <c r="BV498" s="1260"/>
      <c r="BW498" s="1260"/>
      <c r="BX498" s="1260"/>
      <c r="BY498" s="1260"/>
      <c r="BZ498" s="1260"/>
      <c r="CA498" s="1260"/>
      <c r="CB498" s="1260"/>
      <c r="CC498" s="1260"/>
      <c r="CD498" s="1260"/>
      <c r="CE498" s="1260"/>
      <c r="CF498" s="1260"/>
      <c r="CG498" s="1260"/>
      <c r="CH498" s="1260"/>
      <c r="CI498" s="1260"/>
      <c r="CJ498" s="1260"/>
      <c r="CK498" s="1260"/>
      <c r="CL498" s="1260"/>
      <c r="CM498" s="1260"/>
      <c r="CN498" s="1260"/>
      <c r="CO498" s="1260"/>
      <c r="CP498" s="1260"/>
      <c r="CQ498" s="1260"/>
      <c r="CR498" s="1260"/>
      <c r="CS498" s="1260"/>
      <c r="CT498" s="1260"/>
      <c r="CU498" s="1260"/>
      <c r="CV498" s="1260"/>
      <c r="CW498" s="1260"/>
      <c r="CX498" s="1260"/>
      <c r="CY498" s="1260"/>
      <c r="CZ498" s="1260"/>
      <c r="DA498" s="1260"/>
      <c r="DB498" s="1260"/>
      <c r="DC498" s="1260"/>
      <c r="DD498" s="1260"/>
      <c r="DE498" s="1260"/>
      <c r="DF498" s="1260"/>
      <c r="DG498" s="1260"/>
      <c r="DH498" s="1260"/>
      <c r="DI498" s="1260"/>
      <c r="DJ498" s="1260"/>
      <c r="DK498" s="1260"/>
      <c r="DL498" s="1260"/>
      <c r="DM498" s="1260"/>
      <c r="DN498" s="1260"/>
      <c r="DO498" s="1260"/>
      <c r="DP498" s="1260"/>
      <c r="DQ498" s="1260"/>
      <c r="DR498" s="1260"/>
      <c r="DS498" s="1260"/>
      <c r="DT498" s="1260"/>
      <c r="DU498" s="1260"/>
      <c r="DV498" s="1260"/>
      <c r="DW498" s="1260"/>
      <c r="DX498" s="1260"/>
      <c r="DY498" s="1260"/>
      <c r="DZ498" s="1260"/>
      <c r="EA498" s="1260"/>
      <c r="EB498" s="1260"/>
      <c r="EC498" s="1260"/>
      <c r="ED498" s="1260"/>
      <c r="EE498" s="1260"/>
      <c r="EF498" s="1260"/>
      <c r="EG498" s="1260"/>
      <c r="EH498" s="1260"/>
      <c r="EI498" s="1260"/>
      <c r="EJ498" s="1260"/>
      <c r="EK498" s="1260"/>
      <c r="EL498" s="1260"/>
      <c r="EM498" s="1260"/>
      <c r="EN498" s="1260"/>
      <c r="EO498" s="1260"/>
      <c r="EP498" s="1260"/>
      <c r="EQ498" s="1260"/>
      <c r="ER498" s="1260"/>
      <c r="ES498" s="1260"/>
      <c r="ET498" s="1260"/>
      <c r="EU498" s="1260"/>
      <c r="EV498" s="1260"/>
      <c r="EW498" s="1260"/>
      <c r="EX498" s="1260"/>
      <c r="EY498" s="1260"/>
      <c r="EZ498" s="1260"/>
      <c r="FA498" s="1260"/>
      <c r="FB498" s="1260"/>
      <c r="FC498" s="1260"/>
      <c r="FD498" s="1260"/>
      <c r="FE498" s="1260"/>
      <c r="FF498" s="1260"/>
      <c r="FG498" s="1260"/>
      <c r="FH498" s="1260"/>
      <c r="FI498" s="1260"/>
      <c r="FJ498" s="1260"/>
      <c r="FK498" s="1260"/>
      <c r="FL498" s="1260"/>
      <c r="FM498" s="1260"/>
      <c r="FN498" s="1260"/>
      <c r="FO498" s="1260"/>
      <c r="FP498" s="1260"/>
      <c r="FQ498" s="1260"/>
      <c r="FR498" s="1260"/>
      <c r="FS498" s="1260"/>
      <c r="FT498" s="1260"/>
      <c r="FU498" s="1260"/>
      <c r="FV498" s="1260"/>
      <c r="FW498" s="1260"/>
      <c r="FX498" s="1260"/>
      <c r="FY498" s="1260"/>
      <c r="FZ498" s="1260"/>
      <c r="GA498" s="1260"/>
      <c r="GB498" s="1260"/>
      <c r="GC498" s="1260"/>
      <c r="GD498" s="1260"/>
      <c r="GE498" s="1260"/>
      <c r="GF498" s="1260"/>
      <c r="GG498" s="1260"/>
      <c r="GH498" s="1260"/>
      <c r="GI498" s="1260"/>
      <c r="GJ498" s="1260"/>
      <c r="GK498" s="1260"/>
      <c r="GL498" s="1260"/>
      <c r="GM498" s="1260"/>
      <c r="GN498" s="1260"/>
      <c r="GO498" s="1260"/>
      <c r="GP498" s="1260"/>
      <c r="GQ498" s="1260"/>
      <c r="GR498" s="1260"/>
      <c r="GS498" s="1260"/>
      <c r="GT498" s="1260"/>
      <c r="GU498" s="1260"/>
    </row>
    <row r="499" spans="1:203" s="1275" customFormat="1" ht="19.5" customHeight="1" outlineLevel="1" x14ac:dyDescent="0.25">
      <c r="A499" s="1287" t="s">
        <v>1635</v>
      </c>
      <c r="B499" s="1213" t="s">
        <v>1556</v>
      </c>
      <c r="C499" s="1177" t="s">
        <v>1189</v>
      </c>
      <c r="D499" s="1177">
        <v>14</v>
      </c>
      <c r="E499" s="1222">
        <v>20171.61</v>
      </c>
      <c r="F499" s="1223">
        <f>D499*E499</f>
        <v>282402.54000000004</v>
      </c>
      <c r="G499" s="1219"/>
      <c r="H499" s="1223"/>
      <c r="I499" s="1306">
        <f>E499*D499+D499*G499</f>
        <v>282402.54000000004</v>
      </c>
      <c r="J499" s="1306"/>
      <c r="K499" s="1179"/>
      <c r="L499" s="1225">
        <v>20171.61</v>
      </c>
      <c r="M499" s="1226">
        <f>K499*L499</f>
        <v>0</v>
      </c>
      <c r="N499" s="1177"/>
      <c r="O499" s="1226"/>
      <c r="P499" s="1188">
        <f>L499*K499+K499*N499</f>
        <v>0</v>
      </c>
      <c r="Q499" s="1179"/>
      <c r="R499" s="1225">
        <v>20171.61</v>
      </c>
      <c r="S499" s="1226">
        <f>Q499*R499</f>
        <v>0</v>
      </c>
      <c r="T499" s="1177"/>
      <c r="U499" s="1226"/>
      <c r="V499" s="1188">
        <f>R499*Q499+Q499*T499</f>
        <v>0</v>
      </c>
      <c r="W499" s="1188">
        <v>6.61</v>
      </c>
      <c r="X499" s="1225">
        <v>20171.61</v>
      </c>
      <c r="Y499" s="1226">
        <f>W499*X499</f>
        <v>133334.34210000001</v>
      </c>
      <c r="Z499" s="1177"/>
      <c r="AA499" s="1226"/>
      <c r="AB499" s="1188">
        <f>X499*W499+W499*Z499</f>
        <v>133334.34210000001</v>
      </c>
      <c r="AC499" s="1179"/>
      <c r="AD499" s="1225">
        <v>20171.61</v>
      </c>
      <c r="AE499" s="1226">
        <f>AC499*AD499</f>
        <v>0</v>
      </c>
      <c r="AF499" s="1177"/>
      <c r="AG499" s="1226"/>
      <c r="AH499" s="1188">
        <f>AD499*AC499+AC499*AF499</f>
        <v>0</v>
      </c>
      <c r="AI499" s="1179"/>
      <c r="AJ499" s="1225">
        <v>20171.61</v>
      </c>
      <c r="AK499" s="1226">
        <f>AI499*AJ499</f>
        <v>0</v>
      </c>
      <c r="AL499" s="1177"/>
      <c r="AM499" s="1226"/>
      <c r="AN499" s="1188">
        <f>AJ499*AI499+AI499*AL499</f>
        <v>0</v>
      </c>
      <c r="AO499" s="1179"/>
      <c r="AP499" s="1225">
        <v>20171.61</v>
      </c>
      <c r="AQ499" s="1226">
        <f>AO499*AP499</f>
        <v>0</v>
      </c>
      <c r="AR499" s="1177"/>
      <c r="AS499" s="1226"/>
      <c r="AT499" s="1188">
        <f>AP499*AO499+AO499*AR499</f>
        <v>0</v>
      </c>
      <c r="AU499" s="1179"/>
      <c r="AV499" s="1225">
        <v>20171.61</v>
      </c>
      <c r="AW499" s="1226">
        <f>AU499*AV499</f>
        <v>0</v>
      </c>
      <c r="AX499" s="1177"/>
      <c r="AY499" s="1226"/>
      <c r="AZ499" s="1188">
        <f>AV499*AU499+AU499*AX499</f>
        <v>0</v>
      </c>
      <c r="BA499" s="1179"/>
      <c r="BB499" s="1222">
        <v>20171.61</v>
      </c>
      <c r="BC499" s="1223">
        <f>BA499*BB499</f>
        <v>0</v>
      </c>
      <c r="BD499" s="1219"/>
      <c r="BE499" s="1223"/>
      <c r="BF499" s="1306">
        <f>BB499*BA499+BA499*BD499</f>
        <v>0</v>
      </c>
      <c r="BG499" s="1306"/>
      <c r="BH499" s="1166">
        <f t="shared" si="719"/>
        <v>6.61</v>
      </c>
      <c r="BI499" s="1222">
        <v>20171.61</v>
      </c>
      <c r="BJ499" s="1223">
        <f>BH499*BI499</f>
        <v>133334.34210000001</v>
      </c>
      <c r="BK499" s="1219"/>
      <c r="BL499" s="1223"/>
      <c r="BM499" s="1306">
        <f>BI499*BH499+BH499*BK499</f>
        <v>133334.34210000001</v>
      </c>
      <c r="BN499" s="1166">
        <f t="shared" si="720"/>
        <v>7.39</v>
      </c>
      <c r="BO499" s="1222">
        <v>20171.61</v>
      </c>
      <c r="BP499" s="1223">
        <f>BN499*BO499</f>
        <v>149068.1979</v>
      </c>
      <c r="BQ499" s="1219"/>
      <c r="BR499" s="1223"/>
      <c r="BS499" s="1306">
        <f>BO499*BN499+BN499*BQ499</f>
        <v>149068.1979</v>
      </c>
      <c r="BT499" s="1260"/>
      <c r="BU499" s="1260"/>
      <c r="BV499" s="1260"/>
      <c r="BW499" s="1260"/>
      <c r="BX499" s="1260"/>
      <c r="BY499" s="1260"/>
      <c r="BZ499" s="1260"/>
      <c r="CA499" s="1260"/>
      <c r="CB499" s="1260"/>
      <c r="CC499" s="1260"/>
      <c r="CD499" s="1260"/>
      <c r="CE499" s="1260"/>
      <c r="CF499" s="1260"/>
      <c r="CG499" s="1260"/>
      <c r="CH499" s="1260"/>
      <c r="CI499" s="1260"/>
      <c r="CJ499" s="1260"/>
      <c r="CK499" s="1260"/>
      <c r="CL499" s="1260"/>
      <c r="CM499" s="1260"/>
      <c r="CN499" s="1260"/>
      <c r="CO499" s="1260"/>
      <c r="CP499" s="1260"/>
      <c r="CQ499" s="1260"/>
      <c r="CR499" s="1260"/>
      <c r="CS499" s="1260"/>
      <c r="CT499" s="1260"/>
      <c r="CU499" s="1260"/>
      <c r="CV499" s="1260"/>
      <c r="CW499" s="1260"/>
      <c r="CX499" s="1260"/>
      <c r="CY499" s="1260"/>
      <c r="CZ499" s="1260"/>
      <c r="DA499" s="1260"/>
      <c r="DB499" s="1260"/>
      <c r="DC499" s="1260"/>
      <c r="DD499" s="1260"/>
      <c r="DE499" s="1260"/>
      <c r="DF499" s="1260"/>
      <c r="DG499" s="1260"/>
      <c r="DH499" s="1260"/>
      <c r="DI499" s="1260"/>
      <c r="DJ499" s="1260"/>
      <c r="DK499" s="1260"/>
      <c r="DL499" s="1260"/>
      <c r="DM499" s="1260"/>
      <c r="DN499" s="1260"/>
      <c r="DO499" s="1260"/>
      <c r="DP499" s="1260"/>
      <c r="DQ499" s="1260"/>
      <c r="DR499" s="1260"/>
      <c r="DS499" s="1260"/>
      <c r="DT499" s="1260"/>
      <c r="DU499" s="1260"/>
      <c r="DV499" s="1260"/>
      <c r="DW499" s="1260"/>
      <c r="DX499" s="1260"/>
      <c r="DY499" s="1260"/>
      <c r="DZ499" s="1260"/>
      <c r="EA499" s="1260"/>
      <c r="EB499" s="1260"/>
      <c r="EC499" s="1260"/>
      <c r="ED499" s="1260"/>
      <c r="EE499" s="1260"/>
      <c r="EF499" s="1260"/>
      <c r="EG499" s="1260"/>
      <c r="EH499" s="1260"/>
      <c r="EI499" s="1260"/>
      <c r="EJ499" s="1260"/>
      <c r="EK499" s="1260"/>
      <c r="EL499" s="1260"/>
      <c r="EM499" s="1260"/>
      <c r="EN499" s="1260"/>
      <c r="EO499" s="1260"/>
      <c r="EP499" s="1260"/>
      <c r="EQ499" s="1260"/>
      <c r="ER499" s="1260"/>
      <c r="ES499" s="1260"/>
      <c r="ET499" s="1260"/>
      <c r="EU499" s="1260"/>
      <c r="EV499" s="1260"/>
      <c r="EW499" s="1260"/>
      <c r="EX499" s="1260"/>
      <c r="EY499" s="1260"/>
      <c r="EZ499" s="1260"/>
      <c r="FA499" s="1260"/>
      <c r="FB499" s="1260"/>
      <c r="FC499" s="1260"/>
      <c r="FD499" s="1260"/>
      <c r="FE499" s="1260"/>
      <c r="FF499" s="1260"/>
      <c r="FG499" s="1260"/>
      <c r="FH499" s="1260"/>
      <c r="FI499" s="1260"/>
      <c r="FJ499" s="1260"/>
      <c r="FK499" s="1260"/>
      <c r="FL499" s="1260"/>
      <c r="FM499" s="1260"/>
      <c r="FN499" s="1260"/>
      <c r="FO499" s="1260"/>
      <c r="FP499" s="1260"/>
      <c r="FQ499" s="1260"/>
      <c r="FR499" s="1260"/>
      <c r="FS499" s="1260"/>
      <c r="FT499" s="1260"/>
      <c r="FU499" s="1260"/>
      <c r="FV499" s="1260"/>
      <c r="FW499" s="1260"/>
      <c r="FX499" s="1260"/>
      <c r="FY499" s="1260"/>
      <c r="FZ499" s="1260"/>
      <c r="GA499" s="1260"/>
      <c r="GB499" s="1260"/>
      <c r="GC499" s="1260"/>
      <c r="GD499" s="1260"/>
      <c r="GE499" s="1260"/>
      <c r="GF499" s="1260"/>
      <c r="GG499" s="1260"/>
      <c r="GH499" s="1260"/>
      <c r="GI499" s="1260"/>
      <c r="GJ499" s="1260"/>
      <c r="GK499" s="1260"/>
      <c r="GL499" s="1260"/>
      <c r="GM499" s="1260"/>
      <c r="GN499" s="1260"/>
      <c r="GO499" s="1260"/>
      <c r="GP499" s="1260"/>
      <c r="GQ499" s="1260"/>
      <c r="GR499" s="1260"/>
      <c r="GS499" s="1260"/>
      <c r="GT499" s="1260"/>
      <c r="GU499" s="1260"/>
    </row>
    <row r="500" spans="1:203" s="1275" customFormat="1" ht="28.5" outlineLevel="1" x14ac:dyDescent="0.25">
      <c r="A500" s="1287" t="s">
        <v>1636</v>
      </c>
      <c r="B500" s="1213" t="s">
        <v>1518</v>
      </c>
      <c r="C500" s="1177" t="s">
        <v>1189</v>
      </c>
      <c r="D500" s="1177">
        <v>14</v>
      </c>
      <c r="E500" s="1222">
        <v>12208</v>
      </c>
      <c r="F500" s="1223">
        <f>D500*E500</f>
        <v>170912</v>
      </c>
      <c r="G500" s="1222">
        <v>14998</v>
      </c>
      <c r="H500" s="1223">
        <f>D500*G500</f>
        <v>209972</v>
      </c>
      <c r="I500" s="1306">
        <f>E500*D500+D500*G500</f>
        <v>380884</v>
      </c>
      <c r="J500" s="1306"/>
      <c r="K500" s="1179"/>
      <c r="L500" s="1225">
        <v>12208</v>
      </c>
      <c r="M500" s="1226">
        <f>K500*L500</f>
        <v>0</v>
      </c>
      <c r="N500" s="1225">
        <v>14998</v>
      </c>
      <c r="O500" s="1226">
        <f>K500*N500</f>
        <v>0</v>
      </c>
      <c r="P500" s="1188">
        <f>L500*K500+K500*N500</f>
        <v>0</v>
      </c>
      <c r="Q500" s="1179"/>
      <c r="R500" s="1225">
        <v>12208</v>
      </c>
      <c r="S500" s="1226">
        <f>Q500*R500</f>
        <v>0</v>
      </c>
      <c r="T500" s="1225">
        <v>14998</v>
      </c>
      <c r="U500" s="1226">
        <f>Q500*T500</f>
        <v>0</v>
      </c>
      <c r="V500" s="1188">
        <f>R500*Q500+Q500*T500</f>
        <v>0</v>
      </c>
      <c r="W500" s="1188">
        <v>14</v>
      </c>
      <c r="X500" s="1225">
        <v>12208</v>
      </c>
      <c r="Y500" s="1226">
        <f>W500*X500</f>
        <v>170912</v>
      </c>
      <c r="Z500" s="1225">
        <v>14998</v>
      </c>
      <c r="AA500" s="1226">
        <f>W500*Z500</f>
        <v>209972</v>
      </c>
      <c r="AB500" s="1188">
        <f>X500*W500+W500*Z500</f>
        <v>380884</v>
      </c>
      <c r="AC500" s="1179"/>
      <c r="AD500" s="1225">
        <v>12208</v>
      </c>
      <c r="AE500" s="1226">
        <f>AC500*AD500</f>
        <v>0</v>
      </c>
      <c r="AF500" s="1225">
        <v>14998</v>
      </c>
      <c r="AG500" s="1226">
        <f>AC500*AF500</f>
        <v>0</v>
      </c>
      <c r="AH500" s="1188">
        <f>AD500*AC500+AC500*AF500</f>
        <v>0</v>
      </c>
      <c r="AI500" s="1179"/>
      <c r="AJ500" s="1225">
        <v>12208</v>
      </c>
      <c r="AK500" s="1226">
        <f>AI500*AJ500</f>
        <v>0</v>
      </c>
      <c r="AL500" s="1225">
        <v>14998</v>
      </c>
      <c r="AM500" s="1226">
        <f>AI500*AL500</f>
        <v>0</v>
      </c>
      <c r="AN500" s="1188">
        <f>AJ500*AI500+AI500*AL500</f>
        <v>0</v>
      </c>
      <c r="AO500" s="1179"/>
      <c r="AP500" s="1225">
        <v>12208</v>
      </c>
      <c r="AQ500" s="1226">
        <f>AO500*AP500</f>
        <v>0</v>
      </c>
      <c r="AR500" s="1225">
        <v>14998</v>
      </c>
      <c r="AS500" s="1226">
        <f>AO500*AR500</f>
        <v>0</v>
      </c>
      <c r="AT500" s="1188">
        <f>AP500*AO500+AO500*AR500</f>
        <v>0</v>
      </c>
      <c r="AU500" s="1179"/>
      <c r="AV500" s="1225">
        <v>12208</v>
      </c>
      <c r="AW500" s="1226">
        <f>AU500*AV500</f>
        <v>0</v>
      </c>
      <c r="AX500" s="1225">
        <v>14998</v>
      </c>
      <c r="AY500" s="1226">
        <f>AU500*AX500</f>
        <v>0</v>
      </c>
      <c r="AZ500" s="1188">
        <f>AV500*AU500+AU500*AX500</f>
        <v>0</v>
      </c>
      <c r="BA500" s="1179"/>
      <c r="BB500" s="1222">
        <v>12208</v>
      </c>
      <c r="BC500" s="1223">
        <f>BA500*BB500</f>
        <v>0</v>
      </c>
      <c r="BD500" s="1222">
        <v>14998</v>
      </c>
      <c r="BE500" s="1223">
        <f>BA500*BD500</f>
        <v>0</v>
      </c>
      <c r="BF500" s="1306">
        <f>BB500*BA500+BA500*BD500</f>
        <v>0</v>
      </c>
      <c r="BG500" s="1306"/>
      <c r="BH500" s="1166">
        <f t="shared" si="719"/>
        <v>14</v>
      </c>
      <c r="BI500" s="1222">
        <v>12208</v>
      </c>
      <c r="BJ500" s="1223">
        <f>BH500*BI500</f>
        <v>170912</v>
      </c>
      <c r="BK500" s="1222">
        <v>14998</v>
      </c>
      <c r="BL500" s="1223">
        <f>BH500*BK500</f>
        <v>209972</v>
      </c>
      <c r="BM500" s="1306">
        <f>BI500*BH500+BH500*BK500</f>
        <v>380884</v>
      </c>
      <c r="BN500" s="1166">
        <f t="shared" si="720"/>
        <v>0</v>
      </c>
      <c r="BO500" s="1222">
        <v>12208</v>
      </c>
      <c r="BP500" s="1223">
        <f>BN500*BO500</f>
        <v>0</v>
      </c>
      <c r="BQ500" s="1222">
        <v>14998</v>
      </c>
      <c r="BR500" s="1223">
        <f>BN500*BQ500</f>
        <v>0</v>
      </c>
      <c r="BS500" s="1306">
        <f>BO500*BN500+BN500*BQ500</f>
        <v>0</v>
      </c>
      <c r="BT500" s="1260"/>
      <c r="BU500" s="1260"/>
      <c r="BV500" s="1260"/>
      <c r="BW500" s="1260"/>
      <c r="BX500" s="1260"/>
      <c r="BY500" s="1260"/>
      <c r="BZ500" s="1260"/>
      <c r="CA500" s="1260"/>
      <c r="CB500" s="1260"/>
      <c r="CC500" s="1260"/>
      <c r="CD500" s="1260"/>
      <c r="CE500" s="1260"/>
      <c r="CF500" s="1260"/>
      <c r="CG500" s="1260"/>
      <c r="CH500" s="1260"/>
      <c r="CI500" s="1260"/>
      <c r="CJ500" s="1260"/>
      <c r="CK500" s="1260"/>
      <c r="CL500" s="1260"/>
      <c r="CM500" s="1260"/>
      <c r="CN500" s="1260"/>
      <c r="CO500" s="1260"/>
      <c r="CP500" s="1260"/>
      <c r="CQ500" s="1260"/>
      <c r="CR500" s="1260"/>
      <c r="CS500" s="1260"/>
      <c r="CT500" s="1260"/>
      <c r="CU500" s="1260"/>
      <c r="CV500" s="1260"/>
      <c r="CW500" s="1260"/>
      <c r="CX500" s="1260"/>
      <c r="CY500" s="1260"/>
      <c r="CZ500" s="1260"/>
      <c r="DA500" s="1260"/>
      <c r="DB500" s="1260"/>
      <c r="DC500" s="1260"/>
      <c r="DD500" s="1260"/>
      <c r="DE500" s="1260"/>
      <c r="DF500" s="1260"/>
      <c r="DG500" s="1260"/>
      <c r="DH500" s="1260"/>
      <c r="DI500" s="1260"/>
      <c r="DJ500" s="1260"/>
      <c r="DK500" s="1260"/>
      <c r="DL500" s="1260"/>
      <c r="DM500" s="1260"/>
      <c r="DN500" s="1260"/>
      <c r="DO500" s="1260"/>
      <c r="DP500" s="1260"/>
      <c r="DQ500" s="1260"/>
      <c r="DR500" s="1260"/>
      <c r="DS500" s="1260"/>
      <c r="DT500" s="1260"/>
      <c r="DU500" s="1260"/>
      <c r="DV500" s="1260"/>
      <c r="DW500" s="1260"/>
      <c r="DX500" s="1260"/>
      <c r="DY500" s="1260"/>
      <c r="DZ500" s="1260"/>
      <c r="EA500" s="1260"/>
      <c r="EB500" s="1260"/>
      <c r="EC500" s="1260"/>
      <c r="ED500" s="1260"/>
      <c r="EE500" s="1260"/>
      <c r="EF500" s="1260"/>
      <c r="EG500" s="1260"/>
      <c r="EH500" s="1260"/>
      <c r="EI500" s="1260"/>
      <c r="EJ500" s="1260"/>
      <c r="EK500" s="1260"/>
      <c r="EL500" s="1260"/>
      <c r="EM500" s="1260"/>
      <c r="EN500" s="1260"/>
      <c r="EO500" s="1260"/>
      <c r="EP500" s="1260"/>
      <c r="EQ500" s="1260"/>
      <c r="ER500" s="1260"/>
      <c r="ES500" s="1260"/>
      <c r="ET500" s="1260"/>
      <c r="EU500" s="1260"/>
      <c r="EV500" s="1260"/>
      <c r="EW500" s="1260"/>
      <c r="EX500" s="1260"/>
      <c r="EY500" s="1260"/>
      <c r="EZ500" s="1260"/>
      <c r="FA500" s="1260"/>
      <c r="FB500" s="1260"/>
      <c r="FC500" s="1260"/>
      <c r="FD500" s="1260"/>
      <c r="FE500" s="1260"/>
      <c r="FF500" s="1260"/>
      <c r="FG500" s="1260"/>
      <c r="FH500" s="1260"/>
      <c r="FI500" s="1260"/>
      <c r="FJ500" s="1260"/>
      <c r="FK500" s="1260"/>
      <c r="FL500" s="1260"/>
      <c r="FM500" s="1260"/>
      <c r="FN500" s="1260"/>
      <c r="FO500" s="1260"/>
      <c r="FP500" s="1260"/>
      <c r="FQ500" s="1260"/>
      <c r="FR500" s="1260"/>
      <c r="FS500" s="1260"/>
      <c r="FT500" s="1260"/>
      <c r="FU500" s="1260"/>
      <c r="FV500" s="1260"/>
      <c r="FW500" s="1260"/>
      <c r="FX500" s="1260"/>
      <c r="FY500" s="1260"/>
      <c r="FZ500" s="1260"/>
      <c r="GA500" s="1260"/>
      <c r="GB500" s="1260"/>
      <c r="GC500" s="1260"/>
      <c r="GD500" s="1260"/>
      <c r="GE500" s="1260"/>
      <c r="GF500" s="1260"/>
      <c r="GG500" s="1260"/>
      <c r="GH500" s="1260"/>
      <c r="GI500" s="1260"/>
      <c r="GJ500" s="1260"/>
      <c r="GK500" s="1260"/>
      <c r="GL500" s="1260"/>
      <c r="GM500" s="1260"/>
      <c r="GN500" s="1260"/>
      <c r="GO500" s="1260"/>
      <c r="GP500" s="1260"/>
      <c r="GQ500" s="1260"/>
      <c r="GR500" s="1260"/>
      <c r="GS500" s="1260"/>
      <c r="GT500" s="1260"/>
      <c r="GU500" s="1260"/>
    </row>
    <row r="501" spans="1:203" s="1275" customFormat="1" ht="15" hidden="1" outlineLevel="1" x14ac:dyDescent="0.25">
      <c r="A501" s="1289" t="s">
        <v>1637</v>
      </c>
      <c r="B501" s="1210" t="s">
        <v>1638</v>
      </c>
      <c r="C501" s="1191"/>
      <c r="D501" s="1191"/>
      <c r="E501" s="1276"/>
      <c r="F501" s="1304">
        <f>F502+F503+F504+F505</f>
        <v>474403.4</v>
      </c>
      <c r="G501" s="1276"/>
      <c r="H501" s="1304">
        <f>H502+H503+H504+H505</f>
        <v>410962.5</v>
      </c>
      <c r="I501" s="1304">
        <f>I502+I503+I504+I505</f>
        <v>885365.9</v>
      </c>
      <c r="J501" s="1304"/>
      <c r="K501" s="1192"/>
      <c r="L501" s="1277"/>
      <c r="M501" s="1193">
        <f>M502+M503+M504+M505</f>
        <v>0</v>
      </c>
      <c r="N501" s="1277"/>
      <c r="O501" s="1193">
        <f>O502+O503+O504+O505</f>
        <v>0</v>
      </c>
      <c r="P501" s="1193">
        <f>P502+P503+P504+P505</f>
        <v>0</v>
      </c>
      <c r="Q501" s="1192"/>
      <c r="R501" s="1277"/>
      <c r="S501" s="1193">
        <f>S502+S503+S504+S505</f>
        <v>0</v>
      </c>
      <c r="T501" s="1277"/>
      <c r="U501" s="1193">
        <f>U502+U503+U504+U505</f>
        <v>0</v>
      </c>
      <c r="V501" s="1193">
        <f>V502+V503+V504+V505</f>
        <v>0</v>
      </c>
      <c r="W501" s="1193"/>
      <c r="X501" s="1277"/>
      <c r="Y501" s="1193">
        <f>Y502+Y503+Y504+Y505</f>
        <v>0</v>
      </c>
      <c r="Z501" s="1277"/>
      <c r="AA501" s="1193">
        <f>AA502+AA503+AA504+AA505</f>
        <v>0</v>
      </c>
      <c r="AB501" s="1193">
        <f>AB502+AB503+AB504+AB505</f>
        <v>0</v>
      </c>
      <c r="AC501" s="1192"/>
      <c r="AD501" s="1277"/>
      <c r="AE501" s="1193">
        <f>AE502+AE503+AE504+AE505</f>
        <v>0</v>
      </c>
      <c r="AF501" s="1277"/>
      <c r="AG501" s="1193">
        <f>AG502+AG503+AG504+AG505</f>
        <v>0</v>
      </c>
      <c r="AH501" s="1193">
        <f>AH502+AH503+AH504+AH505</f>
        <v>0</v>
      </c>
      <c r="AI501" s="1192"/>
      <c r="AJ501" s="1277"/>
      <c r="AK501" s="1193">
        <f>AK502+AK503+AK504+AK505</f>
        <v>0</v>
      </c>
      <c r="AL501" s="1277"/>
      <c r="AM501" s="1193">
        <f>AM502+AM503+AM504+AM505</f>
        <v>0</v>
      </c>
      <c r="AN501" s="1193">
        <f>AN502+AN503+AN504+AN505</f>
        <v>0</v>
      </c>
      <c r="AO501" s="1192"/>
      <c r="AP501" s="1277"/>
      <c r="AQ501" s="1193">
        <f>AQ502+AQ503+AQ504+AQ505</f>
        <v>0</v>
      </c>
      <c r="AR501" s="1277"/>
      <c r="AS501" s="1193">
        <f>AS502+AS503+AS504+AS505</f>
        <v>0</v>
      </c>
      <c r="AT501" s="1193">
        <f>AT502+AT503+AT504+AT505</f>
        <v>0</v>
      </c>
      <c r="AU501" s="1192"/>
      <c r="AV501" s="1277"/>
      <c r="AW501" s="1193">
        <f>AW502+AW503+AW504+AW505</f>
        <v>0</v>
      </c>
      <c r="AX501" s="1277"/>
      <c r="AY501" s="1193">
        <f>AY502+AY503+AY504+AY505</f>
        <v>0</v>
      </c>
      <c r="AZ501" s="1193">
        <f>AZ502+AZ503+AZ504+AZ505</f>
        <v>0</v>
      </c>
      <c r="BA501" s="1192"/>
      <c r="BB501" s="1276"/>
      <c r="BC501" s="1304">
        <f>BC502+BC503+BC504+BC505</f>
        <v>0</v>
      </c>
      <c r="BD501" s="1276"/>
      <c r="BE501" s="1304">
        <f>BE502+BE503+BE504+BE505</f>
        <v>0</v>
      </c>
      <c r="BF501" s="1304">
        <f>BF502+BF503+BF504+BF505</f>
        <v>0</v>
      </c>
      <c r="BG501" s="1304"/>
      <c r="BH501" s="1166">
        <f t="shared" si="719"/>
        <v>0</v>
      </c>
      <c r="BI501" s="1276"/>
      <c r="BJ501" s="1304">
        <f>BJ502+BJ503+BJ504+BJ505</f>
        <v>0</v>
      </c>
      <c r="BK501" s="1276"/>
      <c r="BL501" s="1304">
        <f>BL502+BL503+BL504+BL505</f>
        <v>0</v>
      </c>
      <c r="BM501" s="1304">
        <f>BM502+BM503+BM504+BM505</f>
        <v>0</v>
      </c>
      <c r="BN501" s="1166">
        <f t="shared" si="720"/>
        <v>0</v>
      </c>
      <c r="BO501" s="1276"/>
      <c r="BP501" s="1304">
        <f>BP502+BP503+BP504+BP505</f>
        <v>474403.4</v>
      </c>
      <c r="BQ501" s="1276"/>
      <c r="BR501" s="1304">
        <f>BR502+BR503+BR504+BR505</f>
        <v>410962.5</v>
      </c>
      <c r="BS501" s="1304">
        <f>BS502+BS503+BS504+BS505</f>
        <v>885365.9</v>
      </c>
      <c r="BT501" s="1260"/>
      <c r="BU501" s="1260"/>
      <c r="BV501" s="1260"/>
      <c r="BW501" s="1260"/>
      <c r="BX501" s="1260"/>
      <c r="BY501" s="1260"/>
      <c r="BZ501" s="1260"/>
      <c r="CA501" s="1260"/>
      <c r="CB501" s="1260"/>
      <c r="CC501" s="1260"/>
      <c r="CD501" s="1260"/>
      <c r="CE501" s="1260"/>
      <c r="CF501" s="1260"/>
      <c r="CG501" s="1260"/>
      <c r="CH501" s="1260"/>
      <c r="CI501" s="1260"/>
      <c r="CJ501" s="1260"/>
      <c r="CK501" s="1260"/>
      <c r="CL501" s="1260"/>
      <c r="CM501" s="1260"/>
      <c r="CN501" s="1260"/>
      <c r="CO501" s="1260"/>
      <c r="CP501" s="1260"/>
      <c r="CQ501" s="1260"/>
      <c r="CR501" s="1260"/>
      <c r="CS501" s="1260"/>
      <c r="CT501" s="1260"/>
      <c r="CU501" s="1260"/>
      <c r="CV501" s="1260"/>
      <c r="CW501" s="1260"/>
      <c r="CX501" s="1260"/>
      <c r="CY501" s="1260"/>
      <c r="CZ501" s="1260"/>
      <c r="DA501" s="1260"/>
      <c r="DB501" s="1260"/>
      <c r="DC501" s="1260"/>
      <c r="DD501" s="1260"/>
      <c r="DE501" s="1260"/>
      <c r="DF501" s="1260"/>
      <c r="DG501" s="1260"/>
      <c r="DH501" s="1260"/>
      <c r="DI501" s="1260"/>
      <c r="DJ501" s="1260"/>
      <c r="DK501" s="1260"/>
      <c r="DL501" s="1260"/>
      <c r="DM501" s="1260"/>
      <c r="DN501" s="1260"/>
      <c r="DO501" s="1260"/>
      <c r="DP501" s="1260"/>
      <c r="DQ501" s="1260"/>
      <c r="DR501" s="1260"/>
      <c r="DS501" s="1260"/>
      <c r="DT501" s="1260"/>
      <c r="DU501" s="1260"/>
      <c r="DV501" s="1260"/>
      <c r="DW501" s="1260"/>
      <c r="DX501" s="1260"/>
      <c r="DY501" s="1260"/>
      <c r="DZ501" s="1260"/>
      <c r="EA501" s="1260"/>
      <c r="EB501" s="1260"/>
      <c r="EC501" s="1260"/>
      <c r="ED501" s="1260"/>
      <c r="EE501" s="1260"/>
      <c r="EF501" s="1260"/>
      <c r="EG501" s="1260"/>
      <c r="EH501" s="1260"/>
      <c r="EI501" s="1260"/>
      <c r="EJ501" s="1260"/>
      <c r="EK501" s="1260"/>
      <c r="EL501" s="1260"/>
      <c r="EM501" s="1260"/>
      <c r="EN501" s="1260"/>
      <c r="EO501" s="1260"/>
      <c r="EP501" s="1260"/>
      <c r="EQ501" s="1260"/>
      <c r="ER501" s="1260"/>
      <c r="ES501" s="1260"/>
      <c r="ET501" s="1260"/>
      <c r="EU501" s="1260"/>
      <c r="EV501" s="1260"/>
      <c r="EW501" s="1260"/>
      <c r="EX501" s="1260"/>
      <c r="EY501" s="1260"/>
      <c r="EZ501" s="1260"/>
      <c r="FA501" s="1260"/>
      <c r="FB501" s="1260"/>
      <c r="FC501" s="1260"/>
      <c r="FD501" s="1260"/>
      <c r="FE501" s="1260"/>
      <c r="FF501" s="1260"/>
      <c r="FG501" s="1260"/>
      <c r="FH501" s="1260"/>
      <c r="FI501" s="1260"/>
      <c r="FJ501" s="1260"/>
      <c r="FK501" s="1260"/>
      <c r="FL501" s="1260"/>
      <c r="FM501" s="1260"/>
      <c r="FN501" s="1260"/>
      <c r="FO501" s="1260"/>
      <c r="FP501" s="1260"/>
      <c r="FQ501" s="1260"/>
      <c r="FR501" s="1260"/>
      <c r="FS501" s="1260"/>
      <c r="FT501" s="1260"/>
      <c r="FU501" s="1260"/>
      <c r="FV501" s="1260"/>
      <c r="FW501" s="1260"/>
      <c r="FX501" s="1260"/>
      <c r="FY501" s="1260"/>
      <c r="FZ501" s="1260"/>
      <c r="GA501" s="1260"/>
      <c r="GB501" s="1260"/>
      <c r="GC501" s="1260"/>
      <c r="GD501" s="1260"/>
      <c r="GE501" s="1260"/>
      <c r="GF501" s="1260"/>
      <c r="GG501" s="1260"/>
      <c r="GH501" s="1260"/>
      <c r="GI501" s="1260"/>
      <c r="GJ501" s="1260"/>
      <c r="GK501" s="1260"/>
      <c r="GL501" s="1260"/>
      <c r="GM501" s="1260"/>
      <c r="GN501" s="1260"/>
      <c r="GO501" s="1260"/>
      <c r="GP501" s="1260"/>
      <c r="GQ501" s="1260"/>
      <c r="GR501" s="1260"/>
      <c r="GS501" s="1260"/>
      <c r="GT501" s="1260"/>
      <c r="GU501" s="1260"/>
    </row>
    <row r="502" spans="1:203" s="1275" customFormat="1" ht="28.5" hidden="1" outlineLevel="1" x14ac:dyDescent="0.25">
      <c r="A502" s="1287" t="s">
        <v>1639</v>
      </c>
      <c r="B502" s="1248" t="s">
        <v>1640</v>
      </c>
      <c r="C502" s="1177" t="s">
        <v>1167</v>
      </c>
      <c r="D502" s="1177">
        <v>140</v>
      </c>
      <c r="E502" s="1222">
        <v>589.5</v>
      </c>
      <c r="F502" s="1223">
        <f>D502*E502</f>
        <v>82530</v>
      </c>
      <c r="G502" s="1222">
        <v>364</v>
      </c>
      <c r="H502" s="1223">
        <f>D502*G502</f>
        <v>50960</v>
      </c>
      <c r="I502" s="1223">
        <f>E502*D502+G502*D502</f>
        <v>133490</v>
      </c>
      <c r="J502" s="1223"/>
      <c r="K502" s="1179"/>
      <c r="L502" s="1225">
        <v>589.5</v>
      </c>
      <c r="M502" s="1226">
        <f>K502*L502</f>
        <v>0</v>
      </c>
      <c r="N502" s="1225">
        <v>364</v>
      </c>
      <c r="O502" s="1226">
        <f>K502*N502</f>
        <v>0</v>
      </c>
      <c r="P502" s="1226">
        <f>L502*K502+N502*K502</f>
        <v>0</v>
      </c>
      <c r="Q502" s="1179"/>
      <c r="R502" s="1225">
        <v>589.5</v>
      </c>
      <c r="S502" s="1226">
        <f>Q502*R502</f>
        <v>0</v>
      </c>
      <c r="T502" s="1225">
        <v>364</v>
      </c>
      <c r="U502" s="1226">
        <f>Q502*T502</f>
        <v>0</v>
      </c>
      <c r="V502" s="1226">
        <f>R502*Q502+T502*Q502</f>
        <v>0</v>
      </c>
      <c r="W502" s="1188"/>
      <c r="X502" s="1225">
        <v>589.5</v>
      </c>
      <c r="Y502" s="1226">
        <f>W502*X502</f>
        <v>0</v>
      </c>
      <c r="Z502" s="1225">
        <v>364</v>
      </c>
      <c r="AA502" s="1226">
        <f>W502*Z502</f>
        <v>0</v>
      </c>
      <c r="AB502" s="1226">
        <f>X502*W502+Z502*W502</f>
        <v>0</v>
      </c>
      <c r="AC502" s="1179"/>
      <c r="AD502" s="1225">
        <v>589.5</v>
      </c>
      <c r="AE502" s="1226">
        <f>AC502*AD502</f>
        <v>0</v>
      </c>
      <c r="AF502" s="1225">
        <v>364</v>
      </c>
      <c r="AG502" s="1226">
        <f>AC502*AF502</f>
        <v>0</v>
      </c>
      <c r="AH502" s="1226">
        <f>AD502*AC502+AF502*AC502</f>
        <v>0</v>
      </c>
      <c r="AI502" s="1179"/>
      <c r="AJ502" s="1225">
        <v>589.5</v>
      </c>
      <c r="AK502" s="1226">
        <f>AI502*AJ502</f>
        <v>0</v>
      </c>
      <c r="AL502" s="1225">
        <v>364</v>
      </c>
      <c r="AM502" s="1226">
        <f>AI502*AL502</f>
        <v>0</v>
      </c>
      <c r="AN502" s="1226">
        <f>AJ502*AI502+AL502*AI502</f>
        <v>0</v>
      </c>
      <c r="AO502" s="1179"/>
      <c r="AP502" s="1225">
        <v>589.5</v>
      </c>
      <c r="AQ502" s="1226">
        <f>AO502*AP502</f>
        <v>0</v>
      </c>
      <c r="AR502" s="1225">
        <v>364</v>
      </c>
      <c r="AS502" s="1226">
        <f>AO502*AR502</f>
        <v>0</v>
      </c>
      <c r="AT502" s="1226">
        <f>AP502*AO502+AR502*AO502</f>
        <v>0</v>
      </c>
      <c r="AU502" s="1179"/>
      <c r="AV502" s="1225">
        <v>589.5</v>
      </c>
      <c r="AW502" s="1226">
        <f>AU502*AV502</f>
        <v>0</v>
      </c>
      <c r="AX502" s="1225">
        <v>364</v>
      </c>
      <c r="AY502" s="1226">
        <f>AU502*AX502</f>
        <v>0</v>
      </c>
      <c r="AZ502" s="1226">
        <f>AV502*AU502+AX502*AU502</f>
        <v>0</v>
      </c>
      <c r="BA502" s="1179"/>
      <c r="BB502" s="1222">
        <v>589.5</v>
      </c>
      <c r="BC502" s="1223">
        <f>BA502*BB502</f>
        <v>0</v>
      </c>
      <c r="BD502" s="1222">
        <v>364</v>
      </c>
      <c r="BE502" s="1223">
        <f>BA502*BD502</f>
        <v>0</v>
      </c>
      <c r="BF502" s="1223">
        <f>BB502*BA502+BD502*BA502</f>
        <v>0</v>
      </c>
      <c r="BG502" s="1223"/>
      <c r="BH502" s="1166">
        <f t="shared" si="719"/>
        <v>0</v>
      </c>
      <c r="BI502" s="1222">
        <v>589.5</v>
      </c>
      <c r="BJ502" s="1223">
        <f>BH502*BI502</f>
        <v>0</v>
      </c>
      <c r="BK502" s="1222">
        <v>364</v>
      </c>
      <c r="BL502" s="1223">
        <f>BH502*BK502</f>
        <v>0</v>
      </c>
      <c r="BM502" s="1223">
        <f>BI502*BH502+BK502*BH502</f>
        <v>0</v>
      </c>
      <c r="BN502" s="1166">
        <f t="shared" si="720"/>
        <v>140</v>
      </c>
      <c r="BO502" s="1222">
        <v>589.5</v>
      </c>
      <c r="BP502" s="1223">
        <f>BN502*BO502</f>
        <v>82530</v>
      </c>
      <c r="BQ502" s="1222">
        <v>364</v>
      </c>
      <c r="BR502" s="1223">
        <f>BN502*BQ502</f>
        <v>50960</v>
      </c>
      <c r="BS502" s="1223">
        <f>BO502*BN502+BQ502*BN502</f>
        <v>133490</v>
      </c>
      <c r="BT502" s="1260"/>
      <c r="BU502" s="1260"/>
      <c r="BV502" s="1260"/>
      <c r="BW502" s="1260"/>
      <c r="BX502" s="1260"/>
      <c r="BY502" s="1260"/>
      <c r="BZ502" s="1260"/>
      <c r="CA502" s="1260"/>
      <c r="CB502" s="1260"/>
      <c r="CC502" s="1260"/>
      <c r="CD502" s="1260"/>
      <c r="CE502" s="1260"/>
      <c r="CF502" s="1260"/>
      <c r="CG502" s="1260"/>
      <c r="CH502" s="1260"/>
      <c r="CI502" s="1260"/>
      <c r="CJ502" s="1260"/>
      <c r="CK502" s="1260"/>
      <c r="CL502" s="1260"/>
      <c r="CM502" s="1260"/>
      <c r="CN502" s="1260"/>
      <c r="CO502" s="1260"/>
      <c r="CP502" s="1260"/>
      <c r="CQ502" s="1260"/>
      <c r="CR502" s="1260"/>
      <c r="CS502" s="1260"/>
      <c r="CT502" s="1260"/>
      <c r="CU502" s="1260"/>
      <c r="CV502" s="1260"/>
      <c r="CW502" s="1260"/>
      <c r="CX502" s="1260"/>
      <c r="CY502" s="1260"/>
      <c r="CZ502" s="1260"/>
      <c r="DA502" s="1260"/>
      <c r="DB502" s="1260"/>
      <c r="DC502" s="1260"/>
      <c r="DD502" s="1260"/>
      <c r="DE502" s="1260"/>
      <c r="DF502" s="1260"/>
      <c r="DG502" s="1260"/>
      <c r="DH502" s="1260"/>
      <c r="DI502" s="1260"/>
      <c r="DJ502" s="1260"/>
      <c r="DK502" s="1260"/>
      <c r="DL502" s="1260"/>
      <c r="DM502" s="1260"/>
      <c r="DN502" s="1260"/>
      <c r="DO502" s="1260"/>
      <c r="DP502" s="1260"/>
      <c r="DQ502" s="1260"/>
      <c r="DR502" s="1260"/>
      <c r="DS502" s="1260"/>
      <c r="DT502" s="1260"/>
      <c r="DU502" s="1260"/>
      <c r="DV502" s="1260"/>
      <c r="DW502" s="1260"/>
      <c r="DX502" s="1260"/>
      <c r="DY502" s="1260"/>
      <c r="DZ502" s="1260"/>
      <c r="EA502" s="1260"/>
      <c r="EB502" s="1260"/>
      <c r="EC502" s="1260"/>
      <c r="ED502" s="1260"/>
      <c r="EE502" s="1260"/>
      <c r="EF502" s="1260"/>
      <c r="EG502" s="1260"/>
      <c r="EH502" s="1260"/>
      <c r="EI502" s="1260"/>
      <c r="EJ502" s="1260"/>
      <c r="EK502" s="1260"/>
      <c r="EL502" s="1260"/>
      <c r="EM502" s="1260"/>
      <c r="EN502" s="1260"/>
      <c r="EO502" s="1260"/>
      <c r="EP502" s="1260"/>
      <c r="EQ502" s="1260"/>
      <c r="ER502" s="1260"/>
      <c r="ES502" s="1260"/>
      <c r="ET502" s="1260"/>
      <c r="EU502" s="1260"/>
      <c r="EV502" s="1260"/>
      <c r="EW502" s="1260"/>
      <c r="EX502" s="1260"/>
      <c r="EY502" s="1260"/>
      <c r="EZ502" s="1260"/>
      <c r="FA502" s="1260"/>
      <c r="FB502" s="1260"/>
      <c r="FC502" s="1260"/>
      <c r="FD502" s="1260"/>
      <c r="FE502" s="1260"/>
      <c r="FF502" s="1260"/>
      <c r="FG502" s="1260"/>
      <c r="FH502" s="1260"/>
      <c r="FI502" s="1260"/>
      <c r="FJ502" s="1260"/>
      <c r="FK502" s="1260"/>
      <c r="FL502" s="1260"/>
      <c r="FM502" s="1260"/>
      <c r="FN502" s="1260"/>
      <c r="FO502" s="1260"/>
      <c r="FP502" s="1260"/>
      <c r="FQ502" s="1260"/>
      <c r="FR502" s="1260"/>
      <c r="FS502" s="1260"/>
      <c r="FT502" s="1260"/>
      <c r="FU502" s="1260"/>
      <c r="FV502" s="1260"/>
      <c r="FW502" s="1260"/>
      <c r="FX502" s="1260"/>
      <c r="FY502" s="1260"/>
      <c r="FZ502" s="1260"/>
      <c r="GA502" s="1260"/>
      <c r="GB502" s="1260"/>
      <c r="GC502" s="1260"/>
      <c r="GD502" s="1260"/>
      <c r="GE502" s="1260"/>
      <c r="GF502" s="1260"/>
      <c r="GG502" s="1260"/>
      <c r="GH502" s="1260"/>
      <c r="GI502" s="1260"/>
      <c r="GJ502" s="1260"/>
      <c r="GK502" s="1260"/>
      <c r="GL502" s="1260"/>
      <c r="GM502" s="1260"/>
      <c r="GN502" s="1260"/>
      <c r="GO502" s="1260"/>
      <c r="GP502" s="1260"/>
      <c r="GQ502" s="1260"/>
      <c r="GR502" s="1260"/>
      <c r="GS502" s="1260"/>
      <c r="GT502" s="1260"/>
      <c r="GU502" s="1260"/>
    </row>
    <row r="503" spans="1:203" s="1275" customFormat="1" ht="15" hidden="1" outlineLevel="1" x14ac:dyDescent="0.25">
      <c r="A503" s="1287" t="s">
        <v>1641</v>
      </c>
      <c r="B503" s="1248" t="s">
        <v>1642</v>
      </c>
      <c r="C503" s="1177" t="s">
        <v>1167</v>
      </c>
      <c r="D503" s="1177">
        <v>125</v>
      </c>
      <c r="E503" s="1222">
        <v>1506.5</v>
      </c>
      <c r="F503" s="1223">
        <f>D503*E503</f>
        <v>188312.5</v>
      </c>
      <c r="G503" s="1222">
        <v>1049.0999999999999</v>
      </c>
      <c r="H503" s="1223">
        <f>D503*G503</f>
        <v>131137.5</v>
      </c>
      <c r="I503" s="1223">
        <f>E503*D503+G503*D503</f>
        <v>319450</v>
      </c>
      <c r="J503" s="1223"/>
      <c r="K503" s="1179"/>
      <c r="L503" s="1225">
        <v>1506.5</v>
      </c>
      <c r="M503" s="1226">
        <f>K503*L503</f>
        <v>0</v>
      </c>
      <c r="N503" s="1225">
        <v>1049.0999999999999</v>
      </c>
      <c r="O503" s="1226">
        <f>K503*N503</f>
        <v>0</v>
      </c>
      <c r="P503" s="1226">
        <f>L503*K503+N503*K503</f>
        <v>0</v>
      </c>
      <c r="Q503" s="1179"/>
      <c r="R503" s="1225">
        <v>1506.5</v>
      </c>
      <c r="S503" s="1226">
        <f>Q503*R503</f>
        <v>0</v>
      </c>
      <c r="T503" s="1225">
        <v>1049.0999999999999</v>
      </c>
      <c r="U503" s="1226">
        <f>Q503*T503</f>
        <v>0</v>
      </c>
      <c r="V503" s="1226">
        <f>R503*Q503+T503*Q503</f>
        <v>0</v>
      </c>
      <c r="W503" s="1188"/>
      <c r="X503" s="1225">
        <v>1506.5</v>
      </c>
      <c r="Y503" s="1226">
        <f>W503*X503</f>
        <v>0</v>
      </c>
      <c r="Z503" s="1225">
        <v>1049.0999999999999</v>
      </c>
      <c r="AA503" s="1226">
        <f>W503*Z503</f>
        <v>0</v>
      </c>
      <c r="AB503" s="1226">
        <f>X503*W503+Z503*W503</f>
        <v>0</v>
      </c>
      <c r="AC503" s="1179"/>
      <c r="AD503" s="1225">
        <v>1506.5</v>
      </c>
      <c r="AE503" s="1226">
        <f>AC503*AD503</f>
        <v>0</v>
      </c>
      <c r="AF503" s="1225">
        <v>1049.0999999999999</v>
      </c>
      <c r="AG503" s="1226">
        <f>AC503*AF503</f>
        <v>0</v>
      </c>
      <c r="AH503" s="1226">
        <f>AD503*AC503+AF503*AC503</f>
        <v>0</v>
      </c>
      <c r="AI503" s="1179"/>
      <c r="AJ503" s="1225">
        <v>1506.5</v>
      </c>
      <c r="AK503" s="1226">
        <f>AI503*AJ503</f>
        <v>0</v>
      </c>
      <c r="AL503" s="1225">
        <v>1049.0999999999999</v>
      </c>
      <c r="AM503" s="1226">
        <f>AI503*AL503</f>
        <v>0</v>
      </c>
      <c r="AN503" s="1226">
        <f>AJ503*AI503+AL503*AI503</f>
        <v>0</v>
      </c>
      <c r="AO503" s="1179"/>
      <c r="AP503" s="1225">
        <v>1506.5</v>
      </c>
      <c r="AQ503" s="1226">
        <f>AO503*AP503</f>
        <v>0</v>
      </c>
      <c r="AR503" s="1225">
        <v>1049.0999999999999</v>
      </c>
      <c r="AS503" s="1226">
        <f>AO503*AR503</f>
        <v>0</v>
      </c>
      <c r="AT503" s="1226">
        <f>AP503*AO503+AR503*AO503</f>
        <v>0</v>
      </c>
      <c r="AU503" s="1179"/>
      <c r="AV503" s="1225">
        <v>1506.5</v>
      </c>
      <c r="AW503" s="1226">
        <f>AU503*AV503</f>
        <v>0</v>
      </c>
      <c r="AX503" s="1225">
        <v>1049.0999999999999</v>
      </c>
      <c r="AY503" s="1226">
        <f>AU503*AX503</f>
        <v>0</v>
      </c>
      <c r="AZ503" s="1226">
        <f>AV503*AU503+AX503*AU503</f>
        <v>0</v>
      </c>
      <c r="BA503" s="1179"/>
      <c r="BB503" s="1222">
        <v>1506.5</v>
      </c>
      <c r="BC503" s="1223">
        <f>BA503*BB503</f>
        <v>0</v>
      </c>
      <c r="BD503" s="1222">
        <v>1049.0999999999999</v>
      </c>
      <c r="BE503" s="1223">
        <f>BA503*BD503</f>
        <v>0</v>
      </c>
      <c r="BF503" s="1223">
        <f>BB503*BA503+BD503*BA503</f>
        <v>0</v>
      </c>
      <c r="BG503" s="1223"/>
      <c r="BH503" s="1166">
        <f t="shared" si="719"/>
        <v>0</v>
      </c>
      <c r="BI503" s="1222">
        <v>1506.5</v>
      </c>
      <c r="BJ503" s="1223">
        <f>BH503*BI503</f>
        <v>0</v>
      </c>
      <c r="BK503" s="1222">
        <v>1049.0999999999999</v>
      </c>
      <c r="BL503" s="1223">
        <f>BH503*BK503</f>
        <v>0</v>
      </c>
      <c r="BM503" s="1223">
        <f>BI503*BH503+BK503*BH503</f>
        <v>0</v>
      </c>
      <c r="BN503" s="1166">
        <f t="shared" si="720"/>
        <v>125</v>
      </c>
      <c r="BO503" s="1222">
        <v>1506.5</v>
      </c>
      <c r="BP503" s="1223">
        <f>BN503*BO503</f>
        <v>188312.5</v>
      </c>
      <c r="BQ503" s="1222">
        <v>1049.0999999999999</v>
      </c>
      <c r="BR503" s="1223">
        <f>BN503*BQ503</f>
        <v>131137.5</v>
      </c>
      <c r="BS503" s="1223">
        <f>BO503*BN503+BQ503*BN503</f>
        <v>319450</v>
      </c>
      <c r="BT503" s="1260"/>
      <c r="BU503" s="1260"/>
      <c r="BV503" s="1260"/>
      <c r="BW503" s="1260"/>
      <c r="BX503" s="1260"/>
      <c r="BY503" s="1260"/>
      <c r="BZ503" s="1260"/>
      <c r="CA503" s="1260"/>
      <c r="CB503" s="1260"/>
      <c r="CC503" s="1260"/>
      <c r="CD503" s="1260"/>
      <c r="CE503" s="1260"/>
      <c r="CF503" s="1260"/>
      <c r="CG503" s="1260"/>
      <c r="CH503" s="1260"/>
      <c r="CI503" s="1260"/>
      <c r="CJ503" s="1260"/>
      <c r="CK503" s="1260"/>
      <c r="CL503" s="1260"/>
      <c r="CM503" s="1260"/>
      <c r="CN503" s="1260"/>
      <c r="CO503" s="1260"/>
      <c r="CP503" s="1260"/>
      <c r="CQ503" s="1260"/>
      <c r="CR503" s="1260"/>
      <c r="CS503" s="1260"/>
      <c r="CT503" s="1260"/>
      <c r="CU503" s="1260"/>
      <c r="CV503" s="1260"/>
      <c r="CW503" s="1260"/>
      <c r="CX503" s="1260"/>
      <c r="CY503" s="1260"/>
      <c r="CZ503" s="1260"/>
      <c r="DA503" s="1260"/>
      <c r="DB503" s="1260"/>
      <c r="DC503" s="1260"/>
      <c r="DD503" s="1260"/>
      <c r="DE503" s="1260"/>
      <c r="DF503" s="1260"/>
      <c r="DG503" s="1260"/>
      <c r="DH503" s="1260"/>
      <c r="DI503" s="1260"/>
      <c r="DJ503" s="1260"/>
      <c r="DK503" s="1260"/>
      <c r="DL503" s="1260"/>
      <c r="DM503" s="1260"/>
      <c r="DN503" s="1260"/>
      <c r="DO503" s="1260"/>
      <c r="DP503" s="1260"/>
      <c r="DQ503" s="1260"/>
      <c r="DR503" s="1260"/>
      <c r="DS503" s="1260"/>
      <c r="DT503" s="1260"/>
      <c r="DU503" s="1260"/>
      <c r="DV503" s="1260"/>
      <c r="DW503" s="1260"/>
      <c r="DX503" s="1260"/>
      <c r="DY503" s="1260"/>
      <c r="DZ503" s="1260"/>
      <c r="EA503" s="1260"/>
      <c r="EB503" s="1260"/>
      <c r="EC503" s="1260"/>
      <c r="ED503" s="1260"/>
      <c r="EE503" s="1260"/>
      <c r="EF503" s="1260"/>
      <c r="EG503" s="1260"/>
      <c r="EH503" s="1260"/>
      <c r="EI503" s="1260"/>
      <c r="EJ503" s="1260"/>
      <c r="EK503" s="1260"/>
      <c r="EL503" s="1260"/>
      <c r="EM503" s="1260"/>
      <c r="EN503" s="1260"/>
      <c r="EO503" s="1260"/>
      <c r="EP503" s="1260"/>
      <c r="EQ503" s="1260"/>
      <c r="ER503" s="1260"/>
      <c r="ES503" s="1260"/>
      <c r="ET503" s="1260"/>
      <c r="EU503" s="1260"/>
      <c r="EV503" s="1260"/>
      <c r="EW503" s="1260"/>
      <c r="EX503" s="1260"/>
      <c r="EY503" s="1260"/>
      <c r="EZ503" s="1260"/>
      <c r="FA503" s="1260"/>
      <c r="FB503" s="1260"/>
      <c r="FC503" s="1260"/>
      <c r="FD503" s="1260"/>
      <c r="FE503" s="1260"/>
      <c r="FF503" s="1260"/>
      <c r="FG503" s="1260"/>
      <c r="FH503" s="1260"/>
      <c r="FI503" s="1260"/>
      <c r="FJ503" s="1260"/>
      <c r="FK503" s="1260"/>
      <c r="FL503" s="1260"/>
      <c r="FM503" s="1260"/>
      <c r="FN503" s="1260"/>
      <c r="FO503" s="1260"/>
      <c r="FP503" s="1260"/>
      <c r="FQ503" s="1260"/>
      <c r="FR503" s="1260"/>
      <c r="FS503" s="1260"/>
      <c r="FT503" s="1260"/>
      <c r="FU503" s="1260"/>
      <c r="FV503" s="1260"/>
      <c r="FW503" s="1260"/>
      <c r="FX503" s="1260"/>
      <c r="FY503" s="1260"/>
      <c r="FZ503" s="1260"/>
      <c r="GA503" s="1260"/>
      <c r="GB503" s="1260"/>
      <c r="GC503" s="1260"/>
      <c r="GD503" s="1260"/>
      <c r="GE503" s="1260"/>
      <c r="GF503" s="1260"/>
      <c r="GG503" s="1260"/>
      <c r="GH503" s="1260"/>
      <c r="GI503" s="1260"/>
      <c r="GJ503" s="1260"/>
      <c r="GK503" s="1260"/>
      <c r="GL503" s="1260"/>
      <c r="GM503" s="1260"/>
      <c r="GN503" s="1260"/>
      <c r="GO503" s="1260"/>
      <c r="GP503" s="1260"/>
      <c r="GQ503" s="1260"/>
      <c r="GR503" s="1260"/>
      <c r="GS503" s="1260"/>
      <c r="GT503" s="1260"/>
      <c r="GU503" s="1260"/>
    </row>
    <row r="504" spans="1:203" s="1275" customFormat="1" ht="15" hidden="1" outlineLevel="1" x14ac:dyDescent="0.25">
      <c r="A504" s="1287" t="s">
        <v>1643</v>
      </c>
      <c r="B504" s="1248" t="s">
        <v>1644</v>
      </c>
      <c r="C504" s="1177" t="s">
        <v>1167</v>
      </c>
      <c r="D504" s="1177">
        <v>125</v>
      </c>
      <c r="E504" s="1222">
        <v>1244.5</v>
      </c>
      <c r="F504" s="1223">
        <f>D504*E504</f>
        <v>155562.5</v>
      </c>
      <c r="G504" s="1222">
        <v>1281.8</v>
      </c>
      <c r="H504" s="1223">
        <f>D504*G504</f>
        <v>160225</v>
      </c>
      <c r="I504" s="1223">
        <f>E504*D504+G504*D504</f>
        <v>315787.5</v>
      </c>
      <c r="J504" s="1223"/>
      <c r="K504" s="1179"/>
      <c r="L504" s="1225">
        <v>1244.5</v>
      </c>
      <c r="M504" s="1226">
        <f>K504*L504</f>
        <v>0</v>
      </c>
      <c r="N504" s="1225">
        <v>1281.8</v>
      </c>
      <c r="O504" s="1226">
        <f>K504*N504</f>
        <v>0</v>
      </c>
      <c r="P504" s="1226">
        <f>L504*K504+N504*K504</f>
        <v>0</v>
      </c>
      <c r="Q504" s="1179"/>
      <c r="R504" s="1225">
        <v>1244.5</v>
      </c>
      <c r="S504" s="1226">
        <f>Q504*R504</f>
        <v>0</v>
      </c>
      <c r="T504" s="1225">
        <v>1281.8</v>
      </c>
      <c r="U504" s="1226">
        <f>Q504*T504</f>
        <v>0</v>
      </c>
      <c r="V504" s="1226">
        <f>R504*Q504+T504*Q504</f>
        <v>0</v>
      </c>
      <c r="W504" s="1188"/>
      <c r="X504" s="1225">
        <v>1244.5</v>
      </c>
      <c r="Y504" s="1226">
        <f>W504*X504</f>
        <v>0</v>
      </c>
      <c r="Z504" s="1225">
        <v>1281.8</v>
      </c>
      <c r="AA504" s="1226">
        <f>W504*Z504</f>
        <v>0</v>
      </c>
      <c r="AB504" s="1226">
        <f>X504*W504+Z504*W504</f>
        <v>0</v>
      </c>
      <c r="AC504" s="1179"/>
      <c r="AD504" s="1225">
        <v>1244.5</v>
      </c>
      <c r="AE504" s="1226">
        <f>AC504*AD504</f>
        <v>0</v>
      </c>
      <c r="AF504" s="1225">
        <v>1281.8</v>
      </c>
      <c r="AG504" s="1226">
        <f>AC504*AF504</f>
        <v>0</v>
      </c>
      <c r="AH504" s="1226">
        <f>AD504*AC504+AF504*AC504</f>
        <v>0</v>
      </c>
      <c r="AI504" s="1179"/>
      <c r="AJ504" s="1225">
        <v>1244.5</v>
      </c>
      <c r="AK504" s="1226">
        <f>AI504*AJ504</f>
        <v>0</v>
      </c>
      <c r="AL504" s="1225">
        <v>1281.8</v>
      </c>
      <c r="AM504" s="1226">
        <f>AI504*AL504</f>
        <v>0</v>
      </c>
      <c r="AN504" s="1226">
        <f>AJ504*AI504+AL504*AI504</f>
        <v>0</v>
      </c>
      <c r="AO504" s="1179"/>
      <c r="AP504" s="1225">
        <v>1244.5</v>
      </c>
      <c r="AQ504" s="1226">
        <f>AO504*AP504</f>
        <v>0</v>
      </c>
      <c r="AR504" s="1225">
        <v>1281.8</v>
      </c>
      <c r="AS504" s="1226">
        <f>AO504*AR504</f>
        <v>0</v>
      </c>
      <c r="AT504" s="1226">
        <f>AP504*AO504+AR504*AO504</f>
        <v>0</v>
      </c>
      <c r="AU504" s="1179"/>
      <c r="AV504" s="1225">
        <v>1244.5</v>
      </c>
      <c r="AW504" s="1226">
        <f>AU504*AV504</f>
        <v>0</v>
      </c>
      <c r="AX504" s="1225">
        <v>1281.8</v>
      </c>
      <c r="AY504" s="1226">
        <f>AU504*AX504</f>
        <v>0</v>
      </c>
      <c r="AZ504" s="1226">
        <f>AV504*AU504+AX504*AU504</f>
        <v>0</v>
      </c>
      <c r="BA504" s="1179"/>
      <c r="BB504" s="1222">
        <v>1244.5</v>
      </c>
      <c r="BC504" s="1223">
        <f>BA504*BB504</f>
        <v>0</v>
      </c>
      <c r="BD504" s="1222">
        <v>1281.8</v>
      </c>
      <c r="BE504" s="1223">
        <f>BA504*BD504</f>
        <v>0</v>
      </c>
      <c r="BF504" s="1223">
        <f>BB504*BA504+BD504*BA504</f>
        <v>0</v>
      </c>
      <c r="BG504" s="1223"/>
      <c r="BH504" s="1166">
        <f t="shared" si="719"/>
        <v>0</v>
      </c>
      <c r="BI504" s="1222">
        <v>1244.5</v>
      </c>
      <c r="BJ504" s="1223">
        <f>BH504*BI504</f>
        <v>0</v>
      </c>
      <c r="BK504" s="1222">
        <v>1281.8</v>
      </c>
      <c r="BL504" s="1223">
        <f>BH504*BK504</f>
        <v>0</v>
      </c>
      <c r="BM504" s="1223">
        <f>BI504*BH504+BK504*BH504</f>
        <v>0</v>
      </c>
      <c r="BN504" s="1166">
        <f t="shared" si="720"/>
        <v>125</v>
      </c>
      <c r="BO504" s="1222">
        <v>1244.5</v>
      </c>
      <c r="BP504" s="1223">
        <f>BN504*BO504</f>
        <v>155562.5</v>
      </c>
      <c r="BQ504" s="1222">
        <v>1281.8</v>
      </c>
      <c r="BR504" s="1223">
        <f>BN504*BQ504</f>
        <v>160225</v>
      </c>
      <c r="BS504" s="1223">
        <f>BO504*BN504+BQ504*BN504</f>
        <v>315787.5</v>
      </c>
      <c r="BT504" s="1260"/>
      <c r="BU504" s="1260"/>
      <c r="BV504" s="1260"/>
      <c r="BW504" s="1260"/>
      <c r="BX504" s="1260"/>
      <c r="BY504" s="1260"/>
      <c r="BZ504" s="1260"/>
      <c r="CA504" s="1260"/>
      <c r="CB504" s="1260"/>
      <c r="CC504" s="1260"/>
      <c r="CD504" s="1260"/>
      <c r="CE504" s="1260"/>
      <c r="CF504" s="1260"/>
      <c r="CG504" s="1260"/>
      <c r="CH504" s="1260"/>
      <c r="CI504" s="1260"/>
      <c r="CJ504" s="1260"/>
      <c r="CK504" s="1260"/>
      <c r="CL504" s="1260"/>
      <c r="CM504" s="1260"/>
      <c r="CN504" s="1260"/>
      <c r="CO504" s="1260"/>
      <c r="CP504" s="1260"/>
      <c r="CQ504" s="1260"/>
      <c r="CR504" s="1260"/>
      <c r="CS504" s="1260"/>
      <c r="CT504" s="1260"/>
      <c r="CU504" s="1260"/>
      <c r="CV504" s="1260"/>
      <c r="CW504" s="1260"/>
      <c r="CX504" s="1260"/>
      <c r="CY504" s="1260"/>
      <c r="CZ504" s="1260"/>
      <c r="DA504" s="1260"/>
      <c r="DB504" s="1260"/>
      <c r="DC504" s="1260"/>
      <c r="DD504" s="1260"/>
      <c r="DE504" s="1260"/>
      <c r="DF504" s="1260"/>
      <c r="DG504" s="1260"/>
      <c r="DH504" s="1260"/>
      <c r="DI504" s="1260"/>
      <c r="DJ504" s="1260"/>
      <c r="DK504" s="1260"/>
      <c r="DL504" s="1260"/>
      <c r="DM504" s="1260"/>
      <c r="DN504" s="1260"/>
      <c r="DO504" s="1260"/>
      <c r="DP504" s="1260"/>
      <c r="DQ504" s="1260"/>
      <c r="DR504" s="1260"/>
      <c r="DS504" s="1260"/>
      <c r="DT504" s="1260"/>
      <c r="DU504" s="1260"/>
      <c r="DV504" s="1260"/>
      <c r="DW504" s="1260"/>
      <c r="DX504" s="1260"/>
      <c r="DY504" s="1260"/>
      <c r="DZ504" s="1260"/>
      <c r="EA504" s="1260"/>
      <c r="EB504" s="1260"/>
      <c r="EC504" s="1260"/>
      <c r="ED504" s="1260"/>
      <c r="EE504" s="1260"/>
      <c r="EF504" s="1260"/>
      <c r="EG504" s="1260"/>
      <c r="EH504" s="1260"/>
      <c r="EI504" s="1260"/>
      <c r="EJ504" s="1260"/>
      <c r="EK504" s="1260"/>
      <c r="EL504" s="1260"/>
      <c r="EM504" s="1260"/>
      <c r="EN504" s="1260"/>
      <c r="EO504" s="1260"/>
      <c r="EP504" s="1260"/>
      <c r="EQ504" s="1260"/>
      <c r="ER504" s="1260"/>
      <c r="ES504" s="1260"/>
      <c r="ET504" s="1260"/>
      <c r="EU504" s="1260"/>
      <c r="EV504" s="1260"/>
      <c r="EW504" s="1260"/>
      <c r="EX504" s="1260"/>
      <c r="EY504" s="1260"/>
      <c r="EZ504" s="1260"/>
      <c r="FA504" s="1260"/>
      <c r="FB504" s="1260"/>
      <c r="FC504" s="1260"/>
      <c r="FD504" s="1260"/>
      <c r="FE504" s="1260"/>
      <c r="FF504" s="1260"/>
      <c r="FG504" s="1260"/>
      <c r="FH504" s="1260"/>
      <c r="FI504" s="1260"/>
      <c r="FJ504" s="1260"/>
      <c r="FK504" s="1260"/>
      <c r="FL504" s="1260"/>
      <c r="FM504" s="1260"/>
      <c r="FN504" s="1260"/>
      <c r="FO504" s="1260"/>
      <c r="FP504" s="1260"/>
      <c r="FQ504" s="1260"/>
      <c r="FR504" s="1260"/>
      <c r="FS504" s="1260"/>
      <c r="FT504" s="1260"/>
      <c r="FU504" s="1260"/>
      <c r="FV504" s="1260"/>
      <c r="FW504" s="1260"/>
      <c r="FX504" s="1260"/>
      <c r="FY504" s="1260"/>
      <c r="FZ504" s="1260"/>
      <c r="GA504" s="1260"/>
      <c r="GB504" s="1260"/>
      <c r="GC504" s="1260"/>
      <c r="GD504" s="1260"/>
      <c r="GE504" s="1260"/>
      <c r="GF504" s="1260"/>
      <c r="GG504" s="1260"/>
      <c r="GH504" s="1260"/>
      <c r="GI504" s="1260"/>
      <c r="GJ504" s="1260"/>
      <c r="GK504" s="1260"/>
      <c r="GL504" s="1260"/>
      <c r="GM504" s="1260"/>
      <c r="GN504" s="1260"/>
      <c r="GO504" s="1260"/>
      <c r="GP504" s="1260"/>
      <c r="GQ504" s="1260"/>
      <c r="GR504" s="1260"/>
      <c r="GS504" s="1260"/>
      <c r="GT504" s="1260"/>
      <c r="GU504" s="1260"/>
    </row>
    <row r="505" spans="1:203" s="1275" customFormat="1" ht="15" hidden="1" outlineLevel="1" x14ac:dyDescent="0.25">
      <c r="A505" s="1287" t="s">
        <v>1645</v>
      </c>
      <c r="B505" s="1248" t="s">
        <v>1216</v>
      </c>
      <c r="C505" s="1177" t="s">
        <v>1273</v>
      </c>
      <c r="D505" s="1177">
        <v>80</v>
      </c>
      <c r="E505" s="1222">
        <v>599.98</v>
      </c>
      <c r="F505" s="1223">
        <f>D505*E505</f>
        <v>47998.400000000001</v>
      </c>
      <c r="G505" s="1222">
        <v>858</v>
      </c>
      <c r="H505" s="1223">
        <f>D505*G505</f>
        <v>68640</v>
      </c>
      <c r="I505" s="1223">
        <f>E505*D505+G505*D505</f>
        <v>116638.39999999999</v>
      </c>
      <c r="J505" s="1223"/>
      <c r="K505" s="1179"/>
      <c r="L505" s="1225">
        <v>599.98</v>
      </c>
      <c r="M505" s="1226">
        <f>K505*L505</f>
        <v>0</v>
      </c>
      <c r="N505" s="1225">
        <v>858</v>
      </c>
      <c r="O505" s="1226">
        <f>K505*N505</f>
        <v>0</v>
      </c>
      <c r="P505" s="1226">
        <f>L505*K505+N505*K505</f>
        <v>0</v>
      </c>
      <c r="Q505" s="1179"/>
      <c r="R505" s="1225">
        <v>599.98</v>
      </c>
      <c r="S505" s="1226">
        <f>Q505*R505</f>
        <v>0</v>
      </c>
      <c r="T505" s="1225">
        <v>858</v>
      </c>
      <c r="U505" s="1226">
        <f>Q505*T505</f>
        <v>0</v>
      </c>
      <c r="V505" s="1226">
        <f>R505*Q505+T505*Q505</f>
        <v>0</v>
      </c>
      <c r="W505" s="1188"/>
      <c r="X505" s="1225">
        <v>599.98</v>
      </c>
      <c r="Y505" s="1226">
        <f>W505*X505</f>
        <v>0</v>
      </c>
      <c r="Z505" s="1225">
        <v>858</v>
      </c>
      <c r="AA505" s="1226">
        <f>W505*Z505</f>
        <v>0</v>
      </c>
      <c r="AB505" s="1226">
        <f>X505*W505+Z505*W505</f>
        <v>0</v>
      </c>
      <c r="AC505" s="1179"/>
      <c r="AD505" s="1225">
        <v>599.98</v>
      </c>
      <c r="AE505" s="1226">
        <f>AC505*AD505</f>
        <v>0</v>
      </c>
      <c r="AF505" s="1225">
        <v>858</v>
      </c>
      <c r="AG505" s="1226">
        <f>AC505*AF505</f>
        <v>0</v>
      </c>
      <c r="AH505" s="1226">
        <f>AD505*AC505+AF505*AC505</f>
        <v>0</v>
      </c>
      <c r="AI505" s="1179"/>
      <c r="AJ505" s="1225">
        <v>599.98</v>
      </c>
      <c r="AK505" s="1226">
        <f>AI505*AJ505</f>
        <v>0</v>
      </c>
      <c r="AL505" s="1225">
        <v>858</v>
      </c>
      <c r="AM505" s="1226">
        <f>AI505*AL505</f>
        <v>0</v>
      </c>
      <c r="AN505" s="1226">
        <f>AJ505*AI505+AL505*AI505</f>
        <v>0</v>
      </c>
      <c r="AO505" s="1179"/>
      <c r="AP505" s="1225">
        <v>599.98</v>
      </c>
      <c r="AQ505" s="1226">
        <f>AO505*AP505</f>
        <v>0</v>
      </c>
      <c r="AR505" s="1225">
        <v>858</v>
      </c>
      <c r="AS505" s="1226">
        <f>AO505*AR505</f>
        <v>0</v>
      </c>
      <c r="AT505" s="1226">
        <f>AP505*AO505+AR505*AO505</f>
        <v>0</v>
      </c>
      <c r="AU505" s="1179"/>
      <c r="AV505" s="1225">
        <v>599.98</v>
      </c>
      <c r="AW505" s="1226">
        <f>AU505*AV505</f>
        <v>0</v>
      </c>
      <c r="AX505" s="1225">
        <v>858</v>
      </c>
      <c r="AY505" s="1226">
        <f>AU505*AX505</f>
        <v>0</v>
      </c>
      <c r="AZ505" s="1226">
        <f>AV505*AU505+AX505*AU505</f>
        <v>0</v>
      </c>
      <c r="BA505" s="1179"/>
      <c r="BB505" s="1222">
        <v>599.98</v>
      </c>
      <c r="BC505" s="1223">
        <f>BA505*BB505</f>
        <v>0</v>
      </c>
      <c r="BD505" s="1222">
        <v>858</v>
      </c>
      <c r="BE505" s="1223">
        <f>BA505*BD505</f>
        <v>0</v>
      </c>
      <c r="BF505" s="1223">
        <f>BB505*BA505+BD505*BA505</f>
        <v>0</v>
      </c>
      <c r="BG505" s="1223"/>
      <c r="BH505" s="1166">
        <f t="shared" si="719"/>
        <v>0</v>
      </c>
      <c r="BI505" s="1222">
        <v>599.98</v>
      </c>
      <c r="BJ505" s="1223">
        <f>BH505*BI505</f>
        <v>0</v>
      </c>
      <c r="BK505" s="1222">
        <v>858</v>
      </c>
      <c r="BL505" s="1223">
        <f>BH505*BK505</f>
        <v>0</v>
      </c>
      <c r="BM505" s="1223">
        <f>BI505*BH505+BK505*BH505</f>
        <v>0</v>
      </c>
      <c r="BN505" s="1166">
        <f t="shared" si="720"/>
        <v>80</v>
      </c>
      <c r="BO505" s="1222">
        <v>599.98</v>
      </c>
      <c r="BP505" s="1223">
        <f>BN505*BO505</f>
        <v>47998.400000000001</v>
      </c>
      <c r="BQ505" s="1222">
        <v>858</v>
      </c>
      <c r="BR505" s="1223">
        <f>BN505*BQ505</f>
        <v>68640</v>
      </c>
      <c r="BS505" s="1223">
        <f>BO505*BN505+BQ505*BN505</f>
        <v>116638.39999999999</v>
      </c>
      <c r="BT505" s="1260"/>
      <c r="BU505" s="1260"/>
      <c r="BV505" s="1260"/>
      <c r="BW505" s="1260"/>
      <c r="BX505" s="1260"/>
      <c r="BY505" s="1260"/>
      <c r="BZ505" s="1260"/>
      <c r="CA505" s="1260"/>
      <c r="CB505" s="1260"/>
      <c r="CC505" s="1260"/>
      <c r="CD505" s="1260"/>
      <c r="CE505" s="1260"/>
      <c r="CF505" s="1260"/>
      <c r="CG505" s="1260"/>
      <c r="CH505" s="1260"/>
      <c r="CI505" s="1260"/>
      <c r="CJ505" s="1260"/>
      <c r="CK505" s="1260"/>
      <c r="CL505" s="1260"/>
      <c r="CM505" s="1260"/>
      <c r="CN505" s="1260"/>
      <c r="CO505" s="1260"/>
      <c r="CP505" s="1260"/>
      <c r="CQ505" s="1260"/>
      <c r="CR505" s="1260"/>
      <c r="CS505" s="1260"/>
      <c r="CT505" s="1260"/>
      <c r="CU505" s="1260"/>
      <c r="CV505" s="1260"/>
      <c r="CW505" s="1260"/>
      <c r="CX505" s="1260"/>
      <c r="CY505" s="1260"/>
      <c r="CZ505" s="1260"/>
      <c r="DA505" s="1260"/>
      <c r="DB505" s="1260"/>
      <c r="DC505" s="1260"/>
      <c r="DD505" s="1260"/>
      <c r="DE505" s="1260"/>
      <c r="DF505" s="1260"/>
      <c r="DG505" s="1260"/>
      <c r="DH505" s="1260"/>
      <c r="DI505" s="1260"/>
      <c r="DJ505" s="1260"/>
      <c r="DK505" s="1260"/>
      <c r="DL505" s="1260"/>
      <c r="DM505" s="1260"/>
      <c r="DN505" s="1260"/>
      <c r="DO505" s="1260"/>
      <c r="DP505" s="1260"/>
      <c r="DQ505" s="1260"/>
      <c r="DR505" s="1260"/>
      <c r="DS505" s="1260"/>
      <c r="DT505" s="1260"/>
      <c r="DU505" s="1260"/>
      <c r="DV505" s="1260"/>
      <c r="DW505" s="1260"/>
      <c r="DX505" s="1260"/>
      <c r="DY505" s="1260"/>
      <c r="DZ505" s="1260"/>
      <c r="EA505" s="1260"/>
      <c r="EB505" s="1260"/>
      <c r="EC505" s="1260"/>
      <c r="ED505" s="1260"/>
      <c r="EE505" s="1260"/>
      <c r="EF505" s="1260"/>
      <c r="EG505" s="1260"/>
      <c r="EH505" s="1260"/>
      <c r="EI505" s="1260"/>
      <c r="EJ505" s="1260"/>
      <c r="EK505" s="1260"/>
      <c r="EL505" s="1260"/>
      <c r="EM505" s="1260"/>
      <c r="EN505" s="1260"/>
      <c r="EO505" s="1260"/>
      <c r="EP505" s="1260"/>
      <c r="EQ505" s="1260"/>
      <c r="ER505" s="1260"/>
      <c r="ES505" s="1260"/>
      <c r="ET505" s="1260"/>
      <c r="EU505" s="1260"/>
      <c r="EV505" s="1260"/>
      <c r="EW505" s="1260"/>
      <c r="EX505" s="1260"/>
      <c r="EY505" s="1260"/>
      <c r="EZ505" s="1260"/>
      <c r="FA505" s="1260"/>
      <c r="FB505" s="1260"/>
      <c r="FC505" s="1260"/>
      <c r="FD505" s="1260"/>
      <c r="FE505" s="1260"/>
      <c r="FF505" s="1260"/>
      <c r="FG505" s="1260"/>
      <c r="FH505" s="1260"/>
      <c r="FI505" s="1260"/>
      <c r="FJ505" s="1260"/>
      <c r="FK505" s="1260"/>
      <c r="FL505" s="1260"/>
      <c r="FM505" s="1260"/>
      <c r="FN505" s="1260"/>
      <c r="FO505" s="1260"/>
      <c r="FP505" s="1260"/>
      <c r="FQ505" s="1260"/>
      <c r="FR505" s="1260"/>
      <c r="FS505" s="1260"/>
      <c r="FT505" s="1260"/>
      <c r="FU505" s="1260"/>
      <c r="FV505" s="1260"/>
      <c r="FW505" s="1260"/>
      <c r="FX505" s="1260"/>
      <c r="FY505" s="1260"/>
      <c r="FZ505" s="1260"/>
      <c r="GA505" s="1260"/>
      <c r="GB505" s="1260"/>
      <c r="GC505" s="1260"/>
      <c r="GD505" s="1260"/>
      <c r="GE505" s="1260"/>
      <c r="GF505" s="1260"/>
      <c r="GG505" s="1260"/>
      <c r="GH505" s="1260"/>
      <c r="GI505" s="1260"/>
      <c r="GJ505" s="1260"/>
      <c r="GK505" s="1260"/>
      <c r="GL505" s="1260"/>
      <c r="GM505" s="1260"/>
      <c r="GN505" s="1260"/>
      <c r="GO505" s="1260"/>
      <c r="GP505" s="1260"/>
      <c r="GQ505" s="1260"/>
      <c r="GR505" s="1260"/>
      <c r="GS505" s="1260"/>
      <c r="GT505" s="1260"/>
      <c r="GU505" s="1260"/>
    </row>
    <row r="506" spans="1:203" s="1279" customFormat="1" ht="18.75" customHeight="1" outlineLevel="1" x14ac:dyDescent="0.2">
      <c r="A506" s="1289" t="s">
        <v>1646</v>
      </c>
      <c r="B506" s="1214" t="s">
        <v>1647</v>
      </c>
      <c r="C506" s="1177"/>
      <c r="D506" s="1177"/>
      <c r="E506" s="1222">
        <v>0</v>
      </c>
      <c r="F506" s="1211">
        <f>SUM(F507)</f>
        <v>2238411.8319999999</v>
      </c>
      <c r="G506" s="1222">
        <v>0</v>
      </c>
      <c r="H506" s="1211">
        <f>SUM(H507)</f>
        <v>2257227.372</v>
      </c>
      <c r="I506" s="1211">
        <f>SUM(I507)</f>
        <v>4495639.2039999999</v>
      </c>
      <c r="J506" s="1211"/>
      <c r="K506" s="1179"/>
      <c r="L506" s="1225">
        <v>0</v>
      </c>
      <c r="M506" s="1191">
        <f>SUM(M507)</f>
        <v>0</v>
      </c>
      <c r="N506" s="1225">
        <v>0</v>
      </c>
      <c r="O506" s="1191">
        <f>SUM(O507)</f>
        <v>0</v>
      </c>
      <c r="P506" s="1191">
        <f>SUM(P507)</f>
        <v>0</v>
      </c>
      <c r="Q506" s="1179"/>
      <c r="R506" s="1225">
        <v>0</v>
      </c>
      <c r="S506" s="1191">
        <f>SUM(S507)</f>
        <v>0</v>
      </c>
      <c r="T506" s="1225">
        <v>0</v>
      </c>
      <c r="U506" s="1191">
        <f>SUM(U507)</f>
        <v>0</v>
      </c>
      <c r="V506" s="1191">
        <f>SUM(V507)</f>
        <v>0</v>
      </c>
      <c r="W506" s="1188"/>
      <c r="X506" s="1225">
        <v>0</v>
      </c>
      <c r="Y506" s="1191">
        <f>SUM(Y507)</f>
        <v>1019777.6</v>
      </c>
      <c r="Z506" s="1225">
        <v>0</v>
      </c>
      <c r="AA506" s="1191">
        <f>SUM(AA507)</f>
        <v>1028349.6000000001</v>
      </c>
      <c r="AB506" s="1191">
        <f>SUM(AB507)</f>
        <v>2048127.2000000002</v>
      </c>
      <c r="AC506" s="1179"/>
      <c r="AD506" s="1225">
        <v>0</v>
      </c>
      <c r="AE506" s="1191">
        <f>SUM(AE507)</f>
        <v>0</v>
      </c>
      <c r="AF506" s="1225">
        <v>0</v>
      </c>
      <c r="AG506" s="1191">
        <f>SUM(AG507)</f>
        <v>0</v>
      </c>
      <c r="AH506" s="1191">
        <f>SUM(AH507)</f>
        <v>0</v>
      </c>
      <c r="AI506" s="1179"/>
      <c r="AJ506" s="1225">
        <v>0</v>
      </c>
      <c r="AK506" s="1191">
        <f>SUM(AK507)</f>
        <v>0</v>
      </c>
      <c r="AL506" s="1225">
        <v>0</v>
      </c>
      <c r="AM506" s="1191">
        <f>SUM(AM507)</f>
        <v>0</v>
      </c>
      <c r="AN506" s="1191">
        <f>SUM(AN507)</f>
        <v>0</v>
      </c>
      <c r="AO506" s="1179"/>
      <c r="AP506" s="1225">
        <v>0</v>
      </c>
      <c r="AQ506" s="1191">
        <f>SUM(AQ507)</f>
        <v>0</v>
      </c>
      <c r="AR506" s="1225">
        <v>0</v>
      </c>
      <c r="AS506" s="1191">
        <f>SUM(AS507)</f>
        <v>0</v>
      </c>
      <c r="AT506" s="1191">
        <f>SUM(AT507)</f>
        <v>0</v>
      </c>
      <c r="AU506" s="1179"/>
      <c r="AV506" s="1225">
        <v>0</v>
      </c>
      <c r="AW506" s="1191">
        <f>SUM(AW507)</f>
        <v>0</v>
      </c>
      <c r="AX506" s="1225">
        <v>0</v>
      </c>
      <c r="AY506" s="1191">
        <f>SUM(AY507)</f>
        <v>0</v>
      </c>
      <c r="AZ506" s="1191">
        <f>SUM(AZ507)</f>
        <v>0</v>
      </c>
      <c r="BA506" s="1179"/>
      <c r="BB506" s="1222">
        <v>0</v>
      </c>
      <c r="BC506" s="1211">
        <f>SUM(BC507)</f>
        <v>0</v>
      </c>
      <c r="BD506" s="1222">
        <v>0</v>
      </c>
      <c r="BE506" s="1211">
        <f>SUM(BE507)</f>
        <v>0</v>
      </c>
      <c r="BF506" s="1211">
        <f>SUM(BF507)</f>
        <v>0</v>
      </c>
      <c r="BG506" s="1211"/>
      <c r="BH506" s="1166">
        <f t="shared" si="719"/>
        <v>0</v>
      </c>
      <c r="BI506" s="1222">
        <v>0</v>
      </c>
      <c r="BJ506" s="1211">
        <f>SUM(BJ507)</f>
        <v>1019777.6</v>
      </c>
      <c r="BK506" s="1222">
        <v>0</v>
      </c>
      <c r="BL506" s="1211">
        <f>SUM(BL507)</f>
        <v>1028349.6000000001</v>
      </c>
      <c r="BM506" s="1211">
        <f>SUM(BM507)</f>
        <v>2048127.2000000002</v>
      </c>
      <c r="BN506" s="1166">
        <f t="shared" si="720"/>
        <v>0</v>
      </c>
      <c r="BO506" s="1222">
        <v>0</v>
      </c>
      <c r="BP506" s="1211">
        <f>SUM(BP507)</f>
        <v>1218634.2319999998</v>
      </c>
      <c r="BQ506" s="1222">
        <v>0</v>
      </c>
      <c r="BR506" s="1211">
        <f>SUM(BR507)</f>
        <v>1228877.7720000001</v>
      </c>
      <c r="BS506" s="1211">
        <f>SUM(BS507)</f>
        <v>2447512.0039999997</v>
      </c>
    </row>
    <row r="507" spans="1:203" s="1279" customFormat="1" ht="21" customHeight="1" outlineLevel="1" x14ac:dyDescent="0.2">
      <c r="A507" s="1287" t="s">
        <v>1648</v>
      </c>
      <c r="B507" s="1261" t="s">
        <v>1649</v>
      </c>
      <c r="C507" s="1177" t="s">
        <v>1189</v>
      </c>
      <c r="D507" s="1177">
        <v>87.8</v>
      </c>
      <c r="E507" s="1222">
        <v>25494.44</v>
      </c>
      <c r="F507" s="1223">
        <f>D507*E507</f>
        <v>2238411.8319999999</v>
      </c>
      <c r="G507" s="1222">
        <v>25708.74</v>
      </c>
      <c r="H507" s="1223">
        <f>D507*G507</f>
        <v>2257227.372</v>
      </c>
      <c r="I507" s="1223">
        <f>E507*D507+G507*D507</f>
        <v>4495639.2039999999</v>
      </c>
      <c r="J507" s="1223"/>
      <c r="K507" s="1179"/>
      <c r="L507" s="1225">
        <v>25494.44</v>
      </c>
      <c r="M507" s="1226">
        <f>K507*L507</f>
        <v>0</v>
      </c>
      <c r="N507" s="1225">
        <v>25708.74</v>
      </c>
      <c r="O507" s="1226">
        <f>K507*N507</f>
        <v>0</v>
      </c>
      <c r="P507" s="1226">
        <f>L507*K507+N507*K507</f>
        <v>0</v>
      </c>
      <c r="Q507" s="1179"/>
      <c r="R507" s="1225">
        <v>25494.44</v>
      </c>
      <c r="S507" s="1226">
        <f>Q507*R507</f>
        <v>0</v>
      </c>
      <c r="T507" s="1225">
        <v>25708.74</v>
      </c>
      <c r="U507" s="1226">
        <f>Q507*T507</f>
        <v>0</v>
      </c>
      <c r="V507" s="1226">
        <f>R507*Q507+T507*Q507</f>
        <v>0</v>
      </c>
      <c r="W507" s="1188">
        <v>40</v>
      </c>
      <c r="X507" s="1225">
        <v>25494.44</v>
      </c>
      <c r="Y507" s="1226">
        <f>W507*X507</f>
        <v>1019777.6</v>
      </c>
      <c r="Z507" s="1225">
        <v>25708.74</v>
      </c>
      <c r="AA507" s="1226">
        <f>W507*Z507</f>
        <v>1028349.6000000001</v>
      </c>
      <c r="AB507" s="1226">
        <f>X507*W507+Z507*W507</f>
        <v>2048127.2000000002</v>
      </c>
      <c r="AC507" s="1179"/>
      <c r="AD507" s="1225">
        <v>25494.44</v>
      </c>
      <c r="AE507" s="1226">
        <f>AC507*AD507</f>
        <v>0</v>
      </c>
      <c r="AF507" s="1225">
        <v>25708.74</v>
      </c>
      <c r="AG507" s="1226">
        <f>AC507*AF507</f>
        <v>0</v>
      </c>
      <c r="AH507" s="1226">
        <f>AD507*AC507+AF507*AC507</f>
        <v>0</v>
      </c>
      <c r="AI507" s="1179"/>
      <c r="AJ507" s="1225">
        <v>25494.44</v>
      </c>
      <c r="AK507" s="1226">
        <f>AI507*AJ507</f>
        <v>0</v>
      </c>
      <c r="AL507" s="1225">
        <v>25708.74</v>
      </c>
      <c r="AM507" s="1226">
        <f>AI507*AL507</f>
        <v>0</v>
      </c>
      <c r="AN507" s="1226">
        <f>AJ507*AI507+AL507*AI507</f>
        <v>0</v>
      </c>
      <c r="AO507" s="1179"/>
      <c r="AP507" s="1225">
        <v>25494.44</v>
      </c>
      <c r="AQ507" s="1226">
        <f>AO507*AP507</f>
        <v>0</v>
      </c>
      <c r="AR507" s="1225">
        <v>25708.74</v>
      </c>
      <c r="AS507" s="1226">
        <f>AO507*AR507</f>
        <v>0</v>
      </c>
      <c r="AT507" s="1226">
        <f>AP507*AO507+AR507*AO507</f>
        <v>0</v>
      </c>
      <c r="AU507" s="1179"/>
      <c r="AV507" s="1225">
        <v>25494.44</v>
      </c>
      <c r="AW507" s="1226">
        <f>AU507*AV507</f>
        <v>0</v>
      </c>
      <c r="AX507" s="1225">
        <v>25708.74</v>
      </c>
      <c r="AY507" s="1226">
        <f>AU507*AX507</f>
        <v>0</v>
      </c>
      <c r="AZ507" s="1226">
        <f>AV507*AU507+AX507*AU507</f>
        <v>0</v>
      </c>
      <c r="BA507" s="1179"/>
      <c r="BB507" s="1222">
        <v>25494.44</v>
      </c>
      <c r="BC507" s="1223">
        <f>BA507*BB507</f>
        <v>0</v>
      </c>
      <c r="BD507" s="1222">
        <v>25708.74</v>
      </c>
      <c r="BE507" s="1223">
        <f>BA507*BD507</f>
        <v>0</v>
      </c>
      <c r="BF507" s="1223">
        <f>BB507*BA507+BD507*BA507</f>
        <v>0</v>
      </c>
      <c r="BG507" s="1223"/>
      <c r="BH507" s="1166">
        <f t="shared" si="719"/>
        <v>40</v>
      </c>
      <c r="BI507" s="1222">
        <v>25494.44</v>
      </c>
      <c r="BJ507" s="1223">
        <f>BH507*BI507</f>
        <v>1019777.6</v>
      </c>
      <c r="BK507" s="1222">
        <v>25708.74</v>
      </c>
      <c r="BL507" s="1223">
        <f>BH507*BK507</f>
        <v>1028349.6000000001</v>
      </c>
      <c r="BM507" s="1223">
        <f>BI507*BH507+BK507*BH507</f>
        <v>2048127.2000000002</v>
      </c>
      <c r="BN507" s="1166">
        <f t="shared" si="720"/>
        <v>47.8</v>
      </c>
      <c r="BO507" s="1222">
        <v>25494.44</v>
      </c>
      <c r="BP507" s="1223">
        <f>BN507*BO507</f>
        <v>1218634.2319999998</v>
      </c>
      <c r="BQ507" s="1222">
        <v>25708.74</v>
      </c>
      <c r="BR507" s="1223">
        <f>BN507*BQ507</f>
        <v>1228877.7720000001</v>
      </c>
      <c r="BS507" s="1223">
        <f>BO507*BN507+BQ507*BN507</f>
        <v>2447512.0039999997</v>
      </c>
    </row>
    <row r="508" spans="1:203" s="1278" customFormat="1" ht="30" outlineLevel="1" x14ac:dyDescent="0.25">
      <c r="A508" s="1289" t="s">
        <v>1650</v>
      </c>
      <c r="B508" s="1214" t="s">
        <v>1651</v>
      </c>
      <c r="C508" s="1191"/>
      <c r="D508" s="1191"/>
      <c r="E508" s="1276"/>
      <c r="F508" s="1211">
        <f>SUM(F509:F513)</f>
        <v>3550081.4229999995</v>
      </c>
      <c r="G508" s="1276"/>
      <c r="H508" s="1211">
        <f>SUM(H509:H513)</f>
        <v>979030.16799999995</v>
      </c>
      <c r="I508" s="1211">
        <f>SUM(I509:I513)</f>
        <v>4529111.591</v>
      </c>
      <c r="J508" s="1211"/>
      <c r="K508" s="1192"/>
      <c r="L508" s="1277"/>
      <c r="M508" s="1191">
        <f>SUM(M509:M513)</f>
        <v>0</v>
      </c>
      <c r="N508" s="1277"/>
      <c r="O508" s="1191">
        <f>SUM(O509:O513)</f>
        <v>0</v>
      </c>
      <c r="P508" s="1191">
        <f>SUM(P509:P513)</f>
        <v>0</v>
      </c>
      <c r="Q508" s="1192"/>
      <c r="R508" s="1277"/>
      <c r="S508" s="1191">
        <f>SUM(S509:S513)</f>
        <v>0</v>
      </c>
      <c r="T508" s="1277"/>
      <c r="U508" s="1191">
        <f>SUM(U509:U513)</f>
        <v>0</v>
      </c>
      <c r="V508" s="1191">
        <f>SUM(V509:V513)</f>
        <v>0</v>
      </c>
      <c r="W508" s="1193"/>
      <c r="X508" s="1277"/>
      <c r="Y508" s="1191">
        <f>SUM(Y509:Y513)</f>
        <v>2763380.3723999998</v>
      </c>
      <c r="Z508" s="1277"/>
      <c r="AA508" s="1191">
        <f>SUM(AA509:AA513)</f>
        <v>969336.79999999993</v>
      </c>
      <c r="AB508" s="1191">
        <f>SUM(AB509:AB513)</f>
        <v>3732717.1723999996</v>
      </c>
      <c r="AC508" s="1192"/>
      <c r="AD508" s="1277"/>
      <c r="AE508" s="1191">
        <f>SUM(AE509:AE513)</f>
        <v>0</v>
      </c>
      <c r="AF508" s="1277"/>
      <c r="AG508" s="1191">
        <f>SUM(AG509:AG513)</f>
        <v>0</v>
      </c>
      <c r="AH508" s="1191">
        <f>SUM(AH509:AH513)</f>
        <v>0</v>
      </c>
      <c r="AI508" s="1192"/>
      <c r="AJ508" s="1277"/>
      <c r="AK508" s="1191">
        <f>SUM(AK509:AK513)</f>
        <v>0</v>
      </c>
      <c r="AL508" s="1277"/>
      <c r="AM508" s="1191">
        <f>SUM(AM509:AM513)</f>
        <v>0</v>
      </c>
      <c r="AN508" s="1191">
        <f>SUM(AN509:AN513)</f>
        <v>0</v>
      </c>
      <c r="AO508" s="1192"/>
      <c r="AP508" s="1277"/>
      <c r="AQ508" s="1191">
        <f>SUM(AQ509:AQ513)</f>
        <v>0</v>
      </c>
      <c r="AR508" s="1277"/>
      <c r="AS508" s="1191">
        <f>SUM(AS509:AS513)</f>
        <v>0</v>
      </c>
      <c r="AT508" s="1191">
        <f>SUM(AT509:AT513)</f>
        <v>0</v>
      </c>
      <c r="AU508" s="1192"/>
      <c r="AV508" s="1277"/>
      <c r="AW508" s="1191">
        <f>SUM(AW509:AW513)</f>
        <v>0</v>
      </c>
      <c r="AX508" s="1277"/>
      <c r="AY508" s="1191">
        <f>SUM(AY509:AY513)</f>
        <v>0</v>
      </c>
      <c r="AZ508" s="1191">
        <f>SUM(AZ509:AZ513)</f>
        <v>0</v>
      </c>
      <c r="BA508" s="1192"/>
      <c r="BB508" s="1276"/>
      <c r="BC508" s="1211">
        <f>SUM(BC509:BC513)</f>
        <v>0</v>
      </c>
      <c r="BD508" s="1276"/>
      <c r="BE508" s="1211">
        <f>SUM(BE509:BE513)</f>
        <v>0</v>
      </c>
      <c r="BF508" s="1211">
        <f>SUM(BF509:BF513)</f>
        <v>0</v>
      </c>
      <c r="BG508" s="1211"/>
      <c r="BH508" s="1166">
        <f t="shared" si="719"/>
        <v>0</v>
      </c>
      <c r="BI508" s="1276"/>
      <c r="BJ508" s="1211">
        <f>SUM(BJ509:BJ513)</f>
        <v>2763380.3723999998</v>
      </c>
      <c r="BK508" s="1276"/>
      <c r="BL508" s="1211">
        <f>SUM(BL509:BL513)</f>
        <v>969336.79999999993</v>
      </c>
      <c r="BM508" s="1211">
        <f>SUM(BM509:BM513)</f>
        <v>3732717.1723999996</v>
      </c>
      <c r="BN508" s="1166">
        <f t="shared" si="720"/>
        <v>0</v>
      </c>
      <c r="BO508" s="1276"/>
      <c r="BP508" s="1211">
        <f>SUM(BP509:BP513)</f>
        <v>786701.05060000008</v>
      </c>
      <c r="BQ508" s="1276"/>
      <c r="BR508" s="1211">
        <f>SUM(BR509:BR513)</f>
        <v>9693.367999999964</v>
      </c>
      <c r="BS508" s="1211">
        <f>SUM(BS509:BS513)</f>
        <v>796394.41860000009</v>
      </c>
    </row>
    <row r="509" spans="1:203" s="1279" customFormat="1" ht="21" customHeight="1" outlineLevel="1" x14ac:dyDescent="0.2">
      <c r="A509" s="1287" t="s">
        <v>1652</v>
      </c>
      <c r="B509" s="1228" t="s">
        <v>1556</v>
      </c>
      <c r="C509" s="1177" t="s">
        <v>1189</v>
      </c>
      <c r="D509" s="1177">
        <v>52.8</v>
      </c>
      <c r="E509" s="1222">
        <v>20171.61</v>
      </c>
      <c r="F509" s="1223">
        <f>D509*E509</f>
        <v>1065061.0079999999</v>
      </c>
      <c r="G509" s="1222">
        <v>0</v>
      </c>
      <c r="H509" s="1223"/>
      <c r="I509" s="1223">
        <f>E509*D509+G509*D509</f>
        <v>1065061.0079999999</v>
      </c>
      <c r="J509" s="1223"/>
      <c r="K509" s="1179"/>
      <c r="L509" s="1225">
        <v>20171.61</v>
      </c>
      <c r="M509" s="1226">
        <f>K509*L509</f>
        <v>0</v>
      </c>
      <c r="N509" s="1225">
        <v>0</v>
      </c>
      <c r="O509" s="1226"/>
      <c r="P509" s="1226">
        <f>L509*K509+N509*K509</f>
        <v>0</v>
      </c>
      <c r="Q509" s="1179"/>
      <c r="R509" s="1225">
        <v>20171.61</v>
      </c>
      <c r="S509" s="1226">
        <f>Q509*R509</f>
        <v>0</v>
      </c>
      <c r="T509" s="1225">
        <v>0</v>
      </c>
      <c r="U509" s="1226"/>
      <c r="V509" s="1226">
        <f>R509*Q509+T509*Q509</f>
        <v>0</v>
      </c>
      <c r="W509" s="1188">
        <v>26.4</v>
      </c>
      <c r="X509" s="1225">
        <v>20171.61</v>
      </c>
      <c r="Y509" s="1226">
        <f>W509*X509</f>
        <v>532530.50399999996</v>
      </c>
      <c r="Z509" s="1225">
        <v>0</v>
      </c>
      <c r="AA509" s="1226"/>
      <c r="AB509" s="1226">
        <f>X509*W509+Z509*W509</f>
        <v>532530.50399999996</v>
      </c>
      <c r="AC509" s="1179"/>
      <c r="AD509" s="1225">
        <v>20171.61</v>
      </c>
      <c r="AE509" s="1226">
        <f>AC509*AD509</f>
        <v>0</v>
      </c>
      <c r="AF509" s="1225">
        <v>0</v>
      </c>
      <c r="AG509" s="1226"/>
      <c r="AH509" s="1226">
        <f>AD509*AC509+AF509*AC509</f>
        <v>0</v>
      </c>
      <c r="AI509" s="1179"/>
      <c r="AJ509" s="1225">
        <v>20171.61</v>
      </c>
      <c r="AK509" s="1226">
        <f>AI509*AJ509</f>
        <v>0</v>
      </c>
      <c r="AL509" s="1225">
        <v>0</v>
      </c>
      <c r="AM509" s="1226"/>
      <c r="AN509" s="1226">
        <f>AJ509*AI509+AL509*AI509</f>
        <v>0</v>
      </c>
      <c r="AO509" s="1179"/>
      <c r="AP509" s="1225">
        <v>20171.61</v>
      </c>
      <c r="AQ509" s="1226">
        <f>AO509*AP509</f>
        <v>0</v>
      </c>
      <c r="AR509" s="1225">
        <v>0</v>
      </c>
      <c r="AS509" s="1226"/>
      <c r="AT509" s="1226">
        <f>AP509*AO509+AR509*AO509</f>
        <v>0</v>
      </c>
      <c r="AU509" s="1179"/>
      <c r="AV509" s="1225">
        <v>20171.61</v>
      </c>
      <c r="AW509" s="1226">
        <f>AU509*AV509</f>
        <v>0</v>
      </c>
      <c r="AX509" s="1225">
        <v>0</v>
      </c>
      <c r="AY509" s="1226"/>
      <c r="AZ509" s="1226">
        <f>AV509*AU509+AX509*AU509</f>
        <v>0</v>
      </c>
      <c r="BA509" s="1179"/>
      <c r="BB509" s="1222">
        <v>20171.61</v>
      </c>
      <c r="BC509" s="1223">
        <f>BA509*BB509</f>
        <v>0</v>
      </c>
      <c r="BD509" s="1222">
        <v>0</v>
      </c>
      <c r="BE509" s="1223"/>
      <c r="BF509" s="1223">
        <f>BB509*BA509+BD509*BA509</f>
        <v>0</v>
      </c>
      <c r="BG509" s="1223"/>
      <c r="BH509" s="1166">
        <f t="shared" si="719"/>
        <v>26.4</v>
      </c>
      <c r="BI509" s="1222">
        <v>20171.61</v>
      </c>
      <c r="BJ509" s="1223">
        <f>BH509*BI509</f>
        <v>532530.50399999996</v>
      </c>
      <c r="BK509" s="1222">
        <v>0</v>
      </c>
      <c r="BL509" s="1223"/>
      <c r="BM509" s="1223">
        <f>BI509*BH509+BK509*BH509</f>
        <v>532530.50399999996</v>
      </c>
      <c r="BN509" s="1166">
        <f t="shared" si="720"/>
        <v>26.4</v>
      </c>
      <c r="BO509" s="1222">
        <v>20171.61</v>
      </c>
      <c r="BP509" s="1223">
        <f>BN509*BO509</f>
        <v>532530.50399999996</v>
      </c>
      <c r="BQ509" s="1222">
        <v>0</v>
      </c>
      <c r="BR509" s="1223"/>
      <c r="BS509" s="1223">
        <f>BO509*BN509+BQ509*BN509</f>
        <v>532530.50399999996</v>
      </c>
    </row>
    <row r="510" spans="1:203" s="1279" customFormat="1" ht="21" customHeight="1" outlineLevel="1" x14ac:dyDescent="0.2">
      <c r="A510" s="1287" t="s">
        <v>1653</v>
      </c>
      <c r="B510" s="1252" t="s">
        <v>1557</v>
      </c>
      <c r="C510" s="1188" t="s">
        <v>1189</v>
      </c>
      <c r="D510" s="1251">
        <f>D509*1.47</f>
        <v>77.616</v>
      </c>
      <c r="E510" s="1222">
        <v>1590</v>
      </c>
      <c r="F510" s="1223">
        <f>D510*E510</f>
        <v>123409.44</v>
      </c>
      <c r="G510" s="1222">
        <v>0</v>
      </c>
      <c r="H510" s="1223"/>
      <c r="I510" s="1223">
        <f>E510*D510+G510*D510</f>
        <v>123409.44</v>
      </c>
      <c r="J510" s="1223"/>
      <c r="K510" s="1186"/>
      <c r="L510" s="1225">
        <v>1590</v>
      </c>
      <c r="M510" s="1226">
        <f>K510*L510</f>
        <v>0</v>
      </c>
      <c r="N510" s="1225">
        <v>0</v>
      </c>
      <c r="O510" s="1226"/>
      <c r="P510" s="1226">
        <f>L510*K510+N510*K510</f>
        <v>0</v>
      </c>
      <c r="Q510" s="1186"/>
      <c r="R510" s="1225">
        <v>1590</v>
      </c>
      <c r="S510" s="1226">
        <f>Q510*R510</f>
        <v>0</v>
      </c>
      <c r="T510" s="1225">
        <v>0</v>
      </c>
      <c r="U510" s="1226"/>
      <c r="V510" s="1226">
        <f>R510*Q510+T510*Q510</f>
        <v>0</v>
      </c>
      <c r="W510" s="1188">
        <v>38.81</v>
      </c>
      <c r="X510" s="1225">
        <v>1590</v>
      </c>
      <c r="Y510" s="1226">
        <f>W510*X510</f>
        <v>61707.9</v>
      </c>
      <c r="Z510" s="1225">
        <v>0</v>
      </c>
      <c r="AA510" s="1226"/>
      <c r="AB510" s="1226">
        <f>X510*W510+Z510*W510</f>
        <v>61707.9</v>
      </c>
      <c r="AC510" s="1186"/>
      <c r="AD510" s="1225">
        <v>1590</v>
      </c>
      <c r="AE510" s="1226">
        <f>AC510*AD510</f>
        <v>0</v>
      </c>
      <c r="AF510" s="1225">
        <v>0</v>
      </c>
      <c r="AG510" s="1226"/>
      <c r="AH510" s="1226">
        <f>AD510*AC510+AF510*AC510</f>
        <v>0</v>
      </c>
      <c r="AI510" s="1186"/>
      <c r="AJ510" s="1225">
        <v>1590</v>
      </c>
      <c r="AK510" s="1226">
        <f>AI510*AJ510</f>
        <v>0</v>
      </c>
      <c r="AL510" s="1225">
        <v>0</v>
      </c>
      <c r="AM510" s="1226"/>
      <c r="AN510" s="1226">
        <f>AJ510*AI510+AL510*AI510</f>
        <v>0</v>
      </c>
      <c r="AO510" s="1186"/>
      <c r="AP510" s="1225">
        <v>1590</v>
      </c>
      <c r="AQ510" s="1226">
        <f>AO510*AP510</f>
        <v>0</v>
      </c>
      <c r="AR510" s="1225">
        <v>0</v>
      </c>
      <c r="AS510" s="1226"/>
      <c r="AT510" s="1226">
        <f>AP510*AO510+AR510*AO510</f>
        <v>0</v>
      </c>
      <c r="AU510" s="1186"/>
      <c r="AV510" s="1225">
        <v>1590</v>
      </c>
      <c r="AW510" s="1226">
        <f>AU510*AV510</f>
        <v>0</v>
      </c>
      <c r="AX510" s="1225">
        <v>0</v>
      </c>
      <c r="AY510" s="1226"/>
      <c r="AZ510" s="1226">
        <f>AV510*AU510+AX510*AU510</f>
        <v>0</v>
      </c>
      <c r="BA510" s="1186"/>
      <c r="BB510" s="1222">
        <v>1590</v>
      </c>
      <c r="BC510" s="1223">
        <f>BA510*BB510</f>
        <v>0</v>
      </c>
      <c r="BD510" s="1222">
        <v>0</v>
      </c>
      <c r="BE510" s="1223"/>
      <c r="BF510" s="1223">
        <f>BB510*BA510+BD510*BA510</f>
        <v>0</v>
      </c>
      <c r="BG510" s="1223"/>
      <c r="BH510" s="1166">
        <f t="shared" si="719"/>
        <v>38.81</v>
      </c>
      <c r="BI510" s="1222">
        <v>1590</v>
      </c>
      <c r="BJ510" s="1223">
        <f>BH510*BI510</f>
        <v>61707.9</v>
      </c>
      <c r="BK510" s="1222">
        <v>0</v>
      </c>
      <c r="BL510" s="1223"/>
      <c r="BM510" s="1223">
        <f>BI510*BH510+BK510*BH510</f>
        <v>61707.9</v>
      </c>
      <c r="BN510" s="1166">
        <f t="shared" si="720"/>
        <v>38.805999999999997</v>
      </c>
      <c r="BO510" s="1222">
        <v>1590</v>
      </c>
      <c r="BP510" s="1223">
        <f>BN510*BO510</f>
        <v>61701.539999999994</v>
      </c>
      <c r="BQ510" s="1222">
        <v>0</v>
      </c>
      <c r="BR510" s="1223"/>
      <c r="BS510" s="1223">
        <f>BO510*BN510+BQ510*BN510</f>
        <v>61701.539999999994</v>
      </c>
    </row>
    <row r="511" spans="1:203" s="1279" customFormat="1" ht="21" customHeight="1" outlineLevel="1" x14ac:dyDescent="0.2">
      <c r="A511" s="1287" t="s">
        <v>1654</v>
      </c>
      <c r="B511" s="1228" t="s">
        <v>1558</v>
      </c>
      <c r="C511" s="1177" t="s">
        <v>1189</v>
      </c>
      <c r="D511" s="1177">
        <v>357.7</v>
      </c>
      <c r="E511" s="1222">
        <v>2045.87</v>
      </c>
      <c r="F511" s="1223">
        <f>D511*E511</f>
        <v>731807.69899999991</v>
      </c>
      <c r="G511" s="1222">
        <v>0</v>
      </c>
      <c r="H511" s="1223"/>
      <c r="I511" s="1223">
        <f>E511*D511+G511*D511</f>
        <v>731807.69899999991</v>
      </c>
      <c r="J511" s="1223"/>
      <c r="K511" s="1179"/>
      <c r="L511" s="1225">
        <v>2045.87</v>
      </c>
      <c r="M511" s="1226">
        <f>K511*L511</f>
        <v>0</v>
      </c>
      <c r="N511" s="1225">
        <v>0</v>
      </c>
      <c r="O511" s="1226"/>
      <c r="P511" s="1226">
        <f>L511*K511+N511*K511</f>
        <v>0</v>
      </c>
      <c r="Q511" s="1179"/>
      <c r="R511" s="1225">
        <v>2045.87</v>
      </c>
      <c r="S511" s="1226">
        <f>Q511*R511</f>
        <v>0</v>
      </c>
      <c r="T511" s="1225">
        <v>0</v>
      </c>
      <c r="U511" s="1226"/>
      <c r="V511" s="1226">
        <f>R511*Q511+T511*Q511</f>
        <v>0</v>
      </c>
      <c r="W511" s="1188">
        <v>317.32</v>
      </c>
      <c r="X511" s="1225">
        <v>2045.87</v>
      </c>
      <c r="Y511" s="1226">
        <f>W511*X511</f>
        <v>649195.4683999999</v>
      </c>
      <c r="Z511" s="1225">
        <v>0</v>
      </c>
      <c r="AA511" s="1226"/>
      <c r="AB511" s="1226">
        <f>X511*W511+Z511*W511</f>
        <v>649195.4683999999</v>
      </c>
      <c r="AC511" s="1179"/>
      <c r="AD511" s="1225">
        <v>2045.87</v>
      </c>
      <c r="AE511" s="1226">
        <f>AC511*AD511</f>
        <v>0</v>
      </c>
      <c r="AF511" s="1225">
        <v>0</v>
      </c>
      <c r="AG511" s="1226"/>
      <c r="AH511" s="1226">
        <f>AD511*AC511+AF511*AC511</f>
        <v>0</v>
      </c>
      <c r="AI511" s="1179"/>
      <c r="AJ511" s="1225">
        <v>2045.87</v>
      </c>
      <c r="AK511" s="1226">
        <f>AI511*AJ511</f>
        <v>0</v>
      </c>
      <c r="AL511" s="1225">
        <v>0</v>
      </c>
      <c r="AM511" s="1226"/>
      <c r="AN511" s="1226">
        <f>AJ511*AI511+AL511*AI511</f>
        <v>0</v>
      </c>
      <c r="AO511" s="1179"/>
      <c r="AP511" s="1225">
        <v>2045.87</v>
      </c>
      <c r="AQ511" s="1226">
        <f>AO511*AP511</f>
        <v>0</v>
      </c>
      <c r="AR511" s="1225">
        <v>0</v>
      </c>
      <c r="AS511" s="1226"/>
      <c r="AT511" s="1226">
        <f>AP511*AO511+AR511*AO511</f>
        <v>0</v>
      </c>
      <c r="AU511" s="1179"/>
      <c r="AV511" s="1225">
        <v>2045.87</v>
      </c>
      <c r="AW511" s="1226">
        <f>AU511*AV511</f>
        <v>0</v>
      </c>
      <c r="AX511" s="1225">
        <v>0</v>
      </c>
      <c r="AY511" s="1226"/>
      <c r="AZ511" s="1226">
        <f>AV511*AU511+AX511*AU511</f>
        <v>0</v>
      </c>
      <c r="BA511" s="1179"/>
      <c r="BB511" s="1222">
        <v>2045.87</v>
      </c>
      <c r="BC511" s="1223">
        <f>BA511*BB511</f>
        <v>0</v>
      </c>
      <c r="BD511" s="1222">
        <v>0</v>
      </c>
      <c r="BE511" s="1223"/>
      <c r="BF511" s="1223">
        <f>BB511*BA511+BD511*BA511</f>
        <v>0</v>
      </c>
      <c r="BG511" s="1223"/>
      <c r="BH511" s="1166">
        <f t="shared" si="719"/>
        <v>317.32</v>
      </c>
      <c r="BI511" s="1222">
        <v>2045.87</v>
      </c>
      <c r="BJ511" s="1223">
        <f>BH511*BI511</f>
        <v>649195.4683999999</v>
      </c>
      <c r="BK511" s="1222">
        <v>0</v>
      </c>
      <c r="BL511" s="1223"/>
      <c r="BM511" s="1223">
        <f>BI511*BH511+BK511*BH511</f>
        <v>649195.4683999999</v>
      </c>
      <c r="BN511" s="1166">
        <f t="shared" si="720"/>
        <v>40.379999999999995</v>
      </c>
      <c r="BO511" s="1222">
        <v>2045.87</v>
      </c>
      <c r="BP511" s="1223">
        <f>BN511*BO511</f>
        <v>82612.230599999981</v>
      </c>
      <c r="BQ511" s="1222">
        <v>0</v>
      </c>
      <c r="BR511" s="1223"/>
      <c r="BS511" s="1223">
        <f>BO511*BN511+BQ511*BN511</f>
        <v>82612.230599999981</v>
      </c>
    </row>
    <row r="512" spans="1:203" s="1279" customFormat="1" ht="21" customHeight="1" outlineLevel="1" x14ac:dyDescent="0.2">
      <c r="A512" s="1287" t="s">
        <v>1655</v>
      </c>
      <c r="B512" s="1252" t="s">
        <v>1559</v>
      </c>
      <c r="C512" s="1188" t="s">
        <v>1189</v>
      </c>
      <c r="D512" s="1251">
        <f>D511*1.6</f>
        <v>572.32000000000005</v>
      </c>
      <c r="E512" s="1222">
        <v>1590</v>
      </c>
      <c r="F512" s="1223">
        <f>D512*E512</f>
        <v>909988.8</v>
      </c>
      <c r="G512" s="1222">
        <v>0</v>
      </c>
      <c r="H512" s="1223"/>
      <c r="I512" s="1223">
        <f>E512*D512+G512*D512</f>
        <v>909988.8</v>
      </c>
      <c r="J512" s="1223"/>
      <c r="K512" s="1186"/>
      <c r="L512" s="1225">
        <v>1590</v>
      </c>
      <c r="M512" s="1226">
        <f>K512*L512</f>
        <v>0</v>
      </c>
      <c r="N512" s="1225">
        <v>0</v>
      </c>
      <c r="O512" s="1226"/>
      <c r="P512" s="1226">
        <f>L512*K512+N512*K512</f>
        <v>0</v>
      </c>
      <c r="Q512" s="1186"/>
      <c r="R512" s="1225">
        <v>1590</v>
      </c>
      <c r="S512" s="1226">
        <f>Q512*R512</f>
        <v>0</v>
      </c>
      <c r="T512" s="1225">
        <v>0</v>
      </c>
      <c r="U512" s="1226"/>
      <c r="V512" s="1226">
        <f>R512*Q512+T512*Q512</f>
        <v>0</v>
      </c>
      <c r="W512" s="1188">
        <v>507.71</v>
      </c>
      <c r="X512" s="1225">
        <v>1590</v>
      </c>
      <c r="Y512" s="1226">
        <f>W512*X512</f>
        <v>807258.9</v>
      </c>
      <c r="Z512" s="1225">
        <v>0</v>
      </c>
      <c r="AA512" s="1226"/>
      <c r="AB512" s="1226">
        <f>X512*W512+Z512*W512</f>
        <v>807258.9</v>
      </c>
      <c r="AC512" s="1186"/>
      <c r="AD512" s="1225">
        <v>1590</v>
      </c>
      <c r="AE512" s="1226">
        <f>AC512*AD512</f>
        <v>0</v>
      </c>
      <c r="AF512" s="1225">
        <v>0</v>
      </c>
      <c r="AG512" s="1226"/>
      <c r="AH512" s="1226">
        <f>AD512*AC512+AF512*AC512</f>
        <v>0</v>
      </c>
      <c r="AI512" s="1186"/>
      <c r="AJ512" s="1225">
        <v>1590</v>
      </c>
      <c r="AK512" s="1226">
        <f>AI512*AJ512</f>
        <v>0</v>
      </c>
      <c r="AL512" s="1225">
        <v>0</v>
      </c>
      <c r="AM512" s="1226"/>
      <c r="AN512" s="1226">
        <f>AJ512*AI512+AL512*AI512</f>
        <v>0</v>
      </c>
      <c r="AO512" s="1186"/>
      <c r="AP512" s="1225">
        <v>1590</v>
      </c>
      <c r="AQ512" s="1226">
        <f>AO512*AP512</f>
        <v>0</v>
      </c>
      <c r="AR512" s="1225">
        <v>0</v>
      </c>
      <c r="AS512" s="1226"/>
      <c r="AT512" s="1226">
        <f>AP512*AO512+AR512*AO512</f>
        <v>0</v>
      </c>
      <c r="AU512" s="1186"/>
      <c r="AV512" s="1225">
        <v>1590</v>
      </c>
      <c r="AW512" s="1226">
        <f>AU512*AV512</f>
        <v>0</v>
      </c>
      <c r="AX512" s="1225">
        <v>0</v>
      </c>
      <c r="AY512" s="1226"/>
      <c r="AZ512" s="1226">
        <f>AV512*AU512+AX512*AU512</f>
        <v>0</v>
      </c>
      <c r="BA512" s="1186"/>
      <c r="BB512" s="1222">
        <v>1590</v>
      </c>
      <c r="BC512" s="1223">
        <f>BA512*BB512</f>
        <v>0</v>
      </c>
      <c r="BD512" s="1222">
        <v>0</v>
      </c>
      <c r="BE512" s="1223"/>
      <c r="BF512" s="1223">
        <f>BB512*BA512+BD512*BA512</f>
        <v>0</v>
      </c>
      <c r="BG512" s="1223"/>
      <c r="BH512" s="1166">
        <f t="shared" si="719"/>
        <v>507.71</v>
      </c>
      <c r="BI512" s="1222">
        <v>1590</v>
      </c>
      <c r="BJ512" s="1223">
        <f>BH512*BI512</f>
        <v>807258.9</v>
      </c>
      <c r="BK512" s="1222">
        <v>0</v>
      </c>
      <c r="BL512" s="1223"/>
      <c r="BM512" s="1223">
        <f>BI512*BH512+BK512*BH512</f>
        <v>807258.9</v>
      </c>
      <c r="BN512" s="1166">
        <f t="shared" si="720"/>
        <v>64.61000000000007</v>
      </c>
      <c r="BO512" s="1222">
        <v>1590</v>
      </c>
      <c r="BP512" s="1223">
        <f>BN512*BO512</f>
        <v>102729.90000000011</v>
      </c>
      <c r="BQ512" s="1222">
        <v>0</v>
      </c>
      <c r="BR512" s="1223"/>
      <c r="BS512" s="1223">
        <f>BO512*BN512+BQ512*BN512</f>
        <v>102729.90000000011</v>
      </c>
    </row>
    <row r="513" spans="1:203" s="1279" customFormat="1" ht="21" customHeight="1" outlineLevel="1" x14ac:dyDescent="0.2">
      <c r="A513" s="1287" t="s">
        <v>1656</v>
      </c>
      <c r="B513" s="1261" t="s">
        <v>1657</v>
      </c>
      <c r="C513" s="1177" t="s">
        <v>1189</v>
      </c>
      <c r="D513" s="1177">
        <v>40.4</v>
      </c>
      <c r="E513" s="1222">
        <v>17817.189999999999</v>
      </c>
      <c r="F513" s="1223">
        <f>D513*E513</f>
        <v>719814.47599999991</v>
      </c>
      <c r="G513" s="1222">
        <v>24233.42</v>
      </c>
      <c r="H513" s="1223">
        <f>D513*G513</f>
        <v>979030.16799999995</v>
      </c>
      <c r="I513" s="1223">
        <f>E513*D513+G513*D513</f>
        <v>1698844.6439999999</v>
      </c>
      <c r="J513" s="1223"/>
      <c r="K513" s="1179"/>
      <c r="L513" s="1225">
        <v>17817.189999999999</v>
      </c>
      <c r="M513" s="1226">
        <f>K513*L513</f>
        <v>0</v>
      </c>
      <c r="N513" s="1225">
        <v>24233.42</v>
      </c>
      <c r="O513" s="1226">
        <f>K513*N513</f>
        <v>0</v>
      </c>
      <c r="P513" s="1226">
        <f>L513*K513+N513*K513</f>
        <v>0</v>
      </c>
      <c r="Q513" s="1179"/>
      <c r="R513" s="1225">
        <v>17817.189999999999</v>
      </c>
      <c r="S513" s="1226">
        <f>Q513*R513</f>
        <v>0</v>
      </c>
      <c r="T513" s="1225">
        <v>24233.42</v>
      </c>
      <c r="U513" s="1226">
        <f>Q513*T513</f>
        <v>0</v>
      </c>
      <c r="V513" s="1226">
        <f>R513*Q513+T513*Q513</f>
        <v>0</v>
      </c>
      <c r="W513" s="1188">
        <v>40</v>
      </c>
      <c r="X513" s="1225">
        <v>17817.189999999999</v>
      </c>
      <c r="Y513" s="1226">
        <f>W513*X513</f>
        <v>712687.6</v>
      </c>
      <c r="Z513" s="1225">
        <v>24233.42</v>
      </c>
      <c r="AA513" s="1226">
        <f>W513*Z513</f>
        <v>969336.79999999993</v>
      </c>
      <c r="AB513" s="1226">
        <f>X513*W513+Z513*W513</f>
        <v>1682024.4</v>
      </c>
      <c r="AC513" s="1179"/>
      <c r="AD513" s="1225">
        <v>17817.189999999999</v>
      </c>
      <c r="AE513" s="1226">
        <f>AC513*AD513</f>
        <v>0</v>
      </c>
      <c r="AF513" s="1225">
        <v>24233.42</v>
      </c>
      <c r="AG513" s="1226">
        <f>AC513*AF513</f>
        <v>0</v>
      </c>
      <c r="AH513" s="1226">
        <f>AD513*AC513+AF513*AC513</f>
        <v>0</v>
      </c>
      <c r="AI513" s="1179"/>
      <c r="AJ513" s="1225">
        <v>17817.189999999999</v>
      </c>
      <c r="AK513" s="1226">
        <f>AI513*AJ513</f>
        <v>0</v>
      </c>
      <c r="AL513" s="1225">
        <v>24233.42</v>
      </c>
      <c r="AM513" s="1226">
        <f>AI513*AL513</f>
        <v>0</v>
      </c>
      <c r="AN513" s="1226">
        <f>AJ513*AI513+AL513*AI513</f>
        <v>0</v>
      </c>
      <c r="AO513" s="1179"/>
      <c r="AP513" s="1225">
        <v>17817.189999999999</v>
      </c>
      <c r="AQ513" s="1226">
        <f>AO513*AP513</f>
        <v>0</v>
      </c>
      <c r="AR513" s="1225">
        <v>24233.42</v>
      </c>
      <c r="AS513" s="1226">
        <f>AO513*AR513</f>
        <v>0</v>
      </c>
      <c r="AT513" s="1226">
        <f>AP513*AO513+AR513*AO513</f>
        <v>0</v>
      </c>
      <c r="AU513" s="1179"/>
      <c r="AV513" s="1225">
        <v>17817.189999999999</v>
      </c>
      <c r="AW513" s="1226">
        <f>AU513*AV513</f>
        <v>0</v>
      </c>
      <c r="AX513" s="1225">
        <v>24233.42</v>
      </c>
      <c r="AY513" s="1226">
        <f>AU513*AX513</f>
        <v>0</v>
      </c>
      <c r="AZ513" s="1226">
        <f>AV513*AU513+AX513*AU513</f>
        <v>0</v>
      </c>
      <c r="BA513" s="1179"/>
      <c r="BB513" s="1222">
        <v>17817.189999999999</v>
      </c>
      <c r="BC513" s="1223">
        <f>BA513*BB513</f>
        <v>0</v>
      </c>
      <c r="BD513" s="1222">
        <v>24233.42</v>
      </c>
      <c r="BE513" s="1223">
        <f>BA513*BD513</f>
        <v>0</v>
      </c>
      <c r="BF513" s="1223">
        <f>BB513*BA513+BD513*BA513</f>
        <v>0</v>
      </c>
      <c r="BG513" s="1223"/>
      <c r="BH513" s="1166">
        <f t="shared" si="719"/>
        <v>40</v>
      </c>
      <c r="BI513" s="1222">
        <v>17817.189999999999</v>
      </c>
      <c r="BJ513" s="1223">
        <f>BH513*BI513</f>
        <v>712687.6</v>
      </c>
      <c r="BK513" s="1222">
        <v>24233.42</v>
      </c>
      <c r="BL513" s="1223">
        <f>BH513*BK513</f>
        <v>969336.79999999993</v>
      </c>
      <c r="BM513" s="1223">
        <f>BI513*BH513+BK513*BH513</f>
        <v>1682024.4</v>
      </c>
      <c r="BN513" s="1166">
        <f t="shared" si="720"/>
        <v>0.39999999999999858</v>
      </c>
      <c r="BO513" s="1222">
        <v>17817.189999999999</v>
      </c>
      <c r="BP513" s="1223">
        <f>BN513*BO513</f>
        <v>7126.8759999999738</v>
      </c>
      <c r="BQ513" s="1222">
        <v>24233.42</v>
      </c>
      <c r="BR513" s="1223">
        <f>BN513*BQ513</f>
        <v>9693.367999999964</v>
      </c>
      <c r="BS513" s="1223">
        <f>BO513*BN513+BQ513*BN513</f>
        <v>16820.243999999937</v>
      </c>
    </row>
    <row r="514" spans="1:203" s="1242" customFormat="1" ht="15.75" hidden="1" customHeight="1" x14ac:dyDescent="0.2">
      <c r="A514" s="1205" t="s">
        <v>458</v>
      </c>
      <c r="B514" s="1148" t="s">
        <v>459</v>
      </c>
      <c r="C514" s="1149"/>
      <c r="D514" s="1150"/>
      <c r="E514" s="1151"/>
      <c r="F514" s="1206">
        <f>SUM(F515:F519)+SUM(F520:F530)+SUM(F531:F536)+F537</f>
        <v>327505.40000000002</v>
      </c>
      <c r="G514" s="1207"/>
      <c r="H514" s="1206">
        <f>SUM(H515:H519)+SUM(H520:H530)+SUM(H531:H536)+H537</f>
        <v>463326.41</v>
      </c>
      <c r="I514" s="1206">
        <f>SUM(I515:I519)+SUM(I520:I530)+SUM(I531:I536)+I537</f>
        <v>790831.81</v>
      </c>
      <c r="J514" s="1155"/>
      <c r="K514" s="1145"/>
      <c r="L514" s="1156"/>
      <c r="M514" s="1208">
        <f>SUM(M515:M519)+SUM(M520:M530)+SUM(M531:M536)+M537</f>
        <v>0</v>
      </c>
      <c r="N514" s="1209"/>
      <c r="O514" s="1208">
        <f>SUM(O515:O519)+SUM(O520:O530)+SUM(O531:O536)+O537</f>
        <v>0</v>
      </c>
      <c r="P514" s="1208">
        <f>SUM(P515:P519)+SUM(P520:P530)+SUM(P531:P536)+P537</f>
        <v>0</v>
      </c>
      <c r="Q514" s="1145"/>
      <c r="R514" s="1156"/>
      <c r="S514" s="1208">
        <f>SUM(S515:S519)+SUM(S520:S530)+SUM(S531:S536)+S537</f>
        <v>0</v>
      </c>
      <c r="T514" s="1209"/>
      <c r="U514" s="1208">
        <f>SUM(U515:U519)+SUM(U520:U530)+SUM(U531:U536)+U537</f>
        <v>0</v>
      </c>
      <c r="V514" s="1208">
        <f>SUM(V515:V519)+SUM(V520:V530)+SUM(V531:V536)+V537</f>
        <v>0</v>
      </c>
      <c r="W514" s="1145"/>
      <c r="X514" s="1156"/>
      <c r="Y514" s="1208">
        <f>SUM(Y515:Y519)+SUM(Y520:Y530)+SUM(Y531:Y536)+Y537</f>
        <v>0</v>
      </c>
      <c r="Z514" s="1209"/>
      <c r="AA514" s="1208">
        <f>SUM(AA515:AA519)+SUM(AA520:AA530)+SUM(AA531:AA536)+AA537</f>
        <v>0</v>
      </c>
      <c r="AB514" s="1208">
        <f>SUM(AB515:AB519)+SUM(AB520:AB530)+SUM(AB531:AB536)+AB537</f>
        <v>0</v>
      </c>
      <c r="AC514" s="1145"/>
      <c r="AD514" s="1156"/>
      <c r="AE514" s="1208">
        <f>SUM(AE515:AE519)+SUM(AE520:AE530)+SUM(AE531:AE536)+AE537</f>
        <v>0</v>
      </c>
      <c r="AF514" s="1209"/>
      <c r="AG514" s="1208">
        <f>SUM(AG515:AG519)+SUM(AG520:AG530)+SUM(AG531:AG536)+AG537</f>
        <v>0</v>
      </c>
      <c r="AH514" s="1208">
        <f>SUM(AH515:AH519)+SUM(AH520:AH530)+SUM(AH531:AH536)+AH537</f>
        <v>0</v>
      </c>
      <c r="AI514" s="1145"/>
      <c r="AJ514" s="1156"/>
      <c r="AK514" s="1208">
        <f>SUM(AK515:AK519)+SUM(AK520:AK530)+SUM(AK531:AK536)+AK537</f>
        <v>0</v>
      </c>
      <c r="AL514" s="1209"/>
      <c r="AM514" s="1208">
        <f>SUM(AM515:AM519)+SUM(AM520:AM530)+SUM(AM531:AM536)+AM537</f>
        <v>0</v>
      </c>
      <c r="AN514" s="1208">
        <f>SUM(AN515:AN519)+SUM(AN520:AN530)+SUM(AN531:AN536)+AN537</f>
        <v>0</v>
      </c>
      <c r="AO514" s="1145"/>
      <c r="AP514" s="1156"/>
      <c r="AQ514" s="1208">
        <f>SUM(AQ515:AQ519)+SUM(AQ520:AQ530)+SUM(AQ531:AQ536)+AQ537</f>
        <v>0</v>
      </c>
      <c r="AR514" s="1209"/>
      <c r="AS514" s="1208">
        <f>SUM(AS515:AS519)+SUM(AS520:AS530)+SUM(AS531:AS536)+AS537</f>
        <v>0</v>
      </c>
      <c r="AT514" s="1208">
        <f>SUM(AT515:AT519)+SUM(AT520:AT530)+SUM(AT531:AT536)+AT537</f>
        <v>0</v>
      </c>
      <c r="AU514" s="1145"/>
      <c r="AV514" s="1156"/>
      <c r="AW514" s="1208">
        <f>SUM(AW515:AW519)+SUM(AW520:AW530)+SUM(AW531:AW536)+AW537</f>
        <v>0</v>
      </c>
      <c r="AX514" s="1209"/>
      <c r="AY514" s="1208">
        <f>SUM(AY515:AY519)+SUM(AY520:AY530)+SUM(AY531:AY536)+AY537</f>
        <v>0</v>
      </c>
      <c r="AZ514" s="1208">
        <f>SUM(AZ515:AZ519)+SUM(AZ520:AZ530)+SUM(AZ531:AZ536)+AZ537</f>
        <v>0</v>
      </c>
      <c r="BA514" s="1145"/>
      <c r="BB514" s="1151"/>
      <c r="BC514" s="1206">
        <f>SUM(BC515:BC519)+SUM(BC520:BC530)+SUM(BC531:BC536)+BC537</f>
        <v>0</v>
      </c>
      <c r="BD514" s="1207"/>
      <c r="BE514" s="1206">
        <f>SUM(BE515:BE519)+SUM(BE520:BE530)+SUM(BE531:BE536)+BE537</f>
        <v>0</v>
      </c>
      <c r="BF514" s="1206">
        <f>SUM(BF515:BF519)+SUM(BF520:BF530)+SUM(BF531:BF536)+BF537</f>
        <v>0</v>
      </c>
      <c r="BG514" s="1155"/>
      <c r="BH514" s="1166">
        <f t="shared" si="719"/>
        <v>0</v>
      </c>
      <c r="BI514" s="1151"/>
      <c r="BJ514" s="1206">
        <f>SUM(BJ515:BJ519)+SUM(BJ520:BJ530)+SUM(BJ531:BJ536)+BJ537</f>
        <v>0</v>
      </c>
      <c r="BK514" s="1207"/>
      <c r="BL514" s="1206">
        <f>SUM(BL515:BL519)+SUM(BL520:BL530)+SUM(BL531:BL536)+BL537</f>
        <v>0</v>
      </c>
      <c r="BM514" s="1206">
        <f>SUM(BM515:BM519)+SUM(BM520:BM530)+SUM(BM531:BM536)+BM537</f>
        <v>0</v>
      </c>
      <c r="BN514" s="1166">
        <f t="shared" si="720"/>
        <v>0</v>
      </c>
      <c r="BO514" s="1151"/>
      <c r="BP514" s="1206">
        <f>SUM(BP515:BP519)+SUM(BP520:BP530)+SUM(BP531:BP536)+BP537</f>
        <v>327505.40000000002</v>
      </c>
      <c r="BQ514" s="1207"/>
      <c r="BR514" s="1206">
        <f>SUM(BR515:BR519)+SUM(BR520:BR530)+SUM(BR531:BR536)+BR537</f>
        <v>463326.41</v>
      </c>
      <c r="BS514" s="1206">
        <f>SUM(BS515:BS519)+SUM(BS520:BS530)+SUM(BS531:BS536)+BS537</f>
        <v>790831.81</v>
      </c>
      <c r="BT514" s="1125"/>
      <c r="BU514" s="1125"/>
      <c r="BV514" s="1125"/>
      <c r="BW514" s="1125"/>
      <c r="BX514" s="1125"/>
      <c r="BY514" s="1125"/>
      <c r="BZ514" s="1125"/>
      <c r="CA514" s="1125"/>
      <c r="CB514" s="1125"/>
      <c r="CC514" s="1125"/>
      <c r="CD514" s="1125"/>
      <c r="CE514" s="1125"/>
      <c r="CF514" s="1125"/>
      <c r="CG514" s="1125"/>
      <c r="CH514" s="1125"/>
      <c r="CI514" s="1125"/>
      <c r="CJ514" s="1125"/>
      <c r="CK514" s="1125"/>
      <c r="CL514" s="1125"/>
      <c r="CM514" s="1125"/>
      <c r="CN514" s="1125"/>
      <c r="CO514" s="1125"/>
      <c r="CP514" s="1125"/>
      <c r="CQ514" s="1125"/>
      <c r="CR514" s="1125"/>
      <c r="CS514" s="1125"/>
      <c r="CT514" s="1125"/>
      <c r="CU514" s="1125"/>
      <c r="CV514" s="1125"/>
      <c r="CW514" s="1125"/>
      <c r="CX514" s="1125"/>
      <c r="CY514" s="1125"/>
      <c r="CZ514" s="1125"/>
      <c r="DA514" s="1125"/>
      <c r="DB514" s="1125"/>
      <c r="DC514" s="1125"/>
      <c r="DD514" s="1125"/>
      <c r="DE514" s="1125"/>
      <c r="DF514" s="1125"/>
      <c r="DG514" s="1125"/>
      <c r="DH514" s="1125"/>
      <c r="DI514" s="1125"/>
      <c r="DJ514" s="1125"/>
      <c r="DK514" s="1125"/>
      <c r="DL514" s="1125"/>
      <c r="DM514" s="1125"/>
      <c r="DN514" s="1125"/>
      <c r="DO514" s="1125"/>
      <c r="DP514" s="1125"/>
      <c r="DQ514" s="1125"/>
      <c r="DR514" s="1125"/>
      <c r="DS514" s="1125"/>
      <c r="DT514" s="1125"/>
      <c r="DU514" s="1125"/>
      <c r="DV514" s="1125"/>
      <c r="DW514" s="1125"/>
      <c r="DX514" s="1125"/>
      <c r="DY514" s="1125"/>
      <c r="DZ514" s="1125"/>
      <c r="EA514" s="1125"/>
      <c r="EB514" s="1125"/>
      <c r="EC514" s="1125"/>
      <c r="ED514" s="1125"/>
      <c r="EE514" s="1125"/>
      <c r="EF514" s="1125"/>
      <c r="EG514" s="1125"/>
      <c r="EH514" s="1125"/>
      <c r="EI514" s="1125"/>
      <c r="EJ514" s="1125"/>
      <c r="EK514" s="1125"/>
      <c r="EL514" s="1125"/>
      <c r="EM514" s="1125"/>
      <c r="EN514" s="1125"/>
      <c r="EO514" s="1125"/>
      <c r="EP514" s="1125"/>
      <c r="EQ514" s="1125"/>
      <c r="ER514" s="1125"/>
      <c r="ES514" s="1125"/>
      <c r="ET514" s="1125"/>
      <c r="EU514" s="1125"/>
      <c r="EV514" s="1125"/>
      <c r="EW514" s="1125"/>
      <c r="EX514" s="1125"/>
      <c r="EY514" s="1125"/>
      <c r="EZ514" s="1125"/>
      <c r="FA514" s="1125"/>
      <c r="FB514" s="1125"/>
      <c r="FC514" s="1125"/>
      <c r="FD514" s="1125"/>
      <c r="FE514" s="1125"/>
      <c r="FF514" s="1125"/>
      <c r="FG514" s="1125"/>
      <c r="FH514" s="1125"/>
      <c r="FI514" s="1125"/>
      <c r="FJ514" s="1125"/>
      <c r="FK514" s="1125"/>
      <c r="FL514" s="1125"/>
      <c r="FM514" s="1125"/>
      <c r="FN514" s="1125"/>
      <c r="FO514" s="1125"/>
      <c r="FP514" s="1125"/>
      <c r="FQ514" s="1125"/>
      <c r="FR514" s="1125"/>
      <c r="FS514" s="1125"/>
      <c r="FT514" s="1125"/>
      <c r="FU514" s="1125"/>
      <c r="FV514" s="1125"/>
      <c r="FW514" s="1125"/>
      <c r="FX514" s="1125"/>
      <c r="FY514" s="1125"/>
      <c r="FZ514" s="1125"/>
      <c r="GA514" s="1125"/>
      <c r="GB514" s="1125"/>
      <c r="GC514" s="1125"/>
      <c r="GD514" s="1125"/>
      <c r="GE514" s="1125"/>
      <c r="GF514" s="1125"/>
      <c r="GG514" s="1125"/>
      <c r="GH514" s="1125"/>
      <c r="GI514" s="1125"/>
      <c r="GJ514" s="1125"/>
      <c r="GK514" s="1125"/>
      <c r="GL514" s="1125"/>
      <c r="GM514" s="1125"/>
      <c r="GN514" s="1125"/>
      <c r="GO514" s="1125"/>
      <c r="GP514" s="1125"/>
      <c r="GQ514" s="1125"/>
      <c r="GR514" s="1125"/>
      <c r="GS514" s="1125"/>
      <c r="GT514" s="1125"/>
      <c r="GU514" s="1125"/>
    </row>
    <row r="515" spans="1:203" s="1189" customFormat="1" hidden="1" outlineLevel="1" x14ac:dyDescent="0.2">
      <c r="A515" s="1307" t="s">
        <v>927</v>
      </c>
      <c r="B515" s="1228" t="s">
        <v>393</v>
      </c>
      <c r="C515" s="1173" t="s">
        <v>1261</v>
      </c>
      <c r="D515" s="1173">
        <v>1</v>
      </c>
      <c r="E515" s="1229">
        <v>6550</v>
      </c>
      <c r="F515" s="1223">
        <f>D515*E515</f>
        <v>6550</v>
      </c>
      <c r="G515" s="1229">
        <v>48346.61</v>
      </c>
      <c r="H515" s="1223">
        <f>D515*G515</f>
        <v>48346.61</v>
      </c>
      <c r="I515" s="1169">
        <f t="shared" ref="I515:I537" si="721">E515*D515+G515*D515</f>
        <v>54896.61</v>
      </c>
      <c r="J515" s="1169"/>
      <c r="K515" s="1224"/>
      <c r="L515" s="1230">
        <v>6550</v>
      </c>
      <c r="M515" s="1226">
        <f>K515*L515</f>
        <v>0</v>
      </c>
      <c r="N515" s="1230">
        <v>48346.61</v>
      </c>
      <c r="O515" s="1226">
        <f>K515*N515</f>
        <v>0</v>
      </c>
      <c r="P515" s="1173">
        <f t="shared" ref="P515:P537" si="722">L515*K515+N515*K515</f>
        <v>0</v>
      </c>
      <c r="Q515" s="1224"/>
      <c r="R515" s="1230">
        <v>6550</v>
      </c>
      <c r="S515" s="1226">
        <f>Q515*R515</f>
        <v>0</v>
      </c>
      <c r="T515" s="1230">
        <v>48346.61</v>
      </c>
      <c r="U515" s="1226">
        <f>Q515*T515</f>
        <v>0</v>
      </c>
      <c r="V515" s="1173">
        <f t="shared" ref="V515:V537" si="723">R515*Q515+T515*Q515</f>
        <v>0</v>
      </c>
      <c r="W515" s="1224"/>
      <c r="X515" s="1230">
        <v>6550</v>
      </c>
      <c r="Y515" s="1226">
        <f>W515*X515</f>
        <v>0</v>
      </c>
      <c r="Z515" s="1230">
        <v>48346.61</v>
      </c>
      <c r="AA515" s="1226">
        <f>W515*Z515</f>
        <v>0</v>
      </c>
      <c r="AB515" s="1173">
        <f t="shared" ref="AB515:AB537" si="724">X515*W515+Z515*W515</f>
        <v>0</v>
      </c>
      <c r="AC515" s="1224"/>
      <c r="AD515" s="1230">
        <v>6550</v>
      </c>
      <c r="AE515" s="1226">
        <f>AC515*AD515</f>
        <v>0</v>
      </c>
      <c r="AF515" s="1230">
        <v>48346.61</v>
      </c>
      <c r="AG515" s="1226">
        <f>AC515*AF515</f>
        <v>0</v>
      </c>
      <c r="AH515" s="1173">
        <f t="shared" ref="AH515:AH537" si="725">AD515*AC515+AF515*AC515</f>
        <v>0</v>
      </c>
      <c r="AI515" s="1224"/>
      <c r="AJ515" s="1230">
        <v>6550</v>
      </c>
      <c r="AK515" s="1226">
        <f>AI515*AJ515</f>
        <v>0</v>
      </c>
      <c r="AL515" s="1230">
        <v>48346.61</v>
      </c>
      <c r="AM515" s="1226">
        <f>AI515*AL515</f>
        <v>0</v>
      </c>
      <c r="AN515" s="1173">
        <f t="shared" ref="AN515:AN537" si="726">AJ515*AI515+AL515*AI515</f>
        <v>0</v>
      </c>
      <c r="AO515" s="1224"/>
      <c r="AP515" s="1230">
        <v>6550</v>
      </c>
      <c r="AQ515" s="1226">
        <f>AO515*AP515</f>
        <v>0</v>
      </c>
      <c r="AR515" s="1230">
        <v>48346.61</v>
      </c>
      <c r="AS515" s="1226">
        <f>AO515*AR515</f>
        <v>0</v>
      </c>
      <c r="AT515" s="1173">
        <f t="shared" ref="AT515:AT537" si="727">AP515*AO515+AR515*AO515</f>
        <v>0</v>
      </c>
      <c r="AU515" s="1224"/>
      <c r="AV515" s="1230">
        <v>6550</v>
      </c>
      <c r="AW515" s="1226">
        <f>AU515*AV515</f>
        <v>0</v>
      </c>
      <c r="AX515" s="1230">
        <v>48346.61</v>
      </c>
      <c r="AY515" s="1226">
        <f>AU515*AX515</f>
        <v>0</v>
      </c>
      <c r="AZ515" s="1173">
        <f t="shared" ref="AZ515:AZ537" si="728">AV515*AU515+AX515*AU515</f>
        <v>0</v>
      </c>
      <c r="BA515" s="1224"/>
      <c r="BB515" s="1229">
        <v>6550</v>
      </c>
      <c r="BC515" s="1223">
        <f>BA515*BB515</f>
        <v>0</v>
      </c>
      <c r="BD515" s="1229">
        <v>48346.61</v>
      </c>
      <c r="BE515" s="1223">
        <f>BA515*BD515</f>
        <v>0</v>
      </c>
      <c r="BF515" s="1169">
        <f t="shared" ref="BF515:BF537" si="729">BB515*BA515+BD515*BA515</f>
        <v>0</v>
      </c>
      <c r="BG515" s="1169"/>
      <c r="BH515" s="1166">
        <f t="shared" si="719"/>
        <v>0</v>
      </c>
      <c r="BI515" s="1229">
        <v>6550</v>
      </c>
      <c r="BJ515" s="1223">
        <f>BH515*BI515</f>
        <v>0</v>
      </c>
      <c r="BK515" s="1229">
        <v>48346.61</v>
      </c>
      <c r="BL515" s="1223">
        <f>BH515*BK515</f>
        <v>0</v>
      </c>
      <c r="BM515" s="1169">
        <f t="shared" ref="BM515:BM537" si="730">BI515*BH515+BK515*BH515</f>
        <v>0</v>
      </c>
      <c r="BN515" s="1166">
        <f t="shared" si="720"/>
        <v>1</v>
      </c>
      <c r="BO515" s="1229">
        <v>6550</v>
      </c>
      <c r="BP515" s="1223">
        <f>BN515*BO515</f>
        <v>6550</v>
      </c>
      <c r="BQ515" s="1229">
        <v>48346.61</v>
      </c>
      <c r="BR515" s="1223">
        <f>BN515*BQ515</f>
        <v>48346.61</v>
      </c>
      <c r="BS515" s="1169">
        <f t="shared" ref="BS515:BS537" si="731">BO515*BN515+BQ515*BN515</f>
        <v>54896.61</v>
      </c>
    </row>
    <row r="516" spans="1:203" ht="29.25" hidden="1" customHeight="1" outlineLevel="1" x14ac:dyDescent="0.2">
      <c r="A516" s="1307" t="s">
        <v>928</v>
      </c>
      <c r="B516" s="1228" t="s">
        <v>1658</v>
      </c>
      <c r="C516" s="1173" t="s">
        <v>378</v>
      </c>
      <c r="D516" s="1173">
        <v>30</v>
      </c>
      <c r="E516" s="1229">
        <v>186.02</v>
      </c>
      <c r="F516" s="1223">
        <f>D516*E516</f>
        <v>5580.6</v>
      </c>
      <c r="G516" s="1229">
        <v>1809.6</v>
      </c>
      <c r="H516" s="1223">
        <f>D516*G516</f>
        <v>54288</v>
      </c>
      <c r="I516" s="1169">
        <f t="shared" si="721"/>
        <v>59868.6</v>
      </c>
      <c r="J516" s="1169"/>
      <c r="K516" s="1224"/>
      <c r="L516" s="1230">
        <v>186.02</v>
      </c>
      <c r="M516" s="1226">
        <f>K516*L516</f>
        <v>0</v>
      </c>
      <c r="N516" s="1230">
        <v>1809.6</v>
      </c>
      <c r="O516" s="1226">
        <f>K516*N516</f>
        <v>0</v>
      </c>
      <c r="P516" s="1173">
        <f t="shared" si="722"/>
        <v>0</v>
      </c>
      <c r="Q516" s="1224"/>
      <c r="R516" s="1230">
        <v>186.02</v>
      </c>
      <c r="S516" s="1226">
        <f>Q516*R516</f>
        <v>0</v>
      </c>
      <c r="T516" s="1230">
        <v>1809.6</v>
      </c>
      <c r="U516" s="1226">
        <f>Q516*T516</f>
        <v>0</v>
      </c>
      <c r="V516" s="1173">
        <f t="shared" si="723"/>
        <v>0</v>
      </c>
      <c r="W516" s="1224"/>
      <c r="X516" s="1230">
        <v>186.02</v>
      </c>
      <c r="Y516" s="1226">
        <f>W516*X516</f>
        <v>0</v>
      </c>
      <c r="Z516" s="1230">
        <v>1809.6</v>
      </c>
      <c r="AA516" s="1226">
        <f>W516*Z516</f>
        <v>0</v>
      </c>
      <c r="AB516" s="1173">
        <f t="shared" si="724"/>
        <v>0</v>
      </c>
      <c r="AC516" s="1224"/>
      <c r="AD516" s="1230">
        <v>186.02</v>
      </c>
      <c r="AE516" s="1226">
        <f>AC516*AD516</f>
        <v>0</v>
      </c>
      <c r="AF516" s="1230">
        <v>1809.6</v>
      </c>
      <c r="AG516" s="1226">
        <f>AC516*AF516</f>
        <v>0</v>
      </c>
      <c r="AH516" s="1173">
        <f t="shared" si="725"/>
        <v>0</v>
      </c>
      <c r="AI516" s="1224"/>
      <c r="AJ516" s="1230">
        <v>186.02</v>
      </c>
      <c r="AK516" s="1226">
        <f>AI516*AJ516</f>
        <v>0</v>
      </c>
      <c r="AL516" s="1230">
        <v>1809.6</v>
      </c>
      <c r="AM516" s="1226">
        <f>AI516*AL516</f>
        <v>0</v>
      </c>
      <c r="AN516" s="1173">
        <f t="shared" si="726"/>
        <v>0</v>
      </c>
      <c r="AO516" s="1224"/>
      <c r="AP516" s="1230">
        <v>186.02</v>
      </c>
      <c r="AQ516" s="1226">
        <f>AO516*AP516</f>
        <v>0</v>
      </c>
      <c r="AR516" s="1230">
        <v>1809.6</v>
      </c>
      <c r="AS516" s="1226">
        <f>AO516*AR516</f>
        <v>0</v>
      </c>
      <c r="AT516" s="1173">
        <f t="shared" si="727"/>
        <v>0</v>
      </c>
      <c r="AU516" s="1224"/>
      <c r="AV516" s="1230">
        <v>186.02</v>
      </c>
      <c r="AW516" s="1226">
        <f>AU516*AV516</f>
        <v>0</v>
      </c>
      <c r="AX516" s="1230">
        <v>1809.6</v>
      </c>
      <c r="AY516" s="1226">
        <f>AU516*AX516</f>
        <v>0</v>
      </c>
      <c r="AZ516" s="1173">
        <f t="shared" si="728"/>
        <v>0</v>
      </c>
      <c r="BA516" s="1224"/>
      <c r="BB516" s="1229">
        <v>186.02</v>
      </c>
      <c r="BC516" s="1223">
        <f>BA516*BB516</f>
        <v>0</v>
      </c>
      <c r="BD516" s="1229">
        <v>1809.6</v>
      </c>
      <c r="BE516" s="1223">
        <f>BA516*BD516</f>
        <v>0</v>
      </c>
      <c r="BF516" s="1169">
        <f t="shared" si="729"/>
        <v>0</v>
      </c>
      <c r="BG516" s="1169"/>
      <c r="BH516" s="1166">
        <f t="shared" si="719"/>
        <v>0</v>
      </c>
      <c r="BI516" s="1229">
        <v>186.02</v>
      </c>
      <c r="BJ516" s="1223">
        <f>BH516*BI516</f>
        <v>0</v>
      </c>
      <c r="BK516" s="1229">
        <v>1809.6</v>
      </c>
      <c r="BL516" s="1223">
        <f>BH516*BK516</f>
        <v>0</v>
      </c>
      <c r="BM516" s="1169">
        <f t="shared" si="730"/>
        <v>0</v>
      </c>
      <c r="BN516" s="1166">
        <f t="shared" si="720"/>
        <v>30</v>
      </c>
      <c r="BO516" s="1229">
        <v>186.02</v>
      </c>
      <c r="BP516" s="1223">
        <f>BN516*BO516</f>
        <v>5580.6</v>
      </c>
      <c r="BQ516" s="1229">
        <v>1809.6</v>
      </c>
      <c r="BR516" s="1223">
        <f>BN516*BQ516</f>
        <v>54288</v>
      </c>
      <c r="BS516" s="1169">
        <f t="shared" si="731"/>
        <v>59868.6</v>
      </c>
    </row>
    <row r="517" spans="1:203" ht="28.5" hidden="1" outlineLevel="1" x14ac:dyDescent="0.2">
      <c r="A517" s="1307" t="s">
        <v>929</v>
      </c>
      <c r="B517" s="1228" t="s">
        <v>1659</v>
      </c>
      <c r="C517" s="1173" t="s">
        <v>378</v>
      </c>
      <c r="D517" s="1173">
        <v>30</v>
      </c>
      <c r="E517" s="1229">
        <v>162.44</v>
      </c>
      <c r="F517" s="1223">
        <f>D517*E517</f>
        <v>4873.2</v>
      </c>
      <c r="G517" s="1229">
        <v>322.39999999999998</v>
      </c>
      <c r="H517" s="1223">
        <f>D517*G517</f>
        <v>9672</v>
      </c>
      <c r="I517" s="1169">
        <f t="shared" si="721"/>
        <v>14545.2</v>
      </c>
      <c r="J517" s="1169"/>
      <c r="K517" s="1224"/>
      <c r="L517" s="1230">
        <v>162.44</v>
      </c>
      <c r="M517" s="1226">
        <f>K517*L517</f>
        <v>0</v>
      </c>
      <c r="N517" s="1230">
        <v>322.39999999999998</v>
      </c>
      <c r="O517" s="1226">
        <f>K517*N517</f>
        <v>0</v>
      </c>
      <c r="P517" s="1173">
        <f t="shared" si="722"/>
        <v>0</v>
      </c>
      <c r="Q517" s="1224"/>
      <c r="R517" s="1230">
        <v>162.44</v>
      </c>
      <c r="S517" s="1226">
        <f>Q517*R517</f>
        <v>0</v>
      </c>
      <c r="T517" s="1230">
        <v>322.39999999999998</v>
      </c>
      <c r="U517" s="1226">
        <f>Q517*T517</f>
        <v>0</v>
      </c>
      <c r="V517" s="1173">
        <f t="shared" si="723"/>
        <v>0</v>
      </c>
      <c r="W517" s="1224"/>
      <c r="X517" s="1230">
        <v>162.44</v>
      </c>
      <c r="Y517" s="1226">
        <f>W517*X517</f>
        <v>0</v>
      </c>
      <c r="Z517" s="1230">
        <v>322.39999999999998</v>
      </c>
      <c r="AA517" s="1226">
        <f>W517*Z517</f>
        <v>0</v>
      </c>
      <c r="AB517" s="1173">
        <f t="shared" si="724"/>
        <v>0</v>
      </c>
      <c r="AC517" s="1224"/>
      <c r="AD517" s="1230">
        <v>162.44</v>
      </c>
      <c r="AE517" s="1226">
        <f>AC517*AD517</f>
        <v>0</v>
      </c>
      <c r="AF517" s="1230">
        <v>322.39999999999998</v>
      </c>
      <c r="AG517" s="1226">
        <f>AC517*AF517</f>
        <v>0</v>
      </c>
      <c r="AH517" s="1173">
        <f t="shared" si="725"/>
        <v>0</v>
      </c>
      <c r="AI517" s="1224"/>
      <c r="AJ517" s="1230">
        <v>162.44</v>
      </c>
      <c r="AK517" s="1226">
        <f>AI517*AJ517</f>
        <v>0</v>
      </c>
      <c r="AL517" s="1230">
        <v>322.39999999999998</v>
      </c>
      <c r="AM517" s="1226">
        <f>AI517*AL517</f>
        <v>0</v>
      </c>
      <c r="AN517" s="1173">
        <f t="shared" si="726"/>
        <v>0</v>
      </c>
      <c r="AO517" s="1224"/>
      <c r="AP517" s="1230">
        <v>162.44</v>
      </c>
      <c r="AQ517" s="1226">
        <f>AO517*AP517</f>
        <v>0</v>
      </c>
      <c r="AR517" s="1230">
        <v>322.39999999999998</v>
      </c>
      <c r="AS517" s="1226">
        <f>AO517*AR517</f>
        <v>0</v>
      </c>
      <c r="AT517" s="1173">
        <f t="shared" si="727"/>
        <v>0</v>
      </c>
      <c r="AU517" s="1224"/>
      <c r="AV517" s="1230">
        <v>162.44</v>
      </c>
      <c r="AW517" s="1226">
        <f>AU517*AV517</f>
        <v>0</v>
      </c>
      <c r="AX517" s="1230">
        <v>322.39999999999998</v>
      </c>
      <c r="AY517" s="1226">
        <f>AU517*AX517</f>
        <v>0</v>
      </c>
      <c r="AZ517" s="1173">
        <f t="shared" si="728"/>
        <v>0</v>
      </c>
      <c r="BA517" s="1224"/>
      <c r="BB517" s="1229">
        <v>162.44</v>
      </c>
      <c r="BC517" s="1223">
        <f>BA517*BB517</f>
        <v>0</v>
      </c>
      <c r="BD517" s="1229">
        <v>322.39999999999998</v>
      </c>
      <c r="BE517" s="1223">
        <f>BA517*BD517</f>
        <v>0</v>
      </c>
      <c r="BF517" s="1169">
        <f t="shared" si="729"/>
        <v>0</v>
      </c>
      <c r="BG517" s="1169"/>
      <c r="BH517" s="1166">
        <f t="shared" si="719"/>
        <v>0</v>
      </c>
      <c r="BI517" s="1229">
        <v>162.44</v>
      </c>
      <c r="BJ517" s="1223">
        <f>BH517*BI517</f>
        <v>0</v>
      </c>
      <c r="BK517" s="1229">
        <v>322.39999999999998</v>
      </c>
      <c r="BL517" s="1223">
        <f>BH517*BK517</f>
        <v>0</v>
      </c>
      <c r="BM517" s="1169">
        <f t="shared" si="730"/>
        <v>0</v>
      </c>
      <c r="BN517" s="1166">
        <f t="shared" si="720"/>
        <v>30</v>
      </c>
      <c r="BO517" s="1229">
        <v>162.44</v>
      </c>
      <c r="BP517" s="1223">
        <f>BN517*BO517</f>
        <v>4873.2</v>
      </c>
      <c r="BQ517" s="1229">
        <v>322.39999999999998</v>
      </c>
      <c r="BR517" s="1223">
        <f>BN517*BQ517</f>
        <v>9672</v>
      </c>
      <c r="BS517" s="1169">
        <f t="shared" si="731"/>
        <v>14545.2</v>
      </c>
    </row>
    <row r="518" spans="1:203" hidden="1" outlineLevel="1" x14ac:dyDescent="0.2">
      <c r="A518" s="1307" t="s">
        <v>930</v>
      </c>
      <c r="B518" s="1228" t="s">
        <v>1660</v>
      </c>
      <c r="C518" s="1173" t="s">
        <v>32</v>
      </c>
      <c r="D518" s="1173">
        <v>60</v>
      </c>
      <c r="E518" s="1229">
        <v>162.44</v>
      </c>
      <c r="F518" s="1223">
        <f>D518*E518</f>
        <v>9746.4</v>
      </c>
      <c r="G518" s="1229">
        <v>434.2</v>
      </c>
      <c r="H518" s="1223">
        <f>D518*G518</f>
        <v>26052</v>
      </c>
      <c r="I518" s="1169">
        <f t="shared" si="721"/>
        <v>35798.400000000001</v>
      </c>
      <c r="J518" s="1169"/>
      <c r="K518" s="1224"/>
      <c r="L518" s="1230">
        <v>162.44</v>
      </c>
      <c r="M518" s="1226">
        <f>K518*L518</f>
        <v>0</v>
      </c>
      <c r="N518" s="1230">
        <v>434.2</v>
      </c>
      <c r="O518" s="1226">
        <f>K518*N518</f>
        <v>0</v>
      </c>
      <c r="P518" s="1173">
        <f t="shared" si="722"/>
        <v>0</v>
      </c>
      <c r="Q518" s="1224"/>
      <c r="R518" s="1230">
        <v>162.44</v>
      </c>
      <c r="S518" s="1226">
        <f>Q518*R518</f>
        <v>0</v>
      </c>
      <c r="T518" s="1230">
        <v>434.2</v>
      </c>
      <c r="U518" s="1226">
        <f>Q518*T518</f>
        <v>0</v>
      </c>
      <c r="V518" s="1173">
        <f t="shared" si="723"/>
        <v>0</v>
      </c>
      <c r="W518" s="1224"/>
      <c r="X518" s="1230">
        <v>162.44</v>
      </c>
      <c r="Y518" s="1226">
        <f>W518*X518</f>
        <v>0</v>
      </c>
      <c r="Z518" s="1230">
        <v>434.2</v>
      </c>
      <c r="AA518" s="1226">
        <f>W518*Z518</f>
        <v>0</v>
      </c>
      <c r="AB518" s="1173">
        <f t="shared" si="724"/>
        <v>0</v>
      </c>
      <c r="AC518" s="1224"/>
      <c r="AD518" s="1230">
        <v>162.44</v>
      </c>
      <c r="AE518" s="1226">
        <f>AC518*AD518</f>
        <v>0</v>
      </c>
      <c r="AF518" s="1230">
        <v>434.2</v>
      </c>
      <c r="AG518" s="1226">
        <f>AC518*AF518</f>
        <v>0</v>
      </c>
      <c r="AH518" s="1173">
        <f t="shared" si="725"/>
        <v>0</v>
      </c>
      <c r="AI518" s="1224"/>
      <c r="AJ518" s="1230">
        <v>162.44</v>
      </c>
      <c r="AK518" s="1226">
        <f>AI518*AJ518</f>
        <v>0</v>
      </c>
      <c r="AL518" s="1230">
        <v>434.2</v>
      </c>
      <c r="AM518" s="1226">
        <f>AI518*AL518</f>
        <v>0</v>
      </c>
      <c r="AN518" s="1173">
        <f t="shared" si="726"/>
        <v>0</v>
      </c>
      <c r="AO518" s="1224"/>
      <c r="AP518" s="1230">
        <v>162.44</v>
      </c>
      <c r="AQ518" s="1226">
        <f>AO518*AP518</f>
        <v>0</v>
      </c>
      <c r="AR518" s="1230">
        <v>434.2</v>
      </c>
      <c r="AS518" s="1226">
        <f>AO518*AR518</f>
        <v>0</v>
      </c>
      <c r="AT518" s="1173">
        <f t="shared" si="727"/>
        <v>0</v>
      </c>
      <c r="AU518" s="1224"/>
      <c r="AV518" s="1230">
        <v>162.44</v>
      </c>
      <c r="AW518" s="1226">
        <f>AU518*AV518</f>
        <v>0</v>
      </c>
      <c r="AX518" s="1230">
        <v>434.2</v>
      </c>
      <c r="AY518" s="1226">
        <f>AU518*AX518</f>
        <v>0</v>
      </c>
      <c r="AZ518" s="1173">
        <f t="shared" si="728"/>
        <v>0</v>
      </c>
      <c r="BA518" s="1224"/>
      <c r="BB518" s="1229">
        <v>162.44</v>
      </c>
      <c r="BC518" s="1223">
        <f>BA518*BB518</f>
        <v>0</v>
      </c>
      <c r="BD518" s="1229">
        <v>434.2</v>
      </c>
      <c r="BE518" s="1223">
        <f>BA518*BD518</f>
        <v>0</v>
      </c>
      <c r="BF518" s="1169">
        <f t="shared" si="729"/>
        <v>0</v>
      </c>
      <c r="BG518" s="1169"/>
      <c r="BH518" s="1166">
        <f t="shared" si="719"/>
        <v>0</v>
      </c>
      <c r="BI518" s="1229">
        <v>162.44</v>
      </c>
      <c r="BJ518" s="1223">
        <f>BH518*BI518</f>
        <v>0</v>
      </c>
      <c r="BK518" s="1229">
        <v>434.2</v>
      </c>
      <c r="BL518" s="1223">
        <f>BH518*BK518</f>
        <v>0</v>
      </c>
      <c r="BM518" s="1169">
        <f t="shared" si="730"/>
        <v>0</v>
      </c>
      <c r="BN518" s="1166">
        <f t="shared" si="720"/>
        <v>60</v>
      </c>
      <c r="BO518" s="1229">
        <v>162.44</v>
      </c>
      <c r="BP518" s="1223">
        <f>BN518*BO518</f>
        <v>9746.4</v>
      </c>
      <c r="BQ518" s="1229">
        <v>434.2</v>
      </c>
      <c r="BR518" s="1223">
        <f>BN518*BQ518</f>
        <v>26052</v>
      </c>
      <c r="BS518" s="1169">
        <f t="shared" si="731"/>
        <v>35798.400000000001</v>
      </c>
    </row>
    <row r="519" spans="1:203" hidden="1" outlineLevel="1" x14ac:dyDescent="0.2">
      <c r="A519" s="1307" t="s">
        <v>931</v>
      </c>
      <c r="B519" s="1228" t="s">
        <v>1443</v>
      </c>
      <c r="C519" s="1173" t="s">
        <v>32</v>
      </c>
      <c r="D519" s="1173">
        <v>70</v>
      </c>
      <c r="E519" s="1229">
        <v>162.44</v>
      </c>
      <c r="F519" s="1223">
        <f>D519*E519</f>
        <v>11370.8</v>
      </c>
      <c r="G519" s="1229">
        <v>184.6</v>
      </c>
      <c r="H519" s="1223">
        <f>D519*G519</f>
        <v>12922</v>
      </c>
      <c r="I519" s="1169">
        <f t="shared" si="721"/>
        <v>24292.799999999999</v>
      </c>
      <c r="J519" s="1169"/>
      <c r="K519" s="1224"/>
      <c r="L519" s="1230">
        <v>162.44</v>
      </c>
      <c r="M519" s="1226">
        <f>K519*L519</f>
        <v>0</v>
      </c>
      <c r="N519" s="1230">
        <v>184.6</v>
      </c>
      <c r="O519" s="1226">
        <f>K519*N519</f>
        <v>0</v>
      </c>
      <c r="P519" s="1173">
        <f t="shared" si="722"/>
        <v>0</v>
      </c>
      <c r="Q519" s="1224"/>
      <c r="R519" s="1230">
        <v>162.44</v>
      </c>
      <c r="S519" s="1226">
        <f>Q519*R519</f>
        <v>0</v>
      </c>
      <c r="T519" s="1230">
        <v>184.6</v>
      </c>
      <c r="U519" s="1226">
        <f>Q519*T519</f>
        <v>0</v>
      </c>
      <c r="V519" s="1173">
        <f t="shared" si="723"/>
        <v>0</v>
      </c>
      <c r="W519" s="1224"/>
      <c r="X519" s="1230">
        <v>162.44</v>
      </c>
      <c r="Y519" s="1226">
        <f>W519*X519</f>
        <v>0</v>
      </c>
      <c r="Z519" s="1230">
        <v>184.6</v>
      </c>
      <c r="AA519" s="1226">
        <f>W519*Z519</f>
        <v>0</v>
      </c>
      <c r="AB519" s="1173">
        <f t="shared" si="724"/>
        <v>0</v>
      </c>
      <c r="AC519" s="1224"/>
      <c r="AD519" s="1230">
        <v>162.44</v>
      </c>
      <c r="AE519" s="1226">
        <f>AC519*AD519</f>
        <v>0</v>
      </c>
      <c r="AF519" s="1230">
        <v>184.6</v>
      </c>
      <c r="AG519" s="1226">
        <f>AC519*AF519</f>
        <v>0</v>
      </c>
      <c r="AH519" s="1173">
        <f t="shared" si="725"/>
        <v>0</v>
      </c>
      <c r="AI519" s="1224"/>
      <c r="AJ519" s="1230">
        <v>162.44</v>
      </c>
      <c r="AK519" s="1226">
        <f>AI519*AJ519</f>
        <v>0</v>
      </c>
      <c r="AL519" s="1230">
        <v>184.6</v>
      </c>
      <c r="AM519" s="1226">
        <f>AI519*AL519</f>
        <v>0</v>
      </c>
      <c r="AN519" s="1173">
        <f t="shared" si="726"/>
        <v>0</v>
      </c>
      <c r="AO519" s="1224"/>
      <c r="AP519" s="1230">
        <v>162.44</v>
      </c>
      <c r="AQ519" s="1226">
        <f>AO519*AP519</f>
        <v>0</v>
      </c>
      <c r="AR519" s="1230">
        <v>184.6</v>
      </c>
      <c r="AS519" s="1226">
        <f>AO519*AR519</f>
        <v>0</v>
      </c>
      <c r="AT519" s="1173">
        <f t="shared" si="727"/>
        <v>0</v>
      </c>
      <c r="AU519" s="1224"/>
      <c r="AV519" s="1230">
        <v>162.44</v>
      </c>
      <c r="AW519" s="1226">
        <f>AU519*AV519</f>
        <v>0</v>
      </c>
      <c r="AX519" s="1230">
        <v>184.6</v>
      </c>
      <c r="AY519" s="1226">
        <f>AU519*AX519</f>
        <v>0</v>
      </c>
      <c r="AZ519" s="1173">
        <f t="shared" si="728"/>
        <v>0</v>
      </c>
      <c r="BA519" s="1224"/>
      <c r="BB519" s="1229">
        <v>162.44</v>
      </c>
      <c r="BC519" s="1223">
        <f>BA519*BB519</f>
        <v>0</v>
      </c>
      <c r="BD519" s="1229">
        <v>184.6</v>
      </c>
      <c r="BE519" s="1223">
        <f>BA519*BD519</f>
        <v>0</v>
      </c>
      <c r="BF519" s="1169">
        <f t="shared" si="729"/>
        <v>0</v>
      </c>
      <c r="BG519" s="1169"/>
      <c r="BH519" s="1166">
        <f t="shared" si="719"/>
        <v>0</v>
      </c>
      <c r="BI519" s="1229">
        <v>162.44</v>
      </c>
      <c r="BJ519" s="1223">
        <f>BH519*BI519</f>
        <v>0</v>
      </c>
      <c r="BK519" s="1229">
        <v>184.6</v>
      </c>
      <c r="BL519" s="1223">
        <f>BH519*BK519</f>
        <v>0</v>
      </c>
      <c r="BM519" s="1169">
        <f t="shared" si="730"/>
        <v>0</v>
      </c>
      <c r="BN519" s="1166">
        <f t="shared" si="720"/>
        <v>70</v>
      </c>
      <c r="BO519" s="1229">
        <v>162.44</v>
      </c>
      <c r="BP519" s="1223">
        <f>BN519*BO519</f>
        <v>11370.8</v>
      </c>
      <c r="BQ519" s="1229">
        <v>184.6</v>
      </c>
      <c r="BR519" s="1223">
        <f>BN519*BQ519</f>
        <v>12922</v>
      </c>
      <c r="BS519" s="1169">
        <f t="shared" si="731"/>
        <v>24292.799999999999</v>
      </c>
    </row>
    <row r="520" spans="1:203" s="1189" customFormat="1" hidden="1" outlineLevel="1" x14ac:dyDescent="0.2">
      <c r="A520" s="1307" t="s">
        <v>932</v>
      </c>
      <c r="B520" s="1228" t="s">
        <v>1661</v>
      </c>
      <c r="C520" s="1173" t="s">
        <v>32</v>
      </c>
      <c r="D520" s="1173">
        <v>100</v>
      </c>
      <c r="E520" s="1229">
        <v>162.44</v>
      </c>
      <c r="F520" s="1223">
        <f t="shared" ref="F520:F535" si="732">D520*E520</f>
        <v>16244</v>
      </c>
      <c r="G520" s="1229">
        <v>107.82</v>
      </c>
      <c r="H520" s="1223">
        <f t="shared" ref="H520:H535" si="733">D520*G520</f>
        <v>10782</v>
      </c>
      <c r="I520" s="1169">
        <f t="shared" si="721"/>
        <v>27026</v>
      </c>
      <c r="J520" s="1169"/>
      <c r="K520" s="1224"/>
      <c r="L520" s="1230">
        <v>162.44</v>
      </c>
      <c r="M520" s="1226">
        <f t="shared" ref="M520:M535" si="734">K520*L520</f>
        <v>0</v>
      </c>
      <c r="N520" s="1230">
        <v>107.82</v>
      </c>
      <c r="O520" s="1226">
        <f t="shared" ref="O520:O535" si="735">K520*N520</f>
        <v>0</v>
      </c>
      <c r="P520" s="1173">
        <f t="shared" si="722"/>
        <v>0</v>
      </c>
      <c r="Q520" s="1224"/>
      <c r="R520" s="1230">
        <v>162.44</v>
      </c>
      <c r="S520" s="1226">
        <f t="shared" ref="S520:S535" si="736">Q520*R520</f>
        <v>0</v>
      </c>
      <c r="T520" s="1230">
        <v>107.82</v>
      </c>
      <c r="U520" s="1226">
        <f t="shared" ref="U520:U535" si="737">Q520*T520</f>
        <v>0</v>
      </c>
      <c r="V520" s="1173">
        <f t="shared" si="723"/>
        <v>0</v>
      </c>
      <c r="W520" s="1224"/>
      <c r="X520" s="1230">
        <v>162.44</v>
      </c>
      <c r="Y520" s="1226">
        <f t="shared" ref="Y520:Y535" si="738">W520*X520</f>
        <v>0</v>
      </c>
      <c r="Z520" s="1230">
        <v>107.82</v>
      </c>
      <c r="AA520" s="1226">
        <f t="shared" ref="AA520:AA535" si="739">W520*Z520</f>
        <v>0</v>
      </c>
      <c r="AB520" s="1173">
        <f t="shared" si="724"/>
        <v>0</v>
      </c>
      <c r="AC520" s="1224"/>
      <c r="AD520" s="1230">
        <v>162.44</v>
      </c>
      <c r="AE520" s="1226">
        <f t="shared" ref="AE520:AE535" si="740">AC520*AD520</f>
        <v>0</v>
      </c>
      <c r="AF520" s="1230">
        <v>107.82</v>
      </c>
      <c r="AG520" s="1226">
        <f t="shared" ref="AG520:AG535" si="741">AC520*AF520</f>
        <v>0</v>
      </c>
      <c r="AH520" s="1173">
        <f t="shared" si="725"/>
        <v>0</v>
      </c>
      <c r="AI520" s="1224"/>
      <c r="AJ520" s="1230">
        <v>162.44</v>
      </c>
      <c r="AK520" s="1226">
        <f t="shared" ref="AK520:AK535" si="742">AI520*AJ520</f>
        <v>0</v>
      </c>
      <c r="AL520" s="1230">
        <v>107.82</v>
      </c>
      <c r="AM520" s="1226">
        <f t="shared" ref="AM520:AM535" si="743">AI520*AL520</f>
        <v>0</v>
      </c>
      <c r="AN520" s="1173">
        <f t="shared" si="726"/>
        <v>0</v>
      </c>
      <c r="AO520" s="1224"/>
      <c r="AP520" s="1230">
        <v>162.44</v>
      </c>
      <c r="AQ520" s="1226">
        <f t="shared" ref="AQ520:AQ535" si="744">AO520*AP520</f>
        <v>0</v>
      </c>
      <c r="AR520" s="1230">
        <v>107.82</v>
      </c>
      <c r="AS520" s="1226">
        <f t="shared" ref="AS520:AS535" si="745">AO520*AR520</f>
        <v>0</v>
      </c>
      <c r="AT520" s="1173">
        <f t="shared" si="727"/>
        <v>0</v>
      </c>
      <c r="AU520" s="1224"/>
      <c r="AV520" s="1230">
        <v>162.44</v>
      </c>
      <c r="AW520" s="1226">
        <f t="shared" ref="AW520:AW535" si="746">AU520*AV520</f>
        <v>0</v>
      </c>
      <c r="AX520" s="1230">
        <v>107.82</v>
      </c>
      <c r="AY520" s="1226">
        <f t="shared" ref="AY520:AY535" si="747">AU520*AX520</f>
        <v>0</v>
      </c>
      <c r="AZ520" s="1173">
        <f t="shared" si="728"/>
        <v>0</v>
      </c>
      <c r="BA520" s="1224"/>
      <c r="BB520" s="1229">
        <v>162.44</v>
      </c>
      <c r="BC520" s="1223">
        <f t="shared" ref="BC520:BC535" si="748">BA520*BB520</f>
        <v>0</v>
      </c>
      <c r="BD520" s="1229">
        <v>107.82</v>
      </c>
      <c r="BE520" s="1223">
        <f t="shared" ref="BE520:BE535" si="749">BA520*BD520</f>
        <v>0</v>
      </c>
      <c r="BF520" s="1169">
        <f t="shared" si="729"/>
        <v>0</v>
      </c>
      <c r="BG520" s="1169"/>
      <c r="BH520" s="1166">
        <f t="shared" si="719"/>
        <v>0</v>
      </c>
      <c r="BI520" s="1229">
        <v>162.44</v>
      </c>
      <c r="BJ520" s="1223">
        <f t="shared" ref="BJ520:BJ535" si="750">BH520*BI520</f>
        <v>0</v>
      </c>
      <c r="BK520" s="1229">
        <v>107.82</v>
      </c>
      <c r="BL520" s="1223">
        <f t="shared" ref="BL520:BL535" si="751">BH520*BK520</f>
        <v>0</v>
      </c>
      <c r="BM520" s="1169">
        <f t="shared" si="730"/>
        <v>0</v>
      </c>
      <c r="BN520" s="1166">
        <f t="shared" si="720"/>
        <v>100</v>
      </c>
      <c r="BO520" s="1229">
        <v>162.44</v>
      </c>
      <c r="BP520" s="1223">
        <f t="shared" ref="BP520:BP535" si="752">BN520*BO520</f>
        <v>16244</v>
      </c>
      <c r="BQ520" s="1229">
        <v>107.82</v>
      </c>
      <c r="BR520" s="1223">
        <f t="shared" ref="BR520:BR535" si="753">BN520*BQ520</f>
        <v>10782</v>
      </c>
      <c r="BS520" s="1169">
        <f t="shared" si="731"/>
        <v>27026</v>
      </c>
    </row>
    <row r="521" spans="1:203" hidden="1" outlineLevel="1" x14ac:dyDescent="0.2">
      <c r="A521" s="1307" t="s">
        <v>933</v>
      </c>
      <c r="B521" s="1228" t="s">
        <v>400</v>
      </c>
      <c r="C521" s="1173" t="s">
        <v>378</v>
      </c>
      <c r="D521" s="1173">
        <v>120</v>
      </c>
      <c r="E521" s="1229">
        <v>838.4</v>
      </c>
      <c r="F521" s="1223">
        <f t="shared" si="732"/>
        <v>100608</v>
      </c>
      <c r="G521" s="1229">
        <v>699.4</v>
      </c>
      <c r="H521" s="1223">
        <f t="shared" si="733"/>
        <v>83928</v>
      </c>
      <c r="I521" s="1169">
        <f t="shared" si="721"/>
        <v>184536</v>
      </c>
      <c r="J521" s="1169"/>
      <c r="K521" s="1224"/>
      <c r="L521" s="1230">
        <v>838.4</v>
      </c>
      <c r="M521" s="1226">
        <f t="shared" si="734"/>
        <v>0</v>
      </c>
      <c r="N521" s="1230">
        <v>699.4</v>
      </c>
      <c r="O521" s="1226">
        <f t="shared" si="735"/>
        <v>0</v>
      </c>
      <c r="P521" s="1173">
        <f t="shared" si="722"/>
        <v>0</v>
      </c>
      <c r="Q521" s="1224"/>
      <c r="R521" s="1230">
        <v>838.4</v>
      </c>
      <c r="S521" s="1226">
        <f t="shared" si="736"/>
        <v>0</v>
      </c>
      <c r="T521" s="1230">
        <v>699.4</v>
      </c>
      <c r="U521" s="1226">
        <f t="shared" si="737"/>
        <v>0</v>
      </c>
      <c r="V521" s="1173">
        <f t="shared" si="723"/>
        <v>0</v>
      </c>
      <c r="W521" s="1224"/>
      <c r="X521" s="1230">
        <v>838.4</v>
      </c>
      <c r="Y521" s="1226">
        <f t="shared" si="738"/>
        <v>0</v>
      </c>
      <c r="Z521" s="1230">
        <v>699.4</v>
      </c>
      <c r="AA521" s="1226">
        <f t="shared" si="739"/>
        <v>0</v>
      </c>
      <c r="AB521" s="1173">
        <f t="shared" si="724"/>
        <v>0</v>
      </c>
      <c r="AC521" s="1224"/>
      <c r="AD521" s="1230">
        <v>838.4</v>
      </c>
      <c r="AE521" s="1226">
        <f t="shared" si="740"/>
        <v>0</v>
      </c>
      <c r="AF521" s="1230">
        <v>699.4</v>
      </c>
      <c r="AG521" s="1226">
        <f t="shared" si="741"/>
        <v>0</v>
      </c>
      <c r="AH521" s="1173">
        <f t="shared" si="725"/>
        <v>0</v>
      </c>
      <c r="AI521" s="1224"/>
      <c r="AJ521" s="1230">
        <v>838.4</v>
      </c>
      <c r="AK521" s="1226">
        <f t="shared" si="742"/>
        <v>0</v>
      </c>
      <c r="AL521" s="1230">
        <v>699.4</v>
      </c>
      <c r="AM521" s="1226">
        <f t="shared" si="743"/>
        <v>0</v>
      </c>
      <c r="AN521" s="1173">
        <f t="shared" si="726"/>
        <v>0</v>
      </c>
      <c r="AO521" s="1224"/>
      <c r="AP521" s="1230">
        <v>838.4</v>
      </c>
      <c r="AQ521" s="1226">
        <f t="shared" si="744"/>
        <v>0</v>
      </c>
      <c r="AR521" s="1230">
        <v>699.4</v>
      </c>
      <c r="AS521" s="1226">
        <f t="shared" si="745"/>
        <v>0</v>
      </c>
      <c r="AT521" s="1173">
        <f t="shared" si="727"/>
        <v>0</v>
      </c>
      <c r="AU521" s="1224"/>
      <c r="AV521" s="1230">
        <v>838.4</v>
      </c>
      <c r="AW521" s="1226">
        <f t="shared" si="746"/>
        <v>0</v>
      </c>
      <c r="AX521" s="1230">
        <v>699.4</v>
      </c>
      <c r="AY521" s="1226">
        <f t="shared" si="747"/>
        <v>0</v>
      </c>
      <c r="AZ521" s="1173">
        <f t="shared" si="728"/>
        <v>0</v>
      </c>
      <c r="BA521" s="1224"/>
      <c r="BB521" s="1229">
        <v>838.4</v>
      </c>
      <c r="BC521" s="1223">
        <f t="shared" si="748"/>
        <v>0</v>
      </c>
      <c r="BD521" s="1229">
        <v>699.4</v>
      </c>
      <c r="BE521" s="1223">
        <f t="shared" si="749"/>
        <v>0</v>
      </c>
      <c r="BF521" s="1169">
        <f t="shared" si="729"/>
        <v>0</v>
      </c>
      <c r="BG521" s="1169"/>
      <c r="BH521" s="1166">
        <f t="shared" si="719"/>
        <v>0</v>
      </c>
      <c r="BI521" s="1229">
        <v>838.4</v>
      </c>
      <c r="BJ521" s="1223">
        <f t="shared" si="750"/>
        <v>0</v>
      </c>
      <c r="BK521" s="1229">
        <v>699.4</v>
      </c>
      <c r="BL521" s="1223">
        <f t="shared" si="751"/>
        <v>0</v>
      </c>
      <c r="BM521" s="1169">
        <f t="shared" si="730"/>
        <v>0</v>
      </c>
      <c r="BN521" s="1166">
        <f t="shared" si="720"/>
        <v>120</v>
      </c>
      <c r="BO521" s="1229">
        <v>838.4</v>
      </c>
      <c r="BP521" s="1223">
        <f t="shared" si="752"/>
        <v>100608</v>
      </c>
      <c r="BQ521" s="1229">
        <v>699.4</v>
      </c>
      <c r="BR521" s="1223">
        <f t="shared" si="753"/>
        <v>83928</v>
      </c>
      <c r="BS521" s="1169">
        <f t="shared" si="731"/>
        <v>184536</v>
      </c>
    </row>
    <row r="522" spans="1:203" s="1189" customFormat="1" hidden="1" outlineLevel="1" x14ac:dyDescent="0.2">
      <c r="A522" s="1307" t="s">
        <v>934</v>
      </c>
      <c r="B522" s="1228" t="s">
        <v>1662</v>
      </c>
      <c r="C522" s="1173" t="s">
        <v>378</v>
      </c>
      <c r="D522" s="1173">
        <v>120</v>
      </c>
      <c r="E522" s="1229">
        <v>157.19999999999999</v>
      </c>
      <c r="F522" s="1223">
        <f t="shared" si="732"/>
        <v>18864</v>
      </c>
      <c r="G522" s="1229">
        <v>271.99</v>
      </c>
      <c r="H522" s="1223">
        <f t="shared" si="733"/>
        <v>32638.800000000003</v>
      </c>
      <c r="I522" s="1169">
        <f t="shared" si="721"/>
        <v>51502.8</v>
      </c>
      <c r="J522" s="1169"/>
      <c r="K522" s="1224"/>
      <c r="L522" s="1230">
        <v>157.19999999999999</v>
      </c>
      <c r="M522" s="1226">
        <f t="shared" si="734"/>
        <v>0</v>
      </c>
      <c r="N522" s="1230">
        <v>271.99</v>
      </c>
      <c r="O522" s="1226">
        <f t="shared" si="735"/>
        <v>0</v>
      </c>
      <c r="P522" s="1173">
        <f t="shared" si="722"/>
        <v>0</v>
      </c>
      <c r="Q522" s="1224"/>
      <c r="R522" s="1230">
        <v>157.19999999999999</v>
      </c>
      <c r="S522" s="1226">
        <f t="shared" si="736"/>
        <v>0</v>
      </c>
      <c r="T522" s="1230">
        <v>271.99</v>
      </c>
      <c r="U522" s="1226">
        <f t="shared" si="737"/>
        <v>0</v>
      </c>
      <c r="V522" s="1173">
        <f t="shared" si="723"/>
        <v>0</v>
      </c>
      <c r="W522" s="1224"/>
      <c r="X522" s="1230">
        <v>157.19999999999999</v>
      </c>
      <c r="Y522" s="1226">
        <f t="shared" si="738"/>
        <v>0</v>
      </c>
      <c r="Z522" s="1230">
        <v>271.99</v>
      </c>
      <c r="AA522" s="1226">
        <f t="shared" si="739"/>
        <v>0</v>
      </c>
      <c r="AB522" s="1173">
        <f t="shared" si="724"/>
        <v>0</v>
      </c>
      <c r="AC522" s="1224"/>
      <c r="AD522" s="1230">
        <v>157.19999999999999</v>
      </c>
      <c r="AE522" s="1226">
        <f t="shared" si="740"/>
        <v>0</v>
      </c>
      <c r="AF522" s="1230">
        <v>271.99</v>
      </c>
      <c r="AG522" s="1226">
        <f t="shared" si="741"/>
        <v>0</v>
      </c>
      <c r="AH522" s="1173">
        <f t="shared" si="725"/>
        <v>0</v>
      </c>
      <c r="AI522" s="1224"/>
      <c r="AJ522" s="1230">
        <v>157.19999999999999</v>
      </c>
      <c r="AK522" s="1226">
        <f t="shared" si="742"/>
        <v>0</v>
      </c>
      <c r="AL522" s="1230">
        <v>271.99</v>
      </c>
      <c r="AM522" s="1226">
        <f t="shared" si="743"/>
        <v>0</v>
      </c>
      <c r="AN522" s="1173">
        <f t="shared" si="726"/>
        <v>0</v>
      </c>
      <c r="AO522" s="1224"/>
      <c r="AP522" s="1230">
        <v>157.19999999999999</v>
      </c>
      <c r="AQ522" s="1226">
        <f t="shared" si="744"/>
        <v>0</v>
      </c>
      <c r="AR522" s="1230">
        <v>271.99</v>
      </c>
      <c r="AS522" s="1226">
        <f t="shared" si="745"/>
        <v>0</v>
      </c>
      <c r="AT522" s="1173">
        <f t="shared" si="727"/>
        <v>0</v>
      </c>
      <c r="AU522" s="1224"/>
      <c r="AV522" s="1230">
        <v>157.19999999999999</v>
      </c>
      <c r="AW522" s="1226">
        <f t="shared" si="746"/>
        <v>0</v>
      </c>
      <c r="AX522" s="1230">
        <v>271.99</v>
      </c>
      <c r="AY522" s="1226">
        <f t="shared" si="747"/>
        <v>0</v>
      </c>
      <c r="AZ522" s="1173">
        <f t="shared" si="728"/>
        <v>0</v>
      </c>
      <c r="BA522" s="1224"/>
      <c r="BB522" s="1229">
        <v>157.19999999999999</v>
      </c>
      <c r="BC522" s="1223">
        <f t="shared" si="748"/>
        <v>0</v>
      </c>
      <c r="BD522" s="1229">
        <v>271.99</v>
      </c>
      <c r="BE522" s="1223">
        <f t="shared" si="749"/>
        <v>0</v>
      </c>
      <c r="BF522" s="1169">
        <f t="shared" si="729"/>
        <v>0</v>
      </c>
      <c r="BG522" s="1169"/>
      <c r="BH522" s="1166">
        <f t="shared" si="719"/>
        <v>0</v>
      </c>
      <c r="BI522" s="1229">
        <v>157.19999999999999</v>
      </c>
      <c r="BJ522" s="1223">
        <f t="shared" si="750"/>
        <v>0</v>
      </c>
      <c r="BK522" s="1229">
        <v>271.99</v>
      </c>
      <c r="BL522" s="1223">
        <f t="shared" si="751"/>
        <v>0</v>
      </c>
      <c r="BM522" s="1169">
        <f t="shared" si="730"/>
        <v>0</v>
      </c>
      <c r="BN522" s="1166">
        <f t="shared" si="720"/>
        <v>120</v>
      </c>
      <c r="BO522" s="1229">
        <v>157.19999999999999</v>
      </c>
      <c r="BP522" s="1223">
        <f t="shared" si="752"/>
        <v>18864</v>
      </c>
      <c r="BQ522" s="1229">
        <v>271.99</v>
      </c>
      <c r="BR522" s="1223">
        <f t="shared" si="753"/>
        <v>32638.800000000003</v>
      </c>
      <c r="BS522" s="1169">
        <f t="shared" si="731"/>
        <v>51502.8</v>
      </c>
    </row>
    <row r="523" spans="1:203" s="1189" customFormat="1" hidden="1" outlineLevel="1" x14ac:dyDescent="0.2">
      <c r="A523" s="1307" t="s">
        <v>935</v>
      </c>
      <c r="B523" s="1228" t="s">
        <v>1420</v>
      </c>
      <c r="C523" s="1173" t="s">
        <v>1261</v>
      </c>
      <c r="D523" s="1173">
        <v>400</v>
      </c>
      <c r="E523" s="1229">
        <v>0</v>
      </c>
      <c r="F523" s="1223">
        <f t="shared" si="732"/>
        <v>0</v>
      </c>
      <c r="G523" s="1229">
        <v>74</v>
      </c>
      <c r="H523" s="1223">
        <f t="shared" si="733"/>
        <v>29600</v>
      </c>
      <c r="I523" s="1169">
        <f t="shared" si="721"/>
        <v>29600</v>
      </c>
      <c r="J523" s="1169"/>
      <c r="K523" s="1224"/>
      <c r="L523" s="1230">
        <v>0</v>
      </c>
      <c r="M523" s="1226">
        <f t="shared" si="734"/>
        <v>0</v>
      </c>
      <c r="N523" s="1230">
        <v>74</v>
      </c>
      <c r="O523" s="1226">
        <f t="shared" si="735"/>
        <v>0</v>
      </c>
      <c r="P523" s="1173">
        <f t="shared" si="722"/>
        <v>0</v>
      </c>
      <c r="Q523" s="1224"/>
      <c r="R523" s="1230">
        <v>0</v>
      </c>
      <c r="S523" s="1226">
        <f t="shared" si="736"/>
        <v>0</v>
      </c>
      <c r="T523" s="1230">
        <v>74</v>
      </c>
      <c r="U523" s="1226">
        <f t="shared" si="737"/>
        <v>0</v>
      </c>
      <c r="V523" s="1173">
        <f t="shared" si="723"/>
        <v>0</v>
      </c>
      <c r="W523" s="1224"/>
      <c r="X523" s="1230">
        <v>0</v>
      </c>
      <c r="Y523" s="1226">
        <f t="shared" si="738"/>
        <v>0</v>
      </c>
      <c r="Z523" s="1230">
        <v>74</v>
      </c>
      <c r="AA523" s="1226">
        <f t="shared" si="739"/>
        <v>0</v>
      </c>
      <c r="AB523" s="1173">
        <f t="shared" si="724"/>
        <v>0</v>
      </c>
      <c r="AC523" s="1224"/>
      <c r="AD523" s="1230">
        <v>0</v>
      </c>
      <c r="AE523" s="1226">
        <f t="shared" si="740"/>
        <v>0</v>
      </c>
      <c r="AF523" s="1230">
        <v>74</v>
      </c>
      <c r="AG523" s="1226">
        <f t="shared" si="741"/>
        <v>0</v>
      </c>
      <c r="AH523" s="1173">
        <f t="shared" si="725"/>
        <v>0</v>
      </c>
      <c r="AI523" s="1224"/>
      <c r="AJ523" s="1230">
        <v>0</v>
      </c>
      <c r="AK523" s="1226">
        <f t="shared" si="742"/>
        <v>0</v>
      </c>
      <c r="AL523" s="1230">
        <v>74</v>
      </c>
      <c r="AM523" s="1226">
        <f t="shared" si="743"/>
        <v>0</v>
      </c>
      <c r="AN523" s="1173">
        <f t="shared" si="726"/>
        <v>0</v>
      </c>
      <c r="AO523" s="1224"/>
      <c r="AP523" s="1230">
        <v>0</v>
      </c>
      <c r="AQ523" s="1226">
        <f t="shared" si="744"/>
        <v>0</v>
      </c>
      <c r="AR523" s="1230">
        <v>74</v>
      </c>
      <c r="AS523" s="1226">
        <f t="shared" si="745"/>
        <v>0</v>
      </c>
      <c r="AT523" s="1173">
        <f t="shared" si="727"/>
        <v>0</v>
      </c>
      <c r="AU523" s="1224"/>
      <c r="AV523" s="1230">
        <v>0</v>
      </c>
      <c r="AW523" s="1226">
        <f t="shared" si="746"/>
        <v>0</v>
      </c>
      <c r="AX523" s="1230">
        <v>74</v>
      </c>
      <c r="AY523" s="1226">
        <f t="shared" si="747"/>
        <v>0</v>
      </c>
      <c r="AZ523" s="1173">
        <f t="shared" si="728"/>
        <v>0</v>
      </c>
      <c r="BA523" s="1224"/>
      <c r="BB523" s="1229">
        <v>0</v>
      </c>
      <c r="BC523" s="1223">
        <f t="shared" si="748"/>
        <v>0</v>
      </c>
      <c r="BD523" s="1229">
        <v>74</v>
      </c>
      <c r="BE523" s="1223">
        <f t="shared" si="749"/>
        <v>0</v>
      </c>
      <c r="BF523" s="1169">
        <f t="shared" si="729"/>
        <v>0</v>
      </c>
      <c r="BG523" s="1169"/>
      <c r="BH523" s="1166">
        <f t="shared" si="719"/>
        <v>0</v>
      </c>
      <c r="BI523" s="1229">
        <v>0</v>
      </c>
      <c r="BJ523" s="1223">
        <f t="shared" si="750"/>
        <v>0</v>
      </c>
      <c r="BK523" s="1229">
        <v>74</v>
      </c>
      <c r="BL523" s="1223">
        <f t="shared" si="751"/>
        <v>0</v>
      </c>
      <c r="BM523" s="1169">
        <f t="shared" si="730"/>
        <v>0</v>
      </c>
      <c r="BN523" s="1166">
        <f t="shared" si="720"/>
        <v>400</v>
      </c>
      <c r="BO523" s="1229">
        <v>0</v>
      </c>
      <c r="BP523" s="1223">
        <f t="shared" si="752"/>
        <v>0</v>
      </c>
      <c r="BQ523" s="1229">
        <v>74</v>
      </c>
      <c r="BR523" s="1223">
        <f t="shared" si="753"/>
        <v>29600</v>
      </c>
      <c r="BS523" s="1169">
        <f t="shared" si="731"/>
        <v>29600</v>
      </c>
    </row>
    <row r="524" spans="1:203" s="1189" customFormat="1" hidden="1" outlineLevel="1" x14ac:dyDescent="0.2">
      <c r="A524" s="1307" t="s">
        <v>936</v>
      </c>
      <c r="B524" s="1228" t="s">
        <v>1422</v>
      </c>
      <c r="C524" s="1173" t="s">
        <v>1261</v>
      </c>
      <c r="D524" s="1173">
        <v>94</v>
      </c>
      <c r="E524" s="1229">
        <v>393</v>
      </c>
      <c r="F524" s="1223">
        <f t="shared" si="732"/>
        <v>36942</v>
      </c>
      <c r="G524" s="1229">
        <v>221.68</v>
      </c>
      <c r="H524" s="1223">
        <f t="shared" si="733"/>
        <v>20837.920000000002</v>
      </c>
      <c r="I524" s="1169">
        <f t="shared" si="721"/>
        <v>57779.92</v>
      </c>
      <c r="J524" s="1169"/>
      <c r="K524" s="1224"/>
      <c r="L524" s="1230">
        <v>393</v>
      </c>
      <c r="M524" s="1226">
        <f t="shared" si="734"/>
        <v>0</v>
      </c>
      <c r="N524" s="1230">
        <v>221.68</v>
      </c>
      <c r="O524" s="1226">
        <f t="shared" si="735"/>
        <v>0</v>
      </c>
      <c r="P524" s="1173">
        <f t="shared" si="722"/>
        <v>0</v>
      </c>
      <c r="Q524" s="1224"/>
      <c r="R524" s="1230">
        <v>393</v>
      </c>
      <c r="S524" s="1226">
        <f t="shared" si="736"/>
        <v>0</v>
      </c>
      <c r="T524" s="1230">
        <v>221.68</v>
      </c>
      <c r="U524" s="1226">
        <f t="shared" si="737"/>
        <v>0</v>
      </c>
      <c r="V524" s="1173">
        <f t="shared" si="723"/>
        <v>0</v>
      </c>
      <c r="W524" s="1224"/>
      <c r="X524" s="1230">
        <v>393</v>
      </c>
      <c r="Y524" s="1226">
        <f t="shared" si="738"/>
        <v>0</v>
      </c>
      <c r="Z524" s="1230">
        <v>221.68</v>
      </c>
      <c r="AA524" s="1226">
        <f t="shared" si="739"/>
        <v>0</v>
      </c>
      <c r="AB524" s="1173">
        <f t="shared" si="724"/>
        <v>0</v>
      </c>
      <c r="AC524" s="1224"/>
      <c r="AD524" s="1230">
        <v>393</v>
      </c>
      <c r="AE524" s="1226">
        <f t="shared" si="740"/>
        <v>0</v>
      </c>
      <c r="AF524" s="1230">
        <v>221.68</v>
      </c>
      <c r="AG524" s="1226">
        <f t="shared" si="741"/>
        <v>0</v>
      </c>
      <c r="AH524" s="1173">
        <f t="shared" si="725"/>
        <v>0</v>
      </c>
      <c r="AI524" s="1224"/>
      <c r="AJ524" s="1230">
        <v>393</v>
      </c>
      <c r="AK524" s="1226">
        <f t="shared" si="742"/>
        <v>0</v>
      </c>
      <c r="AL524" s="1230">
        <v>221.68</v>
      </c>
      <c r="AM524" s="1226">
        <f t="shared" si="743"/>
        <v>0</v>
      </c>
      <c r="AN524" s="1173">
        <f t="shared" si="726"/>
        <v>0</v>
      </c>
      <c r="AO524" s="1224"/>
      <c r="AP524" s="1230">
        <v>393</v>
      </c>
      <c r="AQ524" s="1226">
        <f t="shared" si="744"/>
        <v>0</v>
      </c>
      <c r="AR524" s="1230">
        <v>221.68</v>
      </c>
      <c r="AS524" s="1226">
        <f t="shared" si="745"/>
        <v>0</v>
      </c>
      <c r="AT524" s="1173">
        <f t="shared" si="727"/>
        <v>0</v>
      </c>
      <c r="AU524" s="1224"/>
      <c r="AV524" s="1230">
        <v>393</v>
      </c>
      <c r="AW524" s="1226">
        <f t="shared" si="746"/>
        <v>0</v>
      </c>
      <c r="AX524" s="1230">
        <v>221.68</v>
      </c>
      <c r="AY524" s="1226">
        <f t="shared" si="747"/>
        <v>0</v>
      </c>
      <c r="AZ524" s="1173">
        <f t="shared" si="728"/>
        <v>0</v>
      </c>
      <c r="BA524" s="1224"/>
      <c r="BB524" s="1229">
        <v>393</v>
      </c>
      <c r="BC524" s="1223">
        <f t="shared" si="748"/>
        <v>0</v>
      </c>
      <c r="BD524" s="1229">
        <v>221.68</v>
      </c>
      <c r="BE524" s="1223">
        <f t="shared" si="749"/>
        <v>0</v>
      </c>
      <c r="BF524" s="1169">
        <f t="shared" si="729"/>
        <v>0</v>
      </c>
      <c r="BG524" s="1169"/>
      <c r="BH524" s="1166">
        <f t="shared" si="719"/>
        <v>0</v>
      </c>
      <c r="BI524" s="1229">
        <v>393</v>
      </c>
      <c r="BJ524" s="1223">
        <f t="shared" si="750"/>
        <v>0</v>
      </c>
      <c r="BK524" s="1229">
        <v>221.68</v>
      </c>
      <c r="BL524" s="1223">
        <f t="shared" si="751"/>
        <v>0</v>
      </c>
      <c r="BM524" s="1169">
        <f t="shared" si="730"/>
        <v>0</v>
      </c>
      <c r="BN524" s="1166">
        <f t="shared" si="720"/>
        <v>94</v>
      </c>
      <c r="BO524" s="1229">
        <v>393</v>
      </c>
      <c r="BP524" s="1223">
        <f t="shared" si="752"/>
        <v>36942</v>
      </c>
      <c r="BQ524" s="1229">
        <v>221.68</v>
      </c>
      <c r="BR524" s="1223">
        <f t="shared" si="753"/>
        <v>20837.920000000002</v>
      </c>
      <c r="BS524" s="1169">
        <f t="shared" si="731"/>
        <v>57779.92</v>
      </c>
    </row>
    <row r="525" spans="1:203" s="1189" customFormat="1" hidden="1" outlineLevel="1" x14ac:dyDescent="0.2">
      <c r="A525" s="1307" t="s">
        <v>937</v>
      </c>
      <c r="B525" s="1228" t="s">
        <v>1424</v>
      </c>
      <c r="C525" s="1173" t="s">
        <v>1261</v>
      </c>
      <c r="D525" s="1173">
        <v>200</v>
      </c>
      <c r="E525" s="1229">
        <v>0</v>
      </c>
      <c r="F525" s="1223">
        <f t="shared" si="732"/>
        <v>0</v>
      </c>
      <c r="G525" s="1229">
        <v>8.8000000000000007</v>
      </c>
      <c r="H525" s="1223">
        <f t="shared" si="733"/>
        <v>1760.0000000000002</v>
      </c>
      <c r="I525" s="1169">
        <f t="shared" si="721"/>
        <v>1760.0000000000002</v>
      </c>
      <c r="J525" s="1169"/>
      <c r="K525" s="1224"/>
      <c r="L525" s="1230">
        <v>0</v>
      </c>
      <c r="M525" s="1226">
        <f t="shared" si="734"/>
        <v>0</v>
      </c>
      <c r="N525" s="1230">
        <v>8.8000000000000007</v>
      </c>
      <c r="O525" s="1226">
        <f t="shared" si="735"/>
        <v>0</v>
      </c>
      <c r="P525" s="1173">
        <f t="shared" si="722"/>
        <v>0</v>
      </c>
      <c r="Q525" s="1224"/>
      <c r="R525" s="1230">
        <v>0</v>
      </c>
      <c r="S525" s="1226">
        <f t="shared" si="736"/>
        <v>0</v>
      </c>
      <c r="T525" s="1230">
        <v>8.8000000000000007</v>
      </c>
      <c r="U525" s="1226">
        <f t="shared" si="737"/>
        <v>0</v>
      </c>
      <c r="V525" s="1173">
        <f t="shared" si="723"/>
        <v>0</v>
      </c>
      <c r="W525" s="1224"/>
      <c r="X525" s="1230">
        <v>0</v>
      </c>
      <c r="Y525" s="1226">
        <f t="shared" si="738"/>
        <v>0</v>
      </c>
      <c r="Z525" s="1230">
        <v>8.8000000000000007</v>
      </c>
      <c r="AA525" s="1226">
        <f t="shared" si="739"/>
        <v>0</v>
      </c>
      <c r="AB525" s="1173">
        <f t="shared" si="724"/>
        <v>0</v>
      </c>
      <c r="AC525" s="1224"/>
      <c r="AD525" s="1230">
        <v>0</v>
      </c>
      <c r="AE525" s="1226">
        <f t="shared" si="740"/>
        <v>0</v>
      </c>
      <c r="AF525" s="1230">
        <v>8.8000000000000007</v>
      </c>
      <c r="AG525" s="1226">
        <f t="shared" si="741"/>
        <v>0</v>
      </c>
      <c r="AH525" s="1173">
        <f t="shared" si="725"/>
        <v>0</v>
      </c>
      <c r="AI525" s="1224"/>
      <c r="AJ525" s="1230">
        <v>0</v>
      </c>
      <c r="AK525" s="1226">
        <f t="shared" si="742"/>
        <v>0</v>
      </c>
      <c r="AL525" s="1230">
        <v>8.8000000000000007</v>
      </c>
      <c r="AM525" s="1226">
        <f t="shared" si="743"/>
        <v>0</v>
      </c>
      <c r="AN525" s="1173">
        <f t="shared" si="726"/>
        <v>0</v>
      </c>
      <c r="AO525" s="1224"/>
      <c r="AP525" s="1230">
        <v>0</v>
      </c>
      <c r="AQ525" s="1226">
        <f t="shared" si="744"/>
        <v>0</v>
      </c>
      <c r="AR525" s="1230">
        <v>8.8000000000000007</v>
      </c>
      <c r="AS525" s="1226">
        <f t="shared" si="745"/>
        <v>0</v>
      </c>
      <c r="AT525" s="1173">
        <f t="shared" si="727"/>
        <v>0</v>
      </c>
      <c r="AU525" s="1224"/>
      <c r="AV525" s="1230">
        <v>0</v>
      </c>
      <c r="AW525" s="1226">
        <f t="shared" si="746"/>
        <v>0</v>
      </c>
      <c r="AX525" s="1230">
        <v>8.8000000000000007</v>
      </c>
      <c r="AY525" s="1226">
        <f t="shared" si="747"/>
        <v>0</v>
      </c>
      <c r="AZ525" s="1173">
        <f t="shared" si="728"/>
        <v>0</v>
      </c>
      <c r="BA525" s="1224"/>
      <c r="BB525" s="1229">
        <v>0</v>
      </c>
      <c r="BC525" s="1223">
        <f t="shared" si="748"/>
        <v>0</v>
      </c>
      <c r="BD525" s="1229">
        <v>8.8000000000000007</v>
      </c>
      <c r="BE525" s="1223">
        <f t="shared" si="749"/>
        <v>0</v>
      </c>
      <c r="BF525" s="1169">
        <f t="shared" si="729"/>
        <v>0</v>
      </c>
      <c r="BG525" s="1169"/>
      <c r="BH525" s="1166">
        <f t="shared" si="719"/>
        <v>0</v>
      </c>
      <c r="BI525" s="1229">
        <v>0</v>
      </c>
      <c r="BJ525" s="1223">
        <f t="shared" si="750"/>
        <v>0</v>
      </c>
      <c r="BK525" s="1229">
        <v>8.8000000000000007</v>
      </c>
      <c r="BL525" s="1223">
        <f t="shared" si="751"/>
        <v>0</v>
      </c>
      <c r="BM525" s="1169">
        <f t="shared" si="730"/>
        <v>0</v>
      </c>
      <c r="BN525" s="1166">
        <f t="shared" si="720"/>
        <v>200</v>
      </c>
      <c r="BO525" s="1229">
        <v>0</v>
      </c>
      <c r="BP525" s="1223">
        <f t="shared" si="752"/>
        <v>0</v>
      </c>
      <c r="BQ525" s="1229">
        <v>8.8000000000000007</v>
      </c>
      <c r="BR525" s="1223">
        <f t="shared" si="753"/>
        <v>1760.0000000000002</v>
      </c>
      <c r="BS525" s="1169">
        <f t="shared" si="731"/>
        <v>1760.0000000000002</v>
      </c>
    </row>
    <row r="526" spans="1:203" s="1189" customFormat="1" hidden="1" outlineLevel="1" x14ac:dyDescent="0.2">
      <c r="A526" s="1307" t="s">
        <v>938</v>
      </c>
      <c r="B526" s="1228" t="s">
        <v>1426</v>
      </c>
      <c r="C526" s="1173" t="s">
        <v>1261</v>
      </c>
      <c r="D526" s="1173">
        <v>400</v>
      </c>
      <c r="E526" s="1229">
        <v>0</v>
      </c>
      <c r="F526" s="1223">
        <f t="shared" si="732"/>
        <v>0</v>
      </c>
      <c r="G526" s="1229">
        <v>3.99</v>
      </c>
      <c r="H526" s="1223">
        <f t="shared" si="733"/>
        <v>1596</v>
      </c>
      <c r="I526" s="1169">
        <f t="shared" si="721"/>
        <v>1596</v>
      </c>
      <c r="J526" s="1169"/>
      <c r="K526" s="1224"/>
      <c r="L526" s="1230">
        <v>0</v>
      </c>
      <c r="M526" s="1226">
        <f t="shared" si="734"/>
        <v>0</v>
      </c>
      <c r="N526" s="1230">
        <v>3.99</v>
      </c>
      <c r="O526" s="1226">
        <f t="shared" si="735"/>
        <v>0</v>
      </c>
      <c r="P526" s="1173">
        <f t="shared" si="722"/>
        <v>0</v>
      </c>
      <c r="Q526" s="1224"/>
      <c r="R526" s="1230">
        <v>0</v>
      </c>
      <c r="S526" s="1226">
        <f t="shared" si="736"/>
        <v>0</v>
      </c>
      <c r="T526" s="1230">
        <v>3.99</v>
      </c>
      <c r="U526" s="1226">
        <f t="shared" si="737"/>
        <v>0</v>
      </c>
      <c r="V526" s="1173">
        <f t="shared" si="723"/>
        <v>0</v>
      </c>
      <c r="W526" s="1224"/>
      <c r="X526" s="1230">
        <v>0</v>
      </c>
      <c r="Y526" s="1226">
        <f t="shared" si="738"/>
        <v>0</v>
      </c>
      <c r="Z526" s="1230">
        <v>3.99</v>
      </c>
      <c r="AA526" s="1226">
        <f t="shared" si="739"/>
        <v>0</v>
      </c>
      <c r="AB526" s="1173">
        <f t="shared" si="724"/>
        <v>0</v>
      </c>
      <c r="AC526" s="1224"/>
      <c r="AD526" s="1230">
        <v>0</v>
      </c>
      <c r="AE526" s="1226">
        <f t="shared" si="740"/>
        <v>0</v>
      </c>
      <c r="AF526" s="1230">
        <v>3.99</v>
      </c>
      <c r="AG526" s="1226">
        <f t="shared" si="741"/>
        <v>0</v>
      </c>
      <c r="AH526" s="1173">
        <f t="shared" si="725"/>
        <v>0</v>
      </c>
      <c r="AI526" s="1224"/>
      <c r="AJ526" s="1230">
        <v>0</v>
      </c>
      <c r="AK526" s="1226">
        <f t="shared" si="742"/>
        <v>0</v>
      </c>
      <c r="AL526" s="1230">
        <v>3.99</v>
      </c>
      <c r="AM526" s="1226">
        <f t="shared" si="743"/>
        <v>0</v>
      </c>
      <c r="AN526" s="1173">
        <f t="shared" si="726"/>
        <v>0</v>
      </c>
      <c r="AO526" s="1224"/>
      <c r="AP526" s="1230">
        <v>0</v>
      </c>
      <c r="AQ526" s="1226">
        <f t="shared" si="744"/>
        <v>0</v>
      </c>
      <c r="AR526" s="1230">
        <v>3.99</v>
      </c>
      <c r="AS526" s="1226">
        <f t="shared" si="745"/>
        <v>0</v>
      </c>
      <c r="AT526" s="1173">
        <f t="shared" si="727"/>
        <v>0</v>
      </c>
      <c r="AU526" s="1224"/>
      <c r="AV526" s="1230">
        <v>0</v>
      </c>
      <c r="AW526" s="1226">
        <f t="shared" si="746"/>
        <v>0</v>
      </c>
      <c r="AX526" s="1230">
        <v>3.99</v>
      </c>
      <c r="AY526" s="1226">
        <f t="shared" si="747"/>
        <v>0</v>
      </c>
      <c r="AZ526" s="1173">
        <f t="shared" si="728"/>
        <v>0</v>
      </c>
      <c r="BA526" s="1224"/>
      <c r="BB526" s="1229">
        <v>0</v>
      </c>
      <c r="BC526" s="1223">
        <f t="shared" si="748"/>
        <v>0</v>
      </c>
      <c r="BD526" s="1229">
        <v>3.99</v>
      </c>
      <c r="BE526" s="1223">
        <f t="shared" si="749"/>
        <v>0</v>
      </c>
      <c r="BF526" s="1169">
        <f t="shared" si="729"/>
        <v>0</v>
      </c>
      <c r="BG526" s="1169"/>
      <c r="BH526" s="1166">
        <f t="shared" si="719"/>
        <v>0</v>
      </c>
      <c r="BI526" s="1229">
        <v>0</v>
      </c>
      <c r="BJ526" s="1223">
        <f t="shared" si="750"/>
        <v>0</v>
      </c>
      <c r="BK526" s="1229">
        <v>3.99</v>
      </c>
      <c r="BL526" s="1223">
        <f t="shared" si="751"/>
        <v>0</v>
      </c>
      <c r="BM526" s="1169">
        <f t="shared" si="730"/>
        <v>0</v>
      </c>
      <c r="BN526" s="1166">
        <f t="shared" si="720"/>
        <v>400</v>
      </c>
      <c r="BO526" s="1229">
        <v>0</v>
      </c>
      <c r="BP526" s="1223">
        <f t="shared" si="752"/>
        <v>0</v>
      </c>
      <c r="BQ526" s="1229">
        <v>3.99</v>
      </c>
      <c r="BR526" s="1223">
        <f t="shared" si="753"/>
        <v>1596</v>
      </c>
      <c r="BS526" s="1169">
        <f t="shared" si="731"/>
        <v>1596</v>
      </c>
    </row>
    <row r="527" spans="1:203" s="1189" customFormat="1" hidden="1" outlineLevel="1" x14ac:dyDescent="0.2">
      <c r="A527" s="1307" t="s">
        <v>939</v>
      </c>
      <c r="B527" s="1228" t="s">
        <v>1428</v>
      </c>
      <c r="C527" s="1173" t="s">
        <v>1261</v>
      </c>
      <c r="D527" s="1173">
        <v>32</v>
      </c>
      <c r="E527" s="1229">
        <v>393</v>
      </c>
      <c r="F527" s="1223">
        <f t="shared" si="732"/>
        <v>12576</v>
      </c>
      <c r="G527" s="1229">
        <v>2051.09</v>
      </c>
      <c r="H527" s="1223">
        <f t="shared" si="733"/>
        <v>65634.880000000005</v>
      </c>
      <c r="I527" s="1169">
        <f t="shared" si="721"/>
        <v>78210.880000000005</v>
      </c>
      <c r="J527" s="1169"/>
      <c r="K527" s="1224"/>
      <c r="L527" s="1230">
        <v>393</v>
      </c>
      <c r="M527" s="1226">
        <f t="shared" si="734"/>
        <v>0</v>
      </c>
      <c r="N527" s="1230">
        <v>2051.09</v>
      </c>
      <c r="O527" s="1226">
        <f t="shared" si="735"/>
        <v>0</v>
      </c>
      <c r="P527" s="1173">
        <f t="shared" si="722"/>
        <v>0</v>
      </c>
      <c r="Q527" s="1224"/>
      <c r="R527" s="1230">
        <v>393</v>
      </c>
      <c r="S527" s="1226">
        <f t="shared" si="736"/>
        <v>0</v>
      </c>
      <c r="T527" s="1230">
        <v>2051.09</v>
      </c>
      <c r="U527" s="1226">
        <f t="shared" si="737"/>
        <v>0</v>
      </c>
      <c r="V527" s="1173">
        <f t="shared" si="723"/>
        <v>0</v>
      </c>
      <c r="W527" s="1224"/>
      <c r="X527" s="1230">
        <v>393</v>
      </c>
      <c r="Y527" s="1226">
        <f t="shared" si="738"/>
        <v>0</v>
      </c>
      <c r="Z527" s="1230">
        <v>2051.09</v>
      </c>
      <c r="AA527" s="1226">
        <f t="shared" si="739"/>
        <v>0</v>
      </c>
      <c r="AB527" s="1173">
        <f t="shared" si="724"/>
        <v>0</v>
      </c>
      <c r="AC527" s="1224"/>
      <c r="AD527" s="1230">
        <v>393</v>
      </c>
      <c r="AE527" s="1226">
        <f t="shared" si="740"/>
        <v>0</v>
      </c>
      <c r="AF527" s="1230">
        <v>2051.09</v>
      </c>
      <c r="AG527" s="1226">
        <f t="shared" si="741"/>
        <v>0</v>
      </c>
      <c r="AH527" s="1173">
        <f t="shared" si="725"/>
        <v>0</v>
      </c>
      <c r="AI527" s="1224"/>
      <c r="AJ527" s="1230">
        <v>393</v>
      </c>
      <c r="AK527" s="1226">
        <f t="shared" si="742"/>
        <v>0</v>
      </c>
      <c r="AL527" s="1230">
        <v>2051.09</v>
      </c>
      <c r="AM527" s="1226">
        <f t="shared" si="743"/>
        <v>0</v>
      </c>
      <c r="AN527" s="1173">
        <f t="shared" si="726"/>
        <v>0</v>
      </c>
      <c r="AO527" s="1224"/>
      <c r="AP527" s="1230">
        <v>393</v>
      </c>
      <c r="AQ527" s="1226">
        <f t="shared" si="744"/>
        <v>0</v>
      </c>
      <c r="AR527" s="1230">
        <v>2051.09</v>
      </c>
      <c r="AS527" s="1226">
        <f t="shared" si="745"/>
        <v>0</v>
      </c>
      <c r="AT527" s="1173">
        <f t="shared" si="727"/>
        <v>0</v>
      </c>
      <c r="AU527" s="1224"/>
      <c r="AV527" s="1230">
        <v>393</v>
      </c>
      <c r="AW527" s="1226">
        <f t="shared" si="746"/>
        <v>0</v>
      </c>
      <c r="AX527" s="1230">
        <v>2051.09</v>
      </c>
      <c r="AY527" s="1226">
        <f t="shared" si="747"/>
        <v>0</v>
      </c>
      <c r="AZ527" s="1173">
        <f t="shared" si="728"/>
        <v>0</v>
      </c>
      <c r="BA527" s="1224"/>
      <c r="BB527" s="1229">
        <v>393</v>
      </c>
      <c r="BC527" s="1223">
        <f t="shared" si="748"/>
        <v>0</v>
      </c>
      <c r="BD527" s="1229">
        <v>2051.09</v>
      </c>
      <c r="BE527" s="1223">
        <f t="shared" si="749"/>
        <v>0</v>
      </c>
      <c r="BF527" s="1169">
        <f t="shared" si="729"/>
        <v>0</v>
      </c>
      <c r="BG527" s="1169"/>
      <c r="BH527" s="1166">
        <f t="shared" si="719"/>
        <v>0</v>
      </c>
      <c r="BI527" s="1229">
        <v>393</v>
      </c>
      <c r="BJ527" s="1223">
        <f t="shared" si="750"/>
        <v>0</v>
      </c>
      <c r="BK527" s="1229">
        <v>2051.09</v>
      </c>
      <c r="BL527" s="1223">
        <f t="shared" si="751"/>
        <v>0</v>
      </c>
      <c r="BM527" s="1169">
        <f t="shared" si="730"/>
        <v>0</v>
      </c>
      <c r="BN527" s="1166">
        <f t="shared" si="720"/>
        <v>32</v>
      </c>
      <c r="BO527" s="1229">
        <v>393</v>
      </c>
      <c r="BP527" s="1223">
        <f t="shared" si="752"/>
        <v>12576</v>
      </c>
      <c r="BQ527" s="1229">
        <v>2051.09</v>
      </c>
      <c r="BR527" s="1223">
        <f t="shared" si="753"/>
        <v>65634.880000000005</v>
      </c>
      <c r="BS527" s="1169">
        <f t="shared" si="731"/>
        <v>78210.880000000005</v>
      </c>
    </row>
    <row r="528" spans="1:203" s="1189" customFormat="1" hidden="1" outlineLevel="1" x14ac:dyDescent="0.2">
      <c r="A528" s="1307" t="s">
        <v>940</v>
      </c>
      <c r="B528" s="1228" t="s">
        <v>1663</v>
      </c>
      <c r="C528" s="1173" t="s">
        <v>32</v>
      </c>
      <c r="D528" s="1173">
        <v>10</v>
      </c>
      <c r="E528" s="1229">
        <v>162.44</v>
      </c>
      <c r="F528" s="1223">
        <f t="shared" si="732"/>
        <v>1624.4</v>
      </c>
      <c r="G528" s="1229">
        <v>265.2</v>
      </c>
      <c r="H528" s="1223">
        <f t="shared" si="733"/>
        <v>2652</v>
      </c>
      <c r="I528" s="1169">
        <f t="shared" si="721"/>
        <v>4276.3999999999996</v>
      </c>
      <c r="J528" s="1169"/>
      <c r="K528" s="1224"/>
      <c r="L528" s="1230">
        <v>162.44</v>
      </c>
      <c r="M528" s="1226">
        <f t="shared" si="734"/>
        <v>0</v>
      </c>
      <c r="N528" s="1230">
        <v>265.2</v>
      </c>
      <c r="O528" s="1226">
        <f t="shared" si="735"/>
        <v>0</v>
      </c>
      <c r="P528" s="1173">
        <f t="shared" si="722"/>
        <v>0</v>
      </c>
      <c r="Q528" s="1224"/>
      <c r="R528" s="1230">
        <v>162.44</v>
      </c>
      <c r="S528" s="1226">
        <f t="shared" si="736"/>
        <v>0</v>
      </c>
      <c r="T528" s="1230">
        <v>265.2</v>
      </c>
      <c r="U528" s="1226">
        <f t="shared" si="737"/>
        <v>0</v>
      </c>
      <c r="V528" s="1173">
        <f t="shared" si="723"/>
        <v>0</v>
      </c>
      <c r="W528" s="1224"/>
      <c r="X528" s="1230">
        <v>162.44</v>
      </c>
      <c r="Y528" s="1226">
        <f t="shared" si="738"/>
        <v>0</v>
      </c>
      <c r="Z528" s="1230">
        <v>265.2</v>
      </c>
      <c r="AA528" s="1226">
        <f t="shared" si="739"/>
        <v>0</v>
      </c>
      <c r="AB528" s="1173">
        <f t="shared" si="724"/>
        <v>0</v>
      </c>
      <c r="AC528" s="1224"/>
      <c r="AD528" s="1230">
        <v>162.44</v>
      </c>
      <c r="AE528" s="1226">
        <f t="shared" si="740"/>
        <v>0</v>
      </c>
      <c r="AF528" s="1230">
        <v>265.2</v>
      </c>
      <c r="AG528" s="1226">
        <f t="shared" si="741"/>
        <v>0</v>
      </c>
      <c r="AH528" s="1173">
        <f t="shared" si="725"/>
        <v>0</v>
      </c>
      <c r="AI528" s="1224"/>
      <c r="AJ528" s="1230">
        <v>162.44</v>
      </c>
      <c r="AK528" s="1226">
        <f t="shared" si="742"/>
        <v>0</v>
      </c>
      <c r="AL528" s="1230">
        <v>265.2</v>
      </c>
      <c r="AM528" s="1226">
        <f t="shared" si="743"/>
        <v>0</v>
      </c>
      <c r="AN528" s="1173">
        <f t="shared" si="726"/>
        <v>0</v>
      </c>
      <c r="AO528" s="1224"/>
      <c r="AP528" s="1230">
        <v>162.44</v>
      </c>
      <c r="AQ528" s="1226">
        <f t="shared" si="744"/>
        <v>0</v>
      </c>
      <c r="AR528" s="1230">
        <v>265.2</v>
      </c>
      <c r="AS528" s="1226">
        <f t="shared" si="745"/>
        <v>0</v>
      </c>
      <c r="AT528" s="1173">
        <f t="shared" si="727"/>
        <v>0</v>
      </c>
      <c r="AU528" s="1224"/>
      <c r="AV528" s="1230">
        <v>162.44</v>
      </c>
      <c r="AW528" s="1226">
        <f t="shared" si="746"/>
        <v>0</v>
      </c>
      <c r="AX528" s="1230">
        <v>265.2</v>
      </c>
      <c r="AY528" s="1226">
        <f t="shared" si="747"/>
        <v>0</v>
      </c>
      <c r="AZ528" s="1173">
        <f t="shared" si="728"/>
        <v>0</v>
      </c>
      <c r="BA528" s="1224"/>
      <c r="BB528" s="1229">
        <v>162.44</v>
      </c>
      <c r="BC528" s="1223">
        <f t="shared" si="748"/>
        <v>0</v>
      </c>
      <c r="BD528" s="1229">
        <v>265.2</v>
      </c>
      <c r="BE528" s="1223">
        <f t="shared" si="749"/>
        <v>0</v>
      </c>
      <c r="BF528" s="1169">
        <f t="shared" si="729"/>
        <v>0</v>
      </c>
      <c r="BG528" s="1169"/>
      <c r="BH528" s="1166">
        <f t="shared" si="719"/>
        <v>0</v>
      </c>
      <c r="BI528" s="1229">
        <v>162.44</v>
      </c>
      <c r="BJ528" s="1223">
        <f t="shared" si="750"/>
        <v>0</v>
      </c>
      <c r="BK528" s="1229">
        <v>265.2</v>
      </c>
      <c r="BL528" s="1223">
        <f t="shared" si="751"/>
        <v>0</v>
      </c>
      <c r="BM528" s="1169">
        <f t="shared" si="730"/>
        <v>0</v>
      </c>
      <c r="BN528" s="1166">
        <f t="shared" si="720"/>
        <v>10</v>
      </c>
      <c r="BO528" s="1229">
        <v>162.44</v>
      </c>
      <c r="BP528" s="1223">
        <f t="shared" si="752"/>
        <v>1624.4</v>
      </c>
      <c r="BQ528" s="1229">
        <v>265.2</v>
      </c>
      <c r="BR528" s="1223">
        <f t="shared" si="753"/>
        <v>2652</v>
      </c>
      <c r="BS528" s="1169">
        <f t="shared" si="731"/>
        <v>4276.3999999999996</v>
      </c>
    </row>
    <row r="529" spans="1:203" s="1189" customFormat="1" hidden="1" outlineLevel="1" x14ac:dyDescent="0.2">
      <c r="A529" s="1307" t="s">
        <v>941</v>
      </c>
      <c r="B529" s="1228" t="s">
        <v>1664</v>
      </c>
      <c r="C529" s="1173" t="s">
        <v>1261</v>
      </c>
      <c r="D529" s="1173">
        <v>80</v>
      </c>
      <c r="E529" s="1229">
        <v>132.05000000000001</v>
      </c>
      <c r="F529" s="1223">
        <f t="shared" si="732"/>
        <v>10564</v>
      </c>
      <c r="G529" s="1229">
        <v>61.93</v>
      </c>
      <c r="H529" s="1223">
        <f t="shared" si="733"/>
        <v>4954.3999999999996</v>
      </c>
      <c r="I529" s="1169">
        <f t="shared" si="721"/>
        <v>15518.4</v>
      </c>
      <c r="J529" s="1169"/>
      <c r="K529" s="1224"/>
      <c r="L529" s="1230">
        <v>132.05000000000001</v>
      </c>
      <c r="M529" s="1226">
        <f t="shared" si="734"/>
        <v>0</v>
      </c>
      <c r="N529" s="1230">
        <v>61.93</v>
      </c>
      <c r="O529" s="1226">
        <f t="shared" si="735"/>
        <v>0</v>
      </c>
      <c r="P529" s="1173">
        <f t="shared" si="722"/>
        <v>0</v>
      </c>
      <c r="Q529" s="1224"/>
      <c r="R529" s="1230">
        <v>132.05000000000001</v>
      </c>
      <c r="S529" s="1226">
        <f t="shared" si="736"/>
        <v>0</v>
      </c>
      <c r="T529" s="1230">
        <v>61.93</v>
      </c>
      <c r="U529" s="1226">
        <f t="shared" si="737"/>
        <v>0</v>
      </c>
      <c r="V529" s="1173">
        <f t="shared" si="723"/>
        <v>0</v>
      </c>
      <c r="W529" s="1224"/>
      <c r="X529" s="1230">
        <v>132.05000000000001</v>
      </c>
      <c r="Y529" s="1226">
        <f t="shared" si="738"/>
        <v>0</v>
      </c>
      <c r="Z529" s="1230">
        <v>61.93</v>
      </c>
      <c r="AA529" s="1226">
        <f t="shared" si="739"/>
        <v>0</v>
      </c>
      <c r="AB529" s="1173">
        <f t="shared" si="724"/>
        <v>0</v>
      </c>
      <c r="AC529" s="1224"/>
      <c r="AD529" s="1230">
        <v>132.05000000000001</v>
      </c>
      <c r="AE529" s="1226">
        <f t="shared" si="740"/>
        <v>0</v>
      </c>
      <c r="AF529" s="1230">
        <v>61.93</v>
      </c>
      <c r="AG529" s="1226">
        <f t="shared" si="741"/>
        <v>0</v>
      </c>
      <c r="AH529" s="1173">
        <f t="shared" si="725"/>
        <v>0</v>
      </c>
      <c r="AI529" s="1224"/>
      <c r="AJ529" s="1230">
        <v>132.05000000000001</v>
      </c>
      <c r="AK529" s="1226">
        <f t="shared" si="742"/>
        <v>0</v>
      </c>
      <c r="AL529" s="1230">
        <v>61.93</v>
      </c>
      <c r="AM529" s="1226">
        <f t="shared" si="743"/>
        <v>0</v>
      </c>
      <c r="AN529" s="1173">
        <f t="shared" si="726"/>
        <v>0</v>
      </c>
      <c r="AO529" s="1224"/>
      <c r="AP529" s="1230">
        <v>132.05000000000001</v>
      </c>
      <c r="AQ529" s="1226">
        <f t="shared" si="744"/>
        <v>0</v>
      </c>
      <c r="AR529" s="1230">
        <v>61.93</v>
      </c>
      <c r="AS529" s="1226">
        <f t="shared" si="745"/>
        <v>0</v>
      </c>
      <c r="AT529" s="1173">
        <f t="shared" si="727"/>
        <v>0</v>
      </c>
      <c r="AU529" s="1224"/>
      <c r="AV529" s="1230">
        <v>132.05000000000001</v>
      </c>
      <c r="AW529" s="1226">
        <f t="shared" si="746"/>
        <v>0</v>
      </c>
      <c r="AX529" s="1230">
        <v>61.93</v>
      </c>
      <c r="AY529" s="1226">
        <f t="shared" si="747"/>
        <v>0</v>
      </c>
      <c r="AZ529" s="1173">
        <f t="shared" si="728"/>
        <v>0</v>
      </c>
      <c r="BA529" s="1224"/>
      <c r="BB529" s="1229">
        <v>132.05000000000001</v>
      </c>
      <c r="BC529" s="1223">
        <f t="shared" si="748"/>
        <v>0</v>
      </c>
      <c r="BD529" s="1229">
        <v>61.93</v>
      </c>
      <c r="BE529" s="1223">
        <f t="shared" si="749"/>
        <v>0</v>
      </c>
      <c r="BF529" s="1169">
        <f t="shared" si="729"/>
        <v>0</v>
      </c>
      <c r="BG529" s="1169"/>
      <c r="BH529" s="1166">
        <f t="shared" si="719"/>
        <v>0</v>
      </c>
      <c r="BI529" s="1229">
        <v>132.05000000000001</v>
      </c>
      <c r="BJ529" s="1223">
        <f t="shared" si="750"/>
        <v>0</v>
      </c>
      <c r="BK529" s="1229">
        <v>61.93</v>
      </c>
      <c r="BL529" s="1223">
        <f t="shared" si="751"/>
        <v>0</v>
      </c>
      <c r="BM529" s="1169">
        <f t="shared" si="730"/>
        <v>0</v>
      </c>
      <c r="BN529" s="1166">
        <f t="shared" si="720"/>
        <v>80</v>
      </c>
      <c r="BO529" s="1229">
        <v>132.05000000000001</v>
      </c>
      <c r="BP529" s="1223">
        <f t="shared" si="752"/>
        <v>10564</v>
      </c>
      <c r="BQ529" s="1229">
        <v>61.93</v>
      </c>
      <c r="BR529" s="1223">
        <f t="shared" si="753"/>
        <v>4954.3999999999996</v>
      </c>
      <c r="BS529" s="1169">
        <f t="shared" si="731"/>
        <v>15518.4</v>
      </c>
    </row>
    <row r="530" spans="1:203" ht="28.5" hidden="1" outlineLevel="1" x14ac:dyDescent="0.2">
      <c r="A530" s="1307" t="s">
        <v>942</v>
      </c>
      <c r="B530" s="1228" t="s">
        <v>463</v>
      </c>
      <c r="C530" s="1173" t="s">
        <v>378</v>
      </c>
      <c r="D530" s="1173">
        <v>130</v>
      </c>
      <c r="E530" s="1229">
        <v>45.85</v>
      </c>
      <c r="F530" s="1223">
        <f t="shared" si="732"/>
        <v>5960.5</v>
      </c>
      <c r="G530" s="1229">
        <v>58.5</v>
      </c>
      <c r="H530" s="1223">
        <f t="shared" si="733"/>
        <v>7605</v>
      </c>
      <c r="I530" s="1169">
        <f t="shared" si="721"/>
        <v>13565.5</v>
      </c>
      <c r="J530" s="1169"/>
      <c r="K530" s="1224"/>
      <c r="L530" s="1230">
        <v>45.85</v>
      </c>
      <c r="M530" s="1226">
        <f t="shared" si="734"/>
        <v>0</v>
      </c>
      <c r="N530" s="1230">
        <v>58.5</v>
      </c>
      <c r="O530" s="1226">
        <f t="shared" si="735"/>
        <v>0</v>
      </c>
      <c r="P530" s="1173">
        <f t="shared" si="722"/>
        <v>0</v>
      </c>
      <c r="Q530" s="1224"/>
      <c r="R530" s="1230">
        <v>45.85</v>
      </c>
      <c r="S530" s="1226">
        <f t="shared" si="736"/>
        <v>0</v>
      </c>
      <c r="T530" s="1230">
        <v>58.5</v>
      </c>
      <c r="U530" s="1226">
        <f t="shared" si="737"/>
        <v>0</v>
      </c>
      <c r="V530" s="1173">
        <f t="shared" si="723"/>
        <v>0</v>
      </c>
      <c r="W530" s="1224"/>
      <c r="X530" s="1230">
        <v>45.85</v>
      </c>
      <c r="Y530" s="1226">
        <f t="shared" si="738"/>
        <v>0</v>
      </c>
      <c r="Z530" s="1230">
        <v>58.5</v>
      </c>
      <c r="AA530" s="1226">
        <f t="shared" si="739"/>
        <v>0</v>
      </c>
      <c r="AB530" s="1173">
        <f t="shared" si="724"/>
        <v>0</v>
      </c>
      <c r="AC530" s="1224"/>
      <c r="AD530" s="1230">
        <v>45.85</v>
      </c>
      <c r="AE530" s="1226">
        <f t="shared" si="740"/>
        <v>0</v>
      </c>
      <c r="AF530" s="1230">
        <v>58.5</v>
      </c>
      <c r="AG530" s="1226">
        <f t="shared" si="741"/>
        <v>0</v>
      </c>
      <c r="AH530" s="1173">
        <f t="shared" si="725"/>
        <v>0</v>
      </c>
      <c r="AI530" s="1224"/>
      <c r="AJ530" s="1230">
        <v>45.85</v>
      </c>
      <c r="AK530" s="1226">
        <f t="shared" si="742"/>
        <v>0</v>
      </c>
      <c r="AL530" s="1230">
        <v>58.5</v>
      </c>
      <c r="AM530" s="1226">
        <f t="shared" si="743"/>
        <v>0</v>
      </c>
      <c r="AN530" s="1173">
        <f t="shared" si="726"/>
        <v>0</v>
      </c>
      <c r="AO530" s="1224"/>
      <c r="AP530" s="1230">
        <v>45.85</v>
      </c>
      <c r="AQ530" s="1226">
        <f t="shared" si="744"/>
        <v>0</v>
      </c>
      <c r="AR530" s="1230">
        <v>58.5</v>
      </c>
      <c r="AS530" s="1226">
        <f t="shared" si="745"/>
        <v>0</v>
      </c>
      <c r="AT530" s="1173">
        <f t="shared" si="727"/>
        <v>0</v>
      </c>
      <c r="AU530" s="1224"/>
      <c r="AV530" s="1230">
        <v>45.85</v>
      </c>
      <c r="AW530" s="1226">
        <f t="shared" si="746"/>
        <v>0</v>
      </c>
      <c r="AX530" s="1230">
        <v>58.5</v>
      </c>
      <c r="AY530" s="1226">
        <f t="shared" si="747"/>
        <v>0</v>
      </c>
      <c r="AZ530" s="1173">
        <f t="shared" si="728"/>
        <v>0</v>
      </c>
      <c r="BA530" s="1224"/>
      <c r="BB530" s="1229">
        <v>45.85</v>
      </c>
      <c r="BC530" s="1223">
        <f t="shared" si="748"/>
        <v>0</v>
      </c>
      <c r="BD530" s="1229">
        <v>58.5</v>
      </c>
      <c r="BE530" s="1223">
        <f t="shared" si="749"/>
        <v>0</v>
      </c>
      <c r="BF530" s="1169">
        <f t="shared" si="729"/>
        <v>0</v>
      </c>
      <c r="BG530" s="1169"/>
      <c r="BH530" s="1166">
        <f t="shared" si="719"/>
        <v>0</v>
      </c>
      <c r="BI530" s="1229">
        <v>45.85</v>
      </c>
      <c r="BJ530" s="1223">
        <f t="shared" si="750"/>
        <v>0</v>
      </c>
      <c r="BK530" s="1229">
        <v>58.5</v>
      </c>
      <c r="BL530" s="1223">
        <f t="shared" si="751"/>
        <v>0</v>
      </c>
      <c r="BM530" s="1169">
        <f t="shared" si="730"/>
        <v>0</v>
      </c>
      <c r="BN530" s="1166">
        <f t="shared" si="720"/>
        <v>130</v>
      </c>
      <c r="BO530" s="1229">
        <v>45.85</v>
      </c>
      <c r="BP530" s="1223">
        <f t="shared" si="752"/>
        <v>5960.5</v>
      </c>
      <c r="BQ530" s="1229">
        <v>58.5</v>
      </c>
      <c r="BR530" s="1223">
        <f t="shared" si="753"/>
        <v>7605</v>
      </c>
      <c r="BS530" s="1169">
        <f t="shared" si="731"/>
        <v>13565.5</v>
      </c>
    </row>
    <row r="531" spans="1:203" hidden="1" outlineLevel="1" x14ac:dyDescent="0.2">
      <c r="A531" s="1307" t="s">
        <v>1665</v>
      </c>
      <c r="B531" s="1228" t="s">
        <v>465</v>
      </c>
      <c r="C531" s="1173" t="s">
        <v>32</v>
      </c>
      <c r="D531" s="1173">
        <v>20</v>
      </c>
      <c r="E531" s="1229">
        <v>65.5</v>
      </c>
      <c r="F531" s="1223">
        <f t="shared" si="732"/>
        <v>1310</v>
      </c>
      <c r="G531" s="1229">
        <v>166.71</v>
      </c>
      <c r="H531" s="1223">
        <f t="shared" si="733"/>
        <v>3334.2000000000003</v>
      </c>
      <c r="I531" s="1169">
        <f t="shared" si="721"/>
        <v>4644.2000000000007</v>
      </c>
      <c r="J531" s="1169"/>
      <c r="K531" s="1224"/>
      <c r="L531" s="1230">
        <v>65.5</v>
      </c>
      <c r="M531" s="1226">
        <f t="shared" si="734"/>
        <v>0</v>
      </c>
      <c r="N531" s="1230">
        <v>166.71</v>
      </c>
      <c r="O531" s="1226">
        <f t="shared" si="735"/>
        <v>0</v>
      </c>
      <c r="P531" s="1173">
        <f t="shared" si="722"/>
        <v>0</v>
      </c>
      <c r="Q531" s="1224"/>
      <c r="R531" s="1230">
        <v>65.5</v>
      </c>
      <c r="S531" s="1226">
        <f t="shared" si="736"/>
        <v>0</v>
      </c>
      <c r="T531" s="1230">
        <v>166.71</v>
      </c>
      <c r="U531" s="1226">
        <f t="shared" si="737"/>
        <v>0</v>
      </c>
      <c r="V531" s="1173">
        <f t="shared" si="723"/>
        <v>0</v>
      </c>
      <c r="W531" s="1224"/>
      <c r="X531" s="1230">
        <v>65.5</v>
      </c>
      <c r="Y531" s="1226">
        <f t="shared" si="738"/>
        <v>0</v>
      </c>
      <c r="Z531" s="1230">
        <v>166.71</v>
      </c>
      <c r="AA531" s="1226">
        <f t="shared" si="739"/>
        <v>0</v>
      </c>
      <c r="AB531" s="1173">
        <f t="shared" si="724"/>
        <v>0</v>
      </c>
      <c r="AC531" s="1224"/>
      <c r="AD531" s="1230">
        <v>65.5</v>
      </c>
      <c r="AE531" s="1226">
        <f t="shared" si="740"/>
        <v>0</v>
      </c>
      <c r="AF531" s="1230">
        <v>166.71</v>
      </c>
      <c r="AG531" s="1226">
        <f t="shared" si="741"/>
        <v>0</v>
      </c>
      <c r="AH531" s="1173">
        <f t="shared" si="725"/>
        <v>0</v>
      </c>
      <c r="AI531" s="1224"/>
      <c r="AJ531" s="1230">
        <v>65.5</v>
      </c>
      <c r="AK531" s="1226">
        <f t="shared" si="742"/>
        <v>0</v>
      </c>
      <c r="AL531" s="1230">
        <v>166.71</v>
      </c>
      <c r="AM531" s="1226">
        <f t="shared" si="743"/>
        <v>0</v>
      </c>
      <c r="AN531" s="1173">
        <f t="shared" si="726"/>
        <v>0</v>
      </c>
      <c r="AO531" s="1224"/>
      <c r="AP531" s="1230">
        <v>65.5</v>
      </c>
      <c r="AQ531" s="1226">
        <f t="shared" si="744"/>
        <v>0</v>
      </c>
      <c r="AR531" s="1230">
        <v>166.71</v>
      </c>
      <c r="AS531" s="1226">
        <f t="shared" si="745"/>
        <v>0</v>
      </c>
      <c r="AT531" s="1173">
        <f t="shared" si="727"/>
        <v>0</v>
      </c>
      <c r="AU531" s="1224"/>
      <c r="AV531" s="1230">
        <v>65.5</v>
      </c>
      <c r="AW531" s="1226">
        <f t="shared" si="746"/>
        <v>0</v>
      </c>
      <c r="AX531" s="1230">
        <v>166.71</v>
      </c>
      <c r="AY531" s="1226">
        <f t="shared" si="747"/>
        <v>0</v>
      </c>
      <c r="AZ531" s="1173">
        <f t="shared" si="728"/>
        <v>0</v>
      </c>
      <c r="BA531" s="1224"/>
      <c r="BB531" s="1229">
        <v>65.5</v>
      </c>
      <c r="BC531" s="1223">
        <f t="shared" si="748"/>
        <v>0</v>
      </c>
      <c r="BD531" s="1229">
        <v>166.71</v>
      </c>
      <c r="BE531" s="1223">
        <f t="shared" si="749"/>
        <v>0</v>
      </c>
      <c r="BF531" s="1169">
        <f t="shared" si="729"/>
        <v>0</v>
      </c>
      <c r="BG531" s="1169"/>
      <c r="BH531" s="1166">
        <f t="shared" si="719"/>
        <v>0</v>
      </c>
      <c r="BI531" s="1229">
        <v>65.5</v>
      </c>
      <c r="BJ531" s="1223">
        <f t="shared" si="750"/>
        <v>0</v>
      </c>
      <c r="BK531" s="1229">
        <v>166.71</v>
      </c>
      <c r="BL531" s="1223">
        <f t="shared" si="751"/>
        <v>0</v>
      </c>
      <c r="BM531" s="1169">
        <f t="shared" si="730"/>
        <v>0</v>
      </c>
      <c r="BN531" s="1166">
        <f t="shared" si="720"/>
        <v>20</v>
      </c>
      <c r="BO531" s="1229">
        <v>65.5</v>
      </c>
      <c r="BP531" s="1223">
        <f t="shared" si="752"/>
        <v>1310</v>
      </c>
      <c r="BQ531" s="1229">
        <v>166.71</v>
      </c>
      <c r="BR531" s="1223">
        <f t="shared" si="753"/>
        <v>3334.2000000000003</v>
      </c>
      <c r="BS531" s="1169">
        <f t="shared" si="731"/>
        <v>4644.2000000000007</v>
      </c>
    </row>
    <row r="532" spans="1:203" hidden="1" outlineLevel="1" x14ac:dyDescent="0.2">
      <c r="A532" s="1307" t="s">
        <v>1666</v>
      </c>
      <c r="B532" s="1228" t="s">
        <v>466</v>
      </c>
      <c r="C532" s="1173" t="s">
        <v>1261</v>
      </c>
      <c r="D532" s="1173">
        <v>150</v>
      </c>
      <c r="E532" s="1229">
        <v>32.75</v>
      </c>
      <c r="F532" s="1223">
        <f t="shared" si="732"/>
        <v>4912.5</v>
      </c>
      <c r="G532" s="1229">
        <v>36.82</v>
      </c>
      <c r="H532" s="1223">
        <f t="shared" si="733"/>
        <v>5523</v>
      </c>
      <c r="I532" s="1169">
        <f t="shared" si="721"/>
        <v>10435.5</v>
      </c>
      <c r="J532" s="1169"/>
      <c r="K532" s="1224"/>
      <c r="L532" s="1230">
        <v>32.75</v>
      </c>
      <c r="M532" s="1226">
        <f t="shared" si="734"/>
        <v>0</v>
      </c>
      <c r="N532" s="1230">
        <v>36.82</v>
      </c>
      <c r="O532" s="1226">
        <f t="shared" si="735"/>
        <v>0</v>
      </c>
      <c r="P532" s="1173">
        <f t="shared" si="722"/>
        <v>0</v>
      </c>
      <c r="Q532" s="1224"/>
      <c r="R532" s="1230">
        <v>32.75</v>
      </c>
      <c r="S532" s="1226">
        <f t="shared" si="736"/>
        <v>0</v>
      </c>
      <c r="T532" s="1230">
        <v>36.82</v>
      </c>
      <c r="U532" s="1226">
        <f t="shared" si="737"/>
        <v>0</v>
      </c>
      <c r="V532" s="1173">
        <f t="shared" si="723"/>
        <v>0</v>
      </c>
      <c r="W532" s="1224"/>
      <c r="X532" s="1230">
        <v>32.75</v>
      </c>
      <c r="Y532" s="1226">
        <f t="shared" si="738"/>
        <v>0</v>
      </c>
      <c r="Z532" s="1230">
        <v>36.82</v>
      </c>
      <c r="AA532" s="1226">
        <f t="shared" si="739"/>
        <v>0</v>
      </c>
      <c r="AB532" s="1173">
        <f t="shared" si="724"/>
        <v>0</v>
      </c>
      <c r="AC532" s="1224"/>
      <c r="AD532" s="1230">
        <v>32.75</v>
      </c>
      <c r="AE532" s="1226">
        <f t="shared" si="740"/>
        <v>0</v>
      </c>
      <c r="AF532" s="1230">
        <v>36.82</v>
      </c>
      <c r="AG532" s="1226">
        <f t="shared" si="741"/>
        <v>0</v>
      </c>
      <c r="AH532" s="1173">
        <f t="shared" si="725"/>
        <v>0</v>
      </c>
      <c r="AI532" s="1224"/>
      <c r="AJ532" s="1230">
        <v>32.75</v>
      </c>
      <c r="AK532" s="1226">
        <f t="shared" si="742"/>
        <v>0</v>
      </c>
      <c r="AL532" s="1230">
        <v>36.82</v>
      </c>
      <c r="AM532" s="1226">
        <f t="shared" si="743"/>
        <v>0</v>
      </c>
      <c r="AN532" s="1173">
        <f t="shared" si="726"/>
        <v>0</v>
      </c>
      <c r="AO532" s="1224"/>
      <c r="AP532" s="1230">
        <v>32.75</v>
      </c>
      <c r="AQ532" s="1226">
        <f t="shared" si="744"/>
        <v>0</v>
      </c>
      <c r="AR532" s="1230">
        <v>36.82</v>
      </c>
      <c r="AS532" s="1226">
        <f t="shared" si="745"/>
        <v>0</v>
      </c>
      <c r="AT532" s="1173">
        <f t="shared" si="727"/>
        <v>0</v>
      </c>
      <c r="AU532" s="1224"/>
      <c r="AV532" s="1230">
        <v>32.75</v>
      </c>
      <c r="AW532" s="1226">
        <f t="shared" si="746"/>
        <v>0</v>
      </c>
      <c r="AX532" s="1230">
        <v>36.82</v>
      </c>
      <c r="AY532" s="1226">
        <f t="shared" si="747"/>
        <v>0</v>
      </c>
      <c r="AZ532" s="1173">
        <f t="shared" si="728"/>
        <v>0</v>
      </c>
      <c r="BA532" s="1224"/>
      <c r="BB532" s="1229">
        <v>32.75</v>
      </c>
      <c r="BC532" s="1223">
        <f t="shared" si="748"/>
        <v>0</v>
      </c>
      <c r="BD532" s="1229">
        <v>36.82</v>
      </c>
      <c r="BE532" s="1223">
        <f t="shared" si="749"/>
        <v>0</v>
      </c>
      <c r="BF532" s="1169">
        <f t="shared" si="729"/>
        <v>0</v>
      </c>
      <c r="BG532" s="1169"/>
      <c r="BH532" s="1166">
        <f t="shared" si="719"/>
        <v>0</v>
      </c>
      <c r="BI532" s="1229">
        <v>32.75</v>
      </c>
      <c r="BJ532" s="1223">
        <f t="shared" si="750"/>
        <v>0</v>
      </c>
      <c r="BK532" s="1229">
        <v>36.82</v>
      </c>
      <c r="BL532" s="1223">
        <f t="shared" si="751"/>
        <v>0</v>
      </c>
      <c r="BM532" s="1169">
        <f t="shared" si="730"/>
        <v>0</v>
      </c>
      <c r="BN532" s="1166">
        <f t="shared" si="720"/>
        <v>150</v>
      </c>
      <c r="BO532" s="1229">
        <v>32.75</v>
      </c>
      <c r="BP532" s="1223">
        <f t="shared" si="752"/>
        <v>4912.5</v>
      </c>
      <c r="BQ532" s="1229">
        <v>36.82</v>
      </c>
      <c r="BR532" s="1223">
        <f t="shared" si="753"/>
        <v>5523</v>
      </c>
      <c r="BS532" s="1169">
        <f t="shared" si="731"/>
        <v>10435.5</v>
      </c>
    </row>
    <row r="533" spans="1:203" hidden="1" outlineLevel="1" x14ac:dyDescent="0.2">
      <c r="A533" s="1307" t="s">
        <v>1667</v>
      </c>
      <c r="B533" s="1228" t="s">
        <v>467</v>
      </c>
      <c r="C533" s="1173" t="s">
        <v>1261</v>
      </c>
      <c r="D533" s="1173">
        <v>1</v>
      </c>
      <c r="E533" s="1229">
        <v>2620</v>
      </c>
      <c r="F533" s="1223">
        <f t="shared" si="732"/>
        <v>2620</v>
      </c>
      <c r="G533" s="1178">
        <v>9412</v>
      </c>
      <c r="H533" s="1223">
        <f t="shared" si="733"/>
        <v>9412</v>
      </c>
      <c r="I533" s="1169">
        <f t="shared" si="721"/>
        <v>12032</v>
      </c>
      <c r="J533" s="1169"/>
      <c r="K533" s="1224"/>
      <c r="L533" s="1230">
        <v>2620</v>
      </c>
      <c r="M533" s="1226">
        <f t="shared" si="734"/>
        <v>0</v>
      </c>
      <c r="N533" s="1180">
        <v>9412</v>
      </c>
      <c r="O533" s="1226">
        <f t="shared" si="735"/>
        <v>0</v>
      </c>
      <c r="P533" s="1173">
        <f t="shared" si="722"/>
        <v>0</v>
      </c>
      <c r="Q533" s="1224"/>
      <c r="R533" s="1230">
        <v>2620</v>
      </c>
      <c r="S533" s="1226">
        <f t="shared" si="736"/>
        <v>0</v>
      </c>
      <c r="T533" s="1180">
        <v>9412</v>
      </c>
      <c r="U533" s="1226">
        <f t="shared" si="737"/>
        <v>0</v>
      </c>
      <c r="V533" s="1173">
        <f t="shared" si="723"/>
        <v>0</v>
      </c>
      <c r="W533" s="1224"/>
      <c r="X533" s="1230">
        <v>2620</v>
      </c>
      <c r="Y533" s="1226">
        <f t="shared" si="738"/>
        <v>0</v>
      </c>
      <c r="Z533" s="1180">
        <v>9412</v>
      </c>
      <c r="AA533" s="1226">
        <f t="shared" si="739"/>
        <v>0</v>
      </c>
      <c r="AB533" s="1173">
        <f t="shared" si="724"/>
        <v>0</v>
      </c>
      <c r="AC533" s="1224"/>
      <c r="AD533" s="1230">
        <v>2620</v>
      </c>
      <c r="AE533" s="1226">
        <f t="shared" si="740"/>
        <v>0</v>
      </c>
      <c r="AF533" s="1180">
        <v>9412</v>
      </c>
      <c r="AG533" s="1226">
        <f t="shared" si="741"/>
        <v>0</v>
      </c>
      <c r="AH533" s="1173">
        <f t="shared" si="725"/>
        <v>0</v>
      </c>
      <c r="AI533" s="1224"/>
      <c r="AJ533" s="1230">
        <v>2620</v>
      </c>
      <c r="AK533" s="1226">
        <f t="shared" si="742"/>
        <v>0</v>
      </c>
      <c r="AL533" s="1180">
        <v>9412</v>
      </c>
      <c r="AM533" s="1226">
        <f t="shared" si="743"/>
        <v>0</v>
      </c>
      <c r="AN533" s="1173">
        <f t="shared" si="726"/>
        <v>0</v>
      </c>
      <c r="AO533" s="1224"/>
      <c r="AP533" s="1230">
        <v>2620</v>
      </c>
      <c r="AQ533" s="1226">
        <f t="shared" si="744"/>
        <v>0</v>
      </c>
      <c r="AR533" s="1180">
        <v>9412</v>
      </c>
      <c r="AS533" s="1226">
        <f t="shared" si="745"/>
        <v>0</v>
      </c>
      <c r="AT533" s="1173">
        <f t="shared" si="727"/>
        <v>0</v>
      </c>
      <c r="AU533" s="1224"/>
      <c r="AV533" s="1230">
        <v>2620</v>
      </c>
      <c r="AW533" s="1226">
        <f t="shared" si="746"/>
        <v>0</v>
      </c>
      <c r="AX533" s="1180">
        <v>9412</v>
      </c>
      <c r="AY533" s="1226">
        <f t="shared" si="747"/>
        <v>0</v>
      </c>
      <c r="AZ533" s="1173">
        <f t="shared" si="728"/>
        <v>0</v>
      </c>
      <c r="BA533" s="1224"/>
      <c r="BB533" s="1229">
        <v>2620</v>
      </c>
      <c r="BC533" s="1223">
        <f t="shared" si="748"/>
        <v>0</v>
      </c>
      <c r="BD533" s="1178">
        <v>9412</v>
      </c>
      <c r="BE533" s="1223">
        <f t="shared" si="749"/>
        <v>0</v>
      </c>
      <c r="BF533" s="1169">
        <f t="shared" si="729"/>
        <v>0</v>
      </c>
      <c r="BG533" s="1169"/>
      <c r="BH533" s="1166">
        <f t="shared" si="719"/>
        <v>0</v>
      </c>
      <c r="BI533" s="1229">
        <v>2620</v>
      </c>
      <c r="BJ533" s="1223">
        <f t="shared" si="750"/>
        <v>0</v>
      </c>
      <c r="BK533" s="1178">
        <v>9412</v>
      </c>
      <c r="BL533" s="1223">
        <f t="shared" si="751"/>
        <v>0</v>
      </c>
      <c r="BM533" s="1169">
        <f t="shared" si="730"/>
        <v>0</v>
      </c>
      <c r="BN533" s="1166">
        <f t="shared" si="720"/>
        <v>1</v>
      </c>
      <c r="BO533" s="1229">
        <v>2620</v>
      </c>
      <c r="BP533" s="1223">
        <f t="shared" si="752"/>
        <v>2620</v>
      </c>
      <c r="BQ533" s="1178">
        <v>9412</v>
      </c>
      <c r="BR533" s="1223">
        <f t="shared" si="753"/>
        <v>9412</v>
      </c>
      <c r="BS533" s="1169">
        <f t="shared" si="731"/>
        <v>12032</v>
      </c>
    </row>
    <row r="534" spans="1:203" hidden="1" outlineLevel="1" x14ac:dyDescent="0.2">
      <c r="A534" s="1307" t="s">
        <v>1668</v>
      </c>
      <c r="B534" s="1228" t="s">
        <v>468</v>
      </c>
      <c r="C534" s="1173" t="s">
        <v>1261</v>
      </c>
      <c r="D534" s="1173">
        <v>3</v>
      </c>
      <c r="E534" s="1229">
        <v>262</v>
      </c>
      <c r="F534" s="1223">
        <f t="shared" si="732"/>
        <v>786</v>
      </c>
      <c r="G534" s="1229">
        <v>109.2</v>
      </c>
      <c r="H534" s="1223">
        <f t="shared" si="733"/>
        <v>327.60000000000002</v>
      </c>
      <c r="I534" s="1169">
        <f t="shared" si="721"/>
        <v>1113.5999999999999</v>
      </c>
      <c r="J534" s="1169"/>
      <c r="K534" s="1224"/>
      <c r="L534" s="1230">
        <v>262</v>
      </c>
      <c r="M534" s="1226">
        <f t="shared" si="734"/>
        <v>0</v>
      </c>
      <c r="N534" s="1230">
        <v>109.2</v>
      </c>
      <c r="O534" s="1226">
        <f t="shared" si="735"/>
        <v>0</v>
      </c>
      <c r="P534" s="1173">
        <f t="shared" si="722"/>
        <v>0</v>
      </c>
      <c r="Q534" s="1224"/>
      <c r="R534" s="1230">
        <v>262</v>
      </c>
      <c r="S534" s="1226">
        <f t="shared" si="736"/>
        <v>0</v>
      </c>
      <c r="T534" s="1230">
        <v>109.2</v>
      </c>
      <c r="U534" s="1226">
        <f t="shared" si="737"/>
        <v>0</v>
      </c>
      <c r="V534" s="1173">
        <f t="shared" si="723"/>
        <v>0</v>
      </c>
      <c r="W534" s="1224"/>
      <c r="X534" s="1230">
        <v>262</v>
      </c>
      <c r="Y534" s="1226">
        <f t="shared" si="738"/>
        <v>0</v>
      </c>
      <c r="Z534" s="1230">
        <v>109.2</v>
      </c>
      <c r="AA534" s="1226">
        <f t="shared" si="739"/>
        <v>0</v>
      </c>
      <c r="AB534" s="1173">
        <f t="shared" si="724"/>
        <v>0</v>
      </c>
      <c r="AC534" s="1224"/>
      <c r="AD534" s="1230">
        <v>262</v>
      </c>
      <c r="AE534" s="1226">
        <f t="shared" si="740"/>
        <v>0</v>
      </c>
      <c r="AF534" s="1230">
        <v>109.2</v>
      </c>
      <c r="AG534" s="1226">
        <f t="shared" si="741"/>
        <v>0</v>
      </c>
      <c r="AH534" s="1173">
        <f t="shared" si="725"/>
        <v>0</v>
      </c>
      <c r="AI534" s="1224"/>
      <c r="AJ534" s="1230">
        <v>262</v>
      </c>
      <c r="AK534" s="1226">
        <f t="shared" si="742"/>
        <v>0</v>
      </c>
      <c r="AL534" s="1230">
        <v>109.2</v>
      </c>
      <c r="AM534" s="1226">
        <f t="shared" si="743"/>
        <v>0</v>
      </c>
      <c r="AN534" s="1173">
        <f t="shared" si="726"/>
        <v>0</v>
      </c>
      <c r="AO534" s="1224"/>
      <c r="AP534" s="1230">
        <v>262</v>
      </c>
      <c r="AQ534" s="1226">
        <f t="shared" si="744"/>
        <v>0</v>
      </c>
      <c r="AR534" s="1230">
        <v>109.2</v>
      </c>
      <c r="AS534" s="1226">
        <f t="shared" si="745"/>
        <v>0</v>
      </c>
      <c r="AT534" s="1173">
        <f t="shared" si="727"/>
        <v>0</v>
      </c>
      <c r="AU534" s="1224"/>
      <c r="AV534" s="1230">
        <v>262</v>
      </c>
      <c r="AW534" s="1226">
        <f t="shared" si="746"/>
        <v>0</v>
      </c>
      <c r="AX534" s="1230">
        <v>109.2</v>
      </c>
      <c r="AY534" s="1226">
        <f t="shared" si="747"/>
        <v>0</v>
      </c>
      <c r="AZ534" s="1173">
        <f t="shared" si="728"/>
        <v>0</v>
      </c>
      <c r="BA534" s="1224"/>
      <c r="BB534" s="1229">
        <v>262</v>
      </c>
      <c r="BC534" s="1223">
        <f t="shared" si="748"/>
        <v>0</v>
      </c>
      <c r="BD534" s="1229">
        <v>109.2</v>
      </c>
      <c r="BE534" s="1223">
        <f t="shared" si="749"/>
        <v>0</v>
      </c>
      <c r="BF534" s="1169">
        <f t="shared" si="729"/>
        <v>0</v>
      </c>
      <c r="BG534" s="1169"/>
      <c r="BH534" s="1166">
        <f t="shared" si="719"/>
        <v>0</v>
      </c>
      <c r="BI534" s="1229">
        <v>262</v>
      </c>
      <c r="BJ534" s="1223">
        <f t="shared" si="750"/>
        <v>0</v>
      </c>
      <c r="BK534" s="1229">
        <v>109.2</v>
      </c>
      <c r="BL534" s="1223">
        <f t="shared" si="751"/>
        <v>0</v>
      </c>
      <c r="BM534" s="1169">
        <f t="shared" si="730"/>
        <v>0</v>
      </c>
      <c r="BN534" s="1166">
        <f t="shared" si="720"/>
        <v>3</v>
      </c>
      <c r="BO534" s="1229">
        <v>262</v>
      </c>
      <c r="BP534" s="1223">
        <f t="shared" si="752"/>
        <v>786</v>
      </c>
      <c r="BQ534" s="1229">
        <v>109.2</v>
      </c>
      <c r="BR534" s="1223">
        <f t="shared" si="753"/>
        <v>327.60000000000002</v>
      </c>
      <c r="BS534" s="1169">
        <f t="shared" si="731"/>
        <v>1113.5999999999999</v>
      </c>
    </row>
    <row r="535" spans="1:203" hidden="1" outlineLevel="1" x14ac:dyDescent="0.2">
      <c r="A535" s="1307" t="s">
        <v>1669</v>
      </c>
      <c r="B535" s="1228" t="s">
        <v>469</v>
      </c>
      <c r="C535" s="1173" t="s">
        <v>32</v>
      </c>
      <c r="D535" s="1173">
        <v>50</v>
      </c>
      <c r="E535" s="1229">
        <v>458.5</v>
      </c>
      <c r="F535" s="1223">
        <f t="shared" si="732"/>
        <v>22925</v>
      </c>
      <c r="G535" s="1229">
        <v>369.2</v>
      </c>
      <c r="H535" s="1223">
        <f t="shared" si="733"/>
        <v>18460</v>
      </c>
      <c r="I535" s="1169">
        <f t="shared" si="721"/>
        <v>41385</v>
      </c>
      <c r="J535" s="1169"/>
      <c r="K535" s="1224"/>
      <c r="L535" s="1230">
        <v>458.5</v>
      </c>
      <c r="M535" s="1226">
        <f t="shared" si="734"/>
        <v>0</v>
      </c>
      <c r="N535" s="1230">
        <v>369.2</v>
      </c>
      <c r="O535" s="1226">
        <f t="shared" si="735"/>
        <v>0</v>
      </c>
      <c r="P535" s="1173">
        <f t="shared" si="722"/>
        <v>0</v>
      </c>
      <c r="Q535" s="1224"/>
      <c r="R535" s="1230">
        <v>458.5</v>
      </c>
      <c r="S535" s="1226">
        <f t="shared" si="736"/>
        <v>0</v>
      </c>
      <c r="T535" s="1230">
        <v>369.2</v>
      </c>
      <c r="U535" s="1226">
        <f t="shared" si="737"/>
        <v>0</v>
      </c>
      <c r="V535" s="1173">
        <f t="shared" si="723"/>
        <v>0</v>
      </c>
      <c r="W535" s="1224"/>
      <c r="X535" s="1230">
        <v>458.5</v>
      </c>
      <c r="Y535" s="1226">
        <f t="shared" si="738"/>
        <v>0</v>
      </c>
      <c r="Z535" s="1230">
        <v>369.2</v>
      </c>
      <c r="AA535" s="1226">
        <f t="shared" si="739"/>
        <v>0</v>
      </c>
      <c r="AB535" s="1173">
        <f t="shared" si="724"/>
        <v>0</v>
      </c>
      <c r="AC535" s="1224"/>
      <c r="AD535" s="1230">
        <v>458.5</v>
      </c>
      <c r="AE535" s="1226">
        <f t="shared" si="740"/>
        <v>0</v>
      </c>
      <c r="AF535" s="1230">
        <v>369.2</v>
      </c>
      <c r="AG535" s="1226">
        <f t="shared" si="741"/>
        <v>0</v>
      </c>
      <c r="AH535" s="1173">
        <f t="shared" si="725"/>
        <v>0</v>
      </c>
      <c r="AI535" s="1224"/>
      <c r="AJ535" s="1230">
        <v>458.5</v>
      </c>
      <c r="AK535" s="1226">
        <f t="shared" si="742"/>
        <v>0</v>
      </c>
      <c r="AL535" s="1230">
        <v>369.2</v>
      </c>
      <c r="AM535" s="1226">
        <f t="shared" si="743"/>
        <v>0</v>
      </c>
      <c r="AN535" s="1173">
        <f t="shared" si="726"/>
        <v>0</v>
      </c>
      <c r="AO535" s="1224"/>
      <c r="AP535" s="1230">
        <v>458.5</v>
      </c>
      <c r="AQ535" s="1226">
        <f t="shared" si="744"/>
        <v>0</v>
      </c>
      <c r="AR535" s="1230">
        <v>369.2</v>
      </c>
      <c r="AS535" s="1226">
        <f t="shared" si="745"/>
        <v>0</v>
      </c>
      <c r="AT535" s="1173">
        <f t="shared" si="727"/>
        <v>0</v>
      </c>
      <c r="AU535" s="1224"/>
      <c r="AV535" s="1230">
        <v>458.5</v>
      </c>
      <c r="AW535" s="1226">
        <f t="shared" si="746"/>
        <v>0</v>
      </c>
      <c r="AX535" s="1230">
        <v>369.2</v>
      </c>
      <c r="AY535" s="1226">
        <f t="shared" si="747"/>
        <v>0</v>
      </c>
      <c r="AZ535" s="1173">
        <f t="shared" si="728"/>
        <v>0</v>
      </c>
      <c r="BA535" s="1224"/>
      <c r="BB535" s="1229">
        <v>458.5</v>
      </c>
      <c r="BC535" s="1223">
        <f t="shared" si="748"/>
        <v>0</v>
      </c>
      <c r="BD535" s="1229">
        <v>369.2</v>
      </c>
      <c r="BE535" s="1223">
        <f t="shared" si="749"/>
        <v>0</v>
      </c>
      <c r="BF535" s="1169">
        <f t="shared" si="729"/>
        <v>0</v>
      </c>
      <c r="BG535" s="1169"/>
      <c r="BH535" s="1166">
        <f t="shared" si="719"/>
        <v>0</v>
      </c>
      <c r="BI535" s="1229">
        <v>458.5</v>
      </c>
      <c r="BJ535" s="1223">
        <f t="shared" si="750"/>
        <v>0</v>
      </c>
      <c r="BK535" s="1229">
        <v>369.2</v>
      </c>
      <c r="BL535" s="1223">
        <f t="shared" si="751"/>
        <v>0</v>
      </c>
      <c r="BM535" s="1169">
        <f t="shared" si="730"/>
        <v>0</v>
      </c>
      <c r="BN535" s="1166">
        <f t="shared" si="720"/>
        <v>50</v>
      </c>
      <c r="BO535" s="1229">
        <v>458.5</v>
      </c>
      <c r="BP535" s="1223">
        <f t="shared" si="752"/>
        <v>22925</v>
      </c>
      <c r="BQ535" s="1229">
        <v>369.2</v>
      </c>
      <c r="BR535" s="1223">
        <f t="shared" si="753"/>
        <v>18460</v>
      </c>
      <c r="BS535" s="1169">
        <f t="shared" si="731"/>
        <v>41385</v>
      </c>
    </row>
    <row r="536" spans="1:203" ht="18" hidden="1" customHeight="1" outlineLevel="1" x14ac:dyDescent="0.2">
      <c r="A536" s="1307" t="s">
        <v>1670</v>
      </c>
      <c r="B536" s="1228" t="s">
        <v>268</v>
      </c>
      <c r="C536" s="1173" t="s">
        <v>1264</v>
      </c>
      <c r="D536" s="1173">
        <v>1</v>
      </c>
      <c r="E536" s="1229">
        <v>0</v>
      </c>
      <c r="F536" s="1169"/>
      <c r="G536" s="1229">
        <v>13000</v>
      </c>
      <c r="H536" s="1169">
        <f>G536*D536</f>
        <v>13000</v>
      </c>
      <c r="I536" s="1169">
        <f t="shared" si="721"/>
        <v>13000</v>
      </c>
      <c r="J536" s="1169"/>
      <c r="K536" s="1224"/>
      <c r="L536" s="1230">
        <v>0</v>
      </c>
      <c r="M536" s="1173"/>
      <c r="N536" s="1230">
        <v>13000</v>
      </c>
      <c r="O536" s="1173">
        <f>N536*K536</f>
        <v>0</v>
      </c>
      <c r="P536" s="1173">
        <f t="shared" si="722"/>
        <v>0</v>
      </c>
      <c r="Q536" s="1224"/>
      <c r="R536" s="1230">
        <v>0</v>
      </c>
      <c r="S536" s="1173"/>
      <c r="T536" s="1230">
        <v>13000</v>
      </c>
      <c r="U536" s="1173">
        <f>T536*Q536</f>
        <v>0</v>
      </c>
      <c r="V536" s="1173">
        <f t="shared" si="723"/>
        <v>0</v>
      </c>
      <c r="W536" s="1224"/>
      <c r="X536" s="1230">
        <v>0</v>
      </c>
      <c r="Y536" s="1173"/>
      <c r="Z536" s="1230">
        <v>13000</v>
      </c>
      <c r="AA536" s="1173">
        <f>Z536*W536</f>
        <v>0</v>
      </c>
      <c r="AB536" s="1173">
        <f t="shared" si="724"/>
        <v>0</v>
      </c>
      <c r="AC536" s="1224"/>
      <c r="AD536" s="1230">
        <v>0</v>
      </c>
      <c r="AE536" s="1173"/>
      <c r="AF536" s="1230">
        <v>13000</v>
      </c>
      <c r="AG536" s="1173">
        <f>AF536*AC536</f>
        <v>0</v>
      </c>
      <c r="AH536" s="1173">
        <f t="shared" si="725"/>
        <v>0</v>
      </c>
      <c r="AI536" s="1224"/>
      <c r="AJ536" s="1230">
        <v>0</v>
      </c>
      <c r="AK536" s="1173"/>
      <c r="AL536" s="1230">
        <v>13000</v>
      </c>
      <c r="AM536" s="1173">
        <f>AL536*AI536</f>
        <v>0</v>
      </c>
      <c r="AN536" s="1173">
        <f t="shared" si="726"/>
        <v>0</v>
      </c>
      <c r="AO536" s="1224"/>
      <c r="AP536" s="1230">
        <v>0</v>
      </c>
      <c r="AQ536" s="1173"/>
      <c r="AR536" s="1230">
        <v>13000</v>
      </c>
      <c r="AS536" s="1173">
        <f>AR536*AO536</f>
        <v>0</v>
      </c>
      <c r="AT536" s="1173">
        <f t="shared" si="727"/>
        <v>0</v>
      </c>
      <c r="AU536" s="1224"/>
      <c r="AV536" s="1230">
        <v>0</v>
      </c>
      <c r="AW536" s="1173"/>
      <c r="AX536" s="1230">
        <v>13000</v>
      </c>
      <c r="AY536" s="1173">
        <f>AX536*AU536</f>
        <v>0</v>
      </c>
      <c r="AZ536" s="1173">
        <f t="shared" si="728"/>
        <v>0</v>
      </c>
      <c r="BA536" s="1224"/>
      <c r="BB536" s="1229">
        <v>0</v>
      </c>
      <c r="BC536" s="1169"/>
      <c r="BD536" s="1229">
        <v>13000</v>
      </c>
      <c r="BE536" s="1169">
        <f>BD536*BA536</f>
        <v>0</v>
      </c>
      <c r="BF536" s="1169">
        <f t="shared" si="729"/>
        <v>0</v>
      </c>
      <c r="BG536" s="1169"/>
      <c r="BH536" s="1166">
        <f t="shared" si="719"/>
        <v>0</v>
      </c>
      <c r="BI536" s="1229">
        <v>0</v>
      </c>
      <c r="BJ536" s="1169"/>
      <c r="BK536" s="1229">
        <v>13000</v>
      </c>
      <c r="BL536" s="1169">
        <f>BK536*BH536</f>
        <v>0</v>
      </c>
      <c r="BM536" s="1169">
        <f t="shared" si="730"/>
        <v>0</v>
      </c>
      <c r="BN536" s="1166">
        <f t="shared" si="720"/>
        <v>1</v>
      </c>
      <c r="BO536" s="1229">
        <v>0</v>
      </c>
      <c r="BP536" s="1169"/>
      <c r="BQ536" s="1229">
        <v>13000</v>
      </c>
      <c r="BR536" s="1169">
        <f>BQ536*BN536</f>
        <v>13000</v>
      </c>
      <c r="BS536" s="1169">
        <f t="shared" si="731"/>
        <v>13000</v>
      </c>
    </row>
    <row r="537" spans="1:203" s="1189" customFormat="1" ht="18.75" hidden="1" customHeight="1" outlineLevel="1" x14ac:dyDescent="0.2">
      <c r="A537" s="1307" t="s">
        <v>1671</v>
      </c>
      <c r="B537" s="1228" t="s">
        <v>358</v>
      </c>
      <c r="C537" s="1173" t="s">
        <v>1264</v>
      </c>
      <c r="D537" s="1173">
        <v>1</v>
      </c>
      <c r="E537" s="1229">
        <v>53448</v>
      </c>
      <c r="F537" s="1223">
        <f>D537*E537</f>
        <v>53448</v>
      </c>
      <c r="G537" s="1229">
        <v>0</v>
      </c>
      <c r="H537" s="1223"/>
      <c r="I537" s="1169">
        <f t="shared" si="721"/>
        <v>53448</v>
      </c>
      <c r="J537" s="1169"/>
      <c r="K537" s="1224"/>
      <c r="L537" s="1230">
        <v>53448</v>
      </c>
      <c r="M537" s="1226">
        <f>K537*L537</f>
        <v>0</v>
      </c>
      <c r="N537" s="1230">
        <v>0</v>
      </c>
      <c r="O537" s="1226"/>
      <c r="P537" s="1173">
        <f t="shared" si="722"/>
        <v>0</v>
      </c>
      <c r="Q537" s="1224"/>
      <c r="R537" s="1230">
        <v>53448</v>
      </c>
      <c r="S537" s="1226">
        <f>Q537*R537</f>
        <v>0</v>
      </c>
      <c r="T537" s="1230">
        <v>0</v>
      </c>
      <c r="U537" s="1226"/>
      <c r="V537" s="1173">
        <f t="shared" si="723"/>
        <v>0</v>
      </c>
      <c r="W537" s="1224"/>
      <c r="X537" s="1230">
        <v>53448</v>
      </c>
      <c r="Y537" s="1226">
        <f>W537*X537</f>
        <v>0</v>
      </c>
      <c r="Z537" s="1230">
        <v>0</v>
      </c>
      <c r="AA537" s="1226"/>
      <c r="AB537" s="1173">
        <f t="shared" si="724"/>
        <v>0</v>
      </c>
      <c r="AC537" s="1224"/>
      <c r="AD537" s="1230">
        <v>53448</v>
      </c>
      <c r="AE537" s="1226">
        <f>AC537*AD537</f>
        <v>0</v>
      </c>
      <c r="AF537" s="1230">
        <v>0</v>
      </c>
      <c r="AG537" s="1226"/>
      <c r="AH537" s="1173">
        <f t="shared" si="725"/>
        <v>0</v>
      </c>
      <c r="AI537" s="1224"/>
      <c r="AJ537" s="1230">
        <v>53448</v>
      </c>
      <c r="AK537" s="1226">
        <f>AI537*AJ537</f>
        <v>0</v>
      </c>
      <c r="AL537" s="1230">
        <v>0</v>
      </c>
      <c r="AM537" s="1226"/>
      <c r="AN537" s="1173">
        <f t="shared" si="726"/>
        <v>0</v>
      </c>
      <c r="AO537" s="1224"/>
      <c r="AP537" s="1230">
        <v>53448</v>
      </c>
      <c r="AQ537" s="1226">
        <f>AO537*AP537</f>
        <v>0</v>
      </c>
      <c r="AR537" s="1230">
        <v>0</v>
      </c>
      <c r="AS537" s="1226"/>
      <c r="AT537" s="1173">
        <f t="shared" si="727"/>
        <v>0</v>
      </c>
      <c r="AU537" s="1224"/>
      <c r="AV537" s="1230">
        <v>53448</v>
      </c>
      <c r="AW537" s="1226">
        <f>AU537*AV537</f>
        <v>0</v>
      </c>
      <c r="AX537" s="1230">
        <v>0</v>
      </c>
      <c r="AY537" s="1226"/>
      <c r="AZ537" s="1173">
        <f t="shared" si="728"/>
        <v>0</v>
      </c>
      <c r="BA537" s="1224"/>
      <c r="BB537" s="1229">
        <v>53448</v>
      </c>
      <c r="BC537" s="1223">
        <f>BA537*BB537</f>
        <v>0</v>
      </c>
      <c r="BD537" s="1229">
        <v>0</v>
      </c>
      <c r="BE537" s="1223"/>
      <c r="BF537" s="1169">
        <f t="shared" si="729"/>
        <v>0</v>
      </c>
      <c r="BG537" s="1169"/>
      <c r="BH537" s="1166">
        <f t="shared" si="719"/>
        <v>0</v>
      </c>
      <c r="BI537" s="1229">
        <v>53448</v>
      </c>
      <c r="BJ537" s="1223">
        <f>BH537*BI537</f>
        <v>0</v>
      </c>
      <c r="BK537" s="1229">
        <v>0</v>
      </c>
      <c r="BL537" s="1223"/>
      <c r="BM537" s="1169">
        <f t="shared" si="730"/>
        <v>0</v>
      </c>
      <c r="BN537" s="1166">
        <f t="shared" si="720"/>
        <v>1</v>
      </c>
      <c r="BO537" s="1229">
        <v>53448</v>
      </c>
      <c r="BP537" s="1223">
        <f>BN537*BO537</f>
        <v>53448</v>
      </c>
      <c r="BQ537" s="1229">
        <v>0</v>
      </c>
      <c r="BR537" s="1223"/>
      <c r="BS537" s="1169">
        <f t="shared" si="731"/>
        <v>53448</v>
      </c>
    </row>
    <row r="538" spans="1:203" s="1242" customFormat="1" ht="15.75" customHeight="1" collapsed="1" x14ac:dyDescent="0.2">
      <c r="A538" s="1205" t="s">
        <v>470</v>
      </c>
      <c r="B538" s="1148" t="s">
        <v>471</v>
      </c>
      <c r="C538" s="1149"/>
      <c r="D538" s="1149"/>
      <c r="E538" s="1149"/>
      <c r="F538" s="1149"/>
      <c r="G538" s="1149"/>
      <c r="H538" s="1149"/>
      <c r="I538" s="1149"/>
      <c r="J538" s="1149"/>
      <c r="K538" s="1149"/>
      <c r="L538" s="1149"/>
      <c r="M538" s="1149"/>
      <c r="N538" s="1149"/>
      <c r="O538" s="1149"/>
      <c r="P538" s="1149"/>
      <c r="Q538" s="1149"/>
      <c r="R538" s="1149"/>
      <c r="S538" s="1149"/>
      <c r="T538" s="1149"/>
      <c r="U538" s="1149"/>
      <c r="V538" s="1149"/>
      <c r="W538" s="1149"/>
      <c r="X538" s="1156"/>
      <c r="Y538" s="1208">
        <f>Y539+Y540+Y544+Y541+Y542+Y543+Y545+Y546+Y547+Y548+Y549+Y551+Y552+Y553+Y554+Y555+Y556+Y557+Y558+Y559+Y560+Y561+Y562+Y563+Y564+Y565+Y566+Y567+Y568+Y569+Y570</f>
        <v>1188401.05</v>
      </c>
      <c r="Z538" s="1209"/>
      <c r="AA538" s="1208">
        <f>AA539+AA540+AA544+AA541+AA542+AA543+AA545+AA546+AA547+AA548+AA549+AA551+AA552+AA553+AA554+AA555+AA556+AA557+AA558+AA559+AA560+AA561+AA562+AA563+AA564+AA565+AA566+AA567+AA568+AA569+AA570</f>
        <v>2402591.92</v>
      </c>
      <c r="AB538" s="1208">
        <f>AB539+AB540+AB544+AB541+AB542+AB543+AB545+AB546+AB547+AB548+AB549+AB551+AB552+AB553+AB554+AB555+AB556+AB557+AB558+AB559+AB560+AB561+AB562+AB563+AB564+AB565+AB566+AB567+AB568+AB569+AB570</f>
        <v>3590992.97</v>
      </c>
      <c r="AC538" s="1145"/>
      <c r="AD538" s="1156"/>
      <c r="AE538" s="1208">
        <f>AE539+AE540+AE544+AE541+AE542+AE543+AE545+AE546+AE547+AE548+AE549+AE551+AE552+AE553+AE554+AE555+AE556+AE557+AE558+AE559+AE560+AE561+AE562+AE563+AE564+AE565+AE566+AE567+AE568+AE569+AE570</f>
        <v>0</v>
      </c>
      <c r="AF538" s="1209"/>
      <c r="AG538" s="1208">
        <f>AG539+AG540+AG544+AG541+AG542+AG543+AG545+AG546+AG547+AG548+AG549+AG551+AG552+AG553+AG554+AG555+AG556+AG557+AG558+AG559+AG560+AG561+AG562+AG563+AG564+AG565+AG566+AG567+AG568+AG569+AG570</f>
        <v>0</v>
      </c>
      <c r="AH538" s="1208">
        <f>AH539+AH540+AH544+AH541+AH542+AH543+AH545+AH546+AH547+AH548+AH549+AH551+AH552+AH553+AH554+AH555+AH556+AH557+AH558+AH559+AH560+AH561+AH562+AH563+AH564+AH565+AH566+AH567+AH568+AH569+AH570</f>
        <v>0</v>
      </c>
      <c r="AI538" s="1145"/>
      <c r="AJ538" s="1156"/>
      <c r="AK538" s="1208">
        <f>AK539+AK540+AK544+AK541+AK542+AK543+AK545+AK546+AK547+AK548+AK549+AK551+AK552+AK553+AK554+AK555+AK556+AK557+AK558+AK559+AK560+AK561+AK562+AK563+AK564+AK565+AK566+AK567+AK568+AK569+AK570</f>
        <v>0</v>
      </c>
      <c r="AL538" s="1209"/>
      <c r="AM538" s="1208">
        <f>AM539+AM540+AM544+AM541+AM542+AM543+AM545+AM546+AM547+AM548+AM549+AM551+AM552+AM553+AM554+AM555+AM556+AM557+AM558+AM559+AM560+AM561+AM562+AM563+AM564+AM565+AM566+AM567+AM568+AM569+AM570</f>
        <v>0</v>
      </c>
      <c r="AN538" s="1208">
        <f>AN539+AN540+AN544+AN541+AN542+AN543+AN545+AN546+AN547+AN548+AN549+AN551+AN552+AN553+AN554+AN555+AN556+AN557+AN558+AN559+AN560+AN561+AN562+AN563+AN564+AN565+AN566+AN567+AN568+AN569+AN570</f>
        <v>0</v>
      </c>
      <c r="AO538" s="1145"/>
      <c r="AP538" s="1156"/>
      <c r="AQ538" s="1208">
        <f>AQ539+AQ540+AQ544+AQ541+AQ542+AQ543+AQ545+AQ546+AQ547+AQ548+AQ549+AQ551+AQ552+AQ553+AQ554+AQ555+AQ556+AQ557+AQ558+AQ559+AQ560+AQ561+AQ562+AQ563+AQ564+AQ565+AQ566+AQ567+AQ568+AQ569+AQ570</f>
        <v>0</v>
      </c>
      <c r="AR538" s="1209"/>
      <c r="AS538" s="1208">
        <f>AS539+AS540+AS544+AS541+AS542+AS543+AS545+AS546+AS547+AS548+AS549+AS551+AS552+AS553+AS554+AS555+AS556+AS557+AS558+AS559+AS560+AS561+AS562+AS563+AS564+AS565+AS566+AS567+AS568+AS569+AS570</f>
        <v>0</v>
      </c>
      <c r="AT538" s="1208">
        <f>AT539+AT540+AT544+AT541+AT542+AT543+AT545+AT546+AT547+AT548+AT549+AT551+AT552+AT553+AT554+AT555+AT556+AT557+AT558+AT559+AT560+AT561+AT562+AT563+AT564+AT565+AT566+AT567+AT568+AT569+AT570</f>
        <v>0</v>
      </c>
      <c r="AU538" s="1145"/>
      <c r="AV538" s="1156"/>
      <c r="AW538" s="1208">
        <f>AW539+AW540+AW544+AW541+AW542+AW543+AW545+AW546+AW547+AW548+AW549+AW551+AW552+AW553+AW554+AW555+AW556+AW557+AW558+AW559+AW560+AW561+AW562+AW563+AW564+AW565+AW566+AW567+AW568+AW569+AW570</f>
        <v>0</v>
      </c>
      <c r="AX538" s="1209"/>
      <c r="AY538" s="1208">
        <f>AY539+AY540+AY544+AY541+AY542+AY543+AY545+AY546+AY547+AY548+AY549+AY551+AY552+AY553+AY554+AY555+AY556+AY557+AY558+AY559+AY560+AY561+AY562+AY563+AY564+AY565+AY566+AY567+AY568+AY569+AY570</f>
        <v>0</v>
      </c>
      <c r="AZ538" s="1208">
        <f>AZ539+AZ540+AZ544+AZ541+AZ542+AZ543+AZ545+AZ546+AZ547+AZ548+AZ549+AZ551+AZ552+AZ553+AZ554+AZ555+AZ556+AZ557+AZ558+AZ559+AZ560+AZ561+AZ562+AZ563+AZ564+AZ565+AZ566+AZ567+AZ568+AZ569+AZ570</f>
        <v>0</v>
      </c>
      <c r="BA538" s="1145"/>
      <c r="BB538" s="1151"/>
      <c r="BC538" s="1206">
        <f>BC539+BC540+BC544+BC541+BC542+BC543+BC545+BC546+BC547+BC548+BC549+BC551+BC552+BC553+BC554+BC555+BC556+BC557+BC558+BC559+BC560+BC561+BC562+BC563+BC564+BC565+BC566+BC567+BC568+BC569+BC570</f>
        <v>0</v>
      </c>
      <c r="BD538" s="1207"/>
      <c r="BE538" s="1206">
        <f>BE539+BE540+BE544+BE541+BE542+BE543+BE545+BE546+BE547+BE548+BE549+BE551+BE552+BE553+BE554+BE555+BE556+BE557+BE558+BE559+BE560+BE561+BE562+BE563+BE564+BE565+BE566+BE567+BE568+BE569+BE570</f>
        <v>0</v>
      </c>
      <c r="BF538" s="1206">
        <f>BF539+BF540+BF544+BF541+BF542+BF543+BF545+BF546+BF547+BF548+BF549+BF551+BF552+BF553+BF554+BF555+BF556+BF557+BF558+BF559+BF560+BF561+BF562+BF563+BF564+BF565+BF566+BF567+BF568+BF569+BF570</f>
        <v>0</v>
      </c>
      <c r="BG538" s="1155"/>
      <c r="BH538" s="1166">
        <f t="shared" si="719"/>
        <v>0</v>
      </c>
      <c r="BI538" s="1151"/>
      <c r="BJ538" s="1206">
        <f>BJ539+BJ540+BJ544+BJ541+BJ542+BJ543+BJ545+BJ546+BJ547+BJ548+BJ549+BJ551+BJ552+BJ553+BJ554+BJ555+BJ556+BJ557+BJ558+BJ559+BJ560+BJ561+BJ562+BJ563+BJ564+BJ565+BJ566+BJ567+BJ568+BJ569+BJ570</f>
        <v>1973049.05</v>
      </c>
      <c r="BK538" s="1207"/>
      <c r="BL538" s="1206">
        <f>BL539+BL540+BL544+BL541+BL542+BL543+BL545+BL546+BL547+BL548+BL549+BL551+BL552+BL553+BL554+BL555+BL556+BL557+BL558+BL559+BL560+BL561+BL562+BL563+BL564+BL565+BL566+BL567+BL568+BL569+BL570</f>
        <v>17006727.919999998</v>
      </c>
      <c r="BM538" s="1206">
        <f>BM539+BM540+BM544+BM541+BM542+BM543+BM545+BM546+BM547+BM548+BM549+BM551+BM552+BM553+BM554+BM555+BM556+BM557+BM558+BM559+BM560+BM561+BM562+BM563+BM564+BM565+BM566+BM567+BM568+BM569+BM570</f>
        <v>18979776.969999999</v>
      </c>
      <c r="BN538" s="1166">
        <f t="shared" si="720"/>
        <v>0</v>
      </c>
      <c r="BO538" s="1151"/>
      <c r="BP538" s="1206">
        <f>BP539+BP540+BP544+BP541+BP542+BP543+BP545+BP546+BP547+BP548+BP549+BP551+BP552+BP553+BP554+BP555+BP556+BP557+BP558+BP559+BP560+BP561+BP562+BP563+BP564+BP565+BP566+BP567+BP568+BP569+BP570</f>
        <v>2232228.7199999997</v>
      </c>
      <c r="BQ538" s="1207"/>
      <c r="BR538" s="1206">
        <f>BR539+BR540+BR544+BR541+BR542+BR543+BR545+BR546+BR547+BR548+BR549+BR551+BR552+BR553+BR554+BR555+BR556+BR557+BR558+BR559+BR560+BR561+BR562+BR563+BR564+BR565+BR566+BR567+BR568+BR569+BR570</f>
        <v>1271601.01</v>
      </c>
      <c r="BS538" s="1206">
        <f>BS539+BS540+BS544+BS541+BS542+BS543+BS545+BS546+BS547+BS548+BS549+BS551+BS552+BS553+BS554+BS555+BS556+BS557+BS558+BS559+BS560+BS561+BS562+BS563+BS564+BS565+BS566+BS567+BS568+BS569+BS570</f>
        <v>3503829.7299999995</v>
      </c>
      <c r="BT538" s="1125"/>
      <c r="BU538" s="1279"/>
      <c r="BV538" s="1125"/>
      <c r="BW538" s="1125"/>
      <c r="BX538" s="1125"/>
      <c r="BY538" s="1125"/>
      <c r="BZ538" s="1125"/>
      <c r="CA538" s="1125"/>
      <c r="CB538" s="1125"/>
      <c r="CC538" s="1125"/>
      <c r="CD538" s="1125"/>
      <c r="CE538" s="1125"/>
      <c r="CF538" s="1125"/>
      <c r="CG538" s="1125"/>
      <c r="CH538" s="1125"/>
      <c r="CI538" s="1125"/>
      <c r="CJ538" s="1125"/>
      <c r="CK538" s="1125"/>
      <c r="CL538" s="1125"/>
      <c r="CM538" s="1125"/>
      <c r="CN538" s="1125"/>
      <c r="CO538" s="1125"/>
      <c r="CP538" s="1125"/>
      <c r="CQ538" s="1125"/>
      <c r="CR538" s="1125"/>
      <c r="CS538" s="1125"/>
      <c r="CT538" s="1125"/>
      <c r="CU538" s="1125"/>
      <c r="CV538" s="1125"/>
      <c r="CW538" s="1125"/>
      <c r="CX538" s="1125"/>
      <c r="CY538" s="1125"/>
      <c r="CZ538" s="1125"/>
      <c r="DA538" s="1125"/>
      <c r="DB538" s="1125"/>
      <c r="DC538" s="1125"/>
      <c r="DD538" s="1125"/>
      <c r="DE538" s="1125"/>
      <c r="DF538" s="1125"/>
      <c r="DG538" s="1125"/>
      <c r="DH538" s="1125"/>
      <c r="DI538" s="1125"/>
      <c r="DJ538" s="1125"/>
      <c r="DK538" s="1125"/>
      <c r="DL538" s="1125"/>
      <c r="DM538" s="1125"/>
      <c r="DN538" s="1125"/>
      <c r="DO538" s="1125"/>
      <c r="DP538" s="1125"/>
      <c r="DQ538" s="1125"/>
      <c r="DR538" s="1125"/>
      <c r="DS538" s="1125"/>
      <c r="DT538" s="1125"/>
      <c r="DU538" s="1125"/>
      <c r="DV538" s="1125"/>
      <c r="DW538" s="1125"/>
      <c r="DX538" s="1125"/>
      <c r="DY538" s="1125"/>
      <c r="DZ538" s="1125"/>
      <c r="EA538" s="1125"/>
      <c r="EB538" s="1125"/>
      <c r="EC538" s="1125"/>
      <c r="ED538" s="1125"/>
      <c r="EE538" s="1125"/>
      <c r="EF538" s="1125"/>
      <c r="EG538" s="1125"/>
      <c r="EH538" s="1125"/>
      <c r="EI538" s="1125"/>
      <c r="EJ538" s="1125"/>
      <c r="EK538" s="1125"/>
      <c r="EL538" s="1125"/>
      <c r="EM538" s="1125"/>
      <c r="EN538" s="1125"/>
      <c r="EO538" s="1125"/>
      <c r="EP538" s="1125"/>
      <c r="EQ538" s="1125"/>
      <c r="ER538" s="1125"/>
      <c r="ES538" s="1125"/>
      <c r="ET538" s="1125"/>
      <c r="EU538" s="1125"/>
      <c r="EV538" s="1125"/>
      <c r="EW538" s="1125"/>
      <c r="EX538" s="1125"/>
      <c r="EY538" s="1125"/>
      <c r="EZ538" s="1125"/>
      <c r="FA538" s="1125"/>
      <c r="FB538" s="1125"/>
      <c r="FC538" s="1125"/>
      <c r="FD538" s="1125"/>
      <c r="FE538" s="1125"/>
      <c r="FF538" s="1125"/>
      <c r="FG538" s="1125"/>
      <c r="FH538" s="1125"/>
      <c r="FI538" s="1125"/>
      <c r="FJ538" s="1125"/>
      <c r="FK538" s="1125"/>
      <c r="FL538" s="1125"/>
      <c r="FM538" s="1125"/>
      <c r="FN538" s="1125"/>
      <c r="FO538" s="1125"/>
      <c r="FP538" s="1125"/>
      <c r="FQ538" s="1125"/>
      <c r="FR538" s="1125"/>
      <c r="FS538" s="1125"/>
      <c r="FT538" s="1125"/>
      <c r="FU538" s="1125"/>
      <c r="FV538" s="1125"/>
      <c r="FW538" s="1125"/>
      <c r="FX538" s="1125"/>
      <c r="FY538" s="1125"/>
      <c r="FZ538" s="1125"/>
      <c r="GA538" s="1125"/>
      <c r="GB538" s="1125"/>
      <c r="GC538" s="1125"/>
      <c r="GD538" s="1125"/>
      <c r="GE538" s="1125"/>
      <c r="GF538" s="1125"/>
      <c r="GG538" s="1125"/>
      <c r="GH538" s="1125"/>
      <c r="GI538" s="1125"/>
      <c r="GJ538" s="1125"/>
      <c r="GK538" s="1125"/>
      <c r="GL538" s="1125"/>
      <c r="GM538" s="1125"/>
      <c r="GN538" s="1125"/>
      <c r="GO538" s="1125"/>
      <c r="GP538" s="1125"/>
      <c r="GQ538" s="1125"/>
      <c r="GR538" s="1125"/>
      <c r="GS538" s="1125"/>
      <c r="GT538" s="1125"/>
      <c r="GU538" s="1125"/>
    </row>
    <row r="539" spans="1:203" hidden="1" outlineLevel="1" x14ac:dyDescent="0.2">
      <c r="A539" s="1307" t="s">
        <v>943</v>
      </c>
      <c r="B539" s="1228" t="s">
        <v>1672</v>
      </c>
      <c r="C539" s="1173" t="s">
        <v>1261</v>
      </c>
      <c r="D539" s="1173">
        <v>2</v>
      </c>
      <c r="E539" s="1169">
        <v>332000</v>
      </c>
      <c r="F539" s="1169">
        <f>D539*E539</f>
        <v>664000</v>
      </c>
      <c r="G539" s="1169">
        <v>5812000</v>
      </c>
      <c r="H539" s="1169">
        <f>D539*G539</f>
        <v>11624000</v>
      </c>
      <c r="I539" s="1169">
        <f t="shared" ref="I539:I549" si="754">E539*D539+G539*D539</f>
        <v>12288000</v>
      </c>
      <c r="J539" s="1169"/>
      <c r="K539" s="1224">
        <v>2</v>
      </c>
      <c r="L539" s="1173">
        <v>332000</v>
      </c>
      <c r="M539" s="1173">
        <f>K539*L539</f>
        <v>664000</v>
      </c>
      <c r="N539" s="1173">
        <v>5812000</v>
      </c>
      <c r="O539" s="1173">
        <f>K539*N539</f>
        <v>11624000</v>
      </c>
      <c r="P539" s="1173">
        <f t="shared" ref="P539:P549" si="755">L539*K539+N539*K539</f>
        <v>12288000</v>
      </c>
      <c r="Q539" s="1224"/>
      <c r="R539" s="1173">
        <v>332000</v>
      </c>
      <c r="S539" s="1173">
        <f>Q539*R539</f>
        <v>0</v>
      </c>
      <c r="T539" s="1173">
        <v>5812000</v>
      </c>
      <c r="U539" s="1173">
        <f>Q539*T539</f>
        <v>0</v>
      </c>
      <c r="V539" s="1173">
        <f t="shared" ref="V539:V549" si="756">R539*Q539+T539*Q539</f>
        <v>0</v>
      </c>
      <c r="W539" s="1224"/>
      <c r="X539" s="1173">
        <v>332000</v>
      </c>
      <c r="Y539" s="1173">
        <f>W539*X539</f>
        <v>0</v>
      </c>
      <c r="Z539" s="1173">
        <v>5812000</v>
      </c>
      <c r="AA539" s="1173">
        <f>W539*Z539</f>
        <v>0</v>
      </c>
      <c r="AB539" s="1173">
        <f t="shared" ref="AB539:AB549" si="757">X539*W539+Z539*W539</f>
        <v>0</v>
      </c>
      <c r="AC539" s="1224"/>
      <c r="AD539" s="1173">
        <v>332000</v>
      </c>
      <c r="AE539" s="1173">
        <f>AC539*AD539</f>
        <v>0</v>
      </c>
      <c r="AF539" s="1173">
        <v>5812000</v>
      </c>
      <c r="AG539" s="1173">
        <f>AC539*AF539</f>
        <v>0</v>
      </c>
      <c r="AH539" s="1173">
        <f t="shared" ref="AH539:AH549" si="758">AD539*AC539+AF539*AC539</f>
        <v>0</v>
      </c>
      <c r="AI539" s="1224"/>
      <c r="AJ539" s="1173">
        <v>332000</v>
      </c>
      <c r="AK539" s="1173">
        <f>AI539*AJ539</f>
        <v>0</v>
      </c>
      <c r="AL539" s="1173">
        <v>5812000</v>
      </c>
      <c r="AM539" s="1173">
        <f>AI539*AL539</f>
        <v>0</v>
      </c>
      <c r="AN539" s="1173">
        <f t="shared" ref="AN539:AN549" si="759">AJ539*AI539+AL539*AI539</f>
        <v>0</v>
      </c>
      <c r="AO539" s="1224"/>
      <c r="AP539" s="1173">
        <v>332000</v>
      </c>
      <c r="AQ539" s="1173">
        <f>AO539*AP539</f>
        <v>0</v>
      </c>
      <c r="AR539" s="1173">
        <v>5812000</v>
      </c>
      <c r="AS539" s="1173">
        <f>AO539*AR539</f>
        <v>0</v>
      </c>
      <c r="AT539" s="1173">
        <f t="shared" ref="AT539:AT549" si="760">AP539*AO539+AR539*AO539</f>
        <v>0</v>
      </c>
      <c r="AU539" s="1224"/>
      <c r="AV539" s="1173">
        <v>332000</v>
      </c>
      <c r="AW539" s="1173">
        <f>AU539*AV539</f>
        <v>0</v>
      </c>
      <c r="AX539" s="1173">
        <v>5812000</v>
      </c>
      <c r="AY539" s="1173">
        <f>AU539*AX539</f>
        <v>0</v>
      </c>
      <c r="AZ539" s="1173">
        <f t="shared" ref="AZ539:AZ549" si="761">AV539*AU539+AX539*AU539</f>
        <v>0</v>
      </c>
      <c r="BA539" s="1224"/>
      <c r="BB539" s="1169">
        <v>332000</v>
      </c>
      <c r="BC539" s="1169">
        <f>BA539*BB539</f>
        <v>0</v>
      </c>
      <c r="BD539" s="1169">
        <v>5812000</v>
      </c>
      <c r="BE539" s="1169">
        <f>BA539*BD539</f>
        <v>0</v>
      </c>
      <c r="BF539" s="1169">
        <f t="shared" ref="BF539:BF549" si="762">BB539*BA539+BD539*BA539</f>
        <v>0</v>
      </c>
      <c r="BG539" s="1169"/>
      <c r="BH539" s="1166">
        <f t="shared" si="719"/>
        <v>2</v>
      </c>
      <c r="BI539" s="1169">
        <v>332000</v>
      </c>
      <c r="BJ539" s="1169">
        <f>BH539*BI539</f>
        <v>664000</v>
      </c>
      <c r="BK539" s="1169">
        <v>5812000</v>
      </c>
      <c r="BL539" s="1169">
        <f>BH539*BK539</f>
        <v>11624000</v>
      </c>
      <c r="BM539" s="1169">
        <f t="shared" ref="BM539:BM549" si="763">BI539*BH539+BK539*BH539</f>
        <v>12288000</v>
      </c>
      <c r="BN539" s="1166">
        <f t="shared" si="720"/>
        <v>0</v>
      </c>
      <c r="BO539" s="1169">
        <v>332000</v>
      </c>
      <c r="BP539" s="1169">
        <f>BN539*BO539</f>
        <v>0</v>
      </c>
      <c r="BQ539" s="1169">
        <v>5812000</v>
      </c>
      <c r="BR539" s="1169">
        <f>BN539*BQ539</f>
        <v>0</v>
      </c>
      <c r="BS539" s="1169">
        <f t="shared" ref="BS539:BS549" si="764">BO539*BN539+BQ539*BN539</f>
        <v>0</v>
      </c>
      <c r="BU539" s="1279"/>
    </row>
    <row r="540" spans="1:203" outlineLevel="1" collapsed="1" x14ac:dyDescent="0.2">
      <c r="A540" s="1307" t="s">
        <v>944</v>
      </c>
      <c r="B540" s="1228" t="s">
        <v>476</v>
      </c>
      <c r="C540" s="1173" t="s">
        <v>31</v>
      </c>
      <c r="D540" s="1173">
        <v>2</v>
      </c>
      <c r="E540" s="1169">
        <v>0</v>
      </c>
      <c r="F540" s="1169"/>
      <c r="G540" s="1169">
        <v>73710</v>
      </c>
      <c r="H540" s="1169">
        <f>D540*G540</f>
        <v>147420</v>
      </c>
      <c r="I540" s="1169">
        <f t="shared" si="754"/>
        <v>147420</v>
      </c>
      <c r="J540" s="1169"/>
      <c r="K540" s="1224"/>
      <c r="L540" s="1173">
        <v>0</v>
      </c>
      <c r="M540" s="1173"/>
      <c r="N540" s="1173">
        <v>73710</v>
      </c>
      <c r="O540" s="1173">
        <f>K540*N540</f>
        <v>0</v>
      </c>
      <c r="P540" s="1173">
        <f t="shared" si="755"/>
        <v>0</v>
      </c>
      <c r="Q540" s="1224"/>
      <c r="R540" s="1173">
        <v>0</v>
      </c>
      <c r="S540" s="1173"/>
      <c r="T540" s="1173">
        <v>73710</v>
      </c>
      <c r="U540" s="1173">
        <f>Q540*T540</f>
        <v>0</v>
      </c>
      <c r="V540" s="1173">
        <f t="shared" si="756"/>
        <v>0</v>
      </c>
      <c r="W540" s="1226">
        <v>2</v>
      </c>
      <c r="X540" s="1173">
        <v>0</v>
      </c>
      <c r="Y540" s="1173"/>
      <c r="Z540" s="1173">
        <v>73710</v>
      </c>
      <c r="AA540" s="1173">
        <f>W540*Z540</f>
        <v>147420</v>
      </c>
      <c r="AB540" s="1173">
        <f t="shared" si="757"/>
        <v>147420</v>
      </c>
      <c r="AC540" s="1224"/>
      <c r="AD540" s="1173">
        <v>0</v>
      </c>
      <c r="AE540" s="1173"/>
      <c r="AF540" s="1173">
        <v>73710</v>
      </c>
      <c r="AG540" s="1173">
        <f>AC540*AF540</f>
        <v>0</v>
      </c>
      <c r="AH540" s="1173">
        <f t="shared" si="758"/>
        <v>0</v>
      </c>
      <c r="AI540" s="1224"/>
      <c r="AJ540" s="1173">
        <v>0</v>
      </c>
      <c r="AK540" s="1173"/>
      <c r="AL540" s="1173">
        <v>73710</v>
      </c>
      <c r="AM540" s="1173">
        <f>AI540*AL540</f>
        <v>0</v>
      </c>
      <c r="AN540" s="1173">
        <f t="shared" si="759"/>
        <v>0</v>
      </c>
      <c r="AO540" s="1224"/>
      <c r="AP540" s="1173">
        <v>0</v>
      </c>
      <c r="AQ540" s="1173"/>
      <c r="AR540" s="1173">
        <v>73710</v>
      </c>
      <c r="AS540" s="1173">
        <f>AO540*AR540</f>
        <v>0</v>
      </c>
      <c r="AT540" s="1173">
        <f t="shared" si="760"/>
        <v>0</v>
      </c>
      <c r="AU540" s="1224"/>
      <c r="AV540" s="1173">
        <v>0</v>
      </c>
      <c r="AW540" s="1173"/>
      <c r="AX540" s="1173">
        <v>73710</v>
      </c>
      <c r="AY540" s="1173">
        <f>AU540*AX540</f>
        <v>0</v>
      </c>
      <c r="AZ540" s="1173">
        <f t="shared" si="761"/>
        <v>0</v>
      </c>
      <c r="BA540" s="1224"/>
      <c r="BB540" s="1169">
        <v>0</v>
      </c>
      <c r="BC540" s="1169"/>
      <c r="BD540" s="1169">
        <v>73710</v>
      </c>
      <c r="BE540" s="1169">
        <f>BA540*BD540</f>
        <v>0</v>
      </c>
      <c r="BF540" s="1169">
        <f t="shared" si="762"/>
        <v>0</v>
      </c>
      <c r="BG540" s="1169"/>
      <c r="BH540" s="1166">
        <f t="shared" si="719"/>
        <v>2</v>
      </c>
      <c r="BI540" s="1169">
        <v>0</v>
      </c>
      <c r="BJ540" s="1169"/>
      <c r="BK540" s="1169">
        <v>73710</v>
      </c>
      <c r="BL540" s="1169">
        <f>BH540*BK540</f>
        <v>147420</v>
      </c>
      <c r="BM540" s="1169">
        <f t="shared" si="763"/>
        <v>147420</v>
      </c>
      <c r="BN540" s="1166">
        <f t="shared" si="720"/>
        <v>0</v>
      </c>
      <c r="BO540" s="1169">
        <v>0</v>
      </c>
      <c r="BP540" s="1169"/>
      <c r="BQ540" s="1169">
        <v>73710</v>
      </c>
      <c r="BR540" s="1169">
        <f>BN540*BQ540</f>
        <v>0</v>
      </c>
      <c r="BS540" s="1169">
        <f t="shared" si="764"/>
        <v>0</v>
      </c>
      <c r="BU540" s="1279"/>
    </row>
    <row r="541" spans="1:203" ht="28.5" outlineLevel="1" x14ac:dyDescent="0.2">
      <c r="A541" s="1307" t="s">
        <v>945</v>
      </c>
      <c r="B541" s="1228" t="s">
        <v>1673</v>
      </c>
      <c r="C541" s="1173" t="s">
        <v>1674</v>
      </c>
      <c r="D541" s="1173">
        <v>2</v>
      </c>
      <c r="E541" s="1169">
        <v>46374</v>
      </c>
      <c r="F541" s="1169">
        <f>D541*E541</f>
        <v>92748</v>
      </c>
      <c r="G541" s="1178">
        <v>0</v>
      </c>
      <c r="H541" s="1169"/>
      <c r="I541" s="1169">
        <f t="shared" si="754"/>
        <v>92748</v>
      </c>
      <c r="J541" s="1169"/>
      <c r="K541" s="1224"/>
      <c r="L541" s="1173">
        <v>46374</v>
      </c>
      <c r="M541" s="1173">
        <f>K541*L541</f>
        <v>0</v>
      </c>
      <c r="N541" s="1180">
        <v>0</v>
      </c>
      <c r="O541" s="1173"/>
      <c r="P541" s="1173">
        <f t="shared" si="755"/>
        <v>0</v>
      </c>
      <c r="Q541" s="1224"/>
      <c r="R541" s="1173">
        <v>46374</v>
      </c>
      <c r="S541" s="1173">
        <f>Q541*R541</f>
        <v>0</v>
      </c>
      <c r="T541" s="1180">
        <v>0</v>
      </c>
      <c r="U541" s="1173"/>
      <c r="V541" s="1173">
        <f t="shared" si="756"/>
        <v>0</v>
      </c>
      <c r="W541" s="1226">
        <v>2</v>
      </c>
      <c r="X541" s="1173">
        <v>46374</v>
      </c>
      <c r="Y541" s="1173">
        <f>W541*X541</f>
        <v>92748</v>
      </c>
      <c r="Z541" s="1180">
        <v>0</v>
      </c>
      <c r="AA541" s="1173"/>
      <c r="AB541" s="1173">
        <f t="shared" si="757"/>
        <v>92748</v>
      </c>
      <c r="AC541" s="1224"/>
      <c r="AD541" s="1173">
        <v>46374</v>
      </c>
      <c r="AE541" s="1173">
        <f>AC541*AD541</f>
        <v>0</v>
      </c>
      <c r="AF541" s="1180">
        <v>0</v>
      </c>
      <c r="AG541" s="1173"/>
      <c r="AH541" s="1173">
        <f t="shared" si="758"/>
        <v>0</v>
      </c>
      <c r="AI541" s="1224"/>
      <c r="AJ541" s="1173">
        <v>46374</v>
      </c>
      <c r="AK541" s="1173">
        <f>AI541*AJ541</f>
        <v>0</v>
      </c>
      <c r="AL541" s="1180">
        <v>0</v>
      </c>
      <c r="AM541" s="1173"/>
      <c r="AN541" s="1173">
        <f t="shared" si="759"/>
        <v>0</v>
      </c>
      <c r="AO541" s="1224"/>
      <c r="AP541" s="1173">
        <v>46374</v>
      </c>
      <c r="AQ541" s="1173">
        <f>AO541*AP541</f>
        <v>0</v>
      </c>
      <c r="AR541" s="1180">
        <v>0</v>
      </c>
      <c r="AS541" s="1173"/>
      <c r="AT541" s="1173">
        <f t="shared" si="760"/>
        <v>0</v>
      </c>
      <c r="AU541" s="1224"/>
      <c r="AV541" s="1173">
        <v>46374</v>
      </c>
      <c r="AW541" s="1173">
        <f>AU541*AV541</f>
        <v>0</v>
      </c>
      <c r="AX541" s="1180">
        <v>0</v>
      </c>
      <c r="AY541" s="1173"/>
      <c r="AZ541" s="1173">
        <f t="shared" si="761"/>
        <v>0</v>
      </c>
      <c r="BA541" s="1224"/>
      <c r="BB541" s="1169">
        <v>46374</v>
      </c>
      <c r="BC541" s="1169">
        <f>BA541*BB541</f>
        <v>0</v>
      </c>
      <c r="BD541" s="1178">
        <v>0</v>
      </c>
      <c r="BE541" s="1169"/>
      <c r="BF541" s="1169">
        <f t="shared" si="762"/>
        <v>0</v>
      </c>
      <c r="BG541" s="1169"/>
      <c r="BH541" s="1166">
        <f t="shared" si="719"/>
        <v>2</v>
      </c>
      <c r="BI541" s="1169">
        <v>46374</v>
      </c>
      <c r="BJ541" s="1169">
        <f>BH541*BI541</f>
        <v>92748</v>
      </c>
      <c r="BK541" s="1178">
        <v>0</v>
      </c>
      <c r="BL541" s="1169"/>
      <c r="BM541" s="1169">
        <f t="shared" si="763"/>
        <v>92748</v>
      </c>
      <c r="BN541" s="1166">
        <f t="shared" si="720"/>
        <v>0</v>
      </c>
      <c r="BO541" s="1169">
        <v>46374</v>
      </c>
      <c r="BP541" s="1169">
        <f>BN541*BO541</f>
        <v>0</v>
      </c>
      <c r="BQ541" s="1178">
        <v>0</v>
      </c>
      <c r="BR541" s="1169"/>
      <c r="BS541" s="1169">
        <f t="shared" si="764"/>
        <v>0</v>
      </c>
    </row>
    <row r="542" spans="1:203" s="1189" customFormat="1" ht="28.5" outlineLevel="1" x14ac:dyDescent="0.2">
      <c r="A542" s="1307" t="s">
        <v>946</v>
      </c>
      <c r="B542" s="1228" t="s">
        <v>1675</v>
      </c>
      <c r="C542" s="1173" t="s">
        <v>1261</v>
      </c>
      <c r="D542" s="1173">
        <v>3</v>
      </c>
      <c r="E542" s="1178">
        <v>56592</v>
      </c>
      <c r="F542" s="1169">
        <f>D542*E542</f>
        <v>169776</v>
      </c>
      <c r="G542" s="1178">
        <v>0</v>
      </c>
      <c r="H542" s="1169"/>
      <c r="I542" s="1169">
        <f t="shared" si="754"/>
        <v>169776</v>
      </c>
      <c r="J542" s="1169"/>
      <c r="K542" s="1224"/>
      <c r="L542" s="1180">
        <v>56592</v>
      </c>
      <c r="M542" s="1173">
        <f>K542*L542</f>
        <v>0</v>
      </c>
      <c r="N542" s="1180">
        <v>0</v>
      </c>
      <c r="O542" s="1173"/>
      <c r="P542" s="1173">
        <f t="shared" si="755"/>
        <v>0</v>
      </c>
      <c r="Q542" s="1224"/>
      <c r="R542" s="1180">
        <v>56592</v>
      </c>
      <c r="S542" s="1173">
        <f>Q542*R542</f>
        <v>0</v>
      </c>
      <c r="T542" s="1180">
        <v>0</v>
      </c>
      <c r="U542" s="1173"/>
      <c r="V542" s="1173">
        <f t="shared" si="756"/>
        <v>0</v>
      </c>
      <c r="W542" s="1226">
        <v>3</v>
      </c>
      <c r="X542" s="1180">
        <v>56592</v>
      </c>
      <c r="Y542" s="1173">
        <f>W542*X542</f>
        <v>169776</v>
      </c>
      <c r="Z542" s="1180">
        <v>0</v>
      </c>
      <c r="AA542" s="1173"/>
      <c r="AB542" s="1173">
        <f t="shared" si="757"/>
        <v>169776</v>
      </c>
      <c r="AC542" s="1224"/>
      <c r="AD542" s="1180">
        <v>56592</v>
      </c>
      <c r="AE542" s="1173">
        <f>AC542*AD542</f>
        <v>0</v>
      </c>
      <c r="AF542" s="1180">
        <v>0</v>
      </c>
      <c r="AG542" s="1173"/>
      <c r="AH542" s="1173">
        <f t="shared" si="758"/>
        <v>0</v>
      </c>
      <c r="AI542" s="1224"/>
      <c r="AJ542" s="1180">
        <v>56592</v>
      </c>
      <c r="AK542" s="1173">
        <f>AI542*AJ542</f>
        <v>0</v>
      </c>
      <c r="AL542" s="1180">
        <v>0</v>
      </c>
      <c r="AM542" s="1173"/>
      <c r="AN542" s="1173">
        <f t="shared" si="759"/>
        <v>0</v>
      </c>
      <c r="AO542" s="1224"/>
      <c r="AP542" s="1180">
        <v>56592</v>
      </c>
      <c r="AQ542" s="1173">
        <f>AO542*AP542</f>
        <v>0</v>
      </c>
      <c r="AR542" s="1180">
        <v>0</v>
      </c>
      <c r="AS542" s="1173"/>
      <c r="AT542" s="1173">
        <f t="shared" si="760"/>
        <v>0</v>
      </c>
      <c r="AU542" s="1224"/>
      <c r="AV542" s="1180">
        <v>56592</v>
      </c>
      <c r="AW542" s="1173">
        <f>AU542*AV542</f>
        <v>0</v>
      </c>
      <c r="AX542" s="1180">
        <v>0</v>
      </c>
      <c r="AY542" s="1173"/>
      <c r="AZ542" s="1173">
        <f t="shared" si="761"/>
        <v>0</v>
      </c>
      <c r="BA542" s="1224"/>
      <c r="BB542" s="1178">
        <v>56592</v>
      </c>
      <c r="BC542" s="1169">
        <f>BA542*BB542</f>
        <v>0</v>
      </c>
      <c r="BD542" s="1178">
        <v>0</v>
      </c>
      <c r="BE542" s="1169"/>
      <c r="BF542" s="1169">
        <f t="shared" si="762"/>
        <v>0</v>
      </c>
      <c r="BG542" s="1169"/>
      <c r="BH542" s="1166">
        <f t="shared" si="719"/>
        <v>3</v>
      </c>
      <c r="BI542" s="1178">
        <v>56592</v>
      </c>
      <c r="BJ542" s="1169">
        <f>BH542*BI542</f>
        <v>169776</v>
      </c>
      <c r="BK542" s="1178">
        <v>0</v>
      </c>
      <c r="BL542" s="1169"/>
      <c r="BM542" s="1169">
        <f t="shared" si="763"/>
        <v>169776</v>
      </c>
      <c r="BN542" s="1166">
        <f t="shared" si="720"/>
        <v>0</v>
      </c>
      <c r="BO542" s="1178">
        <v>56592</v>
      </c>
      <c r="BP542" s="1169">
        <f>BN542*BO542</f>
        <v>0</v>
      </c>
      <c r="BQ542" s="1178">
        <v>0</v>
      </c>
      <c r="BR542" s="1169"/>
      <c r="BS542" s="1169">
        <f t="shared" si="764"/>
        <v>0</v>
      </c>
    </row>
    <row r="543" spans="1:203" s="1236" customFormat="1" ht="28.5" outlineLevel="1" x14ac:dyDescent="0.2">
      <c r="A543" s="1307" t="s">
        <v>947</v>
      </c>
      <c r="B543" s="1228" t="s">
        <v>481</v>
      </c>
      <c r="C543" s="1173" t="s">
        <v>1676</v>
      </c>
      <c r="D543" s="1173">
        <v>41.91</v>
      </c>
      <c r="E543" s="1169">
        <v>2373</v>
      </c>
      <c r="F543" s="1169">
        <f>D543*E543</f>
        <v>99452.43</v>
      </c>
      <c r="G543" s="1169">
        <v>4672</v>
      </c>
      <c r="H543" s="1169">
        <f t="shared" ref="H543:H549" si="765">D543*G543</f>
        <v>195803.51999999999</v>
      </c>
      <c r="I543" s="1169">
        <f t="shared" si="754"/>
        <v>295255.94999999995</v>
      </c>
      <c r="J543" s="1169"/>
      <c r="K543" s="1224"/>
      <c r="L543" s="1173">
        <v>2373</v>
      </c>
      <c r="M543" s="1173">
        <f>K543*L543</f>
        <v>0</v>
      </c>
      <c r="N543" s="1173">
        <v>4672</v>
      </c>
      <c r="O543" s="1173">
        <f t="shared" ref="O543:O549" si="766">K543*N543</f>
        <v>0</v>
      </c>
      <c r="P543" s="1173">
        <f t="shared" si="755"/>
        <v>0</v>
      </c>
      <c r="Q543" s="1224"/>
      <c r="R543" s="1173">
        <v>2373</v>
      </c>
      <c r="S543" s="1173">
        <f>Q543*R543</f>
        <v>0</v>
      </c>
      <c r="T543" s="1173">
        <v>4672</v>
      </c>
      <c r="U543" s="1173">
        <f t="shared" ref="U543:U549" si="767">Q543*T543</f>
        <v>0</v>
      </c>
      <c r="V543" s="1173">
        <f t="shared" si="756"/>
        <v>0</v>
      </c>
      <c r="W543" s="1226">
        <v>41.91</v>
      </c>
      <c r="X543" s="1173">
        <v>2373</v>
      </c>
      <c r="Y543" s="1173">
        <f>W543*X543</f>
        <v>99452.43</v>
      </c>
      <c r="Z543" s="1173">
        <v>4672</v>
      </c>
      <c r="AA543" s="1173">
        <f t="shared" ref="AA543:AA549" si="768">W543*Z543</f>
        <v>195803.51999999999</v>
      </c>
      <c r="AB543" s="1173">
        <f t="shared" si="757"/>
        <v>295255.94999999995</v>
      </c>
      <c r="AC543" s="1224"/>
      <c r="AD543" s="1173">
        <v>2373</v>
      </c>
      <c r="AE543" s="1173">
        <f>AC543*AD543</f>
        <v>0</v>
      </c>
      <c r="AF543" s="1173">
        <v>4672</v>
      </c>
      <c r="AG543" s="1173">
        <f t="shared" ref="AG543:AG549" si="769">AC543*AF543</f>
        <v>0</v>
      </c>
      <c r="AH543" s="1173">
        <f t="shared" si="758"/>
        <v>0</v>
      </c>
      <c r="AI543" s="1224"/>
      <c r="AJ543" s="1173">
        <v>2373</v>
      </c>
      <c r="AK543" s="1173">
        <f>AI543*AJ543</f>
        <v>0</v>
      </c>
      <c r="AL543" s="1173">
        <v>4672</v>
      </c>
      <c r="AM543" s="1173">
        <f t="shared" ref="AM543:AM549" si="770">AI543*AL543</f>
        <v>0</v>
      </c>
      <c r="AN543" s="1173">
        <f t="shared" si="759"/>
        <v>0</v>
      </c>
      <c r="AO543" s="1224"/>
      <c r="AP543" s="1173">
        <v>2373</v>
      </c>
      <c r="AQ543" s="1173">
        <f>AO543*AP543</f>
        <v>0</v>
      </c>
      <c r="AR543" s="1173">
        <v>4672</v>
      </c>
      <c r="AS543" s="1173">
        <f t="shared" ref="AS543:AS549" si="771">AO543*AR543</f>
        <v>0</v>
      </c>
      <c r="AT543" s="1173">
        <f t="shared" si="760"/>
        <v>0</v>
      </c>
      <c r="AU543" s="1224"/>
      <c r="AV543" s="1173">
        <v>2373</v>
      </c>
      <c r="AW543" s="1173">
        <f>AU543*AV543</f>
        <v>0</v>
      </c>
      <c r="AX543" s="1173">
        <v>4672</v>
      </c>
      <c r="AY543" s="1173">
        <f t="shared" ref="AY543:AY549" si="772">AU543*AX543</f>
        <v>0</v>
      </c>
      <c r="AZ543" s="1173">
        <f t="shared" si="761"/>
        <v>0</v>
      </c>
      <c r="BA543" s="1224"/>
      <c r="BB543" s="1169">
        <v>2373</v>
      </c>
      <c r="BC543" s="1169">
        <f>BA543*BB543</f>
        <v>0</v>
      </c>
      <c r="BD543" s="1169">
        <v>4672</v>
      </c>
      <c r="BE543" s="1169">
        <f t="shared" ref="BE543:BE549" si="773">BA543*BD543</f>
        <v>0</v>
      </c>
      <c r="BF543" s="1169">
        <f t="shared" si="762"/>
        <v>0</v>
      </c>
      <c r="BG543" s="1169"/>
      <c r="BH543" s="1166">
        <f t="shared" si="719"/>
        <v>41.91</v>
      </c>
      <c r="BI543" s="1169">
        <v>2373</v>
      </c>
      <c r="BJ543" s="1169">
        <f>BH543*BI543</f>
        <v>99452.43</v>
      </c>
      <c r="BK543" s="1169">
        <v>4672</v>
      </c>
      <c r="BL543" s="1169">
        <f t="shared" ref="BL543:BL549" si="774">BH543*BK543</f>
        <v>195803.51999999999</v>
      </c>
      <c r="BM543" s="1169">
        <f t="shared" si="763"/>
        <v>295255.94999999995</v>
      </c>
      <c r="BN543" s="1166">
        <f t="shared" si="720"/>
        <v>0</v>
      </c>
      <c r="BO543" s="1169">
        <v>2373</v>
      </c>
      <c r="BP543" s="1169">
        <f>BN543*BO543</f>
        <v>0</v>
      </c>
      <c r="BQ543" s="1169">
        <v>4672</v>
      </c>
      <c r="BR543" s="1169">
        <f t="shared" ref="BR543:BR549" si="775">BN543*BQ543</f>
        <v>0</v>
      </c>
      <c r="BS543" s="1169">
        <f t="shared" si="764"/>
        <v>0</v>
      </c>
      <c r="BT543" s="1189"/>
      <c r="BU543" s="1189"/>
      <c r="BV543" s="1189"/>
      <c r="BW543" s="1189"/>
      <c r="BX543" s="1189"/>
      <c r="BY543" s="1189"/>
      <c r="BZ543" s="1189"/>
      <c r="CA543" s="1189"/>
      <c r="CB543" s="1189"/>
      <c r="CC543" s="1189"/>
      <c r="CD543" s="1189"/>
      <c r="CE543" s="1189"/>
      <c r="CF543" s="1189"/>
      <c r="CG543" s="1189"/>
      <c r="CH543" s="1189"/>
      <c r="CI543" s="1189"/>
      <c r="CJ543" s="1189"/>
      <c r="CK543" s="1189"/>
      <c r="CL543" s="1189"/>
      <c r="CM543" s="1189"/>
      <c r="CN543" s="1189"/>
      <c r="CO543" s="1189"/>
      <c r="CP543" s="1189"/>
      <c r="CQ543" s="1189"/>
      <c r="CR543" s="1189"/>
      <c r="CS543" s="1189"/>
      <c r="CT543" s="1189"/>
      <c r="CU543" s="1189"/>
      <c r="CV543" s="1189"/>
      <c r="CW543" s="1189"/>
      <c r="CX543" s="1189"/>
      <c r="CY543" s="1189"/>
      <c r="CZ543" s="1189"/>
      <c r="DA543" s="1189"/>
      <c r="DB543" s="1189"/>
      <c r="DC543" s="1189"/>
      <c r="DD543" s="1189"/>
      <c r="DE543" s="1189"/>
      <c r="DF543" s="1189"/>
      <c r="DG543" s="1189"/>
      <c r="DH543" s="1189"/>
      <c r="DI543" s="1189"/>
      <c r="DJ543" s="1189"/>
      <c r="DK543" s="1189"/>
      <c r="DL543" s="1189"/>
      <c r="DM543" s="1189"/>
      <c r="DN543" s="1189"/>
      <c r="DO543" s="1189"/>
      <c r="DP543" s="1189"/>
      <c r="DQ543" s="1189"/>
      <c r="DR543" s="1189"/>
      <c r="DS543" s="1189"/>
      <c r="DT543" s="1189"/>
      <c r="DU543" s="1189"/>
      <c r="DV543" s="1189"/>
      <c r="DW543" s="1189"/>
      <c r="DX543" s="1189"/>
      <c r="DY543" s="1189"/>
      <c r="DZ543" s="1189"/>
      <c r="EA543" s="1189"/>
      <c r="EB543" s="1189"/>
      <c r="EC543" s="1189"/>
      <c r="ED543" s="1189"/>
      <c r="EE543" s="1189"/>
      <c r="EF543" s="1189"/>
      <c r="EG543" s="1189"/>
      <c r="EH543" s="1189"/>
      <c r="EI543" s="1189"/>
      <c r="EJ543" s="1189"/>
      <c r="EK543" s="1189"/>
      <c r="EL543" s="1189"/>
      <c r="EM543" s="1189"/>
      <c r="EN543" s="1189"/>
      <c r="EO543" s="1189"/>
      <c r="EP543" s="1189"/>
      <c r="EQ543" s="1189"/>
      <c r="ER543" s="1189"/>
      <c r="ES543" s="1189"/>
      <c r="ET543" s="1189"/>
      <c r="EU543" s="1189"/>
      <c r="EV543" s="1189"/>
      <c r="EW543" s="1189"/>
      <c r="EX543" s="1189"/>
      <c r="EY543" s="1189"/>
      <c r="EZ543" s="1189"/>
      <c r="FA543" s="1189"/>
      <c r="FB543" s="1189"/>
      <c r="FC543" s="1189"/>
      <c r="FD543" s="1189"/>
      <c r="FE543" s="1189"/>
      <c r="FF543" s="1189"/>
      <c r="FG543" s="1189"/>
      <c r="FH543" s="1189"/>
      <c r="FI543" s="1189"/>
      <c r="FJ543" s="1189"/>
      <c r="FK543" s="1189"/>
      <c r="FL543" s="1189"/>
      <c r="FM543" s="1189"/>
      <c r="FN543" s="1189"/>
      <c r="FO543" s="1189"/>
      <c r="FP543" s="1189"/>
      <c r="FQ543" s="1189"/>
      <c r="FR543" s="1189"/>
      <c r="FS543" s="1189"/>
      <c r="FT543" s="1189"/>
      <c r="FU543" s="1189"/>
      <c r="FV543" s="1189"/>
      <c r="FW543" s="1189"/>
      <c r="FX543" s="1189"/>
      <c r="FY543" s="1189"/>
      <c r="FZ543" s="1189"/>
      <c r="GA543" s="1189"/>
      <c r="GB543" s="1189"/>
      <c r="GC543" s="1189"/>
      <c r="GD543" s="1189"/>
      <c r="GE543" s="1189"/>
      <c r="GF543" s="1189"/>
      <c r="GG543" s="1189"/>
      <c r="GH543" s="1189"/>
      <c r="GI543" s="1189"/>
      <c r="GJ543" s="1189"/>
      <c r="GK543" s="1189"/>
      <c r="GL543" s="1189"/>
      <c r="GM543" s="1189"/>
      <c r="GN543" s="1189"/>
      <c r="GO543" s="1189"/>
      <c r="GP543" s="1189"/>
      <c r="GQ543" s="1189"/>
      <c r="GR543" s="1189"/>
      <c r="GS543" s="1189"/>
      <c r="GT543" s="1189"/>
      <c r="GU543" s="1189"/>
    </row>
    <row r="544" spans="1:203" ht="44.25" hidden="1" customHeight="1" outlineLevel="1" x14ac:dyDescent="0.2">
      <c r="A544" s="1307" t="s">
        <v>948</v>
      </c>
      <c r="B544" s="1228" t="s">
        <v>1677</v>
      </c>
      <c r="C544" s="1173" t="s">
        <v>1261</v>
      </c>
      <c r="D544" s="1173">
        <v>2</v>
      </c>
      <c r="E544" s="1169">
        <v>60324</v>
      </c>
      <c r="F544" s="1169">
        <f>D544*E544</f>
        <v>120648</v>
      </c>
      <c r="G544" s="1169">
        <v>1490068</v>
      </c>
      <c r="H544" s="1169">
        <f t="shared" si="765"/>
        <v>2980136</v>
      </c>
      <c r="I544" s="1169">
        <f t="shared" si="754"/>
        <v>3100784</v>
      </c>
      <c r="J544" s="1169"/>
      <c r="K544" s="1224">
        <v>2</v>
      </c>
      <c r="L544" s="1173">
        <v>60324</v>
      </c>
      <c r="M544" s="1173">
        <f>K544*L544</f>
        <v>120648</v>
      </c>
      <c r="N544" s="1173">
        <v>1490068</v>
      </c>
      <c r="O544" s="1173">
        <f t="shared" si="766"/>
        <v>2980136</v>
      </c>
      <c r="P544" s="1173">
        <f t="shared" si="755"/>
        <v>3100784</v>
      </c>
      <c r="Q544" s="1224"/>
      <c r="R544" s="1173">
        <v>60324</v>
      </c>
      <c r="S544" s="1173">
        <f>Q544*R544</f>
        <v>0</v>
      </c>
      <c r="T544" s="1173">
        <v>1490068</v>
      </c>
      <c r="U544" s="1173">
        <f t="shared" si="767"/>
        <v>0</v>
      </c>
      <c r="V544" s="1173">
        <f t="shared" si="756"/>
        <v>0</v>
      </c>
      <c r="W544" s="1226"/>
      <c r="X544" s="1173">
        <v>60324</v>
      </c>
      <c r="Y544" s="1173">
        <f>W544*X544</f>
        <v>0</v>
      </c>
      <c r="Z544" s="1173">
        <v>1490068</v>
      </c>
      <c r="AA544" s="1173">
        <f t="shared" si="768"/>
        <v>0</v>
      </c>
      <c r="AB544" s="1173">
        <f t="shared" si="757"/>
        <v>0</v>
      </c>
      <c r="AC544" s="1224"/>
      <c r="AD544" s="1173">
        <v>60324</v>
      </c>
      <c r="AE544" s="1173">
        <f>AC544*AD544</f>
        <v>0</v>
      </c>
      <c r="AF544" s="1173">
        <v>1490068</v>
      </c>
      <c r="AG544" s="1173">
        <f t="shared" si="769"/>
        <v>0</v>
      </c>
      <c r="AH544" s="1173">
        <f t="shared" si="758"/>
        <v>0</v>
      </c>
      <c r="AI544" s="1224"/>
      <c r="AJ544" s="1173">
        <v>60324</v>
      </c>
      <c r="AK544" s="1173">
        <f>AI544*AJ544</f>
        <v>0</v>
      </c>
      <c r="AL544" s="1173">
        <v>1490068</v>
      </c>
      <c r="AM544" s="1173">
        <f t="shared" si="770"/>
        <v>0</v>
      </c>
      <c r="AN544" s="1173">
        <f t="shared" si="759"/>
        <v>0</v>
      </c>
      <c r="AO544" s="1224"/>
      <c r="AP544" s="1173">
        <v>60324</v>
      </c>
      <c r="AQ544" s="1173">
        <f>AO544*AP544</f>
        <v>0</v>
      </c>
      <c r="AR544" s="1173">
        <v>1490068</v>
      </c>
      <c r="AS544" s="1173">
        <f t="shared" si="771"/>
        <v>0</v>
      </c>
      <c r="AT544" s="1173">
        <f t="shared" si="760"/>
        <v>0</v>
      </c>
      <c r="AU544" s="1224"/>
      <c r="AV544" s="1173">
        <v>60324</v>
      </c>
      <c r="AW544" s="1173">
        <f>AU544*AV544</f>
        <v>0</v>
      </c>
      <c r="AX544" s="1173">
        <v>1490068</v>
      </c>
      <c r="AY544" s="1173">
        <f t="shared" si="772"/>
        <v>0</v>
      </c>
      <c r="AZ544" s="1173">
        <f t="shared" si="761"/>
        <v>0</v>
      </c>
      <c r="BA544" s="1224"/>
      <c r="BB544" s="1169">
        <v>60324</v>
      </c>
      <c r="BC544" s="1169">
        <f>BA544*BB544</f>
        <v>0</v>
      </c>
      <c r="BD544" s="1169">
        <v>1490068</v>
      </c>
      <c r="BE544" s="1169">
        <f t="shared" si="773"/>
        <v>0</v>
      </c>
      <c r="BF544" s="1169">
        <f t="shared" si="762"/>
        <v>0</v>
      </c>
      <c r="BG544" s="1169"/>
      <c r="BH544" s="1166">
        <f t="shared" si="719"/>
        <v>2</v>
      </c>
      <c r="BI544" s="1169">
        <v>60324</v>
      </c>
      <c r="BJ544" s="1169">
        <f>BH544*BI544</f>
        <v>120648</v>
      </c>
      <c r="BK544" s="1169">
        <v>1490068</v>
      </c>
      <c r="BL544" s="1169">
        <f t="shared" si="774"/>
        <v>2980136</v>
      </c>
      <c r="BM544" s="1169">
        <f t="shared" si="763"/>
        <v>3100784</v>
      </c>
      <c r="BN544" s="1166">
        <f t="shared" si="720"/>
        <v>0</v>
      </c>
      <c r="BO544" s="1169">
        <v>60324</v>
      </c>
      <c r="BP544" s="1169">
        <f>BN544*BO544</f>
        <v>0</v>
      </c>
      <c r="BQ544" s="1169">
        <v>1490068</v>
      </c>
      <c r="BR544" s="1169">
        <f t="shared" si="775"/>
        <v>0</v>
      </c>
      <c r="BS544" s="1169">
        <f t="shared" si="764"/>
        <v>0</v>
      </c>
    </row>
    <row r="545" spans="1:203" s="1236" customFormat="1" ht="28.5" outlineLevel="1" x14ac:dyDescent="0.2">
      <c r="A545" s="1307" t="s">
        <v>949</v>
      </c>
      <c r="B545" s="1228" t="s">
        <v>483</v>
      </c>
      <c r="C545" s="1173" t="s">
        <v>1359</v>
      </c>
      <c r="D545" s="1173">
        <v>140.19999999999999</v>
      </c>
      <c r="E545" s="1169">
        <v>1771</v>
      </c>
      <c r="F545" s="1169">
        <f t="shared" ref="F545:F570" si="776">D545*E545</f>
        <v>248294.19999999998</v>
      </c>
      <c r="G545" s="1169">
        <v>4632</v>
      </c>
      <c r="H545" s="1169">
        <f t="shared" si="765"/>
        <v>649406.39999999991</v>
      </c>
      <c r="I545" s="1169">
        <f t="shared" si="754"/>
        <v>897700.59999999986</v>
      </c>
      <c r="J545" s="1169"/>
      <c r="K545" s="1224"/>
      <c r="L545" s="1173">
        <v>1771</v>
      </c>
      <c r="M545" s="1173">
        <f t="shared" ref="M545:M570" si="777">K545*L545</f>
        <v>0</v>
      </c>
      <c r="N545" s="1173">
        <v>4632</v>
      </c>
      <c r="O545" s="1173">
        <f t="shared" si="766"/>
        <v>0</v>
      </c>
      <c r="P545" s="1173">
        <f t="shared" si="755"/>
        <v>0</v>
      </c>
      <c r="Q545" s="1224"/>
      <c r="R545" s="1173">
        <v>1771</v>
      </c>
      <c r="S545" s="1173">
        <f t="shared" ref="S545:S570" si="778">Q545*R545</f>
        <v>0</v>
      </c>
      <c r="T545" s="1173">
        <v>4632</v>
      </c>
      <c r="U545" s="1173">
        <f t="shared" si="767"/>
        <v>0</v>
      </c>
      <c r="V545" s="1173">
        <f t="shared" si="756"/>
        <v>0</v>
      </c>
      <c r="W545" s="1226">
        <v>130</v>
      </c>
      <c r="X545" s="1173">
        <v>1771</v>
      </c>
      <c r="Y545" s="1173">
        <f t="shared" ref="Y545:Y570" si="779">W545*X545</f>
        <v>230230</v>
      </c>
      <c r="Z545" s="1173">
        <v>4632</v>
      </c>
      <c r="AA545" s="1173">
        <f t="shared" si="768"/>
        <v>602160</v>
      </c>
      <c r="AB545" s="1173">
        <f t="shared" si="757"/>
        <v>832390</v>
      </c>
      <c r="AC545" s="1224"/>
      <c r="AD545" s="1173">
        <v>1771</v>
      </c>
      <c r="AE545" s="1173">
        <f t="shared" ref="AE545:AE570" si="780">AC545*AD545</f>
        <v>0</v>
      </c>
      <c r="AF545" s="1173">
        <v>4632</v>
      </c>
      <c r="AG545" s="1173">
        <f t="shared" si="769"/>
        <v>0</v>
      </c>
      <c r="AH545" s="1173">
        <f t="shared" si="758"/>
        <v>0</v>
      </c>
      <c r="AI545" s="1224"/>
      <c r="AJ545" s="1173">
        <v>1771</v>
      </c>
      <c r="AK545" s="1173">
        <f t="shared" ref="AK545:AK570" si="781">AI545*AJ545</f>
        <v>0</v>
      </c>
      <c r="AL545" s="1173">
        <v>4632</v>
      </c>
      <c r="AM545" s="1173">
        <f t="shared" si="770"/>
        <v>0</v>
      </c>
      <c r="AN545" s="1173">
        <f t="shared" si="759"/>
        <v>0</v>
      </c>
      <c r="AO545" s="1224"/>
      <c r="AP545" s="1173">
        <v>1771</v>
      </c>
      <c r="AQ545" s="1173">
        <f t="shared" ref="AQ545:AQ570" si="782">AO545*AP545</f>
        <v>0</v>
      </c>
      <c r="AR545" s="1173">
        <v>4632</v>
      </c>
      <c r="AS545" s="1173">
        <f t="shared" si="771"/>
        <v>0</v>
      </c>
      <c r="AT545" s="1173">
        <f t="shared" si="760"/>
        <v>0</v>
      </c>
      <c r="AU545" s="1224"/>
      <c r="AV545" s="1173">
        <v>1771</v>
      </c>
      <c r="AW545" s="1173">
        <f t="shared" ref="AW545:AW570" si="783">AU545*AV545</f>
        <v>0</v>
      </c>
      <c r="AX545" s="1173">
        <v>4632</v>
      </c>
      <c r="AY545" s="1173">
        <f t="shared" si="772"/>
        <v>0</v>
      </c>
      <c r="AZ545" s="1173">
        <f t="shared" si="761"/>
        <v>0</v>
      </c>
      <c r="BA545" s="1224"/>
      <c r="BB545" s="1169">
        <v>1771</v>
      </c>
      <c r="BC545" s="1169">
        <f t="shared" ref="BC545:BC570" si="784">BA545*BB545</f>
        <v>0</v>
      </c>
      <c r="BD545" s="1169">
        <v>4632</v>
      </c>
      <c r="BE545" s="1169">
        <f t="shared" si="773"/>
        <v>0</v>
      </c>
      <c r="BF545" s="1169">
        <f t="shared" si="762"/>
        <v>0</v>
      </c>
      <c r="BG545" s="1169"/>
      <c r="BH545" s="1166">
        <f t="shared" si="719"/>
        <v>130</v>
      </c>
      <c r="BI545" s="1169">
        <v>1771</v>
      </c>
      <c r="BJ545" s="1169">
        <f t="shared" ref="BJ545:BJ570" si="785">BH545*BI545</f>
        <v>230230</v>
      </c>
      <c r="BK545" s="1169">
        <v>4632</v>
      </c>
      <c r="BL545" s="1169">
        <f t="shared" si="774"/>
        <v>602160</v>
      </c>
      <c r="BM545" s="1169">
        <f t="shared" si="763"/>
        <v>832390</v>
      </c>
      <c r="BN545" s="1166">
        <f t="shared" si="720"/>
        <v>10.199999999999989</v>
      </c>
      <c r="BO545" s="1169">
        <v>1771</v>
      </c>
      <c r="BP545" s="1169">
        <f t="shared" ref="BP545:BP570" si="786">BN545*BO545</f>
        <v>18064.199999999979</v>
      </c>
      <c r="BQ545" s="1169">
        <v>4632</v>
      </c>
      <c r="BR545" s="1169">
        <f t="shared" si="775"/>
        <v>47246.399999999951</v>
      </c>
      <c r="BS545" s="1169">
        <f t="shared" si="764"/>
        <v>65310.599999999933</v>
      </c>
      <c r="BT545" s="1189"/>
      <c r="BU545" s="1189"/>
      <c r="BV545" s="1189"/>
      <c r="BW545" s="1189"/>
      <c r="BX545" s="1189"/>
      <c r="BY545" s="1189"/>
      <c r="BZ545" s="1189"/>
      <c r="CA545" s="1189"/>
      <c r="CB545" s="1189"/>
      <c r="CC545" s="1189"/>
      <c r="CD545" s="1189"/>
      <c r="CE545" s="1189"/>
      <c r="CF545" s="1189"/>
      <c r="CG545" s="1189"/>
      <c r="CH545" s="1189"/>
      <c r="CI545" s="1189"/>
      <c r="CJ545" s="1189"/>
      <c r="CK545" s="1189"/>
      <c r="CL545" s="1189"/>
      <c r="CM545" s="1189"/>
      <c r="CN545" s="1189"/>
      <c r="CO545" s="1189"/>
      <c r="CP545" s="1189"/>
      <c r="CQ545" s="1189"/>
      <c r="CR545" s="1189"/>
      <c r="CS545" s="1189"/>
      <c r="CT545" s="1189"/>
      <c r="CU545" s="1189"/>
      <c r="CV545" s="1189"/>
      <c r="CW545" s="1189"/>
      <c r="CX545" s="1189"/>
      <c r="CY545" s="1189"/>
      <c r="CZ545" s="1189"/>
      <c r="DA545" s="1189"/>
      <c r="DB545" s="1189"/>
      <c r="DC545" s="1189"/>
      <c r="DD545" s="1189"/>
      <c r="DE545" s="1189"/>
      <c r="DF545" s="1189"/>
      <c r="DG545" s="1189"/>
      <c r="DH545" s="1189"/>
      <c r="DI545" s="1189"/>
      <c r="DJ545" s="1189"/>
      <c r="DK545" s="1189"/>
      <c r="DL545" s="1189"/>
      <c r="DM545" s="1189"/>
      <c r="DN545" s="1189"/>
      <c r="DO545" s="1189"/>
      <c r="DP545" s="1189"/>
      <c r="DQ545" s="1189"/>
      <c r="DR545" s="1189"/>
      <c r="DS545" s="1189"/>
      <c r="DT545" s="1189"/>
      <c r="DU545" s="1189"/>
      <c r="DV545" s="1189"/>
      <c r="DW545" s="1189"/>
      <c r="DX545" s="1189"/>
      <c r="DY545" s="1189"/>
      <c r="DZ545" s="1189"/>
      <c r="EA545" s="1189"/>
      <c r="EB545" s="1189"/>
      <c r="EC545" s="1189"/>
      <c r="ED545" s="1189"/>
      <c r="EE545" s="1189"/>
      <c r="EF545" s="1189"/>
      <c r="EG545" s="1189"/>
      <c r="EH545" s="1189"/>
      <c r="EI545" s="1189"/>
      <c r="EJ545" s="1189"/>
      <c r="EK545" s="1189"/>
      <c r="EL545" s="1189"/>
      <c r="EM545" s="1189"/>
      <c r="EN545" s="1189"/>
      <c r="EO545" s="1189"/>
      <c r="EP545" s="1189"/>
      <c r="EQ545" s="1189"/>
      <c r="ER545" s="1189"/>
      <c r="ES545" s="1189"/>
      <c r="ET545" s="1189"/>
      <c r="EU545" s="1189"/>
      <c r="EV545" s="1189"/>
      <c r="EW545" s="1189"/>
      <c r="EX545" s="1189"/>
      <c r="EY545" s="1189"/>
      <c r="EZ545" s="1189"/>
      <c r="FA545" s="1189"/>
      <c r="FB545" s="1189"/>
      <c r="FC545" s="1189"/>
      <c r="FD545" s="1189"/>
      <c r="FE545" s="1189"/>
      <c r="FF545" s="1189"/>
      <c r="FG545" s="1189"/>
      <c r="FH545" s="1189"/>
      <c r="FI545" s="1189"/>
      <c r="FJ545" s="1189"/>
      <c r="FK545" s="1189"/>
      <c r="FL545" s="1189"/>
      <c r="FM545" s="1189"/>
      <c r="FN545" s="1189"/>
      <c r="FO545" s="1189"/>
      <c r="FP545" s="1189"/>
      <c r="FQ545" s="1189"/>
      <c r="FR545" s="1189"/>
      <c r="FS545" s="1189"/>
      <c r="FT545" s="1189"/>
      <c r="FU545" s="1189"/>
      <c r="FV545" s="1189"/>
      <c r="FW545" s="1189"/>
      <c r="FX545" s="1189"/>
      <c r="FY545" s="1189"/>
      <c r="FZ545" s="1189"/>
      <c r="GA545" s="1189"/>
      <c r="GB545" s="1189"/>
      <c r="GC545" s="1189"/>
      <c r="GD545" s="1189"/>
      <c r="GE545" s="1189"/>
      <c r="GF545" s="1189"/>
      <c r="GG545" s="1189"/>
      <c r="GH545" s="1189"/>
      <c r="GI545" s="1189"/>
      <c r="GJ545" s="1189"/>
      <c r="GK545" s="1189"/>
      <c r="GL545" s="1189"/>
      <c r="GM545" s="1189"/>
      <c r="GN545" s="1189"/>
      <c r="GO545" s="1189"/>
      <c r="GP545" s="1189"/>
      <c r="GQ545" s="1189"/>
      <c r="GR545" s="1189"/>
      <c r="GS545" s="1189"/>
      <c r="GT545" s="1189"/>
      <c r="GU545" s="1189"/>
    </row>
    <row r="546" spans="1:203" hidden="1" outlineLevel="1" x14ac:dyDescent="0.2">
      <c r="A546" s="1307" t="s">
        <v>950</v>
      </c>
      <c r="B546" s="1228" t="s">
        <v>484</v>
      </c>
      <c r="C546" s="1173" t="s">
        <v>1261</v>
      </c>
      <c r="D546" s="1173">
        <v>141</v>
      </c>
      <c r="E546" s="1169">
        <v>5895</v>
      </c>
      <c r="F546" s="1169">
        <f t="shared" si="776"/>
        <v>831195</v>
      </c>
      <c r="G546" s="1169">
        <v>1550.25</v>
      </c>
      <c r="H546" s="1169">
        <f t="shared" si="765"/>
        <v>218585.25</v>
      </c>
      <c r="I546" s="1169">
        <f t="shared" si="754"/>
        <v>1049780.25</v>
      </c>
      <c r="J546" s="1169"/>
      <c r="K546" s="1224"/>
      <c r="L546" s="1173">
        <v>5895</v>
      </c>
      <c r="M546" s="1173">
        <f t="shared" si="777"/>
        <v>0</v>
      </c>
      <c r="N546" s="1173">
        <v>1550.25</v>
      </c>
      <c r="O546" s="1173">
        <f t="shared" si="766"/>
        <v>0</v>
      </c>
      <c r="P546" s="1173">
        <f t="shared" si="755"/>
        <v>0</v>
      </c>
      <c r="Q546" s="1224"/>
      <c r="R546" s="1173">
        <v>5895</v>
      </c>
      <c r="S546" s="1173">
        <f t="shared" si="778"/>
        <v>0</v>
      </c>
      <c r="T546" s="1173">
        <v>1550.25</v>
      </c>
      <c r="U546" s="1173">
        <f t="shared" si="767"/>
        <v>0</v>
      </c>
      <c r="V546" s="1173">
        <f t="shared" si="756"/>
        <v>0</v>
      </c>
      <c r="W546" s="1226"/>
      <c r="X546" s="1173">
        <v>5895</v>
      </c>
      <c r="Y546" s="1173">
        <f t="shared" si="779"/>
        <v>0</v>
      </c>
      <c r="Z546" s="1173">
        <v>1550.25</v>
      </c>
      <c r="AA546" s="1173">
        <f t="shared" si="768"/>
        <v>0</v>
      </c>
      <c r="AB546" s="1173">
        <f t="shared" si="757"/>
        <v>0</v>
      </c>
      <c r="AC546" s="1224"/>
      <c r="AD546" s="1173">
        <v>5895</v>
      </c>
      <c r="AE546" s="1173">
        <f t="shared" si="780"/>
        <v>0</v>
      </c>
      <c r="AF546" s="1173">
        <v>1550.25</v>
      </c>
      <c r="AG546" s="1173">
        <f t="shared" si="769"/>
        <v>0</v>
      </c>
      <c r="AH546" s="1173">
        <f t="shared" si="758"/>
        <v>0</v>
      </c>
      <c r="AI546" s="1224"/>
      <c r="AJ546" s="1173">
        <v>5895</v>
      </c>
      <c r="AK546" s="1173">
        <f t="shared" si="781"/>
        <v>0</v>
      </c>
      <c r="AL546" s="1173">
        <v>1550.25</v>
      </c>
      <c r="AM546" s="1173">
        <f t="shared" si="770"/>
        <v>0</v>
      </c>
      <c r="AN546" s="1173">
        <f t="shared" si="759"/>
        <v>0</v>
      </c>
      <c r="AO546" s="1224"/>
      <c r="AP546" s="1173">
        <v>5895</v>
      </c>
      <c r="AQ546" s="1173">
        <f t="shared" si="782"/>
        <v>0</v>
      </c>
      <c r="AR546" s="1173">
        <v>1550.25</v>
      </c>
      <c r="AS546" s="1173">
        <f t="shared" si="771"/>
        <v>0</v>
      </c>
      <c r="AT546" s="1173">
        <f t="shared" si="760"/>
        <v>0</v>
      </c>
      <c r="AU546" s="1224"/>
      <c r="AV546" s="1173">
        <v>5895</v>
      </c>
      <c r="AW546" s="1173">
        <f t="shared" si="783"/>
        <v>0</v>
      </c>
      <c r="AX546" s="1173">
        <v>1550.25</v>
      </c>
      <c r="AY546" s="1173">
        <f t="shared" si="772"/>
        <v>0</v>
      </c>
      <c r="AZ546" s="1173">
        <f t="shared" si="761"/>
        <v>0</v>
      </c>
      <c r="BA546" s="1224"/>
      <c r="BB546" s="1169">
        <v>5895</v>
      </c>
      <c r="BC546" s="1169">
        <f t="shared" si="784"/>
        <v>0</v>
      </c>
      <c r="BD546" s="1169">
        <v>1550.25</v>
      </c>
      <c r="BE546" s="1169">
        <f t="shared" si="773"/>
        <v>0</v>
      </c>
      <c r="BF546" s="1169">
        <f t="shared" si="762"/>
        <v>0</v>
      </c>
      <c r="BG546" s="1169"/>
      <c r="BH546" s="1166">
        <f t="shared" ref="BH546:BH609" si="787">K546+Q546+W546+AC546+AI546+AO546+AU546+BA546</f>
        <v>0</v>
      </c>
      <c r="BI546" s="1169">
        <v>5895</v>
      </c>
      <c r="BJ546" s="1169">
        <f t="shared" si="785"/>
        <v>0</v>
      </c>
      <c r="BK546" s="1169">
        <v>1550.25</v>
      </c>
      <c r="BL546" s="1169">
        <f t="shared" si="774"/>
        <v>0</v>
      </c>
      <c r="BM546" s="1169">
        <f t="shared" si="763"/>
        <v>0</v>
      </c>
      <c r="BN546" s="1166">
        <f t="shared" ref="BN546:BN609" si="788">D546-BH546</f>
        <v>141</v>
      </c>
      <c r="BO546" s="1169">
        <v>5895</v>
      </c>
      <c r="BP546" s="1169">
        <f t="shared" si="786"/>
        <v>831195</v>
      </c>
      <c r="BQ546" s="1169">
        <v>1550.25</v>
      </c>
      <c r="BR546" s="1169">
        <f t="shared" si="775"/>
        <v>218585.25</v>
      </c>
      <c r="BS546" s="1169">
        <f t="shared" si="764"/>
        <v>1049780.25</v>
      </c>
    </row>
    <row r="547" spans="1:203" ht="28.5" hidden="1" outlineLevel="1" x14ac:dyDescent="0.2">
      <c r="A547" s="1307" t="s">
        <v>951</v>
      </c>
      <c r="B547" s="1228" t="s">
        <v>485</v>
      </c>
      <c r="C547" s="1173" t="s">
        <v>1678</v>
      </c>
      <c r="D547" s="1173">
        <v>14</v>
      </c>
      <c r="E547" s="1169">
        <v>9790</v>
      </c>
      <c r="F547" s="1169">
        <f t="shared" si="776"/>
        <v>137060</v>
      </c>
      <c r="G547" s="1169">
        <v>35760</v>
      </c>
      <c r="H547" s="1169">
        <f t="shared" si="765"/>
        <v>500640</v>
      </c>
      <c r="I547" s="1169">
        <f t="shared" si="754"/>
        <v>637700</v>
      </c>
      <c r="J547" s="1169"/>
      <c r="K547" s="1224"/>
      <c r="L547" s="1173">
        <v>9790</v>
      </c>
      <c r="M547" s="1173">
        <f t="shared" si="777"/>
        <v>0</v>
      </c>
      <c r="N547" s="1173">
        <v>35760</v>
      </c>
      <c r="O547" s="1173">
        <f t="shared" si="766"/>
        <v>0</v>
      </c>
      <c r="P547" s="1173">
        <f t="shared" si="755"/>
        <v>0</v>
      </c>
      <c r="Q547" s="1224"/>
      <c r="R547" s="1173">
        <v>9790</v>
      </c>
      <c r="S547" s="1173">
        <f t="shared" si="778"/>
        <v>0</v>
      </c>
      <c r="T547" s="1173">
        <v>35760</v>
      </c>
      <c r="U547" s="1173">
        <f t="shared" si="767"/>
        <v>0</v>
      </c>
      <c r="V547" s="1173">
        <f t="shared" si="756"/>
        <v>0</v>
      </c>
      <c r="W547" s="1226"/>
      <c r="X547" s="1173">
        <v>9790</v>
      </c>
      <c r="Y547" s="1173">
        <f t="shared" si="779"/>
        <v>0</v>
      </c>
      <c r="Z547" s="1173">
        <v>35760</v>
      </c>
      <c r="AA547" s="1173">
        <f t="shared" si="768"/>
        <v>0</v>
      </c>
      <c r="AB547" s="1173">
        <f t="shared" si="757"/>
        <v>0</v>
      </c>
      <c r="AC547" s="1224"/>
      <c r="AD547" s="1173">
        <v>9790</v>
      </c>
      <c r="AE547" s="1173">
        <f t="shared" si="780"/>
        <v>0</v>
      </c>
      <c r="AF547" s="1173">
        <v>35760</v>
      </c>
      <c r="AG547" s="1173">
        <f t="shared" si="769"/>
        <v>0</v>
      </c>
      <c r="AH547" s="1173">
        <f t="shared" si="758"/>
        <v>0</v>
      </c>
      <c r="AI547" s="1224"/>
      <c r="AJ547" s="1173">
        <v>9790</v>
      </c>
      <c r="AK547" s="1173">
        <f t="shared" si="781"/>
        <v>0</v>
      </c>
      <c r="AL547" s="1173">
        <v>35760</v>
      </c>
      <c r="AM547" s="1173">
        <f t="shared" si="770"/>
        <v>0</v>
      </c>
      <c r="AN547" s="1173">
        <f t="shared" si="759"/>
        <v>0</v>
      </c>
      <c r="AO547" s="1224"/>
      <c r="AP547" s="1173">
        <v>9790</v>
      </c>
      <c r="AQ547" s="1173">
        <f t="shared" si="782"/>
        <v>0</v>
      </c>
      <c r="AR547" s="1173">
        <v>35760</v>
      </c>
      <c r="AS547" s="1173">
        <f t="shared" si="771"/>
        <v>0</v>
      </c>
      <c r="AT547" s="1173">
        <f t="shared" si="760"/>
        <v>0</v>
      </c>
      <c r="AU547" s="1224"/>
      <c r="AV547" s="1173">
        <v>9790</v>
      </c>
      <c r="AW547" s="1173">
        <f t="shared" si="783"/>
        <v>0</v>
      </c>
      <c r="AX547" s="1173">
        <v>35760</v>
      </c>
      <c r="AY547" s="1173">
        <f t="shared" si="772"/>
        <v>0</v>
      </c>
      <c r="AZ547" s="1173">
        <f t="shared" si="761"/>
        <v>0</v>
      </c>
      <c r="BA547" s="1224"/>
      <c r="BB547" s="1169">
        <v>9790</v>
      </c>
      <c r="BC547" s="1169">
        <f t="shared" si="784"/>
        <v>0</v>
      </c>
      <c r="BD547" s="1169">
        <v>35760</v>
      </c>
      <c r="BE547" s="1169">
        <f t="shared" si="773"/>
        <v>0</v>
      </c>
      <c r="BF547" s="1169">
        <f t="shared" si="762"/>
        <v>0</v>
      </c>
      <c r="BG547" s="1169"/>
      <c r="BH547" s="1166">
        <f t="shared" si="787"/>
        <v>0</v>
      </c>
      <c r="BI547" s="1169">
        <v>9790</v>
      </c>
      <c r="BJ547" s="1169">
        <f t="shared" si="785"/>
        <v>0</v>
      </c>
      <c r="BK547" s="1169">
        <v>35760</v>
      </c>
      <c r="BL547" s="1169">
        <f t="shared" si="774"/>
        <v>0</v>
      </c>
      <c r="BM547" s="1169">
        <f t="shared" si="763"/>
        <v>0</v>
      </c>
      <c r="BN547" s="1166">
        <f t="shared" si="788"/>
        <v>14</v>
      </c>
      <c r="BO547" s="1169">
        <v>9790</v>
      </c>
      <c r="BP547" s="1169">
        <f t="shared" si="786"/>
        <v>137060</v>
      </c>
      <c r="BQ547" s="1169">
        <v>35760</v>
      </c>
      <c r="BR547" s="1169">
        <f t="shared" si="775"/>
        <v>500640</v>
      </c>
      <c r="BS547" s="1169">
        <f t="shared" si="764"/>
        <v>637700</v>
      </c>
    </row>
    <row r="548" spans="1:203" ht="28.5" hidden="1" outlineLevel="1" x14ac:dyDescent="0.2">
      <c r="A548" s="1307" t="s">
        <v>952</v>
      </c>
      <c r="B548" s="1228" t="s">
        <v>487</v>
      </c>
      <c r="C548" s="1173" t="s">
        <v>1261</v>
      </c>
      <c r="D548" s="1173">
        <v>94</v>
      </c>
      <c r="E548" s="1178">
        <v>4165.8</v>
      </c>
      <c r="F548" s="1169">
        <f t="shared" si="776"/>
        <v>391585.2</v>
      </c>
      <c r="G548" s="1178">
        <v>201.5</v>
      </c>
      <c r="H548" s="1169">
        <f t="shared" si="765"/>
        <v>18941</v>
      </c>
      <c r="I548" s="1169">
        <f t="shared" si="754"/>
        <v>410526.2</v>
      </c>
      <c r="J548" s="1169"/>
      <c r="K548" s="1224"/>
      <c r="L548" s="1180">
        <v>4165.8</v>
      </c>
      <c r="M548" s="1173">
        <f t="shared" si="777"/>
        <v>0</v>
      </c>
      <c r="N548" s="1180">
        <v>201.5</v>
      </c>
      <c r="O548" s="1173">
        <f t="shared" si="766"/>
        <v>0</v>
      </c>
      <c r="P548" s="1173">
        <f t="shared" si="755"/>
        <v>0</v>
      </c>
      <c r="Q548" s="1224"/>
      <c r="R548" s="1180">
        <v>4165.8</v>
      </c>
      <c r="S548" s="1173">
        <f t="shared" si="778"/>
        <v>0</v>
      </c>
      <c r="T548" s="1180">
        <v>201.5</v>
      </c>
      <c r="U548" s="1173">
        <f t="shared" si="767"/>
        <v>0</v>
      </c>
      <c r="V548" s="1173">
        <f t="shared" si="756"/>
        <v>0</v>
      </c>
      <c r="W548" s="1226"/>
      <c r="X548" s="1180">
        <v>4165.8</v>
      </c>
      <c r="Y548" s="1173">
        <f t="shared" si="779"/>
        <v>0</v>
      </c>
      <c r="Z548" s="1180">
        <v>201.5</v>
      </c>
      <c r="AA548" s="1173">
        <f t="shared" si="768"/>
        <v>0</v>
      </c>
      <c r="AB548" s="1173">
        <f t="shared" si="757"/>
        <v>0</v>
      </c>
      <c r="AC548" s="1224"/>
      <c r="AD548" s="1180">
        <v>4165.8</v>
      </c>
      <c r="AE548" s="1173">
        <f t="shared" si="780"/>
        <v>0</v>
      </c>
      <c r="AF548" s="1180">
        <v>201.5</v>
      </c>
      <c r="AG548" s="1173">
        <f t="shared" si="769"/>
        <v>0</v>
      </c>
      <c r="AH548" s="1173">
        <f t="shared" si="758"/>
        <v>0</v>
      </c>
      <c r="AI548" s="1224"/>
      <c r="AJ548" s="1180">
        <v>4165.8</v>
      </c>
      <c r="AK548" s="1173">
        <f t="shared" si="781"/>
        <v>0</v>
      </c>
      <c r="AL548" s="1180">
        <v>201.5</v>
      </c>
      <c r="AM548" s="1173">
        <f t="shared" si="770"/>
        <v>0</v>
      </c>
      <c r="AN548" s="1173">
        <f t="shared" si="759"/>
        <v>0</v>
      </c>
      <c r="AO548" s="1224"/>
      <c r="AP548" s="1180">
        <v>4165.8</v>
      </c>
      <c r="AQ548" s="1173">
        <f t="shared" si="782"/>
        <v>0</v>
      </c>
      <c r="AR548" s="1180">
        <v>201.5</v>
      </c>
      <c r="AS548" s="1173">
        <f t="shared" si="771"/>
        <v>0</v>
      </c>
      <c r="AT548" s="1173">
        <f t="shared" si="760"/>
        <v>0</v>
      </c>
      <c r="AU548" s="1224"/>
      <c r="AV548" s="1180">
        <v>4165.8</v>
      </c>
      <c r="AW548" s="1173">
        <f t="shared" si="783"/>
        <v>0</v>
      </c>
      <c r="AX548" s="1180">
        <v>201.5</v>
      </c>
      <c r="AY548" s="1173">
        <f t="shared" si="772"/>
        <v>0</v>
      </c>
      <c r="AZ548" s="1173">
        <f t="shared" si="761"/>
        <v>0</v>
      </c>
      <c r="BA548" s="1224"/>
      <c r="BB548" s="1178">
        <v>4165.8</v>
      </c>
      <c r="BC548" s="1169">
        <f t="shared" si="784"/>
        <v>0</v>
      </c>
      <c r="BD548" s="1178">
        <v>201.5</v>
      </c>
      <c r="BE548" s="1169">
        <f t="shared" si="773"/>
        <v>0</v>
      </c>
      <c r="BF548" s="1169">
        <f t="shared" si="762"/>
        <v>0</v>
      </c>
      <c r="BG548" s="1169"/>
      <c r="BH548" s="1166">
        <f t="shared" si="787"/>
        <v>0</v>
      </c>
      <c r="BI548" s="1178">
        <v>4165.8</v>
      </c>
      <c r="BJ548" s="1169">
        <f t="shared" si="785"/>
        <v>0</v>
      </c>
      <c r="BK548" s="1178">
        <v>201.5</v>
      </c>
      <c r="BL548" s="1169">
        <f t="shared" si="774"/>
        <v>0</v>
      </c>
      <c r="BM548" s="1169">
        <f t="shared" si="763"/>
        <v>0</v>
      </c>
      <c r="BN548" s="1166">
        <f t="shared" si="788"/>
        <v>94</v>
      </c>
      <c r="BO548" s="1178">
        <v>4165.8</v>
      </c>
      <c r="BP548" s="1169">
        <f t="shared" si="786"/>
        <v>391585.2</v>
      </c>
      <c r="BQ548" s="1178">
        <v>201.5</v>
      </c>
      <c r="BR548" s="1169">
        <f t="shared" si="775"/>
        <v>18941</v>
      </c>
      <c r="BS548" s="1169">
        <f t="shared" si="764"/>
        <v>410526.2</v>
      </c>
    </row>
    <row r="549" spans="1:203" s="1195" customFormat="1" ht="18" customHeight="1" outlineLevel="1" x14ac:dyDescent="0.2">
      <c r="A549" s="1307" t="s">
        <v>953</v>
      </c>
      <c r="B549" s="1228" t="s">
        <v>488</v>
      </c>
      <c r="C549" s="1173" t="s">
        <v>1261</v>
      </c>
      <c r="D549" s="1173">
        <v>47</v>
      </c>
      <c r="E549" s="1169">
        <v>9866</v>
      </c>
      <c r="F549" s="1169">
        <f t="shared" si="776"/>
        <v>463702</v>
      </c>
      <c r="G549" s="1169">
        <v>28674</v>
      </c>
      <c r="H549" s="1169">
        <f t="shared" si="765"/>
        <v>1347678</v>
      </c>
      <c r="I549" s="1169">
        <f t="shared" si="754"/>
        <v>1811380</v>
      </c>
      <c r="J549" s="1169"/>
      <c r="K549" s="1224"/>
      <c r="L549" s="1173">
        <v>9866</v>
      </c>
      <c r="M549" s="1173">
        <f t="shared" si="777"/>
        <v>0</v>
      </c>
      <c r="N549" s="1173">
        <v>28674</v>
      </c>
      <c r="O549" s="1173">
        <f t="shared" si="766"/>
        <v>0</v>
      </c>
      <c r="P549" s="1173">
        <f t="shared" si="755"/>
        <v>0</v>
      </c>
      <c r="Q549" s="1224"/>
      <c r="R549" s="1173">
        <v>9866</v>
      </c>
      <c r="S549" s="1173">
        <f t="shared" si="778"/>
        <v>0</v>
      </c>
      <c r="T549" s="1173">
        <v>28674</v>
      </c>
      <c r="U549" s="1173">
        <f t="shared" si="767"/>
        <v>0</v>
      </c>
      <c r="V549" s="1173">
        <f t="shared" si="756"/>
        <v>0</v>
      </c>
      <c r="W549" s="1226">
        <v>45</v>
      </c>
      <c r="X549" s="1173">
        <v>9866</v>
      </c>
      <c r="Y549" s="1173">
        <f t="shared" si="779"/>
        <v>443970</v>
      </c>
      <c r="Z549" s="1173">
        <v>28674</v>
      </c>
      <c r="AA549" s="1173">
        <f t="shared" si="768"/>
        <v>1290330</v>
      </c>
      <c r="AB549" s="1173">
        <f t="shared" si="757"/>
        <v>1734300</v>
      </c>
      <c r="AC549" s="1224"/>
      <c r="AD549" s="1173">
        <v>9866</v>
      </c>
      <c r="AE549" s="1173">
        <f t="shared" si="780"/>
        <v>0</v>
      </c>
      <c r="AF549" s="1173">
        <v>28674</v>
      </c>
      <c r="AG549" s="1173">
        <f t="shared" si="769"/>
        <v>0</v>
      </c>
      <c r="AH549" s="1173">
        <f t="shared" si="758"/>
        <v>0</v>
      </c>
      <c r="AI549" s="1224"/>
      <c r="AJ549" s="1173">
        <v>9866</v>
      </c>
      <c r="AK549" s="1173">
        <f t="shared" si="781"/>
        <v>0</v>
      </c>
      <c r="AL549" s="1173">
        <v>28674</v>
      </c>
      <c r="AM549" s="1173">
        <f t="shared" si="770"/>
        <v>0</v>
      </c>
      <c r="AN549" s="1173">
        <f t="shared" si="759"/>
        <v>0</v>
      </c>
      <c r="AO549" s="1224"/>
      <c r="AP549" s="1173">
        <v>9866</v>
      </c>
      <c r="AQ549" s="1173">
        <f t="shared" si="782"/>
        <v>0</v>
      </c>
      <c r="AR549" s="1173">
        <v>28674</v>
      </c>
      <c r="AS549" s="1173">
        <f t="shared" si="771"/>
        <v>0</v>
      </c>
      <c r="AT549" s="1173">
        <f t="shared" si="760"/>
        <v>0</v>
      </c>
      <c r="AU549" s="1224"/>
      <c r="AV549" s="1173">
        <v>9866</v>
      </c>
      <c r="AW549" s="1173">
        <f t="shared" si="783"/>
        <v>0</v>
      </c>
      <c r="AX549" s="1173">
        <v>28674</v>
      </c>
      <c r="AY549" s="1173">
        <f t="shared" si="772"/>
        <v>0</v>
      </c>
      <c r="AZ549" s="1173">
        <f t="shared" si="761"/>
        <v>0</v>
      </c>
      <c r="BA549" s="1224"/>
      <c r="BB549" s="1169">
        <v>9866</v>
      </c>
      <c r="BC549" s="1169">
        <f t="shared" si="784"/>
        <v>0</v>
      </c>
      <c r="BD549" s="1169">
        <v>28674</v>
      </c>
      <c r="BE549" s="1169">
        <f t="shared" si="773"/>
        <v>0</v>
      </c>
      <c r="BF549" s="1169">
        <f t="shared" si="762"/>
        <v>0</v>
      </c>
      <c r="BG549" s="1169"/>
      <c r="BH549" s="1166">
        <f t="shared" si="787"/>
        <v>45</v>
      </c>
      <c r="BI549" s="1169">
        <v>9866</v>
      </c>
      <c r="BJ549" s="1169">
        <f t="shared" si="785"/>
        <v>443970</v>
      </c>
      <c r="BK549" s="1169">
        <v>28674</v>
      </c>
      <c r="BL549" s="1169">
        <f t="shared" si="774"/>
        <v>1290330</v>
      </c>
      <c r="BM549" s="1169">
        <f t="shared" si="763"/>
        <v>1734300</v>
      </c>
      <c r="BN549" s="1166">
        <f t="shared" si="788"/>
        <v>2</v>
      </c>
      <c r="BO549" s="1169">
        <v>9866</v>
      </c>
      <c r="BP549" s="1169">
        <f t="shared" si="786"/>
        <v>19732</v>
      </c>
      <c r="BQ549" s="1169">
        <v>28674</v>
      </c>
      <c r="BR549" s="1169">
        <f t="shared" si="775"/>
        <v>57348</v>
      </c>
      <c r="BS549" s="1169">
        <f t="shared" si="764"/>
        <v>77080</v>
      </c>
      <c r="BT549" s="1125"/>
      <c r="BU549" s="1125"/>
      <c r="BV549" s="1125"/>
      <c r="BW549" s="1125"/>
      <c r="BX549" s="1125"/>
      <c r="BY549" s="1125"/>
      <c r="BZ549" s="1125"/>
      <c r="CA549" s="1125"/>
      <c r="CB549" s="1125"/>
      <c r="CC549" s="1125"/>
      <c r="CD549" s="1125"/>
      <c r="CE549" s="1125"/>
      <c r="CF549" s="1125"/>
      <c r="CG549" s="1125"/>
      <c r="CH549" s="1125"/>
      <c r="CI549" s="1125"/>
      <c r="CJ549" s="1125"/>
      <c r="CK549" s="1125"/>
      <c r="CL549" s="1125"/>
      <c r="CM549" s="1125"/>
      <c r="CN549" s="1125"/>
      <c r="CO549" s="1125"/>
      <c r="CP549" s="1125"/>
      <c r="CQ549" s="1125"/>
      <c r="CR549" s="1125"/>
      <c r="CS549" s="1125"/>
      <c r="CT549" s="1125"/>
      <c r="CU549" s="1125"/>
      <c r="CV549" s="1125"/>
      <c r="CW549" s="1125"/>
      <c r="CX549" s="1125"/>
      <c r="CY549" s="1125"/>
      <c r="CZ549" s="1125"/>
      <c r="DA549" s="1125"/>
      <c r="DB549" s="1125"/>
      <c r="DC549" s="1125"/>
      <c r="DD549" s="1125"/>
      <c r="DE549" s="1125"/>
      <c r="DF549" s="1125"/>
      <c r="DG549" s="1125"/>
      <c r="DH549" s="1125"/>
      <c r="DI549" s="1125"/>
      <c r="DJ549" s="1125"/>
      <c r="DK549" s="1125"/>
      <c r="DL549" s="1125"/>
      <c r="DM549" s="1125"/>
      <c r="DN549" s="1125"/>
      <c r="DO549" s="1125"/>
      <c r="DP549" s="1125"/>
      <c r="DQ549" s="1125"/>
      <c r="DR549" s="1125"/>
      <c r="DS549" s="1125"/>
      <c r="DT549" s="1125"/>
      <c r="DU549" s="1125"/>
      <c r="DV549" s="1125"/>
      <c r="DW549" s="1125"/>
      <c r="DX549" s="1125"/>
      <c r="DY549" s="1125"/>
      <c r="DZ549" s="1125"/>
      <c r="EA549" s="1125"/>
      <c r="EB549" s="1125"/>
      <c r="EC549" s="1125"/>
      <c r="ED549" s="1125"/>
      <c r="EE549" s="1125"/>
      <c r="EF549" s="1125"/>
      <c r="EG549" s="1125"/>
      <c r="EH549" s="1125"/>
      <c r="EI549" s="1125"/>
      <c r="EJ549" s="1125"/>
      <c r="EK549" s="1125"/>
      <c r="EL549" s="1125"/>
      <c r="EM549" s="1125"/>
      <c r="EN549" s="1125"/>
      <c r="EO549" s="1125"/>
      <c r="EP549" s="1125"/>
      <c r="EQ549" s="1125"/>
      <c r="ER549" s="1125"/>
      <c r="ES549" s="1125"/>
      <c r="ET549" s="1125"/>
      <c r="EU549" s="1125"/>
      <c r="EV549" s="1125"/>
      <c r="EW549" s="1125"/>
      <c r="EX549" s="1125"/>
      <c r="EY549" s="1125"/>
      <c r="EZ549" s="1125"/>
      <c r="FA549" s="1125"/>
      <c r="FB549" s="1125"/>
      <c r="FC549" s="1125"/>
      <c r="FD549" s="1125"/>
      <c r="FE549" s="1125"/>
      <c r="FF549" s="1125"/>
      <c r="FG549" s="1125"/>
      <c r="FH549" s="1125"/>
      <c r="FI549" s="1125"/>
      <c r="FJ549" s="1125"/>
      <c r="FK549" s="1125"/>
      <c r="FL549" s="1125"/>
      <c r="FM549" s="1125"/>
      <c r="FN549" s="1125"/>
      <c r="FO549" s="1125"/>
      <c r="FP549" s="1125"/>
      <c r="FQ549" s="1125"/>
      <c r="FR549" s="1125"/>
      <c r="FS549" s="1125"/>
      <c r="FT549" s="1125"/>
      <c r="FU549" s="1125"/>
      <c r="FV549" s="1125"/>
      <c r="FW549" s="1125"/>
      <c r="FX549" s="1125"/>
      <c r="FY549" s="1125"/>
      <c r="FZ549" s="1125"/>
      <c r="GA549" s="1125"/>
      <c r="GB549" s="1125"/>
      <c r="GC549" s="1125"/>
      <c r="GD549" s="1125"/>
      <c r="GE549" s="1125"/>
      <c r="GF549" s="1125"/>
      <c r="GG549" s="1125"/>
      <c r="GH549" s="1125"/>
      <c r="GI549" s="1125"/>
      <c r="GJ549" s="1125"/>
      <c r="GK549" s="1125"/>
      <c r="GL549" s="1125"/>
      <c r="GM549" s="1125"/>
      <c r="GN549" s="1125"/>
      <c r="GO549" s="1125"/>
      <c r="GP549" s="1125"/>
      <c r="GQ549" s="1125"/>
      <c r="GR549" s="1125"/>
      <c r="GS549" s="1125"/>
      <c r="GT549" s="1125"/>
      <c r="GU549" s="1125"/>
    </row>
    <row r="550" spans="1:203" hidden="1" outlineLevel="1" x14ac:dyDescent="0.2">
      <c r="A550" s="1307" t="s">
        <v>954</v>
      </c>
      <c r="B550" s="1228" t="s">
        <v>1679</v>
      </c>
      <c r="C550" s="1173"/>
      <c r="D550" s="1173"/>
      <c r="E550" s="1178">
        <v>0</v>
      </c>
      <c r="F550" s="1169">
        <f t="shared" si="776"/>
        <v>0</v>
      </c>
      <c r="G550" s="1178">
        <v>0</v>
      </c>
      <c r="H550" s="1169"/>
      <c r="I550" s="1169"/>
      <c r="J550" s="1169"/>
      <c r="K550" s="1224"/>
      <c r="L550" s="1180">
        <v>0</v>
      </c>
      <c r="M550" s="1173">
        <f t="shared" si="777"/>
        <v>0</v>
      </c>
      <c r="N550" s="1180">
        <v>0</v>
      </c>
      <c r="O550" s="1173"/>
      <c r="P550" s="1173"/>
      <c r="Q550" s="1224"/>
      <c r="R550" s="1180">
        <v>0</v>
      </c>
      <c r="S550" s="1173">
        <f t="shared" si="778"/>
        <v>0</v>
      </c>
      <c r="T550" s="1180">
        <v>0</v>
      </c>
      <c r="U550" s="1173"/>
      <c r="V550" s="1173"/>
      <c r="W550" s="1226"/>
      <c r="X550" s="1180">
        <v>0</v>
      </c>
      <c r="Y550" s="1173">
        <f t="shared" si="779"/>
        <v>0</v>
      </c>
      <c r="Z550" s="1180">
        <v>0</v>
      </c>
      <c r="AA550" s="1173"/>
      <c r="AB550" s="1173"/>
      <c r="AC550" s="1224"/>
      <c r="AD550" s="1180">
        <v>0</v>
      </c>
      <c r="AE550" s="1173">
        <f t="shared" si="780"/>
        <v>0</v>
      </c>
      <c r="AF550" s="1180">
        <v>0</v>
      </c>
      <c r="AG550" s="1173"/>
      <c r="AH550" s="1173"/>
      <c r="AI550" s="1224"/>
      <c r="AJ550" s="1180">
        <v>0</v>
      </c>
      <c r="AK550" s="1173">
        <f t="shared" si="781"/>
        <v>0</v>
      </c>
      <c r="AL550" s="1180">
        <v>0</v>
      </c>
      <c r="AM550" s="1173"/>
      <c r="AN550" s="1173"/>
      <c r="AO550" s="1224"/>
      <c r="AP550" s="1180">
        <v>0</v>
      </c>
      <c r="AQ550" s="1173">
        <f t="shared" si="782"/>
        <v>0</v>
      </c>
      <c r="AR550" s="1180">
        <v>0</v>
      </c>
      <c r="AS550" s="1173"/>
      <c r="AT550" s="1173"/>
      <c r="AU550" s="1224"/>
      <c r="AV550" s="1180">
        <v>0</v>
      </c>
      <c r="AW550" s="1173">
        <f t="shared" si="783"/>
        <v>0</v>
      </c>
      <c r="AX550" s="1180">
        <v>0</v>
      </c>
      <c r="AY550" s="1173"/>
      <c r="AZ550" s="1173"/>
      <c r="BA550" s="1224"/>
      <c r="BB550" s="1178">
        <v>0</v>
      </c>
      <c r="BC550" s="1169">
        <f t="shared" si="784"/>
        <v>0</v>
      </c>
      <c r="BD550" s="1178">
        <v>0</v>
      </c>
      <c r="BE550" s="1169"/>
      <c r="BF550" s="1169"/>
      <c r="BG550" s="1169"/>
      <c r="BH550" s="1166">
        <f t="shared" si="787"/>
        <v>0</v>
      </c>
      <c r="BI550" s="1178">
        <v>0</v>
      </c>
      <c r="BJ550" s="1169">
        <f t="shared" si="785"/>
        <v>0</v>
      </c>
      <c r="BK550" s="1178">
        <v>0</v>
      </c>
      <c r="BL550" s="1169"/>
      <c r="BM550" s="1169"/>
      <c r="BN550" s="1166">
        <f t="shared" si="788"/>
        <v>0</v>
      </c>
      <c r="BO550" s="1178">
        <v>0</v>
      </c>
      <c r="BP550" s="1169">
        <f t="shared" si="786"/>
        <v>0</v>
      </c>
      <c r="BQ550" s="1178">
        <v>0</v>
      </c>
      <c r="BR550" s="1169"/>
      <c r="BS550" s="1169"/>
    </row>
    <row r="551" spans="1:203" ht="28.5" hidden="1" outlineLevel="1" x14ac:dyDescent="0.2">
      <c r="A551" s="1307" t="s">
        <v>955</v>
      </c>
      <c r="B551" s="1228" t="s">
        <v>489</v>
      </c>
      <c r="C551" s="1173" t="s">
        <v>1261</v>
      </c>
      <c r="D551" s="1173">
        <v>94</v>
      </c>
      <c r="E551" s="1178">
        <v>393</v>
      </c>
      <c r="F551" s="1223">
        <f t="shared" si="776"/>
        <v>36942</v>
      </c>
      <c r="G551" s="1178">
        <v>390</v>
      </c>
      <c r="H551" s="1223">
        <f t="shared" ref="H551:H558" si="789">D551*G551</f>
        <v>36660</v>
      </c>
      <c r="I551" s="1169">
        <f t="shared" ref="I551:I570" si="790">E551*D551+G551*D551</f>
        <v>73602</v>
      </c>
      <c r="J551" s="1169"/>
      <c r="K551" s="1224"/>
      <c r="L551" s="1180">
        <v>393</v>
      </c>
      <c r="M551" s="1226">
        <f t="shared" si="777"/>
        <v>0</v>
      </c>
      <c r="N551" s="1180">
        <v>390</v>
      </c>
      <c r="O551" s="1226">
        <f t="shared" ref="O551:O558" si="791">K551*N551</f>
        <v>0</v>
      </c>
      <c r="P551" s="1173">
        <f t="shared" ref="P551:P570" si="792">L551*K551+N551*K551</f>
        <v>0</v>
      </c>
      <c r="Q551" s="1224"/>
      <c r="R551" s="1180">
        <v>393</v>
      </c>
      <c r="S551" s="1226">
        <f t="shared" si="778"/>
        <v>0</v>
      </c>
      <c r="T551" s="1180">
        <v>390</v>
      </c>
      <c r="U551" s="1226">
        <f t="shared" ref="U551:U558" si="793">Q551*T551</f>
        <v>0</v>
      </c>
      <c r="V551" s="1173">
        <f t="shared" ref="V551:V570" si="794">R551*Q551+T551*Q551</f>
        <v>0</v>
      </c>
      <c r="W551" s="1226"/>
      <c r="X551" s="1180">
        <v>393</v>
      </c>
      <c r="Y551" s="1226">
        <f t="shared" si="779"/>
        <v>0</v>
      </c>
      <c r="Z551" s="1180">
        <v>390</v>
      </c>
      <c r="AA551" s="1226">
        <f t="shared" ref="AA551:AA558" si="795">W551*Z551</f>
        <v>0</v>
      </c>
      <c r="AB551" s="1173">
        <f t="shared" ref="AB551:AB570" si="796">X551*W551+Z551*W551</f>
        <v>0</v>
      </c>
      <c r="AC551" s="1224"/>
      <c r="AD551" s="1180">
        <v>393</v>
      </c>
      <c r="AE551" s="1226">
        <f t="shared" si="780"/>
        <v>0</v>
      </c>
      <c r="AF551" s="1180">
        <v>390</v>
      </c>
      <c r="AG551" s="1226">
        <f t="shared" ref="AG551:AG558" si="797">AC551*AF551</f>
        <v>0</v>
      </c>
      <c r="AH551" s="1173">
        <f t="shared" ref="AH551:AH570" si="798">AD551*AC551+AF551*AC551</f>
        <v>0</v>
      </c>
      <c r="AI551" s="1224"/>
      <c r="AJ551" s="1180">
        <v>393</v>
      </c>
      <c r="AK551" s="1226">
        <f t="shared" si="781"/>
        <v>0</v>
      </c>
      <c r="AL551" s="1180">
        <v>390</v>
      </c>
      <c r="AM551" s="1226">
        <f t="shared" ref="AM551:AM558" si="799">AI551*AL551</f>
        <v>0</v>
      </c>
      <c r="AN551" s="1173">
        <f t="shared" ref="AN551:AN570" si="800">AJ551*AI551+AL551*AI551</f>
        <v>0</v>
      </c>
      <c r="AO551" s="1224"/>
      <c r="AP551" s="1180">
        <v>393</v>
      </c>
      <c r="AQ551" s="1226">
        <f t="shared" si="782"/>
        <v>0</v>
      </c>
      <c r="AR551" s="1180">
        <v>390</v>
      </c>
      <c r="AS551" s="1226">
        <f t="shared" ref="AS551:AS558" si="801">AO551*AR551</f>
        <v>0</v>
      </c>
      <c r="AT551" s="1173">
        <f t="shared" ref="AT551:AT570" si="802">AP551*AO551+AR551*AO551</f>
        <v>0</v>
      </c>
      <c r="AU551" s="1224"/>
      <c r="AV551" s="1180">
        <v>393</v>
      </c>
      <c r="AW551" s="1226">
        <f t="shared" si="783"/>
        <v>0</v>
      </c>
      <c r="AX551" s="1180">
        <v>390</v>
      </c>
      <c r="AY551" s="1226">
        <f t="shared" ref="AY551:AY558" si="803">AU551*AX551</f>
        <v>0</v>
      </c>
      <c r="AZ551" s="1173">
        <f t="shared" ref="AZ551:AZ570" si="804">AV551*AU551+AX551*AU551</f>
        <v>0</v>
      </c>
      <c r="BA551" s="1224"/>
      <c r="BB551" s="1178">
        <v>393</v>
      </c>
      <c r="BC551" s="1223">
        <f t="shared" si="784"/>
        <v>0</v>
      </c>
      <c r="BD551" s="1178">
        <v>390</v>
      </c>
      <c r="BE551" s="1223">
        <f t="shared" ref="BE551:BE558" si="805">BA551*BD551</f>
        <v>0</v>
      </c>
      <c r="BF551" s="1169">
        <f t="shared" ref="BF551:BF570" si="806">BB551*BA551+BD551*BA551</f>
        <v>0</v>
      </c>
      <c r="BG551" s="1169"/>
      <c r="BH551" s="1166">
        <f t="shared" si="787"/>
        <v>0</v>
      </c>
      <c r="BI551" s="1178">
        <v>393</v>
      </c>
      <c r="BJ551" s="1223">
        <f t="shared" si="785"/>
        <v>0</v>
      </c>
      <c r="BK551" s="1178">
        <v>390</v>
      </c>
      <c r="BL551" s="1223">
        <f t="shared" ref="BL551:BL558" si="807">BH551*BK551</f>
        <v>0</v>
      </c>
      <c r="BM551" s="1169">
        <f t="shared" ref="BM551:BM570" si="808">BI551*BH551+BK551*BH551</f>
        <v>0</v>
      </c>
      <c r="BN551" s="1166">
        <f t="shared" si="788"/>
        <v>94</v>
      </c>
      <c r="BO551" s="1178">
        <v>393</v>
      </c>
      <c r="BP551" s="1223">
        <f t="shared" si="786"/>
        <v>36942</v>
      </c>
      <c r="BQ551" s="1178">
        <v>390</v>
      </c>
      <c r="BR551" s="1223">
        <f t="shared" ref="BR551:BR558" si="809">BN551*BQ551</f>
        <v>36660</v>
      </c>
      <c r="BS551" s="1169">
        <f t="shared" ref="BS551:BS570" si="810">BO551*BN551+BQ551*BN551</f>
        <v>73602</v>
      </c>
    </row>
    <row r="552" spans="1:203" ht="28.5" outlineLevel="1" x14ac:dyDescent="0.2">
      <c r="A552" s="1307" t="s">
        <v>956</v>
      </c>
      <c r="B552" s="1228" t="s">
        <v>490</v>
      </c>
      <c r="C552" s="1173" t="s">
        <v>1678</v>
      </c>
      <c r="D552" s="1173">
        <v>40</v>
      </c>
      <c r="E552" s="1178">
        <v>471.6</v>
      </c>
      <c r="F552" s="1223">
        <f t="shared" si="776"/>
        <v>18864</v>
      </c>
      <c r="G552" s="1178">
        <v>585</v>
      </c>
      <c r="H552" s="1223">
        <f t="shared" si="789"/>
        <v>23400</v>
      </c>
      <c r="I552" s="1169">
        <f t="shared" si="790"/>
        <v>42264</v>
      </c>
      <c r="J552" s="1169"/>
      <c r="K552" s="1224"/>
      <c r="L552" s="1180">
        <v>471.6</v>
      </c>
      <c r="M552" s="1226">
        <f t="shared" si="777"/>
        <v>0</v>
      </c>
      <c r="N552" s="1180">
        <v>585</v>
      </c>
      <c r="O552" s="1226">
        <f t="shared" si="791"/>
        <v>0</v>
      </c>
      <c r="P552" s="1173">
        <f t="shared" si="792"/>
        <v>0</v>
      </c>
      <c r="Q552" s="1224"/>
      <c r="R552" s="1180">
        <v>471.6</v>
      </c>
      <c r="S552" s="1226">
        <f t="shared" si="778"/>
        <v>0</v>
      </c>
      <c r="T552" s="1180">
        <v>585</v>
      </c>
      <c r="U552" s="1226">
        <f t="shared" si="793"/>
        <v>0</v>
      </c>
      <c r="V552" s="1173">
        <f t="shared" si="794"/>
        <v>0</v>
      </c>
      <c r="W552" s="1226">
        <v>28</v>
      </c>
      <c r="X552" s="1180">
        <v>471.6</v>
      </c>
      <c r="Y552" s="1226">
        <f t="shared" si="779"/>
        <v>13204.800000000001</v>
      </c>
      <c r="Z552" s="1180">
        <v>585</v>
      </c>
      <c r="AA552" s="1226">
        <f t="shared" si="795"/>
        <v>16380</v>
      </c>
      <c r="AB552" s="1173">
        <f t="shared" si="796"/>
        <v>29584.800000000003</v>
      </c>
      <c r="AC552" s="1224"/>
      <c r="AD552" s="1180">
        <v>471.6</v>
      </c>
      <c r="AE552" s="1226">
        <f t="shared" si="780"/>
        <v>0</v>
      </c>
      <c r="AF552" s="1180">
        <v>585</v>
      </c>
      <c r="AG552" s="1226">
        <f t="shared" si="797"/>
        <v>0</v>
      </c>
      <c r="AH552" s="1173">
        <f t="shared" si="798"/>
        <v>0</v>
      </c>
      <c r="AI552" s="1224"/>
      <c r="AJ552" s="1180">
        <v>471.6</v>
      </c>
      <c r="AK552" s="1226">
        <f t="shared" si="781"/>
        <v>0</v>
      </c>
      <c r="AL552" s="1180">
        <v>585</v>
      </c>
      <c r="AM552" s="1226">
        <f t="shared" si="799"/>
        <v>0</v>
      </c>
      <c r="AN552" s="1173">
        <f t="shared" si="800"/>
        <v>0</v>
      </c>
      <c r="AO552" s="1224"/>
      <c r="AP552" s="1180">
        <v>471.6</v>
      </c>
      <c r="AQ552" s="1226">
        <f t="shared" si="782"/>
        <v>0</v>
      </c>
      <c r="AR552" s="1180">
        <v>585</v>
      </c>
      <c r="AS552" s="1226">
        <f t="shared" si="801"/>
        <v>0</v>
      </c>
      <c r="AT552" s="1173">
        <f t="shared" si="802"/>
        <v>0</v>
      </c>
      <c r="AU552" s="1224"/>
      <c r="AV552" s="1180">
        <v>471.6</v>
      </c>
      <c r="AW552" s="1226">
        <f t="shared" si="783"/>
        <v>0</v>
      </c>
      <c r="AX552" s="1180">
        <v>585</v>
      </c>
      <c r="AY552" s="1226">
        <f t="shared" si="803"/>
        <v>0</v>
      </c>
      <c r="AZ552" s="1173">
        <f t="shared" si="804"/>
        <v>0</v>
      </c>
      <c r="BA552" s="1224"/>
      <c r="BB552" s="1178">
        <v>471.6</v>
      </c>
      <c r="BC552" s="1223">
        <f t="shared" si="784"/>
        <v>0</v>
      </c>
      <c r="BD552" s="1178">
        <v>585</v>
      </c>
      <c r="BE552" s="1223">
        <f t="shared" si="805"/>
        <v>0</v>
      </c>
      <c r="BF552" s="1169">
        <f t="shared" si="806"/>
        <v>0</v>
      </c>
      <c r="BG552" s="1169"/>
      <c r="BH552" s="1166">
        <f t="shared" si="787"/>
        <v>28</v>
      </c>
      <c r="BI552" s="1178">
        <v>471.6</v>
      </c>
      <c r="BJ552" s="1223">
        <f t="shared" si="785"/>
        <v>13204.800000000001</v>
      </c>
      <c r="BK552" s="1178">
        <v>585</v>
      </c>
      <c r="BL552" s="1223">
        <f t="shared" si="807"/>
        <v>16380</v>
      </c>
      <c r="BM552" s="1169">
        <f t="shared" si="808"/>
        <v>29584.800000000003</v>
      </c>
      <c r="BN552" s="1166">
        <f t="shared" si="788"/>
        <v>12</v>
      </c>
      <c r="BO552" s="1178">
        <v>471.6</v>
      </c>
      <c r="BP552" s="1223">
        <f t="shared" si="786"/>
        <v>5659.2000000000007</v>
      </c>
      <c r="BQ552" s="1178">
        <v>585</v>
      </c>
      <c r="BR552" s="1223">
        <f t="shared" si="809"/>
        <v>7020</v>
      </c>
      <c r="BS552" s="1169">
        <f t="shared" si="810"/>
        <v>12679.2</v>
      </c>
    </row>
    <row r="553" spans="1:203" ht="28.5" hidden="1" outlineLevel="1" x14ac:dyDescent="0.2">
      <c r="A553" s="1307" t="s">
        <v>957</v>
      </c>
      <c r="B553" s="1228" t="s">
        <v>491</v>
      </c>
      <c r="C553" s="1173" t="s">
        <v>1678</v>
      </c>
      <c r="D553" s="1173">
        <v>94</v>
      </c>
      <c r="E553" s="1178">
        <v>455.88</v>
      </c>
      <c r="F553" s="1223">
        <f t="shared" si="776"/>
        <v>42852.72</v>
      </c>
      <c r="G553" s="1178">
        <v>468</v>
      </c>
      <c r="H553" s="1223">
        <f t="shared" si="789"/>
        <v>43992</v>
      </c>
      <c r="I553" s="1169">
        <f t="shared" si="790"/>
        <v>86844.72</v>
      </c>
      <c r="J553" s="1169"/>
      <c r="K553" s="1224"/>
      <c r="L553" s="1180">
        <v>455.88</v>
      </c>
      <c r="M553" s="1226">
        <f t="shared" si="777"/>
        <v>0</v>
      </c>
      <c r="N553" s="1180">
        <v>468</v>
      </c>
      <c r="O553" s="1226">
        <f t="shared" si="791"/>
        <v>0</v>
      </c>
      <c r="P553" s="1173">
        <f t="shared" si="792"/>
        <v>0</v>
      </c>
      <c r="Q553" s="1224"/>
      <c r="R553" s="1180">
        <v>455.88</v>
      </c>
      <c r="S553" s="1226">
        <f t="shared" si="778"/>
        <v>0</v>
      </c>
      <c r="T553" s="1180">
        <v>468</v>
      </c>
      <c r="U553" s="1226">
        <f t="shared" si="793"/>
        <v>0</v>
      </c>
      <c r="V553" s="1173">
        <f t="shared" si="794"/>
        <v>0</v>
      </c>
      <c r="W553" s="1226"/>
      <c r="X553" s="1180">
        <v>455.88</v>
      </c>
      <c r="Y553" s="1226">
        <f t="shared" si="779"/>
        <v>0</v>
      </c>
      <c r="Z553" s="1180">
        <v>468</v>
      </c>
      <c r="AA553" s="1226">
        <f t="shared" si="795"/>
        <v>0</v>
      </c>
      <c r="AB553" s="1173">
        <f t="shared" si="796"/>
        <v>0</v>
      </c>
      <c r="AC553" s="1224"/>
      <c r="AD553" s="1180">
        <v>455.88</v>
      </c>
      <c r="AE553" s="1226">
        <f t="shared" si="780"/>
        <v>0</v>
      </c>
      <c r="AF553" s="1180">
        <v>468</v>
      </c>
      <c r="AG553" s="1226">
        <f t="shared" si="797"/>
        <v>0</v>
      </c>
      <c r="AH553" s="1173">
        <f t="shared" si="798"/>
        <v>0</v>
      </c>
      <c r="AI553" s="1224"/>
      <c r="AJ553" s="1180">
        <v>455.88</v>
      </c>
      <c r="AK553" s="1226">
        <f t="shared" si="781"/>
        <v>0</v>
      </c>
      <c r="AL553" s="1180">
        <v>468</v>
      </c>
      <c r="AM553" s="1226">
        <f t="shared" si="799"/>
        <v>0</v>
      </c>
      <c r="AN553" s="1173">
        <f t="shared" si="800"/>
        <v>0</v>
      </c>
      <c r="AO553" s="1224"/>
      <c r="AP553" s="1180">
        <v>455.88</v>
      </c>
      <c r="AQ553" s="1226">
        <f t="shared" si="782"/>
        <v>0</v>
      </c>
      <c r="AR553" s="1180">
        <v>468</v>
      </c>
      <c r="AS553" s="1226">
        <f t="shared" si="801"/>
        <v>0</v>
      </c>
      <c r="AT553" s="1173">
        <f t="shared" si="802"/>
        <v>0</v>
      </c>
      <c r="AU553" s="1224"/>
      <c r="AV553" s="1180">
        <v>455.88</v>
      </c>
      <c r="AW553" s="1226">
        <f t="shared" si="783"/>
        <v>0</v>
      </c>
      <c r="AX553" s="1180">
        <v>468</v>
      </c>
      <c r="AY553" s="1226">
        <f t="shared" si="803"/>
        <v>0</v>
      </c>
      <c r="AZ553" s="1173">
        <f t="shared" si="804"/>
        <v>0</v>
      </c>
      <c r="BA553" s="1224"/>
      <c r="BB553" s="1178">
        <v>455.88</v>
      </c>
      <c r="BC553" s="1223">
        <f t="shared" si="784"/>
        <v>0</v>
      </c>
      <c r="BD553" s="1178">
        <v>468</v>
      </c>
      <c r="BE553" s="1223">
        <f t="shared" si="805"/>
        <v>0</v>
      </c>
      <c r="BF553" s="1169">
        <f t="shared" si="806"/>
        <v>0</v>
      </c>
      <c r="BG553" s="1169"/>
      <c r="BH553" s="1166">
        <f t="shared" si="787"/>
        <v>0</v>
      </c>
      <c r="BI553" s="1178">
        <v>455.88</v>
      </c>
      <c r="BJ553" s="1223">
        <f t="shared" si="785"/>
        <v>0</v>
      </c>
      <c r="BK553" s="1178">
        <v>468</v>
      </c>
      <c r="BL553" s="1223">
        <f t="shared" si="807"/>
        <v>0</v>
      </c>
      <c r="BM553" s="1169">
        <f t="shared" si="808"/>
        <v>0</v>
      </c>
      <c r="BN553" s="1166">
        <f t="shared" si="788"/>
        <v>94</v>
      </c>
      <c r="BO553" s="1178">
        <v>455.88</v>
      </c>
      <c r="BP553" s="1223">
        <f t="shared" si="786"/>
        <v>42852.72</v>
      </c>
      <c r="BQ553" s="1178">
        <v>468</v>
      </c>
      <c r="BR553" s="1223">
        <f t="shared" si="809"/>
        <v>43992</v>
      </c>
      <c r="BS553" s="1169">
        <f t="shared" si="810"/>
        <v>86844.72</v>
      </c>
    </row>
    <row r="554" spans="1:203" ht="28.5" outlineLevel="1" x14ac:dyDescent="0.2">
      <c r="A554" s="1307" t="s">
        <v>958</v>
      </c>
      <c r="B554" s="1228" t="s">
        <v>492</v>
      </c>
      <c r="C554" s="1173" t="s">
        <v>1261</v>
      </c>
      <c r="D554" s="1173">
        <v>7</v>
      </c>
      <c r="E554" s="1178">
        <v>605.22</v>
      </c>
      <c r="F554" s="1223">
        <f t="shared" si="776"/>
        <v>4236.54</v>
      </c>
      <c r="G554" s="1178">
        <v>605.28</v>
      </c>
      <c r="H554" s="1223">
        <f t="shared" si="789"/>
        <v>4236.96</v>
      </c>
      <c r="I554" s="1169">
        <f t="shared" si="790"/>
        <v>8473.5</v>
      </c>
      <c r="J554" s="1169"/>
      <c r="K554" s="1224"/>
      <c r="L554" s="1180">
        <v>605.22</v>
      </c>
      <c r="M554" s="1226">
        <f t="shared" si="777"/>
        <v>0</v>
      </c>
      <c r="N554" s="1180">
        <v>605.28</v>
      </c>
      <c r="O554" s="1226">
        <f t="shared" si="791"/>
        <v>0</v>
      </c>
      <c r="P554" s="1173">
        <f t="shared" si="792"/>
        <v>0</v>
      </c>
      <c r="Q554" s="1224"/>
      <c r="R554" s="1180">
        <v>605.22</v>
      </c>
      <c r="S554" s="1226">
        <f t="shared" si="778"/>
        <v>0</v>
      </c>
      <c r="T554" s="1180">
        <v>605.28</v>
      </c>
      <c r="U554" s="1226">
        <f t="shared" si="793"/>
        <v>0</v>
      </c>
      <c r="V554" s="1173">
        <f t="shared" si="794"/>
        <v>0</v>
      </c>
      <c r="W554" s="1226">
        <v>5</v>
      </c>
      <c r="X554" s="1180">
        <v>605.22</v>
      </c>
      <c r="Y554" s="1226">
        <f t="shared" si="779"/>
        <v>3026.1000000000004</v>
      </c>
      <c r="Z554" s="1180">
        <v>605.28</v>
      </c>
      <c r="AA554" s="1226">
        <f t="shared" si="795"/>
        <v>3026.3999999999996</v>
      </c>
      <c r="AB554" s="1173">
        <f t="shared" si="796"/>
        <v>6052.5</v>
      </c>
      <c r="AC554" s="1224"/>
      <c r="AD554" s="1180">
        <v>605.22</v>
      </c>
      <c r="AE554" s="1226">
        <f t="shared" si="780"/>
        <v>0</v>
      </c>
      <c r="AF554" s="1180">
        <v>605.28</v>
      </c>
      <c r="AG554" s="1226">
        <f t="shared" si="797"/>
        <v>0</v>
      </c>
      <c r="AH554" s="1173">
        <f t="shared" si="798"/>
        <v>0</v>
      </c>
      <c r="AI554" s="1224"/>
      <c r="AJ554" s="1180">
        <v>605.22</v>
      </c>
      <c r="AK554" s="1226">
        <f t="shared" si="781"/>
        <v>0</v>
      </c>
      <c r="AL554" s="1180">
        <v>605.28</v>
      </c>
      <c r="AM554" s="1226">
        <f t="shared" si="799"/>
        <v>0</v>
      </c>
      <c r="AN554" s="1173">
        <f t="shared" si="800"/>
        <v>0</v>
      </c>
      <c r="AO554" s="1224"/>
      <c r="AP554" s="1180">
        <v>605.22</v>
      </c>
      <c r="AQ554" s="1226">
        <f t="shared" si="782"/>
        <v>0</v>
      </c>
      <c r="AR554" s="1180">
        <v>605.28</v>
      </c>
      <c r="AS554" s="1226">
        <f t="shared" si="801"/>
        <v>0</v>
      </c>
      <c r="AT554" s="1173">
        <f t="shared" si="802"/>
        <v>0</v>
      </c>
      <c r="AU554" s="1224"/>
      <c r="AV554" s="1180">
        <v>605.22</v>
      </c>
      <c r="AW554" s="1226">
        <f t="shared" si="783"/>
        <v>0</v>
      </c>
      <c r="AX554" s="1180">
        <v>605.28</v>
      </c>
      <c r="AY554" s="1226">
        <f t="shared" si="803"/>
        <v>0</v>
      </c>
      <c r="AZ554" s="1173">
        <f t="shared" si="804"/>
        <v>0</v>
      </c>
      <c r="BA554" s="1224"/>
      <c r="BB554" s="1178">
        <v>605.22</v>
      </c>
      <c r="BC554" s="1223">
        <f t="shared" si="784"/>
        <v>0</v>
      </c>
      <c r="BD554" s="1178">
        <v>605.28</v>
      </c>
      <c r="BE554" s="1223">
        <f t="shared" si="805"/>
        <v>0</v>
      </c>
      <c r="BF554" s="1169">
        <f t="shared" si="806"/>
        <v>0</v>
      </c>
      <c r="BG554" s="1169"/>
      <c r="BH554" s="1166">
        <f t="shared" si="787"/>
        <v>5</v>
      </c>
      <c r="BI554" s="1178">
        <v>605.22</v>
      </c>
      <c r="BJ554" s="1223">
        <f t="shared" si="785"/>
        <v>3026.1000000000004</v>
      </c>
      <c r="BK554" s="1178">
        <v>605.28</v>
      </c>
      <c r="BL554" s="1223">
        <f t="shared" si="807"/>
        <v>3026.3999999999996</v>
      </c>
      <c r="BM554" s="1169">
        <f t="shared" si="808"/>
        <v>6052.5</v>
      </c>
      <c r="BN554" s="1166">
        <f t="shared" si="788"/>
        <v>2</v>
      </c>
      <c r="BO554" s="1178">
        <v>605.22</v>
      </c>
      <c r="BP554" s="1223">
        <f t="shared" si="786"/>
        <v>1210.44</v>
      </c>
      <c r="BQ554" s="1178">
        <v>605.28</v>
      </c>
      <c r="BR554" s="1223">
        <f t="shared" si="809"/>
        <v>1210.56</v>
      </c>
      <c r="BS554" s="1169">
        <f t="shared" si="810"/>
        <v>2421</v>
      </c>
    </row>
    <row r="555" spans="1:203" ht="28.5" outlineLevel="1" x14ac:dyDescent="0.2">
      <c r="A555" s="1307" t="s">
        <v>959</v>
      </c>
      <c r="B555" s="1228" t="s">
        <v>1680</v>
      </c>
      <c r="C555" s="1173" t="s">
        <v>1261</v>
      </c>
      <c r="D555" s="1173">
        <v>32</v>
      </c>
      <c r="E555" s="1178">
        <v>581.64</v>
      </c>
      <c r="F555" s="1223">
        <f t="shared" si="776"/>
        <v>18612.48</v>
      </c>
      <c r="G555" s="1178">
        <v>1794</v>
      </c>
      <c r="H555" s="1223">
        <f t="shared" si="789"/>
        <v>57408</v>
      </c>
      <c r="I555" s="1169">
        <f t="shared" si="790"/>
        <v>76020.479999999996</v>
      </c>
      <c r="J555" s="1169"/>
      <c r="K555" s="1224"/>
      <c r="L555" s="1180">
        <v>581.64</v>
      </c>
      <c r="M555" s="1226">
        <f t="shared" si="777"/>
        <v>0</v>
      </c>
      <c r="N555" s="1180">
        <v>1794</v>
      </c>
      <c r="O555" s="1226">
        <f t="shared" si="791"/>
        <v>0</v>
      </c>
      <c r="P555" s="1173">
        <f t="shared" si="792"/>
        <v>0</v>
      </c>
      <c r="Q555" s="1224"/>
      <c r="R555" s="1180">
        <v>581.64</v>
      </c>
      <c r="S555" s="1226">
        <f t="shared" si="778"/>
        <v>0</v>
      </c>
      <c r="T555" s="1180">
        <v>1794</v>
      </c>
      <c r="U555" s="1226">
        <f t="shared" si="793"/>
        <v>0</v>
      </c>
      <c r="V555" s="1173">
        <f t="shared" si="794"/>
        <v>0</v>
      </c>
      <c r="W555" s="1226">
        <v>26</v>
      </c>
      <c r="X555" s="1180">
        <v>581.64</v>
      </c>
      <c r="Y555" s="1226">
        <f t="shared" si="779"/>
        <v>15122.64</v>
      </c>
      <c r="Z555" s="1180">
        <v>1794</v>
      </c>
      <c r="AA555" s="1226">
        <f t="shared" si="795"/>
        <v>46644</v>
      </c>
      <c r="AB555" s="1173">
        <f t="shared" si="796"/>
        <v>61766.64</v>
      </c>
      <c r="AC555" s="1224"/>
      <c r="AD555" s="1180">
        <v>581.64</v>
      </c>
      <c r="AE555" s="1226">
        <f t="shared" si="780"/>
        <v>0</v>
      </c>
      <c r="AF555" s="1180">
        <v>1794</v>
      </c>
      <c r="AG555" s="1226">
        <f t="shared" si="797"/>
        <v>0</v>
      </c>
      <c r="AH555" s="1173">
        <f t="shared" si="798"/>
        <v>0</v>
      </c>
      <c r="AI555" s="1224"/>
      <c r="AJ555" s="1180">
        <v>581.64</v>
      </c>
      <c r="AK555" s="1226">
        <f t="shared" si="781"/>
        <v>0</v>
      </c>
      <c r="AL555" s="1180">
        <v>1794</v>
      </c>
      <c r="AM555" s="1226">
        <f t="shared" si="799"/>
        <v>0</v>
      </c>
      <c r="AN555" s="1173">
        <f t="shared" si="800"/>
        <v>0</v>
      </c>
      <c r="AO555" s="1224"/>
      <c r="AP555" s="1180">
        <v>581.64</v>
      </c>
      <c r="AQ555" s="1226">
        <f t="shared" si="782"/>
        <v>0</v>
      </c>
      <c r="AR555" s="1180">
        <v>1794</v>
      </c>
      <c r="AS555" s="1226">
        <f t="shared" si="801"/>
        <v>0</v>
      </c>
      <c r="AT555" s="1173">
        <f t="shared" si="802"/>
        <v>0</v>
      </c>
      <c r="AU555" s="1224"/>
      <c r="AV555" s="1180">
        <v>581.64</v>
      </c>
      <c r="AW555" s="1226">
        <f t="shared" si="783"/>
        <v>0</v>
      </c>
      <c r="AX555" s="1180">
        <v>1794</v>
      </c>
      <c r="AY555" s="1226">
        <f t="shared" si="803"/>
        <v>0</v>
      </c>
      <c r="AZ555" s="1173">
        <f t="shared" si="804"/>
        <v>0</v>
      </c>
      <c r="BA555" s="1224"/>
      <c r="BB555" s="1178">
        <v>581.64</v>
      </c>
      <c r="BC555" s="1223">
        <f t="shared" si="784"/>
        <v>0</v>
      </c>
      <c r="BD555" s="1178">
        <v>1794</v>
      </c>
      <c r="BE555" s="1223">
        <f t="shared" si="805"/>
        <v>0</v>
      </c>
      <c r="BF555" s="1169">
        <f t="shared" si="806"/>
        <v>0</v>
      </c>
      <c r="BG555" s="1169"/>
      <c r="BH555" s="1166">
        <f t="shared" si="787"/>
        <v>26</v>
      </c>
      <c r="BI555" s="1178">
        <v>581.64</v>
      </c>
      <c r="BJ555" s="1223">
        <f t="shared" si="785"/>
        <v>15122.64</v>
      </c>
      <c r="BK555" s="1178">
        <v>1794</v>
      </c>
      <c r="BL555" s="1223">
        <f t="shared" si="807"/>
        <v>46644</v>
      </c>
      <c r="BM555" s="1169">
        <f t="shared" si="808"/>
        <v>61766.64</v>
      </c>
      <c r="BN555" s="1166">
        <f t="shared" si="788"/>
        <v>6</v>
      </c>
      <c r="BO555" s="1178">
        <v>581.64</v>
      </c>
      <c r="BP555" s="1223">
        <f t="shared" si="786"/>
        <v>3489.84</v>
      </c>
      <c r="BQ555" s="1178">
        <v>1794</v>
      </c>
      <c r="BR555" s="1223">
        <f t="shared" si="809"/>
        <v>10764</v>
      </c>
      <c r="BS555" s="1169">
        <f t="shared" si="810"/>
        <v>14253.84</v>
      </c>
    </row>
    <row r="556" spans="1:203" ht="28.5" hidden="1" outlineLevel="1" x14ac:dyDescent="0.2">
      <c r="A556" s="1307" t="s">
        <v>960</v>
      </c>
      <c r="B556" s="1228" t="s">
        <v>1681</v>
      </c>
      <c r="C556" s="1173" t="s">
        <v>1261</v>
      </c>
      <c r="D556" s="1173">
        <v>188</v>
      </c>
      <c r="E556" s="1178">
        <v>594.22</v>
      </c>
      <c r="F556" s="1223">
        <f t="shared" si="776"/>
        <v>111713.36</v>
      </c>
      <c r="G556" s="1178">
        <v>1263.5999999999999</v>
      </c>
      <c r="H556" s="1223">
        <f t="shared" si="789"/>
        <v>237556.8</v>
      </c>
      <c r="I556" s="1169">
        <f t="shared" si="790"/>
        <v>349270.16</v>
      </c>
      <c r="J556" s="1169"/>
      <c r="K556" s="1224"/>
      <c r="L556" s="1180">
        <v>594.22</v>
      </c>
      <c r="M556" s="1226">
        <f t="shared" si="777"/>
        <v>0</v>
      </c>
      <c r="N556" s="1180">
        <v>1263.5999999999999</v>
      </c>
      <c r="O556" s="1226">
        <f t="shared" si="791"/>
        <v>0</v>
      </c>
      <c r="P556" s="1173">
        <f t="shared" si="792"/>
        <v>0</v>
      </c>
      <c r="Q556" s="1224"/>
      <c r="R556" s="1180">
        <v>594.22</v>
      </c>
      <c r="S556" s="1226">
        <f t="shared" si="778"/>
        <v>0</v>
      </c>
      <c r="T556" s="1180">
        <v>1263.5999999999999</v>
      </c>
      <c r="U556" s="1226">
        <f t="shared" si="793"/>
        <v>0</v>
      </c>
      <c r="V556" s="1173">
        <f t="shared" si="794"/>
        <v>0</v>
      </c>
      <c r="W556" s="1226"/>
      <c r="X556" s="1180">
        <v>594.22</v>
      </c>
      <c r="Y556" s="1226">
        <f t="shared" si="779"/>
        <v>0</v>
      </c>
      <c r="Z556" s="1180">
        <v>1263.5999999999999</v>
      </c>
      <c r="AA556" s="1226">
        <f t="shared" si="795"/>
        <v>0</v>
      </c>
      <c r="AB556" s="1173">
        <f t="shared" si="796"/>
        <v>0</v>
      </c>
      <c r="AC556" s="1224"/>
      <c r="AD556" s="1180">
        <v>594.22</v>
      </c>
      <c r="AE556" s="1226">
        <f t="shared" si="780"/>
        <v>0</v>
      </c>
      <c r="AF556" s="1180">
        <v>1263.5999999999999</v>
      </c>
      <c r="AG556" s="1226">
        <f t="shared" si="797"/>
        <v>0</v>
      </c>
      <c r="AH556" s="1173">
        <f t="shared" si="798"/>
        <v>0</v>
      </c>
      <c r="AI556" s="1224"/>
      <c r="AJ556" s="1180">
        <v>594.22</v>
      </c>
      <c r="AK556" s="1226">
        <f t="shared" si="781"/>
        <v>0</v>
      </c>
      <c r="AL556" s="1180">
        <v>1263.5999999999999</v>
      </c>
      <c r="AM556" s="1226">
        <f t="shared" si="799"/>
        <v>0</v>
      </c>
      <c r="AN556" s="1173">
        <f t="shared" si="800"/>
        <v>0</v>
      </c>
      <c r="AO556" s="1224"/>
      <c r="AP556" s="1180">
        <v>594.22</v>
      </c>
      <c r="AQ556" s="1226">
        <f t="shared" si="782"/>
        <v>0</v>
      </c>
      <c r="AR556" s="1180">
        <v>1263.5999999999999</v>
      </c>
      <c r="AS556" s="1226">
        <f t="shared" si="801"/>
        <v>0</v>
      </c>
      <c r="AT556" s="1173">
        <f t="shared" si="802"/>
        <v>0</v>
      </c>
      <c r="AU556" s="1224"/>
      <c r="AV556" s="1180">
        <v>594.22</v>
      </c>
      <c r="AW556" s="1226">
        <f t="shared" si="783"/>
        <v>0</v>
      </c>
      <c r="AX556" s="1180">
        <v>1263.5999999999999</v>
      </c>
      <c r="AY556" s="1226">
        <f t="shared" si="803"/>
        <v>0</v>
      </c>
      <c r="AZ556" s="1173">
        <f t="shared" si="804"/>
        <v>0</v>
      </c>
      <c r="BA556" s="1224"/>
      <c r="BB556" s="1178">
        <v>594.22</v>
      </c>
      <c r="BC556" s="1223">
        <f t="shared" si="784"/>
        <v>0</v>
      </c>
      <c r="BD556" s="1178">
        <v>1263.5999999999999</v>
      </c>
      <c r="BE556" s="1223">
        <f t="shared" si="805"/>
        <v>0</v>
      </c>
      <c r="BF556" s="1169">
        <f t="shared" si="806"/>
        <v>0</v>
      </c>
      <c r="BG556" s="1169"/>
      <c r="BH556" s="1166">
        <f t="shared" si="787"/>
        <v>0</v>
      </c>
      <c r="BI556" s="1178">
        <v>594.22</v>
      </c>
      <c r="BJ556" s="1223">
        <f t="shared" si="785"/>
        <v>0</v>
      </c>
      <c r="BK556" s="1178">
        <v>1263.5999999999999</v>
      </c>
      <c r="BL556" s="1223">
        <f t="shared" si="807"/>
        <v>0</v>
      </c>
      <c r="BM556" s="1169">
        <f t="shared" si="808"/>
        <v>0</v>
      </c>
      <c r="BN556" s="1166">
        <f t="shared" si="788"/>
        <v>188</v>
      </c>
      <c r="BO556" s="1178">
        <v>594.22</v>
      </c>
      <c r="BP556" s="1223">
        <f t="shared" si="786"/>
        <v>111713.36</v>
      </c>
      <c r="BQ556" s="1178">
        <v>1263.5999999999999</v>
      </c>
      <c r="BR556" s="1223">
        <f t="shared" si="809"/>
        <v>237556.8</v>
      </c>
      <c r="BS556" s="1169">
        <f t="shared" si="810"/>
        <v>349270.16</v>
      </c>
    </row>
    <row r="557" spans="1:203" ht="28.5" hidden="1" outlineLevel="1" x14ac:dyDescent="0.2">
      <c r="A557" s="1307" t="s">
        <v>961</v>
      </c>
      <c r="B557" s="1228" t="s">
        <v>1682</v>
      </c>
      <c r="C557" s="1173" t="s">
        <v>1261</v>
      </c>
      <c r="D557" s="1173">
        <v>4</v>
      </c>
      <c r="E557" s="1178">
        <v>880.32</v>
      </c>
      <c r="F557" s="1223">
        <f t="shared" si="776"/>
        <v>3521.28</v>
      </c>
      <c r="G557" s="1178">
        <v>1872</v>
      </c>
      <c r="H557" s="1223">
        <f t="shared" si="789"/>
        <v>7488</v>
      </c>
      <c r="I557" s="1169">
        <f t="shared" si="790"/>
        <v>11009.28</v>
      </c>
      <c r="J557" s="1169"/>
      <c r="K557" s="1224"/>
      <c r="L557" s="1180">
        <v>880.32</v>
      </c>
      <c r="M557" s="1226">
        <f t="shared" si="777"/>
        <v>0</v>
      </c>
      <c r="N557" s="1180">
        <v>1872</v>
      </c>
      <c r="O557" s="1226">
        <f t="shared" si="791"/>
        <v>0</v>
      </c>
      <c r="P557" s="1173">
        <f t="shared" si="792"/>
        <v>0</v>
      </c>
      <c r="Q557" s="1224"/>
      <c r="R557" s="1180">
        <v>880.32</v>
      </c>
      <c r="S557" s="1226">
        <f t="shared" si="778"/>
        <v>0</v>
      </c>
      <c r="T557" s="1180">
        <v>1872</v>
      </c>
      <c r="U557" s="1226">
        <f t="shared" si="793"/>
        <v>0</v>
      </c>
      <c r="V557" s="1173">
        <f t="shared" si="794"/>
        <v>0</v>
      </c>
      <c r="W557" s="1226"/>
      <c r="X557" s="1180">
        <v>880.32</v>
      </c>
      <c r="Y557" s="1226">
        <f t="shared" si="779"/>
        <v>0</v>
      </c>
      <c r="Z557" s="1180">
        <v>1872</v>
      </c>
      <c r="AA557" s="1226">
        <f t="shared" si="795"/>
        <v>0</v>
      </c>
      <c r="AB557" s="1173">
        <f t="shared" si="796"/>
        <v>0</v>
      </c>
      <c r="AC557" s="1224"/>
      <c r="AD557" s="1180">
        <v>880.32</v>
      </c>
      <c r="AE557" s="1226">
        <f t="shared" si="780"/>
        <v>0</v>
      </c>
      <c r="AF557" s="1180">
        <v>1872</v>
      </c>
      <c r="AG557" s="1226">
        <f t="shared" si="797"/>
        <v>0</v>
      </c>
      <c r="AH557" s="1173">
        <f t="shared" si="798"/>
        <v>0</v>
      </c>
      <c r="AI557" s="1224"/>
      <c r="AJ557" s="1180">
        <v>880.32</v>
      </c>
      <c r="AK557" s="1226">
        <f t="shared" si="781"/>
        <v>0</v>
      </c>
      <c r="AL557" s="1180">
        <v>1872</v>
      </c>
      <c r="AM557" s="1226">
        <f t="shared" si="799"/>
        <v>0</v>
      </c>
      <c r="AN557" s="1173">
        <f t="shared" si="800"/>
        <v>0</v>
      </c>
      <c r="AO557" s="1224"/>
      <c r="AP557" s="1180">
        <v>880.32</v>
      </c>
      <c r="AQ557" s="1226">
        <f t="shared" si="782"/>
        <v>0</v>
      </c>
      <c r="AR557" s="1180">
        <v>1872</v>
      </c>
      <c r="AS557" s="1226">
        <f t="shared" si="801"/>
        <v>0</v>
      </c>
      <c r="AT557" s="1173">
        <f t="shared" si="802"/>
        <v>0</v>
      </c>
      <c r="AU557" s="1224"/>
      <c r="AV557" s="1180">
        <v>880.32</v>
      </c>
      <c r="AW557" s="1226">
        <f t="shared" si="783"/>
        <v>0</v>
      </c>
      <c r="AX557" s="1180">
        <v>1872</v>
      </c>
      <c r="AY557" s="1226">
        <f t="shared" si="803"/>
        <v>0</v>
      </c>
      <c r="AZ557" s="1173">
        <f t="shared" si="804"/>
        <v>0</v>
      </c>
      <c r="BA557" s="1224"/>
      <c r="BB557" s="1178">
        <v>880.32</v>
      </c>
      <c r="BC557" s="1223">
        <f t="shared" si="784"/>
        <v>0</v>
      </c>
      <c r="BD557" s="1178">
        <v>1872</v>
      </c>
      <c r="BE557" s="1223">
        <f t="shared" si="805"/>
        <v>0</v>
      </c>
      <c r="BF557" s="1169">
        <f t="shared" si="806"/>
        <v>0</v>
      </c>
      <c r="BG557" s="1169"/>
      <c r="BH557" s="1166">
        <f t="shared" si="787"/>
        <v>0</v>
      </c>
      <c r="BI557" s="1178">
        <v>880.32</v>
      </c>
      <c r="BJ557" s="1223">
        <f t="shared" si="785"/>
        <v>0</v>
      </c>
      <c r="BK557" s="1178">
        <v>1872</v>
      </c>
      <c r="BL557" s="1223">
        <f t="shared" si="807"/>
        <v>0</v>
      </c>
      <c r="BM557" s="1169">
        <f t="shared" si="808"/>
        <v>0</v>
      </c>
      <c r="BN557" s="1166">
        <f t="shared" si="788"/>
        <v>4</v>
      </c>
      <c r="BO557" s="1178">
        <v>880.32</v>
      </c>
      <c r="BP557" s="1223">
        <f t="shared" si="786"/>
        <v>3521.28</v>
      </c>
      <c r="BQ557" s="1178">
        <v>1872</v>
      </c>
      <c r="BR557" s="1223">
        <f t="shared" si="809"/>
        <v>7488</v>
      </c>
      <c r="BS557" s="1169">
        <f t="shared" si="810"/>
        <v>11009.28</v>
      </c>
    </row>
    <row r="558" spans="1:203" ht="28.5" hidden="1" outlineLevel="1" x14ac:dyDescent="0.2">
      <c r="A558" s="1307" t="s">
        <v>962</v>
      </c>
      <c r="B558" s="1228" t="s">
        <v>496</v>
      </c>
      <c r="C558" s="1173" t="s">
        <v>1261</v>
      </c>
      <c r="D558" s="1173">
        <v>2</v>
      </c>
      <c r="E558" s="1178">
        <v>3144</v>
      </c>
      <c r="F558" s="1223">
        <f t="shared" si="776"/>
        <v>6288</v>
      </c>
      <c r="G558" s="1178">
        <v>20832.5</v>
      </c>
      <c r="H558" s="1223">
        <f t="shared" si="789"/>
        <v>41665</v>
      </c>
      <c r="I558" s="1169">
        <f t="shared" si="790"/>
        <v>47953</v>
      </c>
      <c r="J558" s="1169"/>
      <c r="K558" s="1224"/>
      <c r="L558" s="1180">
        <v>3144</v>
      </c>
      <c r="M558" s="1226">
        <f t="shared" si="777"/>
        <v>0</v>
      </c>
      <c r="N558" s="1180">
        <v>20832.5</v>
      </c>
      <c r="O558" s="1226">
        <f t="shared" si="791"/>
        <v>0</v>
      </c>
      <c r="P558" s="1173">
        <f t="shared" si="792"/>
        <v>0</v>
      </c>
      <c r="Q558" s="1224"/>
      <c r="R558" s="1180">
        <v>3144</v>
      </c>
      <c r="S558" s="1226">
        <f t="shared" si="778"/>
        <v>0</v>
      </c>
      <c r="T558" s="1180">
        <v>20832.5</v>
      </c>
      <c r="U558" s="1226">
        <f t="shared" si="793"/>
        <v>0</v>
      </c>
      <c r="V558" s="1173">
        <f t="shared" si="794"/>
        <v>0</v>
      </c>
      <c r="W558" s="1226"/>
      <c r="X558" s="1180">
        <v>3144</v>
      </c>
      <c r="Y558" s="1226">
        <f t="shared" si="779"/>
        <v>0</v>
      </c>
      <c r="Z558" s="1180">
        <v>20832.5</v>
      </c>
      <c r="AA558" s="1226">
        <f t="shared" si="795"/>
        <v>0</v>
      </c>
      <c r="AB558" s="1173">
        <f t="shared" si="796"/>
        <v>0</v>
      </c>
      <c r="AC558" s="1224"/>
      <c r="AD558" s="1180">
        <v>3144</v>
      </c>
      <c r="AE558" s="1226">
        <f t="shared" si="780"/>
        <v>0</v>
      </c>
      <c r="AF558" s="1180">
        <v>20832.5</v>
      </c>
      <c r="AG558" s="1226">
        <f t="shared" si="797"/>
        <v>0</v>
      </c>
      <c r="AH558" s="1173">
        <f t="shared" si="798"/>
        <v>0</v>
      </c>
      <c r="AI558" s="1224"/>
      <c r="AJ558" s="1180">
        <v>3144</v>
      </c>
      <c r="AK558" s="1226">
        <f t="shared" si="781"/>
        <v>0</v>
      </c>
      <c r="AL558" s="1180">
        <v>20832.5</v>
      </c>
      <c r="AM558" s="1226">
        <f t="shared" si="799"/>
        <v>0</v>
      </c>
      <c r="AN558" s="1173">
        <f t="shared" si="800"/>
        <v>0</v>
      </c>
      <c r="AO558" s="1224"/>
      <c r="AP558" s="1180">
        <v>3144</v>
      </c>
      <c r="AQ558" s="1226">
        <f t="shared" si="782"/>
        <v>0</v>
      </c>
      <c r="AR558" s="1180">
        <v>20832.5</v>
      </c>
      <c r="AS558" s="1226">
        <f t="shared" si="801"/>
        <v>0</v>
      </c>
      <c r="AT558" s="1173">
        <f t="shared" si="802"/>
        <v>0</v>
      </c>
      <c r="AU558" s="1224"/>
      <c r="AV558" s="1180">
        <v>3144</v>
      </c>
      <c r="AW558" s="1226">
        <f t="shared" si="783"/>
        <v>0</v>
      </c>
      <c r="AX558" s="1180">
        <v>20832.5</v>
      </c>
      <c r="AY558" s="1226">
        <f t="shared" si="803"/>
        <v>0</v>
      </c>
      <c r="AZ558" s="1173">
        <f t="shared" si="804"/>
        <v>0</v>
      </c>
      <c r="BA558" s="1224"/>
      <c r="BB558" s="1178">
        <v>3144</v>
      </c>
      <c r="BC558" s="1223">
        <f t="shared" si="784"/>
        <v>0</v>
      </c>
      <c r="BD558" s="1178">
        <v>20832.5</v>
      </c>
      <c r="BE558" s="1223">
        <f t="shared" si="805"/>
        <v>0</v>
      </c>
      <c r="BF558" s="1169">
        <f t="shared" si="806"/>
        <v>0</v>
      </c>
      <c r="BG558" s="1169"/>
      <c r="BH558" s="1166">
        <f t="shared" si="787"/>
        <v>0</v>
      </c>
      <c r="BI558" s="1178">
        <v>3144</v>
      </c>
      <c r="BJ558" s="1223">
        <f t="shared" si="785"/>
        <v>0</v>
      </c>
      <c r="BK558" s="1178">
        <v>20832.5</v>
      </c>
      <c r="BL558" s="1223">
        <f t="shared" si="807"/>
        <v>0</v>
      </c>
      <c r="BM558" s="1169">
        <f t="shared" si="808"/>
        <v>0</v>
      </c>
      <c r="BN558" s="1166">
        <f t="shared" si="788"/>
        <v>2</v>
      </c>
      <c r="BO558" s="1178">
        <v>3144</v>
      </c>
      <c r="BP558" s="1223">
        <f t="shared" si="786"/>
        <v>6288</v>
      </c>
      <c r="BQ558" s="1178">
        <v>20832.5</v>
      </c>
      <c r="BR558" s="1223">
        <f t="shared" si="809"/>
        <v>41665</v>
      </c>
      <c r="BS558" s="1169">
        <f t="shared" si="810"/>
        <v>47953</v>
      </c>
    </row>
    <row r="559" spans="1:203" ht="42.75" hidden="1" outlineLevel="1" x14ac:dyDescent="0.2">
      <c r="A559" s="1307" t="s">
        <v>963</v>
      </c>
      <c r="B559" s="1228" t="s">
        <v>497</v>
      </c>
      <c r="C559" s="1173" t="s">
        <v>1252</v>
      </c>
      <c r="D559" s="1173">
        <v>0.33</v>
      </c>
      <c r="E559" s="1178">
        <v>308112</v>
      </c>
      <c r="F559" s="1223">
        <f t="shared" si="776"/>
        <v>101676.96</v>
      </c>
      <c r="G559" s="1178">
        <v>0</v>
      </c>
      <c r="H559" s="1223"/>
      <c r="I559" s="1169">
        <f t="shared" si="790"/>
        <v>101676.96</v>
      </c>
      <c r="J559" s="1169"/>
      <c r="K559" s="1224"/>
      <c r="L559" s="1180">
        <v>308112</v>
      </c>
      <c r="M559" s="1226">
        <f t="shared" si="777"/>
        <v>0</v>
      </c>
      <c r="N559" s="1180">
        <v>0</v>
      </c>
      <c r="O559" s="1226"/>
      <c r="P559" s="1173">
        <f t="shared" si="792"/>
        <v>0</v>
      </c>
      <c r="Q559" s="1224"/>
      <c r="R559" s="1180">
        <v>308112</v>
      </c>
      <c r="S559" s="1226">
        <f t="shared" si="778"/>
        <v>0</v>
      </c>
      <c r="T559" s="1180">
        <v>0</v>
      </c>
      <c r="U559" s="1226"/>
      <c r="V559" s="1173">
        <f t="shared" si="794"/>
        <v>0</v>
      </c>
      <c r="W559" s="1226"/>
      <c r="X559" s="1180">
        <v>308112</v>
      </c>
      <c r="Y559" s="1226">
        <f t="shared" si="779"/>
        <v>0</v>
      </c>
      <c r="Z559" s="1180">
        <v>0</v>
      </c>
      <c r="AA559" s="1226"/>
      <c r="AB559" s="1173">
        <f t="shared" si="796"/>
        <v>0</v>
      </c>
      <c r="AC559" s="1224"/>
      <c r="AD559" s="1180">
        <v>308112</v>
      </c>
      <c r="AE559" s="1226">
        <f t="shared" si="780"/>
        <v>0</v>
      </c>
      <c r="AF559" s="1180">
        <v>0</v>
      </c>
      <c r="AG559" s="1226"/>
      <c r="AH559" s="1173">
        <f t="shared" si="798"/>
        <v>0</v>
      </c>
      <c r="AI559" s="1224"/>
      <c r="AJ559" s="1180">
        <v>308112</v>
      </c>
      <c r="AK559" s="1226">
        <f t="shared" si="781"/>
        <v>0</v>
      </c>
      <c r="AL559" s="1180">
        <v>0</v>
      </c>
      <c r="AM559" s="1226"/>
      <c r="AN559" s="1173">
        <f t="shared" si="800"/>
        <v>0</v>
      </c>
      <c r="AO559" s="1224"/>
      <c r="AP559" s="1180">
        <v>308112</v>
      </c>
      <c r="AQ559" s="1226">
        <f t="shared" si="782"/>
        <v>0</v>
      </c>
      <c r="AR559" s="1180">
        <v>0</v>
      </c>
      <c r="AS559" s="1226"/>
      <c r="AT559" s="1173">
        <f t="shared" si="802"/>
        <v>0</v>
      </c>
      <c r="AU559" s="1224"/>
      <c r="AV559" s="1180">
        <v>308112</v>
      </c>
      <c r="AW559" s="1226">
        <f t="shared" si="783"/>
        <v>0</v>
      </c>
      <c r="AX559" s="1180">
        <v>0</v>
      </c>
      <c r="AY559" s="1226"/>
      <c r="AZ559" s="1173">
        <f t="shared" si="804"/>
        <v>0</v>
      </c>
      <c r="BA559" s="1224"/>
      <c r="BB559" s="1178">
        <v>308112</v>
      </c>
      <c r="BC559" s="1223">
        <f t="shared" si="784"/>
        <v>0</v>
      </c>
      <c r="BD559" s="1178">
        <v>0</v>
      </c>
      <c r="BE559" s="1223"/>
      <c r="BF559" s="1169">
        <f t="shared" si="806"/>
        <v>0</v>
      </c>
      <c r="BG559" s="1169"/>
      <c r="BH559" s="1166">
        <f t="shared" si="787"/>
        <v>0</v>
      </c>
      <c r="BI559" s="1178">
        <v>308112</v>
      </c>
      <c r="BJ559" s="1223">
        <f t="shared" si="785"/>
        <v>0</v>
      </c>
      <c r="BK559" s="1178">
        <v>0</v>
      </c>
      <c r="BL559" s="1223"/>
      <c r="BM559" s="1169">
        <f t="shared" si="808"/>
        <v>0</v>
      </c>
      <c r="BN559" s="1166">
        <f t="shared" si="788"/>
        <v>0.33</v>
      </c>
      <c r="BO559" s="1178">
        <v>308112</v>
      </c>
      <c r="BP559" s="1223">
        <f t="shared" si="786"/>
        <v>101676.96</v>
      </c>
      <c r="BQ559" s="1178">
        <v>0</v>
      </c>
      <c r="BR559" s="1223"/>
      <c r="BS559" s="1169">
        <f t="shared" si="810"/>
        <v>101676.96</v>
      </c>
    </row>
    <row r="560" spans="1:203" hidden="1" outlineLevel="1" x14ac:dyDescent="0.2">
      <c r="A560" s="1307" t="s">
        <v>964</v>
      </c>
      <c r="B560" s="1228" t="s">
        <v>498</v>
      </c>
      <c r="C560" s="1173" t="s">
        <v>1359</v>
      </c>
      <c r="D560" s="1173">
        <v>0.6</v>
      </c>
      <c r="E560" s="1178">
        <v>7860</v>
      </c>
      <c r="F560" s="1223">
        <f t="shared" si="776"/>
        <v>4716</v>
      </c>
      <c r="G560" s="1178">
        <v>0</v>
      </c>
      <c r="H560" s="1223"/>
      <c r="I560" s="1169">
        <f t="shared" si="790"/>
        <v>4716</v>
      </c>
      <c r="J560" s="1169"/>
      <c r="K560" s="1224"/>
      <c r="L560" s="1180">
        <v>7860</v>
      </c>
      <c r="M560" s="1226">
        <f t="shared" si="777"/>
        <v>0</v>
      </c>
      <c r="N560" s="1180">
        <v>0</v>
      </c>
      <c r="O560" s="1226"/>
      <c r="P560" s="1173">
        <f t="shared" si="792"/>
        <v>0</v>
      </c>
      <c r="Q560" s="1224"/>
      <c r="R560" s="1180">
        <v>7860</v>
      </c>
      <c r="S560" s="1226">
        <f t="shared" si="778"/>
        <v>0</v>
      </c>
      <c r="T560" s="1180">
        <v>0</v>
      </c>
      <c r="U560" s="1226"/>
      <c r="V560" s="1173">
        <f t="shared" si="794"/>
        <v>0</v>
      </c>
      <c r="W560" s="1226"/>
      <c r="X560" s="1180">
        <v>7860</v>
      </c>
      <c r="Y560" s="1226">
        <f t="shared" si="779"/>
        <v>0</v>
      </c>
      <c r="Z560" s="1180">
        <v>0</v>
      </c>
      <c r="AA560" s="1226"/>
      <c r="AB560" s="1173">
        <f t="shared" si="796"/>
        <v>0</v>
      </c>
      <c r="AC560" s="1224"/>
      <c r="AD560" s="1180">
        <v>7860</v>
      </c>
      <c r="AE560" s="1226">
        <f t="shared" si="780"/>
        <v>0</v>
      </c>
      <c r="AF560" s="1180">
        <v>0</v>
      </c>
      <c r="AG560" s="1226"/>
      <c r="AH560" s="1173">
        <f t="shared" si="798"/>
        <v>0</v>
      </c>
      <c r="AI560" s="1224"/>
      <c r="AJ560" s="1180">
        <v>7860</v>
      </c>
      <c r="AK560" s="1226">
        <f t="shared" si="781"/>
        <v>0</v>
      </c>
      <c r="AL560" s="1180">
        <v>0</v>
      </c>
      <c r="AM560" s="1226"/>
      <c r="AN560" s="1173">
        <f t="shared" si="800"/>
        <v>0</v>
      </c>
      <c r="AO560" s="1224"/>
      <c r="AP560" s="1180">
        <v>7860</v>
      </c>
      <c r="AQ560" s="1226">
        <f t="shared" si="782"/>
        <v>0</v>
      </c>
      <c r="AR560" s="1180">
        <v>0</v>
      </c>
      <c r="AS560" s="1226"/>
      <c r="AT560" s="1173">
        <f t="shared" si="802"/>
        <v>0</v>
      </c>
      <c r="AU560" s="1224"/>
      <c r="AV560" s="1180">
        <v>7860</v>
      </c>
      <c r="AW560" s="1226">
        <f t="shared" si="783"/>
        <v>0</v>
      </c>
      <c r="AX560" s="1180">
        <v>0</v>
      </c>
      <c r="AY560" s="1226"/>
      <c r="AZ560" s="1173">
        <f t="shared" si="804"/>
        <v>0</v>
      </c>
      <c r="BA560" s="1224"/>
      <c r="BB560" s="1178">
        <v>7860</v>
      </c>
      <c r="BC560" s="1223">
        <f t="shared" si="784"/>
        <v>0</v>
      </c>
      <c r="BD560" s="1178">
        <v>0</v>
      </c>
      <c r="BE560" s="1223"/>
      <c r="BF560" s="1169">
        <f t="shared" si="806"/>
        <v>0</v>
      </c>
      <c r="BG560" s="1169"/>
      <c r="BH560" s="1166">
        <f t="shared" si="787"/>
        <v>0</v>
      </c>
      <c r="BI560" s="1178">
        <v>7860</v>
      </c>
      <c r="BJ560" s="1223">
        <f t="shared" si="785"/>
        <v>0</v>
      </c>
      <c r="BK560" s="1178">
        <v>0</v>
      </c>
      <c r="BL560" s="1223"/>
      <c r="BM560" s="1169">
        <f t="shared" si="808"/>
        <v>0</v>
      </c>
      <c r="BN560" s="1166">
        <f t="shared" si="788"/>
        <v>0.6</v>
      </c>
      <c r="BO560" s="1178">
        <v>7860</v>
      </c>
      <c r="BP560" s="1223">
        <f t="shared" si="786"/>
        <v>4716</v>
      </c>
      <c r="BQ560" s="1178">
        <v>0</v>
      </c>
      <c r="BR560" s="1223"/>
      <c r="BS560" s="1169">
        <f t="shared" si="810"/>
        <v>4716</v>
      </c>
    </row>
    <row r="561" spans="1:203" hidden="1" outlineLevel="1" x14ac:dyDescent="0.2">
      <c r="A561" s="1307" t="s">
        <v>965</v>
      </c>
      <c r="B561" s="1228" t="s">
        <v>499</v>
      </c>
      <c r="C561" s="1173" t="s">
        <v>1261</v>
      </c>
      <c r="D561" s="1173">
        <v>2</v>
      </c>
      <c r="E561" s="1178">
        <v>19650</v>
      </c>
      <c r="F561" s="1223">
        <f t="shared" si="776"/>
        <v>39300</v>
      </c>
      <c r="G561" s="1178">
        <v>21242</v>
      </c>
      <c r="H561" s="1223">
        <f>D561*G561</f>
        <v>42484</v>
      </c>
      <c r="I561" s="1169">
        <f t="shared" si="790"/>
        <v>81784</v>
      </c>
      <c r="J561" s="1169"/>
      <c r="K561" s="1224"/>
      <c r="L561" s="1180">
        <v>19650</v>
      </c>
      <c r="M561" s="1226">
        <f t="shared" si="777"/>
        <v>0</v>
      </c>
      <c r="N561" s="1180">
        <v>21242</v>
      </c>
      <c r="O561" s="1226">
        <f>K561*N561</f>
        <v>0</v>
      </c>
      <c r="P561" s="1173">
        <f t="shared" si="792"/>
        <v>0</v>
      </c>
      <c r="Q561" s="1224"/>
      <c r="R561" s="1180">
        <v>19650</v>
      </c>
      <c r="S561" s="1226">
        <f t="shared" si="778"/>
        <v>0</v>
      </c>
      <c r="T561" s="1180">
        <v>21242</v>
      </c>
      <c r="U561" s="1226">
        <f>Q561*T561</f>
        <v>0</v>
      </c>
      <c r="V561" s="1173">
        <f t="shared" si="794"/>
        <v>0</v>
      </c>
      <c r="W561" s="1226"/>
      <c r="X561" s="1180">
        <v>19650</v>
      </c>
      <c r="Y561" s="1226">
        <f t="shared" si="779"/>
        <v>0</v>
      </c>
      <c r="Z561" s="1180">
        <v>21242</v>
      </c>
      <c r="AA561" s="1226">
        <f>W561*Z561</f>
        <v>0</v>
      </c>
      <c r="AB561" s="1173">
        <f t="shared" si="796"/>
        <v>0</v>
      </c>
      <c r="AC561" s="1224"/>
      <c r="AD561" s="1180">
        <v>19650</v>
      </c>
      <c r="AE561" s="1226">
        <f t="shared" si="780"/>
        <v>0</v>
      </c>
      <c r="AF561" s="1180">
        <v>21242</v>
      </c>
      <c r="AG561" s="1226">
        <f>AC561*AF561</f>
        <v>0</v>
      </c>
      <c r="AH561" s="1173">
        <f t="shared" si="798"/>
        <v>0</v>
      </c>
      <c r="AI561" s="1224"/>
      <c r="AJ561" s="1180">
        <v>19650</v>
      </c>
      <c r="AK561" s="1226">
        <f t="shared" si="781"/>
        <v>0</v>
      </c>
      <c r="AL561" s="1180">
        <v>21242</v>
      </c>
      <c r="AM561" s="1226">
        <f>AI561*AL561</f>
        <v>0</v>
      </c>
      <c r="AN561" s="1173">
        <f t="shared" si="800"/>
        <v>0</v>
      </c>
      <c r="AO561" s="1224"/>
      <c r="AP561" s="1180">
        <v>19650</v>
      </c>
      <c r="AQ561" s="1226">
        <f t="shared" si="782"/>
        <v>0</v>
      </c>
      <c r="AR561" s="1180">
        <v>21242</v>
      </c>
      <c r="AS561" s="1226">
        <f>AO561*AR561</f>
        <v>0</v>
      </c>
      <c r="AT561" s="1173">
        <f t="shared" si="802"/>
        <v>0</v>
      </c>
      <c r="AU561" s="1224"/>
      <c r="AV561" s="1180">
        <v>19650</v>
      </c>
      <c r="AW561" s="1226">
        <f t="shared" si="783"/>
        <v>0</v>
      </c>
      <c r="AX561" s="1180">
        <v>21242</v>
      </c>
      <c r="AY561" s="1226">
        <f>AU561*AX561</f>
        <v>0</v>
      </c>
      <c r="AZ561" s="1173">
        <f t="shared" si="804"/>
        <v>0</v>
      </c>
      <c r="BA561" s="1224"/>
      <c r="BB561" s="1178">
        <v>19650</v>
      </c>
      <c r="BC561" s="1223">
        <f t="shared" si="784"/>
        <v>0</v>
      </c>
      <c r="BD561" s="1178">
        <v>21242</v>
      </c>
      <c r="BE561" s="1223">
        <f>BA561*BD561</f>
        <v>0</v>
      </c>
      <c r="BF561" s="1169">
        <f t="shared" si="806"/>
        <v>0</v>
      </c>
      <c r="BG561" s="1169"/>
      <c r="BH561" s="1166">
        <f t="shared" si="787"/>
        <v>0</v>
      </c>
      <c r="BI561" s="1178">
        <v>19650</v>
      </c>
      <c r="BJ561" s="1223">
        <f t="shared" si="785"/>
        <v>0</v>
      </c>
      <c r="BK561" s="1178">
        <v>21242</v>
      </c>
      <c r="BL561" s="1223">
        <f>BH561*BK561</f>
        <v>0</v>
      </c>
      <c r="BM561" s="1169">
        <f t="shared" si="808"/>
        <v>0</v>
      </c>
      <c r="BN561" s="1166">
        <f t="shared" si="788"/>
        <v>2</v>
      </c>
      <c r="BO561" s="1178">
        <v>19650</v>
      </c>
      <c r="BP561" s="1223">
        <f t="shared" si="786"/>
        <v>39300</v>
      </c>
      <c r="BQ561" s="1178">
        <v>21242</v>
      </c>
      <c r="BR561" s="1223">
        <f>BN561*BQ561</f>
        <v>42484</v>
      </c>
      <c r="BS561" s="1169">
        <f t="shared" si="810"/>
        <v>81784</v>
      </c>
    </row>
    <row r="562" spans="1:203" ht="28.5" outlineLevel="1" x14ac:dyDescent="0.2">
      <c r="A562" s="1307" t="s">
        <v>966</v>
      </c>
      <c r="B562" s="1228" t="s">
        <v>500</v>
      </c>
      <c r="C562" s="1173" t="s">
        <v>1678</v>
      </c>
      <c r="D562" s="1173">
        <v>2</v>
      </c>
      <c r="E562" s="1178">
        <v>56592</v>
      </c>
      <c r="F562" s="1223">
        <f t="shared" si="776"/>
        <v>113184</v>
      </c>
      <c r="G562" s="1178">
        <v>50414</v>
      </c>
      <c r="H562" s="1223">
        <f>D562*G562</f>
        <v>100828</v>
      </c>
      <c r="I562" s="1169">
        <f t="shared" si="790"/>
        <v>214012</v>
      </c>
      <c r="J562" s="1169"/>
      <c r="K562" s="1224"/>
      <c r="L562" s="1180">
        <v>56592</v>
      </c>
      <c r="M562" s="1226">
        <f t="shared" si="777"/>
        <v>0</v>
      </c>
      <c r="N562" s="1180">
        <v>50414</v>
      </c>
      <c r="O562" s="1226">
        <f>K562*N562</f>
        <v>0</v>
      </c>
      <c r="P562" s="1173">
        <f t="shared" si="792"/>
        <v>0</v>
      </c>
      <c r="Q562" s="1224"/>
      <c r="R562" s="1180">
        <v>56592</v>
      </c>
      <c r="S562" s="1226">
        <f t="shared" si="778"/>
        <v>0</v>
      </c>
      <c r="T562" s="1180">
        <v>50414</v>
      </c>
      <c r="U562" s="1226">
        <f>Q562*T562</f>
        <v>0</v>
      </c>
      <c r="V562" s="1173">
        <f t="shared" si="794"/>
        <v>0</v>
      </c>
      <c r="W562" s="1226">
        <v>2</v>
      </c>
      <c r="X562" s="1180">
        <v>56592</v>
      </c>
      <c r="Y562" s="1226">
        <f t="shared" si="779"/>
        <v>113184</v>
      </c>
      <c r="Z562" s="1180">
        <v>50414</v>
      </c>
      <c r="AA562" s="1226">
        <f>W562*Z562</f>
        <v>100828</v>
      </c>
      <c r="AB562" s="1173">
        <f t="shared" si="796"/>
        <v>214012</v>
      </c>
      <c r="AC562" s="1224"/>
      <c r="AD562" s="1180">
        <v>56592</v>
      </c>
      <c r="AE562" s="1226">
        <f t="shared" si="780"/>
        <v>0</v>
      </c>
      <c r="AF562" s="1180">
        <v>50414</v>
      </c>
      <c r="AG562" s="1226">
        <f>AC562*AF562</f>
        <v>0</v>
      </c>
      <c r="AH562" s="1173">
        <f t="shared" si="798"/>
        <v>0</v>
      </c>
      <c r="AI562" s="1224"/>
      <c r="AJ562" s="1180">
        <v>56592</v>
      </c>
      <c r="AK562" s="1226">
        <f t="shared" si="781"/>
        <v>0</v>
      </c>
      <c r="AL562" s="1180">
        <v>50414</v>
      </c>
      <c r="AM562" s="1226">
        <f>AI562*AL562</f>
        <v>0</v>
      </c>
      <c r="AN562" s="1173">
        <f t="shared" si="800"/>
        <v>0</v>
      </c>
      <c r="AO562" s="1224"/>
      <c r="AP562" s="1180">
        <v>56592</v>
      </c>
      <c r="AQ562" s="1226">
        <f t="shared" si="782"/>
        <v>0</v>
      </c>
      <c r="AR562" s="1180">
        <v>50414</v>
      </c>
      <c r="AS562" s="1226">
        <f>AO562*AR562</f>
        <v>0</v>
      </c>
      <c r="AT562" s="1173">
        <f t="shared" si="802"/>
        <v>0</v>
      </c>
      <c r="AU562" s="1224"/>
      <c r="AV562" s="1180">
        <v>56592</v>
      </c>
      <c r="AW562" s="1226">
        <f t="shared" si="783"/>
        <v>0</v>
      </c>
      <c r="AX562" s="1180">
        <v>50414</v>
      </c>
      <c r="AY562" s="1226">
        <f>AU562*AX562</f>
        <v>0</v>
      </c>
      <c r="AZ562" s="1173">
        <f t="shared" si="804"/>
        <v>0</v>
      </c>
      <c r="BA562" s="1224"/>
      <c r="BB562" s="1178">
        <v>56592</v>
      </c>
      <c r="BC562" s="1223">
        <f t="shared" si="784"/>
        <v>0</v>
      </c>
      <c r="BD562" s="1178">
        <v>50414</v>
      </c>
      <c r="BE562" s="1223">
        <f>BA562*BD562</f>
        <v>0</v>
      </c>
      <c r="BF562" s="1169">
        <f t="shared" si="806"/>
        <v>0</v>
      </c>
      <c r="BG562" s="1169"/>
      <c r="BH562" s="1166">
        <f t="shared" si="787"/>
        <v>2</v>
      </c>
      <c r="BI562" s="1178">
        <v>56592</v>
      </c>
      <c r="BJ562" s="1223">
        <f t="shared" si="785"/>
        <v>113184</v>
      </c>
      <c r="BK562" s="1178">
        <v>50414</v>
      </c>
      <c r="BL562" s="1223">
        <f>BH562*BK562</f>
        <v>100828</v>
      </c>
      <c r="BM562" s="1169">
        <f t="shared" si="808"/>
        <v>214012</v>
      </c>
      <c r="BN562" s="1166">
        <f t="shared" si="788"/>
        <v>0</v>
      </c>
      <c r="BO562" s="1178">
        <v>56592</v>
      </c>
      <c r="BP562" s="1223">
        <f t="shared" si="786"/>
        <v>0</v>
      </c>
      <c r="BQ562" s="1178">
        <v>50414</v>
      </c>
      <c r="BR562" s="1223">
        <f>BN562*BQ562</f>
        <v>0</v>
      </c>
      <c r="BS562" s="1169">
        <f t="shared" si="810"/>
        <v>0</v>
      </c>
    </row>
    <row r="563" spans="1:203" hidden="1" outlineLevel="1" x14ac:dyDescent="0.2">
      <c r="A563" s="1307" t="s">
        <v>967</v>
      </c>
      <c r="B563" s="1228" t="s">
        <v>501</v>
      </c>
      <c r="C563" s="1173" t="s">
        <v>1683</v>
      </c>
      <c r="D563" s="1173">
        <v>1</v>
      </c>
      <c r="E563" s="1178">
        <v>149340</v>
      </c>
      <c r="F563" s="1223">
        <f t="shared" si="776"/>
        <v>149340</v>
      </c>
      <c r="G563" s="1178">
        <v>0</v>
      </c>
      <c r="H563" s="1223"/>
      <c r="I563" s="1169">
        <f t="shared" si="790"/>
        <v>149340</v>
      </c>
      <c r="J563" s="1169"/>
      <c r="K563" s="1224"/>
      <c r="L563" s="1180">
        <v>149340</v>
      </c>
      <c r="M563" s="1226">
        <f t="shared" si="777"/>
        <v>0</v>
      </c>
      <c r="N563" s="1180">
        <v>0</v>
      </c>
      <c r="O563" s="1226"/>
      <c r="P563" s="1173">
        <f t="shared" si="792"/>
        <v>0</v>
      </c>
      <c r="Q563" s="1224"/>
      <c r="R563" s="1180">
        <v>149340</v>
      </c>
      <c r="S563" s="1226">
        <f t="shared" si="778"/>
        <v>0</v>
      </c>
      <c r="T563" s="1180">
        <v>0</v>
      </c>
      <c r="U563" s="1226"/>
      <c r="V563" s="1173">
        <f t="shared" si="794"/>
        <v>0</v>
      </c>
      <c r="W563" s="1226"/>
      <c r="X563" s="1180">
        <v>149340</v>
      </c>
      <c r="Y563" s="1226">
        <f t="shared" si="779"/>
        <v>0</v>
      </c>
      <c r="Z563" s="1180">
        <v>0</v>
      </c>
      <c r="AA563" s="1226"/>
      <c r="AB563" s="1173">
        <f t="shared" si="796"/>
        <v>0</v>
      </c>
      <c r="AC563" s="1224"/>
      <c r="AD563" s="1180">
        <v>149340</v>
      </c>
      <c r="AE563" s="1226">
        <f t="shared" si="780"/>
        <v>0</v>
      </c>
      <c r="AF563" s="1180">
        <v>0</v>
      </c>
      <c r="AG563" s="1226"/>
      <c r="AH563" s="1173">
        <f t="shared" si="798"/>
        <v>0</v>
      </c>
      <c r="AI563" s="1224"/>
      <c r="AJ563" s="1180">
        <v>149340</v>
      </c>
      <c r="AK563" s="1226">
        <f t="shared" si="781"/>
        <v>0</v>
      </c>
      <c r="AL563" s="1180">
        <v>0</v>
      </c>
      <c r="AM563" s="1226"/>
      <c r="AN563" s="1173">
        <f t="shared" si="800"/>
        <v>0</v>
      </c>
      <c r="AO563" s="1224"/>
      <c r="AP563" s="1180">
        <v>149340</v>
      </c>
      <c r="AQ563" s="1226">
        <f t="shared" si="782"/>
        <v>0</v>
      </c>
      <c r="AR563" s="1180">
        <v>0</v>
      </c>
      <c r="AS563" s="1226"/>
      <c r="AT563" s="1173">
        <f t="shared" si="802"/>
        <v>0</v>
      </c>
      <c r="AU563" s="1224"/>
      <c r="AV563" s="1180">
        <v>149340</v>
      </c>
      <c r="AW563" s="1226">
        <f t="shared" si="783"/>
        <v>0</v>
      </c>
      <c r="AX563" s="1180">
        <v>0</v>
      </c>
      <c r="AY563" s="1226"/>
      <c r="AZ563" s="1173">
        <f t="shared" si="804"/>
        <v>0</v>
      </c>
      <c r="BA563" s="1224"/>
      <c r="BB563" s="1178">
        <v>149340</v>
      </c>
      <c r="BC563" s="1223">
        <f t="shared" si="784"/>
        <v>0</v>
      </c>
      <c r="BD563" s="1178">
        <v>0</v>
      </c>
      <c r="BE563" s="1223"/>
      <c r="BF563" s="1169">
        <f t="shared" si="806"/>
        <v>0</v>
      </c>
      <c r="BG563" s="1169"/>
      <c r="BH563" s="1166">
        <f t="shared" si="787"/>
        <v>0</v>
      </c>
      <c r="BI563" s="1178">
        <v>149340</v>
      </c>
      <c r="BJ563" s="1223">
        <f t="shared" si="785"/>
        <v>0</v>
      </c>
      <c r="BK563" s="1178">
        <v>0</v>
      </c>
      <c r="BL563" s="1223"/>
      <c r="BM563" s="1169">
        <f t="shared" si="808"/>
        <v>0</v>
      </c>
      <c r="BN563" s="1166">
        <f t="shared" si="788"/>
        <v>1</v>
      </c>
      <c r="BO563" s="1178">
        <v>149340</v>
      </c>
      <c r="BP563" s="1223">
        <f t="shared" si="786"/>
        <v>149340</v>
      </c>
      <c r="BQ563" s="1178">
        <v>0</v>
      </c>
      <c r="BR563" s="1223"/>
      <c r="BS563" s="1169">
        <f t="shared" si="810"/>
        <v>149340</v>
      </c>
    </row>
    <row r="564" spans="1:203" ht="28.5" outlineLevel="1" x14ac:dyDescent="0.2">
      <c r="A564" s="1307" t="s">
        <v>968</v>
      </c>
      <c r="B564" s="1228" t="s">
        <v>502</v>
      </c>
      <c r="C564" s="1173" t="s">
        <v>1684</v>
      </c>
      <c r="D564" s="1173">
        <v>6.5</v>
      </c>
      <c r="E564" s="1178">
        <v>2358</v>
      </c>
      <c r="F564" s="1223">
        <f t="shared" si="776"/>
        <v>15327</v>
      </c>
      <c r="G564" s="1178">
        <v>0</v>
      </c>
      <c r="H564" s="1223"/>
      <c r="I564" s="1169">
        <f t="shared" si="790"/>
        <v>15327</v>
      </c>
      <c r="J564" s="1169"/>
      <c r="K564" s="1224"/>
      <c r="L564" s="1180">
        <v>2358</v>
      </c>
      <c r="M564" s="1226">
        <f t="shared" si="777"/>
        <v>0</v>
      </c>
      <c r="N564" s="1180">
        <v>0</v>
      </c>
      <c r="O564" s="1226"/>
      <c r="P564" s="1173">
        <f t="shared" si="792"/>
        <v>0</v>
      </c>
      <c r="Q564" s="1224"/>
      <c r="R564" s="1180">
        <v>2358</v>
      </c>
      <c r="S564" s="1226">
        <f t="shared" si="778"/>
        <v>0</v>
      </c>
      <c r="T564" s="1180">
        <v>0</v>
      </c>
      <c r="U564" s="1226"/>
      <c r="V564" s="1173">
        <f t="shared" si="794"/>
        <v>0</v>
      </c>
      <c r="W564" s="1226">
        <v>3.26</v>
      </c>
      <c r="X564" s="1180">
        <v>2358</v>
      </c>
      <c r="Y564" s="1226">
        <f t="shared" si="779"/>
        <v>7687.08</v>
      </c>
      <c r="Z564" s="1180">
        <v>0</v>
      </c>
      <c r="AA564" s="1226"/>
      <c r="AB564" s="1173">
        <f t="shared" si="796"/>
        <v>7687.08</v>
      </c>
      <c r="AC564" s="1224"/>
      <c r="AD564" s="1180">
        <v>2358</v>
      </c>
      <c r="AE564" s="1226">
        <f t="shared" si="780"/>
        <v>0</v>
      </c>
      <c r="AF564" s="1180">
        <v>0</v>
      </c>
      <c r="AG564" s="1226"/>
      <c r="AH564" s="1173">
        <f t="shared" si="798"/>
        <v>0</v>
      </c>
      <c r="AI564" s="1224"/>
      <c r="AJ564" s="1180">
        <v>2358</v>
      </c>
      <c r="AK564" s="1226">
        <f t="shared" si="781"/>
        <v>0</v>
      </c>
      <c r="AL564" s="1180">
        <v>0</v>
      </c>
      <c r="AM564" s="1226"/>
      <c r="AN564" s="1173">
        <f t="shared" si="800"/>
        <v>0</v>
      </c>
      <c r="AO564" s="1224"/>
      <c r="AP564" s="1180">
        <v>2358</v>
      </c>
      <c r="AQ564" s="1226">
        <f t="shared" si="782"/>
        <v>0</v>
      </c>
      <c r="AR564" s="1180">
        <v>0</v>
      </c>
      <c r="AS564" s="1226"/>
      <c r="AT564" s="1173">
        <f t="shared" si="802"/>
        <v>0</v>
      </c>
      <c r="AU564" s="1224"/>
      <c r="AV564" s="1180">
        <v>2358</v>
      </c>
      <c r="AW564" s="1226">
        <f t="shared" si="783"/>
        <v>0</v>
      </c>
      <c r="AX564" s="1180">
        <v>0</v>
      </c>
      <c r="AY564" s="1226"/>
      <c r="AZ564" s="1173">
        <f t="shared" si="804"/>
        <v>0</v>
      </c>
      <c r="BA564" s="1224"/>
      <c r="BB564" s="1178">
        <v>2358</v>
      </c>
      <c r="BC564" s="1223">
        <f t="shared" si="784"/>
        <v>0</v>
      </c>
      <c r="BD564" s="1178">
        <v>0</v>
      </c>
      <c r="BE564" s="1223"/>
      <c r="BF564" s="1169">
        <f t="shared" si="806"/>
        <v>0</v>
      </c>
      <c r="BG564" s="1169"/>
      <c r="BH564" s="1166">
        <f t="shared" si="787"/>
        <v>3.26</v>
      </c>
      <c r="BI564" s="1178">
        <v>2358</v>
      </c>
      <c r="BJ564" s="1223">
        <f t="shared" si="785"/>
        <v>7687.08</v>
      </c>
      <c r="BK564" s="1178">
        <v>0</v>
      </c>
      <c r="BL564" s="1223"/>
      <c r="BM564" s="1169">
        <f t="shared" si="808"/>
        <v>7687.08</v>
      </c>
      <c r="BN564" s="1166">
        <f t="shared" si="788"/>
        <v>3.24</v>
      </c>
      <c r="BO564" s="1178">
        <v>2358</v>
      </c>
      <c r="BP564" s="1223">
        <f t="shared" si="786"/>
        <v>7639.92</v>
      </c>
      <c r="BQ564" s="1178">
        <v>0</v>
      </c>
      <c r="BR564" s="1223"/>
      <c r="BS564" s="1169">
        <f t="shared" si="810"/>
        <v>7639.92</v>
      </c>
    </row>
    <row r="565" spans="1:203" hidden="1" outlineLevel="1" x14ac:dyDescent="0.2">
      <c r="A565" s="1307" t="s">
        <v>969</v>
      </c>
      <c r="B565" s="1228" t="s">
        <v>503</v>
      </c>
      <c r="C565" s="1173" t="s">
        <v>1252</v>
      </c>
      <c r="D565" s="1173">
        <v>0.06</v>
      </c>
      <c r="E565" s="1178">
        <v>39300</v>
      </c>
      <c r="F565" s="1223">
        <f t="shared" si="776"/>
        <v>2358</v>
      </c>
      <c r="G565" s="1178">
        <v>0</v>
      </c>
      <c r="H565" s="1223"/>
      <c r="I565" s="1169">
        <f t="shared" si="790"/>
        <v>2358</v>
      </c>
      <c r="J565" s="1169"/>
      <c r="K565" s="1224"/>
      <c r="L565" s="1180">
        <v>39300</v>
      </c>
      <c r="M565" s="1226">
        <f t="shared" si="777"/>
        <v>0</v>
      </c>
      <c r="N565" s="1180">
        <v>0</v>
      </c>
      <c r="O565" s="1226"/>
      <c r="P565" s="1173">
        <f t="shared" si="792"/>
        <v>0</v>
      </c>
      <c r="Q565" s="1224"/>
      <c r="R565" s="1180">
        <v>39300</v>
      </c>
      <c r="S565" s="1226">
        <f t="shared" si="778"/>
        <v>0</v>
      </c>
      <c r="T565" s="1180">
        <v>0</v>
      </c>
      <c r="U565" s="1226"/>
      <c r="V565" s="1173">
        <f t="shared" si="794"/>
        <v>0</v>
      </c>
      <c r="W565" s="1226"/>
      <c r="X565" s="1180">
        <v>39300</v>
      </c>
      <c r="Y565" s="1226">
        <f t="shared" si="779"/>
        <v>0</v>
      </c>
      <c r="Z565" s="1180">
        <v>0</v>
      </c>
      <c r="AA565" s="1226"/>
      <c r="AB565" s="1173">
        <f t="shared" si="796"/>
        <v>0</v>
      </c>
      <c r="AC565" s="1224"/>
      <c r="AD565" s="1180">
        <v>39300</v>
      </c>
      <c r="AE565" s="1226">
        <f t="shared" si="780"/>
        <v>0</v>
      </c>
      <c r="AF565" s="1180">
        <v>0</v>
      </c>
      <c r="AG565" s="1226"/>
      <c r="AH565" s="1173">
        <f t="shared" si="798"/>
        <v>0</v>
      </c>
      <c r="AI565" s="1224"/>
      <c r="AJ565" s="1180">
        <v>39300</v>
      </c>
      <c r="AK565" s="1226">
        <f t="shared" si="781"/>
        <v>0</v>
      </c>
      <c r="AL565" s="1180">
        <v>0</v>
      </c>
      <c r="AM565" s="1226"/>
      <c r="AN565" s="1173">
        <f t="shared" si="800"/>
        <v>0</v>
      </c>
      <c r="AO565" s="1224"/>
      <c r="AP565" s="1180">
        <v>39300</v>
      </c>
      <c r="AQ565" s="1226">
        <f t="shared" si="782"/>
        <v>0</v>
      </c>
      <c r="AR565" s="1180">
        <v>0</v>
      </c>
      <c r="AS565" s="1226"/>
      <c r="AT565" s="1173">
        <f t="shared" si="802"/>
        <v>0</v>
      </c>
      <c r="AU565" s="1224"/>
      <c r="AV565" s="1180">
        <v>39300</v>
      </c>
      <c r="AW565" s="1226">
        <f t="shared" si="783"/>
        <v>0</v>
      </c>
      <c r="AX565" s="1180">
        <v>0</v>
      </c>
      <c r="AY565" s="1226"/>
      <c r="AZ565" s="1173">
        <f t="shared" si="804"/>
        <v>0</v>
      </c>
      <c r="BA565" s="1224"/>
      <c r="BB565" s="1178">
        <v>39300</v>
      </c>
      <c r="BC565" s="1223">
        <f t="shared" si="784"/>
        <v>0</v>
      </c>
      <c r="BD565" s="1178">
        <v>0</v>
      </c>
      <c r="BE565" s="1223"/>
      <c r="BF565" s="1169">
        <f t="shared" si="806"/>
        <v>0</v>
      </c>
      <c r="BG565" s="1169"/>
      <c r="BH565" s="1166">
        <f t="shared" si="787"/>
        <v>0</v>
      </c>
      <c r="BI565" s="1178">
        <v>39300</v>
      </c>
      <c r="BJ565" s="1223">
        <f t="shared" si="785"/>
        <v>0</v>
      </c>
      <c r="BK565" s="1178">
        <v>0</v>
      </c>
      <c r="BL565" s="1223"/>
      <c r="BM565" s="1169">
        <f t="shared" si="808"/>
        <v>0</v>
      </c>
      <c r="BN565" s="1166">
        <f t="shared" si="788"/>
        <v>0.06</v>
      </c>
      <c r="BO565" s="1178">
        <v>39300</v>
      </c>
      <c r="BP565" s="1223">
        <f t="shared" si="786"/>
        <v>2358</v>
      </c>
      <c r="BQ565" s="1178">
        <v>0</v>
      </c>
      <c r="BR565" s="1223"/>
      <c r="BS565" s="1169">
        <f t="shared" si="810"/>
        <v>2358</v>
      </c>
    </row>
    <row r="566" spans="1:203" hidden="1" outlineLevel="1" x14ac:dyDescent="0.2">
      <c r="A566" s="1307" t="s">
        <v>970</v>
      </c>
      <c r="B566" s="1228" t="s">
        <v>504</v>
      </c>
      <c r="C566" s="1173" t="s">
        <v>1359</v>
      </c>
      <c r="D566" s="1173">
        <v>12</v>
      </c>
      <c r="E566" s="1178">
        <v>786</v>
      </c>
      <c r="F566" s="1223">
        <f t="shared" si="776"/>
        <v>9432</v>
      </c>
      <c r="G566" s="1178">
        <v>0</v>
      </c>
      <c r="H566" s="1223"/>
      <c r="I566" s="1169">
        <f t="shared" si="790"/>
        <v>9432</v>
      </c>
      <c r="J566" s="1169"/>
      <c r="K566" s="1224"/>
      <c r="L566" s="1180">
        <v>786</v>
      </c>
      <c r="M566" s="1226">
        <f t="shared" si="777"/>
        <v>0</v>
      </c>
      <c r="N566" s="1180">
        <v>0</v>
      </c>
      <c r="O566" s="1226"/>
      <c r="P566" s="1173">
        <f t="shared" si="792"/>
        <v>0</v>
      </c>
      <c r="Q566" s="1224"/>
      <c r="R566" s="1180">
        <v>786</v>
      </c>
      <c r="S566" s="1226">
        <f t="shared" si="778"/>
        <v>0</v>
      </c>
      <c r="T566" s="1180">
        <v>0</v>
      </c>
      <c r="U566" s="1226"/>
      <c r="V566" s="1173">
        <f t="shared" si="794"/>
        <v>0</v>
      </c>
      <c r="W566" s="1226"/>
      <c r="X566" s="1180">
        <v>786</v>
      </c>
      <c r="Y566" s="1226">
        <f t="shared" si="779"/>
        <v>0</v>
      </c>
      <c r="Z566" s="1180">
        <v>0</v>
      </c>
      <c r="AA566" s="1226"/>
      <c r="AB566" s="1173">
        <f t="shared" si="796"/>
        <v>0</v>
      </c>
      <c r="AC566" s="1224"/>
      <c r="AD566" s="1180">
        <v>786</v>
      </c>
      <c r="AE566" s="1226">
        <f t="shared" si="780"/>
        <v>0</v>
      </c>
      <c r="AF566" s="1180">
        <v>0</v>
      </c>
      <c r="AG566" s="1226"/>
      <c r="AH566" s="1173">
        <f t="shared" si="798"/>
        <v>0</v>
      </c>
      <c r="AI566" s="1224"/>
      <c r="AJ566" s="1180">
        <v>786</v>
      </c>
      <c r="AK566" s="1226">
        <f t="shared" si="781"/>
        <v>0</v>
      </c>
      <c r="AL566" s="1180">
        <v>0</v>
      </c>
      <c r="AM566" s="1226"/>
      <c r="AN566" s="1173">
        <f t="shared" si="800"/>
        <v>0</v>
      </c>
      <c r="AO566" s="1224"/>
      <c r="AP566" s="1180">
        <v>786</v>
      </c>
      <c r="AQ566" s="1226">
        <f t="shared" si="782"/>
        <v>0</v>
      </c>
      <c r="AR566" s="1180">
        <v>0</v>
      </c>
      <c r="AS566" s="1226"/>
      <c r="AT566" s="1173">
        <f t="shared" si="802"/>
        <v>0</v>
      </c>
      <c r="AU566" s="1224"/>
      <c r="AV566" s="1180">
        <v>786</v>
      </c>
      <c r="AW566" s="1226">
        <f t="shared" si="783"/>
        <v>0</v>
      </c>
      <c r="AX566" s="1180">
        <v>0</v>
      </c>
      <c r="AY566" s="1226"/>
      <c r="AZ566" s="1173">
        <f t="shared" si="804"/>
        <v>0</v>
      </c>
      <c r="BA566" s="1224"/>
      <c r="BB566" s="1178">
        <v>786</v>
      </c>
      <c r="BC566" s="1223">
        <f t="shared" si="784"/>
        <v>0</v>
      </c>
      <c r="BD566" s="1178">
        <v>0</v>
      </c>
      <c r="BE566" s="1223"/>
      <c r="BF566" s="1169">
        <f t="shared" si="806"/>
        <v>0</v>
      </c>
      <c r="BG566" s="1169"/>
      <c r="BH566" s="1166">
        <f t="shared" si="787"/>
        <v>0</v>
      </c>
      <c r="BI566" s="1178">
        <v>786</v>
      </c>
      <c r="BJ566" s="1223">
        <f t="shared" si="785"/>
        <v>0</v>
      </c>
      <c r="BK566" s="1178">
        <v>0</v>
      </c>
      <c r="BL566" s="1223"/>
      <c r="BM566" s="1169">
        <f t="shared" si="808"/>
        <v>0</v>
      </c>
      <c r="BN566" s="1166">
        <f t="shared" si="788"/>
        <v>12</v>
      </c>
      <c r="BO566" s="1178">
        <v>786</v>
      </c>
      <c r="BP566" s="1223">
        <f t="shared" si="786"/>
        <v>9432</v>
      </c>
      <c r="BQ566" s="1178">
        <v>0</v>
      </c>
      <c r="BR566" s="1223"/>
      <c r="BS566" s="1169">
        <f t="shared" si="810"/>
        <v>9432</v>
      </c>
    </row>
    <row r="567" spans="1:203" hidden="1" outlineLevel="1" x14ac:dyDescent="0.2">
      <c r="A567" s="1307" t="s">
        <v>971</v>
      </c>
      <c r="B567" s="1228" t="s">
        <v>505</v>
      </c>
      <c r="C567" s="1173" t="s">
        <v>1359</v>
      </c>
      <c r="D567" s="1173">
        <v>6</v>
      </c>
      <c r="E567" s="1178">
        <v>628.79999999999995</v>
      </c>
      <c r="F567" s="1223">
        <f t="shared" si="776"/>
        <v>3772.7999999999997</v>
      </c>
      <c r="G567" s="1178">
        <v>0</v>
      </c>
      <c r="H567" s="1223"/>
      <c r="I567" s="1169">
        <f t="shared" si="790"/>
        <v>3772.7999999999997</v>
      </c>
      <c r="J567" s="1169"/>
      <c r="K567" s="1224"/>
      <c r="L567" s="1180">
        <v>628.79999999999995</v>
      </c>
      <c r="M567" s="1226">
        <f t="shared" si="777"/>
        <v>0</v>
      </c>
      <c r="N567" s="1180">
        <v>0</v>
      </c>
      <c r="O567" s="1226"/>
      <c r="P567" s="1173">
        <f t="shared" si="792"/>
        <v>0</v>
      </c>
      <c r="Q567" s="1224"/>
      <c r="R567" s="1180">
        <v>628.79999999999995</v>
      </c>
      <c r="S567" s="1226">
        <f t="shared" si="778"/>
        <v>0</v>
      </c>
      <c r="T567" s="1180">
        <v>0</v>
      </c>
      <c r="U567" s="1226"/>
      <c r="V567" s="1173">
        <f t="shared" si="794"/>
        <v>0</v>
      </c>
      <c r="W567" s="1226"/>
      <c r="X567" s="1180">
        <v>628.79999999999995</v>
      </c>
      <c r="Y567" s="1226">
        <f t="shared" si="779"/>
        <v>0</v>
      </c>
      <c r="Z567" s="1180">
        <v>0</v>
      </c>
      <c r="AA567" s="1226"/>
      <c r="AB567" s="1173">
        <f t="shared" si="796"/>
        <v>0</v>
      </c>
      <c r="AC567" s="1224"/>
      <c r="AD567" s="1180">
        <v>628.79999999999995</v>
      </c>
      <c r="AE567" s="1226">
        <f t="shared" si="780"/>
        <v>0</v>
      </c>
      <c r="AF567" s="1180">
        <v>0</v>
      </c>
      <c r="AG567" s="1226"/>
      <c r="AH567" s="1173">
        <f t="shared" si="798"/>
        <v>0</v>
      </c>
      <c r="AI567" s="1224"/>
      <c r="AJ567" s="1180">
        <v>628.79999999999995</v>
      </c>
      <c r="AK567" s="1226">
        <f t="shared" si="781"/>
        <v>0</v>
      </c>
      <c r="AL567" s="1180">
        <v>0</v>
      </c>
      <c r="AM567" s="1226"/>
      <c r="AN567" s="1173">
        <f t="shared" si="800"/>
        <v>0</v>
      </c>
      <c r="AO567" s="1224"/>
      <c r="AP567" s="1180">
        <v>628.79999999999995</v>
      </c>
      <c r="AQ567" s="1226">
        <f t="shared" si="782"/>
        <v>0</v>
      </c>
      <c r="AR567" s="1180">
        <v>0</v>
      </c>
      <c r="AS567" s="1226"/>
      <c r="AT567" s="1173">
        <f t="shared" si="802"/>
        <v>0</v>
      </c>
      <c r="AU567" s="1224"/>
      <c r="AV567" s="1180">
        <v>628.79999999999995</v>
      </c>
      <c r="AW567" s="1226">
        <f t="shared" si="783"/>
        <v>0</v>
      </c>
      <c r="AX567" s="1180">
        <v>0</v>
      </c>
      <c r="AY567" s="1226"/>
      <c r="AZ567" s="1173">
        <f t="shared" si="804"/>
        <v>0</v>
      </c>
      <c r="BA567" s="1224"/>
      <c r="BB567" s="1178">
        <v>628.79999999999995</v>
      </c>
      <c r="BC567" s="1223">
        <f t="shared" si="784"/>
        <v>0</v>
      </c>
      <c r="BD567" s="1178">
        <v>0</v>
      </c>
      <c r="BE567" s="1223"/>
      <c r="BF567" s="1169">
        <f t="shared" si="806"/>
        <v>0</v>
      </c>
      <c r="BG567" s="1169"/>
      <c r="BH567" s="1166">
        <f t="shared" si="787"/>
        <v>0</v>
      </c>
      <c r="BI567" s="1178">
        <v>628.79999999999995</v>
      </c>
      <c r="BJ567" s="1223">
        <f t="shared" si="785"/>
        <v>0</v>
      </c>
      <c r="BK567" s="1178">
        <v>0</v>
      </c>
      <c r="BL567" s="1223"/>
      <c r="BM567" s="1169">
        <f t="shared" si="808"/>
        <v>0</v>
      </c>
      <c r="BN567" s="1166">
        <f t="shared" si="788"/>
        <v>6</v>
      </c>
      <c r="BO567" s="1178">
        <v>628.79999999999995</v>
      </c>
      <c r="BP567" s="1223">
        <f t="shared" si="786"/>
        <v>3772.7999999999997</v>
      </c>
      <c r="BQ567" s="1178">
        <v>0</v>
      </c>
      <c r="BR567" s="1223"/>
      <c r="BS567" s="1169">
        <f t="shared" si="810"/>
        <v>3772.7999999999997</v>
      </c>
    </row>
    <row r="568" spans="1:203" hidden="1" outlineLevel="1" x14ac:dyDescent="0.2">
      <c r="A568" s="1307" t="s">
        <v>972</v>
      </c>
      <c r="B568" s="1228" t="s">
        <v>506</v>
      </c>
      <c r="C568" s="1173" t="s">
        <v>1252</v>
      </c>
      <c r="D568" s="1173">
        <v>0.05</v>
      </c>
      <c r="E568" s="1178">
        <v>39300</v>
      </c>
      <c r="F568" s="1223">
        <f t="shared" si="776"/>
        <v>1965</v>
      </c>
      <c r="G568" s="1178">
        <v>0</v>
      </c>
      <c r="H568" s="1223"/>
      <c r="I568" s="1169">
        <f t="shared" si="790"/>
        <v>1965</v>
      </c>
      <c r="J568" s="1169"/>
      <c r="K568" s="1224"/>
      <c r="L568" s="1180">
        <v>39300</v>
      </c>
      <c r="M568" s="1226">
        <f t="shared" si="777"/>
        <v>0</v>
      </c>
      <c r="N568" s="1180">
        <v>0</v>
      </c>
      <c r="O568" s="1226"/>
      <c r="P568" s="1173">
        <f t="shared" si="792"/>
        <v>0</v>
      </c>
      <c r="Q568" s="1224"/>
      <c r="R568" s="1180">
        <v>39300</v>
      </c>
      <c r="S568" s="1226">
        <f t="shared" si="778"/>
        <v>0</v>
      </c>
      <c r="T568" s="1180">
        <v>0</v>
      </c>
      <c r="U568" s="1226"/>
      <c r="V568" s="1173">
        <f t="shared" si="794"/>
        <v>0</v>
      </c>
      <c r="W568" s="1226"/>
      <c r="X568" s="1180">
        <v>39300</v>
      </c>
      <c r="Y568" s="1226">
        <f t="shared" si="779"/>
        <v>0</v>
      </c>
      <c r="Z568" s="1180">
        <v>0</v>
      </c>
      <c r="AA568" s="1226"/>
      <c r="AB568" s="1173">
        <f t="shared" si="796"/>
        <v>0</v>
      </c>
      <c r="AC568" s="1224"/>
      <c r="AD568" s="1180">
        <v>39300</v>
      </c>
      <c r="AE568" s="1226">
        <f t="shared" si="780"/>
        <v>0</v>
      </c>
      <c r="AF568" s="1180">
        <v>0</v>
      </c>
      <c r="AG568" s="1226"/>
      <c r="AH568" s="1173">
        <f t="shared" si="798"/>
        <v>0</v>
      </c>
      <c r="AI568" s="1224"/>
      <c r="AJ568" s="1180">
        <v>39300</v>
      </c>
      <c r="AK568" s="1226">
        <f t="shared" si="781"/>
        <v>0</v>
      </c>
      <c r="AL568" s="1180">
        <v>0</v>
      </c>
      <c r="AM568" s="1226"/>
      <c r="AN568" s="1173">
        <f t="shared" si="800"/>
        <v>0</v>
      </c>
      <c r="AO568" s="1224"/>
      <c r="AP568" s="1180">
        <v>39300</v>
      </c>
      <c r="AQ568" s="1226">
        <f t="shared" si="782"/>
        <v>0</v>
      </c>
      <c r="AR568" s="1180">
        <v>0</v>
      </c>
      <c r="AS568" s="1226"/>
      <c r="AT568" s="1173">
        <f t="shared" si="802"/>
        <v>0</v>
      </c>
      <c r="AU568" s="1224"/>
      <c r="AV568" s="1180">
        <v>39300</v>
      </c>
      <c r="AW568" s="1226">
        <f t="shared" si="783"/>
        <v>0</v>
      </c>
      <c r="AX568" s="1180">
        <v>0</v>
      </c>
      <c r="AY568" s="1226"/>
      <c r="AZ568" s="1173">
        <f t="shared" si="804"/>
        <v>0</v>
      </c>
      <c r="BA568" s="1224"/>
      <c r="BB568" s="1178">
        <v>39300</v>
      </c>
      <c r="BC568" s="1223">
        <f t="shared" si="784"/>
        <v>0</v>
      </c>
      <c r="BD568" s="1178">
        <v>0</v>
      </c>
      <c r="BE568" s="1223"/>
      <c r="BF568" s="1169">
        <f t="shared" si="806"/>
        <v>0</v>
      </c>
      <c r="BG568" s="1169"/>
      <c r="BH568" s="1166">
        <f t="shared" si="787"/>
        <v>0</v>
      </c>
      <c r="BI568" s="1178">
        <v>39300</v>
      </c>
      <c r="BJ568" s="1223">
        <f t="shared" si="785"/>
        <v>0</v>
      </c>
      <c r="BK568" s="1178">
        <v>0</v>
      </c>
      <c r="BL568" s="1223"/>
      <c r="BM568" s="1169">
        <f t="shared" si="808"/>
        <v>0</v>
      </c>
      <c r="BN568" s="1166">
        <f t="shared" si="788"/>
        <v>0.05</v>
      </c>
      <c r="BO568" s="1178">
        <v>39300</v>
      </c>
      <c r="BP568" s="1223">
        <f t="shared" si="786"/>
        <v>1965</v>
      </c>
      <c r="BQ568" s="1178">
        <v>0</v>
      </c>
      <c r="BR568" s="1223"/>
      <c r="BS568" s="1169">
        <f t="shared" si="810"/>
        <v>1965</v>
      </c>
    </row>
    <row r="569" spans="1:203" ht="28.5" hidden="1" outlineLevel="1" x14ac:dyDescent="0.2">
      <c r="A569" s="1307" t="s">
        <v>973</v>
      </c>
      <c r="B569" s="1228" t="s">
        <v>507</v>
      </c>
      <c r="C569" s="1173" t="s">
        <v>1252</v>
      </c>
      <c r="D569" s="1173">
        <v>0.18</v>
      </c>
      <c r="E569" s="1178">
        <v>7860</v>
      </c>
      <c r="F569" s="1223">
        <f t="shared" si="776"/>
        <v>1414.8</v>
      </c>
      <c r="G569" s="1178">
        <v>0</v>
      </c>
      <c r="H569" s="1223"/>
      <c r="I569" s="1169">
        <f t="shared" si="790"/>
        <v>1414.8</v>
      </c>
      <c r="J569" s="1169"/>
      <c r="K569" s="1224"/>
      <c r="L569" s="1180">
        <v>7860</v>
      </c>
      <c r="M569" s="1226">
        <f t="shared" si="777"/>
        <v>0</v>
      </c>
      <c r="N569" s="1180">
        <v>0</v>
      </c>
      <c r="O569" s="1226"/>
      <c r="P569" s="1173">
        <f t="shared" si="792"/>
        <v>0</v>
      </c>
      <c r="Q569" s="1224"/>
      <c r="R569" s="1180">
        <v>7860</v>
      </c>
      <c r="S569" s="1226">
        <f t="shared" si="778"/>
        <v>0</v>
      </c>
      <c r="T569" s="1180">
        <v>0</v>
      </c>
      <c r="U569" s="1226"/>
      <c r="V569" s="1173">
        <f t="shared" si="794"/>
        <v>0</v>
      </c>
      <c r="W569" s="1226"/>
      <c r="X569" s="1180">
        <v>7860</v>
      </c>
      <c r="Y569" s="1226">
        <f t="shared" si="779"/>
        <v>0</v>
      </c>
      <c r="Z569" s="1180">
        <v>0</v>
      </c>
      <c r="AA569" s="1226"/>
      <c r="AB569" s="1173">
        <f t="shared" si="796"/>
        <v>0</v>
      </c>
      <c r="AC569" s="1224"/>
      <c r="AD569" s="1180">
        <v>7860</v>
      </c>
      <c r="AE569" s="1226">
        <f t="shared" si="780"/>
        <v>0</v>
      </c>
      <c r="AF569" s="1180">
        <v>0</v>
      </c>
      <c r="AG569" s="1226"/>
      <c r="AH569" s="1173">
        <f t="shared" si="798"/>
        <v>0</v>
      </c>
      <c r="AI569" s="1224"/>
      <c r="AJ569" s="1180">
        <v>7860</v>
      </c>
      <c r="AK569" s="1226">
        <f t="shared" si="781"/>
        <v>0</v>
      </c>
      <c r="AL569" s="1180">
        <v>0</v>
      </c>
      <c r="AM569" s="1226"/>
      <c r="AN569" s="1173">
        <f t="shared" si="800"/>
        <v>0</v>
      </c>
      <c r="AO569" s="1224"/>
      <c r="AP569" s="1180">
        <v>7860</v>
      </c>
      <c r="AQ569" s="1226">
        <f t="shared" si="782"/>
        <v>0</v>
      </c>
      <c r="AR569" s="1180">
        <v>0</v>
      </c>
      <c r="AS569" s="1226"/>
      <c r="AT569" s="1173">
        <f t="shared" si="802"/>
        <v>0</v>
      </c>
      <c r="AU569" s="1224"/>
      <c r="AV569" s="1180">
        <v>7860</v>
      </c>
      <c r="AW569" s="1226">
        <f t="shared" si="783"/>
        <v>0</v>
      </c>
      <c r="AX569" s="1180">
        <v>0</v>
      </c>
      <c r="AY569" s="1226"/>
      <c r="AZ569" s="1173">
        <f t="shared" si="804"/>
        <v>0</v>
      </c>
      <c r="BA569" s="1224"/>
      <c r="BB569" s="1178">
        <v>7860</v>
      </c>
      <c r="BC569" s="1223">
        <f t="shared" si="784"/>
        <v>0</v>
      </c>
      <c r="BD569" s="1178">
        <v>0</v>
      </c>
      <c r="BE569" s="1223"/>
      <c r="BF569" s="1169">
        <f t="shared" si="806"/>
        <v>0</v>
      </c>
      <c r="BG569" s="1169"/>
      <c r="BH569" s="1166">
        <f t="shared" si="787"/>
        <v>0</v>
      </c>
      <c r="BI569" s="1178">
        <v>7860</v>
      </c>
      <c r="BJ569" s="1223">
        <f t="shared" si="785"/>
        <v>0</v>
      </c>
      <c r="BK569" s="1178">
        <v>0</v>
      </c>
      <c r="BL569" s="1223"/>
      <c r="BM569" s="1169">
        <f t="shared" si="808"/>
        <v>0</v>
      </c>
      <c r="BN569" s="1166">
        <f t="shared" si="788"/>
        <v>0.18</v>
      </c>
      <c r="BO569" s="1178">
        <v>7860</v>
      </c>
      <c r="BP569" s="1223">
        <f t="shared" si="786"/>
        <v>1414.8</v>
      </c>
      <c r="BQ569" s="1178">
        <v>0</v>
      </c>
      <c r="BR569" s="1223"/>
      <c r="BS569" s="1169">
        <f t="shared" si="810"/>
        <v>1414.8</v>
      </c>
    </row>
    <row r="570" spans="1:203" hidden="1" outlineLevel="1" x14ac:dyDescent="0.2">
      <c r="A570" s="1307" t="s">
        <v>974</v>
      </c>
      <c r="B570" s="1228" t="s">
        <v>358</v>
      </c>
      <c r="C570" s="1173" t="s">
        <v>1683</v>
      </c>
      <c r="D570" s="1173">
        <v>1</v>
      </c>
      <c r="E570" s="1178">
        <v>301300</v>
      </c>
      <c r="F570" s="1223">
        <f t="shared" si="776"/>
        <v>301300</v>
      </c>
      <c r="G570" s="1178">
        <v>0</v>
      </c>
      <c r="H570" s="1223"/>
      <c r="I570" s="1169">
        <f t="shared" si="790"/>
        <v>301300</v>
      </c>
      <c r="J570" s="1169"/>
      <c r="K570" s="1224"/>
      <c r="L570" s="1180">
        <v>301300</v>
      </c>
      <c r="M570" s="1226">
        <f t="shared" si="777"/>
        <v>0</v>
      </c>
      <c r="N570" s="1180">
        <v>0</v>
      </c>
      <c r="O570" s="1226"/>
      <c r="P570" s="1173">
        <f t="shared" si="792"/>
        <v>0</v>
      </c>
      <c r="Q570" s="1224"/>
      <c r="R570" s="1180">
        <v>301300</v>
      </c>
      <c r="S570" s="1226">
        <f t="shared" si="778"/>
        <v>0</v>
      </c>
      <c r="T570" s="1180">
        <v>0</v>
      </c>
      <c r="U570" s="1226"/>
      <c r="V570" s="1173">
        <f t="shared" si="794"/>
        <v>0</v>
      </c>
      <c r="W570" s="1224"/>
      <c r="X570" s="1180">
        <v>301300</v>
      </c>
      <c r="Y570" s="1226">
        <f t="shared" si="779"/>
        <v>0</v>
      </c>
      <c r="Z570" s="1180">
        <v>0</v>
      </c>
      <c r="AA570" s="1226"/>
      <c r="AB570" s="1173">
        <f t="shared" si="796"/>
        <v>0</v>
      </c>
      <c r="AC570" s="1224"/>
      <c r="AD570" s="1180">
        <v>301300</v>
      </c>
      <c r="AE570" s="1226">
        <f t="shared" si="780"/>
        <v>0</v>
      </c>
      <c r="AF570" s="1180">
        <v>0</v>
      </c>
      <c r="AG570" s="1226"/>
      <c r="AH570" s="1173">
        <f t="shared" si="798"/>
        <v>0</v>
      </c>
      <c r="AI570" s="1224"/>
      <c r="AJ570" s="1180">
        <v>301300</v>
      </c>
      <c r="AK570" s="1226">
        <f t="shared" si="781"/>
        <v>0</v>
      </c>
      <c r="AL570" s="1180">
        <v>0</v>
      </c>
      <c r="AM570" s="1226"/>
      <c r="AN570" s="1173">
        <f t="shared" si="800"/>
        <v>0</v>
      </c>
      <c r="AO570" s="1224"/>
      <c r="AP570" s="1180">
        <v>301300</v>
      </c>
      <c r="AQ570" s="1226">
        <f t="shared" si="782"/>
        <v>0</v>
      </c>
      <c r="AR570" s="1180">
        <v>0</v>
      </c>
      <c r="AS570" s="1226"/>
      <c r="AT570" s="1173">
        <f t="shared" si="802"/>
        <v>0</v>
      </c>
      <c r="AU570" s="1224"/>
      <c r="AV570" s="1180">
        <v>301300</v>
      </c>
      <c r="AW570" s="1226">
        <f t="shared" si="783"/>
        <v>0</v>
      </c>
      <c r="AX570" s="1180">
        <v>0</v>
      </c>
      <c r="AY570" s="1226"/>
      <c r="AZ570" s="1173">
        <f t="shared" si="804"/>
        <v>0</v>
      </c>
      <c r="BA570" s="1224"/>
      <c r="BB570" s="1178">
        <v>301300</v>
      </c>
      <c r="BC570" s="1223">
        <f t="shared" si="784"/>
        <v>0</v>
      </c>
      <c r="BD570" s="1178">
        <v>0</v>
      </c>
      <c r="BE570" s="1223"/>
      <c r="BF570" s="1169">
        <f t="shared" si="806"/>
        <v>0</v>
      </c>
      <c r="BG570" s="1169"/>
      <c r="BH570" s="1166">
        <f t="shared" si="787"/>
        <v>0</v>
      </c>
      <c r="BI570" s="1178">
        <v>301300</v>
      </c>
      <c r="BJ570" s="1223">
        <f t="shared" si="785"/>
        <v>0</v>
      </c>
      <c r="BK570" s="1178">
        <v>0</v>
      </c>
      <c r="BL570" s="1223"/>
      <c r="BM570" s="1169">
        <f t="shared" si="808"/>
        <v>0</v>
      </c>
      <c r="BN570" s="1166">
        <f t="shared" si="788"/>
        <v>1</v>
      </c>
      <c r="BO570" s="1178">
        <v>301300</v>
      </c>
      <c r="BP570" s="1223">
        <f t="shared" si="786"/>
        <v>301300</v>
      </c>
      <c r="BQ570" s="1178">
        <v>0</v>
      </c>
      <c r="BR570" s="1223"/>
      <c r="BS570" s="1169">
        <f t="shared" si="810"/>
        <v>301300</v>
      </c>
    </row>
    <row r="571" spans="1:203" s="1254" customFormat="1" ht="15.75" customHeight="1" x14ac:dyDescent="0.2">
      <c r="A571" s="1205" t="s">
        <v>508</v>
      </c>
      <c r="B571" s="1148" t="s">
        <v>509</v>
      </c>
      <c r="C571" s="1149"/>
      <c r="D571" s="1150"/>
      <c r="E571" s="1151"/>
      <c r="F571" s="1206">
        <f>F573+F575+F576+F577+F578+F579+F581+F582+F583+F584+F585+F586+F587</f>
        <v>6742432.2699999996</v>
      </c>
      <c r="G571" s="1207"/>
      <c r="H571" s="1206">
        <f>H573+H575+H576+H577+H578+H579+H581+H582+H583+H584+H585+H586+H587</f>
        <v>7599618.1099999994</v>
      </c>
      <c r="I571" s="1206">
        <f>I573+I575+I576+I577+I578+I579+I581+I582+I583+I584+I585+I586+I587</f>
        <v>14342050.380000001</v>
      </c>
      <c r="J571" s="1155"/>
      <c r="K571" s="1145"/>
      <c r="L571" s="1156"/>
      <c r="M571" s="1208">
        <f>M573+M575+M576+M577+M578+M579+M581+M582+M583+M584+M585+M586+M587</f>
        <v>0</v>
      </c>
      <c r="N571" s="1209"/>
      <c r="O571" s="1208">
        <f>O573+O575+O576+O577+O578+O579+O581+O582+O583+O584+O585+O586+O587</f>
        <v>0</v>
      </c>
      <c r="P571" s="1208">
        <f>P573+P575+P576+P577+P578+P579+P581+P582+P583+P584+P585+P586+P587</f>
        <v>0</v>
      </c>
      <c r="Q571" s="1145"/>
      <c r="R571" s="1156"/>
      <c r="S571" s="1208">
        <f>S573+S575+S576+S577+S578+S579+S581+S582+S583+S584+S585+S586+S587</f>
        <v>0</v>
      </c>
      <c r="T571" s="1209"/>
      <c r="U571" s="1208">
        <f>U573+U575+U576+U577+U578+U579+U581+U582+U583+U584+U585+U586+U587</f>
        <v>0</v>
      </c>
      <c r="V571" s="1208">
        <f>V573+V575+V576+V577+V578+V579+V581+V582+V583+V584+V585+V586+V587</f>
        <v>0</v>
      </c>
      <c r="W571" s="1149"/>
      <c r="X571" s="1156"/>
      <c r="Y571" s="1208">
        <f>Y573+Y575+Y576+Y577+Y578+Y579+Y581+Y582+Y583+Y584+Y585+Y586+Y587</f>
        <v>464609.8</v>
      </c>
      <c r="Z571" s="1209"/>
      <c r="AA571" s="1208">
        <f>AA573+AA575+AA576+AA577+AA578+AA579+AA581+AA582+AA583+AA584+AA585+AA586+AA587</f>
        <v>2058555.6400000001</v>
      </c>
      <c r="AB571" s="1208">
        <f>AB573+AB575+AB576+AB577+AB578+AB579+AB581+AB582+AB583+AB584+AB585+AB586+AB587</f>
        <v>2523165.44</v>
      </c>
      <c r="AC571" s="1145"/>
      <c r="AD571" s="1156"/>
      <c r="AE571" s="1208">
        <f>AE573+AE575+AE576+AE577+AE578+AE579+AE581+AE582+AE583+AE584+AE585+AE586+AE587</f>
        <v>0</v>
      </c>
      <c r="AF571" s="1209"/>
      <c r="AG571" s="1208">
        <f>AG573+AG575+AG576+AG577+AG578+AG579+AG581+AG582+AG583+AG584+AG585+AG586+AG587</f>
        <v>0</v>
      </c>
      <c r="AH571" s="1208">
        <f>AH573+AH575+AH576+AH577+AH578+AH579+AH581+AH582+AH583+AH584+AH585+AH586+AH587</f>
        <v>0</v>
      </c>
      <c r="AI571" s="1145"/>
      <c r="AJ571" s="1156"/>
      <c r="AK571" s="1208">
        <f>AK573+AK575+AK576+AK577+AK578+AK579+AK581+AK582+AK583+AK584+AK585+AK586+AK587</f>
        <v>0</v>
      </c>
      <c r="AL571" s="1209"/>
      <c r="AM571" s="1208">
        <f>AM573+AM575+AM576+AM577+AM578+AM579+AM581+AM582+AM583+AM584+AM585+AM586+AM587</f>
        <v>0</v>
      </c>
      <c r="AN571" s="1208">
        <f>AN573+AN575+AN576+AN577+AN578+AN579+AN581+AN582+AN583+AN584+AN585+AN586+AN587</f>
        <v>0</v>
      </c>
      <c r="AO571" s="1145"/>
      <c r="AP571" s="1156"/>
      <c r="AQ571" s="1208">
        <f>AQ573+AQ575+AQ576+AQ577+AQ578+AQ579+AQ581+AQ582+AQ583+AQ584+AQ585+AQ586+AQ587</f>
        <v>0</v>
      </c>
      <c r="AR571" s="1209"/>
      <c r="AS571" s="1208">
        <f>AS573+AS575+AS576+AS577+AS578+AS579+AS581+AS582+AS583+AS584+AS585+AS586+AS587</f>
        <v>0</v>
      </c>
      <c r="AT571" s="1208">
        <f>AT573+AT575+AT576+AT577+AT578+AT579+AT581+AT582+AT583+AT584+AT585+AT586+AT587</f>
        <v>0</v>
      </c>
      <c r="AU571" s="1145"/>
      <c r="AV571" s="1156"/>
      <c r="AW571" s="1208">
        <f>AW573+AW575+AW576+AW577+AW578+AW579+AW581+AW582+AW583+AW584+AW585+AW586+AW587</f>
        <v>0</v>
      </c>
      <c r="AX571" s="1209"/>
      <c r="AY571" s="1208">
        <f>AY573+AY575+AY576+AY577+AY578+AY579+AY581+AY582+AY583+AY584+AY585+AY586+AY587</f>
        <v>0</v>
      </c>
      <c r="AZ571" s="1208">
        <f>AZ573+AZ575+AZ576+AZ577+AZ578+AZ579+AZ581+AZ582+AZ583+AZ584+AZ585+AZ586+AZ587</f>
        <v>0</v>
      </c>
      <c r="BA571" s="1145"/>
      <c r="BB571" s="1151"/>
      <c r="BC571" s="1206">
        <f>BC573+BC575+BC576+BC577+BC578+BC579+BC581+BC582+BC583+BC584+BC585+BC586+BC587</f>
        <v>0</v>
      </c>
      <c r="BD571" s="1207"/>
      <c r="BE571" s="1206">
        <f>BE573+BE575+BE576+BE577+BE578+BE579+BE581+BE582+BE583+BE584+BE585+BE586+BE587</f>
        <v>0</v>
      </c>
      <c r="BF571" s="1206">
        <f>BF573+BF575+BF576+BF577+BF578+BF579+BF581+BF582+BF583+BF584+BF585+BF586+BF587</f>
        <v>0</v>
      </c>
      <c r="BG571" s="1155"/>
      <c r="BH571" s="1166">
        <f t="shared" si="787"/>
        <v>0</v>
      </c>
      <c r="BI571" s="1151"/>
      <c r="BJ571" s="1206">
        <f>BJ573+BJ575+BJ576+BJ577+BJ578+BJ579+BJ581+BJ582+BJ583+BJ584+BJ585+BJ586+BJ587</f>
        <v>464609.8</v>
      </c>
      <c r="BK571" s="1207"/>
      <c r="BL571" s="1206">
        <f>BL573+BL575+BL576+BL577+BL578+BL579+BL581+BL582+BL583+BL584+BL585+BL586+BL587</f>
        <v>2058555.6400000001</v>
      </c>
      <c r="BM571" s="1206">
        <f>BM573+BM575+BM576+BM577+BM578+BM579+BM581+BM582+BM583+BM584+BM585+BM586+BM587</f>
        <v>2523165.44</v>
      </c>
      <c r="BN571" s="1166">
        <f t="shared" si="788"/>
        <v>0</v>
      </c>
      <c r="BO571" s="1151"/>
      <c r="BP571" s="1206">
        <f>BP573+BP575+BP576+BP577+BP578+BP579+BP581+BP582+BP583+BP584+BP585+BP586+BP587</f>
        <v>6277822.4699999997</v>
      </c>
      <c r="BQ571" s="1207"/>
      <c r="BR571" s="1206">
        <f>BR573+BR575+BR576+BR577+BR578+BR579+BR581+BR582+BR583+BR584+BR585+BR586+BR587</f>
        <v>5541062.4699999997</v>
      </c>
      <c r="BS571" s="1206">
        <f>BS573+BS575+BS576+BS577+BS578+BS579+BS581+BS582+BS583+BS584+BS585+BS586+BS587</f>
        <v>11818884.940000001</v>
      </c>
      <c r="BT571" s="1220"/>
      <c r="BU571" s="1220"/>
      <c r="BV571" s="1220"/>
      <c r="BW571" s="1220"/>
      <c r="BX571" s="1220"/>
      <c r="BY571" s="1220"/>
      <c r="BZ571" s="1220"/>
      <c r="CA571" s="1220"/>
      <c r="CB571" s="1220"/>
      <c r="CC571" s="1220"/>
      <c r="CD571" s="1220"/>
      <c r="CE571" s="1220"/>
      <c r="CF571" s="1220"/>
      <c r="CG571" s="1220"/>
      <c r="CH571" s="1220"/>
      <c r="CI571" s="1220"/>
      <c r="CJ571" s="1220"/>
      <c r="CK571" s="1220"/>
      <c r="CL571" s="1220"/>
      <c r="CM571" s="1220"/>
      <c r="CN571" s="1220"/>
      <c r="CO571" s="1220"/>
      <c r="CP571" s="1220"/>
      <c r="CQ571" s="1220"/>
      <c r="CR571" s="1220"/>
      <c r="CS571" s="1220"/>
      <c r="CT571" s="1220"/>
      <c r="CU571" s="1220"/>
      <c r="CV571" s="1220"/>
      <c r="CW571" s="1220"/>
      <c r="CX571" s="1220"/>
      <c r="CY571" s="1220"/>
      <c r="CZ571" s="1220"/>
      <c r="DA571" s="1220"/>
      <c r="DB571" s="1220"/>
      <c r="DC571" s="1220"/>
      <c r="DD571" s="1220"/>
      <c r="DE571" s="1220"/>
      <c r="DF571" s="1220"/>
      <c r="DG571" s="1220"/>
      <c r="DH571" s="1220"/>
      <c r="DI571" s="1220"/>
      <c r="DJ571" s="1220"/>
      <c r="DK571" s="1220"/>
      <c r="DL571" s="1220"/>
      <c r="DM571" s="1220"/>
      <c r="DN571" s="1220"/>
      <c r="DO571" s="1220"/>
      <c r="DP571" s="1220"/>
      <c r="DQ571" s="1220"/>
      <c r="DR571" s="1220"/>
      <c r="DS571" s="1220"/>
      <c r="DT571" s="1220"/>
      <c r="DU571" s="1220"/>
      <c r="DV571" s="1220"/>
      <c r="DW571" s="1220"/>
      <c r="DX571" s="1220"/>
      <c r="DY571" s="1220"/>
      <c r="DZ571" s="1220"/>
      <c r="EA571" s="1220"/>
      <c r="EB571" s="1220"/>
      <c r="EC571" s="1220"/>
      <c r="ED571" s="1220"/>
      <c r="EE571" s="1220"/>
      <c r="EF571" s="1220"/>
      <c r="EG571" s="1220"/>
      <c r="EH571" s="1220"/>
      <c r="EI571" s="1220"/>
      <c r="EJ571" s="1220"/>
      <c r="EK571" s="1220"/>
      <c r="EL571" s="1220"/>
      <c r="EM571" s="1220"/>
      <c r="EN571" s="1220"/>
      <c r="EO571" s="1220"/>
      <c r="EP571" s="1220"/>
      <c r="EQ571" s="1220"/>
      <c r="ER571" s="1220"/>
      <c r="ES571" s="1220"/>
      <c r="ET571" s="1220"/>
      <c r="EU571" s="1220"/>
      <c r="EV571" s="1220"/>
      <c r="EW571" s="1220"/>
      <c r="EX571" s="1220"/>
      <c r="EY571" s="1220"/>
      <c r="EZ571" s="1220"/>
      <c r="FA571" s="1220"/>
      <c r="FB571" s="1220"/>
      <c r="FC571" s="1220"/>
      <c r="FD571" s="1220"/>
      <c r="FE571" s="1220"/>
      <c r="FF571" s="1220"/>
      <c r="FG571" s="1220"/>
      <c r="FH571" s="1220"/>
      <c r="FI571" s="1220"/>
      <c r="FJ571" s="1220"/>
      <c r="FK571" s="1220"/>
      <c r="FL571" s="1220"/>
      <c r="FM571" s="1220"/>
      <c r="FN571" s="1220"/>
      <c r="FO571" s="1220"/>
      <c r="FP571" s="1220"/>
      <c r="FQ571" s="1220"/>
      <c r="FR571" s="1220"/>
      <c r="FS571" s="1220"/>
      <c r="FT571" s="1220"/>
      <c r="FU571" s="1220"/>
      <c r="FV571" s="1220"/>
      <c r="FW571" s="1220"/>
      <c r="FX571" s="1220"/>
      <c r="FY571" s="1220"/>
      <c r="FZ571" s="1220"/>
      <c r="GA571" s="1220"/>
      <c r="GB571" s="1220"/>
      <c r="GC571" s="1220"/>
      <c r="GD571" s="1220"/>
      <c r="GE571" s="1220"/>
      <c r="GF571" s="1220"/>
      <c r="GG571" s="1220"/>
      <c r="GH571" s="1220"/>
      <c r="GI571" s="1220"/>
      <c r="GJ571" s="1220"/>
      <c r="GK571" s="1220"/>
      <c r="GL571" s="1220"/>
      <c r="GM571" s="1220"/>
      <c r="GN571" s="1220"/>
      <c r="GO571" s="1220"/>
      <c r="GP571" s="1220"/>
      <c r="GQ571" s="1220"/>
      <c r="GR571" s="1220"/>
      <c r="GS571" s="1220"/>
      <c r="GT571" s="1220"/>
      <c r="GU571" s="1220"/>
    </row>
    <row r="572" spans="1:203" ht="15" hidden="1" outlineLevel="1" x14ac:dyDescent="0.2">
      <c r="A572" s="1308" t="s">
        <v>839</v>
      </c>
      <c r="B572" s="1309" t="s">
        <v>292</v>
      </c>
      <c r="C572" s="1310"/>
      <c r="D572" s="1311"/>
      <c r="E572" s="1222">
        <v>0</v>
      </c>
      <c r="F572" s="1212"/>
      <c r="G572" s="1222">
        <v>0</v>
      </c>
      <c r="H572" s="1212"/>
      <c r="I572" s="1223"/>
      <c r="J572" s="1223"/>
      <c r="K572" s="1247"/>
      <c r="L572" s="1225">
        <v>0</v>
      </c>
      <c r="M572" s="1196"/>
      <c r="N572" s="1225">
        <v>0</v>
      </c>
      <c r="O572" s="1196"/>
      <c r="P572" s="1226"/>
      <c r="Q572" s="1247"/>
      <c r="R572" s="1225">
        <v>0</v>
      </c>
      <c r="S572" s="1196"/>
      <c r="T572" s="1225">
        <v>0</v>
      </c>
      <c r="U572" s="1196"/>
      <c r="V572" s="1226"/>
      <c r="W572" s="1247"/>
      <c r="X572" s="1225">
        <v>0</v>
      </c>
      <c r="Y572" s="1196"/>
      <c r="Z572" s="1225">
        <v>0</v>
      </c>
      <c r="AA572" s="1196"/>
      <c r="AB572" s="1226"/>
      <c r="AC572" s="1247"/>
      <c r="AD572" s="1225">
        <v>0</v>
      </c>
      <c r="AE572" s="1196"/>
      <c r="AF572" s="1225">
        <v>0</v>
      </c>
      <c r="AG572" s="1196"/>
      <c r="AH572" s="1226"/>
      <c r="AI572" s="1247"/>
      <c r="AJ572" s="1225">
        <v>0</v>
      </c>
      <c r="AK572" s="1196"/>
      <c r="AL572" s="1225">
        <v>0</v>
      </c>
      <c r="AM572" s="1196"/>
      <c r="AN572" s="1226"/>
      <c r="AO572" s="1247"/>
      <c r="AP572" s="1225">
        <v>0</v>
      </c>
      <c r="AQ572" s="1196"/>
      <c r="AR572" s="1225">
        <v>0</v>
      </c>
      <c r="AS572" s="1196"/>
      <c r="AT572" s="1226"/>
      <c r="AU572" s="1247"/>
      <c r="AV572" s="1225">
        <v>0</v>
      </c>
      <c r="AW572" s="1196"/>
      <c r="AX572" s="1225">
        <v>0</v>
      </c>
      <c r="AY572" s="1196"/>
      <c r="AZ572" s="1226"/>
      <c r="BA572" s="1247"/>
      <c r="BB572" s="1222">
        <v>0</v>
      </c>
      <c r="BC572" s="1212"/>
      <c r="BD572" s="1222">
        <v>0</v>
      </c>
      <c r="BE572" s="1212"/>
      <c r="BF572" s="1223"/>
      <c r="BG572" s="1223"/>
      <c r="BH572" s="1166">
        <f t="shared" si="787"/>
        <v>0</v>
      </c>
      <c r="BI572" s="1222">
        <v>0</v>
      </c>
      <c r="BJ572" s="1212"/>
      <c r="BK572" s="1222">
        <v>0</v>
      </c>
      <c r="BL572" s="1212"/>
      <c r="BM572" s="1223"/>
      <c r="BN572" s="1166">
        <f t="shared" si="788"/>
        <v>0</v>
      </c>
      <c r="BO572" s="1222">
        <v>0</v>
      </c>
      <c r="BP572" s="1212"/>
      <c r="BQ572" s="1222">
        <v>0</v>
      </c>
      <c r="BR572" s="1212"/>
      <c r="BS572" s="1223"/>
    </row>
    <row r="573" spans="1:203" hidden="1" outlineLevel="1" x14ac:dyDescent="0.2">
      <c r="A573" s="1307" t="s">
        <v>1685</v>
      </c>
      <c r="B573" s="1312" t="s">
        <v>293</v>
      </c>
      <c r="C573" s="1310" t="s">
        <v>1359</v>
      </c>
      <c r="D573" s="1311">
        <v>40</v>
      </c>
      <c r="E573" s="1222">
        <v>1310</v>
      </c>
      <c r="F573" s="1223">
        <f>D573*E573</f>
        <v>52400</v>
      </c>
      <c r="G573" s="1222">
        <v>619.45000000000005</v>
      </c>
      <c r="H573" s="1223">
        <f>D573*G573</f>
        <v>24778</v>
      </c>
      <c r="I573" s="1223">
        <f>E573*D573+G573*D573</f>
        <v>77178</v>
      </c>
      <c r="J573" s="1223"/>
      <c r="K573" s="1247"/>
      <c r="L573" s="1225">
        <v>1310</v>
      </c>
      <c r="M573" s="1226">
        <f>K573*L573</f>
        <v>0</v>
      </c>
      <c r="N573" s="1225">
        <v>619.45000000000005</v>
      </c>
      <c r="O573" s="1226">
        <f>K573*N573</f>
        <v>0</v>
      </c>
      <c r="P573" s="1226">
        <f>L573*K573+N573*K573</f>
        <v>0</v>
      </c>
      <c r="Q573" s="1247"/>
      <c r="R573" s="1225">
        <v>1310</v>
      </c>
      <c r="S573" s="1226">
        <f>Q573*R573</f>
        <v>0</v>
      </c>
      <c r="T573" s="1225">
        <v>619.45000000000005</v>
      </c>
      <c r="U573" s="1226">
        <f>Q573*T573</f>
        <v>0</v>
      </c>
      <c r="V573" s="1226">
        <f>R573*Q573+T573*Q573</f>
        <v>0</v>
      </c>
      <c r="W573" s="1247"/>
      <c r="X573" s="1225">
        <v>1310</v>
      </c>
      <c r="Y573" s="1226">
        <f>W573*X573</f>
        <v>0</v>
      </c>
      <c r="Z573" s="1225">
        <v>619.45000000000005</v>
      </c>
      <c r="AA573" s="1226">
        <f>W573*Z573</f>
        <v>0</v>
      </c>
      <c r="AB573" s="1226">
        <f>X573*W573+Z573*W573</f>
        <v>0</v>
      </c>
      <c r="AC573" s="1247"/>
      <c r="AD573" s="1225">
        <v>1310</v>
      </c>
      <c r="AE573" s="1226">
        <f>AC573*AD573</f>
        <v>0</v>
      </c>
      <c r="AF573" s="1225">
        <v>619.45000000000005</v>
      </c>
      <c r="AG573" s="1226">
        <f>AC573*AF573</f>
        <v>0</v>
      </c>
      <c r="AH573" s="1226">
        <f>AD573*AC573+AF573*AC573</f>
        <v>0</v>
      </c>
      <c r="AI573" s="1247"/>
      <c r="AJ573" s="1225">
        <v>1310</v>
      </c>
      <c r="AK573" s="1226">
        <f>AI573*AJ573</f>
        <v>0</v>
      </c>
      <c r="AL573" s="1225">
        <v>619.45000000000005</v>
      </c>
      <c r="AM573" s="1226">
        <f>AI573*AL573</f>
        <v>0</v>
      </c>
      <c r="AN573" s="1226">
        <f>AJ573*AI573+AL573*AI573</f>
        <v>0</v>
      </c>
      <c r="AO573" s="1247"/>
      <c r="AP573" s="1225">
        <v>1310</v>
      </c>
      <c r="AQ573" s="1226">
        <f>AO573*AP573</f>
        <v>0</v>
      </c>
      <c r="AR573" s="1225">
        <v>619.45000000000005</v>
      </c>
      <c r="AS573" s="1226">
        <f>AO573*AR573</f>
        <v>0</v>
      </c>
      <c r="AT573" s="1226">
        <f>AP573*AO573+AR573*AO573</f>
        <v>0</v>
      </c>
      <c r="AU573" s="1247"/>
      <c r="AV573" s="1225">
        <v>1310</v>
      </c>
      <c r="AW573" s="1226">
        <f>AU573*AV573</f>
        <v>0</v>
      </c>
      <c r="AX573" s="1225">
        <v>619.45000000000005</v>
      </c>
      <c r="AY573" s="1226">
        <f>AU573*AX573</f>
        <v>0</v>
      </c>
      <c r="AZ573" s="1226">
        <f>AV573*AU573+AX573*AU573</f>
        <v>0</v>
      </c>
      <c r="BA573" s="1247"/>
      <c r="BB573" s="1222">
        <v>1310</v>
      </c>
      <c r="BC573" s="1223">
        <f>BA573*BB573</f>
        <v>0</v>
      </c>
      <c r="BD573" s="1222">
        <v>619.45000000000005</v>
      </c>
      <c r="BE573" s="1223">
        <f>BA573*BD573</f>
        <v>0</v>
      </c>
      <c r="BF573" s="1223">
        <f>BB573*BA573+BD573*BA573</f>
        <v>0</v>
      </c>
      <c r="BG573" s="1223"/>
      <c r="BH573" s="1166">
        <f t="shared" si="787"/>
        <v>0</v>
      </c>
      <c r="BI573" s="1222">
        <v>1310</v>
      </c>
      <c r="BJ573" s="1223">
        <f>BH573*BI573</f>
        <v>0</v>
      </c>
      <c r="BK573" s="1222">
        <v>619.45000000000005</v>
      </c>
      <c r="BL573" s="1223">
        <f>BH573*BK573</f>
        <v>0</v>
      </c>
      <c r="BM573" s="1223">
        <f>BI573*BH573+BK573*BH573</f>
        <v>0</v>
      </c>
      <c r="BN573" s="1166">
        <f t="shared" si="788"/>
        <v>40</v>
      </c>
      <c r="BO573" s="1222">
        <v>1310</v>
      </c>
      <c r="BP573" s="1223">
        <f>BN573*BO573</f>
        <v>52400</v>
      </c>
      <c r="BQ573" s="1222">
        <v>619.45000000000005</v>
      </c>
      <c r="BR573" s="1223">
        <f>BN573*BQ573</f>
        <v>24778</v>
      </c>
      <c r="BS573" s="1223">
        <f>BO573*BN573+BQ573*BN573</f>
        <v>77178</v>
      </c>
    </row>
    <row r="574" spans="1:203" ht="15" hidden="1" outlineLevel="1" collapsed="1" x14ac:dyDescent="0.2">
      <c r="A574" s="1308" t="s">
        <v>977</v>
      </c>
      <c r="B574" s="1309" t="s">
        <v>294</v>
      </c>
      <c r="C574" s="1310"/>
      <c r="D574" s="1311"/>
      <c r="E574" s="1222">
        <v>0</v>
      </c>
      <c r="F574" s="1212"/>
      <c r="G574" s="1222">
        <v>0</v>
      </c>
      <c r="H574" s="1212"/>
      <c r="I574" s="1223"/>
      <c r="J574" s="1223"/>
      <c r="K574" s="1247"/>
      <c r="L574" s="1225">
        <v>0</v>
      </c>
      <c r="M574" s="1196"/>
      <c r="N574" s="1225">
        <v>0</v>
      </c>
      <c r="O574" s="1196"/>
      <c r="P574" s="1226"/>
      <c r="Q574" s="1247"/>
      <c r="R574" s="1225">
        <v>0</v>
      </c>
      <c r="S574" s="1196"/>
      <c r="T574" s="1225">
        <v>0</v>
      </c>
      <c r="U574" s="1196"/>
      <c r="V574" s="1226"/>
      <c r="W574" s="1246"/>
      <c r="X574" s="1225">
        <v>0</v>
      </c>
      <c r="Y574" s="1196"/>
      <c r="Z574" s="1225">
        <v>0</v>
      </c>
      <c r="AA574" s="1196"/>
      <c r="AB574" s="1226"/>
      <c r="AC574" s="1247"/>
      <c r="AD574" s="1225">
        <v>0</v>
      </c>
      <c r="AE574" s="1196"/>
      <c r="AF574" s="1225">
        <v>0</v>
      </c>
      <c r="AG574" s="1196"/>
      <c r="AH574" s="1226"/>
      <c r="AI574" s="1247"/>
      <c r="AJ574" s="1225">
        <v>0</v>
      </c>
      <c r="AK574" s="1196"/>
      <c r="AL574" s="1225">
        <v>0</v>
      </c>
      <c r="AM574" s="1196"/>
      <c r="AN574" s="1226"/>
      <c r="AO574" s="1247"/>
      <c r="AP574" s="1225">
        <v>0</v>
      </c>
      <c r="AQ574" s="1196"/>
      <c r="AR574" s="1225">
        <v>0</v>
      </c>
      <c r="AS574" s="1196"/>
      <c r="AT574" s="1226"/>
      <c r="AU574" s="1247"/>
      <c r="AV574" s="1225">
        <v>0</v>
      </c>
      <c r="AW574" s="1196"/>
      <c r="AX574" s="1225">
        <v>0</v>
      </c>
      <c r="AY574" s="1196"/>
      <c r="AZ574" s="1226"/>
      <c r="BA574" s="1247"/>
      <c r="BB574" s="1222">
        <v>0</v>
      </c>
      <c r="BC574" s="1212"/>
      <c r="BD574" s="1222">
        <v>0</v>
      </c>
      <c r="BE574" s="1212"/>
      <c r="BF574" s="1223"/>
      <c r="BG574" s="1223"/>
      <c r="BH574" s="1166">
        <f t="shared" si="787"/>
        <v>0</v>
      </c>
      <c r="BI574" s="1222">
        <v>0</v>
      </c>
      <c r="BJ574" s="1212"/>
      <c r="BK574" s="1222">
        <v>0</v>
      </c>
      <c r="BL574" s="1212"/>
      <c r="BM574" s="1223"/>
      <c r="BN574" s="1166">
        <f t="shared" si="788"/>
        <v>0</v>
      </c>
      <c r="BO574" s="1222">
        <v>0</v>
      </c>
      <c r="BP574" s="1212"/>
      <c r="BQ574" s="1222">
        <v>0</v>
      </c>
      <c r="BR574" s="1212"/>
      <c r="BS574" s="1223"/>
    </row>
    <row r="575" spans="1:203" hidden="1" outlineLevel="1" collapsed="1" x14ac:dyDescent="0.2">
      <c r="A575" s="1307" t="s">
        <v>1686</v>
      </c>
      <c r="B575" s="1312" t="s">
        <v>272</v>
      </c>
      <c r="C575" s="1310" t="s">
        <v>224</v>
      </c>
      <c r="D575" s="1311">
        <v>1</v>
      </c>
      <c r="E575" s="1222">
        <v>125495.9</v>
      </c>
      <c r="F575" s="1223">
        <f>D575*E575</f>
        <v>125495.9</v>
      </c>
      <c r="G575" s="1222">
        <v>181087.89</v>
      </c>
      <c r="H575" s="1223">
        <f>D575*G575</f>
        <v>181087.89</v>
      </c>
      <c r="I575" s="1223">
        <f t="shared" ref="I575:I579" si="811">E575*D575+G575*D575</f>
        <v>306583.79000000004</v>
      </c>
      <c r="J575" s="1223"/>
      <c r="K575" s="1247"/>
      <c r="L575" s="1225">
        <v>125495.9</v>
      </c>
      <c r="M575" s="1226">
        <f>K575*L575</f>
        <v>0</v>
      </c>
      <c r="N575" s="1225">
        <v>181087.89</v>
      </c>
      <c r="O575" s="1226">
        <f>K575*N575</f>
        <v>0</v>
      </c>
      <c r="P575" s="1226">
        <f t="shared" ref="P575:P579" si="812">L575*K575+N575*K575</f>
        <v>0</v>
      </c>
      <c r="Q575" s="1247"/>
      <c r="R575" s="1225">
        <v>125495.9</v>
      </c>
      <c r="S575" s="1226">
        <f>Q575*R575</f>
        <v>0</v>
      </c>
      <c r="T575" s="1225">
        <v>181087.89</v>
      </c>
      <c r="U575" s="1226">
        <f>Q575*T575</f>
        <v>0</v>
      </c>
      <c r="V575" s="1226">
        <f t="shared" ref="V575:V579" si="813">R575*Q575+T575*Q575</f>
        <v>0</v>
      </c>
      <c r="W575" s="1247"/>
      <c r="X575" s="1225">
        <v>125495.9</v>
      </c>
      <c r="Y575" s="1226">
        <f>W575*X575</f>
        <v>0</v>
      </c>
      <c r="Z575" s="1225">
        <v>181087.89</v>
      </c>
      <c r="AA575" s="1226">
        <f>W575*Z575</f>
        <v>0</v>
      </c>
      <c r="AB575" s="1226">
        <f t="shared" ref="AB575:AB579" si="814">X575*W575+Z575*W575</f>
        <v>0</v>
      </c>
      <c r="AC575" s="1247"/>
      <c r="AD575" s="1225">
        <v>125495.9</v>
      </c>
      <c r="AE575" s="1226">
        <f>AC575*AD575</f>
        <v>0</v>
      </c>
      <c r="AF575" s="1225">
        <v>181087.89</v>
      </c>
      <c r="AG575" s="1226">
        <f>AC575*AF575</f>
        <v>0</v>
      </c>
      <c r="AH575" s="1226">
        <f t="shared" ref="AH575:AH579" si="815">AD575*AC575+AF575*AC575</f>
        <v>0</v>
      </c>
      <c r="AI575" s="1247"/>
      <c r="AJ575" s="1225">
        <v>125495.9</v>
      </c>
      <c r="AK575" s="1226">
        <f>AI575*AJ575</f>
        <v>0</v>
      </c>
      <c r="AL575" s="1225">
        <v>181087.89</v>
      </c>
      <c r="AM575" s="1226">
        <f>AI575*AL575</f>
        <v>0</v>
      </c>
      <c r="AN575" s="1226">
        <f t="shared" ref="AN575:AN579" si="816">AJ575*AI575+AL575*AI575</f>
        <v>0</v>
      </c>
      <c r="AO575" s="1247"/>
      <c r="AP575" s="1225">
        <v>125495.9</v>
      </c>
      <c r="AQ575" s="1226">
        <f>AO575*AP575</f>
        <v>0</v>
      </c>
      <c r="AR575" s="1225">
        <v>181087.89</v>
      </c>
      <c r="AS575" s="1226">
        <f>AO575*AR575</f>
        <v>0</v>
      </c>
      <c r="AT575" s="1226">
        <f t="shared" ref="AT575:AT579" si="817">AP575*AO575+AR575*AO575</f>
        <v>0</v>
      </c>
      <c r="AU575" s="1247"/>
      <c r="AV575" s="1225">
        <v>125495.9</v>
      </c>
      <c r="AW575" s="1226">
        <f>AU575*AV575</f>
        <v>0</v>
      </c>
      <c r="AX575" s="1225">
        <v>181087.89</v>
      </c>
      <c r="AY575" s="1226">
        <f>AU575*AX575</f>
        <v>0</v>
      </c>
      <c r="AZ575" s="1226">
        <f t="shared" ref="AZ575:AZ579" si="818">AV575*AU575+AX575*AU575</f>
        <v>0</v>
      </c>
      <c r="BA575" s="1247"/>
      <c r="BB575" s="1222">
        <v>125495.9</v>
      </c>
      <c r="BC575" s="1223">
        <f>BA575*BB575</f>
        <v>0</v>
      </c>
      <c r="BD575" s="1222">
        <v>181087.89</v>
      </c>
      <c r="BE575" s="1223">
        <f>BA575*BD575</f>
        <v>0</v>
      </c>
      <c r="BF575" s="1223">
        <f t="shared" ref="BF575:BF579" si="819">BB575*BA575+BD575*BA575</f>
        <v>0</v>
      </c>
      <c r="BG575" s="1223"/>
      <c r="BH575" s="1166">
        <f t="shared" si="787"/>
        <v>0</v>
      </c>
      <c r="BI575" s="1222">
        <v>125495.9</v>
      </c>
      <c r="BJ575" s="1223">
        <f>BH575*BI575</f>
        <v>0</v>
      </c>
      <c r="BK575" s="1222">
        <v>181087.89</v>
      </c>
      <c r="BL575" s="1223">
        <f>BH575*BK575</f>
        <v>0</v>
      </c>
      <c r="BM575" s="1223">
        <f t="shared" ref="BM575:BM579" si="820">BI575*BH575+BK575*BH575</f>
        <v>0</v>
      </c>
      <c r="BN575" s="1166">
        <f t="shared" si="788"/>
        <v>1</v>
      </c>
      <c r="BO575" s="1222">
        <v>125495.9</v>
      </c>
      <c r="BP575" s="1223">
        <f>BN575*BO575</f>
        <v>125495.9</v>
      </c>
      <c r="BQ575" s="1222">
        <v>181087.89</v>
      </c>
      <c r="BR575" s="1223">
        <f>BN575*BQ575</f>
        <v>181087.89</v>
      </c>
      <c r="BS575" s="1223">
        <f t="shared" ref="BS575:BS579" si="821">BO575*BN575+BQ575*BN575</f>
        <v>306583.79000000004</v>
      </c>
    </row>
    <row r="576" spans="1:203" hidden="1" outlineLevel="1" x14ac:dyDescent="0.2">
      <c r="A576" s="1307" t="s">
        <v>1687</v>
      </c>
      <c r="B576" s="1312" t="s">
        <v>295</v>
      </c>
      <c r="C576" s="1310" t="s">
        <v>224</v>
      </c>
      <c r="D576" s="1311">
        <v>1</v>
      </c>
      <c r="E576" s="1222">
        <v>52630.559999999998</v>
      </c>
      <c r="F576" s="1223">
        <f>D576*E576</f>
        <v>52630.559999999998</v>
      </c>
      <c r="G576" s="1222">
        <v>128976.12</v>
      </c>
      <c r="H576" s="1223">
        <f>D576*G576</f>
        <v>128976.12</v>
      </c>
      <c r="I576" s="1223">
        <f t="shared" si="811"/>
        <v>181606.68</v>
      </c>
      <c r="J576" s="1223"/>
      <c r="K576" s="1247"/>
      <c r="L576" s="1225">
        <v>52630.559999999998</v>
      </c>
      <c r="M576" s="1226">
        <f>K576*L576</f>
        <v>0</v>
      </c>
      <c r="N576" s="1225">
        <v>128976.12</v>
      </c>
      <c r="O576" s="1226">
        <f>K576*N576</f>
        <v>0</v>
      </c>
      <c r="P576" s="1226">
        <f t="shared" si="812"/>
        <v>0</v>
      </c>
      <c r="Q576" s="1247"/>
      <c r="R576" s="1225">
        <v>52630.559999999998</v>
      </c>
      <c r="S576" s="1226">
        <f>Q576*R576</f>
        <v>0</v>
      </c>
      <c r="T576" s="1225">
        <v>128976.12</v>
      </c>
      <c r="U576" s="1226">
        <f>Q576*T576</f>
        <v>0</v>
      </c>
      <c r="V576" s="1226">
        <f t="shared" si="813"/>
        <v>0</v>
      </c>
      <c r="W576" s="1247"/>
      <c r="X576" s="1225">
        <v>52630.559999999998</v>
      </c>
      <c r="Y576" s="1226">
        <f>W576*X576</f>
        <v>0</v>
      </c>
      <c r="Z576" s="1225">
        <v>128976.12</v>
      </c>
      <c r="AA576" s="1226">
        <f>W576*Z576</f>
        <v>0</v>
      </c>
      <c r="AB576" s="1226">
        <f t="shared" si="814"/>
        <v>0</v>
      </c>
      <c r="AC576" s="1247"/>
      <c r="AD576" s="1225">
        <v>52630.559999999998</v>
      </c>
      <c r="AE576" s="1226">
        <f>AC576*AD576</f>
        <v>0</v>
      </c>
      <c r="AF576" s="1225">
        <v>128976.12</v>
      </c>
      <c r="AG576" s="1226">
        <f>AC576*AF576</f>
        <v>0</v>
      </c>
      <c r="AH576" s="1226">
        <f t="shared" si="815"/>
        <v>0</v>
      </c>
      <c r="AI576" s="1247"/>
      <c r="AJ576" s="1225">
        <v>52630.559999999998</v>
      </c>
      <c r="AK576" s="1226">
        <f>AI576*AJ576</f>
        <v>0</v>
      </c>
      <c r="AL576" s="1225">
        <v>128976.12</v>
      </c>
      <c r="AM576" s="1226">
        <f>AI576*AL576</f>
        <v>0</v>
      </c>
      <c r="AN576" s="1226">
        <f t="shared" si="816"/>
        <v>0</v>
      </c>
      <c r="AO576" s="1247"/>
      <c r="AP576" s="1225">
        <v>52630.559999999998</v>
      </c>
      <c r="AQ576" s="1226">
        <f>AO576*AP576</f>
        <v>0</v>
      </c>
      <c r="AR576" s="1225">
        <v>128976.12</v>
      </c>
      <c r="AS576" s="1226">
        <f>AO576*AR576</f>
        <v>0</v>
      </c>
      <c r="AT576" s="1226">
        <f t="shared" si="817"/>
        <v>0</v>
      </c>
      <c r="AU576" s="1247"/>
      <c r="AV576" s="1225">
        <v>52630.559999999998</v>
      </c>
      <c r="AW576" s="1226">
        <f>AU576*AV576</f>
        <v>0</v>
      </c>
      <c r="AX576" s="1225">
        <v>128976.12</v>
      </c>
      <c r="AY576" s="1226">
        <f>AU576*AX576</f>
        <v>0</v>
      </c>
      <c r="AZ576" s="1226">
        <f t="shared" si="818"/>
        <v>0</v>
      </c>
      <c r="BA576" s="1247"/>
      <c r="BB576" s="1222">
        <v>52630.559999999998</v>
      </c>
      <c r="BC576" s="1223">
        <f>BA576*BB576</f>
        <v>0</v>
      </c>
      <c r="BD576" s="1222">
        <v>128976.12</v>
      </c>
      <c r="BE576" s="1223">
        <f>BA576*BD576</f>
        <v>0</v>
      </c>
      <c r="BF576" s="1223">
        <f t="shared" si="819"/>
        <v>0</v>
      </c>
      <c r="BG576" s="1223"/>
      <c r="BH576" s="1166">
        <f t="shared" si="787"/>
        <v>0</v>
      </c>
      <c r="BI576" s="1222">
        <v>52630.559999999998</v>
      </c>
      <c r="BJ576" s="1223">
        <f>BH576*BI576</f>
        <v>0</v>
      </c>
      <c r="BK576" s="1222">
        <v>128976.12</v>
      </c>
      <c r="BL576" s="1223">
        <f>BH576*BK576</f>
        <v>0</v>
      </c>
      <c r="BM576" s="1223">
        <f t="shared" si="820"/>
        <v>0</v>
      </c>
      <c r="BN576" s="1166">
        <f t="shared" si="788"/>
        <v>1</v>
      </c>
      <c r="BO576" s="1222">
        <v>52630.559999999998</v>
      </c>
      <c r="BP576" s="1223">
        <f>BN576*BO576</f>
        <v>52630.559999999998</v>
      </c>
      <c r="BQ576" s="1222">
        <v>128976.12</v>
      </c>
      <c r="BR576" s="1223">
        <f>BN576*BQ576</f>
        <v>128976.12</v>
      </c>
      <c r="BS576" s="1223">
        <f t="shared" si="821"/>
        <v>181606.68</v>
      </c>
    </row>
    <row r="577" spans="1:203" s="1189" customFormat="1" hidden="1" outlineLevel="1" x14ac:dyDescent="0.2">
      <c r="A577" s="1307" t="s">
        <v>1688</v>
      </c>
      <c r="B577" s="1312" t="s">
        <v>277</v>
      </c>
      <c r="C577" s="1310" t="s">
        <v>1261</v>
      </c>
      <c r="D577" s="1311">
        <v>43</v>
      </c>
      <c r="E577" s="1169">
        <v>6454</v>
      </c>
      <c r="F577" s="1223">
        <f>D577*E577</f>
        <v>277522</v>
      </c>
      <c r="G577" s="1169">
        <v>17008</v>
      </c>
      <c r="H577" s="1223">
        <f>D577*G577</f>
        <v>731344</v>
      </c>
      <c r="I577" s="1223">
        <f t="shared" si="811"/>
        <v>1008866</v>
      </c>
      <c r="J577" s="1223"/>
      <c r="K577" s="1247"/>
      <c r="L577" s="1173">
        <v>6454</v>
      </c>
      <c r="M577" s="1226">
        <f>K577*L577</f>
        <v>0</v>
      </c>
      <c r="N577" s="1173">
        <v>17008</v>
      </c>
      <c r="O577" s="1226">
        <f>K577*N577</f>
        <v>0</v>
      </c>
      <c r="P577" s="1226">
        <f t="shared" si="812"/>
        <v>0</v>
      </c>
      <c r="Q577" s="1247"/>
      <c r="R577" s="1173">
        <v>6454</v>
      </c>
      <c r="S577" s="1226">
        <f>Q577*R577</f>
        <v>0</v>
      </c>
      <c r="T577" s="1173">
        <v>17008</v>
      </c>
      <c r="U577" s="1226">
        <f>Q577*T577</f>
        <v>0</v>
      </c>
      <c r="V577" s="1226">
        <f t="shared" si="813"/>
        <v>0</v>
      </c>
      <c r="W577" s="1246"/>
      <c r="X577" s="1173">
        <v>6454</v>
      </c>
      <c r="Y577" s="1226">
        <f>W577*X577</f>
        <v>0</v>
      </c>
      <c r="Z577" s="1173">
        <v>17008</v>
      </c>
      <c r="AA577" s="1226">
        <f>W577*Z577</f>
        <v>0</v>
      </c>
      <c r="AB577" s="1226">
        <f t="shared" si="814"/>
        <v>0</v>
      </c>
      <c r="AC577" s="1247"/>
      <c r="AD577" s="1173">
        <v>6454</v>
      </c>
      <c r="AE577" s="1226">
        <f>AC577*AD577</f>
        <v>0</v>
      </c>
      <c r="AF577" s="1173">
        <v>17008</v>
      </c>
      <c r="AG577" s="1226">
        <f>AC577*AF577</f>
        <v>0</v>
      </c>
      <c r="AH577" s="1226">
        <f t="shared" si="815"/>
        <v>0</v>
      </c>
      <c r="AI577" s="1247"/>
      <c r="AJ577" s="1173">
        <v>6454</v>
      </c>
      <c r="AK577" s="1226">
        <f>AI577*AJ577</f>
        <v>0</v>
      </c>
      <c r="AL577" s="1173">
        <v>17008</v>
      </c>
      <c r="AM577" s="1226">
        <f>AI577*AL577</f>
        <v>0</v>
      </c>
      <c r="AN577" s="1226">
        <f t="shared" si="816"/>
        <v>0</v>
      </c>
      <c r="AO577" s="1247"/>
      <c r="AP577" s="1173">
        <v>6454</v>
      </c>
      <c r="AQ577" s="1226">
        <f>AO577*AP577</f>
        <v>0</v>
      </c>
      <c r="AR577" s="1173">
        <v>17008</v>
      </c>
      <c r="AS577" s="1226">
        <f>AO577*AR577</f>
        <v>0</v>
      </c>
      <c r="AT577" s="1226">
        <f t="shared" si="817"/>
        <v>0</v>
      </c>
      <c r="AU577" s="1247"/>
      <c r="AV577" s="1173">
        <v>6454</v>
      </c>
      <c r="AW577" s="1226">
        <f>AU577*AV577</f>
        <v>0</v>
      </c>
      <c r="AX577" s="1173">
        <v>17008</v>
      </c>
      <c r="AY577" s="1226">
        <f>AU577*AX577</f>
        <v>0</v>
      </c>
      <c r="AZ577" s="1226">
        <f t="shared" si="818"/>
        <v>0</v>
      </c>
      <c r="BA577" s="1247"/>
      <c r="BB577" s="1169">
        <v>6454</v>
      </c>
      <c r="BC577" s="1223">
        <f>BA577*BB577</f>
        <v>0</v>
      </c>
      <c r="BD577" s="1169">
        <v>17008</v>
      </c>
      <c r="BE577" s="1223">
        <f>BA577*BD577</f>
        <v>0</v>
      </c>
      <c r="BF577" s="1223">
        <f t="shared" si="819"/>
        <v>0</v>
      </c>
      <c r="BG577" s="1223"/>
      <c r="BH577" s="1166">
        <f t="shared" si="787"/>
        <v>0</v>
      </c>
      <c r="BI577" s="1169">
        <v>6454</v>
      </c>
      <c r="BJ577" s="1223">
        <f>BH577*BI577</f>
        <v>0</v>
      </c>
      <c r="BK577" s="1169">
        <v>17008</v>
      </c>
      <c r="BL577" s="1223">
        <f>BH577*BK577</f>
        <v>0</v>
      </c>
      <c r="BM577" s="1223">
        <f t="shared" si="820"/>
        <v>0</v>
      </c>
      <c r="BN577" s="1166">
        <f t="shared" si="788"/>
        <v>43</v>
      </c>
      <c r="BO577" s="1169">
        <v>6454</v>
      </c>
      <c r="BP577" s="1223">
        <f>BN577*BO577</f>
        <v>277522</v>
      </c>
      <c r="BQ577" s="1169">
        <v>17008</v>
      </c>
      <c r="BR577" s="1223">
        <f>BN577*BQ577</f>
        <v>731344</v>
      </c>
      <c r="BS577" s="1223">
        <f t="shared" si="821"/>
        <v>1008866</v>
      </c>
    </row>
    <row r="578" spans="1:203" hidden="1" outlineLevel="1" x14ac:dyDescent="0.2">
      <c r="A578" s="1307" t="s">
        <v>1689</v>
      </c>
      <c r="B578" s="1312" t="s">
        <v>296</v>
      </c>
      <c r="C578" s="1310" t="s">
        <v>224</v>
      </c>
      <c r="D578" s="1311">
        <v>2</v>
      </c>
      <c r="E578" s="1222">
        <v>63240.38</v>
      </c>
      <c r="F578" s="1223">
        <f>D578*E578</f>
        <v>126480.76</v>
      </c>
      <c r="G578" s="1222">
        <v>93837.74</v>
      </c>
      <c r="H578" s="1223">
        <f>D578*G578</f>
        <v>187675.48</v>
      </c>
      <c r="I578" s="1223">
        <f t="shared" si="811"/>
        <v>314156.24</v>
      </c>
      <c r="J578" s="1223"/>
      <c r="K578" s="1247"/>
      <c r="L578" s="1225">
        <v>63240.38</v>
      </c>
      <c r="M578" s="1226">
        <f>K578*L578</f>
        <v>0</v>
      </c>
      <c r="N578" s="1225">
        <v>93837.74</v>
      </c>
      <c r="O578" s="1226">
        <f>K578*N578</f>
        <v>0</v>
      </c>
      <c r="P578" s="1226">
        <f t="shared" si="812"/>
        <v>0</v>
      </c>
      <c r="Q578" s="1247"/>
      <c r="R578" s="1225">
        <v>63240.38</v>
      </c>
      <c r="S578" s="1226">
        <f>Q578*R578</f>
        <v>0</v>
      </c>
      <c r="T578" s="1225">
        <v>93837.74</v>
      </c>
      <c r="U578" s="1226">
        <f>Q578*T578</f>
        <v>0</v>
      </c>
      <c r="V578" s="1226">
        <f t="shared" si="813"/>
        <v>0</v>
      </c>
      <c r="W578" s="1246"/>
      <c r="X578" s="1225">
        <v>63240.38</v>
      </c>
      <c r="Y578" s="1226">
        <f>W578*X578</f>
        <v>0</v>
      </c>
      <c r="Z578" s="1225">
        <v>93837.74</v>
      </c>
      <c r="AA578" s="1226">
        <f>W578*Z578</f>
        <v>0</v>
      </c>
      <c r="AB578" s="1226">
        <f t="shared" si="814"/>
        <v>0</v>
      </c>
      <c r="AC578" s="1247"/>
      <c r="AD578" s="1225">
        <v>63240.38</v>
      </c>
      <c r="AE578" s="1226">
        <f>AC578*AD578</f>
        <v>0</v>
      </c>
      <c r="AF578" s="1225">
        <v>93837.74</v>
      </c>
      <c r="AG578" s="1226">
        <f>AC578*AF578</f>
        <v>0</v>
      </c>
      <c r="AH578" s="1226">
        <f t="shared" si="815"/>
        <v>0</v>
      </c>
      <c r="AI578" s="1247"/>
      <c r="AJ578" s="1225">
        <v>63240.38</v>
      </c>
      <c r="AK578" s="1226">
        <f>AI578*AJ578</f>
        <v>0</v>
      </c>
      <c r="AL578" s="1225">
        <v>93837.74</v>
      </c>
      <c r="AM578" s="1226">
        <f>AI578*AL578</f>
        <v>0</v>
      </c>
      <c r="AN578" s="1226">
        <f t="shared" si="816"/>
        <v>0</v>
      </c>
      <c r="AO578" s="1247"/>
      <c r="AP578" s="1225">
        <v>63240.38</v>
      </c>
      <c r="AQ578" s="1226">
        <f>AO578*AP578</f>
        <v>0</v>
      </c>
      <c r="AR578" s="1225">
        <v>93837.74</v>
      </c>
      <c r="AS578" s="1226">
        <f>AO578*AR578</f>
        <v>0</v>
      </c>
      <c r="AT578" s="1226">
        <f t="shared" si="817"/>
        <v>0</v>
      </c>
      <c r="AU578" s="1247"/>
      <c r="AV578" s="1225">
        <v>63240.38</v>
      </c>
      <c r="AW578" s="1226">
        <f>AU578*AV578</f>
        <v>0</v>
      </c>
      <c r="AX578" s="1225">
        <v>93837.74</v>
      </c>
      <c r="AY578" s="1226">
        <f>AU578*AX578</f>
        <v>0</v>
      </c>
      <c r="AZ578" s="1226">
        <f t="shared" si="818"/>
        <v>0</v>
      </c>
      <c r="BA578" s="1247"/>
      <c r="BB578" s="1222">
        <v>63240.38</v>
      </c>
      <c r="BC578" s="1223">
        <f>BA578*BB578</f>
        <v>0</v>
      </c>
      <c r="BD578" s="1222">
        <v>93837.74</v>
      </c>
      <c r="BE578" s="1223">
        <f>BA578*BD578</f>
        <v>0</v>
      </c>
      <c r="BF578" s="1223">
        <f t="shared" si="819"/>
        <v>0</v>
      </c>
      <c r="BG578" s="1223"/>
      <c r="BH578" s="1166">
        <f t="shared" si="787"/>
        <v>0</v>
      </c>
      <c r="BI578" s="1222">
        <v>63240.38</v>
      </c>
      <c r="BJ578" s="1223">
        <f>BH578*BI578</f>
        <v>0</v>
      </c>
      <c r="BK578" s="1222">
        <v>93837.74</v>
      </c>
      <c r="BL578" s="1223">
        <f>BH578*BK578</f>
        <v>0</v>
      </c>
      <c r="BM578" s="1223">
        <f t="shared" si="820"/>
        <v>0</v>
      </c>
      <c r="BN578" s="1166">
        <f t="shared" si="788"/>
        <v>2</v>
      </c>
      <c r="BO578" s="1222">
        <v>63240.38</v>
      </c>
      <c r="BP578" s="1223">
        <f>BN578*BO578</f>
        <v>126480.76</v>
      </c>
      <c r="BQ578" s="1222">
        <v>93837.74</v>
      </c>
      <c r="BR578" s="1223">
        <f>BN578*BQ578</f>
        <v>187675.48</v>
      </c>
      <c r="BS578" s="1223">
        <f t="shared" si="821"/>
        <v>314156.24</v>
      </c>
    </row>
    <row r="579" spans="1:203" s="1189" customFormat="1" hidden="1" outlineLevel="1" x14ac:dyDescent="0.2">
      <c r="A579" s="1307" t="s">
        <v>1690</v>
      </c>
      <c r="B579" s="1312" t="s">
        <v>297</v>
      </c>
      <c r="C579" s="1310" t="s">
        <v>31</v>
      </c>
      <c r="D579" s="1311">
        <v>208</v>
      </c>
      <c r="E579" s="1222">
        <v>1050.5999999999999</v>
      </c>
      <c r="F579" s="1223">
        <f>D579*E579</f>
        <v>218524.79999999999</v>
      </c>
      <c r="G579" s="1222">
        <v>1168.95</v>
      </c>
      <c r="H579" s="1223">
        <f>D579*G579</f>
        <v>243141.6</v>
      </c>
      <c r="I579" s="1223">
        <f t="shared" si="811"/>
        <v>461666.4</v>
      </c>
      <c r="J579" s="1223"/>
      <c r="K579" s="1247"/>
      <c r="L579" s="1225">
        <v>1050.5999999999999</v>
      </c>
      <c r="M579" s="1226">
        <f>K579*L579</f>
        <v>0</v>
      </c>
      <c r="N579" s="1225">
        <v>1168.95</v>
      </c>
      <c r="O579" s="1226">
        <f>K579*N579</f>
        <v>0</v>
      </c>
      <c r="P579" s="1226">
        <f t="shared" si="812"/>
        <v>0</v>
      </c>
      <c r="Q579" s="1247"/>
      <c r="R579" s="1225">
        <v>1050.5999999999999</v>
      </c>
      <c r="S579" s="1226">
        <f>Q579*R579</f>
        <v>0</v>
      </c>
      <c r="T579" s="1225">
        <v>1168.95</v>
      </c>
      <c r="U579" s="1226">
        <f>Q579*T579</f>
        <v>0</v>
      </c>
      <c r="V579" s="1226">
        <f t="shared" si="813"/>
        <v>0</v>
      </c>
      <c r="W579" s="1246"/>
      <c r="X579" s="1225">
        <v>1050.5999999999999</v>
      </c>
      <c r="Y579" s="1226">
        <f>W579*X579</f>
        <v>0</v>
      </c>
      <c r="Z579" s="1225">
        <v>1168.95</v>
      </c>
      <c r="AA579" s="1226">
        <f>W579*Z579</f>
        <v>0</v>
      </c>
      <c r="AB579" s="1226">
        <f t="shared" si="814"/>
        <v>0</v>
      </c>
      <c r="AC579" s="1247"/>
      <c r="AD579" s="1225">
        <v>1050.5999999999999</v>
      </c>
      <c r="AE579" s="1226">
        <f>AC579*AD579</f>
        <v>0</v>
      </c>
      <c r="AF579" s="1225">
        <v>1168.95</v>
      </c>
      <c r="AG579" s="1226">
        <f>AC579*AF579</f>
        <v>0</v>
      </c>
      <c r="AH579" s="1226">
        <f t="shared" si="815"/>
        <v>0</v>
      </c>
      <c r="AI579" s="1247"/>
      <c r="AJ579" s="1225">
        <v>1050.5999999999999</v>
      </c>
      <c r="AK579" s="1226">
        <f>AI579*AJ579</f>
        <v>0</v>
      </c>
      <c r="AL579" s="1225">
        <v>1168.95</v>
      </c>
      <c r="AM579" s="1226">
        <f>AI579*AL579</f>
        <v>0</v>
      </c>
      <c r="AN579" s="1226">
        <f t="shared" si="816"/>
        <v>0</v>
      </c>
      <c r="AO579" s="1247"/>
      <c r="AP579" s="1225">
        <v>1050.5999999999999</v>
      </c>
      <c r="AQ579" s="1226">
        <f>AO579*AP579</f>
        <v>0</v>
      </c>
      <c r="AR579" s="1225">
        <v>1168.95</v>
      </c>
      <c r="AS579" s="1226">
        <f>AO579*AR579</f>
        <v>0</v>
      </c>
      <c r="AT579" s="1226">
        <f t="shared" si="817"/>
        <v>0</v>
      </c>
      <c r="AU579" s="1247"/>
      <c r="AV579" s="1225">
        <v>1050.5999999999999</v>
      </c>
      <c r="AW579" s="1226">
        <f>AU579*AV579</f>
        <v>0</v>
      </c>
      <c r="AX579" s="1225">
        <v>1168.95</v>
      </c>
      <c r="AY579" s="1226">
        <f>AU579*AX579</f>
        <v>0</v>
      </c>
      <c r="AZ579" s="1226">
        <f t="shared" si="818"/>
        <v>0</v>
      </c>
      <c r="BA579" s="1247"/>
      <c r="BB579" s="1222">
        <v>1050.5999999999999</v>
      </c>
      <c r="BC579" s="1223">
        <f>BA579*BB579</f>
        <v>0</v>
      </c>
      <c r="BD579" s="1222">
        <v>1168.95</v>
      </c>
      <c r="BE579" s="1223">
        <f>BA579*BD579</f>
        <v>0</v>
      </c>
      <c r="BF579" s="1223">
        <f t="shared" si="819"/>
        <v>0</v>
      </c>
      <c r="BG579" s="1223"/>
      <c r="BH579" s="1166">
        <f t="shared" si="787"/>
        <v>0</v>
      </c>
      <c r="BI579" s="1222">
        <v>1050.5999999999999</v>
      </c>
      <c r="BJ579" s="1223">
        <f>BH579*BI579</f>
        <v>0</v>
      </c>
      <c r="BK579" s="1222">
        <v>1168.95</v>
      </c>
      <c r="BL579" s="1223">
        <f>BH579*BK579</f>
        <v>0</v>
      </c>
      <c r="BM579" s="1223">
        <f t="shared" si="820"/>
        <v>0</v>
      </c>
      <c r="BN579" s="1166">
        <f t="shared" si="788"/>
        <v>208</v>
      </c>
      <c r="BO579" s="1222">
        <v>1050.5999999999999</v>
      </c>
      <c r="BP579" s="1223">
        <f>BN579*BO579</f>
        <v>218524.79999999999</v>
      </c>
      <c r="BQ579" s="1222">
        <v>1168.95</v>
      </c>
      <c r="BR579" s="1223">
        <f>BN579*BQ579</f>
        <v>243141.6</v>
      </c>
      <c r="BS579" s="1223">
        <f t="shared" si="821"/>
        <v>461666.4</v>
      </c>
    </row>
    <row r="580" spans="1:203" ht="15" outlineLevel="1" collapsed="1" x14ac:dyDescent="0.2">
      <c r="A580" s="1308" t="s">
        <v>978</v>
      </c>
      <c r="B580" s="1309" t="s">
        <v>301</v>
      </c>
      <c r="C580" s="1310"/>
      <c r="D580" s="1311"/>
      <c r="E580" s="1222">
        <v>0</v>
      </c>
      <c r="F580" s="1212"/>
      <c r="G580" s="1222">
        <v>0</v>
      </c>
      <c r="H580" s="1212"/>
      <c r="I580" s="1223"/>
      <c r="J580" s="1223"/>
      <c r="K580" s="1247"/>
      <c r="L580" s="1225">
        <v>0</v>
      </c>
      <c r="M580" s="1196"/>
      <c r="N580" s="1225">
        <v>0</v>
      </c>
      <c r="O580" s="1196"/>
      <c r="P580" s="1226"/>
      <c r="Q580" s="1247"/>
      <c r="R580" s="1225">
        <v>0</v>
      </c>
      <c r="S580" s="1196"/>
      <c r="T580" s="1225">
        <v>0</v>
      </c>
      <c r="U580" s="1196"/>
      <c r="V580" s="1226"/>
      <c r="W580" s="1246"/>
      <c r="X580" s="1225">
        <v>0</v>
      </c>
      <c r="Y580" s="1196"/>
      <c r="Z580" s="1225">
        <v>0</v>
      </c>
      <c r="AA580" s="1196"/>
      <c r="AB580" s="1226"/>
      <c r="AC580" s="1247"/>
      <c r="AD580" s="1225">
        <v>0</v>
      </c>
      <c r="AE580" s="1196"/>
      <c r="AF580" s="1225">
        <v>0</v>
      </c>
      <c r="AG580" s="1196"/>
      <c r="AH580" s="1226"/>
      <c r="AI580" s="1247"/>
      <c r="AJ580" s="1225">
        <v>0</v>
      </c>
      <c r="AK580" s="1196"/>
      <c r="AL580" s="1225">
        <v>0</v>
      </c>
      <c r="AM580" s="1196"/>
      <c r="AN580" s="1226"/>
      <c r="AO580" s="1247"/>
      <c r="AP580" s="1225">
        <v>0</v>
      </c>
      <c r="AQ580" s="1196"/>
      <c r="AR580" s="1225">
        <v>0</v>
      </c>
      <c r="AS580" s="1196"/>
      <c r="AT580" s="1226"/>
      <c r="AU580" s="1247"/>
      <c r="AV580" s="1225">
        <v>0</v>
      </c>
      <c r="AW580" s="1196"/>
      <c r="AX580" s="1225">
        <v>0</v>
      </c>
      <c r="AY580" s="1196"/>
      <c r="AZ580" s="1226"/>
      <c r="BA580" s="1247"/>
      <c r="BB580" s="1222">
        <v>0</v>
      </c>
      <c r="BC580" s="1212"/>
      <c r="BD580" s="1222">
        <v>0</v>
      </c>
      <c r="BE580" s="1212"/>
      <c r="BF580" s="1223"/>
      <c r="BG580" s="1223"/>
      <c r="BH580" s="1166">
        <f t="shared" si="787"/>
        <v>0</v>
      </c>
      <c r="BI580" s="1222">
        <v>0</v>
      </c>
      <c r="BJ580" s="1212"/>
      <c r="BK580" s="1222">
        <v>0</v>
      </c>
      <c r="BL580" s="1212"/>
      <c r="BM580" s="1223"/>
      <c r="BN580" s="1166">
        <f t="shared" si="788"/>
        <v>0</v>
      </c>
      <c r="BO580" s="1222">
        <v>0</v>
      </c>
      <c r="BP580" s="1212"/>
      <c r="BQ580" s="1222">
        <v>0</v>
      </c>
      <c r="BR580" s="1212"/>
      <c r="BS580" s="1223"/>
    </row>
    <row r="581" spans="1:203" s="1189" customFormat="1" ht="28.5" hidden="1" outlineLevel="1" collapsed="1" x14ac:dyDescent="0.2">
      <c r="A581" s="1307" t="s">
        <v>1691</v>
      </c>
      <c r="B581" s="1312" t="s">
        <v>1692</v>
      </c>
      <c r="C581" s="1310" t="s">
        <v>1167</v>
      </c>
      <c r="D581" s="1311">
        <v>1146</v>
      </c>
      <c r="E581" s="1222">
        <v>3581</v>
      </c>
      <c r="F581" s="1223">
        <f t="shared" ref="F581:F587" si="822">D581*E581</f>
        <v>4103826</v>
      </c>
      <c r="G581" s="1222">
        <v>2445</v>
      </c>
      <c r="H581" s="1223">
        <f t="shared" ref="H581:H586" si="823">D581*G581</f>
        <v>2801970</v>
      </c>
      <c r="I581" s="1223">
        <f t="shared" ref="I581:I587" si="824">E581*D581+G581*D581</f>
        <v>6905796</v>
      </c>
      <c r="J581" s="1223"/>
      <c r="K581" s="1247"/>
      <c r="L581" s="1225">
        <v>3581</v>
      </c>
      <c r="M581" s="1226">
        <f t="shared" ref="M581:M587" si="825">K581*L581</f>
        <v>0</v>
      </c>
      <c r="N581" s="1225">
        <v>2445</v>
      </c>
      <c r="O581" s="1226">
        <f t="shared" ref="O581:O586" si="826">K581*N581</f>
        <v>0</v>
      </c>
      <c r="P581" s="1226">
        <f t="shared" ref="P581:P587" si="827">L581*K581+N581*K581</f>
        <v>0</v>
      </c>
      <c r="Q581" s="1247"/>
      <c r="R581" s="1225">
        <v>3581</v>
      </c>
      <c r="S581" s="1226">
        <f t="shared" ref="S581:S587" si="828">Q581*R581</f>
        <v>0</v>
      </c>
      <c r="T581" s="1225">
        <v>2445</v>
      </c>
      <c r="U581" s="1226">
        <f t="shared" ref="U581:U586" si="829">Q581*T581</f>
        <v>0</v>
      </c>
      <c r="V581" s="1226">
        <f t="shared" ref="V581:V587" si="830">R581*Q581+T581*Q581</f>
        <v>0</v>
      </c>
      <c r="W581" s="1246"/>
      <c r="X581" s="1225">
        <v>3581</v>
      </c>
      <c r="Y581" s="1226">
        <f t="shared" ref="Y581:Y587" si="831">W581*X581</f>
        <v>0</v>
      </c>
      <c r="Z581" s="1225">
        <v>2445</v>
      </c>
      <c r="AA581" s="1226">
        <f t="shared" ref="AA581:AA586" si="832">W581*Z581</f>
        <v>0</v>
      </c>
      <c r="AB581" s="1226">
        <f t="shared" ref="AB581:AB587" si="833">X581*W581+Z581*W581</f>
        <v>0</v>
      </c>
      <c r="AC581" s="1247"/>
      <c r="AD581" s="1225">
        <v>3581</v>
      </c>
      <c r="AE581" s="1226">
        <f t="shared" ref="AE581:AE587" si="834">AC581*AD581</f>
        <v>0</v>
      </c>
      <c r="AF581" s="1225">
        <v>2445</v>
      </c>
      <c r="AG581" s="1226">
        <f t="shared" ref="AG581:AG586" si="835">AC581*AF581</f>
        <v>0</v>
      </c>
      <c r="AH581" s="1226">
        <f t="shared" ref="AH581:AH587" si="836">AD581*AC581+AF581*AC581</f>
        <v>0</v>
      </c>
      <c r="AI581" s="1247"/>
      <c r="AJ581" s="1225">
        <v>3581</v>
      </c>
      <c r="AK581" s="1226">
        <f t="shared" ref="AK581:AK587" si="837">AI581*AJ581</f>
        <v>0</v>
      </c>
      <c r="AL581" s="1225">
        <v>2445</v>
      </c>
      <c r="AM581" s="1226">
        <f t="shared" ref="AM581:AM586" si="838">AI581*AL581</f>
        <v>0</v>
      </c>
      <c r="AN581" s="1226">
        <f t="shared" ref="AN581:AN587" si="839">AJ581*AI581+AL581*AI581</f>
        <v>0</v>
      </c>
      <c r="AO581" s="1247"/>
      <c r="AP581" s="1225">
        <v>3581</v>
      </c>
      <c r="AQ581" s="1226">
        <f t="shared" ref="AQ581:AQ587" si="840">AO581*AP581</f>
        <v>0</v>
      </c>
      <c r="AR581" s="1225">
        <v>2445</v>
      </c>
      <c r="AS581" s="1226">
        <f t="shared" ref="AS581:AS586" si="841">AO581*AR581</f>
        <v>0</v>
      </c>
      <c r="AT581" s="1226">
        <f t="shared" ref="AT581:AT587" si="842">AP581*AO581+AR581*AO581</f>
        <v>0</v>
      </c>
      <c r="AU581" s="1247"/>
      <c r="AV581" s="1225">
        <v>3581</v>
      </c>
      <c r="AW581" s="1226">
        <f t="shared" ref="AW581:AW587" si="843">AU581*AV581</f>
        <v>0</v>
      </c>
      <c r="AX581" s="1225">
        <v>2445</v>
      </c>
      <c r="AY581" s="1226">
        <f t="shared" ref="AY581:AY586" si="844">AU581*AX581</f>
        <v>0</v>
      </c>
      <c r="AZ581" s="1226">
        <f t="shared" ref="AZ581:AZ587" si="845">AV581*AU581+AX581*AU581</f>
        <v>0</v>
      </c>
      <c r="BA581" s="1247"/>
      <c r="BB581" s="1222">
        <v>3581</v>
      </c>
      <c r="BC581" s="1223">
        <f t="shared" ref="BC581:BC587" si="846">BA581*BB581</f>
        <v>0</v>
      </c>
      <c r="BD581" s="1222">
        <v>2445</v>
      </c>
      <c r="BE581" s="1223">
        <f t="shared" ref="BE581:BE586" si="847">BA581*BD581</f>
        <v>0</v>
      </c>
      <c r="BF581" s="1223">
        <f t="shared" ref="BF581:BF587" si="848">BB581*BA581+BD581*BA581</f>
        <v>0</v>
      </c>
      <c r="BG581" s="1223"/>
      <c r="BH581" s="1166">
        <f t="shared" si="787"/>
        <v>0</v>
      </c>
      <c r="BI581" s="1222">
        <v>3581</v>
      </c>
      <c r="BJ581" s="1223">
        <f t="shared" ref="BJ581:BJ587" si="849">BH581*BI581</f>
        <v>0</v>
      </c>
      <c r="BK581" s="1222">
        <v>2445</v>
      </c>
      <c r="BL581" s="1223">
        <f t="shared" ref="BL581:BL586" si="850">BH581*BK581</f>
        <v>0</v>
      </c>
      <c r="BM581" s="1223">
        <f t="shared" ref="BM581:BM587" si="851">BI581*BH581+BK581*BH581</f>
        <v>0</v>
      </c>
      <c r="BN581" s="1166">
        <f t="shared" si="788"/>
        <v>1146</v>
      </c>
      <c r="BO581" s="1222">
        <v>3581</v>
      </c>
      <c r="BP581" s="1223">
        <f t="shared" ref="BP581:BP587" si="852">BN581*BO581</f>
        <v>4103826</v>
      </c>
      <c r="BQ581" s="1222">
        <v>2445</v>
      </c>
      <c r="BR581" s="1223">
        <f t="shared" ref="BR581:BR586" si="853">BN581*BQ581</f>
        <v>2801970</v>
      </c>
      <c r="BS581" s="1223">
        <f t="shared" ref="BS581:BS587" si="854">BO581*BN581+BQ581*BN581</f>
        <v>6905796</v>
      </c>
    </row>
    <row r="582" spans="1:203" outlineLevel="1" x14ac:dyDescent="0.2">
      <c r="A582" s="1307" t="s">
        <v>1693</v>
      </c>
      <c r="B582" s="1312" t="s">
        <v>302</v>
      </c>
      <c r="C582" s="1310" t="s">
        <v>224</v>
      </c>
      <c r="D582" s="1311">
        <v>5</v>
      </c>
      <c r="E582" s="1222">
        <v>61132.45</v>
      </c>
      <c r="F582" s="1223">
        <f t="shared" si="822"/>
        <v>305662.25</v>
      </c>
      <c r="G582" s="1222">
        <v>362404.12</v>
      </c>
      <c r="H582" s="1223">
        <f t="shared" si="823"/>
        <v>1812020.6</v>
      </c>
      <c r="I582" s="1223">
        <f t="shared" si="824"/>
        <v>2117682.85</v>
      </c>
      <c r="J582" s="1223"/>
      <c r="K582" s="1247"/>
      <c r="L582" s="1225">
        <v>61132.45</v>
      </c>
      <c r="M582" s="1226">
        <f t="shared" si="825"/>
        <v>0</v>
      </c>
      <c r="N582" s="1225">
        <v>362404.12</v>
      </c>
      <c r="O582" s="1226">
        <f t="shared" si="826"/>
        <v>0</v>
      </c>
      <c r="P582" s="1226">
        <f t="shared" si="827"/>
        <v>0</v>
      </c>
      <c r="Q582" s="1247"/>
      <c r="R582" s="1225">
        <v>61132.45</v>
      </c>
      <c r="S582" s="1226">
        <f t="shared" si="828"/>
        <v>0</v>
      </c>
      <c r="T582" s="1225">
        <v>362404.12</v>
      </c>
      <c r="U582" s="1226">
        <f t="shared" si="829"/>
        <v>0</v>
      </c>
      <c r="V582" s="1226">
        <f t="shared" si="830"/>
        <v>0</v>
      </c>
      <c r="W582" s="1246">
        <v>4</v>
      </c>
      <c r="X582" s="1225">
        <v>61132.45</v>
      </c>
      <c r="Y582" s="1226">
        <f t="shared" si="831"/>
        <v>244529.8</v>
      </c>
      <c r="Z582" s="1225">
        <v>362404.12</v>
      </c>
      <c r="AA582" s="1226">
        <f t="shared" si="832"/>
        <v>1449616.48</v>
      </c>
      <c r="AB582" s="1226">
        <f t="shared" si="833"/>
        <v>1694146.28</v>
      </c>
      <c r="AC582" s="1247"/>
      <c r="AD582" s="1225">
        <v>61132.45</v>
      </c>
      <c r="AE582" s="1226">
        <f t="shared" si="834"/>
        <v>0</v>
      </c>
      <c r="AF582" s="1225">
        <v>362404.12</v>
      </c>
      <c r="AG582" s="1226">
        <f t="shared" si="835"/>
        <v>0</v>
      </c>
      <c r="AH582" s="1226">
        <f t="shared" si="836"/>
        <v>0</v>
      </c>
      <c r="AI582" s="1247"/>
      <c r="AJ582" s="1225">
        <v>61132.45</v>
      </c>
      <c r="AK582" s="1226">
        <f t="shared" si="837"/>
        <v>0</v>
      </c>
      <c r="AL582" s="1225">
        <v>362404.12</v>
      </c>
      <c r="AM582" s="1226">
        <f t="shared" si="838"/>
        <v>0</v>
      </c>
      <c r="AN582" s="1226">
        <f t="shared" si="839"/>
        <v>0</v>
      </c>
      <c r="AO582" s="1247"/>
      <c r="AP582" s="1225">
        <v>61132.45</v>
      </c>
      <c r="AQ582" s="1226">
        <f t="shared" si="840"/>
        <v>0</v>
      </c>
      <c r="AR582" s="1225">
        <v>362404.12</v>
      </c>
      <c r="AS582" s="1226">
        <f t="shared" si="841"/>
        <v>0</v>
      </c>
      <c r="AT582" s="1226">
        <f t="shared" si="842"/>
        <v>0</v>
      </c>
      <c r="AU582" s="1247"/>
      <c r="AV582" s="1225">
        <v>61132.45</v>
      </c>
      <c r="AW582" s="1226">
        <f t="shared" si="843"/>
        <v>0</v>
      </c>
      <c r="AX582" s="1225">
        <v>362404.12</v>
      </c>
      <c r="AY582" s="1226">
        <f t="shared" si="844"/>
        <v>0</v>
      </c>
      <c r="AZ582" s="1226">
        <f t="shared" si="845"/>
        <v>0</v>
      </c>
      <c r="BA582" s="1247"/>
      <c r="BB582" s="1222">
        <v>61132.45</v>
      </c>
      <c r="BC582" s="1223">
        <f t="shared" si="846"/>
        <v>0</v>
      </c>
      <c r="BD582" s="1222">
        <v>362404.12</v>
      </c>
      <c r="BE582" s="1223">
        <f t="shared" si="847"/>
        <v>0</v>
      </c>
      <c r="BF582" s="1223">
        <f t="shared" si="848"/>
        <v>0</v>
      </c>
      <c r="BG582" s="1223"/>
      <c r="BH582" s="1166">
        <f t="shared" si="787"/>
        <v>4</v>
      </c>
      <c r="BI582" s="1222">
        <v>61132.45</v>
      </c>
      <c r="BJ582" s="1223">
        <f t="shared" si="849"/>
        <v>244529.8</v>
      </c>
      <c r="BK582" s="1222">
        <v>362404.12</v>
      </c>
      <c r="BL582" s="1223">
        <f t="shared" si="850"/>
        <v>1449616.48</v>
      </c>
      <c r="BM582" s="1223">
        <f t="shared" si="851"/>
        <v>1694146.28</v>
      </c>
      <c r="BN582" s="1166">
        <f t="shared" si="788"/>
        <v>1</v>
      </c>
      <c r="BO582" s="1222">
        <v>61132.45</v>
      </c>
      <c r="BP582" s="1223">
        <f t="shared" si="852"/>
        <v>61132.45</v>
      </c>
      <c r="BQ582" s="1222">
        <v>362404.12</v>
      </c>
      <c r="BR582" s="1223">
        <f t="shared" si="853"/>
        <v>362404.12</v>
      </c>
      <c r="BS582" s="1223">
        <f t="shared" si="854"/>
        <v>423536.57</v>
      </c>
    </row>
    <row r="583" spans="1:203" outlineLevel="1" x14ac:dyDescent="0.2">
      <c r="A583" s="1307" t="s">
        <v>1694</v>
      </c>
      <c r="B583" s="1312" t="s">
        <v>303</v>
      </c>
      <c r="C583" s="1310" t="s">
        <v>224</v>
      </c>
      <c r="D583" s="1311">
        <v>16</v>
      </c>
      <c r="E583" s="1222">
        <v>18340</v>
      </c>
      <c r="F583" s="1223">
        <f t="shared" si="822"/>
        <v>293440</v>
      </c>
      <c r="G583" s="1222">
        <v>50744.93</v>
      </c>
      <c r="H583" s="1223">
        <f t="shared" si="823"/>
        <v>811918.88</v>
      </c>
      <c r="I583" s="1223">
        <f t="shared" si="824"/>
        <v>1105358.8799999999</v>
      </c>
      <c r="J583" s="1223"/>
      <c r="K583" s="1247"/>
      <c r="L583" s="1225">
        <v>18340</v>
      </c>
      <c r="M583" s="1226">
        <f t="shared" si="825"/>
        <v>0</v>
      </c>
      <c r="N583" s="1225">
        <v>50744.93</v>
      </c>
      <c r="O583" s="1226">
        <f t="shared" si="826"/>
        <v>0</v>
      </c>
      <c r="P583" s="1226">
        <f t="shared" si="827"/>
        <v>0</v>
      </c>
      <c r="Q583" s="1247"/>
      <c r="R583" s="1225">
        <v>18340</v>
      </c>
      <c r="S583" s="1226">
        <f t="shared" si="828"/>
        <v>0</v>
      </c>
      <c r="T583" s="1225">
        <v>50744.93</v>
      </c>
      <c r="U583" s="1226">
        <f t="shared" si="829"/>
        <v>0</v>
      </c>
      <c r="V583" s="1226">
        <f t="shared" si="830"/>
        <v>0</v>
      </c>
      <c r="W583" s="1246">
        <v>12</v>
      </c>
      <c r="X583" s="1225">
        <v>18340</v>
      </c>
      <c r="Y583" s="1226">
        <f t="shared" si="831"/>
        <v>220080</v>
      </c>
      <c r="Z583" s="1225">
        <v>50744.93</v>
      </c>
      <c r="AA583" s="1226">
        <f t="shared" si="832"/>
        <v>608939.16</v>
      </c>
      <c r="AB583" s="1226">
        <f t="shared" si="833"/>
        <v>829019.16</v>
      </c>
      <c r="AC583" s="1247"/>
      <c r="AD583" s="1225">
        <v>18340</v>
      </c>
      <c r="AE583" s="1226">
        <f t="shared" si="834"/>
        <v>0</v>
      </c>
      <c r="AF583" s="1225">
        <v>50744.93</v>
      </c>
      <c r="AG583" s="1226">
        <f t="shared" si="835"/>
        <v>0</v>
      </c>
      <c r="AH583" s="1226">
        <f t="shared" si="836"/>
        <v>0</v>
      </c>
      <c r="AI583" s="1247"/>
      <c r="AJ583" s="1225">
        <v>18340</v>
      </c>
      <c r="AK583" s="1226">
        <f t="shared" si="837"/>
        <v>0</v>
      </c>
      <c r="AL583" s="1225">
        <v>50744.93</v>
      </c>
      <c r="AM583" s="1226">
        <f t="shared" si="838"/>
        <v>0</v>
      </c>
      <c r="AN583" s="1226">
        <f t="shared" si="839"/>
        <v>0</v>
      </c>
      <c r="AO583" s="1247"/>
      <c r="AP583" s="1225">
        <v>18340</v>
      </c>
      <c r="AQ583" s="1226">
        <f t="shared" si="840"/>
        <v>0</v>
      </c>
      <c r="AR583" s="1225">
        <v>50744.93</v>
      </c>
      <c r="AS583" s="1226">
        <f t="shared" si="841"/>
        <v>0</v>
      </c>
      <c r="AT583" s="1226">
        <f t="shared" si="842"/>
        <v>0</v>
      </c>
      <c r="AU583" s="1247"/>
      <c r="AV583" s="1225">
        <v>18340</v>
      </c>
      <c r="AW583" s="1226">
        <f t="shared" si="843"/>
        <v>0</v>
      </c>
      <c r="AX583" s="1225">
        <v>50744.93</v>
      </c>
      <c r="AY583" s="1226">
        <f t="shared" si="844"/>
        <v>0</v>
      </c>
      <c r="AZ583" s="1226">
        <f t="shared" si="845"/>
        <v>0</v>
      </c>
      <c r="BA583" s="1247"/>
      <c r="BB583" s="1222">
        <v>18340</v>
      </c>
      <c r="BC583" s="1223">
        <f t="shared" si="846"/>
        <v>0</v>
      </c>
      <c r="BD583" s="1222">
        <v>50744.93</v>
      </c>
      <c r="BE583" s="1223">
        <f t="shared" si="847"/>
        <v>0</v>
      </c>
      <c r="BF583" s="1223">
        <f t="shared" si="848"/>
        <v>0</v>
      </c>
      <c r="BG583" s="1223"/>
      <c r="BH583" s="1166">
        <f t="shared" si="787"/>
        <v>12</v>
      </c>
      <c r="BI583" s="1222">
        <v>18340</v>
      </c>
      <c r="BJ583" s="1223">
        <f t="shared" si="849"/>
        <v>220080</v>
      </c>
      <c r="BK583" s="1222">
        <v>50744.93</v>
      </c>
      <c r="BL583" s="1223">
        <f t="shared" si="850"/>
        <v>608939.16</v>
      </c>
      <c r="BM583" s="1223">
        <f t="shared" si="851"/>
        <v>829019.16</v>
      </c>
      <c r="BN583" s="1166">
        <f t="shared" si="788"/>
        <v>4</v>
      </c>
      <c r="BO583" s="1222">
        <v>18340</v>
      </c>
      <c r="BP583" s="1223">
        <f t="shared" si="852"/>
        <v>73360</v>
      </c>
      <c r="BQ583" s="1222">
        <v>50744.93</v>
      </c>
      <c r="BR583" s="1223">
        <f t="shared" si="853"/>
        <v>202979.72</v>
      </c>
      <c r="BS583" s="1223">
        <f t="shared" si="854"/>
        <v>276339.71999999997</v>
      </c>
    </row>
    <row r="584" spans="1:203" hidden="1" outlineLevel="1" x14ac:dyDescent="0.2">
      <c r="A584" s="1307" t="s">
        <v>1695</v>
      </c>
      <c r="B584" s="1312" t="s">
        <v>304</v>
      </c>
      <c r="C584" s="1310" t="s">
        <v>1361</v>
      </c>
      <c r="D584" s="1311">
        <v>348</v>
      </c>
      <c r="E584" s="1222">
        <v>635</v>
      </c>
      <c r="F584" s="1223">
        <f t="shared" si="822"/>
        <v>220980</v>
      </c>
      <c r="G584" s="1222">
        <v>889</v>
      </c>
      <c r="H584" s="1223">
        <f t="shared" si="823"/>
        <v>309372</v>
      </c>
      <c r="I584" s="1223">
        <f t="shared" si="824"/>
        <v>530352</v>
      </c>
      <c r="J584" s="1223"/>
      <c r="K584" s="1247"/>
      <c r="L584" s="1225">
        <v>635</v>
      </c>
      <c r="M584" s="1226">
        <f t="shared" si="825"/>
        <v>0</v>
      </c>
      <c r="N584" s="1225">
        <v>889</v>
      </c>
      <c r="O584" s="1226">
        <f t="shared" si="826"/>
        <v>0</v>
      </c>
      <c r="P584" s="1226">
        <f t="shared" si="827"/>
        <v>0</v>
      </c>
      <c r="Q584" s="1247"/>
      <c r="R584" s="1225">
        <v>635</v>
      </c>
      <c r="S584" s="1226">
        <f t="shared" si="828"/>
        <v>0</v>
      </c>
      <c r="T584" s="1225">
        <v>889</v>
      </c>
      <c r="U584" s="1226">
        <f t="shared" si="829"/>
        <v>0</v>
      </c>
      <c r="V584" s="1226">
        <f t="shared" si="830"/>
        <v>0</v>
      </c>
      <c r="W584" s="1246"/>
      <c r="X584" s="1225">
        <v>635</v>
      </c>
      <c r="Y584" s="1226">
        <f t="shared" si="831"/>
        <v>0</v>
      </c>
      <c r="Z584" s="1225">
        <v>889</v>
      </c>
      <c r="AA584" s="1226">
        <f t="shared" si="832"/>
        <v>0</v>
      </c>
      <c r="AB584" s="1226">
        <f t="shared" si="833"/>
        <v>0</v>
      </c>
      <c r="AC584" s="1247"/>
      <c r="AD584" s="1225">
        <v>635</v>
      </c>
      <c r="AE584" s="1226">
        <f t="shared" si="834"/>
        <v>0</v>
      </c>
      <c r="AF584" s="1225">
        <v>889</v>
      </c>
      <c r="AG584" s="1226">
        <f t="shared" si="835"/>
        <v>0</v>
      </c>
      <c r="AH584" s="1226">
        <f t="shared" si="836"/>
        <v>0</v>
      </c>
      <c r="AI584" s="1247"/>
      <c r="AJ584" s="1225">
        <v>635</v>
      </c>
      <c r="AK584" s="1226">
        <f t="shared" si="837"/>
        <v>0</v>
      </c>
      <c r="AL584" s="1225">
        <v>889</v>
      </c>
      <c r="AM584" s="1226">
        <f t="shared" si="838"/>
        <v>0</v>
      </c>
      <c r="AN584" s="1226">
        <f t="shared" si="839"/>
        <v>0</v>
      </c>
      <c r="AO584" s="1247"/>
      <c r="AP584" s="1225">
        <v>635</v>
      </c>
      <c r="AQ584" s="1226">
        <f t="shared" si="840"/>
        <v>0</v>
      </c>
      <c r="AR584" s="1225">
        <v>889</v>
      </c>
      <c r="AS584" s="1226">
        <f t="shared" si="841"/>
        <v>0</v>
      </c>
      <c r="AT584" s="1226">
        <f t="shared" si="842"/>
        <v>0</v>
      </c>
      <c r="AU584" s="1247"/>
      <c r="AV584" s="1225">
        <v>635</v>
      </c>
      <c r="AW584" s="1226">
        <f t="shared" si="843"/>
        <v>0</v>
      </c>
      <c r="AX584" s="1225">
        <v>889</v>
      </c>
      <c r="AY584" s="1226">
        <f t="shared" si="844"/>
        <v>0</v>
      </c>
      <c r="AZ584" s="1226">
        <f t="shared" si="845"/>
        <v>0</v>
      </c>
      <c r="BA584" s="1247"/>
      <c r="BB584" s="1222">
        <v>635</v>
      </c>
      <c r="BC584" s="1223">
        <f t="shared" si="846"/>
        <v>0</v>
      </c>
      <c r="BD584" s="1222">
        <v>889</v>
      </c>
      <c r="BE584" s="1223">
        <f t="shared" si="847"/>
        <v>0</v>
      </c>
      <c r="BF584" s="1223">
        <f t="shared" si="848"/>
        <v>0</v>
      </c>
      <c r="BG584" s="1223"/>
      <c r="BH584" s="1166">
        <f t="shared" si="787"/>
        <v>0</v>
      </c>
      <c r="BI584" s="1222">
        <v>635</v>
      </c>
      <c r="BJ584" s="1223">
        <f t="shared" si="849"/>
        <v>0</v>
      </c>
      <c r="BK584" s="1222">
        <v>889</v>
      </c>
      <c r="BL584" s="1223">
        <f t="shared" si="850"/>
        <v>0</v>
      </c>
      <c r="BM584" s="1223">
        <f t="shared" si="851"/>
        <v>0</v>
      </c>
      <c r="BN584" s="1166">
        <f t="shared" si="788"/>
        <v>348</v>
      </c>
      <c r="BO584" s="1222">
        <v>635</v>
      </c>
      <c r="BP584" s="1223">
        <f t="shared" si="852"/>
        <v>220980</v>
      </c>
      <c r="BQ584" s="1222">
        <v>889</v>
      </c>
      <c r="BR584" s="1223">
        <f t="shared" si="853"/>
        <v>309372</v>
      </c>
      <c r="BS584" s="1223">
        <f t="shared" si="854"/>
        <v>530352</v>
      </c>
    </row>
    <row r="585" spans="1:203" hidden="1" outlineLevel="1" x14ac:dyDescent="0.2">
      <c r="A585" s="1307" t="s">
        <v>1696</v>
      </c>
      <c r="B585" s="1312" t="s">
        <v>305</v>
      </c>
      <c r="C585" s="1310" t="s">
        <v>1361</v>
      </c>
      <c r="D585" s="1311">
        <v>133</v>
      </c>
      <c r="E585" s="1222">
        <v>1310</v>
      </c>
      <c r="F585" s="1223">
        <f t="shared" si="822"/>
        <v>174230</v>
      </c>
      <c r="G585" s="1222">
        <v>1477.78</v>
      </c>
      <c r="H585" s="1223">
        <f t="shared" si="823"/>
        <v>196544.74</v>
      </c>
      <c r="I585" s="1223">
        <f t="shared" si="824"/>
        <v>370774.74</v>
      </c>
      <c r="J585" s="1223"/>
      <c r="K585" s="1247"/>
      <c r="L585" s="1225">
        <v>1310</v>
      </c>
      <c r="M585" s="1226">
        <f t="shared" si="825"/>
        <v>0</v>
      </c>
      <c r="N585" s="1225">
        <v>1477.78</v>
      </c>
      <c r="O585" s="1226">
        <f t="shared" si="826"/>
        <v>0</v>
      </c>
      <c r="P585" s="1226">
        <f t="shared" si="827"/>
        <v>0</v>
      </c>
      <c r="Q585" s="1247"/>
      <c r="R585" s="1225">
        <v>1310</v>
      </c>
      <c r="S585" s="1226">
        <f t="shared" si="828"/>
        <v>0</v>
      </c>
      <c r="T585" s="1225">
        <v>1477.78</v>
      </c>
      <c r="U585" s="1226">
        <f t="shared" si="829"/>
        <v>0</v>
      </c>
      <c r="V585" s="1226">
        <f t="shared" si="830"/>
        <v>0</v>
      </c>
      <c r="W585" s="1246"/>
      <c r="X585" s="1225">
        <v>1310</v>
      </c>
      <c r="Y585" s="1226">
        <f t="shared" si="831"/>
        <v>0</v>
      </c>
      <c r="Z585" s="1225">
        <v>1477.78</v>
      </c>
      <c r="AA585" s="1226">
        <f t="shared" si="832"/>
        <v>0</v>
      </c>
      <c r="AB585" s="1226">
        <f t="shared" si="833"/>
        <v>0</v>
      </c>
      <c r="AC585" s="1247"/>
      <c r="AD585" s="1225">
        <v>1310</v>
      </c>
      <c r="AE585" s="1226">
        <f t="shared" si="834"/>
        <v>0</v>
      </c>
      <c r="AF585" s="1225">
        <v>1477.78</v>
      </c>
      <c r="AG585" s="1226">
        <f t="shared" si="835"/>
        <v>0</v>
      </c>
      <c r="AH585" s="1226">
        <f t="shared" si="836"/>
        <v>0</v>
      </c>
      <c r="AI585" s="1247"/>
      <c r="AJ585" s="1225">
        <v>1310</v>
      </c>
      <c r="AK585" s="1226">
        <f t="shared" si="837"/>
        <v>0</v>
      </c>
      <c r="AL585" s="1225">
        <v>1477.78</v>
      </c>
      <c r="AM585" s="1226">
        <f t="shared" si="838"/>
        <v>0</v>
      </c>
      <c r="AN585" s="1226">
        <f t="shared" si="839"/>
        <v>0</v>
      </c>
      <c r="AO585" s="1247"/>
      <c r="AP585" s="1225">
        <v>1310</v>
      </c>
      <c r="AQ585" s="1226">
        <f t="shared" si="840"/>
        <v>0</v>
      </c>
      <c r="AR585" s="1225">
        <v>1477.78</v>
      </c>
      <c r="AS585" s="1226">
        <f t="shared" si="841"/>
        <v>0</v>
      </c>
      <c r="AT585" s="1226">
        <f t="shared" si="842"/>
        <v>0</v>
      </c>
      <c r="AU585" s="1247"/>
      <c r="AV585" s="1225">
        <v>1310</v>
      </c>
      <c r="AW585" s="1226">
        <f t="shared" si="843"/>
        <v>0</v>
      </c>
      <c r="AX585" s="1225">
        <v>1477.78</v>
      </c>
      <c r="AY585" s="1226">
        <f t="shared" si="844"/>
        <v>0</v>
      </c>
      <c r="AZ585" s="1226">
        <f t="shared" si="845"/>
        <v>0</v>
      </c>
      <c r="BA585" s="1247"/>
      <c r="BB585" s="1222">
        <v>1310</v>
      </c>
      <c r="BC585" s="1223">
        <f t="shared" si="846"/>
        <v>0</v>
      </c>
      <c r="BD585" s="1222">
        <v>1477.78</v>
      </c>
      <c r="BE585" s="1223">
        <f t="shared" si="847"/>
        <v>0</v>
      </c>
      <c r="BF585" s="1223">
        <f t="shared" si="848"/>
        <v>0</v>
      </c>
      <c r="BG585" s="1223"/>
      <c r="BH585" s="1166">
        <f t="shared" si="787"/>
        <v>0</v>
      </c>
      <c r="BI585" s="1222">
        <v>1310</v>
      </c>
      <c r="BJ585" s="1223">
        <f t="shared" si="849"/>
        <v>0</v>
      </c>
      <c r="BK585" s="1222">
        <v>1477.78</v>
      </c>
      <c r="BL585" s="1223">
        <f t="shared" si="850"/>
        <v>0</v>
      </c>
      <c r="BM585" s="1223">
        <f t="shared" si="851"/>
        <v>0</v>
      </c>
      <c r="BN585" s="1166">
        <f t="shared" si="788"/>
        <v>133</v>
      </c>
      <c r="BO585" s="1222">
        <v>1310</v>
      </c>
      <c r="BP585" s="1223">
        <f t="shared" si="852"/>
        <v>174230</v>
      </c>
      <c r="BQ585" s="1222">
        <v>1477.78</v>
      </c>
      <c r="BR585" s="1223">
        <f t="shared" si="853"/>
        <v>196544.74</v>
      </c>
      <c r="BS585" s="1223">
        <f t="shared" si="854"/>
        <v>370774.74</v>
      </c>
    </row>
    <row r="586" spans="1:203" hidden="1" outlineLevel="1" x14ac:dyDescent="0.2">
      <c r="A586" s="1307" t="s">
        <v>1697</v>
      </c>
      <c r="B586" s="1312" t="s">
        <v>306</v>
      </c>
      <c r="C586" s="1310" t="s">
        <v>31</v>
      </c>
      <c r="D586" s="1311">
        <v>16</v>
      </c>
      <c r="E586" s="1222">
        <v>3275</v>
      </c>
      <c r="F586" s="1223">
        <f t="shared" si="822"/>
        <v>52400</v>
      </c>
      <c r="G586" s="1222">
        <v>10674.3</v>
      </c>
      <c r="H586" s="1223">
        <f t="shared" si="823"/>
        <v>170788.8</v>
      </c>
      <c r="I586" s="1223">
        <f t="shared" si="824"/>
        <v>223188.8</v>
      </c>
      <c r="J586" s="1223"/>
      <c r="K586" s="1247"/>
      <c r="L586" s="1225">
        <v>3275</v>
      </c>
      <c r="M586" s="1226">
        <f t="shared" si="825"/>
        <v>0</v>
      </c>
      <c r="N586" s="1225">
        <v>10674.3</v>
      </c>
      <c r="O586" s="1226">
        <f t="shared" si="826"/>
        <v>0</v>
      </c>
      <c r="P586" s="1226">
        <f t="shared" si="827"/>
        <v>0</v>
      </c>
      <c r="Q586" s="1247"/>
      <c r="R586" s="1225">
        <v>3275</v>
      </c>
      <c r="S586" s="1226">
        <f t="shared" si="828"/>
        <v>0</v>
      </c>
      <c r="T586" s="1225">
        <v>10674.3</v>
      </c>
      <c r="U586" s="1226">
        <f t="shared" si="829"/>
        <v>0</v>
      </c>
      <c r="V586" s="1226">
        <f t="shared" si="830"/>
        <v>0</v>
      </c>
      <c r="W586" s="1246"/>
      <c r="X586" s="1225">
        <v>3275</v>
      </c>
      <c r="Y586" s="1226">
        <f t="shared" si="831"/>
        <v>0</v>
      </c>
      <c r="Z586" s="1225">
        <v>10674.3</v>
      </c>
      <c r="AA586" s="1226">
        <f t="shared" si="832"/>
        <v>0</v>
      </c>
      <c r="AB586" s="1226">
        <f t="shared" si="833"/>
        <v>0</v>
      </c>
      <c r="AC586" s="1247"/>
      <c r="AD586" s="1225">
        <v>3275</v>
      </c>
      <c r="AE586" s="1226">
        <f t="shared" si="834"/>
        <v>0</v>
      </c>
      <c r="AF586" s="1225">
        <v>10674.3</v>
      </c>
      <c r="AG586" s="1226">
        <f t="shared" si="835"/>
        <v>0</v>
      </c>
      <c r="AH586" s="1226">
        <f t="shared" si="836"/>
        <v>0</v>
      </c>
      <c r="AI586" s="1247"/>
      <c r="AJ586" s="1225">
        <v>3275</v>
      </c>
      <c r="AK586" s="1226">
        <f t="shared" si="837"/>
        <v>0</v>
      </c>
      <c r="AL586" s="1225">
        <v>10674.3</v>
      </c>
      <c r="AM586" s="1226">
        <f t="shared" si="838"/>
        <v>0</v>
      </c>
      <c r="AN586" s="1226">
        <f t="shared" si="839"/>
        <v>0</v>
      </c>
      <c r="AO586" s="1247"/>
      <c r="AP586" s="1225">
        <v>3275</v>
      </c>
      <c r="AQ586" s="1226">
        <f t="shared" si="840"/>
        <v>0</v>
      </c>
      <c r="AR586" s="1225">
        <v>10674.3</v>
      </c>
      <c r="AS586" s="1226">
        <f t="shared" si="841"/>
        <v>0</v>
      </c>
      <c r="AT586" s="1226">
        <f t="shared" si="842"/>
        <v>0</v>
      </c>
      <c r="AU586" s="1247"/>
      <c r="AV586" s="1225">
        <v>3275</v>
      </c>
      <c r="AW586" s="1226">
        <f t="shared" si="843"/>
        <v>0</v>
      </c>
      <c r="AX586" s="1225">
        <v>10674.3</v>
      </c>
      <c r="AY586" s="1226">
        <f t="shared" si="844"/>
        <v>0</v>
      </c>
      <c r="AZ586" s="1226">
        <f t="shared" si="845"/>
        <v>0</v>
      </c>
      <c r="BA586" s="1247"/>
      <c r="BB586" s="1222">
        <v>3275</v>
      </c>
      <c r="BC586" s="1223">
        <f t="shared" si="846"/>
        <v>0</v>
      </c>
      <c r="BD586" s="1222">
        <v>10674.3</v>
      </c>
      <c r="BE586" s="1223">
        <f t="shared" si="847"/>
        <v>0</v>
      </c>
      <c r="BF586" s="1223">
        <f t="shared" si="848"/>
        <v>0</v>
      </c>
      <c r="BG586" s="1223"/>
      <c r="BH586" s="1166">
        <f t="shared" si="787"/>
        <v>0</v>
      </c>
      <c r="BI586" s="1222">
        <v>3275</v>
      </c>
      <c r="BJ586" s="1223">
        <f t="shared" si="849"/>
        <v>0</v>
      </c>
      <c r="BK586" s="1222">
        <v>10674.3</v>
      </c>
      <c r="BL586" s="1223">
        <f t="shared" si="850"/>
        <v>0</v>
      </c>
      <c r="BM586" s="1223">
        <f t="shared" si="851"/>
        <v>0</v>
      </c>
      <c r="BN586" s="1166">
        <f t="shared" si="788"/>
        <v>16</v>
      </c>
      <c r="BO586" s="1222">
        <v>3275</v>
      </c>
      <c r="BP586" s="1223">
        <f t="shared" si="852"/>
        <v>52400</v>
      </c>
      <c r="BQ586" s="1222">
        <v>10674.3</v>
      </c>
      <c r="BR586" s="1223">
        <f t="shared" si="853"/>
        <v>170788.8</v>
      </c>
      <c r="BS586" s="1223">
        <f t="shared" si="854"/>
        <v>223188.8</v>
      </c>
    </row>
    <row r="587" spans="1:203" hidden="1" outlineLevel="1" collapsed="1" x14ac:dyDescent="0.2">
      <c r="A587" s="1307" t="s">
        <v>1698</v>
      </c>
      <c r="B587" s="1312" t="s">
        <v>286</v>
      </c>
      <c r="C587" s="1310" t="s">
        <v>224</v>
      </c>
      <c r="D587" s="1311">
        <v>1</v>
      </c>
      <c r="E587" s="1222">
        <v>738840</v>
      </c>
      <c r="F587" s="1223">
        <f t="shared" si="822"/>
        <v>738840</v>
      </c>
      <c r="G587" s="1222">
        <v>0</v>
      </c>
      <c r="H587" s="1223"/>
      <c r="I587" s="1223">
        <f t="shared" si="824"/>
        <v>738840</v>
      </c>
      <c r="J587" s="1223"/>
      <c r="K587" s="1247"/>
      <c r="L587" s="1225">
        <v>738840</v>
      </c>
      <c r="M587" s="1226">
        <f t="shared" si="825"/>
        <v>0</v>
      </c>
      <c r="N587" s="1225">
        <v>0</v>
      </c>
      <c r="O587" s="1226"/>
      <c r="P587" s="1226">
        <f t="shared" si="827"/>
        <v>0</v>
      </c>
      <c r="Q587" s="1247"/>
      <c r="R587" s="1225">
        <v>738840</v>
      </c>
      <c r="S587" s="1226">
        <f t="shared" si="828"/>
        <v>0</v>
      </c>
      <c r="T587" s="1225">
        <v>0</v>
      </c>
      <c r="U587" s="1226"/>
      <c r="V587" s="1226">
        <f t="shared" si="830"/>
        <v>0</v>
      </c>
      <c r="W587" s="1247"/>
      <c r="X587" s="1225">
        <v>738840</v>
      </c>
      <c r="Y587" s="1226">
        <f t="shared" si="831"/>
        <v>0</v>
      </c>
      <c r="Z587" s="1225">
        <v>0</v>
      </c>
      <c r="AA587" s="1226"/>
      <c r="AB587" s="1226">
        <f t="shared" si="833"/>
        <v>0</v>
      </c>
      <c r="AC587" s="1247"/>
      <c r="AD587" s="1225">
        <v>738840</v>
      </c>
      <c r="AE587" s="1226">
        <f t="shared" si="834"/>
        <v>0</v>
      </c>
      <c r="AF587" s="1225">
        <v>0</v>
      </c>
      <c r="AG587" s="1226"/>
      <c r="AH587" s="1226">
        <f t="shared" si="836"/>
        <v>0</v>
      </c>
      <c r="AI587" s="1247"/>
      <c r="AJ587" s="1225">
        <v>738840</v>
      </c>
      <c r="AK587" s="1226">
        <f t="shared" si="837"/>
        <v>0</v>
      </c>
      <c r="AL587" s="1225">
        <v>0</v>
      </c>
      <c r="AM587" s="1226"/>
      <c r="AN587" s="1226">
        <f t="shared" si="839"/>
        <v>0</v>
      </c>
      <c r="AO587" s="1247"/>
      <c r="AP587" s="1225">
        <v>738840</v>
      </c>
      <c r="AQ587" s="1226">
        <f t="shared" si="840"/>
        <v>0</v>
      </c>
      <c r="AR587" s="1225">
        <v>0</v>
      </c>
      <c r="AS587" s="1226"/>
      <c r="AT587" s="1226">
        <f t="shared" si="842"/>
        <v>0</v>
      </c>
      <c r="AU587" s="1247"/>
      <c r="AV587" s="1225">
        <v>738840</v>
      </c>
      <c r="AW587" s="1226">
        <f t="shared" si="843"/>
        <v>0</v>
      </c>
      <c r="AX587" s="1225">
        <v>0</v>
      </c>
      <c r="AY587" s="1226"/>
      <c r="AZ587" s="1226">
        <f t="shared" si="845"/>
        <v>0</v>
      </c>
      <c r="BA587" s="1247"/>
      <c r="BB587" s="1222">
        <v>738840</v>
      </c>
      <c r="BC587" s="1223">
        <f t="shared" si="846"/>
        <v>0</v>
      </c>
      <c r="BD587" s="1222">
        <v>0</v>
      </c>
      <c r="BE587" s="1223"/>
      <c r="BF587" s="1223">
        <f t="shared" si="848"/>
        <v>0</v>
      </c>
      <c r="BG587" s="1223"/>
      <c r="BH587" s="1166">
        <f t="shared" si="787"/>
        <v>0</v>
      </c>
      <c r="BI587" s="1222">
        <v>738840</v>
      </c>
      <c r="BJ587" s="1223">
        <f t="shared" si="849"/>
        <v>0</v>
      </c>
      <c r="BK587" s="1222">
        <v>0</v>
      </c>
      <c r="BL587" s="1223"/>
      <c r="BM587" s="1223">
        <f t="shared" si="851"/>
        <v>0</v>
      </c>
      <c r="BN587" s="1166">
        <f t="shared" si="788"/>
        <v>1</v>
      </c>
      <c r="BO587" s="1222">
        <v>738840</v>
      </c>
      <c r="BP587" s="1223">
        <f t="shared" si="852"/>
        <v>738840</v>
      </c>
      <c r="BQ587" s="1222">
        <v>0</v>
      </c>
      <c r="BR587" s="1223"/>
      <c r="BS587" s="1223">
        <f t="shared" si="854"/>
        <v>738840</v>
      </c>
    </row>
    <row r="588" spans="1:203" s="1242" customFormat="1" ht="15.75" customHeight="1" x14ac:dyDescent="0.2">
      <c r="A588" s="1205" t="s">
        <v>511</v>
      </c>
      <c r="B588" s="1148" t="s">
        <v>1699</v>
      </c>
      <c r="C588" s="1149"/>
      <c r="D588" s="1149"/>
      <c r="E588" s="1149"/>
      <c r="F588" s="1149"/>
      <c r="G588" s="1149"/>
      <c r="H588" s="1149"/>
      <c r="I588" s="1149"/>
      <c r="J588" s="1149"/>
      <c r="K588" s="1149"/>
      <c r="L588" s="1149"/>
      <c r="M588" s="1149"/>
      <c r="N588" s="1149"/>
      <c r="O588" s="1149"/>
      <c r="P588" s="1149"/>
      <c r="Q588" s="1149"/>
      <c r="R588" s="1149"/>
      <c r="S588" s="1149"/>
      <c r="T588" s="1149"/>
      <c r="U588" s="1149"/>
      <c r="V588" s="1149"/>
      <c r="W588" s="1149"/>
      <c r="X588" s="1156"/>
      <c r="Y588" s="1208">
        <f>Y668+Y669+Y670+Y589+Y590+Y591+Y592+Y593+Y594+Y595+Y596+Y671+Y672+Y597+Y673+Y674+Y675+Y676+Y677+Y678+Y679+Y680+Y598+Y599+Y600+Y601+Y602+Y603+Y681+Y604+Y682+Y683+Y684+Y685+Y605+Y606+Y607+Y608+Y609+Y610+Y611+Y612+Y613+Y614+Y615+Y616+Y618+Y619+Y620+Y621+Y622+Y623+Y624+Y625+Y626+Y627+Y628+Y629+Y630+Y631+Y632+Y633+Y634+Y635+Y636+Y637+Y638+Y639+Y640+Y641+Y642+Y643+Y645+Y646+Y647+Y644+Y648+Y649+Y650+Y651+Y617+Y652+Y653+Y654+Y655+Y656+Y657+Y658+Y659+Y660+Y661+Y662+Y663+Y664+Y665+Y666+Y667</f>
        <v>714644</v>
      </c>
      <c r="Z588" s="1209"/>
      <c r="AA588" s="1208">
        <f>AA668+AA669+AA670+AA589+AA590+AA591+AA592+AA593+AA594+AA595+AA596+AA671+AA672+AA597+AA673+AA674+AA675+AA676+AA677+AA678+AA679+AA680+AA598+AA599+AA600+AA601+AA602+AA603+AA681+AA604+AA682+AA683+AA684+AA685+AA605+AA606+AA607+AA608+AA609+AA610+AA611+AA612+AA613+AA614+AA615+AA616+AA618+AA619+AA620+AA621+AA622+AA623+AA624+AA625+AA626+AA627+AA628+AA629+AA630+AA631+AA632+AA633+AA634+AA635+AA636+AA637+AA638+AA639+AA640+AA641+AA642+AA643+AA645+AA646+AA647+AA644+AA648+AA649+AA650+AA651+AA617+AA652+AA653+AA654+AA655+AA656+AA657+AA658+AA659+AA660+AA661+AA662+AA663+AA664+AA665+AA666+AA667</f>
        <v>966734.2</v>
      </c>
      <c r="AB588" s="1208">
        <f>AB668+AB669+AB670+AB589+AB590+AB591+AB592+AB593+AB594+AB595+AB596+AB671+AB672+AB597+AB673+AB674+AB675+AB676+AB677+AB678+AB679+AB680+AB598+AB599+AB600+AB601+AB602+AB603+AB681+AB604+AB682+AB683+AB684+AB685+AB605+AB606+AB607+AB608+AB609+AB610+AB611+AB612+AB613+AB614+AB615+AB616+AB618+AB619+AB620+AB621+AB622+AB623+AB624+AB625+AB626+AB627+AB628+AB629+AB630+AB631+AB632+AB633+AB634+AB635+AB636+AB637+AB638+AB639+AB640+AB641+AB642+AB643+AB645+AB646+AB647+AB644+AB648+AB649+AB650+AB651+AB617+AB652+AB653+AB654+AB655+AB656+AB657+AB658+AB659+AB660+AB661+AB662+AB663+AB664+AB665+AB666+AB667</f>
        <v>1681378.2</v>
      </c>
      <c r="AC588" s="1145"/>
      <c r="AD588" s="1156"/>
      <c r="AE588" s="1208">
        <f>AE668+AE669+AE670+AE589+AE590+AE591+AE592+AE593+AE594+AE595+AE596+AE671+AE672+AE597+AE673+AE674+AE675+AE676+AE677+AE678+AE679+AE680+AE598+AE599+AE600+AE601+AE602+AE603+AE681+AE604+AE682+AE683+AE684+AE685+AE605+AE606+AE607+AE608+AE609+AE610+AE611+AE612+AE613+AE614+AE615+AE616+AE618+AE619+AE620+AE621+AE622+AE623+AE624+AE625+AE626+AE627+AE628+AE629+AE630+AE631+AE632+AE633+AE634+AE635+AE636+AE637+AE638+AE639+AE640+AE641+AE642+AE643+AE645+AE646+AE647+AE644+AE648+AE649+AE650+AE651+AE617+AE652+AE653+AE654+AE655+AE656+AE657+AE658+AE659+AE660+AE661+AE662+AE663+AE664+AE665+AE666+AE667</f>
        <v>0</v>
      </c>
      <c r="AF588" s="1209"/>
      <c r="AG588" s="1208">
        <f>AG668+AG669+AG670+AG589+AG590+AG591+AG592+AG593+AG594+AG595+AG596+AG671+AG672+AG597+AG673+AG674+AG675+AG676+AG677+AG678+AG679+AG680+AG598+AG599+AG600+AG601+AG602+AG603+AG681+AG604+AG682+AG683+AG684+AG685+AG605+AG606+AG607+AG608+AG609+AG610+AG611+AG612+AG613+AG614+AG615+AG616+AG618+AG619+AG620+AG621+AG622+AG623+AG624+AG625+AG626+AG627+AG628+AG629+AG630+AG631+AG632+AG633+AG634+AG635+AG636+AG637+AG638+AG639+AG640+AG641+AG642+AG643+AG645+AG646+AG647+AG644+AG648+AG649+AG650+AG651+AG617+AG652+AG653+AG654+AG655+AG656+AG657+AG658+AG659+AG660+AG661+AG662+AG663+AG664+AG665+AG666+AG667</f>
        <v>0</v>
      </c>
      <c r="AH588" s="1208">
        <f>AH668+AH669+AH670+AH589+AH590+AH591+AH592+AH593+AH594+AH595+AH596+AH671+AH672+AH597+AH673+AH674+AH675+AH676+AH677+AH678+AH679+AH680+AH598+AH599+AH600+AH601+AH602+AH603+AH681+AH604+AH682+AH683+AH684+AH685+AH605+AH606+AH607+AH608+AH609+AH610+AH611+AH612+AH613+AH614+AH615+AH616+AH618+AH619+AH620+AH621+AH622+AH623+AH624+AH625+AH626+AH627+AH628+AH629+AH630+AH631+AH632+AH633+AH634+AH635+AH636+AH637+AH638+AH639+AH640+AH641+AH642+AH643+AH645+AH646+AH647+AH644+AH648+AH649+AH650+AH651+AH617+AH652+AH653+AH654+AH655+AH656+AH657+AH658+AH659+AH660+AH661+AH662+AH663+AH664+AH665+AH666+AH667</f>
        <v>0</v>
      </c>
      <c r="AI588" s="1145"/>
      <c r="AJ588" s="1156"/>
      <c r="AK588" s="1208">
        <f>AK668+AK669+AK670+AK589+AK590+AK591+AK592+AK593+AK594+AK595+AK596+AK671+AK672+AK597+AK673+AK674+AK675+AK676+AK677+AK678+AK679+AK680+AK598+AK599+AK600+AK601+AK602+AK603+AK681+AK604+AK682+AK683+AK684+AK685+AK605+AK606+AK607+AK608+AK609+AK610+AK611+AK612+AK613+AK614+AK615+AK616+AK618+AK619+AK620+AK621+AK622+AK623+AK624+AK625+AK626+AK627+AK628+AK629+AK630+AK631+AK632+AK633+AK634+AK635+AK636+AK637+AK638+AK639+AK640+AK641+AK642+AK643+AK645+AK646+AK647+AK644+AK648+AK649+AK650+AK651+AK617+AK652+AK653+AK654+AK655+AK656+AK657+AK658+AK659+AK660+AK661+AK662+AK663+AK664+AK665+AK666+AK667</f>
        <v>0</v>
      </c>
      <c r="AL588" s="1209"/>
      <c r="AM588" s="1208">
        <f>AM668+AM669+AM670+AM589+AM590+AM591+AM592+AM593+AM594+AM595+AM596+AM671+AM672+AM597+AM673+AM674+AM675+AM676+AM677+AM678+AM679+AM680+AM598+AM599+AM600+AM601+AM602+AM603+AM681+AM604+AM682+AM683+AM684+AM685+AM605+AM606+AM607+AM608+AM609+AM610+AM611+AM612+AM613+AM614+AM615+AM616+AM618+AM619+AM620+AM621+AM622+AM623+AM624+AM625+AM626+AM627+AM628+AM629+AM630+AM631+AM632+AM633+AM634+AM635+AM636+AM637+AM638+AM639+AM640+AM641+AM642+AM643+AM645+AM646+AM647+AM644+AM648+AM649+AM650+AM651+AM617+AM652+AM653+AM654+AM655+AM656+AM657+AM658+AM659+AM660+AM661+AM662+AM663+AM664+AM665+AM666+AM667</f>
        <v>0</v>
      </c>
      <c r="AN588" s="1208">
        <f>AN668+AN669+AN670+AN589+AN590+AN591+AN592+AN593+AN594+AN595+AN596+AN671+AN672+AN597+AN673+AN674+AN675+AN676+AN677+AN678+AN679+AN680+AN598+AN599+AN600+AN601+AN602+AN603+AN681+AN604+AN682+AN683+AN684+AN685+AN605+AN606+AN607+AN608+AN609+AN610+AN611+AN612+AN613+AN614+AN615+AN616+AN618+AN619+AN620+AN621+AN622+AN623+AN624+AN625+AN626+AN627+AN628+AN629+AN630+AN631+AN632+AN633+AN634+AN635+AN636+AN637+AN638+AN639+AN640+AN641+AN642+AN643+AN645+AN646+AN647+AN644+AN648+AN649+AN650+AN651+AN617+AN652+AN653+AN654+AN655+AN656+AN657+AN658+AN659+AN660+AN661+AN662+AN663+AN664+AN665+AN666+AN667</f>
        <v>0</v>
      </c>
      <c r="AO588" s="1145"/>
      <c r="AP588" s="1156"/>
      <c r="AQ588" s="1208">
        <f>AQ668+AQ669+AQ670+AQ589+AQ590+AQ591+AQ592+AQ593+AQ594+AQ595+AQ596+AQ671+AQ672+AQ597+AQ673+AQ674+AQ675+AQ676+AQ677+AQ678+AQ679+AQ680+AQ598+AQ599+AQ600+AQ601+AQ602+AQ603+AQ681+AQ604+AQ682+AQ683+AQ684+AQ685+AQ605+AQ606+AQ607+AQ608+AQ609+AQ610+AQ611+AQ612+AQ613+AQ614+AQ615+AQ616+AQ618+AQ619+AQ620+AQ621+AQ622+AQ623+AQ624+AQ625+AQ626+AQ627+AQ628+AQ629+AQ630+AQ631+AQ632+AQ633+AQ634+AQ635+AQ636+AQ637+AQ638+AQ639+AQ640+AQ641+AQ642+AQ643+AQ645+AQ646+AQ647+AQ644+AQ648+AQ649+AQ650+AQ651+AQ617+AQ652+AQ653+AQ654+AQ655+AQ656+AQ657+AQ658+AQ659+AQ660+AQ661+AQ662+AQ663+AQ664+AQ665+AQ666+AQ667</f>
        <v>0</v>
      </c>
      <c r="AR588" s="1209"/>
      <c r="AS588" s="1208">
        <f>AS668+AS669+AS670+AS589+AS590+AS591+AS592+AS593+AS594+AS595+AS596+AS671+AS672+AS597+AS673+AS674+AS675+AS676+AS677+AS678+AS679+AS680+AS598+AS599+AS600+AS601+AS602+AS603+AS681+AS604+AS682+AS683+AS684+AS685+AS605+AS606+AS607+AS608+AS609+AS610+AS611+AS612+AS613+AS614+AS615+AS616+AS618+AS619+AS620+AS621+AS622+AS623+AS624+AS625+AS626+AS627+AS628+AS629+AS630+AS631+AS632+AS633+AS634+AS635+AS636+AS637+AS638+AS639+AS640+AS641+AS642+AS643+AS645+AS646+AS647+AS644+AS648+AS649+AS650+AS651+AS617+AS652+AS653+AS654+AS655+AS656+AS657+AS658+AS659+AS660+AS661+AS662+AS663+AS664+AS665+AS666+AS667</f>
        <v>0</v>
      </c>
      <c r="AT588" s="1208">
        <f>AT668+AT669+AT670+AT589+AT590+AT591+AT592+AT593+AT594+AT595+AT596+AT671+AT672+AT597+AT673+AT674+AT675+AT676+AT677+AT678+AT679+AT680+AT598+AT599+AT600+AT601+AT602+AT603+AT681+AT604+AT682+AT683+AT684+AT685+AT605+AT606+AT607+AT608+AT609+AT610+AT611+AT612+AT613+AT614+AT615+AT616+AT618+AT619+AT620+AT621+AT622+AT623+AT624+AT625+AT626+AT627+AT628+AT629+AT630+AT631+AT632+AT633+AT634+AT635+AT636+AT637+AT638+AT639+AT640+AT641+AT642+AT643+AT645+AT646+AT647+AT644+AT648+AT649+AT650+AT651+AT617+AT652+AT653+AT654+AT655+AT656+AT657+AT658+AT659+AT660+AT661+AT662+AT663+AT664+AT665+AT666+AT667</f>
        <v>0</v>
      </c>
      <c r="AU588" s="1145"/>
      <c r="AV588" s="1156"/>
      <c r="AW588" s="1208">
        <f>AW668+AW669+AW670+AW589+AW590+AW591+AW592+AW593+AW594+AW595+AW596+AW671+AW672+AW597+AW673+AW674+AW675+AW676+AW677+AW678+AW679+AW680+AW598+AW599+AW600+AW601+AW602+AW603+AW681+AW604+AW682+AW683+AW684+AW685+AW605+AW606+AW607+AW608+AW609+AW610+AW611+AW612+AW613+AW614+AW615+AW616+AW618+AW619+AW620+AW621+AW622+AW623+AW624+AW625+AW626+AW627+AW628+AW629+AW630+AW631+AW632+AW633+AW634+AW635+AW636+AW637+AW638+AW639+AW640+AW641+AW642+AW643+AW645+AW646+AW647+AW644+AW648+AW649+AW650+AW651+AW617+AW652+AW653+AW654+AW655+AW656+AW657+AW658+AW659+AW660+AW661+AW662+AW663+AW664+AW665+AW666+AW667</f>
        <v>0</v>
      </c>
      <c r="AX588" s="1209"/>
      <c r="AY588" s="1208">
        <f>AY668+AY669+AY670+AY589+AY590+AY591+AY592+AY593+AY594+AY595+AY596+AY671+AY672+AY597+AY673+AY674+AY675+AY676+AY677+AY678+AY679+AY680+AY598+AY599+AY600+AY601+AY602+AY603+AY681+AY604+AY682+AY683+AY684+AY685+AY605+AY606+AY607+AY608+AY609+AY610+AY611+AY612+AY613+AY614+AY615+AY616+AY618+AY619+AY620+AY621+AY622+AY623+AY624+AY625+AY626+AY627+AY628+AY629+AY630+AY631+AY632+AY633+AY634+AY635+AY636+AY637+AY638+AY639+AY640+AY641+AY642+AY643+AY645+AY646+AY647+AY644+AY648+AY649+AY650+AY651+AY617+AY652+AY653+AY654+AY655+AY656+AY657+AY658+AY659+AY660+AY661+AY662+AY663+AY664+AY665+AY666+AY667</f>
        <v>0</v>
      </c>
      <c r="AZ588" s="1208">
        <f>AZ668+AZ669+AZ670+AZ589+AZ590+AZ591+AZ592+AZ593+AZ594+AZ595+AZ596+AZ671+AZ672+AZ597+AZ673+AZ674+AZ675+AZ676+AZ677+AZ678+AZ679+AZ680+AZ598+AZ599+AZ600+AZ601+AZ602+AZ603+AZ681+AZ604+AZ682+AZ683+AZ684+AZ685+AZ605+AZ606+AZ607+AZ608+AZ609+AZ610+AZ611+AZ612+AZ613+AZ614+AZ615+AZ616+AZ618+AZ619+AZ620+AZ621+AZ622+AZ623+AZ624+AZ625+AZ626+AZ627+AZ628+AZ629+AZ630+AZ631+AZ632+AZ633+AZ634+AZ635+AZ636+AZ637+AZ638+AZ639+AZ640+AZ641+AZ642+AZ643+AZ645+AZ646+AZ647+AZ644+AZ648+AZ649+AZ650+AZ651+AZ617+AZ652+AZ653+AZ654+AZ655+AZ656+AZ657+AZ658+AZ659+AZ660+AZ661+AZ662+AZ663+AZ664+AZ665+AZ666+AZ667</f>
        <v>0</v>
      </c>
      <c r="BA588" s="1145"/>
      <c r="BB588" s="1151"/>
      <c r="BC588" s="1206">
        <f>BC668+BC669+BC670+BC589+BC590+BC591+BC592+BC593+BC594+BC595+BC596+BC671+BC672+BC597+BC673+BC674+BC675+BC676+BC677+BC678+BC679+BC680+BC598+BC599+BC600+BC601+BC602+BC603+BC681+BC604+BC682+BC683+BC684+BC685+BC605+BC606+BC607+BC608+BC609+BC610+BC611+BC612+BC613+BC614+BC615+BC616+BC618+BC619+BC620+BC621+BC622+BC623+BC624+BC625+BC626+BC627+BC628+BC629+BC630+BC631+BC632+BC633+BC634+BC635+BC636+BC637+BC638+BC639+BC640+BC641+BC642+BC643+BC645+BC646+BC647+BC644+BC648+BC649+BC650+BC651+BC617+BC652+BC653+BC654+BC655+BC656+BC657+BC658+BC659+BC660+BC661+BC662+BC663+BC664+BC665+BC666+BC667</f>
        <v>0</v>
      </c>
      <c r="BD588" s="1207"/>
      <c r="BE588" s="1206">
        <f>BE668+BE669+BE670+BE589+BE590+BE591+BE592+BE593+BE594+BE595+BE596+BE671+BE672+BE597+BE673+BE674+BE675+BE676+BE677+BE678+BE679+BE680+BE598+BE599+BE600+BE601+BE602+BE603+BE681+BE604+BE682+BE683+BE684+BE685+BE605+BE606+BE607+BE608+BE609+BE610+BE611+BE612+BE613+BE614+BE615+BE616+BE618+BE619+BE620+BE621+BE622+BE623+BE624+BE625+BE626+BE627+BE628+BE629+BE630+BE631+BE632+BE633+BE634+BE635+BE636+BE637+BE638+BE639+BE640+BE641+BE642+BE643+BE645+BE646+BE647+BE644+BE648+BE649+BE650+BE651+BE617+BE652+BE653+BE654+BE655+BE656+BE657+BE658+BE659+BE660+BE661+BE662+BE663+BE664+BE665+BE666+BE667</f>
        <v>0</v>
      </c>
      <c r="BF588" s="1206">
        <f>BF668+BF669+BF670+BF589+BF590+BF591+BF592+BF593+BF594+BF595+BF596+BF671+BF672+BF597+BF673+BF674+BF675+BF676+BF677+BF678+BF679+BF680+BF598+BF599+BF600+BF601+BF602+BF603+BF681+BF604+BF682+BF683+BF684+BF685+BF605+BF606+BF607+BF608+BF609+BF610+BF611+BF612+BF613+BF614+BF615+BF616+BF618+BF619+BF620+BF621+BF622+BF623+BF624+BF625+BF626+BF627+BF628+BF629+BF630+BF631+BF632+BF633+BF634+BF635+BF636+BF637+BF638+BF639+BF640+BF641+BF642+BF643+BF645+BF646+BF647+BF644+BF648+BF649+BF650+BF651+BF617+BF652+BF653+BF654+BF655+BF656+BF657+BF658+BF659+BF660+BF661+BF662+BF663+BF664+BF665+BF666+BF667</f>
        <v>0</v>
      </c>
      <c r="BG588" s="1155"/>
      <c r="BH588" s="1166">
        <f t="shared" si="787"/>
        <v>0</v>
      </c>
      <c r="BI588" s="1151"/>
      <c r="BJ588" s="1206">
        <f>BJ668+BJ669+BJ670+BJ589+BJ590+BJ591+BJ592+BJ593+BJ594+BJ595+BJ596+BJ671+BJ672+BJ597+BJ673+BJ674+BJ675+BJ676+BJ677+BJ678+BJ679+BJ680+BJ598+BJ599+BJ600+BJ601+BJ602+BJ603+BJ681+BJ604+BJ682+BJ683+BJ684+BJ685+BJ605+BJ606+BJ607+BJ608+BJ609+BJ610+BJ611+BJ612+BJ613+BJ614+BJ615+BJ616+BJ618+BJ619+BJ620+BJ621+BJ622+BJ623+BJ624+BJ625+BJ626+BJ627+BJ628+BJ629+BJ630+BJ631+BJ632+BJ633+BJ634+BJ635+BJ636+BJ637+BJ638+BJ639+BJ640+BJ641+BJ642+BJ643+BJ645+BJ646+BJ647+BJ644+BJ648+BJ649+BJ650+BJ651+BJ617+BJ652+BJ653+BJ654+BJ655+BJ656+BJ657+BJ658+BJ659+BJ660+BJ661+BJ662+BJ663+BJ664+BJ665+BJ666+BJ667</f>
        <v>1163450</v>
      </c>
      <c r="BK588" s="1207"/>
      <c r="BL588" s="1206">
        <f>BL668+BL669+BL670+BL589+BL590+BL591+BL592+BL593+BL594+BL595+BL596+BL671+BL672+BL597+BL673+BL674+BL675+BL676+BL677+BL678+BL679+BL680+BL598+BL599+BL600+BL601+BL602+BL603+BL681+BL604+BL682+BL683+BL684+BL685+BL605+BL606+BL607+BL608+BL609+BL610+BL611+BL612+BL613+BL614+BL615+BL616+BL618+BL619+BL620+BL621+BL622+BL623+BL624+BL625+BL626+BL627+BL628+BL629+BL630+BL631+BL632+BL633+BL634+BL635+BL636+BL637+BL638+BL639+BL640+BL641+BL642+BL643+BL645+BL646+BL647+BL644+BL648+BL649+BL650+BL651+BL617+BL652+BL653+BL654+BL655+BL656+BL657+BL658+BL659+BL660+BL661+BL662+BL663+BL664+BL665+BL666+BL667</f>
        <v>2603332.2000000002</v>
      </c>
      <c r="BM588" s="1206">
        <f>BM668+BM669+BM670+BM589+BM590+BM591+BM592+BM593+BM594+BM595+BM596+BM671+BM672+BM597+BM673+BM674+BM675+BM676+BM677+BM678+BM679+BM680+BM598+BM599+BM600+BM601+BM602+BM603+BM681+BM604+BM682+BM683+BM684+BM685+BM605+BM606+BM607+BM608+BM609+BM610+BM611+BM612+BM613+BM614+BM615+BM616+BM618+BM619+BM620+BM621+BM622+BM623+BM624+BM625+BM626+BM627+BM628+BM629+BM630+BM631+BM632+BM633+BM634+BM635+BM636+BM637+BM638+BM639+BM640+BM641+BM642+BM643+BM645+BM646+BM647+BM644+BM648+BM649+BM650+BM651+BM617+BM652+BM653+BM654+BM655+BM656+BM657+BM658+BM659+BM660+BM661+BM662+BM663+BM664+BM665+BM666+BM667</f>
        <v>3766782.2</v>
      </c>
      <c r="BN588" s="1166">
        <f t="shared" si="788"/>
        <v>0</v>
      </c>
      <c r="BO588" s="1151"/>
      <c r="BP588" s="1206">
        <f>BP668+BP669+BP670+BP589+BP590+BP591+BP592+BP593+BP594+BP595+BP596+BP671+BP672+BP597+BP673+BP674+BP675+BP676+BP677+BP678+BP679+BP680+BP598+BP599+BP600+BP601+BP602+BP603+BP681+BP604+BP682+BP683+BP684+BP685+BP605+BP606+BP607+BP608+BP609+BP610+BP611+BP612+BP613+BP614+BP615+BP616+BP618+BP619+BP620+BP621+BP622+BP623+BP624+BP625+BP626+BP627+BP628+BP629+BP630+BP631+BP632+BP633+BP634+BP635+BP636+BP637+BP638+BP639+BP640+BP641+BP642+BP643+BP645+BP646+BP647+BP644+BP648+BP649+BP650+BP651+BP617+BP652+BP653+BP654+BP655+BP656+BP657+BP658+BP659+BP660+BP661+BP662+BP663+BP664+BP665+BP666+BP667</f>
        <v>5116094.0279999999</v>
      </c>
      <c r="BQ588" s="1207"/>
      <c r="BR588" s="1206">
        <f>BR668+BR669+BR670+BR589+BR590+BR591+BR592+BR593+BR594+BR595+BR596+BR671+BR672+BR597+BR673+BR674+BR675+BR676+BR677+BR678+BR679+BR680+BR598+BR599+BR600+BR601+BR602+BR603+BR681+BR604+BR682+BR683+BR684+BR685+BR605+BR606+BR607+BR608+BR609+BR610+BR611+BR612+BR613+BR614+BR615+BR616+BR618+BR619+BR620+BR621+BR622+BR623+BR624+BR625+BR626+BR627+BR628+BR629+BR630+BR631+BR632+BR633+BR634+BR635+BR636+BR637+BR638+BR639+BR640+BR641+BR642+BR643+BR645+BR646+BR647+BR644+BR648+BR649+BR650+BR651+BR617+BR652+BR653+BR654+BR655+BR656+BR657+BR658+BR659+BR660+BR661+BR662+BR663+BR664+BR665+BR666+BR667</f>
        <v>11802721.400000002</v>
      </c>
      <c r="BS588" s="1206">
        <f>BS668+BS669+BS670+BS589+BS590+BS591+BS592+BS593+BS594+BS595+BS596+BS671+BS672+BS597+BS673+BS674+BS675+BS676+BS677+BS678+BS679+BS680+BS598+BS599+BS600+BS601+BS602+BS603+BS681+BS604+BS682+BS683+BS684+BS685+BS605+BS606+BS607+BS608+BS609+BS610+BS611+BS612+BS613+BS614+BS615+BS616+BS618+BS619+BS620+BS621+BS622+BS623+BS624+BS625+BS626+BS627+BS628+BS629+BS630+BS631+BS632+BS633+BS634+BS635+BS636+BS637+BS638+BS639+BS640+BS641+BS642+BS643+BS645+BS646+BS647+BS644+BS648+BS649+BS650+BS651+BS617+BS652+BS653+BS654+BS655+BS656+BS657+BS658+BS659+BS660+BS661+BS662+BS663+BS664+BS665+BS666+BS667</f>
        <v>16918815.427999996</v>
      </c>
      <c r="BT588" s="1125"/>
      <c r="BU588" s="1125"/>
      <c r="BV588" s="1125"/>
      <c r="BW588" s="1125"/>
      <c r="BX588" s="1125"/>
      <c r="BY588" s="1125"/>
      <c r="BZ588" s="1125"/>
      <c r="CA588" s="1125"/>
      <c r="CB588" s="1125"/>
      <c r="CC588" s="1125"/>
      <c r="CD588" s="1125"/>
      <c r="CE588" s="1125"/>
      <c r="CF588" s="1125"/>
      <c r="CG588" s="1125"/>
      <c r="CH588" s="1125"/>
      <c r="CI588" s="1125"/>
      <c r="CJ588" s="1125"/>
      <c r="CK588" s="1125"/>
      <c r="CL588" s="1125"/>
      <c r="CM588" s="1125"/>
      <c r="CN588" s="1125"/>
      <c r="CO588" s="1125"/>
      <c r="CP588" s="1125"/>
      <c r="CQ588" s="1125"/>
      <c r="CR588" s="1125"/>
      <c r="CS588" s="1125"/>
      <c r="CT588" s="1125"/>
      <c r="CU588" s="1125"/>
      <c r="CV588" s="1125"/>
      <c r="CW588" s="1125"/>
      <c r="CX588" s="1125"/>
      <c r="CY588" s="1125"/>
      <c r="CZ588" s="1125"/>
      <c r="DA588" s="1125"/>
      <c r="DB588" s="1125"/>
      <c r="DC588" s="1125"/>
      <c r="DD588" s="1125"/>
      <c r="DE588" s="1125"/>
      <c r="DF588" s="1125"/>
      <c r="DG588" s="1125"/>
      <c r="DH588" s="1125"/>
      <c r="DI588" s="1125"/>
      <c r="DJ588" s="1125"/>
      <c r="DK588" s="1125"/>
      <c r="DL588" s="1125"/>
      <c r="DM588" s="1125"/>
      <c r="DN588" s="1125"/>
      <c r="DO588" s="1125"/>
      <c r="DP588" s="1125"/>
      <c r="DQ588" s="1125"/>
      <c r="DR588" s="1125"/>
      <c r="DS588" s="1125"/>
      <c r="DT588" s="1125"/>
      <c r="DU588" s="1125"/>
      <c r="DV588" s="1125"/>
      <c r="DW588" s="1125"/>
      <c r="DX588" s="1125"/>
      <c r="DY588" s="1125"/>
      <c r="DZ588" s="1125"/>
      <c r="EA588" s="1125"/>
      <c r="EB588" s="1125"/>
      <c r="EC588" s="1125"/>
      <c r="ED588" s="1125"/>
      <c r="EE588" s="1125"/>
      <c r="EF588" s="1125"/>
      <c r="EG588" s="1125"/>
      <c r="EH588" s="1125"/>
      <c r="EI588" s="1125"/>
      <c r="EJ588" s="1125"/>
      <c r="EK588" s="1125"/>
      <c r="EL588" s="1125"/>
      <c r="EM588" s="1125"/>
      <c r="EN588" s="1125"/>
      <c r="EO588" s="1125"/>
      <c r="EP588" s="1125"/>
      <c r="EQ588" s="1125"/>
      <c r="ER588" s="1125"/>
      <c r="ES588" s="1125"/>
      <c r="ET588" s="1125"/>
      <c r="EU588" s="1125"/>
      <c r="EV588" s="1125"/>
      <c r="EW588" s="1125"/>
      <c r="EX588" s="1125"/>
      <c r="EY588" s="1125"/>
      <c r="EZ588" s="1125"/>
      <c r="FA588" s="1125"/>
      <c r="FB588" s="1125"/>
      <c r="FC588" s="1125"/>
      <c r="FD588" s="1125"/>
      <c r="FE588" s="1125"/>
      <c r="FF588" s="1125"/>
      <c r="FG588" s="1125"/>
      <c r="FH588" s="1125"/>
      <c r="FI588" s="1125"/>
      <c r="FJ588" s="1125"/>
      <c r="FK588" s="1125"/>
      <c r="FL588" s="1125"/>
      <c r="FM588" s="1125"/>
      <c r="FN588" s="1125"/>
      <c r="FO588" s="1125"/>
      <c r="FP588" s="1125"/>
      <c r="FQ588" s="1125"/>
      <c r="FR588" s="1125"/>
      <c r="FS588" s="1125"/>
      <c r="FT588" s="1125"/>
      <c r="FU588" s="1125"/>
      <c r="FV588" s="1125"/>
      <c r="FW588" s="1125"/>
      <c r="FX588" s="1125"/>
      <c r="FY588" s="1125"/>
      <c r="FZ588" s="1125"/>
      <c r="GA588" s="1125"/>
      <c r="GB588" s="1125"/>
      <c r="GC588" s="1125"/>
      <c r="GD588" s="1125"/>
      <c r="GE588" s="1125"/>
      <c r="GF588" s="1125"/>
      <c r="GG588" s="1125"/>
      <c r="GH588" s="1125"/>
      <c r="GI588" s="1125"/>
      <c r="GJ588" s="1125"/>
      <c r="GK588" s="1125"/>
      <c r="GL588" s="1125"/>
      <c r="GM588" s="1125"/>
      <c r="GN588" s="1125"/>
      <c r="GO588" s="1125"/>
      <c r="GP588" s="1125"/>
      <c r="GQ588" s="1125"/>
      <c r="GR588" s="1125"/>
      <c r="GS588" s="1125"/>
      <c r="GT588" s="1125"/>
      <c r="GU588" s="1125"/>
    </row>
    <row r="589" spans="1:203" hidden="1" outlineLevel="1" x14ac:dyDescent="0.2">
      <c r="A589" s="1307" t="s">
        <v>988</v>
      </c>
      <c r="B589" s="1228" t="s">
        <v>1700</v>
      </c>
      <c r="C589" s="1173" t="s">
        <v>1261</v>
      </c>
      <c r="D589" s="1173">
        <v>19</v>
      </c>
      <c r="E589" s="1229">
        <v>6288</v>
      </c>
      <c r="F589" s="1223">
        <f t="shared" ref="F589:F612" si="855">D589*E589</f>
        <v>119472</v>
      </c>
      <c r="G589" s="1229">
        <v>39720</v>
      </c>
      <c r="H589" s="1223">
        <f t="shared" ref="H589:H612" si="856">D589*G589</f>
        <v>754680</v>
      </c>
      <c r="I589" s="1169">
        <f t="shared" ref="I589:I652" si="857">E589*D589+G589*D589</f>
        <v>874152</v>
      </c>
      <c r="J589" s="1169"/>
      <c r="K589" s="1224">
        <v>17</v>
      </c>
      <c r="L589" s="1230">
        <v>6288</v>
      </c>
      <c r="M589" s="1226">
        <f t="shared" ref="M589:M612" si="858">K589*L589</f>
        <v>106896</v>
      </c>
      <c r="N589" s="1230">
        <v>39720</v>
      </c>
      <c r="O589" s="1226">
        <f t="shared" ref="O589:O612" si="859">K589*N589</f>
        <v>675240</v>
      </c>
      <c r="P589" s="1173">
        <f t="shared" ref="P589:P652" si="860">L589*K589+N589*K589</f>
        <v>782136</v>
      </c>
      <c r="Q589" s="1224"/>
      <c r="R589" s="1230">
        <v>6288</v>
      </c>
      <c r="S589" s="1226">
        <f t="shared" ref="S589:S612" si="861">Q589*R589</f>
        <v>0</v>
      </c>
      <c r="T589" s="1230">
        <v>39720</v>
      </c>
      <c r="U589" s="1226">
        <f t="shared" ref="U589:U612" si="862">Q589*T589</f>
        <v>0</v>
      </c>
      <c r="V589" s="1173">
        <f t="shared" ref="V589:V652" si="863">R589*Q589+T589*Q589</f>
        <v>0</v>
      </c>
      <c r="W589" s="1224"/>
      <c r="X589" s="1230">
        <v>6288</v>
      </c>
      <c r="Y589" s="1226">
        <f t="shared" ref="Y589:Y612" si="864">W589*X589</f>
        <v>0</v>
      </c>
      <c r="Z589" s="1230">
        <v>39720</v>
      </c>
      <c r="AA589" s="1226">
        <f t="shared" ref="AA589:AA612" si="865">W589*Z589</f>
        <v>0</v>
      </c>
      <c r="AB589" s="1173">
        <f t="shared" ref="AB589:AB652" si="866">X589*W589+Z589*W589</f>
        <v>0</v>
      </c>
      <c r="AC589" s="1224"/>
      <c r="AD589" s="1230">
        <v>6288</v>
      </c>
      <c r="AE589" s="1226">
        <f t="shared" ref="AE589:AE612" si="867">AC589*AD589</f>
        <v>0</v>
      </c>
      <c r="AF589" s="1230">
        <v>39720</v>
      </c>
      <c r="AG589" s="1226">
        <f t="shared" ref="AG589:AG612" si="868">AC589*AF589</f>
        <v>0</v>
      </c>
      <c r="AH589" s="1173">
        <f t="shared" ref="AH589:AH652" si="869">AD589*AC589+AF589*AC589</f>
        <v>0</v>
      </c>
      <c r="AI589" s="1224"/>
      <c r="AJ589" s="1230">
        <v>6288</v>
      </c>
      <c r="AK589" s="1226">
        <f t="shared" ref="AK589:AK612" si="870">AI589*AJ589</f>
        <v>0</v>
      </c>
      <c r="AL589" s="1230">
        <v>39720</v>
      </c>
      <c r="AM589" s="1226">
        <f t="shared" ref="AM589:AM612" si="871">AI589*AL589</f>
        <v>0</v>
      </c>
      <c r="AN589" s="1173">
        <f t="shared" ref="AN589:AN652" si="872">AJ589*AI589+AL589*AI589</f>
        <v>0</v>
      </c>
      <c r="AO589" s="1224"/>
      <c r="AP589" s="1230">
        <v>6288</v>
      </c>
      <c r="AQ589" s="1226">
        <f t="shared" ref="AQ589:AQ612" si="873">AO589*AP589</f>
        <v>0</v>
      </c>
      <c r="AR589" s="1230">
        <v>39720</v>
      </c>
      <c r="AS589" s="1226">
        <f t="shared" ref="AS589:AS612" si="874">AO589*AR589</f>
        <v>0</v>
      </c>
      <c r="AT589" s="1173">
        <f t="shared" ref="AT589:AT652" si="875">AP589*AO589+AR589*AO589</f>
        <v>0</v>
      </c>
      <c r="AU589" s="1224"/>
      <c r="AV589" s="1230">
        <v>6288</v>
      </c>
      <c r="AW589" s="1226">
        <f t="shared" ref="AW589:AW612" si="876">AU589*AV589</f>
        <v>0</v>
      </c>
      <c r="AX589" s="1230">
        <v>39720</v>
      </c>
      <c r="AY589" s="1226">
        <f t="shared" ref="AY589:AY612" si="877">AU589*AX589</f>
        <v>0</v>
      </c>
      <c r="AZ589" s="1173">
        <f t="shared" ref="AZ589:AZ652" si="878">AV589*AU589+AX589*AU589</f>
        <v>0</v>
      </c>
      <c r="BA589" s="1224"/>
      <c r="BB589" s="1229">
        <v>6288</v>
      </c>
      <c r="BC589" s="1223">
        <f t="shared" ref="BC589:BC612" si="879">BA589*BB589</f>
        <v>0</v>
      </c>
      <c r="BD589" s="1229">
        <v>39720</v>
      </c>
      <c r="BE589" s="1223">
        <f t="shared" ref="BE589:BE612" si="880">BA589*BD589</f>
        <v>0</v>
      </c>
      <c r="BF589" s="1169">
        <f t="shared" ref="BF589:BF652" si="881">BB589*BA589+BD589*BA589</f>
        <v>0</v>
      </c>
      <c r="BG589" s="1169"/>
      <c r="BH589" s="1166">
        <f t="shared" si="787"/>
        <v>17</v>
      </c>
      <c r="BI589" s="1229">
        <v>6288</v>
      </c>
      <c r="BJ589" s="1223">
        <f t="shared" ref="BJ589:BJ612" si="882">BH589*BI589</f>
        <v>106896</v>
      </c>
      <c r="BK589" s="1229">
        <v>39720</v>
      </c>
      <c r="BL589" s="1223">
        <f t="shared" ref="BL589:BL612" si="883">BH589*BK589</f>
        <v>675240</v>
      </c>
      <c r="BM589" s="1169">
        <f t="shared" ref="BM589:BM652" si="884">BI589*BH589+BK589*BH589</f>
        <v>782136</v>
      </c>
      <c r="BN589" s="1166">
        <f t="shared" si="788"/>
        <v>2</v>
      </c>
      <c r="BO589" s="1229">
        <v>6288</v>
      </c>
      <c r="BP589" s="1223">
        <f t="shared" ref="BP589:BP612" si="885">BN589*BO589</f>
        <v>12576</v>
      </c>
      <c r="BQ589" s="1229">
        <v>39720</v>
      </c>
      <c r="BR589" s="1223">
        <f t="shared" ref="BR589:BR612" si="886">BN589*BQ589</f>
        <v>79440</v>
      </c>
      <c r="BS589" s="1169">
        <f t="shared" ref="BS589:BS652" si="887">BO589*BN589+BQ589*BN589</f>
        <v>92016</v>
      </c>
    </row>
    <row r="590" spans="1:203" s="1189" customFormat="1" hidden="1" outlineLevel="1" x14ac:dyDescent="0.2">
      <c r="A590" s="1307" t="s">
        <v>989</v>
      </c>
      <c r="B590" s="1228" t="s">
        <v>1701</v>
      </c>
      <c r="C590" s="1173" t="s">
        <v>1261</v>
      </c>
      <c r="D590" s="1173">
        <v>65</v>
      </c>
      <c r="E590" s="1229">
        <v>3144</v>
      </c>
      <c r="F590" s="1223">
        <f t="shared" si="855"/>
        <v>204360</v>
      </c>
      <c r="G590" s="1229">
        <v>11432</v>
      </c>
      <c r="H590" s="1223">
        <f t="shared" si="856"/>
        <v>743080</v>
      </c>
      <c r="I590" s="1169">
        <f t="shared" si="857"/>
        <v>947440</v>
      </c>
      <c r="J590" s="1169"/>
      <c r="K590" s="1224">
        <v>11</v>
      </c>
      <c r="L590" s="1230">
        <v>3144</v>
      </c>
      <c r="M590" s="1226">
        <f t="shared" si="858"/>
        <v>34584</v>
      </c>
      <c r="N590" s="1230">
        <v>11432</v>
      </c>
      <c r="O590" s="1226">
        <f t="shared" si="859"/>
        <v>125752</v>
      </c>
      <c r="P590" s="1173">
        <f t="shared" si="860"/>
        <v>160336</v>
      </c>
      <c r="Q590" s="1224">
        <v>50</v>
      </c>
      <c r="R590" s="1230">
        <v>3144</v>
      </c>
      <c r="S590" s="1226">
        <f t="shared" si="861"/>
        <v>157200</v>
      </c>
      <c r="T590" s="1230">
        <v>11432</v>
      </c>
      <c r="U590" s="1226">
        <f t="shared" si="862"/>
        <v>571600</v>
      </c>
      <c r="V590" s="1173">
        <f t="shared" si="863"/>
        <v>728800</v>
      </c>
      <c r="W590" s="1224"/>
      <c r="X590" s="1230">
        <v>3144</v>
      </c>
      <c r="Y590" s="1226">
        <f t="shared" si="864"/>
        <v>0</v>
      </c>
      <c r="Z590" s="1230">
        <v>11432</v>
      </c>
      <c r="AA590" s="1226">
        <f t="shared" si="865"/>
        <v>0</v>
      </c>
      <c r="AB590" s="1173">
        <f t="shared" si="866"/>
        <v>0</v>
      </c>
      <c r="AC590" s="1224"/>
      <c r="AD590" s="1230">
        <v>3144</v>
      </c>
      <c r="AE590" s="1226">
        <f t="shared" si="867"/>
        <v>0</v>
      </c>
      <c r="AF590" s="1230">
        <v>11432</v>
      </c>
      <c r="AG590" s="1226">
        <f t="shared" si="868"/>
        <v>0</v>
      </c>
      <c r="AH590" s="1173">
        <f t="shared" si="869"/>
        <v>0</v>
      </c>
      <c r="AI590" s="1224"/>
      <c r="AJ590" s="1230">
        <v>3144</v>
      </c>
      <c r="AK590" s="1226">
        <f t="shared" si="870"/>
        <v>0</v>
      </c>
      <c r="AL590" s="1230">
        <v>11432</v>
      </c>
      <c r="AM590" s="1226">
        <f t="shared" si="871"/>
        <v>0</v>
      </c>
      <c r="AN590" s="1173">
        <f t="shared" si="872"/>
        <v>0</v>
      </c>
      <c r="AO590" s="1224"/>
      <c r="AP590" s="1230">
        <v>3144</v>
      </c>
      <c r="AQ590" s="1226">
        <f t="shared" si="873"/>
        <v>0</v>
      </c>
      <c r="AR590" s="1230">
        <v>11432</v>
      </c>
      <c r="AS590" s="1226">
        <f t="shared" si="874"/>
        <v>0</v>
      </c>
      <c r="AT590" s="1173">
        <f t="shared" si="875"/>
        <v>0</v>
      </c>
      <c r="AU590" s="1224"/>
      <c r="AV590" s="1230">
        <v>3144</v>
      </c>
      <c r="AW590" s="1226">
        <f t="shared" si="876"/>
        <v>0</v>
      </c>
      <c r="AX590" s="1230">
        <v>11432</v>
      </c>
      <c r="AY590" s="1226">
        <f t="shared" si="877"/>
        <v>0</v>
      </c>
      <c r="AZ590" s="1173">
        <f t="shared" si="878"/>
        <v>0</v>
      </c>
      <c r="BA590" s="1224"/>
      <c r="BB590" s="1229">
        <v>3144</v>
      </c>
      <c r="BC590" s="1223">
        <f t="shared" si="879"/>
        <v>0</v>
      </c>
      <c r="BD590" s="1229">
        <v>11432</v>
      </c>
      <c r="BE590" s="1223">
        <f t="shared" si="880"/>
        <v>0</v>
      </c>
      <c r="BF590" s="1169">
        <f t="shared" si="881"/>
        <v>0</v>
      </c>
      <c r="BG590" s="1169"/>
      <c r="BH590" s="1166">
        <f t="shared" si="787"/>
        <v>61</v>
      </c>
      <c r="BI590" s="1229">
        <v>3144</v>
      </c>
      <c r="BJ590" s="1223">
        <f t="shared" si="882"/>
        <v>191784</v>
      </c>
      <c r="BK590" s="1229">
        <v>11432</v>
      </c>
      <c r="BL590" s="1223">
        <f t="shared" si="883"/>
        <v>697352</v>
      </c>
      <c r="BM590" s="1169">
        <f t="shared" si="884"/>
        <v>889136</v>
      </c>
      <c r="BN590" s="1166">
        <f t="shared" si="788"/>
        <v>4</v>
      </c>
      <c r="BO590" s="1229">
        <v>3144</v>
      </c>
      <c r="BP590" s="1223">
        <f t="shared" si="885"/>
        <v>12576</v>
      </c>
      <c r="BQ590" s="1229">
        <v>11432</v>
      </c>
      <c r="BR590" s="1223">
        <f t="shared" si="886"/>
        <v>45728</v>
      </c>
      <c r="BS590" s="1169">
        <f t="shared" si="887"/>
        <v>58304</v>
      </c>
    </row>
    <row r="591" spans="1:203" s="1189" customFormat="1" ht="18" hidden="1" customHeight="1" outlineLevel="1" x14ac:dyDescent="0.2">
      <c r="A591" s="1307" t="s">
        <v>990</v>
      </c>
      <c r="B591" s="1228" t="s">
        <v>1702</v>
      </c>
      <c r="C591" s="1173" t="s">
        <v>1261</v>
      </c>
      <c r="D591" s="1173">
        <v>2</v>
      </c>
      <c r="E591" s="1229">
        <v>6288</v>
      </c>
      <c r="F591" s="1223">
        <f t="shared" si="855"/>
        <v>12576</v>
      </c>
      <c r="G591" s="1229">
        <v>68309</v>
      </c>
      <c r="H591" s="1223">
        <f t="shared" si="856"/>
        <v>136618</v>
      </c>
      <c r="I591" s="1169">
        <f t="shared" si="857"/>
        <v>149194</v>
      </c>
      <c r="J591" s="1169"/>
      <c r="K591" s="1224"/>
      <c r="L591" s="1230">
        <v>6288</v>
      </c>
      <c r="M591" s="1226">
        <f t="shared" si="858"/>
        <v>0</v>
      </c>
      <c r="N591" s="1230">
        <v>68309</v>
      </c>
      <c r="O591" s="1226">
        <f t="shared" si="859"/>
        <v>0</v>
      </c>
      <c r="P591" s="1173">
        <f t="shared" si="860"/>
        <v>0</v>
      </c>
      <c r="Q591" s="1224"/>
      <c r="R591" s="1230">
        <v>6288</v>
      </c>
      <c r="S591" s="1226">
        <f t="shared" si="861"/>
        <v>0</v>
      </c>
      <c r="T591" s="1230">
        <v>68309</v>
      </c>
      <c r="U591" s="1226">
        <f t="shared" si="862"/>
        <v>0</v>
      </c>
      <c r="V591" s="1173">
        <f t="shared" si="863"/>
        <v>0</v>
      </c>
      <c r="W591" s="1226"/>
      <c r="X591" s="1230">
        <v>6288</v>
      </c>
      <c r="Y591" s="1226">
        <f t="shared" si="864"/>
        <v>0</v>
      </c>
      <c r="Z591" s="1230">
        <v>68309</v>
      </c>
      <c r="AA591" s="1226">
        <f t="shared" si="865"/>
        <v>0</v>
      </c>
      <c r="AB591" s="1173">
        <f t="shared" si="866"/>
        <v>0</v>
      </c>
      <c r="AC591" s="1224"/>
      <c r="AD591" s="1230">
        <v>6288</v>
      </c>
      <c r="AE591" s="1226">
        <f t="shared" si="867"/>
        <v>0</v>
      </c>
      <c r="AF591" s="1230">
        <v>68309</v>
      </c>
      <c r="AG591" s="1226">
        <f t="shared" si="868"/>
        <v>0</v>
      </c>
      <c r="AH591" s="1173">
        <f t="shared" si="869"/>
        <v>0</v>
      </c>
      <c r="AI591" s="1224"/>
      <c r="AJ591" s="1230">
        <v>6288</v>
      </c>
      <c r="AK591" s="1226">
        <f t="shared" si="870"/>
        <v>0</v>
      </c>
      <c r="AL591" s="1230">
        <v>68309</v>
      </c>
      <c r="AM591" s="1226">
        <f t="shared" si="871"/>
        <v>0</v>
      </c>
      <c r="AN591" s="1173">
        <f t="shared" si="872"/>
        <v>0</v>
      </c>
      <c r="AO591" s="1224"/>
      <c r="AP591" s="1230">
        <v>6288</v>
      </c>
      <c r="AQ591" s="1226">
        <f t="shared" si="873"/>
        <v>0</v>
      </c>
      <c r="AR591" s="1230">
        <v>68309</v>
      </c>
      <c r="AS591" s="1226">
        <f t="shared" si="874"/>
        <v>0</v>
      </c>
      <c r="AT591" s="1173">
        <f t="shared" si="875"/>
        <v>0</v>
      </c>
      <c r="AU591" s="1224"/>
      <c r="AV591" s="1230">
        <v>6288</v>
      </c>
      <c r="AW591" s="1226">
        <f t="shared" si="876"/>
        <v>0</v>
      </c>
      <c r="AX591" s="1230">
        <v>68309</v>
      </c>
      <c r="AY591" s="1226">
        <f t="shared" si="877"/>
        <v>0</v>
      </c>
      <c r="AZ591" s="1173">
        <f t="shared" si="878"/>
        <v>0</v>
      </c>
      <c r="BA591" s="1224"/>
      <c r="BB591" s="1229">
        <v>6288</v>
      </c>
      <c r="BC591" s="1223">
        <f t="shared" si="879"/>
        <v>0</v>
      </c>
      <c r="BD591" s="1229">
        <v>68309</v>
      </c>
      <c r="BE591" s="1223">
        <f t="shared" si="880"/>
        <v>0</v>
      </c>
      <c r="BF591" s="1169">
        <f t="shared" si="881"/>
        <v>0</v>
      </c>
      <c r="BG591" s="1169"/>
      <c r="BH591" s="1166">
        <f t="shared" si="787"/>
        <v>0</v>
      </c>
      <c r="BI591" s="1229">
        <v>6288</v>
      </c>
      <c r="BJ591" s="1223">
        <f t="shared" si="882"/>
        <v>0</v>
      </c>
      <c r="BK591" s="1229">
        <v>68309</v>
      </c>
      <c r="BL591" s="1223">
        <f t="shared" si="883"/>
        <v>0</v>
      </c>
      <c r="BM591" s="1169">
        <f t="shared" si="884"/>
        <v>0</v>
      </c>
      <c r="BN591" s="1166">
        <f t="shared" si="788"/>
        <v>2</v>
      </c>
      <c r="BO591" s="1229">
        <v>6288</v>
      </c>
      <c r="BP591" s="1223">
        <f t="shared" si="885"/>
        <v>12576</v>
      </c>
      <c r="BQ591" s="1229">
        <v>68309</v>
      </c>
      <c r="BR591" s="1223">
        <f t="shared" si="886"/>
        <v>136618</v>
      </c>
      <c r="BS591" s="1169">
        <f t="shared" si="887"/>
        <v>149194</v>
      </c>
    </row>
    <row r="592" spans="1:203" s="1189" customFormat="1" ht="18" hidden="1" customHeight="1" outlineLevel="1" x14ac:dyDescent="0.2">
      <c r="A592" s="1307" t="s">
        <v>991</v>
      </c>
      <c r="B592" s="1228" t="s">
        <v>1703</v>
      </c>
      <c r="C592" s="1173" t="s">
        <v>1261</v>
      </c>
      <c r="D592" s="1173">
        <v>1</v>
      </c>
      <c r="E592" s="1229">
        <v>6288</v>
      </c>
      <c r="F592" s="1223">
        <f t="shared" si="855"/>
        <v>6288</v>
      </c>
      <c r="G592" s="1229">
        <v>65980</v>
      </c>
      <c r="H592" s="1223">
        <f t="shared" si="856"/>
        <v>65980</v>
      </c>
      <c r="I592" s="1169">
        <f t="shared" si="857"/>
        <v>72268</v>
      </c>
      <c r="J592" s="1169"/>
      <c r="K592" s="1224"/>
      <c r="L592" s="1230">
        <v>6288</v>
      </c>
      <c r="M592" s="1226">
        <f t="shared" si="858"/>
        <v>0</v>
      </c>
      <c r="N592" s="1230">
        <v>65980</v>
      </c>
      <c r="O592" s="1226">
        <f t="shared" si="859"/>
        <v>0</v>
      </c>
      <c r="P592" s="1173">
        <f t="shared" si="860"/>
        <v>0</v>
      </c>
      <c r="Q592" s="1224"/>
      <c r="R592" s="1230">
        <v>6288</v>
      </c>
      <c r="S592" s="1226">
        <f t="shared" si="861"/>
        <v>0</v>
      </c>
      <c r="T592" s="1230">
        <v>65980</v>
      </c>
      <c r="U592" s="1226">
        <f t="shared" si="862"/>
        <v>0</v>
      </c>
      <c r="V592" s="1173">
        <f t="shared" si="863"/>
        <v>0</v>
      </c>
      <c r="W592" s="1226"/>
      <c r="X592" s="1230">
        <v>6288</v>
      </c>
      <c r="Y592" s="1226">
        <f t="shared" si="864"/>
        <v>0</v>
      </c>
      <c r="Z592" s="1230">
        <v>65980</v>
      </c>
      <c r="AA592" s="1226">
        <f t="shared" si="865"/>
        <v>0</v>
      </c>
      <c r="AB592" s="1173">
        <f t="shared" si="866"/>
        <v>0</v>
      </c>
      <c r="AC592" s="1224"/>
      <c r="AD592" s="1230">
        <v>6288</v>
      </c>
      <c r="AE592" s="1226">
        <f t="shared" si="867"/>
        <v>0</v>
      </c>
      <c r="AF592" s="1230">
        <v>65980</v>
      </c>
      <c r="AG592" s="1226">
        <f t="shared" si="868"/>
        <v>0</v>
      </c>
      <c r="AH592" s="1173">
        <f t="shared" si="869"/>
        <v>0</v>
      </c>
      <c r="AI592" s="1224"/>
      <c r="AJ592" s="1230">
        <v>6288</v>
      </c>
      <c r="AK592" s="1226">
        <f t="shared" si="870"/>
        <v>0</v>
      </c>
      <c r="AL592" s="1230">
        <v>65980</v>
      </c>
      <c r="AM592" s="1226">
        <f t="shared" si="871"/>
        <v>0</v>
      </c>
      <c r="AN592" s="1173">
        <f t="shared" si="872"/>
        <v>0</v>
      </c>
      <c r="AO592" s="1224"/>
      <c r="AP592" s="1230">
        <v>6288</v>
      </c>
      <c r="AQ592" s="1226">
        <f t="shared" si="873"/>
        <v>0</v>
      </c>
      <c r="AR592" s="1230">
        <v>65980</v>
      </c>
      <c r="AS592" s="1226">
        <f t="shared" si="874"/>
        <v>0</v>
      </c>
      <c r="AT592" s="1173">
        <f t="shared" si="875"/>
        <v>0</v>
      </c>
      <c r="AU592" s="1224"/>
      <c r="AV592" s="1230">
        <v>6288</v>
      </c>
      <c r="AW592" s="1226">
        <f t="shared" si="876"/>
        <v>0</v>
      </c>
      <c r="AX592" s="1230">
        <v>65980</v>
      </c>
      <c r="AY592" s="1226">
        <f t="shared" si="877"/>
        <v>0</v>
      </c>
      <c r="AZ592" s="1173">
        <f t="shared" si="878"/>
        <v>0</v>
      </c>
      <c r="BA592" s="1224"/>
      <c r="BB592" s="1229">
        <v>6288</v>
      </c>
      <c r="BC592" s="1223">
        <f t="shared" si="879"/>
        <v>0</v>
      </c>
      <c r="BD592" s="1229">
        <v>65980</v>
      </c>
      <c r="BE592" s="1223">
        <f t="shared" si="880"/>
        <v>0</v>
      </c>
      <c r="BF592" s="1169">
        <f t="shared" si="881"/>
        <v>0</v>
      </c>
      <c r="BG592" s="1169"/>
      <c r="BH592" s="1166">
        <f t="shared" si="787"/>
        <v>0</v>
      </c>
      <c r="BI592" s="1229">
        <v>6288</v>
      </c>
      <c r="BJ592" s="1223">
        <f t="shared" si="882"/>
        <v>0</v>
      </c>
      <c r="BK592" s="1229">
        <v>65980</v>
      </c>
      <c r="BL592" s="1223">
        <f t="shared" si="883"/>
        <v>0</v>
      </c>
      <c r="BM592" s="1169">
        <f t="shared" si="884"/>
        <v>0</v>
      </c>
      <c r="BN592" s="1166">
        <f t="shared" si="788"/>
        <v>1</v>
      </c>
      <c r="BO592" s="1229">
        <v>6288</v>
      </c>
      <c r="BP592" s="1223">
        <f t="shared" si="885"/>
        <v>6288</v>
      </c>
      <c r="BQ592" s="1229">
        <v>65980</v>
      </c>
      <c r="BR592" s="1223">
        <f t="shared" si="886"/>
        <v>65980</v>
      </c>
      <c r="BS592" s="1169">
        <f t="shared" si="887"/>
        <v>72268</v>
      </c>
    </row>
    <row r="593" spans="1:71" s="1189" customFormat="1" ht="18" hidden="1" customHeight="1" outlineLevel="1" x14ac:dyDescent="0.2">
      <c r="A593" s="1307" t="s">
        <v>992</v>
      </c>
      <c r="B593" s="1228" t="s">
        <v>1704</v>
      </c>
      <c r="C593" s="1173" t="s">
        <v>1261</v>
      </c>
      <c r="D593" s="1173">
        <v>1</v>
      </c>
      <c r="E593" s="1229">
        <v>6288</v>
      </c>
      <c r="F593" s="1223">
        <f t="shared" si="855"/>
        <v>6288</v>
      </c>
      <c r="G593" s="1229">
        <v>112940</v>
      </c>
      <c r="H593" s="1223">
        <f t="shared" si="856"/>
        <v>112940</v>
      </c>
      <c r="I593" s="1169">
        <f t="shared" si="857"/>
        <v>119228</v>
      </c>
      <c r="J593" s="1169"/>
      <c r="K593" s="1224"/>
      <c r="L593" s="1230">
        <v>6288</v>
      </c>
      <c r="M593" s="1226">
        <f t="shared" si="858"/>
        <v>0</v>
      </c>
      <c r="N593" s="1230">
        <v>112940</v>
      </c>
      <c r="O593" s="1226">
        <f t="shared" si="859"/>
        <v>0</v>
      </c>
      <c r="P593" s="1173">
        <f t="shared" si="860"/>
        <v>0</v>
      </c>
      <c r="Q593" s="1224"/>
      <c r="R593" s="1230">
        <v>6288</v>
      </c>
      <c r="S593" s="1226">
        <f t="shared" si="861"/>
        <v>0</v>
      </c>
      <c r="T593" s="1230">
        <v>112940</v>
      </c>
      <c r="U593" s="1226">
        <f t="shared" si="862"/>
        <v>0</v>
      </c>
      <c r="V593" s="1173">
        <f t="shared" si="863"/>
        <v>0</v>
      </c>
      <c r="W593" s="1226"/>
      <c r="X593" s="1230">
        <v>6288</v>
      </c>
      <c r="Y593" s="1226">
        <f t="shared" si="864"/>
        <v>0</v>
      </c>
      <c r="Z593" s="1230">
        <v>112940</v>
      </c>
      <c r="AA593" s="1226">
        <f t="shared" si="865"/>
        <v>0</v>
      </c>
      <c r="AB593" s="1173">
        <f t="shared" si="866"/>
        <v>0</v>
      </c>
      <c r="AC593" s="1224"/>
      <c r="AD593" s="1230">
        <v>6288</v>
      </c>
      <c r="AE593" s="1226">
        <f t="shared" si="867"/>
        <v>0</v>
      </c>
      <c r="AF593" s="1230">
        <v>112940</v>
      </c>
      <c r="AG593" s="1226">
        <f t="shared" si="868"/>
        <v>0</v>
      </c>
      <c r="AH593" s="1173">
        <f t="shared" si="869"/>
        <v>0</v>
      </c>
      <c r="AI593" s="1224"/>
      <c r="AJ593" s="1230">
        <v>6288</v>
      </c>
      <c r="AK593" s="1226">
        <f t="shared" si="870"/>
        <v>0</v>
      </c>
      <c r="AL593" s="1230">
        <v>112940</v>
      </c>
      <c r="AM593" s="1226">
        <f t="shared" si="871"/>
        <v>0</v>
      </c>
      <c r="AN593" s="1173">
        <f t="shared" si="872"/>
        <v>0</v>
      </c>
      <c r="AO593" s="1224"/>
      <c r="AP593" s="1230">
        <v>6288</v>
      </c>
      <c r="AQ593" s="1226">
        <f t="shared" si="873"/>
        <v>0</v>
      </c>
      <c r="AR593" s="1230">
        <v>112940</v>
      </c>
      <c r="AS593" s="1226">
        <f t="shared" si="874"/>
        <v>0</v>
      </c>
      <c r="AT593" s="1173">
        <f t="shared" si="875"/>
        <v>0</v>
      </c>
      <c r="AU593" s="1224"/>
      <c r="AV593" s="1230">
        <v>6288</v>
      </c>
      <c r="AW593" s="1226">
        <f t="shared" si="876"/>
        <v>0</v>
      </c>
      <c r="AX593" s="1230">
        <v>112940</v>
      </c>
      <c r="AY593" s="1226">
        <f t="shared" si="877"/>
        <v>0</v>
      </c>
      <c r="AZ593" s="1173">
        <f t="shared" si="878"/>
        <v>0</v>
      </c>
      <c r="BA593" s="1224"/>
      <c r="BB593" s="1229">
        <v>6288</v>
      </c>
      <c r="BC593" s="1223">
        <f t="shared" si="879"/>
        <v>0</v>
      </c>
      <c r="BD593" s="1229">
        <v>112940</v>
      </c>
      <c r="BE593" s="1223">
        <f t="shared" si="880"/>
        <v>0</v>
      </c>
      <c r="BF593" s="1169">
        <f t="shared" si="881"/>
        <v>0</v>
      </c>
      <c r="BG593" s="1169"/>
      <c r="BH593" s="1166">
        <f t="shared" si="787"/>
        <v>0</v>
      </c>
      <c r="BI593" s="1229">
        <v>6288</v>
      </c>
      <c r="BJ593" s="1223">
        <f t="shared" si="882"/>
        <v>0</v>
      </c>
      <c r="BK593" s="1229">
        <v>112940</v>
      </c>
      <c r="BL593" s="1223">
        <f t="shared" si="883"/>
        <v>0</v>
      </c>
      <c r="BM593" s="1169">
        <f t="shared" si="884"/>
        <v>0</v>
      </c>
      <c r="BN593" s="1166">
        <f t="shared" si="788"/>
        <v>1</v>
      </c>
      <c r="BO593" s="1229">
        <v>6288</v>
      </c>
      <c r="BP593" s="1223">
        <f t="shared" si="885"/>
        <v>6288</v>
      </c>
      <c r="BQ593" s="1229">
        <v>112940</v>
      </c>
      <c r="BR593" s="1223">
        <f t="shared" si="886"/>
        <v>112940</v>
      </c>
      <c r="BS593" s="1169">
        <f t="shared" si="887"/>
        <v>119228</v>
      </c>
    </row>
    <row r="594" spans="1:71" hidden="1" outlineLevel="1" x14ac:dyDescent="0.2">
      <c r="A594" s="1307" t="s">
        <v>993</v>
      </c>
      <c r="B594" s="1228" t="s">
        <v>1705</v>
      </c>
      <c r="C594" s="1173" t="s">
        <v>1261</v>
      </c>
      <c r="D594" s="1173">
        <v>2</v>
      </c>
      <c r="E594" s="1169">
        <v>6288</v>
      </c>
      <c r="F594" s="1223">
        <f t="shared" si="855"/>
        <v>12576</v>
      </c>
      <c r="G594" s="1169">
        <v>76653</v>
      </c>
      <c r="H594" s="1223">
        <f t="shared" si="856"/>
        <v>153306</v>
      </c>
      <c r="I594" s="1169">
        <f t="shared" si="857"/>
        <v>165882</v>
      </c>
      <c r="J594" s="1169"/>
      <c r="K594" s="1224">
        <v>2</v>
      </c>
      <c r="L594" s="1173">
        <v>6288</v>
      </c>
      <c r="M594" s="1226">
        <f t="shared" si="858"/>
        <v>12576</v>
      </c>
      <c r="N594" s="1173">
        <v>76653</v>
      </c>
      <c r="O594" s="1226">
        <f t="shared" si="859"/>
        <v>153306</v>
      </c>
      <c r="P594" s="1173">
        <f t="shared" si="860"/>
        <v>165882</v>
      </c>
      <c r="Q594" s="1224"/>
      <c r="R594" s="1173">
        <v>6288</v>
      </c>
      <c r="S594" s="1226">
        <f t="shared" si="861"/>
        <v>0</v>
      </c>
      <c r="T594" s="1173">
        <v>76653</v>
      </c>
      <c r="U594" s="1226">
        <f t="shared" si="862"/>
        <v>0</v>
      </c>
      <c r="V594" s="1173">
        <f t="shared" si="863"/>
        <v>0</v>
      </c>
      <c r="W594" s="1226"/>
      <c r="X594" s="1173">
        <v>6288</v>
      </c>
      <c r="Y594" s="1226">
        <f t="shared" si="864"/>
        <v>0</v>
      </c>
      <c r="Z594" s="1173">
        <v>76653</v>
      </c>
      <c r="AA594" s="1226">
        <f t="shared" si="865"/>
        <v>0</v>
      </c>
      <c r="AB594" s="1173">
        <f t="shared" si="866"/>
        <v>0</v>
      </c>
      <c r="AC594" s="1224"/>
      <c r="AD594" s="1173">
        <v>6288</v>
      </c>
      <c r="AE594" s="1226">
        <f t="shared" si="867"/>
        <v>0</v>
      </c>
      <c r="AF594" s="1173">
        <v>76653</v>
      </c>
      <c r="AG594" s="1226">
        <f t="shared" si="868"/>
        <v>0</v>
      </c>
      <c r="AH594" s="1173">
        <f t="shared" si="869"/>
        <v>0</v>
      </c>
      <c r="AI594" s="1224"/>
      <c r="AJ594" s="1173">
        <v>6288</v>
      </c>
      <c r="AK594" s="1226">
        <f t="shared" si="870"/>
        <v>0</v>
      </c>
      <c r="AL594" s="1173">
        <v>76653</v>
      </c>
      <c r="AM594" s="1226">
        <f t="shared" si="871"/>
        <v>0</v>
      </c>
      <c r="AN594" s="1173">
        <f t="shared" si="872"/>
        <v>0</v>
      </c>
      <c r="AO594" s="1224"/>
      <c r="AP594" s="1173">
        <v>6288</v>
      </c>
      <c r="AQ594" s="1226">
        <f t="shared" si="873"/>
        <v>0</v>
      </c>
      <c r="AR594" s="1173">
        <v>76653</v>
      </c>
      <c r="AS594" s="1226">
        <f t="shared" si="874"/>
        <v>0</v>
      </c>
      <c r="AT594" s="1173">
        <f t="shared" si="875"/>
        <v>0</v>
      </c>
      <c r="AU594" s="1224"/>
      <c r="AV594" s="1173">
        <v>6288</v>
      </c>
      <c r="AW594" s="1226">
        <f t="shared" si="876"/>
        <v>0</v>
      </c>
      <c r="AX594" s="1173">
        <v>76653</v>
      </c>
      <c r="AY594" s="1226">
        <f t="shared" si="877"/>
        <v>0</v>
      </c>
      <c r="AZ594" s="1173">
        <f t="shared" si="878"/>
        <v>0</v>
      </c>
      <c r="BA594" s="1224"/>
      <c r="BB594" s="1169">
        <v>6288</v>
      </c>
      <c r="BC594" s="1223">
        <f t="shared" si="879"/>
        <v>0</v>
      </c>
      <c r="BD594" s="1169">
        <v>76653</v>
      </c>
      <c r="BE594" s="1223">
        <f t="shared" si="880"/>
        <v>0</v>
      </c>
      <c r="BF594" s="1169">
        <f t="shared" si="881"/>
        <v>0</v>
      </c>
      <c r="BG594" s="1169"/>
      <c r="BH594" s="1166">
        <f t="shared" si="787"/>
        <v>2</v>
      </c>
      <c r="BI594" s="1169">
        <v>6288</v>
      </c>
      <c r="BJ594" s="1223">
        <f t="shared" si="882"/>
        <v>12576</v>
      </c>
      <c r="BK594" s="1169">
        <v>76653</v>
      </c>
      <c r="BL594" s="1223">
        <f t="shared" si="883"/>
        <v>153306</v>
      </c>
      <c r="BM594" s="1169">
        <f t="shared" si="884"/>
        <v>165882</v>
      </c>
      <c r="BN594" s="1166">
        <f t="shared" si="788"/>
        <v>0</v>
      </c>
      <c r="BO594" s="1169">
        <v>6288</v>
      </c>
      <c r="BP594" s="1223">
        <f t="shared" si="885"/>
        <v>0</v>
      </c>
      <c r="BQ594" s="1169">
        <v>76653</v>
      </c>
      <c r="BR594" s="1223">
        <f t="shared" si="886"/>
        <v>0</v>
      </c>
      <c r="BS594" s="1169">
        <f t="shared" si="887"/>
        <v>0</v>
      </c>
    </row>
    <row r="595" spans="1:71" s="1181" customFormat="1" ht="16.5" hidden="1" customHeight="1" outlineLevel="1" x14ac:dyDescent="0.2">
      <c r="A595" s="1307" t="s">
        <v>994</v>
      </c>
      <c r="B595" s="1228" t="s">
        <v>1706</v>
      </c>
      <c r="C595" s="1173" t="s">
        <v>1261</v>
      </c>
      <c r="D595" s="1173">
        <v>1</v>
      </c>
      <c r="E595" s="1229">
        <v>6288</v>
      </c>
      <c r="F595" s="1223">
        <f t="shared" si="855"/>
        <v>6288</v>
      </c>
      <c r="G595" s="1229">
        <v>73866</v>
      </c>
      <c r="H595" s="1223">
        <f t="shared" si="856"/>
        <v>73866</v>
      </c>
      <c r="I595" s="1169">
        <f t="shared" si="857"/>
        <v>80154</v>
      </c>
      <c r="J595" s="1169"/>
      <c r="K595" s="1224"/>
      <c r="L595" s="1230">
        <v>6288</v>
      </c>
      <c r="M595" s="1226">
        <f t="shared" si="858"/>
        <v>0</v>
      </c>
      <c r="N595" s="1230">
        <v>73866</v>
      </c>
      <c r="O595" s="1226">
        <f t="shared" si="859"/>
        <v>0</v>
      </c>
      <c r="P595" s="1173">
        <f t="shared" si="860"/>
        <v>0</v>
      </c>
      <c r="Q595" s="1224"/>
      <c r="R595" s="1230">
        <v>6288</v>
      </c>
      <c r="S595" s="1226">
        <f t="shared" si="861"/>
        <v>0</v>
      </c>
      <c r="T595" s="1230">
        <v>73866</v>
      </c>
      <c r="U595" s="1226">
        <f t="shared" si="862"/>
        <v>0</v>
      </c>
      <c r="V595" s="1173">
        <f t="shared" si="863"/>
        <v>0</v>
      </c>
      <c r="W595" s="1226"/>
      <c r="X595" s="1230">
        <v>6288</v>
      </c>
      <c r="Y595" s="1226">
        <f t="shared" si="864"/>
        <v>0</v>
      </c>
      <c r="Z595" s="1230">
        <v>73866</v>
      </c>
      <c r="AA595" s="1226">
        <f t="shared" si="865"/>
        <v>0</v>
      </c>
      <c r="AB595" s="1173">
        <f t="shared" si="866"/>
        <v>0</v>
      </c>
      <c r="AC595" s="1224"/>
      <c r="AD595" s="1230">
        <v>6288</v>
      </c>
      <c r="AE595" s="1226">
        <f t="shared" si="867"/>
        <v>0</v>
      </c>
      <c r="AF595" s="1230">
        <v>73866</v>
      </c>
      <c r="AG595" s="1226">
        <f t="shared" si="868"/>
        <v>0</v>
      </c>
      <c r="AH595" s="1173">
        <f t="shared" si="869"/>
        <v>0</v>
      </c>
      <c r="AI595" s="1224"/>
      <c r="AJ595" s="1230">
        <v>6288</v>
      </c>
      <c r="AK595" s="1226">
        <f t="shared" si="870"/>
        <v>0</v>
      </c>
      <c r="AL595" s="1230">
        <v>73866</v>
      </c>
      <c r="AM595" s="1226">
        <f t="shared" si="871"/>
        <v>0</v>
      </c>
      <c r="AN595" s="1173">
        <f t="shared" si="872"/>
        <v>0</v>
      </c>
      <c r="AO595" s="1224"/>
      <c r="AP595" s="1230">
        <v>6288</v>
      </c>
      <c r="AQ595" s="1226">
        <f t="shared" si="873"/>
        <v>0</v>
      </c>
      <c r="AR595" s="1230">
        <v>73866</v>
      </c>
      <c r="AS595" s="1226">
        <f t="shared" si="874"/>
        <v>0</v>
      </c>
      <c r="AT595" s="1173">
        <f t="shared" si="875"/>
        <v>0</v>
      </c>
      <c r="AU595" s="1224"/>
      <c r="AV595" s="1230">
        <v>6288</v>
      </c>
      <c r="AW595" s="1226">
        <f t="shared" si="876"/>
        <v>0</v>
      </c>
      <c r="AX595" s="1230">
        <v>73866</v>
      </c>
      <c r="AY595" s="1226">
        <f t="shared" si="877"/>
        <v>0</v>
      </c>
      <c r="AZ595" s="1173">
        <f t="shared" si="878"/>
        <v>0</v>
      </c>
      <c r="BA595" s="1224"/>
      <c r="BB595" s="1229">
        <v>6288</v>
      </c>
      <c r="BC595" s="1223">
        <f t="shared" si="879"/>
        <v>0</v>
      </c>
      <c r="BD595" s="1229">
        <v>73866</v>
      </c>
      <c r="BE595" s="1223">
        <f t="shared" si="880"/>
        <v>0</v>
      </c>
      <c r="BF595" s="1169">
        <f t="shared" si="881"/>
        <v>0</v>
      </c>
      <c r="BG595" s="1169"/>
      <c r="BH595" s="1166">
        <f t="shared" si="787"/>
        <v>0</v>
      </c>
      <c r="BI595" s="1229">
        <v>6288</v>
      </c>
      <c r="BJ595" s="1223">
        <f t="shared" si="882"/>
        <v>0</v>
      </c>
      <c r="BK595" s="1229">
        <v>73866</v>
      </c>
      <c r="BL595" s="1223">
        <f t="shared" si="883"/>
        <v>0</v>
      </c>
      <c r="BM595" s="1169">
        <f t="shared" si="884"/>
        <v>0</v>
      </c>
      <c r="BN595" s="1166">
        <f t="shared" si="788"/>
        <v>1</v>
      </c>
      <c r="BO595" s="1229">
        <v>6288</v>
      </c>
      <c r="BP595" s="1223">
        <f t="shared" si="885"/>
        <v>6288</v>
      </c>
      <c r="BQ595" s="1229">
        <v>73866</v>
      </c>
      <c r="BR595" s="1223">
        <f t="shared" si="886"/>
        <v>73866</v>
      </c>
      <c r="BS595" s="1169">
        <f t="shared" si="887"/>
        <v>80154</v>
      </c>
    </row>
    <row r="596" spans="1:71" s="1189" customFormat="1" ht="18" customHeight="1" outlineLevel="1" x14ac:dyDescent="0.2">
      <c r="A596" s="1307" t="s">
        <v>995</v>
      </c>
      <c r="B596" s="1228" t="s">
        <v>518</v>
      </c>
      <c r="C596" s="1173" t="s">
        <v>1261</v>
      </c>
      <c r="D596" s="1173">
        <v>1</v>
      </c>
      <c r="E596" s="1169">
        <v>6288</v>
      </c>
      <c r="F596" s="1223">
        <f t="shared" si="855"/>
        <v>6288</v>
      </c>
      <c r="G596" s="1229">
        <v>71284.2</v>
      </c>
      <c r="H596" s="1223">
        <f t="shared" si="856"/>
        <v>71284.2</v>
      </c>
      <c r="I596" s="1223">
        <f t="shared" si="857"/>
        <v>77572.2</v>
      </c>
      <c r="J596" s="1223"/>
      <c r="K596" s="1224"/>
      <c r="L596" s="1173">
        <v>6288</v>
      </c>
      <c r="M596" s="1226">
        <f t="shared" si="858"/>
        <v>0</v>
      </c>
      <c r="N596" s="1230">
        <v>71284.2</v>
      </c>
      <c r="O596" s="1226">
        <f t="shared" si="859"/>
        <v>0</v>
      </c>
      <c r="P596" s="1226">
        <f t="shared" si="860"/>
        <v>0</v>
      </c>
      <c r="Q596" s="1224"/>
      <c r="R596" s="1173">
        <v>6288</v>
      </c>
      <c r="S596" s="1226">
        <f t="shared" si="861"/>
        <v>0</v>
      </c>
      <c r="T596" s="1230">
        <v>71284.2</v>
      </c>
      <c r="U596" s="1226">
        <f t="shared" si="862"/>
        <v>0</v>
      </c>
      <c r="V596" s="1226">
        <f t="shared" si="863"/>
        <v>0</v>
      </c>
      <c r="W596" s="1226">
        <v>1</v>
      </c>
      <c r="X596" s="1173">
        <v>6288</v>
      </c>
      <c r="Y596" s="1226">
        <f t="shared" si="864"/>
        <v>6288</v>
      </c>
      <c r="Z596" s="1230">
        <v>71284.2</v>
      </c>
      <c r="AA596" s="1226">
        <f t="shared" si="865"/>
        <v>71284.2</v>
      </c>
      <c r="AB596" s="1226">
        <f t="shared" si="866"/>
        <v>77572.2</v>
      </c>
      <c r="AC596" s="1224"/>
      <c r="AD596" s="1173">
        <v>6288</v>
      </c>
      <c r="AE596" s="1226">
        <f t="shared" si="867"/>
        <v>0</v>
      </c>
      <c r="AF596" s="1230">
        <v>71284.2</v>
      </c>
      <c r="AG596" s="1226">
        <f t="shared" si="868"/>
        <v>0</v>
      </c>
      <c r="AH596" s="1226">
        <f t="shared" si="869"/>
        <v>0</v>
      </c>
      <c r="AI596" s="1224"/>
      <c r="AJ596" s="1173">
        <v>6288</v>
      </c>
      <c r="AK596" s="1226">
        <f t="shared" si="870"/>
        <v>0</v>
      </c>
      <c r="AL596" s="1230">
        <v>71284.2</v>
      </c>
      <c r="AM596" s="1226">
        <f t="shared" si="871"/>
        <v>0</v>
      </c>
      <c r="AN596" s="1226">
        <f t="shared" si="872"/>
        <v>0</v>
      </c>
      <c r="AO596" s="1224"/>
      <c r="AP596" s="1173">
        <v>6288</v>
      </c>
      <c r="AQ596" s="1226">
        <f t="shared" si="873"/>
        <v>0</v>
      </c>
      <c r="AR596" s="1230">
        <v>71284.2</v>
      </c>
      <c r="AS596" s="1226">
        <f t="shared" si="874"/>
        <v>0</v>
      </c>
      <c r="AT596" s="1226">
        <f t="shared" si="875"/>
        <v>0</v>
      </c>
      <c r="AU596" s="1224"/>
      <c r="AV596" s="1173">
        <v>6288</v>
      </c>
      <c r="AW596" s="1226">
        <f t="shared" si="876"/>
        <v>0</v>
      </c>
      <c r="AX596" s="1230">
        <v>71284.2</v>
      </c>
      <c r="AY596" s="1226">
        <f t="shared" si="877"/>
        <v>0</v>
      </c>
      <c r="AZ596" s="1226">
        <f t="shared" si="878"/>
        <v>0</v>
      </c>
      <c r="BA596" s="1224"/>
      <c r="BB596" s="1169">
        <v>6288</v>
      </c>
      <c r="BC596" s="1223">
        <f t="shared" si="879"/>
        <v>0</v>
      </c>
      <c r="BD596" s="1229">
        <v>71284.2</v>
      </c>
      <c r="BE596" s="1223">
        <f t="shared" si="880"/>
        <v>0</v>
      </c>
      <c r="BF596" s="1223">
        <f t="shared" si="881"/>
        <v>0</v>
      </c>
      <c r="BG596" s="1223"/>
      <c r="BH596" s="1166">
        <f t="shared" si="787"/>
        <v>1</v>
      </c>
      <c r="BI596" s="1169">
        <v>6288</v>
      </c>
      <c r="BJ596" s="1223">
        <f t="shared" si="882"/>
        <v>6288</v>
      </c>
      <c r="BK596" s="1229">
        <v>71284.2</v>
      </c>
      <c r="BL596" s="1223">
        <f t="shared" si="883"/>
        <v>71284.2</v>
      </c>
      <c r="BM596" s="1223">
        <f t="shared" si="884"/>
        <v>77572.2</v>
      </c>
      <c r="BN596" s="1166">
        <f t="shared" si="788"/>
        <v>0</v>
      </c>
      <c r="BO596" s="1169">
        <v>6288</v>
      </c>
      <c r="BP596" s="1223">
        <f t="shared" si="885"/>
        <v>0</v>
      </c>
      <c r="BQ596" s="1229">
        <v>71284.2</v>
      </c>
      <c r="BR596" s="1223">
        <f t="shared" si="886"/>
        <v>0</v>
      </c>
      <c r="BS596" s="1223">
        <f t="shared" si="887"/>
        <v>0</v>
      </c>
    </row>
    <row r="597" spans="1:71" s="1189" customFormat="1" ht="28.5" hidden="1" outlineLevel="1" x14ac:dyDescent="0.2">
      <c r="A597" s="1307" t="s">
        <v>996</v>
      </c>
      <c r="B597" s="1228" t="s">
        <v>1707</v>
      </c>
      <c r="C597" s="1173" t="s">
        <v>1261</v>
      </c>
      <c r="D597" s="1173">
        <v>10</v>
      </c>
      <c r="E597" s="1229">
        <v>2358</v>
      </c>
      <c r="F597" s="1223">
        <f t="shared" si="855"/>
        <v>23580</v>
      </c>
      <c r="G597" s="1229">
        <v>7462</v>
      </c>
      <c r="H597" s="1223">
        <f t="shared" si="856"/>
        <v>74620</v>
      </c>
      <c r="I597" s="1169">
        <f t="shared" si="857"/>
        <v>98200</v>
      </c>
      <c r="J597" s="1169"/>
      <c r="K597" s="1224"/>
      <c r="L597" s="1230">
        <v>2358</v>
      </c>
      <c r="M597" s="1226">
        <f t="shared" si="858"/>
        <v>0</v>
      </c>
      <c r="N597" s="1230">
        <v>7462</v>
      </c>
      <c r="O597" s="1226">
        <f t="shared" si="859"/>
        <v>0</v>
      </c>
      <c r="P597" s="1173">
        <f t="shared" si="860"/>
        <v>0</v>
      </c>
      <c r="Q597" s="1224"/>
      <c r="R597" s="1230">
        <v>2358</v>
      </c>
      <c r="S597" s="1226">
        <f t="shared" si="861"/>
        <v>0</v>
      </c>
      <c r="T597" s="1230">
        <v>7462</v>
      </c>
      <c r="U597" s="1226">
        <f t="shared" si="862"/>
        <v>0</v>
      </c>
      <c r="V597" s="1173">
        <f t="shared" si="863"/>
        <v>0</v>
      </c>
      <c r="W597" s="1226"/>
      <c r="X597" s="1230">
        <v>2358</v>
      </c>
      <c r="Y597" s="1226">
        <f t="shared" si="864"/>
        <v>0</v>
      </c>
      <c r="Z597" s="1230">
        <v>7462</v>
      </c>
      <c r="AA597" s="1226">
        <f t="shared" si="865"/>
        <v>0</v>
      </c>
      <c r="AB597" s="1173">
        <f t="shared" si="866"/>
        <v>0</v>
      </c>
      <c r="AC597" s="1224"/>
      <c r="AD597" s="1230">
        <v>2358</v>
      </c>
      <c r="AE597" s="1226">
        <f t="shared" si="867"/>
        <v>0</v>
      </c>
      <c r="AF597" s="1230">
        <v>7462</v>
      </c>
      <c r="AG597" s="1226">
        <f t="shared" si="868"/>
        <v>0</v>
      </c>
      <c r="AH597" s="1173">
        <f t="shared" si="869"/>
        <v>0</v>
      </c>
      <c r="AI597" s="1224"/>
      <c r="AJ597" s="1230">
        <v>2358</v>
      </c>
      <c r="AK597" s="1226">
        <f t="shared" si="870"/>
        <v>0</v>
      </c>
      <c r="AL597" s="1230">
        <v>7462</v>
      </c>
      <c r="AM597" s="1226">
        <f t="shared" si="871"/>
        <v>0</v>
      </c>
      <c r="AN597" s="1173">
        <f t="shared" si="872"/>
        <v>0</v>
      </c>
      <c r="AO597" s="1224"/>
      <c r="AP597" s="1230">
        <v>2358</v>
      </c>
      <c r="AQ597" s="1226">
        <f t="shared" si="873"/>
        <v>0</v>
      </c>
      <c r="AR597" s="1230">
        <v>7462</v>
      </c>
      <c r="AS597" s="1226">
        <f t="shared" si="874"/>
        <v>0</v>
      </c>
      <c r="AT597" s="1173">
        <f t="shared" si="875"/>
        <v>0</v>
      </c>
      <c r="AU597" s="1224"/>
      <c r="AV597" s="1230">
        <v>2358</v>
      </c>
      <c r="AW597" s="1226">
        <f t="shared" si="876"/>
        <v>0</v>
      </c>
      <c r="AX597" s="1230">
        <v>7462</v>
      </c>
      <c r="AY597" s="1226">
        <f t="shared" si="877"/>
        <v>0</v>
      </c>
      <c r="AZ597" s="1173">
        <f t="shared" si="878"/>
        <v>0</v>
      </c>
      <c r="BA597" s="1224"/>
      <c r="BB597" s="1229">
        <v>2358</v>
      </c>
      <c r="BC597" s="1223">
        <f t="shared" si="879"/>
        <v>0</v>
      </c>
      <c r="BD597" s="1229">
        <v>7462</v>
      </c>
      <c r="BE597" s="1223">
        <f t="shared" si="880"/>
        <v>0</v>
      </c>
      <c r="BF597" s="1169">
        <f t="shared" si="881"/>
        <v>0</v>
      </c>
      <c r="BG597" s="1169"/>
      <c r="BH597" s="1166">
        <f t="shared" si="787"/>
        <v>0</v>
      </c>
      <c r="BI597" s="1229">
        <v>2358</v>
      </c>
      <c r="BJ597" s="1223">
        <f t="shared" si="882"/>
        <v>0</v>
      </c>
      <c r="BK597" s="1229">
        <v>7462</v>
      </c>
      <c r="BL597" s="1223">
        <f t="shared" si="883"/>
        <v>0</v>
      </c>
      <c r="BM597" s="1169">
        <f t="shared" si="884"/>
        <v>0</v>
      </c>
      <c r="BN597" s="1166">
        <f t="shared" si="788"/>
        <v>10</v>
      </c>
      <c r="BO597" s="1229">
        <v>2358</v>
      </c>
      <c r="BP597" s="1223">
        <f t="shared" si="885"/>
        <v>23580</v>
      </c>
      <c r="BQ597" s="1229">
        <v>7462</v>
      </c>
      <c r="BR597" s="1223">
        <f t="shared" si="886"/>
        <v>74620</v>
      </c>
      <c r="BS597" s="1169">
        <f t="shared" si="887"/>
        <v>98200</v>
      </c>
    </row>
    <row r="598" spans="1:71" s="1189" customFormat="1" hidden="1" outlineLevel="1" x14ac:dyDescent="0.2">
      <c r="A598" s="1307" t="s">
        <v>997</v>
      </c>
      <c r="B598" s="1228" t="s">
        <v>1708</v>
      </c>
      <c r="C598" s="1173" t="s">
        <v>32</v>
      </c>
      <c r="D598" s="1173">
        <v>64</v>
      </c>
      <c r="E598" s="1229">
        <v>354</v>
      </c>
      <c r="F598" s="1223">
        <f t="shared" si="855"/>
        <v>22656</v>
      </c>
      <c r="G598" s="1229">
        <v>6371</v>
      </c>
      <c r="H598" s="1223">
        <f t="shared" si="856"/>
        <v>407744</v>
      </c>
      <c r="I598" s="1169">
        <f t="shared" si="857"/>
        <v>430400</v>
      </c>
      <c r="J598" s="1169"/>
      <c r="K598" s="1224"/>
      <c r="L598" s="1230">
        <v>354</v>
      </c>
      <c r="M598" s="1226">
        <f t="shared" si="858"/>
        <v>0</v>
      </c>
      <c r="N598" s="1230">
        <v>6371</v>
      </c>
      <c r="O598" s="1226">
        <f t="shared" si="859"/>
        <v>0</v>
      </c>
      <c r="P598" s="1173">
        <f t="shared" si="860"/>
        <v>0</v>
      </c>
      <c r="Q598" s="1224"/>
      <c r="R598" s="1230">
        <v>354</v>
      </c>
      <c r="S598" s="1226">
        <f t="shared" si="861"/>
        <v>0</v>
      </c>
      <c r="T598" s="1230">
        <v>6371</v>
      </c>
      <c r="U598" s="1226">
        <f t="shared" si="862"/>
        <v>0</v>
      </c>
      <c r="V598" s="1173">
        <f t="shared" si="863"/>
        <v>0</v>
      </c>
      <c r="W598" s="1226"/>
      <c r="X598" s="1230">
        <v>354</v>
      </c>
      <c r="Y598" s="1226">
        <f t="shared" si="864"/>
        <v>0</v>
      </c>
      <c r="Z598" s="1230">
        <v>6371</v>
      </c>
      <c r="AA598" s="1226">
        <f t="shared" si="865"/>
        <v>0</v>
      </c>
      <c r="AB598" s="1173">
        <f t="shared" si="866"/>
        <v>0</v>
      </c>
      <c r="AC598" s="1224"/>
      <c r="AD598" s="1230">
        <v>354</v>
      </c>
      <c r="AE598" s="1226">
        <f t="shared" si="867"/>
        <v>0</v>
      </c>
      <c r="AF598" s="1230">
        <v>6371</v>
      </c>
      <c r="AG598" s="1226">
        <f t="shared" si="868"/>
        <v>0</v>
      </c>
      <c r="AH598" s="1173">
        <f t="shared" si="869"/>
        <v>0</v>
      </c>
      <c r="AI598" s="1224"/>
      <c r="AJ598" s="1230">
        <v>354</v>
      </c>
      <c r="AK598" s="1226">
        <f t="shared" si="870"/>
        <v>0</v>
      </c>
      <c r="AL598" s="1230">
        <v>6371</v>
      </c>
      <c r="AM598" s="1226">
        <f t="shared" si="871"/>
        <v>0</v>
      </c>
      <c r="AN598" s="1173">
        <f t="shared" si="872"/>
        <v>0</v>
      </c>
      <c r="AO598" s="1224"/>
      <c r="AP598" s="1230">
        <v>354</v>
      </c>
      <c r="AQ598" s="1226">
        <f t="shared" si="873"/>
        <v>0</v>
      </c>
      <c r="AR598" s="1230">
        <v>6371</v>
      </c>
      <c r="AS598" s="1226">
        <f t="shared" si="874"/>
        <v>0</v>
      </c>
      <c r="AT598" s="1173">
        <f t="shared" si="875"/>
        <v>0</v>
      </c>
      <c r="AU598" s="1224"/>
      <c r="AV598" s="1230">
        <v>354</v>
      </c>
      <c r="AW598" s="1226">
        <f t="shared" si="876"/>
        <v>0</v>
      </c>
      <c r="AX598" s="1230">
        <v>6371</v>
      </c>
      <c r="AY598" s="1226">
        <f t="shared" si="877"/>
        <v>0</v>
      </c>
      <c r="AZ598" s="1173">
        <f t="shared" si="878"/>
        <v>0</v>
      </c>
      <c r="BA598" s="1224"/>
      <c r="BB598" s="1229">
        <v>354</v>
      </c>
      <c r="BC598" s="1223">
        <f t="shared" si="879"/>
        <v>0</v>
      </c>
      <c r="BD598" s="1229">
        <v>6371</v>
      </c>
      <c r="BE598" s="1223">
        <f t="shared" si="880"/>
        <v>0</v>
      </c>
      <c r="BF598" s="1169">
        <f t="shared" si="881"/>
        <v>0</v>
      </c>
      <c r="BG598" s="1169"/>
      <c r="BH598" s="1166">
        <f t="shared" si="787"/>
        <v>0</v>
      </c>
      <c r="BI598" s="1229">
        <v>354</v>
      </c>
      <c r="BJ598" s="1223">
        <f t="shared" si="882"/>
        <v>0</v>
      </c>
      <c r="BK598" s="1229">
        <v>6371</v>
      </c>
      <c r="BL598" s="1223">
        <f t="shared" si="883"/>
        <v>0</v>
      </c>
      <c r="BM598" s="1169">
        <f t="shared" si="884"/>
        <v>0</v>
      </c>
      <c r="BN598" s="1166">
        <f t="shared" si="788"/>
        <v>64</v>
      </c>
      <c r="BO598" s="1229">
        <v>354</v>
      </c>
      <c r="BP598" s="1223">
        <f t="shared" si="885"/>
        <v>22656</v>
      </c>
      <c r="BQ598" s="1229">
        <v>6371</v>
      </c>
      <c r="BR598" s="1223">
        <f t="shared" si="886"/>
        <v>407744</v>
      </c>
      <c r="BS598" s="1169">
        <f t="shared" si="887"/>
        <v>430400</v>
      </c>
    </row>
    <row r="599" spans="1:71" s="1189" customFormat="1" hidden="1" outlineLevel="1" x14ac:dyDescent="0.2">
      <c r="A599" s="1307" t="s">
        <v>998</v>
      </c>
      <c r="B599" s="1228" t="s">
        <v>522</v>
      </c>
      <c r="C599" s="1173" t="s">
        <v>32</v>
      </c>
      <c r="D599" s="1173">
        <v>1620</v>
      </c>
      <c r="E599" s="1229">
        <v>186.02</v>
      </c>
      <c r="F599" s="1223">
        <f t="shared" si="855"/>
        <v>301352.40000000002</v>
      </c>
      <c r="G599" s="1229">
        <v>1500</v>
      </c>
      <c r="H599" s="1223">
        <f t="shared" si="856"/>
        <v>2430000</v>
      </c>
      <c r="I599" s="1169">
        <f t="shared" si="857"/>
        <v>2731352.4</v>
      </c>
      <c r="J599" s="1169"/>
      <c r="K599" s="1224"/>
      <c r="L599" s="1230">
        <v>186.02</v>
      </c>
      <c r="M599" s="1226">
        <f t="shared" si="858"/>
        <v>0</v>
      </c>
      <c r="N599" s="1230">
        <v>1500</v>
      </c>
      <c r="O599" s="1226">
        <f t="shared" si="859"/>
        <v>0</v>
      </c>
      <c r="P599" s="1173">
        <f t="shared" si="860"/>
        <v>0</v>
      </c>
      <c r="Q599" s="1224"/>
      <c r="R599" s="1230">
        <v>186.02</v>
      </c>
      <c r="S599" s="1226">
        <f t="shared" si="861"/>
        <v>0</v>
      </c>
      <c r="T599" s="1230">
        <v>1500</v>
      </c>
      <c r="U599" s="1226">
        <f t="shared" si="862"/>
        <v>0</v>
      </c>
      <c r="V599" s="1173">
        <f t="shared" si="863"/>
        <v>0</v>
      </c>
      <c r="W599" s="1226"/>
      <c r="X599" s="1230">
        <v>186.02</v>
      </c>
      <c r="Y599" s="1226">
        <f t="shared" si="864"/>
        <v>0</v>
      </c>
      <c r="Z599" s="1230">
        <v>1500</v>
      </c>
      <c r="AA599" s="1226">
        <f t="shared" si="865"/>
        <v>0</v>
      </c>
      <c r="AB599" s="1173">
        <f t="shared" si="866"/>
        <v>0</v>
      </c>
      <c r="AC599" s="1224"/>
      <c r="AD599" s="1230">
        <v>186.02</v>
      </c>
      <c r="AE599" s="1226">
        <f t="shared" si="867"/>
        <v>0</v>
      </c>
      <c r="AF599" s="1230">
        <v>1500</v>
      </c>
      <c r="AG599" s="1226">
        <f t="shared" si="868"/>
        <v>0</v>
      </c>
      <c r="AH599" s="1173">
        <f t="shared" si="869"/>
        <v>0</v>
      </c>
      <c r="AI599" s="1224"/>
      <c r="AJ599" s="1230">
        <v>186.02</v>
      </c>
      <c r="AK599" s="1226">
        <f t="shared" si="870"/>
        <v>0</v>
      </c>
      <c r="AL599" s="1230">
        <v>1500</v>
      </c>
      <c r="AM599" s="1226">
        <f t="shared" si="871"/>
        <v>0</v>
      </c>
      <c r="AN599" s="1173">
        <f t="shared" si="872"/>
        <v>0</v>
      </c>
      <c r="AO599" s="1224"/>
      <c r="AP599" s="1230">
        <v>186.02</v>
      </c>
      <c r="AQ599" s="1226">
        <f t="shared" si="873"/>
        <v>0</v>
      </c>
      <c r="AR599" s="1230">
        <v>1500</v>
      </c>
      <c r="AS599" s="1226">
        <f t="shared" si="874"/>
        <v>0</v>
      </c>
      <c r="AT599" s="1173">
        <f t="shared" si="875"/>
        <v>0</v>
      </c>
      <c r="AU599" s="1224"/>
      <c r="AV599" s="1230">
        <v>186.02</v>
      </c>
      <c r="AW599" s="1226">
        <f t="shared" si="876"/>
        <v>0</v>
      </c>
      <c r="AX599" s="1230">
        <v>1500</v>
      </c>
      <c r="AY599" s="1226">
        <f t="shared" si="877"/>
        <v>0</v>
      </c>
      <c r="AZ599" s="1173">
        <f t="shared" si="878"/>
        <v>0</v>
      </c>
      <c r="BA599" s="1224"/>
      <c r="BB599" s="1229">
        <v>186.02</v>
      </c>
      <c r="BC599" s="1223">
        <f t="shared" si="879"/>
        <v>0</v>
      </c>
      <c r="BD599" s="1229">
        <v>1500</v>
      </c>
      <c r="BE599" s="1223">
        <f t="shared" si="880"/>
        <v>0</v>
      </c>
      <c r="BF599" s="1169">
        <f t="shared" si="881"/>
        <v>0</v>
      </c>
      <c r="BG599" s="1169"/>
      <c r="BH599" s="1166">
        <f t="shared" si="787"/>
        <v>0</v>
      </c>
      <c r="BI599" s="1229">
        <v>186.02</v>
      </c>
      <c r="BJ599" s="1223">
        <f t="shared" si="882"/>
        <v>0</v>
      </c>
      <c r="BK599" s="1229">
        <v>1500</v>
      </c>
      <c r="BL599" s="1223">
        <f t="shared" si="883"/>
        <v>0</v>
      </c>
      <c r="BM599" s="1169">
        <f t="shared" si="884"/>
        <v>0</v>
      </c>
      <c r="BN599" s="1166">
        <f t="shared" si="788"/>
        <v>1620</v>
      </c>
      <c r="BO599" s="1229">
        <v>186.02</v>
      </c>
      <c r="BP599" s="1223">
        <f t="shared" si="885"/>
        <v>301352.40000000002</v>
      </c>
      <c r="BQ599" s="1229">
        <v>1500</v>
      </c>
      <c r="BR599" s="1223">
        <f t="shared" si="886"/>
        <v>2430000</v>
      </c>
      <c r="BS599" s="1169">
        <f t="shared" si="887"/>
        <v>2731352.4</v>
      </c>
    </row>
    <row r="600" spans="1:71" s="1189" customFormat="1" hidden="1" outlineLevel="1" x14ac:dyDescent="0.2">
      <c r="A600" s="1307" t="s">
        <v>999</v>
      </c>
      <c r="B600" s="1228" t="s">
        <v>523</v>
      </c>
      <c r="C600" s="1173" t="s">
        <v>32</v>
      </c>
      <c r="D600" s="1173">
        <v>450</v>
      </c>
      <c r="E600" s="1229">
        <v>182</v>
      </c>
      <c r="F600" s="1223">
        <f t="shared" si="855"/>
        <v>81900</v>
      </c>
      <c r="G600" s="1229">
        <v>1086</v>
      </c>
      <c r="H600" s="1223">
        <f t="shared" si="856"/>
        <v>488700</v>
      </c>
      <c r="I600" s="1169">
        <f t="shared" si="857"/>
        <v>570600</v>
      </c>
      <c r="J600" s="1169"/>
      <c r="K600" s="1224"/>
      <c r="L600" s="1230">
        <v>182</v>
      </c>
      <c r="M600" s="1226">
        <f t="shared" si="858"/>
        <v>0</v>
      </c>
      <c r="N600" s="1230">
        <v>1086</v>
      </c>
      <c r="O600" s="1226">
        <f t="shared" si="859"/>
        <v>0</v>
      </c>
      <c r="P600" s="1173">
        <f t="shared" si="860"/>
        <v>0</v>
      </c>
      <c r="Q600" s="1224"/>
      <c r="R600" s="1230">
        <v>182</v>
      </c>
      <c r="S600" s="1226">
        <f t="shared" si="861"/>
        <v>0</v>
      </c>
      <c r="T600" s="1230">
        <v>1086</v>
      </c>
      <c r="U600" s="1226">
        <f t="shared" si="862"/>
        <v>0</v>
      </c>
      <c r="V600" s="1173">
        <f t="shared" si="863"/>
        <v>0</v>
      </c>
      <c r="W600" s="1226"/>
      <c r="X600" s="1230">
        <v>182</v>
      </c>
      <c r="Y600" s="1226">
        <f t="shared" si="864"/>
        <v>0</v>
      </c>
      <c r="Z600" s="1230">
        <v>1086</v>
      </c>
      <c r="AA600" s="1226">
        <f t="shared" si="865"/>
        <v>0</v>
      </c>
      <c r="AB600" s="1173">
        <f t="shared" si="866"/>
        <v>0</v>
      </c>
      <c r="AC600" s="1224"/>
      <c r="AD600" s="1230">
        <v>182</v>
      </c>
      <c r="AE600" s="1226">
        <f t="shared" si="867"/>
        <v>0</v>
      </c>
      <c r="AF600" s="1230">
        <v>1086</v>
      </c>
      <c r="AG600" s="1226">
        <f t="shared" si="868"/>
        <v>0</v>
      </c>
      <c r="AH600" s="1173">
        <f t="shared" si="869"/>
        <v>0</v>
      </c>
      <c r="AI600" s="1224"/>
      <c r="AJ600" s="1230">
        <v>182</v>
      </c>
      <c r="AK600" s="1226">
        <f t="shared" si="870"/>
        <v>0</v>
      </c>
      <c r="AL600" s="1230">
        <v>1086</v>
      </c>
      <c r="AM600" s="1226">
        <f t="shared" si="871"/>
        <v>0</v>
      </c>
      <c r="AN600" s="1173">
        <f t="shared" si="872"/>
        <v>0</v>
      </c>
      <c r="AO600" s="1224"/>
      <c r="AP600" s="1230">
        <v>182</v>
      </c>
      <c r="AQ600" s="1226">
        <f t="shared" si="873"/>
        <v>0</v>
      </c>
      <c r="AR600" s="1230">
        <v>1086</v>
      </c>
      <c r="AS600" s="1226">
        <f t="shared" si="874"/>
        <v>0</v>
      </c>
      <c r="AT600" s="1173">
        <f t="shared" si="875"/>
        <v>0</v>
      </c>
      <c r="AU600" s="1224"/>
      <c r="AV600" s="1230">
        <v>182</v>
      </c>
      <c r="AW600" s="1226">
        <f t="shared" si="876"/>
        <v>0</v>
      </c>
      <c r="AX600" s="1230">
        <v>1086</v>
      </c>
      <c r="AY600" s="1226">
        <f t="shared" si="877"/>
        <v>0</v>
      </c>
      <c r="AZ600" s="1173">
        <f t="shared" si="878"/>
        <v>0</v>
      </c>
      <c r="BA600" s="1224"/>
      <c r="BB600" s="1229">
        <v>182</v>
      </c>
      <c r="BC600" s="1223">
        <f t="shared" si="879"/>
        <v>0</v>
      </c>
      <c r="BD600" s="1229">
        <v>1086</v>
      </c>
      <c r="BE600" s="1223">
        <f t="shared" si="880"/>
        <v>0</v>
      </c>
      <c r="BF600" s="1169">
        <f t="shared" si="881"/>
        <v>0</v>
      </c>
      <c r="BG600" s="1169"/>
      <c r="BH600" s="1166">
        <f t="shared" si="787"/>
        <v>0</v>
      </c>
      <c r="BI600" s="1229">
        <v>182</v>
      </c>
      <c r="BJ600" s="1223">
        <f t="shared" si="882"/>
        <v>0</v>
      </c>
      <c r="BK600" s="1229">
        <v>1086</v>
      </c>
      <c r="BL600" s="1223">
        <f t="shared" si="883"/>
        <v>0</v>
      </c>
      <c r="BM600" s="1169">
        <f t="shared" si="884"/>
        <v>0</v>
      </c>
      <c r="BN600" s="1166">
        <f t="shared" si="788"/>
        <v>450</v>
      </c>
      <c r="BO600" s="1229">
        <v>182</v>
      </c>
      <c r="BP600" s="1223">
        <f t="shared" si="885"/>
        <v>81900</v>
      </c>
      <c r="BQ600" s="1229">
        <v>1086</v>
      </c>
      <c r="BR600" s="1223">
        <f t="shared" si="886"/>
        <v>488700</v>
      </c>
      <c r="BS600" s="1169">
        <f t="shared" si="887"/>
        <v>570600</v>
      </c>
    </row>
    <row r="601" spans="1:71" s="1189" customFormat="1" hidden="1" outlineLevel="1" x14ac:dyDescent="0.2">
      <c r="A601" s="1307" t="s">
        <v>1000</v>
      </c>
      <c r="B601" s="1228" t="s">
        <v>524</v>
      </c>
      <c r="C601" s="1173" t="s">
        <v>32</v>
      </c>
      <c r="D601" s="1173">
        <v>380</v>
      </c>
      <c r="E601" s="1229">
        <v>182</v>
      </c>
      <c r="F601" s="1223">
        <f t="shared" si="855"/>
        <v>69160</v>
      </c>
      <c r="G601" s="1229">
        <v>611</v>
      </c>
      <c r="H601" s="1223">
        <f t="shared" si="856"/>
        <v>232180</v>
      </c>
      <c r="I601" s="1169">
        <f t="shared" si="857"/>
        <v>301340</v>
      </c>
      <c r="J601" s="1169"/>
      <c r="K601" s="1224"/>
      <c r="L601" s="1230">
        <v>182</v>
      </c>
      <c r="M601" s="1226">
        <f t="shared" si="858"/>
        <v>0</v>
      </c>
      <c r="N601" s="1230">
        <v>611</v>
      </c>
      <c r="O601" s="1226">
        <f t="shared" si="859"/>
        <v>0</v>
      </c>
      <c r="P601" s="1173">
        <f t="shared" si="860"/>
        <v>0</v>
      </c>
      <c r="Q601" s="1224"/>
      <c r="R601" s="1230">
        <v>182</v>
      </c>
      <c r="S601" s="1226">
        <f t="shared" si="861"/>
        <v>0</v>
      </c>
      <c r="T601" s="1230">
        <v>611</v>
      </c>
      <c r="U601" s="1226">
        <f t="shared" si="862"/>
        <v>0</v>
      </c>
      <c r="V601" s="1173">
        <f t="shared" si="863"/>
        <v>0</v>
      </c>
      <c r="W601" s="1226"/>
      <c r="X601" s="1230">
        <v>182</v>
      </c>
      <c r="Y601" s="1226">
        <f t="shared" si="864"/>
        <v>0</v>
      </c>
      <c r="Z601" s="1230">
        <v>611</v>
      </c>
      <c r="AA601" s="1226">
        <f t="shared" si="865"/>
        <v>0</v>
      </c>
      <c r="AB601" s="1173">
        <f t="shared" si="866"/>
        <v>0</v>
      </c>
      <c r="AC601" s="1224"/>
      <c r="AD601" s="1230">
        <v>182</v>
      </c>
      <c r="AE601" s="1226">
        <f t="shared" si="867"/>
        <v>0</v>
      </c>
      <c r="AF601" s="1230">
        <v>611</v>
      </c>
      <c r="AG601" s="1226">
        <f t="shared" si="868"/>
        <v>0</v>
      </c>
      <c r="AH601" s="1173">
        <f t="shared" si="869"/>
        <v>0</v>
      </c>
      <c r="AI601" s="1224"/>
      <c r="AJ601" s="1230">
        <v>182</v>
      </c>
      <c r="AK601" s="1226">
        <f t="shared" si="870"/>
        <v>0</v>
      </c>
      <c r="AL601" s="1230">
        <v>611</v>
      </c>
      <c r="AM601" s="1226">
        <f t="shared" si="871"/>
        <v>0</v>
      </c>
      <c r="AN601" s="1173">
        <f t="shared" si="872"/>
        <v>0</v>
      </c>
      <c r="AO601" s="1224"/>
      <c r="AP601" s="1230">
        <v>182</v>
      </c>
      <c r="AQ601" s="1226">
        <f t="shared" si="873"/>
        <v>0</v>
      </c>
      <c r="AR601" s="1230">
        <v>611</v>
      </c>
      <c r="AS601" s="1226">
        <f t="shared" si="874"/>
        <v>0</v>
      </c>
      <c r="AT601" s="1173">
        <f t="shared" si="875"/>
        <v>0</v>
      </c>
      <c r="AU601" s="1224"/>
      <c r="AV601" s="1230">
        <v>182</v>
      </c>
      <c r="AW601" s="1226">
        <f t="shared" si="876"/>
        <v>0</v>
      </c>
      <c r="AX601" s="1230">
        <v>611</v>
      </c>
      <c r="AY601" s="1226">
        <f t="shared" si="877"/>
        <v>0</v>
      </c>
      <c r="AZ601" s="1173">
        <f t="shared" si="878"/>
        <v>0</v>
      </c>
      <c r="BA601" s="1224"/>
      <c r="BB601" s="1229">
        <v>182</v>
      </c>
      <c r="BC601" s="1223">
        <f t="shared" si="879"/>
        <v>0</v>
      </c>
      <c r="BD601" s="1229">
        <v>611</v>
      </c>
      <c r="BE601" s="1223">
        <f t="shared" si="880"/>
        <v>0</v>
      </c>
      <c r="BF601" s="1169">
        <f t="shared" si="881"/>
        <v>0</v>
      </c>
      <c r="BG601" s="1169"/>
      <c r="BH601" s="1166">
        <f t="shared" si="787"/>
        <v>0</v>
      </c>
      <c r="BI601" s="1229">
        <v>182</v>
      </c>
      <c r="BJ601" s="1223">
        <f t="shared" si="882"/>
        <v>0</v>
      </c>
      <c r="BK601" s="1229">
        <v>611</v>
      </c>
      <c r="BL601" s="1223">
        <f t="shared" si="883"/>
        <v>0</v>
      </c>
      <c r="BM601" s="1169">
        <f t="shared" si="884"/>
        <v>0</v>
      </c>
      <c r="BN601" s="1166">
        <f t="shared" si="788"/>
        <v>380</v>
      </c>
      <c r="BO601" s="1229">
        <v>182</v>
      </c>
      <c r="BP601" s="1223">
        <f t="shared" si="885"/>
        <v>69160</v>
      </c>
      <c r="BQ601" s="1229">
        <v>611</v>
      </c>
      <c r="BR601" s="1223">
        <f t="shared" si="886"/>
        <v>232180</v>
      </c>
      <c r="BS601" s="1169">
        <f t="shared" si="887"/>
        <v>301340</v>
      </c>
    </row>
    <row r="602" spans="1:71" hidden="1" outlineLevel="1" x14ac:dyDescent="0.2">
      <c r="A602" s="1307" t="s">
        <v>1001</v>
      </c>
      <c r="B602" s="1228" t="s">
        <v>525</v>
      </c>
      <c r="C602" s="1173" t="s">
        <v>32</v>
      </c>
      <c r="D602" s="1173">
        <v>760</v>
      </c>
      <c r="E602" s="1229">
        <v>182</v>
      </c>
      <c r="F602" s="1223">
        <f t="shared" si="855"/>
        <v>138320</v>
      </c>
      <c r="G602" s="1229">
        <v>496.6</v>
      </c>
      <c r="H602" s="1223">
        <f t="shared" si="856"/>
        <v>377416</v>
      </c>
      <c r="I602" s="1169">
        <f t="shared" si="857"/>
        <v>515736</v>
      </c>
      <c r="J602" s="1169"/>
      <c r="K602" s="1224"/>
      <c r="L602" s="1230">
        <v>182</v>
      </c>
      <c r="M602" s="1226">
        <f t="shared" si="858"/>
        <v>0</v>
      </c>
      <c r="N602" s="1230">
        <v>496.6</v>
      </c>
      <c r="O602" s="1226">
        <f t="shared" si="859"/>
        <v>0</v>
      </c>
      <c r="P602" s="1173">
        <f t="shared" si="860"/>
        <v>0</v>
      </c>
      <c r="Q602" s="1224"/>
      <c r="R602" s="1230">
        <v>182</v>
      </c>
      <c r="S602" s="1226">
        <f t="shared" si="861"/>
        <v>0</v>
      </c>
      <c r="T602" s="1230">
        <v>496.6</v>
      </c>
      <c r="U602" s="1226">
        <f t="shared" si="862"/>
        <v>0</v>
      </c>
      <c r="V602" s="1173">
        <f t="shared" si="863"/>
        <v>0</v>
      </c>
      <c r="W602" s="1226"/>
      <c r="X602" s="1230">
        <v>182</v>
      </c>
      <c r="Y602" s="1226">
        <f t="shared" si="864"/>
        <v>0</v>
      </c>
      <c r="Z602" s="1230">
        <v>496.6</v>
      </c>
      <c r="AA602" s="1226">
        <f t="shared" si="865"/>
        <v>0</v>
      </c>
      <c r="AB602" s="1173">
        <f t="shared" si="866"/>
        <v>0</v>
      </c>
      <c r="AC602" s="1224"/>
      <c r="AD602" s="1230">
        <v>182</v>
      </c>
      <c r="AE602" s="1226">
        <f t="shared" si="867"/>
        <v>0</v>
      </c>
      <c r="AF602" s="1230">
        <v>496.6</v>
      </c>
      <c r="AG602" s="1226">
        <f t="shared" si="868"/>
        <v>0</v>
      </c>
      <c r="AH602" s="1173">
        <f t="shared" si="869"/>
        <v>0</v>
      </c>
      <c r="AI602" s="1224"/>
      <c r="AJ602" s="1230">
        <v>182</v>
      </c>
      <c r="AK602" s="1226">
        <f t="shared" si="870"/>
        <v>0</v>
      </c>
      <c r="AL602" s="1230">
        <v>496.6</v>
      </c>
      <c r="AM602" s="1226">
        <f t="shared" si="871"/>
        <v>0</v>
      </c>
      <c r="AN602" s="1173">
        <f t="shared" si="872"/>
        <v>0</v>
      </c>
      <c r="AO602" s="1224"/>
      <c r="AP602" s="1230">
        <v>182</v>
      </c>
      <c r="AQ602" s="1226">
        <f t="shared" si="873"/>
        <v>0</v>
      </c>
      <c r="AR602" s="1230">
        <v>496.6</v>
      </c>
      <c r="AS602" s="1226">
        <f t="shared" si="874"/>
        <v>0</v>
      </c>
      <c r="AT602" s="1173">
        <f t="shared" si="875"/>
        <v>0</v>
      </c>
      <c r="AU602" s="1224"/>
      <c r="AV602" s="1230">
        <v>182</v>
      </c>
      <c r="AW602" s="1226">
        <f t="shared" si="876"/>
        <v>0</v>
      </c>
      <c r="AX602" s="1230">
        <v>496.6</v>
      </c>
      <c r="AY602" s="1226">
        <f t="shared" si="877"/>
        <v>0</v>
      </c>
      <c r="AZ602" s="1173">
        <f t="shared" si="878"/>
        <v>0</v>
      </c>
      <c r="BA602" s="1224"/>
      <c r="BB602" s="1229">
        <v>182</v>
      </c>
      <c r="BC602" s="1223">
        <f t="shared" si="879"/>
        <v>0</v>
      </c>
      <c r="BD602" s="1229">
        <v>496.6</v>
      </c>
      <c r="BE602" s="1223">
        <f t="shared" si="880"/>
        <v>0</v>
      </c>
      <c r="BF602" s="1169">
        <f t="shared" si="881"/>
        <v>0</v>
      </c>
      <c r="BG602" s="1169"/>
      <c r="BH602" s="1166">
        <f t="shared" si="787"/>
        <v>0</v>
      </c>
      <c r="BI602" s="1229">
        <v>182</v>
      </c>
      <c r="BJ602" s="1223">
        <f t="shared" si="882"/>
        <v>0</v>
      </c>
      <c r="BK602" s="1229">
        <v>496.6</v>
      </c>
      <c r="BL602" s="1223">
        <f t="shared" si="883"/>
        <v>0</v>
      </c>
      <c r="BM602" s="1169">
        <f t="shared" si="884"/>
        <v>0</v>
      </c>
      <c r="BN602" s="1166">
        <f t="shared" si="788"/>
        <v>760</v>
      </c>
      <c r="BO602" s="1229">
        <v>182</v>
      </c>
      <c r="BP602" s="1223">
        <f t="shared" si="885"/>
        <v>138320</v>
      </c>
      <c r="BQ602" s="1229">
        <v>496.6</v>
      </c>
      <c r="BR602" s="1223">
        <f t="shared" si="886"/>
        <v>377416</v>
      </c>
      <c r="BS602" s="1169">
        <f t="shared" si="887"/>
        <v>515736</v>
      </c>
    </row>
    <row r="603" spans="1:71" s="1189" customFormat="1" hidden="1" outlineLevel="1" x14ac:dyDescent="0.2">
      <c r="A603" s="1307" t="s">
        <v>1002</v>
      </c>
      <c r="B603" s="1228" t="s">
        <v>526</v>
      </c>
      <c r="C603" s="1173" t="s">
        <v>32</v>
      </c>
      <c r="D603" s="1173">
        <v>480</v>
      </c>
      <c r="E603" s="1229">
        <v>182</v>
      </c>
      <c r="F603" s="1223">
        <f t="shared" si="855"/>
        <v>87360</v>
      </c>
      <c r="G603" s="1229">
        <v>322.39999999999998</v>
      </c>
      <c r="H603" s="1223">
        <f t="shared" si="856"/>
        <v>154752</v>
      </c>
      <c r="I603" s="1169">
        <f t="shared" si="857"/>
        <v>242112</v>
      </c>
      <c r="J603" s="1169"/>
      <c r="K603" s="1224"/>
      <c r="L603" s="1230">
        <v>182</v>
      </c>
      <c r="M603" s="1226">
        <f t="shared" si="858"/>
        <v>0</v>
      </c>
      <c r="N603" s="1230">
        <v>322.39999999999998</v>
      </c>
      <c r="O603" s="1226">
        <f t="shared" si="859"/>
        <v>0</v>
      </c>
      <c r="P603" s="1173">
        <f t="shared" si="860"/>
        <v>0</v>
      </c>
      <c r="Q603" s="1224"/>
      <c r="R603" s="1230">
        <v>182</v>
      </c>
      <c r="S603" s="1226">
        <f t="shared" si="861"/>
        <v>0</v>
      </c>
      <c r="T603" s="1230">
        <v>322.39999999999998</v>
      </c>
      <c r="U603" s="1226">
        <f t="shared" si="862"/>
        <v>0</v>
      </c>
      <c r="V603" s="1173">
        <f t="shared" si="863"/>
        <v>0</v>
      </c>
      <c r="W603" s="1226"/>
      <c r="X603" s="1230">
        <v>182</v>
      </c>
      <c r="Y603" s="1226">
        <f t="shared" si="864"/>
        <v>0</v>
      </c>
      <c r="Z603" s="1230">
        <v>322.39999999999998</v>
      </c>
      <c r="AA603" s="1226">
        <f t="shared" si="865"/>
        <v>0</v>
      </c>
      <c r="AB603" s="1173">
        <f t="shared" si="866"/>
        <v>0</v>
      </c>
      <c r="AC603" s="1224"/>
      <c r="AD603" s="1230">
        <v>182</v>
      </c>
      <c r="AE603" s="1226">
        <f t="shared" si="867"/>
        <v>0</v>
      </c>
      <c r="AF603" s="1230">
        <v>322.39999999999998</v>
      </c>
      <c r="AG603" s="1226">
        <f t="shared" si="868"/>
        <v>0</v>
      </c>
      <c r="AH603" s="1173">
        <f t="shared" si="869"/>
        <v>0</v>
      </c>
      <c r="AI603" s="1224"/>
      <c r="AJ603" s="1230">
        <v>182</v>
      </c>
      <c r="AK603" s="1226">
        <f t="shared" si="870"/>
        <v>0</v>
      </c>
      <c r="AL603" s="1230">
        <v>322.39999999999998</v>
      </c>
      <c r="AM603" s="1226">
        <f t="shared" si="871"/>
        <v>0</v>
      </c>
      <c r="AN603" s="1173">
        <f t="shared" si="872"/>
        <v>0</v>
      </c>
      <c r="AO603" s="1224"/>
      <c r="AP603" s="1230">
        <v>182</v>
      </c>
      <c r="AQ603" s="1226">
        <f t="shared" si="873"/>
        <v>0</v>
      </c>
      <c r="AR603" s="1230">
        <v>322.39999999999998</v>
      </c>
      <c r="AS603" s="1226">
        <f t="shared" si="874"/>
        <v>0</v>
      </c>
      <c r="AT603" s="1173">
        <f t="shared" si="875"/>
        <v>0</v>
      </c>
      <c r="AU603" s="1224"/>
      <c r="AV603" s="1230">
        <v>182</v>
      </c>
      <c r="AW603" s="1226">
        <f t="shared" si="876"/>
        <v>0</v>
      </c>
      <c r="AX603" s="1230">
        <v>322.39999999999998</v>
      </c>
      <c r="AY603" s="1226">
        <f t="shared" si="877"/>
        <v>0</v>
      </c>
      <c r="AZ603" s="1173">
        <f t="shared" si="878"/>
        <v>0</v>
      </c>
      <c r="BA603" s="1224"/>
      <c r="BB603" s="1229">
        <v>182</v>
      </c>
      <c r="BC603" s="1223">
        <f t="shared" si="879"/>
        <v>0</v>
      </c>
      <c r="BD603" s="1229">
        <v>322.39999999999998</v>
      </c>
      <c r="BE603" s="1223">
        <f t="shared" si="880"/>
        <v>0</v>
      </c>
      <c r="BF603" s="1169">
        <f t="shared" si="881"/>
        <v>0</v>
      </c>
      <c r="BG603" s="1169"/>
      <c r="BH603" s="1166">
        <f t="shared" si="787"/>
        <v>0</v>
      </c>
      <c r="BI603" s="1229">
        <v>182</v>
      </c>
      <c r="BJ603" s="1223">
        <f t="shared" si="882"/>
        <v>0</v>
      </c>
      <c r="BK603" s="1229">
        <v>322.39999999999998</v>
      </c>
      <c r="BL603" s="1223">
        <f t="shared" si="883"/>
        <v>0</v>
      </c>
      <c r="BM603" s="1169">
        <f t="shared" si="884"/>
        <v>0</v>
      </c>
      <c r="BN603" s="1166">
        <f t="shared" si="788"/>
        <v>480</v>
      </c>
      <c r="BO603" s="1229">
        <v>182</v>
      </c>
      <c r="BP603" s="1223">
        <f t="shared" si="885"/>
        <v>87360</v>
      </c>
      <c r="BQ603" s="1229">
        <v>322.39999999999998</v>
      </c>
      <c r="BR603" s="1223">
        <f t="shared" si="886"/>
        <v>154752</v>
      </c>
      <c r="BS603" s="1169">
        <f t="shared" si="887"/>
        <v>242112</v>
      </c>
    </row>
    <row r="604" spans="1:71" hidden="1" outlineLevel="1" x14ac:dyDescent="0.2">
      <c r="A604" s="1307" t="s">
        <v>1003</v>
      </c>
      <c r="B604" s="1228" t="s">
        <v>527</v>
      </c>
      <c r="C604" s="1173" t="s">
        <v>32</v>
      </c>
      <c r="D604" s="1173">
        <v>1320</v>
      </c>
      <c r="E604" s="1229">
        <v>182</v>
      </c>
      <c r="F604" s="1223">
        <f t="shared" si="855"/>
        <v>240240</v>
      </c>
      <c r="G604" s="1229">
        <v>184.6</v>
      </c>
      <c r="H604" s="1223">
        <f t="shared" si="856"/>
        <v>243672</v>
      </c>
      <c r="I604" s="1169">
        <f t="shared" si="857"/>
        <v>483912</v>
      </c>
      <c r="J604" s="1169"/>
      <c r="K604" s="1224"/>
      <c r="L604" s="1230">
        <v>182</v>
      </c>
      <c r="M604" s="1226">
        <f t="shared" si="858"/>
        <v>0</v>
      </c>
      <c r="N604" s="1230">
        <v>184.6</v>
      </c>
      <c r="O604" s="1226">
        <f t="shared" si="859"/>
        <v>0</v>
      </c>
      <c r="P604" s="1173">
        <f t="shared" si="860"/>
        <v>0</v>
      </c>
      <c r="Q604" s="1224"/>
      <c r="R604" s="1230">
        <v>182</v>
      </c>
      <c r="S604" s="1226">
        <f t="shared" si="861"/>
        <v>0</v>
      </c>
      <c r="T604" s="1230">
        <v>184.6</v>
      </c>
      <c r="U604" s="1226">
        <f t="shared" si="862"/>
        <v>0</v>
      </c>
      <c r="V604" s="1173">
        <f t="shared" si="863"/>
        <v>0</v>
      </c>
      <c r="W604" s="1226"/>
      <c r="X604" s="1230">
        <v>182</v>
      </c>
      <c r="Y604" s="1226">
        <f t="shared" si="864"/>
        <v>0</v>
      </c>
      <c r="Z604" s="1230">
        <v>184.6</v>
      </c>
      <c r="AA604" s="1226">
        <f t="shared" si="865"/>
        <v>0</v>
      </c>
      <c r="AB604" s="1173">
        <f t="shared" si="866"/>
        <v>0</v>
      </c>
      <c r="AC604" s="1224"/>
      <c r="AD604" s="1230">
        <v>182</v>
      </c>
      <c r="AE604" s="1226">
        <f t="shared" si="867"/>
        <v>0</v>
      </c>
      <c r="AF604" s="1230">
        <v>184.6</v>
      </c>
      <c r="AG604" s="1226">
        <f t="shared" si="868"/>
        <v>0</v>
      </c>
      <c r="AH604" s="1173">
        <f t="shared" si="869"/>
        <v>0</v>
      </c>
      <c r="AI604" s="1224"/>
      <c r="AJ604" s="1230">
        <v>182</v>
      </c>
      <c r="AK604" s="1226">
        <f t="shared" si="870"/>
        <v>0</v>
      </c>
      <c r="AL604" s="1230">
        <v>184.6</v>
      </c>
      <c r="AM604" s="1226">
        <f t="shared" si="871"/>
        <v>0</v>
      </c>
      <c r="AN604" s="1173">
        <f t="shared" si="872"/>
        <v>0</v>
      </c>
      <c r="AO604" s="1224"/>
      <c r="AP604" s="1230">
        <v>182</v>
      </c>
      <c r="AQ604" s="1226">
        <f t="shared" si="873"/>
        <v>0</v>
      </c>
      <c r="AR604" s="1230">
        <v>184.6</v>
      </c>
      <c r="AS604" s="1226">
        <f t="shared" si="874"/>
        <v>0</v>
      </c>
      <c r="AT604" s="1173">
        <f t="shared" si="875"/>
        <v>0</v>
      </c>
      <c r="AU604" s="1224"/>
      <c r="AV604" s="1230">
        <v>182</v>
      </c>
      <c r="AW604" s="1226">
        <f t="shared" si="876"/>
        <v>0</v>
      </c>
      <c r="AX604" s="1230">
        <v>184.6</v>
      </c>
      <c r="AY604" s="1226">
        <f t="shared" si="877"/>
        <v>0</v>
      </c>
      <c r="AZ604" s="1173">
        <f t="shared" si="878"/>
        <v>0</v>
      </c>
      <c r="BA604" s="1224"/>
      <c r="BB604" s="1229">
        <v>182</v>
      </c>
      <c r="BC604" s="1223">
        <f t="shared" si="879"/>
        <v>0</v>
      </c>
      <c r="BD604" s="1229">
        <v>184.6</v>
      </c>
      <c r="BE604" s="1223">
        <f t="shared" si="880"/>
        <v>0</v>
      </c>
      <c r="BF604" s="1169">
        <f t="shared" si="881"/>
        <v>0</v>
      </c>
      <c r="BG604" s="1169"/>
      <c r="BH604" s="1166">
        <f t="shared" si="787"/>
        <v>0</v>
      </c>
      <c r="BI604" s="1229">
        <v>182</v>
      </c>
      <c r="BJ604" s="1223">
        <f t="shared" si="882"/>
        <v>0</v>
      </c>
      <c r="BK604" s="1229">
        <v>184.6</v>
      </c>
      <c r="BL604" s="1223">
        <f t="shared" si="883"/>
        <v>0</v>
      </c>
      <c r="BM604" s="1169">
        <f t="shared" si="884"/>
        <v>0</v>
      </c>
      <c r="BN604" s="1166">
        <f t="shared" si="788"/>
        <v>1320</v>
      </c>
      <c r="BO604" s="1229">
        <v>182</v>
      </c>
      <c r="BP604" s="1223">
        <f t="shared" si="885"/>
        <v>240240</v>
      </c>
      <c r="BQ604" s="1229">
        <v>184.6</v>
      </c>
      <c r="BR604" s="1223">
        <f t="shared" si="886"/>
        <v>243672</v>
      </c>
      <c r="BS604" s="1169">
        <f t="shared" si="887"/>
        <v>483912</v>
      </c>
    </row>
    <row r="605" spans="1:71" s="1189" customFormat="1" hidden="1" outlineLevel="1" x14ac:dyDescent="0.2">
      <c r="A605" s="1307" t="s">
        <v>1004</v>
      </c>
      <c r="B605" s="1217" t="s">
        <v>1709</v>
      </c>
      <c r="C605" s="1173" t="s">
        <v>1261</v>
      </c>
      <c r="D605" s="1173">
        <v>16</v>
      </c>
      <c r="E605" s="1229">
        <v>132.05000000000001</v>
      </c>
      <c r="F605" s="1223">
        <f t="shared" si="855"/>
        <v>2112.8000000000002</v>
      </c>
      <c r="G605" s="1229">
        <v>525.41</v>
      </c>
      <c r="H605" s="1223">
        <f t="shared" si="856"/>
        <v>8406.56</v>
      </c>
      <c r="I605" s="1169">
        <f t="shared" si="857"/>
        <v>10519.36</v>
      </c>
      <c r="J605" s="1169"/>
      <c r="K605" s="1224"/>
      <c r="L605" s="1230">
        <v>132.05000000000001</v>
      </c>
      <c r="M605" s="1226">
        <f t="shared" si="858"/>
        <v>0</v>
      </c>
      <c r="N605" s="1230">
        <v>525.41</v>
      </c>
      <c r="O605" s="1226">
        <f t="shared" si="859"/>
        <v>0</v>
      </c>
      <c r="P605" s="1173">
        <f t="shared" si="860"/>
        <v>0</v>
      </c>
      <c r="Q605" s="1224"/>
      <c r="R605" s="1230">
        <v>132.05000000000001</v>
      </c>
      <c r="S605" s="1226">
        <f t="shared" si="861"/>
        <v>0</v>
      </c>
      <c r="T605" s="1230">
        <v>525.41</v>
      </c>
      <c r="U605" s="1226">
        <f t="shared" si="862"/>
        <v>0</v>
      </c>
      <c r="V605" s="1173">
        <f t="shared" si="863"/>
        <v>0</v>
      </c>
      <c r="W605" s="1226"/>
      <c r="X605" s="1230">
        <v>132.05000000000001</v>
      </c>
      <c r="Y605" s="1226">
        <f t="shared" si="864"/>
        <v>0</v>
      </c>
      <c r="Z605" s="1230">
        <v>525.41</v>
      </c>
      <c r="AA605" s="1226">
        <f t="shared" si="865"/>
        <v>0</v>
      </c>
      <c r="AB605" s="1173">
        <f t="shared" si="866"/>
        <v>0</v>
      </c>
      <c r="AC605" s="1224"/>
      <c r="AD605" s="1230">
        <v>132.05000000000001</v>
      </c>
      <c r="AE605" s="1226">
        <f t="shared" si="867"/>
        <v>0</v>
      </c>
      <c r="AF605" s="1230">
        <v>525.41</v>
      </c>
      <c r="AG605" s="1226">
        <f t="shared" si="868"/>
        <v>0</v>
      </c>
      <c r="AH605" s="1173">
        <f t="shared" si="869"/>
        <v>0</v>
      </c>
      <c r="AI605" s="1224"/>
      <c r="AJ605" s="1230">
        <v>132.05000000000001</v>
      </c>
      <c r="AK605" s="1226">
        <f t="shared" si="870"/>
        <v>0</v>
      </c>
      <c r="AL605" s="1230">
        <v>525.41</v>
      </c>
      <c r="AM605" s="1226">
        <f t="shared" si="871"/>
        <v>0</v>
      </c>
      <c r="AN605" s="1173">
        <f t="shared" si="872"/>
        <v>0</v>
      </c>
      <c r="AO605" s="1224"/>
      <c r="AP605" s="1230">
        <v>132.05000000000001</v>
      </c>
      <c r="AQ605" s="1226">
        <f t="shared" si="873"/>
        <v>0</v>
      </c>
      <c r="AR605" s="1230">
        <v>525.41</v>
      </c>
      <c r="AS605" s="1226">
        <f t="shared" si="874"/>
        <v>0</v>
      </c>
      <c r="AT605" s="1173">
        <f t="shared" si="875"/>
        <v>0</v>
      </c>
      <c r="AU605" s="1224"/>
      <c r="AV605" s="1230">
        <v>132.05000000000001</v>
      </c>
      <c r="AW605" s="1226">
        <f t="shared" si="876"/>
        <v>0</v>
      </c>
      <c r="AX605" s="1230">
        <v>525.41</v>
      </c>
      <c r="AY605" s="1226">
        <f t="shared" si="877"/>
        <v>0</v>
      </c>
      <c r="AZ605" s="1173">
        <f t="shared" si="878"/>
        <v>0</v>
      </c>
      <c r="BA605" s="1224"/>
      <c r="BB605" s="1229">
        <v>132.05000000000001</v>
      </c>
      <c r="BC605" s="1223">
        <f t="shared" si="879"/>
        <v>0</v>
      </c>
      <c r="BD605" s="1229">
        <v>525.41</v>
      </c>
      <c r="BE605" s="1223">
        <f t="shared" si="880"/>
        <v>0</v>
      </c>
      <c r="BF605" s="1169">
        <f t="shared" si="881"/>
        <v>0</v>
      </c>
      <c r="BG605" s="1169"/>
      <c r="BH605" s="1166">
        <f t="shared" si="787"/>
        <v>0</v>
      </c>
      <c r="BI605" s="1229">
        <v>132.05000000000001</v>
      </c>
      <c r="BJ605" s="1223">
        <f t="shared" si="882"/>
        <v>0</v>
      </c>
      <c r="BK605" s="1229">
        <v>525.41</v>
      </c>
      <c r="BL605" s="1223">
        <f t="shared" si="883"/>
        <v>0</v>
      </c>
      <c r="BM605" s="1169">
        <f t="shared" si="884"/>
        <v>0</v>
      </c>
      <c r="BN605" s="1166">
        <f t="shared" si="788"/>
        <v>16</v>
      </c>
      <c r="BO605" s="1229">
        <v>132.05000000000001</v>
      </c>
      <c r="BP605" s="1223">
        <f t="shared" si="885"/>
        <v>2112.8000000000002</v>
      </c>
      <c r="BQ605" s="1229">
        <v>525.41</v>
      </c>
      <c r="BR605" s="1223">
        <f t="shared" si="886"/>
        <v>8406.56</v>
      </c>
      <c r="BS605" s="1169">
        <f t="shared" si="887"/>
        <v>10519.36</v>
      </c>
    </row>
    <row r="606" spans="1:71" s="1189" customFormat="1" hidden="1" outlineLevel="1" x14ac:dyDescent="0.2">
      <c r="A606" s="1307" t="s">
        <v>1005</v>
      </c>
      <c r="B606" s="1217" t="s">
        <v>1710</v>
      </c>
      <c r="C606" s="1173" t="s">
        <v>1261</v>
      </c>
      <c r="D606" s="1173">
        <v>20</v>
      </c>
      <c r="E606" s="1229">
        <v>132.05000000000001</v>
      </c>
      <c r="F606" s="1223">
        <f t="shared" si="855"/>
        <v>2641</v>
      </c>
      <c r="G606" s="1229">
        <v>459.71</v>
      </c>
      <c r="H606" s="1223">
        <f t="shared" si="856"/>
        <v>9194.1999999999989</v>
      </c>
      <c r="I606" s="1169">
        <f t="shared" si="857"/>
        <v>11835.199999999999</v>
      </c>
      <c r="J606" s="1169"/>
      <c r="K606" s="1224"/>
      <c r="L606" s="1230">
        <v>132.05000000000001</v>
      </c>
      <c r="M606" s="1226">
        <f t="shared" si="858"/>
        <v>0</v>
      </c>
      <c r="N606" s="1230">
        <v>459.71</v>
      </c>
      <c r="O606" s="1226">
        <f t="shared" si="859"/>
        <v>0</v>
      </c>
      <c r="P606" s="1173">
        <f t="shared" si="860"/>
        <v>0</v>
      </c>
      <c r="Q606" s="1224"/>
      <c r="R606" s="1230">
        <v>132.05000000000001</v>
      </c>
      <c r="S606" s="1226">
        <f t="shared" si="861"/>
        <v>0</v>
      </c>
      <c r="T606" s="1230">
        <v>459.71</v>
      </c>
      <c r="U606" s="1226">
        <f t="shared" si="862"/>
        <v>0</v>
      </c>
      <c r="V606" s="1173">
        <f t="shared" si="863"/>
        <v>0</v>
      </c>
      <c r="W606" s="1226"/>
      <c r="X606" s="1230">
        <v>132.05000000000001</v>
      </c>
      <c r="Y606" s="1226">
        <f t="shared" si="864"/>
        <v>0</v>
      </c>
      <c r="Z606" s="1230">
        <v>459.71</v>
      </c>
      <c r="AA606" s="1226">
        <f t="shared" si="865"/>
        <v>0</v>
      </c>
      <c r="AB606" s="1173">
        <f t="shared" si="866"/>
        <v>0</v>
      </c>
      <c r="AC606" s="1224"/>
      <c r="AD606" s="1230">
        <v>132.05000000000001</v>
      </c>
      <c r="AE606" s="1226">
        <f t="shared" si="867"/>
        <v>0</v>
      </c>
      <c r="AF606" s="1230">
        <v>459.71</v>
      </c>
      <c r="AG606" s="1226">
        <f t="shared" si="868"/>
        <v>0</v>
      </c>
      <c r="AH606" s="1173">
        <f t="shared" si="869"/>
        <v>0</v>
      </c>
      <c r="AI606" s="1224"/>
      <c r="AJ606" s="1230">
        <v>132.05000000000001</v>
      </c>
      <c r="AK606" s="1226">
        <f t="shared" si="870"/>
        <v>0</v>
      </c>
      <c r="AL606" s="1230">
        <v>459.71</v>
      </c>
      <c r="AM606" s="1226">
        <f t="shared" si="871"/>
        <v>0</v>
      </c>
      <c r="AN606" s="1173">
        <f t="shared" si="872"/>
        <v>0</v>
      </c>
      <c r="AO606" s="1224"/>
      <c r="AP606" s="1230">
        <v>132.05000000000001</v>
      </c>
      <c r="AQ606" s="1226">
        <f t="shared" si="873"/>
        <v>0</v>
      </c>
      <c r="AR606" s="1230">
        <v>459.71</v>
      </c>
      <c r="AS606" s="1226">
        <f t="shared" si="874"/>
        <v>0</v>
      </c>
      <c r="AT606" s="1173">
        <f t="shared" si="875"/>
        <v>0</v>
      </c>
      <c r="AU606" s="1224"/>
      <c r="AV606" s="1230">
        <v>132.05000000000001</v>
      </c>
      <c r="AW606" s="1226">
        <f t="shared" si="876"/>
        <v>0</v>
      </c>
      <c r="AX606" s="1230">
        <v>459.71</v>
      </c>
      <c r="AY606" s="1226">
        <f t="shared" si="877"/>
        <v>0</v>
      </c>
      <c r="AZ606" s="1173">
        <f t="shared" si="878"/>
        <v>0</v>
      </c>
      <c r="BA606" s="1224"/>
      <c r="BB606" s="1229">
        <v>132.05000000000001</v>
      </c>
      <c r="BC606" s="1223">
        <f t="shared" si="879"/>
        <v>0</v>
      </c>
      <c r="BD606" s="1229">
        <v>459.71</v>
      </c>
      <c r="BE606" s="1223">
        <f t="shared" si="880"/>
        <v>0</v>
      </c>
      <c r="BF606" s="1169">
        <f t="shared" si="881"/>
        <v>0</v>
      </c>
      <c r="BG606" s="1169"/>
      <c r="BH606" s="1166">
        <f t="shared" si="787"/>
        <v>0</v>
      </c>
      <c r="BI606" s="1229">
        <v>132.05000000000001</v>
      </c>
      <c r="BJ606" s="1223">
        <f t="shared" si="882"/>
        <v>0</v>
      </c>
      <c r="BK606" s="1229">
        <v>459.71</v>
      </c>
      <c r="BL606" s="1223">
        <f t="shared" si="883"/>
        <v>0</v>
      </c>
      <c r="BM606" s="1169">
        <f t="shared" si="884"/>
        <v>0</v>
      </c>
      <c r="BN606" s="1166">
        <f t="shared" si="788"/>
        <v>20</v>
      </c>
      <c r="BO606" s="1229">
        <v>132.05000000000001</v>
      </c>
      <c r="BP606" s="1223">
        <f t="shared" si="885"/>
        <v>2641</v>
      </c>
      <c r="BQ606" s="1229">
        <v>459.71</v>
      </c>
      <c r="BR606" s="1223">
        <f t="shared" si="886"/>
        <v>9194.1999999999989</v>
      </c>
      <c r="BS606" s="1169">
        <f t="shared" si="887"/>
        <v>11835.199999999999</v>
      </c>
    </row>
    <row r="607" spans="1:71" s="1189" customFormat="1" hidden="1" outlineLevel="1" x14ac:dyDescent="0.2">
      <c r="A607" s="1307" t="s">
        <v>1006</v>
      </c>
      <c r="B607" s="1217" t="s">
        <v>1711</v>
      </c>
      <c r="C607" s="1173" t="s">
        <v>1261</v>
      </c>
      <c r="D607" s="1173">
        <v>80</v>
      </c>
      <c r="E607" s="1229">
        <v>132.05000000000001</v>
      </c>
      <c r="F607" s="1223">
        <f t="shared" si="855"/>
        <v>10564</v>
      </c>
      <c r="G607" s="1229">
        <v>121.99</v>
      </c>
      <c r="H607" s="1223">
        <f t="shared" si="856"/>
        <v>9759.1999999999989</v>
      </c>
      <c r="I607" s="1169">
        <f t="shared" si="857"/>
        <v>20323.199999999997</v>
      </c>
      <c r="J607" s="1169"/>
      <c r="K607" s="1224"/>
      <c r="L607" s="1230">
        <v>132.05000000000001</v>
      </c>
      <c r="M607" s="1226">
        <f t="shared" si="858"/>
        <v>0</v>
      </c>
      <c r="N607" s="1230">
        <v>121.99</v>
      </c>
      <c r="O607" s="1226">
        <f t="shared" si="859"/>
        <v>0</v>
      </c>
      <c r="P607" s="1173">
        <f t="shared" si="860"/>
        <v>0</v>
      </c>
      <c r="Q607" s="1224"/>
      <c r="R607" s="1230">
        <v>132.05000000000001</v>
      </c>
      <c r="S607" s="1226">
        <f t="shared" si="861"/>
        <v>0</v>
      </c>
      <c r="T607" s="1230">
        <v>121.99</v>
      </c>
      <c r="U607" s="1226">
        <f t="shared" si="862"/>
        <v>0</v>
      </c>
      <c r="V607" s="1173">
        <f t="shared" si="863"/>
        <v>0</v>
      </c>
      <c r="W607" s="1226"/>
      <c r="X607" s="1230">
        <v>132.05000000000001</v>
      </c>
      <c r="Y607" s="1226">
        <f t="shared" si="864"/>
        <v>0</v>
      </c>
      <c r="Z607" s="1230">
        <v>121.99</v>
      </c>
      <c r="AA607" s="1226">
        <f t="shared" si="865"/>
        <v>0</v>
      </c>
      <c r="AB607" s="1173">
        <f t="shared" si="866"/>
        <v>0</v>
      </c>
      <c r="AC607" s="1224"/>
      <c r="AD607" s="1230">
        <v>132.05000000000001</v>
      </c>
      <c r="AE607" s="1226">
        <f t="shared" si="867"/>
        <v>0</v>
      </c>
      <c r="AF607" s="1230">
        <v>121.99</v>
      </c>
      <c r="AG607" s="1226">
        <f t="shared" si="868"/>
        <v>0</v>
      </c>
      <c r="AH607" s="1173">
        <f t="shared" si="869"/>
        <v>0</v>
      </c>
      <c r="AI607" s="1224"/>
      <c r="AJ607" s="1230">
        <v>132.05000000000001</v>
      </c>
      <c r="AK607" s="1226">
        <f t="shared" si="870"/>
        <v>0</v>
      </c>
      <c r="AL607" s="1230">
        <v>121.99</v>
      </c>
      <c r="AM607" s="1226">
        <f t="shared" si="871"/>
        <v>0</v>
      </c>
      <c r="AN607" s="1173">
        <f t="shared" si="872"/>
        <v>0</v>
      </c>
      <c r="AO607" s="1224"/>
      <c r="AP607" s="1230">
        <v>132.05000000000001</v>
      </c>
      <c r="AQ607" s="1226">
        <f t="shared" si="873"/>
        <v>0</v>
      </c>
      <c r="AR607" s="1230">
        <v>121.99</v>
      </c>
      <c r="AS607" s="1226">
        <f t="shared" si="874"/>
        <v>0</v>
      </c>
      <c r="AT607" s="1173">
        <f t="shared" si="875"/>
        <v>0</v>
      </c>
      <c r="AU607" s="1224"/>
      <c r="AV607" s="1230">
        <v>132.05000000000001</v>
      </c>
      <c r="AW607" s="1226">
        <f t="shared" si="876"/>
        <v>0</v>
      </c>
      <c r="AX607" s="1230">
        <v>121.99</v>
      </c>
      <c r="AY607" s="1226">
        <f t="shared" si="877"/>
        <v>0</v>
      </c>
      <c r="AZ607" s="1173">
        <f t="shared" si="878"/>
        <v>0</v>
      </c>
      <c r="BA607" s="1224"/>
      <c r="BB607" s="1229">
        <v>132.05000000000001</v>
      </c>
      <c r="BC607" s="1223">
        <f t="shared" si="879"/>
        <v>0</v>
      </c>
      <c r="BD607" s="1229">
        <v>121.99</v>
      </c>
      <c r="BE607" s="1223">
        <f t="shared" si="880"/>
        <v>0</v>
      </c>
      <c r="BF607" s="1169">
        <f t="shared" si="881"/>
        <v>0</v>
      </c>
      <c r="BG607" s="1169"/>
      <c r="BH607" s="1166">
        <f t="shared" si="787"/>
        <v>0</v>
      </c>
      <c r="BI607" s="1229">
        <v>132.05000000000001</v>
      </c>
      <c r="BJ607" s="1223">
        <f t="shared" si="882"/>
        <v>0</v>
      </c>
      <c r="BK607" s="1229">
        <v>121.99</v>
      </c>
      <c r="BL607" s="1223">
        <f t="shared" si="883"/>
        <v>0</v>
      </c>
      <c r="BM607" s="1169">
        <f t="shared" si="884"/>
        <v>0</v>
      </c>
      <c r="BN607" s="1166">
        <f t="shared" si="788"/>
        <v>80</v>
      </c>
      <c r="BO607" s="1229">
        <v>132.05000000000001</v>
      </c>
      <c r="BP607" s="1223">
        <f t="shared" si="885"/>
        <v>10564</v>
      </c>
      <c r="BQ607" s="1229">
        <v>121.99</v>
      </c>
      <c r="BR607" s="1223">
        <f t="shared" si="886"/>
        <v>9759.1999999999989</v>
      </c>
      <c r="BS607" s="1169">
        <f t="shared" si="887"/>
        <v>20323.199999999997</v>
      </c>
    </row>
    <row r="608" spans="1:71" s="1189" customFormat="1" hidden="1" outlineLevel="1" x14ac:dyDescent="0.2">
      <c r="A608" s="1307" t="s">
        <v>1007</v>
      </c>
      <c r="B608" s="1217" t="s">
        <v>1712</v>
      </c>
      <c r="C608" s="1173" t="s">
        <v>1261</v>
      </c>
      <c r="D608" s="1173">
        <v>80</v>
      </c>
      <c r="E608" s="1229">
        <v>132.05000000000001</v>
      </c>
      <c r="F608" s="1223">
        <f t="shared" si="855"/>
        <v>10564</v>
      </c>
      <c r="G608" s="1229">
        <v>132.76</v>
      </c>
      <c r="H608" s="1223">
        <f t="shared" si="856"/>
        <v>10620.8</v>
      </c>
      <c r="I608" s="1169">
        <f t="shared" si="857"/>
        <v>21184.799999999999</v>
      </c>
      <c r="J608" s="1169"/>
      <c r="K608" s="1224"/>
      <c r="L608" s="1230">
        <v>132.05000000000001</v>
      </c>
      <c r="M608" s="1226">
        <f t="shared" si="858"/>
        <v>0</v>
      </c>
      <c r="N608" s="1230">
        <v>132.76</v>
      </c>
      <c r="O608" s="1226">
        <f t="shared" si="859"/>
        <v>0</v>
      </c>
      <c r="P608" s="1173">
        <f t="shared" si="860"/>
        <v>0</v>
      </c>
      <c r="Q608" s="1224"/>
      <c r="R608" s="1230">
        <v>132.05000000000001</v>
      </c>
      <c r="S608" s="1226">
        <f t="shared" si="861"/>
        <v>0</v>
      </c>
      <c r="T608" s="1230">
        <v>132.76</v>
      </c>
      <c r="U608" s="1226">
        <f t="shared" si="862"/>
        <v>0</v>
      </c>
      <c r="V608" s="1173">
        <f t="shared" si="863"/>
        <v>0</v>
      </c>
      <c r="W608" s="1226"/>
      <c r="X608" s="1230">
        <v>132.05000000000001</v>
      </c>
      <c r="Y608" s="1226">
        <f t="shared" si="864"/>
        <v>0</v>
      </c>
      <c r="Z608" s="1230">
        <v>132.76</v>
      </c>
      <c r="AA608" s="1226">
        <f t="shared" si="865"/>
        <v>0</v>
      </c>
      <c r="AB608" s="1173">
        <f t="shared" si="866"/>
        <v>0</v>
      </c>
      <c r="AC608" s="1224"/>
      <c r="AD608" s="1230">
        <v>132.05000000000001</v>
      </c>
      <c r="AE608" s="1226">
        <f t="shared" si="867"/>
        <v>0</v>
      </c>
      <c r="AF608" s="1230">
        <v>132.76</v>
      </c>
      <c r="AG608" s="1226">
        <f t="shared" si="868"/>
        <v>0</v>
      </c>
      <c r="AH608" s="1173">
        <f t="shared" si="869"/>
        <v>0</v>
      </c>
      <c r="AI608" s="1224"/>
      <c r="AJ608" s="1230">
        <v>132.05000000000001</v>
      </c>
      <c r="AK608" s="1226">
        <f t="shared" si="870"/>
        <v>0</v>
      </c>
      <c r="AL608" s="1230">
        <v>132.76</v>
      </c>
      <c r="AM608" s="1226">
        <f t="shared" si="871"/>
        <v>0</v>
      </c>
      <c r="AN608" s="1173">
        <f t="shared" si="872"/>
        <v>0</v>
      </c>
      <c r="AO608" s="1224"/>
      <c r="AP608" s="1230">
        <v>132.05000000000001</v>
      </c>
      <c r="AQ608" s="1226">
        <f t="shared" si="873"/>
        <v>0</v>
      </c>
      <c r="AR608" s="1230">
        <v>132.76</v>
      </c>
      <c r="AS608" s="1226">
        <f t="shared" si="874"/>
        <v>0</v>
      </c>
      <c r="AT608" s="1173">
        <f t="shared" si="875"/>
        <v>0</v>
      </c>
      <c r="AU608" s="1224"/>
      <c r="AV608" s="1230">
        <v>132.05000000000001</v>
      </c>
      <c r="AW608" s="1226">
        <f t="shared" si="876"/>
        <v>0</v>
      </c>
      <c r="AX608" s="1230">
        <v>132.76</v>
      </c>
      <c r="AY608" s="1226">
        <f t="shared" si="877"/>
        <v>0</v>
      </c>
      <c r="AZ608" s="1173">
        <f t="shared" si="878"/>
        <v>0</v>
      </c>
      <c r="BA608" s="1224"/>
      <c r="BB608" s="1229">
        <v>132.05000000000001</v>
      </c>
      <c r="BC608" s="1223">
        <f t="shared" si="879"/>
        <v>0</v>
      </c>
      <c r="BD608" s="1229">
        <v>132.76</v>
      </c>
      <c r="BE608" s="1223">
        <f t="shared" si="880"/>
        <v>0</v>
      </c>
      <c r="BF608" s="1169">
        <f t="shared" si="881"/>
        <v>0</v>
      </c>
      <c r="BG608" s="1169"/>
      <c r="BH608" s="1166">
        <f t="shared" si="787"/>
        <v>0</v>
      </c>
      <c r="BI608" s="1229">
        <v>132.05000000000001</v>
      </c>
      <c r="BJ608" s="1223">
        <f t="shared" si="882"/>
        <v>0</v>
      </c>
      <c r="BK608" s="1229">
        <v>132.76</v>
      </c>
      <c r="BL608" s="1223">
        <f t="shared" si="883"/>
        <v>0</v>
      </c>
      <c r="BM608" s="1169">
        <f t="shared" si="884"/>
        <v>0</v>
      </c>
      <c r="BN608" s="1166">
        <f t="shared" si="788"/>
        <v>80</v>
      </c>
      <c r="BO608" s="1229">
        <v>132.05000000000001</v>
      </c>
      <c r="BP608" s="1223">
        <f t="shared" si="885"/>
        <v>10564</v>
      </c>
      <c r="BQ608" s="1229">
        <v>132.76</v>
      </c>
      <c r="BR608" s="1223">
        <f t="shared" si="886"/>
        <v>10620.8</v>
      </c>
      <c r="BS608" s="1169">
        <f t="shared" si="887"/>
        <v>21184.799999999999</v>
      </c>
    </row>
    <row r="609" spans="1:203" s="1189" customFormat="1" hidden="1" outlineLevel="1" x14ac:dyDescent="0.2">
      <c r="A609" s="1307" t="s">
        <v>1008</v>
      </c>
      <c r="B609" s="1217" t="s">
        <v>1713</v>
      </c>
      <c r="C609" s="1173" t="s">
        <v>1261</v>
      </c>
      <c r="D609" s="1173">
        <v>30</v>
      </c>
      <c r="E609" s="1229">
        <v>132.05000000000001</v>
      </c>
      <c r="F609" s="1223">
        <f t="shared" si="855"/>
        <v>3961.5000000000005</v>
      </c>
      <c r="G609" s="1229">
        <v>65.03</v>
      </c>
      <c r="H609" s="1223">
        <f t="shared" si="856"/>
        <v>1950.9</v>
      </c>
      <c r="I609" s="1169">
        <f t="shared" si="857"/>
        <v>5912.4000000000005</v>
      </c>
      <c r="J609" s="1169"/>
      <c r="K609" s="1224"/>
      <c r="L609" s="1230">
        <v>132.05000000000001</v>
      </c>
      <c r="M609" s="1226">
        <f t="shared" si="858"/>
        <v>0</v>
      </c>
      <c r="N609" s="1230">
        <v>65.03</v>
      </c>
      <c r="O609" s="1226">
        <f t="shared" si="859"/>
        <v>0</v>
      </c>
      <c r="P609" s="1173">
        <f t="shared" si="860"/>
        <v>0</v>
      </c>
      <c r="Q609" s="1224"/>
      <c r="R609" s="1230">
        <v>132.05000000000001</v>
      </c>
      <c r="S609" s="1226">
        <f t="shared" si="861"/>
        <v>0</v>
      </c>
      <c r="T609" s="1230">
        <v>65.03</v>
      </c>
      <c r="U609" s="1226">
        <f t="shared" si="862"/>
        <v>0</v>
      </c>
      <c r="V609" s="1173">
        <f t="shared" si="863"/>
        <v>0</v>
      </c>
      <c r="W609" s="1226"/>
      <c r="X609" s="1230">
        <v>132.05000000000001</v>
      </c>
      <c r="Y609" s="1226">
        <f t="shared" si="864"/>
        <v>0</v>
      </c>
      <c r="Z609" s="1230">
        <v>65.03</v>
      </c>
      <c r="AA609" s="1226">
        <f t="shared" si="865"/>
        <v>0</v>
      </c>
      <c r="AB609" s="1173">
        <f t="shared" si="866"/>
        <v>0</v>
      </c>
      <c r="AC609" s="1224"/>
      <c r="AD609" s="1230">
        <v>132.05000000000001</v>
      </c>
      <c r="AE609" s="1226">
        <f t="shared" si="867"/>
        <v>0</v>
      </c>
      <c r="AF609" s="1230">
        <v>65.03</v>
      </c>
      <c r="AG609" s="1226">
        <f t="shared" si="868"/>
        <v>0</v>
      </c>
      <c r="AH609" s="1173">
        <f t="shared" si="869"/>
        <v>0</v>
      </c>
      <c r="AI609" s="1224"/>
      <c r="AJ609" s="1230">
        <v>132.05000000000001</v>
      </c>
      <c r="AK609" s="1226">
        <f t="shared" si="870"/>
        <v>0</v>
      </c>
      <c r="AL609" s="1230">
        <v>65.03</v>
      </c>
      <c r="AM609" s="1226">
        <f t="shared" si="871"/>
        <v>0</v>
      </c>
      <c r="AN609" s="1173">
        <f t="shared" si="872"/>
        <v>0</v>
      </c>
      <c r="AO609" s="1224"/>
      <c r="AP609" s="1230">
        <v>132.05000000000001</v>
      </c>
      <c r="AQ609" s="1226">
        <f t="shared" si="873"/>
        <v>0</v>
      </c>
      <c r="AR609" s="1230">
        <v>65.03</v>
      </c>
      <c r="AS609" s="1226">
        <f t="shared" si="874"/>
        <v>0</v>
      </c>
      <c r="AT609" s="1173">
        <f t="shared" si="875"/>
        <v>0</v>
      </c>
      <c r="AU609" s="1224"/>
      <c r="AV609" s="1230">
        <v>132.05000000000001</v>
      </c>
      <c r="AW609" s="1226">
        <f t="shared" si="876"/>
        <v>0</v>
      </c>
      <c r="AX609" s="1230">
        <v>65.03</v>
      </c>
      <c r="AY609" s="1226">
        <f t="shared" si="877"/>
        <v>0</v>
      </c>
      <c r="AZ609" s="1173">
        <f t="shared" si="878"/>
        <v>0</v>
      </c>
      <c r="BA609" s="1224"/>
      <c r="BB609" s="1229">
        <v>132.05000000000001</v>
      </c>
      <c r="BC609" s="1223">
        <f t="shared" si="879"/>
        <v>0</v>
      </c>
      <c r="BD609" s="1229">
        <v>65.03</v>
      </c>
      <c r="BE609" s="1223">
        <f t="shared" si="880"/>
        <v>0</v>
      </c>
      <c r="BF609" s="1169">
        <f t="shared" si="881"/>
        <v>0</v>
      </c>
      <c r="BG609" s="1169"/>
      <c r="BH609" s="1166">
        <f t="shared" si="787"/>
        <v>0</v>
      </c>
      <c r="BI609" s="1229">
        <v>132.05000000000001</v>
      </c>
      <c r="BJ609" s="1223">
        <f t="shared" si="882"/>
        <v>0</v>
      </c>
      <c r="BK609" s="1229">
        <v>65.03</v>
      </c>
      <c r="BL609" s="1223">
        <f t="shared" si="883"/>
        <v>0</v>
      </c>
      <c r="BM609" s="1169">
        <f t="shared" si="884"/>
        <v>0</v>
      </c>
      <c r="BN609" s="1166">
        <f t="shared" si="788"/>
        <v>30</v>
      </c>
      <c r="BO609" s="1229">
        <v>132.05000000000001</v>
      </c>
      <c r="BP609" s="1223">
        <f t="shared" si="885"/>
        <v>3961.5000000000005</v>
      </c>
      <c r="BQ609" s="1229">
        <v>65.03</v>
      </c>
      <c r="BR609" s="1223">
        <f t="shared" si="886"/>
        <v>1950.9</v>
      </c>
      <c r="BS609" s="1169">
        <f t="shared" si="887"/>
        <v>5912.4000000000005</v>
      </c>
    </row>
    <row r="610" spans="1:203" hidden="1" outlineLevel="1" x14ac:dyDescent="0.2">
      <c r="A610" s="1307" t="s">
        <v>1009</v>
      </c>
      <c r="B610" s="1228" t="s">
        <v>529</v>
      </c>
      <c r="C610" s="1173" t="s">
        <v>1261</v>
      </c>
      <c r="D610" s="1173">
        <v>32</v>
      </c>
      <c r="E610" s="1229">
        <v>131</v>
      </c>
      <c r="F610" s="1223">
        <f t="shared" si="855"/>
        <v>4192</v>
      </c>
      <c r="G610" s="1229">
        <v>3434.6</v>
      </c>
      <c r="H610" s="1223">
        <f t="shared" si="856"/>
        <v>109907.2</v>
      </c>
      <c r="I610" s="1169">
        <f t="shared" si="857"/>
        <v>114099.2</v>
      </c>
      <c r="J610" s="1169"/>
      <c r="K610" s="1224"/>
      <c r="L610" s="1230">
        <v>131</v>
      </c>
      <c r="M610" s="1226">
        <f t="shared" si="858"/>
        <v>0</v>
      </c>
      <c r="N610" s="1230">
        <v>3434.6</v>
      </c>
      <c r="O610" s="1226">
        <f t="shared" si="859"/>
        <v>0</v>
      </c>
      <c r="P610" s="1173">
        <f t="shared" si="860"/>
        <v>0</v>
      </c>
      <c r="Q610" s="1224"/>
      <c r="R610" s="1230">
        <v>131</v>
      </c>
      <c r="S610" s="1226">
        <f t="shared" si="861"/>
        <v>0</v>
      </c>
      <c r="T610" s="1230">
        <v>3434.6</v>
      </c>
      <c r="U610" s="1226">
        <f t="shared" si="862"/>
        <v>0</v>
      </c>
      <c r="V610" s="1173">
        <f t="shared" si="863"/>
        <v>0</v>
      </c>
      <c r="W610" s="1226"/>
      <c r="X610" s="1230">
        <v>131</v>
      </c>
      <c r="Y610" s="1226">
        <f t="shared" si="864"/>
        <v>0</v>
      </c>
      <c r="Z610" s="1230">
        <v>3434.6</v>
      </c>
      <c r="AA610" s="1226">
        <f t="shared" si="865"/>
        <v>0</v>
      </c>
      <c r="AB610" s="1173">
        <f t="shared" si="866"/>
        <v>0</v>
      </c>
      <c r="AC610" s="1224"/>
      <c r="AD610" s="1230">
        <v>131</v>
      </c>
      <c r="AE610" s="1226">
        <f t="shared" si="867"/>
        <v>0</v>
      </c>
      <c r="AF610" s="1230">
        <v>3434.6</v>
      </c>
      <c r="AG610" s="1226">
        <f t="shared" si="868"/>
        <v>0</v>
      </c>
      <c r="AH610" s="1173">
        <f t="shared" si="869"/>
        <v>0</v>
      </c>
      <c r="AI610" s="1224"/>
      <c r="AJ610" s="1230">
        <v>131</v>
      </c>
      <c r="AK610" s="1226">
        <f t="shared" si="870"/>
        <v>0</v>
      </c>
      <c r="AL610" s="1230">
        <v>3434.6</v>
      </c>
      <c r="AM610" s="1226">
        <f t="shared" si="871"/>
        <v>0</v>
      </c>
      <c r="AN610" s="1173">
        <f t="shared" si="872"/>
        <v>0</v>
      </c>
      <c r="AO610" s="1224"/>
      <c r="AP610" s="1230">
        <v>131</v>
      </c>
      <c r="AQ610" s="1226">
        <f t="shared" si="873"/>
        <v>0</v>
      </c>
      <c r="AR610" s="1230">
        <v>3434.6</v>
      </c>
      <c r="AS610" s="1226">
        <f t="shared" si="874"/>
        <v>0</v>
      </c>
      <c r="AT610" s="1173">
        <f t="shared" si="875"/>
        <v>0</v>
      </c>
      <c r="AU610" s="1224"/>
      <c r="AV610" s="1230">
        <v>131</v>
      </c>
      <c r="AW610" s="1226">
        <f t="shared" si="876"/>
        <v>0</v>
      </c>
      <c r="AX610" s="1230">
        <v>3434.6</v>
      </c>
      <c r="AY610" s="1226">
        <f t="shared" si="877"/>
        <v>0</v>
      </c>
      <c r="AZ610" s="1173">
        <f t="shared" si="878"/>
        <v>0</v>
      </c>
      <c r="BA610" s="1224"/>
      <c r="BB610" s="1229">
        <v>131</v>
      </c>
      <c r="BC610" s="1223">
        <f t="shared" si="879"/>
        <v>0</v>
      </c>
      <c r="BD610" s="1229">
        <v>3434.6</v>
      </c>
      <c r="BE610" s="1223">
        <f t="shared" si="880"/>
        <v>0</v>
      </c>
      <c r="BF610" s="1169">
        <f t="shared" si="881"/>
        <v>0</v>
      </c>
      <c r="BG610" s="1169"/>
      <c r="BH610" s="1166">
        <f t="shared" ref="BH610:BH673" si="888">K610+Q610+W610+AC610+AI610+AO610+AU610+BA610</f>
        <v>0</v>
      </c>
      <c r="BI610" s="1229">
        <v>131</v>
      </c>
      <c r="BJ610" s="1223">
        <f t="shared" si="882"/>
        <v>0</v>
      </c>
      <c r="BK610" s="1229">
        <v>3434.6</v>
      </c>
      <c r="BL610" s="1223">
        <f t="shared" si="883"/>
        <v>0</v>
      </c>
      <c r="BM610" s="1169">
        <f t="shared" si="884"/>
        <v>0</v>
      </c>
      <c r="BN610" s="1166">
        <f t="shared" ref="BN610:BN673" si="889">D610-BH610</f>
        <v>32</v>
      </c>
      <c r="BO610" s="1229">
        <v>131</v>
      </c>
      <c r="BP610" s="1223">
        <f t="shared" si="885"/>
        <v>4192</v>
      </c>
      <c r="BQ610" s="1229">
        <v>3434.6</v>
      </c>
      <c r="BR610" s="1223">
        <f t="shared" si="886"/>
        <v>109907.2</v>
      </c>
      <c r="BS610" s="1169">
        <f t="shared" si="887"/>
        <v>114099.2</v>
      </c>
    </row>
    <row r="611" spans="1:203" s="1236" customFormat="1" hidden="1" outlineLevel="1" x14ac:dyDescent="0.2">
      <c r="A611" s="1307" t="s">
        <v>1010</v>
      </c>
      <c r="B611" s="1252" t="s">
        <v>1714</v>
      </c>
      <c r="C611" s="1226" t="s">
        <v>1261</v>
      </c>
      <c r="D611" s="1226">
        <v>19</v>
      </c>
      <c r="E611" s="1222">
        <v>2500</v>
      </c>
      <c r="F611" s="1223">
        <f t="shared" si="855"/>
        <v>47500</v>
      </c>
      <c r="G611" s="1222">
        <v>6415</v>
      </c>
      <c r="H611" s="1223">
        <f t="shared" si="856"/>
        <v>121885</v>
      </c>
      <c r="I611" s="1169">
        <f t="shared" si="857"/>
        <v>169385</v>
      </c>
      <c r="J611" s="1169"/>
      <c r="K611" s="1224"/>
      <c r="L611" s="1225">
        <v>2500</v>
      </c>
      <c r="M611" s="1226">
        <f t="shared" si="858"/>
        <v>0</v>
      </c>
      <c r="N611" s="1225">
        <v>6415</v>
      </c>
      <c r="O611" s="1226">
        <f t="shared" si="859"/>
        <v>0</v>
      </c>
      <c r="P611" s="1173">
        <f t="shared" si="860"/>
        <v>0</v>
      </c>
      <c r="Q611" s="1224"/>
      <c r="R611" s="1225">
        <v>2500</v>
      </c>
      <c r="S611" s="1226">
        <f t="shared" si="861"/>
        <v>0</v>
      </c>
      <c r="T611" s="1225">
        <v>6415</v>
      </c>
      <c r="U611" s="1226">
        <f t="shared" si="862"/>
        <v>0</v>
      </c>
      <c r="V611" s="1173">
        <f t="shared" si="863"/>
        <v>0</v>
      </c>
      <c r="W611" s="1226"/>
      <c r="X611" s="1225">
        <v>2500</v>
      </c>
      <c r="Y611" s="1226">
        <f t="shared" si="864"/>
        <v>0</v>
      </c>
      <c r="Z611" s="1225">
        <v>6415</v>
      </c>
      <c r="AA611" s="1226">
        <f t="shared" si="865"/>
        <v>0</v>
      </c>
      <c r="AB611" s="1173">
        <f t="shared" si="866"/>
        <v>0</v>
      </c>
      <c r="AC611" s="1224"/>
      <c r="AD611" s="1225">
        <v>2500</v>
      </c>
      <c r="AE611" s="1226">
        <f t="shared" si="867"/>
        <v>0</v>
      </c>
      <c r="AF611" s="1225">
        <v>6415</v>
      </c>
      <c r="AG611" s="1226">
        <f t="shared" si="868"/>
        <v>0</v>
      </c>
      <c r="AH611" s="1173">
        <f t="shared" si="869"/>
        <v>0</v>
      </c>
      <c r="AI611" s="1224"/>
      <c r="AJ611" s="1225">
        <v>2500</v>
      </c>
      <c r="AK611" s="1226">
        <f t="shared" si="870"/>
        <v>0</v>
      </c>
      <c r="AL611" s="1225">
        <v>6415</v>
      </c>
      <c r="AM611" s="1226">
        <f t="shared" si="871"/>
        <v>0</v>
      </c>
      <c r="AN611" s="1173">
        <f t="shared" si="872"/>
        <v>0</v>
      </c>
      <c r="AO611" s="1224"/>
      <c r="AP611" s="1225">
        <v>2500</v>
      </c>
      <c r="AQ611" s="1226">
        <f t="shared" si="873"/>
        <v>0</v>
      </c>
      <c r="AR611" s="1225">
        <v>6415</v>
      </c>
      <c r="AS611" s="1226">
        <f t="shared" si="874"/>
        <v>0</v>
      </c>
      <c r="AT611" s="1173">
        <f t="shared" si="875"/>
        <v>0</v>
      </c>
      <c r="AU611" s="1224"/>
      <c r="AV611" s="1225">
        <v>2500</v>
      </c>
      <c r="AW611" s="1226">
        <f t="shared" si="876"/>
        <v>0</v>
      </c>
      <c r="AX611" s="1225">
        <v>6415</v>
      </c>
      <c r="AY611" s="1226">
        <f t="shared" si="877"/>
        <v>0</v>
      </c>
      <c r="AZ611" s="1173">
        <f t="shared" si="878"/>
        <v>0</v>
      </c>
      <c r="BA611" s="1224"/>
      <c r="BB611" s="1222">
        <v>2500</v>
      </c>
      <c r="BC611" s="1223">
        <f t="shared" si="879"/>
        <v>0</v>
      </c>
      <c r="BD611" s="1222">
        <v>6415</v>
      </c>
      <c r="BE611" s="1223">
        <f t="shared" si="880"/>
        <v>0</v>
      </c>
      <c r="BF611" s="1169">
        <f t="shared" si="881"/>
        <v>0</v>
      </c>
      <c r="BG611" s="1169"/>
      <c r="BH611" s="1166">
        <f t="shared" si="888"/>
        <v>0</v>
      </c>
      <c r="BI611" s="1222">
        <v>2500</v>
      </c>
      <c r="BJ611" s="1223">
        <f t="shared" si="882"/>
        <v>0</v>
      </c>
      <c r="BK611" s="1222">
        <v>6415</v>
      </c>
      <c r="BL611" s="1223">
        <f t="shared" si="883"/>
        <v>0</v>
      </c>
      <c r="BM611" s="1169">
        <f t="shared" si="884"/>
        <v>0</v>
      </c>
      <c r="BN611" s="1166">
        <f t="shared" si="889"/>
        <v>19</v>
      </c>
      <c r="BO611" s="1222">
        <v>2500</v>
      </c>
      <c r="BP611" s="1223">
        <f t="shared" si="885"/>
        <v>47500</v>
      </c>
      <c r="BQ611" s="1222">
        <v>6415</v>
      </c>
      <c r="BR611" s="1223">
        <f t="shared" si="886"/>
        <v>121885</v>
      </c>
      <c r="BS611" s="1169">
        <f t="shared" si="887"/>
        <v>169385</v>
      </c>
      <c r="BT611" s="1189"/>
      <c r="BU611" s="1189"/>
      <c r="BV611" s="1189"/>
      <c r="BW611" s="1189"/>
      <c r="BX611" s="1189"/>
      <c r="BY611" s="1189"/>
      <c r="BZ611" s="1189"/>
      <c r="CA611" s="1189"/>
      <c r="CB611" s="1189"/>
      <c r="CC611" s="1189"/>
      <c r="CD611" s="1189"/>
      <c r="CE611" s="1189"/>
      <c r="CF611" s="1189"/>
      <c r="CG611" s="1189"/>
      <c r="CH611" s="1189"/>
      <c r="CI611" s="1189"/>
      <c r="CJ611" s="1189"/>
      <c r="CK611" s="1189"/>
      <c r="CL611" s="1189"/>
      <c r="CM611" s="1189"/>
      <c r="CN611" s="1189"/>
      <c r="CO611" s="1189"/>
      <c r="CP611" s="1189"/>
      <c r="CQ611" s="1189"/>
      <c r="CR611" s="1189"/>
      <c r="CS611" s="1189"/>
      <c r="CT611" s="1189"/>
      <c r="CU611" s="1189"/>
      <c r="CV611" s="1189"/>
      <c r="CW611" s="1189"/>
      <c r="CX611" s="1189"/>
      <c r="CY611" s="1189"/>
      <c r="CZ611" s="1189"/>
      <c r="DA611" s="1189"/>
      <c r="DB611" s="1189"/>
      <c r="DC611" s="1189"/>
      <c r="DD611" s="1189"/>
      <c r="DE611" s="1189"/>
      <c r="DF611" s="1189"/>
      <c r="DG611" s="1189"/>
      <c r="DH611" s="1189"/>
      <c r="DI611" s="1189"/>
      <c r="DJ611" s="1189"/>
      <c r="DK611" s="1189"/>
      <c r="DL611" s="1189"/>
      <c r="DM611" s="1189"/>
      <c r="DN611" s="1189"/>
      <c r="DO611" s="1189"/>
      <c r="DP611" s="1189"/>
      <c r="DQ611" s="1189"/>
      <c r="DR611" s="1189"/>
      <c r="DS611" s="1189"/>
      <c r="DT611" s="1189"/>
      <c r="DU611" s="1189"/>
      <c r="DV611" s="1189"/>
      <c r="DW611" s="1189"/>
      <c r="DX611" s="1189"/>
      <c r="DY611" s="1189"/>
      <c r="DZ611" s="1189"/>
      <c r="EA611" s="1189"/>
      <c r="EB611" s="1189"/>
      <c r="EC611" s="1189"/>
      <c r="ED611" s="1189"/>
      <c r="EE611" s="1189"/>
      <c r="EF611" s="1189"/>
      <c r="EG611" s="1189"/>
      <c r="EH611" s="1189"/>
      <c r="EI611" s="1189"/>
      <c r="EJ611" s="1189"/>
      <c r="EK611" s="1189"/>
      <c r="EL611" s="1189"/>
      <c r="EM611" s="1189"/>
      <c r="EN611" s="1189"/>
      <c r="EO611" s="1189"/>
      <c r="EP611" s="1189"/>
      <c r="EQ611" s="1189"/>
      <c r="ER611" s="1189"/>
      <c r="ES611" s="1189"/>
      <c r="ET611" s="1189"/>
      <c r="EU611" s="1189"/>
      <c r="EV611" s="1189"/>
      <c r="EW611" s="1189"/>
      <c r="EX611" s="1189"/>
      <c r="EY611" s="1189"/>
      <c r="EZ611" s="1189"/>
      <c r="FA611" s="1189"/>
      <c r="FB611" s="1189"/>
      <c r="FC611" s="1189"/>
      <c r="FD611" s="1189"/>
      <c r="FE611" s="1189"/>
      <c r="FF611" s="1189"/>
      <c r="FG611" s="1189"/>
      <c r="FH611" s="1189"/>
      <c r="FI611" s="1189"/>
      <c r="FJ611" s="1189"/>
      <c r="FK611" s="1189"/>
      <c r="FL611" s="1189"/>
      <c r="FM611" s="1189"/>
      <c r="FN611" s="1189"/>
      <c r="FO611" s="1189"/>
      <c r="FP611" s="1189"/>
      <c r="FQ611" s="1189"/>
      <c r="FR611" s="1189"/>
      <c r="FS611" s="1189"/>
      <c r="FT611" s="1189"/>
      <c r="FU611" s="1189"/>
      <c r="FV611" s="1189"/>
      <c r="FW611" s="1189"/>
      <c r="FX611" s="1189"/>
      <c r="FY611" s="1189"/>
      <c r="FZ611" s="1189"/>
      <c r="GA611" s="1189"/>
      <c r="GB611" s="1189"/>
      <c r="GC611" s="1189"/>
      <c r="GD611" s="1189"/>
      <c r="GE611" s="1189"/>
      <c r="GF611" s="1189"/>
      <c r="GG611" s="1189"/>
      <c r="GH611" s="1189"/>
      <c r="GI611" s="1189"/>
      <c r="GJ611" s="1189"/>
      <c r="GK611" s="1189"/>
      <c r="GL611" s="1189"/>
      <c r="GM611" s="1189"/>
      <c r="GN611" s="1189"/>
      <c r="GO611" s="1189"/>
      <c r="GP611" s="1189"/>
      <c r="GQ611" s="1189"/>
      <c r="GR611" s="1189"/>
      <c r="GS611" s="1189"/>
      <c r="GT611" s="1189"/>
      <c r="GU611" s="1189"/>
    </row>
    <row r="612" spans="1:203" s="1236" customFormat="1" ht="21" customHeight="1" outlineLevel="1" x14ac:dyDescent="0.2">
      <c r="A612" s="1307" t="s">
        <v>1011</v>
      </c>
      <c r="B612" s="1252" t="s">
        <v>1715</v>
      </c>
      <c r="C612" s="1226" t="s">
        <v>1261</v>
      </c>
      <c r="D612" s="1226">
        <v>65</v>
      </c>
      <c r="E612" s="1222">
        <v>2000</v>
      </c>
      <c r="F612" s="1223">
        <f t="shared" si="855"/>
        <v>130000</v>
      </c>
      <c r="G612" s="1222">
        <v>11050</v>
      </c>
      <c r="H612" s="1223">
        <f t="shared" si="856"/>
        <v>718250</v>
      </c>
      <c r="I612" s="1169">
        <f t="shared" si="857"/>
        <v>848250</v>
      </c>
      <c r="J612" s="1169"/>
      <c r="K612" s="1224"/>
      <c r="L612" s="1225">
        <v>2000</v>
      </c>
      <c r="M612" s="1226">
        <f t="shared" si="858"/>
        <v>0</v>
      </c>
      <c r="N612" s="1225">
        <v>11050</v>
      </c>
      <c r="O612" s="1226">
        <f t="shared" si="859"/>
        <v>0</v>
      </c>
      <c r="P612" s="1173">
        <f t="shared" si="860"/>
        <v>0</v>
      </c>
      <c r="Q612" s="1224"/>
      <c r="R612" s="1225">
        <v>2000</v>
      </c>
      <c r="S612" s="1226">
        <f t="shared" si="861"/>
        <v>0</v>
      </c>
      <c r="T612" s="1225">
        <v>11050</v>
      </c>
      <c r="U612" s="1226">
        <f t="shared" si="862"/>
        <v>0</v>
      </c>
      <c r="V612" s="1173">
        <f t="shared" si="863"/>
        <v>0</v>
      </c>
      <c r="W612" s="1226">
        <v>61</v>
      </c>
      <c r="X612" s="1225">
        <v>2000</v>
      </c>
      <c r="Y612" s="1226">
        <f t="shared" si="864"/>
        <v>122000</v>
      </c>
      <c r="Z612" s="1225">
        <v>11050</v>
      </c>
      <c r="AA612" s="1226">
        <f t="shared" si="865"/>
        <v>674050</v>
      </c>
      <c r="AB612" s="1173">
        <f t="shared" si="866"/>
        <v>796050</v>
      </c>
      <c r="AC612" s="1224"/>
      <c r="AD612" s="1225">
        <v>2000</v>
      </c>
      <c r="AE612" s="1226">
        <f t="shared" si="867"/>
        <v>0</v>
      </c>
      <c r="AF612" s="1225">
        <v>11050</v>
      </c>
      <c r="AG612" s="1226">
        <f t="shared" si="868"/>
        <v>0</v>
      </c>
      <c r="AH612" s="1173">
        <f t="shared" si="869"/>
        <v>0</v>
      </c>
      <c r="AI612" s="1224"/>
      <c r="AJ612" s="1225">
        <v>2000</v>
      </c>
      <c r="AK612" s="1226">
        <f t="shared" si="870"/>
        <v>0</v>
      </c>
      <c r="AL612" s="1225">
        <v>11050</v>
      </c>
      <c r="AM612" s="1226">
        <f t="shared" si="871"/>
        <v>0</v>
      </c>
      <c r="AN612" s="1173">
        <f t="shared" si="872"/>
        <v>0</v>
      </c>
      <c r="AO612" s="1224"/>
      <c r="AP612" s="1225">
        <v>2000</v>
      </c>
      <c r="AQ612" s="1226">
        <f t="shared" si="873"/>
        <v>0</v>
      </c>
      <c r="AR612" s="1225">
        <v>11050</v>
      </c>
      <c r="AS612" s="1226">
        <f t="shared" si="874"/>
        <v>0</v>
      </c>
      <c r="AT612" s="1173">
        <f t="shared" si="875"/>
        <v>0</v>
      </c>
      <c r="AU612" s="1224"/>
      <c r="AV612" s="1225">
        <v>2000</v>
      </c>
      <c r="AW612" s="1226">
        <f t="shared" si="876"/>
        <v>0</v>
      </c>
      <c r="AX612" s="1225">
        <v>11050</v>
      </c>
      <c r="AY612" s="1226">
        <f t="shared" si="877"/>
        <v>0</v>
      </c>
      <c r="AZ612" s="1173">
        <f t="shared" si="878"/>
        <v>0</v>
      </c>
      <c r="BA612" s="1224"/>
      <c r="BB612" s="1222">
        <v>2000</v>
      </c>
      <c r="BC612" s="1223">
        <f t="shared" si="879"/>
        <v>0</v>
      </c>
      <c r="BD612" s="1222">
        <v>11050</v>
      </c>
      <c r="BE612" s="1223">
        <f t="shared" si="880"/>
        <v>0</v>
      </c>
      <c r="BF612" s="1169">
        <f t="shared" si="881"/>
        <v>0</v>
      </c>
      <c r="BG612" s="1169"/>
      <c r="BH612" s="1166">
        <f t="shared" si="888"/>
        <v>61</v>
      </c>
      <c r="BI612" s="1222">
        <v>2000</v>
      </c>
      <c r="BJ612" s="1223">
        <f t="shared" si="882"/>
        <v>122000</v>
      </c>
      <c r="BK612" s="1222">
        <v>11050</v>
      </c>
      <c r="BL612" s="1223">
        <f t="shared" si="883"/>
        <v>674050</v>
      </c>
      <c r="BM612" s="1169">
        <f t="shared" si="884"/>
        <v>796050</v>
      </c>
      <c r="BN612" s="1166">
        <f t="shared" si="889"/>
        <v>4</v>
      </c>
      <c r="BO612" s="1222">
        <v>2000</v>
      </c>
      <c r="BP612" s="1223">
        <f t="shared" si="885"/>
        <v>8000</v>
      </c>
      <c r="BQ612" s="1222">
        <v>11050</v>
      </c>
      <c r="BR612" s="1223">
        <f t="shared" si="886"/>
        <v>44200</v>
      </c>
      <c r="BS612" s="1169">
        <f t="shared" si="887"/>
        <v>52200</v>
      </c>
      <c r="BT612" s="1189"/>
      <c r="BU612" s="1189"/>
      <c r="BV612" s="1189"/>
      <c r="BW612" s="1189"/>
      <c r="BX612" s="1189"/>
      <c r="BY612" s="1189"/>
      <c r="BZ612" s="1189"/>
      <c r="CA612" s="1189"/>
      <c r="CB612" s="1189"/>
      <c r="CC612" s="1189"/>
      <c r="CD612" s="1189"/>
      <c r="CE612" s="1189"/>
      <c r="CF612" s="1189"/>
      <c r="CG612" s="1189"/>
      <c r="CH612" s="1189"/>
      <c r="CI612" s="1189"/>
      <c r="CJ612" s="1189"/>
      <c r="CK612" s="1189"/>
      <c r="CL612" s="1189"/>
      <c r="CM612" s="1189"/>
      <c r="CN612" s="1189"/>
      <c r="CO612" s="1189"/>
      <c r="CP612" s="1189"/>
      <c r="CQ612" s="1189"/>
      <c r="CR612" s="1189"/>
      <c r="CS612" s="1189"/>
      <c r="CT612" s="1189"/>
      <c r="CU612" s="1189"/>
      <c r="CV612" s="1189"/>
      <c r="CW612" s="1189"/>
      <c r="CX612" s="1189"/>
      <c r="CY612" s="1189"/>
      <c r="CZ612" s="1189"/>
      <c r="DA612" s="1189"/>
      <c r="DB612" s="1189"/>
      <c r="DC612" s="1189"/>
      <c r="DD612" s="1189"/>
      <c r="DE612" s="1189"/>
      <c r="DF612" s="1189"/>
      <c r="DG612" s="1189"/>
      <c r="DH612" s="1189"/>
      <c r="DI612" s="1189"/>
      <c r="DJ612" s="1189"/>
      <c r="DK612" s="1189"/>
      <c r="DL612" s="1189"/>
      <c r="DM612" s="1189"/>
      <c r="DN612" s="1189"/>
      <c r="DO612" s="1189"/>
      <c r="DP612" s="1189"/>
      <c r="DQ612" s="1189"/>
      <c r="DR612" s="1189"/>
      <c r="DS612" s="1189"/>
      <c r="DT612" s="1189"/>
      <c r="DU612" s="1189"/>
      <c r="DV612" s="1189"/>
      <c r="DW612" s="1189"/>
      <c r="DX612" s="1189"/>
      <c r="DY612" s="1189"/>
      <c r="DZ612" s="1189"/>
      <c r="EA612" s="1189"/>
      <c r="EB612" s="1189"/>
      <c r="EC612" s="1189"/>
      <c r="ED612" s="1189"/>
      <c r="EE612" s="1189"/>
      <c r="EF612" s="1189"/>
      <c r="EG612" s="1189"/>
      <c r="EH612" s="1189"/>
      <c r="EI612" s="1189"/>
      <c r="EJ612" s="1189"/>
      <c r="EK612" s="1189"/>
      <c r="EL612" s="1189"/>
      <c r="EM612" s="1189"/>
      <c r="EN612" s="1189"/>
      <c r="EO612" s="1189"/>
      <c r="EP612" s="1189"/>
      <c r="EQ612" s="1189"/>
      <c r="ER612" s="1189"/>
      <c r="ES612" s="1189"/>
      <c r="ET612" s="1189"/>
      <c r="EU612" s="1189"/>
      <c r="EV612" s="1189"/>
      <c r="EW612" s="1189"/>
      <c r="EX612" s="1189"/>
      <c r="EY612" s="1189"/>
      <c r="EZ612" s="1189"/>
      <c r="FA612" s="1189"/>
      <c r="FB612" s="1189"/>
      <c r="FC612" s="1189"/>
      <c r="FD612" s="1189"/>
      <c r="FE612" s="1189"/>
      <c r="FF612" s="1189"/>
      <c r="FG612" s="1189"/>
      <c r="FH612" s="1189"/>
      <c r="FI612" s="1189"/>
      <c r="FJ612" s="1189"/>
      <c r="FK612" s="1189"/>
      <c r="FL612" s="1189"/>
      <c r="FM612" s="1189"/>
      <c r="FN612" s="1189"/>
      <c r="FO612" s="1189"/>
      <c r="FP612" s="1189"/>
      <c r="FQ612" s="1189"/>
      <c r="FR612" s="1189"/>
      <c r="FS612" s="1189"/>
      <c r="FT612" s="1189"/>
      <c r="FU612" s="1189"/>
      <c r="FV612" s="1189"/>
      <c r="FW612" s="1189"/>
      <c r="FX612" s="1189"/>
      <c r="FY612" s="1189"/>
      <c r="FZ612" s="1189"/>
      <c r="GA612" s="1189"/>
      <c r="GB612" s="1189"/>
      <c r="GC612" s="1189"/>
      <c r="GD612" s="1189"/>
      <c r="GE612" s="1189"/>
      <c r="GF612" s="1189"/>
      <c r="GG612" s="1189"/>
      <c r="GH612" s="1189"/>
      <c r="GI612" s="1189"/>
      <c r="GJ612" s="1189"/>
      <c r="GK612" s="1189"/>
      <c r="GL612" s="1189"/>
      <c r="GM612" s="1189"/>
      <c r="GN612" s="1189"/>
      <c r="GO612" s="1189"/>
      <c r="GP612" s="1189"/>
      <c r="GQ612" s="1189"/>
      <c r="GR612" s="1189"/>
      <c r="GS612" s="1189"/>
      <c r="GT612" s="1189"/>
      <c r="GU612" s="1189"/>
    </row>
    <row r="613" spans="1:203" s="1236" customFormat="1" ht="16.5" hidden="1" customHeight="1" outlineLevel="1" x14ac:dyDescent="0.2">
      <c r="A613" s="1307" t="s">
        <v>1012</v>
      </c>
      <c r="B613" s="1252" t="s">
        <v>400</v>
      </c>
      <c r="C613" s="1226" t="s">
        <v>378</v>
      </c>
      <c r="D613" s="1226">
        <v>330</v>
      </c>
      <c r="E613" s="1229">
        <v>662.4</v>
      </c>
      <c r="F613" s="1223">
        <f>D613*E613</f>
        <v>218592</v>
      </c>
      <c r="G613" s="1229">
        <v>1120</v>
      </c>
      <c r="H613" s="1223">
        <f>D613*G613</f>
        <v>369600</v>
      </c>
      <c r="I613" s="1169">
        <f t="shared" si="857"/>
        <v>588192</v>
      </c>
      <c r="J613" s="1169"/>
      <c r="K613" s="1224"/>
      <c r="L613" s="1230">
        <v>662.4</v>
      </c>
      <c r="M613" s="1226">
        <f>K613*L613</f>
        <v>0</v>
      </c>
      <c r="N613" s="1230">
        <v>1120</v>
      </c>
      <c r="O613" s="1226">
        <f>K613*N613</f>
        <v>0</v>
      </c>
      <c r="P613" s="1173">
        <f t="shared" si="860"/>
        <v>0</v>
      </c>
      <c r="Q613" s="1224"/>
      <c r="R613" s="1230">
        <v>662.4</v>
      </c>
      <c r="S613" s="1226">
        <f>Q613*R613</f>
        <v>0</v>
      </c>
      <c r="T613" s="1230">
        <v>1120</v>
      </c>
      <c r="U613" s="1226">
        <f>Q613*T613</f>
        <v>0</v>
      </c>
      <c r="V613" s="1173">
        <f t="shared" si="863"/>
        <v>0</v>
      </c>
      <c r="W613" s="1226"/>
      <c r="X613" s="1230">
        <v>662.4</v>
      </c>
      <c r="Y613" s="1226">
        <f>W613*X613</f>
        <v>0</v>
      </c>
      <c r="Z613" s="1230">
        <v>1120</v>
      </c>
      <c r="AA613" s="1226">
        <f>W613*Z613</f>
        <v>0</v>
      </c>
      <c r="AB613" s="1173">
        <f t="shared" si="866"/>
        <v>0</v>
      </c>
      <c r="AC613" s="1224"/>
      <c r="AD613" s="1230">
        <v>662.4</v>
      </c>
      <c r="AE613" s="1226">
        <f>AC613*AD613</f>
        <v>0</v>
      </c>
      <c r="AF613" s="1230">
        <v>1120</v>
      </c>
      <c r="AG613" s="1226">
        <f>AC613*AF613</f>
        <v>0</v>
      </c>
      <c r="AH613" s="1173">
        <f t="shared" si="869"/>
        <v>0</v>
      </c>
      <c r="AI613" s="1224"/>
      <c r="AJ613" s="1230">
        <v>662.4</v>
      </c>
      <c r="AK613" s="1226">
        <f>AI613*AJ613</f>
        <v>0</v>
      </c>
      <c r="AL613" s="1230">
        <v>1120</v>
      </c>
      <c r="AM613" s="1226">
        <f>AI613*AL613</f>
        <v>0</v>
      </c>
      <c r="AN613" s="1173">
        <f t="shared" si="872"/>
        <v>0</v>
      </c>
      <c r="AO613" s="1224"/>
      <c r="AP613" s="1230">
        <v>662.4</v>
      </c>
      <c r="AQ613" s="1226">
        <f>AO613*AP613</f>
        <v>0</v>
      </c>
      <c r="AR613" s="1230">
        <v>1120</v>
      </c>
      <c r="AS613" s="1226">
        <f>AO613*AR613</f>
        <v>0</v>
      </c>
      <c r="AT613" s="1173">
        <f t="shared" si="875"/>
        <v>0</v>
      </c>
      <c r="AU613" s="1224"/>
      <c r="AV613" s="1230">
        <v>662.4</v>
      </c>
      <c r="AW613" s="1226">
        <f>AU613*AV613</f>
        <v>0</v>
      </c>
      <c r="AX613" s="1230">
        <v>1120</v>
      </c>
      <c r="AY613" s="1226">
        <f>AU613*AX613</f>
        <v>0</v>
      </c>
      <c r="AZ613" s="1173">
        <f t="shared" si="878"/>
        <v>0</v>
      </c>
      <c r="BA613" s="1224"/>
      <c r="BB613" s="1229">
        <v>662.4</v>
      </c>
      <c r="BC613" s="1223">
        <f>BA613*BB613</f>
        <v>0</v>
      </c>
      <c r="BD613" s="1229">
        <v>1120</v>
      </c>
      <c r="BE613" s="1223">
        <f>BA613*BD613</f>
        <v>0</v>
      </c>
      <c r="BF613" s="1169">
        <f t="shared" si="881"/>
        <v>0</v>
      </c>
      <c r="BG613" s="1169"/>
      <c r="BH613" s="1166">
        <f t="shared" si="888"/>
        <v>0</v>
      </c>
      <c r="BI613" s="1229">
        <v>662.4</v>
      </c>
      <c r="BJ613" s="1223">
        <f>BH613*BI613</f>
        <v>0</v>
      </c>
      <c r="BK613" s="1229">
        <v>1120</v>
      </c>
      <c r="BL613" s="1223">
        <f>BH613*BK613</f>
        <v>0</v>
      </c>
      <c r="BM613" s="1169">
        <f t="shared" si="884"/>
        <v>0</v>
      </c>
      <c r="BN613" s="1166">
        <f t="shared" si="889"/>
        <v>330</v>
      </c>
      <c r="BO613" s="1229">
        <v>662.4</v>
      </c>
      <c r="BP613" s="1223">
        <f>BN613*BO613</f>
        <v>218592</v>
      </c>
      <c r="BQ613" s="1229">
        <v>1120</v>
      </c>
      <c r="BR613" s="1223">
        <f>BN613*BQ613</f>
        <v>369600</v>
      </c>
      <c r="BS613" s="1169">
        <f t="shared" si="887"/>
        <v>588192</v>
      </c>
      <c r="BT613" s="1189"/>
      <c r="BU613" s="1189"/>
      <c r="BV613" s="1189"/>
      <c r="BW613" s="1189"/>
      <c r="BX613" s="1189"/>
      <c r="BY613" s="1189"/>
      <c r="BZ613" s="1189"/>
      <c r="CA613" s="1189"/>
      <c r="CB613" s="1189"/>
      <c r="CC613" s="1189"/>
      <c r="CD613" s="1189"/>
      <c r="CE613" s="1189"/>
      <c r="CF613" s="1189"/>
      <c r="CG613" s="1189"/>
      <c r="CH613" s="1189"/>
      <c r="CI613" s="1189"/>
      <c r="CJ613" s="1189"/>
      <c r="CK613" s="1189"/>
      <c r="CL613" s="1189"/>
      <c r="CM613" s="1189"/>
      <c r="CN613" s="1189"/>
      <c r="CO613" s="1189"/>
      <c r="CP613" s="1189"/>
      <c r="CQ613" s="1189"/>
      <c r="CR613" s="1189"/>
      <c r="CS613" s="1189"/>
      <c r="CT613" s="1189"/>
      <c r="CU613" s="1189"/>
      <c r="CV613" s="1189"/>
      <c r="CW613" s="1189"/>
      <c r="CX613" s="1189"/>
      <c r="CY613" s="1189"/>
      <c r="CZ613" s="1189"/>
      <c r="DA613" s="1189"/>
      <c r="DB613" s="1189"/>
      <c r="DC613" s="1189"/>
      <c r="DD613" s="1189"/>
      <c r="DE613" s="1189"/>
      <c r="DF613" s="1189"/>
      <c r="DG613" s="1189"/>
      <c r="DH613" s="1189"/>
      <c r="DI613" s="1189"/>
      <c r="DJ613" s="1189"/>
      <c r="DK613" s="1189"/>
      <c r="DL613" s="1189"/>
      <c r="DM613" s="1189"/>
      <c r="DN613" s="1189"/>
      <c r="DO613" s="1189"/>
      <c r="DP613" s="1189"/>
      <c r="DQ613" s="1189"/>
      <c r="DR613" s="1189"/>
      <c r="DS613" s="1189"/>
      <c r="DT613" s="1189"/>
      <c r="DU613" s="1189"/>
      <c r="DV613" s="1189"/>
      <c r="DW613" s="1189"/>
      <c r="DX613" s="1189"/>
      <c r="DY613" s="1189"/>
      <c r="DZ613" s="1189"/>
      <c r="EA613" s="1189"/>
      <c r="EB613" s="1189"/>
      <c r="EC613" s="1189"/>
      <c r="ED613" s="1189"/>
      <c r="EE613" s="1189"/>
      <c r="EF613" s="1189"/>
      <c r="EG613" s="1189"/>
      <c r="EH613" s="1189"/>
      <c r="EI613" s="1189"/>
      <c r="EJ613" s="1189"/>
      <c r="EK613" s="1189"/>
      <c r="EL613" s="1189"/>
      <c r="EM613" s="1189"/>
      <c r="EN613" s="1189"/>
      <c r="EO613" s="1189"/>
      <c r="EP613" s="1189"/>
      <c r="EQ613" s="1189"/>
      <c r="ER613" s="1189"/>
      <c r="ES613" s="1189"/>
      <c r="ET613" s="1189"/>
      <c r="EU613" s="1189"/>
      <c r="EV613" s="1189"/>
      <c r="EW613" s="1189"/>
      <c r="EX613" s="1189"/>
      <c r="EY613" s="1189"/>
      <c r="EZ613" s="1189"/>
      <c r="FA613" s="1189"/>
      <c r="FB613" s="1189"/>
      <c r="FC613" s="1189"/>
      <c r="FD613" s="1189"/>
      <c r="FE613" s="1189"/>
      <c r="FF613" s="1189"/>
      <c r="FG613" s="1189"/>
      <c r="FH613" s="1189"/>
      <c r="FI613" s="1189"/>
      <c r="FJ613" s="1189"/>
      <c r="FK613" s="1189"/>
      <c r="FL613" s="1189"/>
      <c r="FM613" s="1189"/>
      <c r="FN613" s="1189"/>
      <c r="FO613" s="1189"/>
      <c r="FP613" s="1189"/>
      <c r="FQ613" s="1189"/>
      <c r="FR613" s="1189"/>
      <c r="FS613" s="1189"/>
      <c r="FT613" s="1189"/>
      <c r="FU613" s="1189"/>
      <c r="FV613" s="1189"/>
      <c r="FW613" s="1189"/>
      <c r="FX613" s="1189"/>
      <c r="FY613" s="1189"/>
      <c r="FZ613" s="1189"/>
      <c r="GA613" s="1189"/>
      <c r="GB613" s="1189"/>
      <c r="GC613" s="1189"/>
      <c r="GD613" s="1189"/>
      <c r="GE613" s="1189"/>
      <c r="GF613" s="1189"/>
      <c r="GG613" s="1189"/>
      <c r="GH613" s="1189"/>
      <c r="GI613" s="1189"/>
      <c r="GJ613" s="1189"/>
      <c r="GK613" s="1189"/>
      <c r="GL613" s="1189"/>
      <c r="GM613" s="1189"/>
      <c r="GN613" s="1189"/>
      <c r="GO613" s="1189"/>
      <c r="GP613" s="1189"/>
      <c r="GQ613" s="1189"/>
      <c r="GR613" s="1189"/>
      <c r="GS613" s="1189"/>
      <c r="GT613" s="1189"/>
      <c r="GU613" s="1189"/>
    </row>
    <row r="614" spans="1:203" s="1189" customFormat="1" ht="17.25" hidden="1" customHeight="1" outlineLevel="1" x14ac:dyDescent="0.2">
      <c r="A614" s="1307" t="s">
        <v>1013</v>
      </c>
      <c r="B614" s="1228" t="s">
        <v>1662</v>
      </c>
      <c r="C614" s="1173" t="s">
        <v>32</v>
      </c>
      <c r="D614" s="1173">
        <v>330</v>
      </c>
      <c r="E614" s="1229">
        <v>176</v>
      </c>
      <c r="F614" s="1223">
        <f>D614*E614</f>
        <v>58080</v>
      </c>
      <c r="G614" s="1229">
        <v>239</v>
      </c>
      <c r="H614" s="1223">
        <f>D614*G614</f>
        <v>78870</v>
      </c>
      <c r="I614" s="1169">
        <f t="shared" si="857"/>
        <v>136950</v>
      </c>
      <c r="J614" s="1169"/>
      <c r="K614" s="1224"/>
      <c r="L614" s="1230">
        <v>176</v>
      </c>
      <c r="M614" s="1226">
        <f>K614*L614</f>
        <v>0</v>
      </c>
      <c r="N614" s="1230">
        <v>239</v>
      </c>
      <c r="O614" s="1226">
        <f>K614*N614</f>
        <v>0</v>
      </c>
      <c r="P614" s="1173">
        <f t="shared" si="860"/>
        <v>0</v>
      </c>
      <c r="Q614" s="1224"/>
      <c r="R614" s="1230">
        <v>176</v>
      </c>
      <c r="S614" s="1226">
        <f>Q614*R614</f>
        <v>0</v>
      </c>
      <c r="T614" s="1230">
        <v>239</v>
      </c>
      <c r="U614" s="1226">
        <f>Q614*T614</f>
        <v>0</v>
      </c>
      <c r="V614" s="1173">
        <f t="shared" si="863"/>
        <v>0</v>
      </c>
      <c r="W614" s="1226"/>
      <c r="X614" s="1230">
        <v>176</v>
      </c>
      <c r="Y614" s="1226">
        <f>W614*X614</f>
        <v>0</v>
      </c>
      <c r="Z614" s="1230">
        <v>239</v>
      </c>
      <c r="AA614" s="1226">
        <f>W614*Z614</f>
        <v>0</v>
      </c>
      <c r="AB614" s="1173">
        <f t="shared" si="866"/>
        <v>0</v>
      </c>
      <c r="AC614" s="1224"/>
      <c r="AD614" s="1230">
        <v>176</v>
      </c>
      <c r="AE614" s="1226">
        <f>AC614*AD614</f>
        <v>0</v>
      </c>
      <c r="AF614" s="1230">
        <v>239</v>
      </c>
      <c r="AG614" s="1226">
        <f>AC614*AF614</f>
        <v>0</v>
      </c>
      <c r="AH614" s="1173">
        <f t="shared" si="869"/>
        <v>0</v>
      </c>
      <c r="AI614" s="1224"/>
      <c r="AJ614" s="1230">
        <v>176</v>
      </c>
      <c r="AK614" s="1226">
        <f>AI614*AJ614</f>
        <v>0</v>
      </c>
      <c r="AL614" s="1230">
        <v>239</v>
      </c>
      <c r="AM614" s="1226">
        <f>AI614*AL614</f>
        <v>0</v>
      </c>
      <c r="AN614" s="1173">
        <f t="shared" si="872"/>
        <v>0</v>
      </c>
      <c r="AO614" s="1224"/>
      <c r="AP614" s="1230">
        <v>176</v>
      </c>
      <c r="AQ614" s="1226">
        <f>AO614*AP614</f>
        <v>0</v>
      </c>
      <c r="AR614" s="1230">
        <v>239</v>
      </c>
      <c r="AS614" s="1226">
        <f>AO614*AR614</f>
        <v>0</v>
      </c>
      <c r="AT614" s="1173">
        <f t="shared" si="875"/>
        <v>0</v>
      </c>
      <c r="AU614" s="1224"/>
      <c r="AV614" s="1230">
        <v>176</v>
      </c>
      <c r="AW614" s="1226">
        <f>AU614*AV614</f>
        <v>0</v>
      </c>
      <c r="AX614" s="1230">
        <v>239</v>
      </c>
      <c r="AY614" s="1226">
        <f>AU614*AX614</f>
        <v>0</v>
      </c>
      <c r="AZ614" s="1173">
        <f t="shared" si="878"/>
        <v>0</v>
      </c>
      <c r="BA614" s="1224"/>
      <c r="BB614" s="1229">
        <v>176</v>
      </c>
      <c r="BC614" s="1223">
        <f>BA614*BB614</f>
        <v>0</v>
      </c>
      <c r="BD614" s="1229">
        <v>239</v>
      </c>
      <c r="BE614" s="1223">
        <f>BA614*BD614</f>
        <v>0</v>
      </c>
      <c r="BF614" s="1169">
        <f t="shared" si="881"/>
        <v>0</v>
      </c>
      <c r="BG614" s="1169"/>
      <c r="BH614" s="1166">
        <f t="shared" si="888"/>
        <v>0</v>
      </c>
      <c r="BI614" s="1229">
        <v>176</v>
      </c>
      <c r="BJ614" s="1223">
        <f>BH614*BI614</f>
        <v>0</v>
      </c>
      <c r="BK614" s="1229">
        <v>239</v>
      </c>
      <c r="BL614" s="1223">
        <f>BH614*BK614</f>
        <v>0</v>
      </c>
      <c r="BM614" s="1169">
        <f t="shared" si="884"/>
        <v>0</v>
      </c>
      <c r="BN614" s="1166">
        <f t="shared" si="889"/>
        <v>330</v>
      </c>
      <c r="BO614" s="1229">
        <v>176</v>
      </c>
      <c r="BP614" s="1223">
        <f>BN614*BO614</f>
        <v>58080</v>
      </c>
      <c r="BQ614" s="1229">
        <v>239</v>
      </c>
      <c r="BR614" s="1223">
        <f>BN614*BQ614</f>
        <v>78870</v>
      </c>
      <c r="BS614" s="1169">
        <f t="shared" si="887"/>
        <v>136950</v>
      </c>
    </row>
    <row r="615" spans="1:203" s="1189" customFormat="1" hidden="1" outlineLevel="1" x14ac:dyDescent="0.2">
      <c r="A615" s="1307" t="s">
        <v>1014</v>
      </c>
      <c r="B615" s="1252" t="s">
        <v>1381</v>
      </c>
      <c r="C615" s="1226" t="s">
        <v>378</v>
      </c>
      <c r="D615" s="1173">
        <v>24</v>
      </c>
      <c r="E615" s="1229">
        <v>838.4</v>
      </c>
      <c r="F615" s="1223">
        <f>D615*E615</f>
        <v>20121.599999999999</v>
      </c>
      <c r="G615" s="1229">
        <v>1259</v>
      </c>
      <c r="H615" s="1223">
        <f>D615*G615</f>
        <v>30216</v>
      </c>
      <c r="I615" s="1169">
        <f t="shared" si="857"/>
        <v>50337.599999999999</v>
      </c>
      <c r="J615" s="1169"/>
      <c r="K615" s="1224"/>
      <c r="L615" s="1230">
        <v>838.4</v>
      </c>
      <c r="M615" s="1226">
        <f>K615*L615</f>
        <v>0</v>
      </c>
      <c r="N615" s="1230">
        <v>1259</v>
      </c>
      <c r="O615" s="1226">
        <f>K615*N615</f>
        <v>0</v>
      </c>
      <c r="P615" s="1173">
        <f t="shared" si="860"/>
        <v>0</v>
      </c>
      <c r="Q615" s="1224"/>
      <c r="R615" s="1230">
        <v>838.4</v>
      </c>
      <c r="S615" s="1226">
        <f>Q615*R615</f>
        <v>0</v>
      </c>
      <c r="T615" s="1230">
        <v>1259</v>
      </c>
      <c r="U615" s="1226">
        <f>Q615*T615</f>
        <v>0</v>
      </c>
      <c r="V615" s="1173">
        <f t="shared" si="863"/>
        <v>0</v>
      </c>
      <c r="W615" s="1226"/>
      <c r="X615" s="1230">
        <v>838.4</v>
      </c>
      <c r="Y615" s="1226">
        <f>W615*X615</f>
        <v>0</v>
      </c>
      <c r="Z615" s="1230">
        <v>1259</v>
      </c>
      <c r="AA615" s="1226">
        <f>W615*Z615</f>
        <v>0</v>
      </c>
      <c r="AB615" s="1173">
        <f t="shared" si="866"/>
        <v>0</v>
      </c>
      <c r="AC615" s="1224"/>
      <c r="AD615" s="1230">
        <v>838.4</v>
      </c>
      <c r="AE615" s="1226">
        <f>AC615*AD615</f>
        <v>0</v>
      </c>
      <c r="AF615" s="1230">
        <v>1259</v>
      </c>
      <c r="AG615" s="1226">
        <f>AC615*AF615</f>
        <v>0</v>
      </c>
      <c r="AH615" s="1173">
        <f t="shared" si="869"/>
        <v>0</v>
      </c>
      <c r="AI615" s="1224"/>
      <c r="AJ615" s="1230">
        <v>838.4</v>
      </c>
      <c r="AK615" s="1226">
        <f>AI615*AJ615</f>
        <v>0</v>
      </c>
      <c r="AL615" s="1230">
        <v>1259</v>
      </c>
      <c r="AM615" s="1226">
        <f>AI615*AL615</f>
        <v>0</v>
      </c>
      <c r="AN615" s="1173">
        <f t="shared" si="872"/>
        <v>0</v>
      </c>
      <c r="AO615" s="1224"/>
      <c r="AP615" s="1230">
        <v>838.4</v>
      </c>
      <c r="AQ615" s="1226">
        <f>AO615*AP615</f>
        <v>0</v>
      </c>
      <c r="AR615" s="1230">
        <v>1259</v>
      </c>
      <c r="AS615" s="1226">
        <f>AO615*AR615</f>
        <v>0</v>
      </c>
      <c r="AT615" s="1173">
        <f t="shared" si="875"/>
        <v>0</v>
      </c>
      <c r="AU615" s="1224"/>
      <c r="AV615" s="1230">
        <v>838.4</v>
      </c>
      <c r="AW615" s="1226">
        <f>AU615*AV615</f>
        <v>0</v>
      </c>
      <c r="AX615" s="1230">
        <v>1259</v>
      </c>
      <c r="AY615" s="1226">
        <f>AU615*AX615</f>
        <v>0</v>
      </c>
      <c r="AZ615" s="1173">
        <f t="shared" si="878"/>
        <v>0</v>
      </c>
      <c r="BA615" s="1224"/>
      <c r="BB615" s="1229">
        <v>838.4</v>
      </c>
      <c r="BC615" s="1223">
        <f>BA615*BB615</f>
        <v>0</v>
      </c>
      <c r="BD615" s="1229">
        <v>1259</v>
      </c>
      <c r="BE615" s="1223">
        <f>BA615*BD615</f>
        <v>0</v>
      </c>
      <c r="BF615" s="1169">
        <f t="shared" si="881"/>
        <v>0</v>
      </c>
      <c r="BG615" s="1169"/>
      <c r="BH615" s="1166">
        <f t="shared" si="888"/>
        <v>0</v>
      </c>
      <c r="BI615" s="1229">
        <v>838.4</v>
      </c>
      <c r="BJ615" s="1223">
        <f>BH615*BI615</f>
        <v>0</v>
      </c>
      <c r="BK615" s="1229">
        <v>1259</v>
      </c>
      <c r="BL615" s="1223">
        <f>BH615*BK615</f>
        <v>0</v>
      </c>
      <c r="BM615" s="1169">
        <f t="shared" si="884"/>
        <v>0</v>
      </c>
      <c r="BN615" s="1166">
        <f t="shared" si="889"/>
        <v>24</v>
      </c>
      <c r="BO615" s="1229">
        <v>838.4</v>
      </c>
      <c r="BP615" s="1223">
        <f>BN615*BO615</f>
        <v>20121.599999999999</v>
      </c>
      <c r="BQ615" s="1229">
        <v>1259</v>
      </c>
      <c r="BR615" s="1223">
        <f>BN615*BQ615</f>
        <v>30216</v>
      </c>
      <c r="BS615" s="1169">
        <f t="shared" si="887"/>
        <v>50337.599999999999</v>
      </c>
    </row>
    <row r="616" spans="1:203" s="1189" customFormat="1" hidden="1" outlineLevel="1" x14ac:dyDescent="0.2">
      <c r="A616" s="1307" t="s">
        <v>1015</v>
      </c>
      <c r="B616" s="1228" t="s">
        <v>1420</v>
      </c>
      <c r="C616" s="1173" t="s">
        <v>1261</v>
      </c>
      <c r="D616" s="1173">
        <v>400</v>
      </c>
      <c r="E616" s="1229">
        <v>0</v>
      </c>
      <c r="F616" s="1223"/>
      <c r="G616" s="1229">
        <v>81</v>
      </c>
      <c r="H616" s="1223">
        <f>D616*G616</f>
        <v>32400</v>
      </c>
      <c r="I616" s="1169">
        <f t="shared" si="857"/>
        <v>32400</v>
      </c>
      <c r="J616" s="1169"/>
      <c r="K616" s="1224"/>
      <c r="L616" s="1230">
        <v>0</v>
      </c>
      <c r="M616" s="1226"/>
      <c r="N616" s="1230">
        <v>81</v>
      </c>
      <c r="O616" s="1226">
        <f>K616*N616</f>
        <v>0</v>
      </c>
      <c r="P616" s="1173">
        <f t="shared" si="860"/>
        <v>0</v>
      </c>
      <c r="Q616" s="1224"/>
      <c r="R616" s="1230">
        <v>0</v>
      </c>
      <c r="S616" s="1226"/>
      <c r="T616" s="1230">
        <v>81</v>
      </c>
      <c r="U616" s="1226">
        <f>Q616*T616</f>
        <v>0</v>
      </c>
      <c r="V616" s="1173">
        <f t="shared" si="863"/>
        <v>0</v>
      </c>
      <c r="W616" s="1226"/>
      <c r="X616" s="1230">
        <v>0</v>
      </c>
      <c r="Y616" s="1226"/>
      <c r="Z616" s="1230">
        <v>81</v>
      </c>
      <c r="AA616" s="1226">
        <f>W616*Z616</f>
        <v>0</v>
      </c>
      <c r="AB616" s="1173">
        <f t="shared" si="866"/>
        <v>0</v>
      </c>
      <c r="AC616" s="1224"/>
      <c r="AD616" s="1230">
        <v>0</v>
      </c>
      <c r="AE616" s="1226"/>
      <c r="AF616" s="1230">
        <v>81</v>
      </c>
      <c r="AG616" s="1226">
        <f>AC616*AF616</f>
        <v>0</v>
      </c>
      <c r="AH616" s="1173">
        <f t="shared" si="869"/>
        <v>0</v>
      </c>
      <c r="AI616" s="1224"/>
      <c r="AJ616" s="1230">
        <v>0</v>
      </c>
      <c r="AK616" s="1226"/>
      <c r="AL616" s="1230">
        <v>81</v>
      </c>
      <c r="AM616" s="1226">
        <f>AI616*AL616</f>
        <v>0</v>
      </c>
      <c r="AN616" s="1173">
        <f t="shared" si="872"/>
        <v>0</v>
      </c>
      <c r="AO616" s="1224"/>
      <c r="AP616" s="1230">
        <v>0</v>
      </c>
      <c r="AQ616" s="1226"/>
      <c r="AR616" s="1230">
        <v>81</v>
      </c>
      <c r="AS616" s="1226">
        <f>AO616*AR616</f>
        <v>0</v>
      </c>
      <c r="AT616" s="1173">
        <f t="shared" si="875"/>
        <v>0</v>
      </c>
      <c r="AU616" s="1224"/>
      <c r="AV616" s="1230">
        <v>0</v>
      </c>
      <c r="AW616" s="1226"/>
      <c r="AX616" s="1230">
        <v>81</v>
      </c>
      <c r="AY616" s="1226">
        <f>AU616*AX616</f>
        <v>0</v>
      </c>
      <c r="AZ616" s="1173">
        <f t="shared" si="878"/>
        <v>0</v>
      </c>
      <c r="BA616" s="1224"/>
      <c r="BB616" s="1229">
        <v>0</v>
      </c>
      <c r="BC616" s="1223"/>
      <c r="BD616" s="1229">
        <v>81</v>
      </c>
      <c r="BE616" s="1223">
        <f>BA616*BD616</f>
        <v>0</v>
      </c>
      <c r="BF616" s="1169">
        <f t="shared" si="881"/>
        <v>0</v>
      </c>
      <c r="BG616" s="1169"/>
      <c r="BH616" s="1166">
        <f t="shared" si="888"/>
        <v>0</v>
      </c>
      <c r="BI616" s="1229">
        <v>0</v>
      </c>
      <c r="BJ616" s="1223"/>
      <c r="BK616" s="1229">
        <v>81</v>
      </c>
      <c r="BL616" s="1223">
        <f>BH616*BK616</f>
        <v>0</v>
      </c>
      <c r="BM616" s="1169">
        <f t="shared" si="884"/>
        <v>0</v>
      </c>
      <c r="BN616" s="1166">
        <f t="shared" si="889"/>
        <v>400</v>
      </c>
      <c r="BO616" s="1229">
        <v>0</v>
      </c>
      <c r="BP616" s="1223"/>
      <c r="BQ616" s="1229">
        <v>81</v>
      </c>
      <c r="BR616" s="1223">
        <f>BN616*BQ616</f>
        <v>32400</v>
      </c>
      <c r="BS616" s="1169">
        <f t="shared" si="887"/>
        <v>32400</v>
      </c>
    </row>
    <row r="617" spans="1:203" s="1189" customFormat="1" outlineLevel="1" x14ac:dyDescent="0.2">
      <c r="A617" s="1307" t="s">
        <v>1016</v>
      </c>
      <c r="B617" s="1228" t="s">
        <v>469</v>
      </c>
      <c r="C617" s="1173" t="s">
        <v>32</v>
      </c>
      <c r="D617" s="1173">
        <v>1420</v>
      </c>
      <c r="E617" s="1229">
        <v>458.5</v>
      </c>
      <c r="F617" s="1223">
        <f>D617*E617</f>
        <v>651070</v>
      </c>
      <c r="G617" s="1229">
        <v>369</v>
      </c>
      <c r="H617" s="1223">
        <f t="shared" ref="H617:H633" si="890">D617*G617</f>
        <v>523980</v>
      </c>
      <c r="I617" s="1169">
        <f t="shared" si="857"/>
        <v>1175050</v>
      </c>
      <c r="J617" s="1169"/>
      <c r="K617" s="1224"/>
      <c r="L617" s="1230">
        <v>458.5</v>
      </c>
      <c r="M617" s="1226">
        <f>K617*L617</f>
        <v>0</v>
      </c>
      <c r="N617" s="1230">
        <v>369</v>
      </c>
      <c r="O617" s="1226">
        <f t="shared" ref="O617:O633" si="891">K617*N617</f>
        <v>0</v>
      </c>
      <c r="P617" s="1173">
        <f t="shared" si="860"/>
        <v>0</v>
      </c>
      <c r="Q617" s="1224">
        <v>300</v>
      </c>
      <c r="R617" s="1230">
        <v>458.5</v>
      </c>
      <c r="S617" s="1226">
        <f>Q617*R617</f>
        <v>137550</v>
      </c>
      <c r="T617" s="1230">
        <v>369</v>
      </c>
      <c r="U617" s="1226">
        <f t="shared" ref="U617:U633" si="892">Q617*T617</f>
        <v>110700</v>
      </c>
      <c r="V617" s="1173">
        <f t="shared" si="863"/>
        <v>248250</v>
      </c>
      <c r="W617" s="1226">
        <v>600</v>
      </c>
      <c r="X617" s="1230">
        <v>458.5</v>
      </c>
      <c r="Y617" s="1226">
        <f>W617*X617</f>
        <v>275100</v>
      </c>
      <c r="Z617" s="1230">
        <v>369</v>
      </c>
      <c r="AA617" s="1226">
        <f t="shared" ref="AA617:AA633" si="893">W617*Z617</f>
        <v>221400</v>
      </c>
      <c r="AB617" s="1173">
        <f t="shared" si="866"/>
        <v>496500</v>
      </c>
      <c r="AC617" s="1224"/>
      <c r="AD617" s="1230">
        <v>458.5</v>
      </c>
      <c r="AE617" s="1226">
        <f>AC617*AD617</f>
        <v>0</v>
      </c>
      <c r="AF617" s="1230">
        <v>369</v>
      </c>
      <c r="AG617" s="1226">
        <f t="shared" ref="AG617:AG633" si="894">AC617*AF617</f>
        <v>0</v>
      </c>
      <c r="AH617" s="1173">
        <f t="shared" si="869"/>
        <v>0</v>
      </c>
      <c r="AI617" s="1224"/>
      <c r="AJ617" s="1230">
        <v>458.5</v>
      </c>
      <c r="AK617" s="1226">
        <f>AI617*AJ617</f>
        <v>0</v>
      </c>
      <c r="AL617" s="1230">
        <v>369</v>
      </c>
      <c r="AM617" s="1226">
        <f t="shared" ref="AM617:AM633" si="895">AI617*AL617</f>
        <v>0</v>
      </c>
      <c r="AN617" s="1173">
        <f t="shared" si="872"/>
        <v>0</v>
      </c>
      <c r="AO617" s="1224"/>
      <c r="AP617" s="1230">
        <v>458.5</v>
      </c>
      <c r="AQ617" s="1226">
        <f>AO617*AP617</f>
        <v>0</v>
      </c>
      <c r="AR617" s="1230">
        <v>369</v>
      </c>
      <c r="AS617" s="1226">
        <f t="shared" ref="AS617:AS633" si="896">AO617*AR617</f>
        <v>0</v>
      </c>
      <c r="AT617" s="1173">
        <f t="shared" si="875"/>
        <v>0</v>
      </c>
      <c r="AU617" s="1224"/>
      <c r="AV617" s="1230">
        <v>458.5</v>
      </c>
      <c r="AW617" s="1226">
        <f>AU617*AV617</f>
        <v>0</v>
      </c>
      <c r="AX617" s="1230">
        <v>369</v>
      </c>
      <c r="AY617" s="1226">
        <f t="shared" ref="AY617:AY633" si="897">AU617*AX617</f>
        <v>0</v>
      </c>
      <c r="AZ617" s="1173">
        <f t="shared" si="878"/>
        <v>0</v>
      </c>
      <c r="BA617" s="1224"/>
      <c r="BB617" s="1229">
        <v>458.5</v>
      </c>
      <c r="BC617" s="1223">
        <f>BA617*BB617</f>
        <v>0</v>
      </c>
      <c r="BD617" s="1229">
        <v>369</v>
      </c>
      <c r="BE617" s="1223">
        <f t="shared" ref="BE617:BE633" si="898">BA617*BD617</f>
        <v>0</v>
      </c>
      <c r="BF617" s="1169">
        <f t="shared" si="881"/>
        <v>0</v>
      </c>
      <c r="BG617" s="1169"/>
      <c r="BH617" s="1166">
        <f t="shared" si="888"/>
        <v>900</v>
      </c>
      <c r="BI617" s="1229">
        <v>458.5</v>
      </c>
      <c r="BJ617" s="1223">
        <f>BH617*BI617</f>
        <v>412650</v>
      </c>
      <c r="BK617" s="1229">
        <v>369</v>
      </c>
      <c r="BL617" s="1223">
        <f t="shared" ref="BL617:BL633" si="899">BH617*BK617</f>
        <v>332100</v>
      </c>
      <c r="BM617" s="1169">
        <f t="shared" si="884"/>
        <v>744750</v>
      </c>
      <c r="BN617" s="1166">
        <f t="shared" si="889"/>
        <v>520</v>
      </c>
      <c r="BO617" s="1229">
        <v>458.5</v>
      </c>
      <c r="BP617" s="1223">
        <f>BN617*BO617</f>
        <v>238420</v>
      </c>
      <c r="BQ617" s="1229">
        <v>369</v>
      </c>
      <c r="BR617" s="1223">
        <f t="shared" ref="BR617:BR633" si="900">BN617*BQ617</f>
        <v>191880</v>
      </c>
      <c r="BS617" s="1169">
        <f t="shared" si="887"/>
        <v>430300</v>
      </c>
    </row>
    <row r="618" spans="1:203" s="1189" customFormat="1" hidden="1" outlineLevel="1" x14ac:dyDescent="0.2">
      <c r="A618" s="1307" t="s">
        <v>1017</v>
      </c>
      <c r="B618" s="1228" t="s">
        <v>1422</v>
      </c>
      <c r="C618" s="1173" t="s">
        <v>1261</v>
      </c>
      <c r="D618" s="1173">
        <v>198</v>
      </c>
      <c r="E618" s="1229">
        <v>450</v>
      </c>
      <c r="F618" s="1223">
        <f>D618*E618</f>
        <v>89100</v>
      </c>
      <c r="G618" s="1229">
        <v>254</v>
      </c>
      <c r="H618" s="1223">
        <f t="shared" si="890"/>
        <v>50292</v>
      </c>
      <c r="I618" s="1169">
        <f t="shared" si="857"/>
        <v>139392</v>
      </c>
      <c r="J618" s="1169"/>
      <c r="K618" s="1224"/>
      <c r="L618" s="1230">
        <v>450</v>
      </c>
      <c r="M618" s="1226">
        <f>K618*L618</f>
        <v>0</v>
      </c>
      <c r="N618" s="1230">
        <v>254</v>
      </c>
      <c r="O618" s="1226">
        <f t="shared" si="891"/>
        <v>0</v>
      </c>
      <c r="P618" s="1173">
        <f t="shared" si="860"/>
        <v>0</v>
      </c>
      <c r="Q618" s="1224"/>
      <c r="R618" s="1230">
        <v>450</v>
      </c>
      <c r="S618" s="1226">
        <f>Q618*R618</f>
        <v>0</v>
      </c>
      <c r="T618" s="1230">
        <v>254</v>
      </c>
      <c r="U618" s="1226">
        <f t="shared" si="892"/>
        <v>0</v>
      </c>
      <c r="V618" s="1173">
        <f t="shared" si="863"/>
        <v>0</v>
      </c>
      <c r="W618" s="1226"/>
      <c r="X618" s="1230">
        <v>450</v>
      </c>
      <c r="Y618" s="1226">
        <f>W618*X618</f>
        <v>0</v>
      </c>
      <c r="Z618" s="1230">
        <v>254</v>
      </c>
      <c r="AA618" s="1226">
        <f t="shared" si="893"/>
        <v>0</v>
      </c>
      <c r="AB618" s="1173">
        <f t="shared" si="866"/>
        <v>0</v>
      </c>
      <c r="AC618" s="1224"/>
      <c r="AD618" s="1230">
        <v>450</v>
      </c>
      <c r="AE618" s="1226">
        <f>AC618*AD618</f>
        <v>0</v>
      </c>
      <c r="AF618" s="1230">
        <v>254</v>
      </c>
      <c r="AG618" s="1226">
        <f t="shared" si="894"/>
        <v>0</v>
      </c>
      <c r="AH618" s="1173">
        <f t="shared" si="869"/>
        <v>0</v>
      </c>
      <c r="AI618" s="1224"/>
      <c r="AJ618" s="1230">
        <v>450</v>
      </c>
      <c r="AK618" s="1226">
        <f>AI618*AJ618</f>
        <v>0</v>
      </c>
      <c r="AL618" s="1230">
        <v>254</v>
      </c>
      <c r="AM618" s="1226">
        <f t="shared" si="895"/>
        <v>0</v>
      </c>
      <c r="AN618" s="1173">
        <f t="shared" si="872"/>
        <v>0</v>
      </c>
      <c r="AO618" s="1224"/>
      <c r="AP618" s="1230">
        <v>450</v>
      </c>
      <c r="AQ618" s="1226">
        <f>AO618*AP618</f>
        <v>0</v>
      </c>
      <c r="AR618" s="1230">
        <v>254</v>
      </c>
      <c r="AS618" s="1226">
        <f t="shared" si="896"/>
        <v>0</v>
      </c>
      <c r="AT618" s="1173">
        <f t="shared" si="875"/>
        <v>0</v>
      </c>
      <c r="AU618" s="1224"/>
      <c r="AV618" s="1230">
        <v>450</v>
      </c>
      <c r="AW618" s="1226">
        <f>AU618*AV618</f>
        <v>0</v>
      </c>
      <c r="AX618" s="1230">
        <v>254</v>
      </c>
      <c r="AY618" s="1226">
        <f t="shared" si="897"/>
        <v>0</v>
      </c>
      <c r="AZ618" s="1173">
        <f t="shared" si="878"/>
        <v>0</v>
      </c>
      <c r="BA618" s="1224"/>
      <c r="BB618" s="1229">
        <v>450</v>
      </c>
      <c r="BC618" s="1223">
        <f>BA618*BB618</f>
        <v>0</v>
      </c>
      <c r="BD618" s="1229">
        <v>254</v>
      </c>
      <c r="BE618" s="1223">
        <f t="shared" si="898"/>
        <v>0</v>
      </c>
      <c r="BF618" s="1169">
        <f t="shared" si="881"/>
        <v>0</v>
      </c>
      <c r="BG618" s="1169"/>
      <c r="BH618" s="1166">
        <f t="shared" si="888"/>
        <v>0</v>
      </c>
      <c r="BI618" s="1229">
        <v>450</v>
      </c>
      <c r="BJ618" s="1223">
        <f>BH618*BI618</f>
        <v>0</v>
      </c>
      <c r="BK618" s="1229">
        <v>254</v>
      </c>
      <c r="BL618" s="1223">
        <f t="shared" si="899"/>
        <v>0</v>
      </c>
      <c r="BM618" s="1169">
        <f t="shared" si="884"/>
        <v>0</v>
      </c>
      <c r="BN618" s="1166">
        <f t="shared" si="889"/>
        <v>198</v>
      </c>
      <c r="BO618" s="1229">
        <v>450</v>
      </c>
      <c r="BP618" s="1223">
        <f>BN618*BO618</f>
        <v>89100</v>
      </c>
      <c r="BQ618" s="1229">
        <v>254</v>
      </c>
      <c r="BR618" s="1223">
        <f t="shared" si="900"/>
        <v>50292</v>
      </c>
      <c r="BS618" s="1169">
        <f t="shared" si="887"/>
        <v>139392</v>
      </c>
    </row>
    <row r="619" spans="1:203" s="1189" customFormat="1" hidden="1" outlineLevel="1" x14ac:dyDescent="0.2">
      <c r="A619" s="1307" t="s">
        <v>1018</v>
      </c>
      <c r="B619" s="1228" t="s">
        <v>1424</v>
      </c>
      <c r="C619" s="1173" t="s">
        <v>1261</v>
      </c>
      <c r="D619" s="1173">
        <v>500</v>
      </c>
      <c r="E619" s="1229">
        <v>0</v>
      </c>
      <c r="F619" s="1223"/>
      <c r="G619" s="1229">
        <v>8.8000000000000007</v>
      </c>
      <c r="H619" s="1223">
        <f t="shared" si="890"/>
        <v>4400</v>
      </c>
      <c r="I619" s="1169">
        <f t="shared" si="857"/>
        <v>4400</v>
      </c>
      <c r="J619" s="1169"/>
      <c r="K619" s="1224"/>
      <c r="L619" s="1230">
        <v>0</v>
      </c>
      <c r="M619" s="1226"/>
      <c r="N619" s="1230">
        <v>8.8000000000000007</v>
      </c>
      <c r="O619" s="1226">
        <f t="shared" si="891"/>
        <v>0</v>
      </c>
      <c r="P619" s="1173">
        <f t="shared" si="860"/>
        <v>0</v>
      </c>
      <c r="Q619" s="1224"/>
      <c r="R619" s="1230">
        <v>0</v>
      </c>
      <c r="S619" s="1226"/>
      <c r="T619" s="1230">
        <v>8.8000000000000007</v>
      </c>
      <c r="U619" s="1226">
        <f t="shared" si="892"/>
        <v>0</v>
      </c>
      <c r="V619" s="1173">
        <f t="shared" si="863"/>
        <v>0</v>
      </c>
      <c r="W619" s="1226"/>
      <c r="X619" s="1230">
        <v>0</v>
      </c>
      <c r="Y619" s="1226"/>
      <c r="Z619" s="1230">
        <v>8.8000000000000007</v>
      </c>
      <c r="AA619" s="1226">
        <f t="shared" si="893"/>
        <v>0</v>
      </c>
      <c r="AB619" s="1173">
        <f t="shared" si="866"/>
        <v>0</v>
      </c>
      <c r="AC619" s="1224"/>
      <c r="AD619" s="1230">
        <v>0</v>
      </c>
      <c r="AE619" s="1226"/>
      <c r="AF619" s="1230">
        <v>8.8000000000000007</v>
      </c>
      <c r="AG619" s="1226">
        <f t="shared" si="894"/>
        <v>0</v>
      </c>
      <c r="AH619" s="1173">
        <f t="shared" si="869"/>
        <v>0</v>
      </c>
      <c r="AI619" s="1224"/>
      <c r="AJ619" s="1230">
        <v>0</v>
      </c>
      <c r="AK619" s="1226"/>
      <c r="AL619" s="1230">
        <v>8.8000000000000007</v>
      </c>
      <c r="AM619" s="1226">
        <f t="shared" si="895"/>
        <v>0</v>
      </c>
      <c r="AN619" s="1173">
        <f t="shared" si="872"/>
        <v>0</v>
      </c>
      <c r="AO619" s="1224"/>
      <c r="AP619" s="1230">
        <v>0</v>
      </c>
      <c r="AQ619" s="1226"/>
      <c r="AR619" s="1230">
        <v>8.8000000000000007</v>
      </c>
      <c r="AS619" s="1226">
        <f t="shared" si="896"/>
        <v>0</v>
      </c>
      <c r="AT619" s="1173">
        <f t="shared" si="875"/>
        <v>0</v>
      </c>
      <c r="AU619" s="1224"/>
      <c r="AV619" s="1230">
        <v>0</v>
      </c>
      <c r="AW619" s="1226"/>
      <c r="AX619" s="1230">
        <v>8.8000000000000007</v>
      </c>
      <c r="AY619" s="1226">
        <f t="shared" si="897"/>
        <v>0</v>
      </c>
      <c r="AZ619" s="1173">
        <f t="shared" si="878"/>
        <v>0</v>
      </c>
      <c r="BA619" s="1224"/>
      <c r="BB619" s="1229">
        <v>0</v>
      </c>
      <c r="BC619" s="1223"/>
      <c r="BD619" s="1229">
        <v>8.8000000000000007</v>
      </c>
      <c r="BE619" s="1223">
        <f t="shared" si="898"/>
        <v>0</v>
      </c>
      <c r="BF619" s="1169">
        <f t="shared" si="881"/>
        <v>0</v>
      </c>
      <c r="BG619" s="1169"/>
      <c r="BH619" s="1166">
        <f t="shared" si="888"/>
        <v>0</v>
      </c>
      <c r="BI619" s="1229">
        <v>0</v>
      </c>
      <c r="BJ619" s="1223"/>
      <c r="BK619" s="1229">
        <v>8.8000000000000007</v>
      </c>
      <c r="BL619" s="1223">
        <f t="shared" si="899"/>
        <v>0</v>
      </c>
      <c r="BM619" s="1169">
        <f t="shared" si="884"/>
        <v>0</v>
      </c>
      <c r="BN619" s="1166">
        <f t="shared" si="889"/>
        <v>500</v>
      </c>
      <c r="BO619" s="1229">
        <v>0</v>
      </c>
      <c r="BP619" s="1223"/>
      <c r="BQ619" s="1229">
        <v>8.8000000000000007</v>
      </c>
      <c r="BR619" s="1223">
        <f t="shared" si="900"/>
        <v>4400</v>
      </c>
      <c r="BS619" s="1169">
        <f t="shared" si="887"/>
        <v>4400</v>
      </c>
    </row>
    <row r="620" spans="1:203" s="1189" customFormat="1" hidden="1" outlineLevel="1" x14ac:dyDescent="0.2">
      <c r="A620" s="1307" t="s">
        <v>1019</v>
      </c>
      <c r="B620" s="1228" t="s">
        <v>1426</v>
      </c>
      <c r="C620" s="1173" t="s">
        <v>1261</v>
      </c>
      <c r="D620" s="1173">
        <v>800</v>
      </c>
      <c r="E620" s="1229">
        <v>0</v>
      </c>
      <c r="F620" s="1223"/>
      <c r="G620" s="1229">
        <v>4</v>
      </c>
      <c r="H620" s="1223">
        <f t="shared" si="890"/>
        <v>3200</v>
      </c>
      <c r="I620" s="1169">
        <f t="shared" si="857"/>
        <v>3200</v>
      </c>
      <c r="J620" s="1169"/>
      <c r="K620" s="1224"/>
      <c r="L620" s="1230">
        <v>0</v>
      </c>
      <c r="M620" s="1226"/>
      <c r="N620" s="1230">
        <v>4</v>
      </c>
      <c r="O620" s="1226">
        <f t="shared" si="891"/>
        <v>0</v>
      </c>
      <c r="P620" s="1173">
        <f t="shared" si="860"/>
        <v>0</v>
      </c>
      <c r="Q620" s="1224"/>
      <c r="R620" s="1230">
        <v>0</v>
      </c>
      <c r="S620" s="1226"/>
      <c r="T620" s="1230">
        <v>4</v>
      </c>
      <c r="U620" s="1226">
        <f t="shared" si="892"/>
        <v>0</v>
      </c>
      <c r="V620" s="1173">
        <f t="shared" si="863"/>
        <v>0</v>
      </c>
      <c r="W620" s="1313"/>
      <c r="X620" s="1230">
        <v>0</v>
      </c>
      <c r="Y620" s="1226"/>
      <c r="Z620" s="1230">
        <v>4</v>
      </c>
      <c r="AA620" s="1226">
        <f t="shared" si="893"/>
        <v>0</v>
      </c>
      <c r="AB620" s="1173">
        <f t="shared" si="866"/>
        <v>0</v>
      </c>
      <c r="AC620" s="1224"/>
      <c r="AD620" s="1230">
        <v>0</v>
      </c>
      <c r="AE620" s="1226"/>
      <c r="AF620" s="1230">
        <v>4</v>
      </c>
      <c r="AG620" s="1226">
        <f t="shared" si="894"/>
        <v>0</v>
      </c>
      <c r="AH620" s="1173">
        <f t="shared" si="869"/>
        <v>0</v>
      </c>
      <c r="AI620" s="1224"/>
      <c r="AJ620" s="1230">
        <v>0</v>
      </c>
      <c r="AK620" s="1226"/>
      <c r="AL620" s="1230">
        <v>4</v>
      </c>
      <c r="AM620" s="1226">
        <f t="shared" si="895"/>
        <v>0</v>
      </c>
      <c r="AN620" s="1173">
        <f t="shared" si="872"/>
        <v>0</v>
      </c>
      <c r="AO620" s="1224"/>
      <c r="AP620" s="1230">
        <v>0</v>
      </c>
      <c r="AQ620" s="1226"/>
      <c r="AR620" s="1230">
        <v>4</v>
      </c>
      <c r="AS620" s="1226">
        <f t="shared" si="896"/>
        <v>0</v>
      </c>
      <c r="AT620" s="1173">
        <f t="shared" si="875"/>
        <v>0</v>
      </c>
      <c r="AU620" s="1224"/>
      <c r="AV620" s="1230">
        <v>0</v>
      </c>
      <c r="AW620" s="1226"/>
      <c r="AX620" s="1230">
        <v>4</v>
      </c>
      <c r="AY620" s="1226">
        <f t="shared" si="897"/>
        <v>0</v>
      </c>
      <c r="AZ620" s="1173">
        <f t="shared" si="878"/>
        <v>0</v>
      </c>
      <c r="BA620" s="1224"/>
      <c r="BB620" s="1229">
        <v>0</v>
      </c>
      <c r="BC620" s="1223"/>
      <c r="BD620" s="1229">
        <v>4</v>
      </c>
      <c r="BE620" s="1223">
        <f t="shared" si="898"/>
        <v>0</v>
      </c>
      <c r="BF620" s="1169">
        <f t="shared" si="881"/>
        <v>0</v>
      </c>
      <c r="BG620" s="1169"/>
      <c r="BH620" s="1166">
        <f t="shared" si="888"/>
        <v>0</v>
      </c>
      <c r="BI620" s="1229">
        <v>0</v>
      </c>
      <c r="BJ620" s="1223"/>
      <c r="BK620" s="1229">
        <v>4</v>
      </c>
      <c r="BL620" s="1223">
        <f t="shared" si="899"/>
        <v>0</v>
      </c>
      <c r="BM620" s="1169">
        <f t="shared" si="884"/>
        <v>0</v>
      </c>
      <c r="BN620" s="1166">
        <f t="shared" si="889"/>
        <v>800</v>
      </c>
      <c r="BO620" s="1229">
        <v>0</v>
      </c>
      <c r="BP620" s="1223"/>
      <c r="BQ620" s="1229">
        <v>4</v>
      </c>
      <c r="BR620" s="1223">
        <f t="shared" si="900"/>
        <v>3200</v>
      </c>
      <c r="BS620" s="1169">
        <f t="shared" si="887"/>
        <v>3200</v>
      </c>
    </row>
    <row r="621" spans="1:203" s="1189" customFormat="1" hidden="1" outlineLevel="1" x14ac:dyDescent="0.2">
      <c r="A621" s="1307" t="s">
        <v>1020</v>
      </c>
      <c r="B621" s="1228" t="s">
        <v>1428</v>
      </c>
      <c r="C621" s="1173" t="s">
        <v>1261</v>
      </c>
      <c r="D621" s="1173">
        <v>114</v>
      </c>
      <c r="E621" s="1229">
        <v>400</v>
      </c>
      <c r="F621" s="1223">
        <f>D621*E621</f>
        <v>45600</v>
      </c>
      <c r="G621" s="1229">
        <v>1970</v>
      </c>
      <c r="H621" s="1223">
        <f t="shared" si="890"/>
        <v>224580</v>
      </c>
      <c r="I621" s="1169">
        <f t="shared" si="857"/>
        <v>270180</v>
      </c>
      <c r="J621" s="1169"/>
      <c r="K621" s="1224"/>
      <c r="L621" s="1230">
        <v>400</v>
      </c>
      <c r="M621" s="1226">
        <f>K621*L621</f>
        <v>0</v>
      </c>
      <c r="N621" s="1230">
        <v>1970</v>
      </c>
      <c r="O621" s="1226">
        <f t="shared" si="891"/>
        <v>0</v>
      </c>
      <c r="P621" s="1173">
        <f t="shared" si="860"/>
        <v>0</v>
      </c>
      <c r="Q621" s="1224"/>
      <c r="R621" s="1230">
        <v>400</v>
      </c>
      <c r="S621" s="1226">
        <f>Q621*R621</f>
        <v>0</v>
      </c>
      <c r="T621" s="1230">
        <v>1970</v>
      </c>
      <c r="U621" s="1226">
        <f t="shared" si="892"/>
        <v>0</v>
      </c>
      <c r="V621" s="1173">
        <f t="shared" si="863"/>
        <v>0</v>
      </c>
      <c r="W621" s="1226"/>
      <c r="X621" s="1230">
        <v>400</v>
      </c>
      <c r="Y621" s="1226">
        <f>W621*X621</f>
        <v>0</v>
      </c>
      <c r="Z621" s="1230">
        <v>1970</v>
      </c>
      <c r="AA621" s="1226">
        <f t="shared" si="893"/>
        <v>0</v>
      </c>
      <c r="AB621" s="1173">
        <f t="shared" si="866"/>
        <v>0</v>
      </c>
      <c r="AC621" s="1224"/>
      <c r="AD621" s="1230">
        <v>400</v>
      </c>
      <c r="AE621" s="1226">
        <f>AC621*AD621</f>
        <v>0</v>
      </c>
      <c r="AF621" s="1230">
        <v>1970</v>
      </c>
      <c r="AG621" s="1226">
        <f t="shared" si="894"/>
        <v>0</v>
      </c>
      <c r="AH621" s="1173">
        <f t="shared" si="869"/>
        <v>0</v>
      </c>
      <c r="AI621" s="1224"/>
      <c r="AJ621" s="1230">
        <v>400</v>
      </c>
      <c r="AK621" s="1226">
        <f>AI621*AJ621</f>
        <v>0</v>
      </c>
      <c r="AL621" s="1230">
        <v>1970</v>
      </c>
      <c r="AM621" s="1226">
        <f t="shared" si="895"/>
        <v>0</v>
      </c>
      <c r="AN621" s="1173">
        <f t="shared" si="872"/>
        <v>0</v>
      </c>
      <c r="AO621" s="1224"/>
      <c r="AP621" s="1230">
        <v>400</v>
      </c>
      <c r="AQ621" s="1226">
        <f>AO621*AP621</f>
        <v>0</v>
      </c>
      <c r="AR621" s="1230">
        <v>1970</v>
      </c>
      <c r="AS621" s="1226">
        <f t="shared" si="896"/>
        <v>0</v>
      </c>
      <c r="AT621" s="1173">
        <f t="shared" si="875"/>
        <v>0</v>
      </c>
      <c r="AU621" s="1224"/>
      <c r="AV621" s="1230">
        <v>400</v>
      </c>
      <c r="AW621" s="1226">
        <f>AU621*AV621</f>
        <v>0</v>
      </c>
      <c r="AX621" s="1230">
        <v>1970</v>
      </c>
      <c r="AY621" s="1226">
        <f t="shared" si="897"/>
        <v>0</v>
      </c>
      <c r="AZ621" s="1173">
        <f t="shared" si="878"/>
        <v>0</v>
      </c>
      <c r="BA621" s="1224"/>
      <c r="BB621" s="1229">
        <v>400</v>
      </c>
      <c r="BC621" s="1223">
        <f>BA621*BB621</f>
        <v>0</v>
      </c>
      <c r="BD621" s="1229">
        <v>1970</v>
      </c>
      <c r="BE621" s="1223">
        <f t="shared" si="898"/>
        <v>0</v>
      </c>
      <c r="BF621" s="1169">
        <f t="shared" si="881"/>
        <v>0</v>
      </c>
      <c r="BG621" s="1169"/>
      <c r="BH621" s="1166">
        <f t="shared" si="888"/>
        <v>0</v>
      </c>
      <c r="BI621" s="1229">
        <v>400</v>
      </c>
      <c r="BJ621" s="1223">
        <f>BH621*BI621</f>
        <v>0</v>
      </c>
      <c r="BK621" s="1229">
        <v>1970</v>
      </c>
      <c r="BL621" s="1223">
        <f t="shared" si="899"/>
        <v>0</v>
      </c>
      <c r="BM621" s="1169">
        <f t="shared" si="884"/>
        <v>0</v>
      </c>
      <c r="BN621" s="1166">
        <f t="shared" si="889"/>
        <v>114</v>
      </c>
      <c r="BO621" s="1229">
        <v>400</v>
      </c>
      <c r="BP621" s="1223">
        <f>BN621*BO621</f>
        <v>45600</v>
      </c>
      <c r="BQ621" s="1229">
        <v>1970</v>
      </c>
      <c r="BR621" s="1223">
        <f t="shared" si="900"/>
        <v>224580</v>
      </c>
      <c r="BS621" s="1169">
        <f t="shared" si="887"/>
        <v>270180</v>
      </c>
    </row>
    <row r="622" spans="1:203" s="1189" customFormat="1" hidden="1" outlineLevel="1" x14ac:dyDescent="0.2">
      <c r="A622" s="1307" t="s">
        <v>1021</v>
      </c>
      <c r="B622" s="1228" t="s">
        <v>1716</v>
      </c>
      <c r="C622" s="1173" t="s">
        <v>1261</v>
      </c>
      <c r="D622" s="1173">
        <v>6</v>
      </c>
      <c r="E622" s="1229">
        <v>1450</v>
      </c>
      <c r="F622" s="1223">
        <f>D622*E622</f>
        <v>8700</v>
      </c>
      <c r="G622" s="1229">
        <v>2450</v>
      </c>
      <c r="H622" s="1223">
        <f t="shared" si="890"/>
        <v>14700</v>
      </c>
      <c r="I622" s="1169">
        <f t="shared" si="857"/>
        <v>23400</v>
      </c>
      <c r="J622" s="1169"/>
      <c r="K622" s="1224"/>
      <c r="L622" s="1230">
        <v>1450</v>
      </c>
      <c r="M622" s="1226">
        <f>K622*L622</f>
        <v>0</v>
      </c>
      <c r="N622" s="1230">
        <v>2450</v>
      </c>
      <c r="O622" s="1226">
        <f t="shared" si="891"/>
        <v>0</v>
      </c>
      <c r="P622" s="1173">
        <f t="shared" si="860"/>
        <v>0</v>
      </c>
      <c r="Q622" s="1224"/>
      <c r="R622" s="1230">
        <v>1450</v>
      </c>
      <c r="S622" s="1226">
        <f>Q622*R622</f>
        <v>0</v>
      </c>
      <c r="T622" s="1230">
        <v>2450</v>
      </c>
      <c r="U622" s="1226">
        <f t="shared" si="892"/>
        <v>0</v>
      </c>
      <c r="V622" s="1173">
        <f t="shared" si="863"/>
        <v>0</v>
      </c>
      <c r="W622" s="1226"/>
      <c r="X622" s="1230">
        <v>1450</v>
      </c>
      <c r="Y622" s="1226">
        <f>W622*X622</f>
        <v>0</v>
      </c>
      <c r="Z622" s="1230">
        <v>2450</v>
      </c>
      <c r="AA622" s="1226">
        <f t="shared" si="893"/>
        <v>0</v>
      </c>
      <c r="AB622" s="1173">
        <f t="shared" si="866"/>
        <v>0</v>
      </c>
      <c r="AC622" s="1224"/>
      <c r="AD622" s="1230">
        <v>1450</v>
      </c>
      <c r="AE622" s="1226">
        <f>AC622*AD622</f>
        <v>0</v>
      </c>
      <c r="AF622" s="1230">
        <v>2450</v>
      </c>
      <c r="AG622" s="1226">
        <f t="shared" si="894"/>
        <v>0</v>
      </c>
      <c r="AH622" s="1173">
        <f t="shared" si="869"/>
        <v>0</v>
      </c>
      <c r="AI622" s="1224"/>
      <c r="AJ622" s="1230">
        <v>1450</v>
      </c>
      <c r="AK622" s="1226">
        <f>AI622*AJ622</f>
        <v>0</v>
      </c>
      <c r="AL622" s="1230">
        <v>2450</v>
      </c>
      <c r="AM622" s="1226">
        <f t="shared" si="895"/>
        <v>0</v>
      </c>
      <c r="AN622" s="1173">
        <f t="shared" si="872"/>
        <v>0</v>
      </c>
      <c r="AO622" s="1224"/>
      <c r="AP622" s="1230">
        <v>1450</v>
      </c>
      <c r="AQ622" s="1226">
        <f>AO622*AP622</f>
        <v>0</v>
      </c>
      <c r="AR622" s="1230">
        <v>2450</v>
      </c>
      <c r="AS622" s="1226">
        <f t="shared" si="896"/>
        <v>0</v>
      </c>
      <c r="AT622" s="1173">
        <f t="shared" si="875"/>
        <v>0</v>
      </c>
      <c r="AU622" s="1224"/>
      <c r="AV622" s="1230">
        <v>1450</v>
      </c>
      <c r="AW622" s="1226">
        <f>AU622*AV622</f>
        <v>0</v>
      </c>
      <c r="AX622" s="1230">
        <v>2450</v>
      </c>
      <c r="AY622" s="1226">
        <f t="shared" si="897"/>
        <v>0</v>
      </c>
      <c r="AZ622" s="1173">
        <f t="shared" si="878"/>
        <v>0</v>
      </c>
      <c r="BA622" s="1224"/>
      <c r="BB622" s="1229">
        <v>1450</v>
      </c>
      <c r="BC622" s="1223">
        <f>BA622*BB622</f>
        <v>0</v>
      </c>
      <c r="BD622" s="1229">
        <v>2450</v>
      </c>
      <c r="BE622" s="1223">
        <f t="shared" si="898"/>
        <v>0</v>
      </c>
      <c r="BF622" s="1169">
        <f t="shared" si="881"/>
        <v>0</v>
      </c>
      <c r="BG622" s="1169"/>
      <c r="BH622" s="1166">
        <f t="shared" si="888"/>
        <v>0</v>
      </c>
      <c r="BI622" s="1229">
        <v>1450</v>
      </c>
      <c r="BJ622" s="1223">
        <f>BH622*BI622</f>
        <v>0</v>
      </c>
      <c r="BK622" s="1229">
        <v>2450</v>
      </c>
      <c r="BL622" s="1223">
        <f t="shared" si="899"/>
        <v>0</v>
      </c>
      <c r="BM622" s="1169">
        <f t="shared" si="884"/>
        <v>0</v>
      </c>
      <c r="BN622" s="1166">
        <f t="shared" si="889"/>
        <v>6</v>
      </c>
      <c r="BO622" s="1229">
        <v>1450</v>
      </c>
      <c r="BP622" s="1223">
        <f>BN622*BO622</f>
        <v>8700</v>
      </c>
      <c r="BQ622" s="1229">
        <v>2450</v>
      </c>
      <c r="BR622" s="1223">
        <f t="shared" si="900"/>
        <v>14700</v>
      </c>
      <c r="BS622" s="1169">
        <f t="shared" si="887"/>
        <v>23400</v>
      </c>
    </row>
    <row r="623" spans="1:203" s="1189" customFormat="1" hidden="1" outlineLevel="1" x14ac:dyDescent="0.2">
      <c r="A623" s="1307" t="s">
        <v>1022</v>
      </c>
      <c r="B623" s="1228" t="s">
        <v>1717</v>
      </c>
      <c r="C623" s="1173" t="s">
        <v>1261</v>
      </c>
      <c r="D623" s="1173">
        <v>6</v>
      </c>
      <c r="E623" s="1229">
        <v>175</v>
      </c>
      <c r="F623" s="1223">
        <f>D623*E623</f>
        <v>1050</v>
      </c>
      <c r="G623" s="1229">
        <v>880</v>
      </c>
      <c r="H623" s="1223">
        <f t="shared" si="890"/>
        <v>5280</v>
      </c>
      <c r="I623" s="1169">
        <f t="shared" si="857"/>
        <v>6330</v>
      </c>
      <c r="J623" s="1169"/>
      <c r="K623" s="1224"/>
      <c r="L623" s="1230">
        <v>175</v>
      </c>
      <c r="M623" s="1226">
        <f>K623*L623</f>
        <v>0</v>
      </c>
      <c r="N623" s="1230">
        <v>880</v>
      </c>
      <c r="O623" s="1226">
        <f t="shared" si="891"/>
        <v>0</v>
      </c>
      <c r="P623" s="1173">
        <f t="shared" si="860"/>
        <v>0</v>
      </c>
      <c r="Q623" s="1224"/>
      <c r="R623" s="1230">
        <v>175</v>
      </c>
      <c r="S623" s="1226">
        <f>Q623*R623</f>
        <v>0</v>
      </c>
      <c r="T623" s="1230">
        <v>880</v>
      </c>
      <c r="U623" s="1226">
        <f t="shared" si="892"/>
        <v>0</v>
      </c>
      <c r="V623" s="1173">
        <f t="shared" si="863"/>
        <v>0</v>
      </c>
      <c r="W623" s="1226"/>
      <c r="X623" s="1230">
        <v>175</v>
      </c>
      <c r="Y623" s="1226">
        <f>W623*X623</f>
        <v>0</v>
      </c>
      <c r="Z623" s="1230">
        <v>880</v>
      </c>
      <c r="AA623" s="1226">
        <f t="shared" si="893"/>
        <v>0</v>
      </c>
      <c r="AB623" s="1173">
        <f t="shared" si="866"/>
        <v>0</v>
      </c>
      <c r="AC623" s="1224"/>
      <c r="AD623" s="1230">
        <v>175</v>
      </c>
      <c r="AE623" s="1226">
        <f>AC623*AD623</f>
        <v>0</v>
      </c>
      <c r="AF623" s="1230">
        <v>880</v>
      </c>
      <c r="AG623" s="1226">
        <f t="shared" si="894"/>
        <v>0</v>
      </c>
      <c r="AH623" s="1173">
        <f t="shared" si="869"/>
        <v>0</v>
      </c>
      <c r="AI623" s="1224"/>
      <c r="AJ623" s="1230">
        <v>175</v>
      </c>
      <c r="AK623" s="1226">
        <f>AI623*AJ623</f>
        <v>0</v>
      </c>
      <c r="AL623" s="1230">
        <v>880</v>
      </c>
      <c r="AM623" s="1226">
        <f t="shared" si="895"/>
        <v>0</v>
      </c>
      <c r="AN623" s="1173">
        <f t="shared" si="872"/>
        <v>0</v>
      </c>
      <c r="AO623" s="1224"/>
      <c r="AP623" s="1230">
        <v>175</v>
      </c>
      <c r="AQ623" s="1226">
        <f>AO623*AP623</f>
        <v>0</v>
      </c>
      <c r="AR623" s="1230">
        <v>880</v>
      </c>
      <c r="AS623" s="1226">
        <f t="shared" si="896"/>
        <v>0</v>
      </c>
      <c r="AT623" s="1173">
        <f t="shared" si="875"/>
        <v>0</v>
      </c>
      <c r="AU623" s="1224"/>
      <c r="AV623" s="1230">
        <v>175</v>
      </c>
      <c r="AW623" s="1226">
        <f>AU623*AV623</f>
        <v>0</v>
      </c>
      <c r="AX623" s="1230">
        <v>880</v>
      </c>
      <c r="AY623" s="1226">
        <f t="shared" si="897"/>
        <v>0</v>
      </c>
      <c r="AZ623" s="1173">
        <f t="shared" si="878"/>
        <v>0</v>
      </c>
      <c r="BA623" s="1224"/>
      <c r="BB623" s="1229">
        <v>175</v>
      </c>
      <c r="BC623" s="1223">
        <f>BA623*BB623</f>
        <v>0</v>
      </c>
      <c r="BD623" s="1229">
        <v>880</v>
      </c>
      <c r="BE623" s="1223">
        <f t="shared" si="898"/>
        <v>0</v>
      </c>
      <c r="BF623" s="1169">
        <f t="shared" si="881"/>
        <v>0</v>
      </c>
      <c r="BG623" s="1169"/>
      <c r="BH623" s="1166">
        <f t="shared" si="888"/>
        <v>0</v>
      </c>
      <c r="BI623" s="1229">
        <v>175</v>
      </c>
      <c r="BJ623" s="1223">
        <f>BH623*BI623</f>
        <v>0</v>
      </c>
      <c r="BK623" s="1229">
        <v>880</v>
      </c>
      <c r="BL623" s="1223">
        <f t="shared" si="899"/>
        <v>0</v>
      </c>
      <c r="BM623" s="1169">
        <f t="shared" si="884"/>
        <v>0</v>
      </c>
      <c r="BN623" s="1166">
        <f t="shared" si="889"/>
        <v>6</v>
      </c>
      <c r="BO623" s="1229">
        <v>175</v>
      </c>
      <c r="BP623" s="1223">
        <f>BN623*BO623</f>
        <v>1050</v>
      </c>
      <c r="BQ623" s="1229">
        <v>880</v>
      </c>
      <c r="BR623" s="1223">
        <f t="shared" si="900"/>
        <v>5280</v>
      </c>
      <c r="BS623" s="1169">
        <f t="shared" si="887"/>
        <v>6330</v>
      </c>
    </row>
    <row r="624" spans="1:203" s="1189" customFormat="1" hidden="1" outlineLevel="1" x14ac:dyDescent="0.2">
      <c r="A624" s="1307" t="s">
        <v>1023</v>
      </c>
      <c r="B624" s="1228" t="s">
        <v>1718</v>
      </c>
      <c r="C624" s="1173" t="s">
        <v>32</v>
      </c>
      <c r="D624" s="1173">
        <v>501</v>
      </c>
      <c r="E624" s="1229">
        <v>838.4</v>
      </c>
      <c r="F624" s="1223">
        <f>D624*E624</f>
        <v>420038.39999999997</v>
      </c>
      <c r="G624" s="1229">
        <v>2400</v>
      </c>
      <c r="H624" s="1223">
        <f t="shared" si="890"/>
        <v>1202400</v>
      </c>
      <c r="I624" s="1169">
        <f t="shared" si="857"/>
        <v>1622438.4</v>
      </c>
      <c r="J624" s="1169"/>
      <c r="K624" s="1224"/>
      <c r="L624" s="1230">
        <v>838.4</v>
      </c>
      <c r="M624" s="1226">
        <f>K624*L624</f>
        <v>0</v>
      </c>
      <c r="N624" s="1230">
        <v>2400</v>
      </c>
      <c r="O624" s="1226">
        <f t="shared" si="891"/>
        <v>0</v>
      </c>
      <c r="P624" s="1173">
        <f t="shared" si="860"/>
        <v>0</v>
      </c>
      <c r="Q624" s="1224"/>
      <c r="R624" s="1230">
        <v>838.4</v>
      </c>
      <c r="S624" s="1226">
        <f>Q624*R624</f>
        <v>0</v>
      </c>
      <c r="T624" s="1230">
        <v>2400</v>
      </c>
      <c r="U624" s="1226">
        <f t="shared" si="892"/>
        <v>0</v>
      </c>
      <c r="V624" s="1173">
        <f t="shared" si="863"/>
        <v>0</v>
      </c>
      <c r="W624" s="1226"/>
      <c r="X624" s="1230">
        <v>838.4</v>
      </c>
      <c r="Y624" s="1226">
        <f>W624*X624</f>
        <v>0</v>
      </c>
      <c r="Z624" s="1230">
        <v>2400</v>
      </c>
      <c r="AA624" s="1226">
        <f t="shared" si="893"/>
        <v>0</v>
      </c>
      <c r="AB624" s="1173">
        <f t="shared" si="866"/>
        <v>0</v>
      </c>
      <c r="AC624" s="1224"/>
      <c r="AD624" s="1230">
        <v>838.4</v>
      </c>
      <c r="AE624" s="1226">
        <f>AC624*AD624</f>
        <v>0</v>
      </c>
      <c r="AF624" s="1230">
        <v>2400</v>
      </c>
      <c r="AG624" s="1226">
        <f t="shared" si="894"/>
        <v>0</v>
      </c>
      <c r="AH624" s="1173">
        <f t="shared" si="869"/>
        <v>0</v>
      </c>
      <c r="AI624" s="1224"/>
      <c r="AJ624" s="1230">
        <v>838.4</v>
      </c>
      <c r="AK624" s="1226">
        <f>AI624*AJ624</f>
        <v>0</v>
      </c>
      <c r="AL624" s="1230">
        <v>2400</v>
      </c>
      <c r="AM624" s="1226">
        <f t="shared" si="895"/>
        <v>0</v>
      </c>
      <c r="AN624" s="1173">
        <f t="shared" si="872"/>
        <v>0</v>
      </c>
      <c r="AO624" s="1224"/>
      <c r="AP624" s="1230">
        <v>838.4</v>
      </c>
      <c r="AQ624" s="1226">
        <f>AO624*AP624</f>
        <v>0</v>
      </c>
      <c r="AR624" s="1230">
        <v>2400</v>
      </c>
      <c r="AS624" s="1226">
        <f t="shared" si="896"/>
        <v>0</v>
      </c>
      <c r="AT624" s="1173">
        <f t="shared" si="875"/>
        <v>0</v>
      </c>
      <c r="AU624" s="1224"/>
      <c r="AV624" s="1230">
        <v>838.4</v>
      </c>
      <c r="AW624" s="1226">
        <f>AU624*AV624</f>
        <v>0</v>
      </c>
      <c r="AX624" s="1230">
        <v>2400</v>
      </c>
      <c r="AY624" s="1226">
        <f t="shared" si="897"/>
        <v>0</v>
      </c>
      <c r="AZ624" s="1173">
        <f t="shared" si="878"/>
        <v>0</v>
      </c>
      <c r="BA624" s="1224"/>
      <c r="BB624" s="1229">
        <v>838.4</v>
      </c>
      <c r="BC624" s="1223">
        <f>BA624*BB624</f>
        <v>0</v>
      </c>
      <c r="BD624" s="1229">
        <v>2400</v>
      </c>
      <c r="BE624" s="1223">
        <f t="shared" si="898"/>
        <v>0</v>
      </c>
      <c r="BF624" s="1169">
        <f t="shared" si="881"/>
        <v>0</v>
      </c>
      <c r="BG624" s="1169"/>
      <c r="BH624" s="1166">
        <f t="shared" si="888"/>
        <v>0</v>
      </c>
      <c r="BI624" s="1229">
        <v>838.4</v>
      </c>
      <c r="BJ624" s="1223">
        <f>BH624*BI624</f>
        <v>0</v>
      </c>
      <c r="BK624" s="1229">
        <v>2400</v>
      </c>
      <c r="BL624" s="1223">
        <f t="shared" si="899"/>
        <v>0</v>
      </c>
      <c r="BM624" s="1169">
        <f t="shared" si="884"/>
        <v>0</v>
      </c>
      <c r="BN624" s="1166">
        <f t="shared" si="889"/>
        <v>501</v>
      </c>
      <c r="BO624" s="1229">
        <v>838.4</v>
      </c>
      <c r="BP624" s="1223">
        <f>BN624*BO624</f>
        <v>420038.39999999997</v>
      </c>
      <c r="BQ624" s="1229">
        <v>2400</v>
      </c>
      <c r="BR624" s="1223">
        <f t="shared" si="900"/>
        <v>1202400</v>
      </c>
      <c r="BS624" s="1169">
        <f t="shared" si="887"/>
        <v>1622438.4</v>
      </c>
    </row>
    <row r="625" spans="1:71" s="1189" customFormat="1" hidden="1" outlineLevel="1" x14ac:dyDescent="0.2">
      <c r="A625" s="1307" t="s">
        <v>1024</v>
      </c>
      <c r="B625" s="1228" t="s">
        <v>1719</v>
      </c>
      <c r="C625" s="1173" t="s">
        <v>1261</v>
      </c>
      <c r="D625" s="1173">
        <v>501</v>
      </c>
      <c r="E625" s="1229">
        <v>202</v>
      </c>
      <c r="F625" s="1223">
        <f>D625*E625</f>
        <v>101202</v>
      </c>
      <c r="G625" s="1229">
        <v>729</v>
      </c>
      <c r="H625" s="1223">
        <f t="shared" si="890"/>
        <v>365229</v>
      </c>
      <c r="I625" s="1169">
        <f t="shared" si="857"/>
        <v>466431</v>
      </c>
      <c r="J625" s="1169"/>
      <c r="K625" s="1224"/>
      <c r="L625" s="1230">
        <v>202</v>
      </c>
      <c r="M625" s="1226">
        <f>K625*L625</f>
        <v>0</v>
      </c>
      <c r="N625" s="1230">
        <v>729</v>
      </c>
      <c r="O625" s="1226">
        <f t="shared" si="891"/>
        <v>0</v>
      </c>
      <c r="P625" s="1173">
        <f t="shared" si="860"/>
        <v>0</v>
      </c>
      <c r="Q625" s="1224"/>
      <c r="R625" s="1230">
        <v>202</v>
      </c>
      <c r="S625" s="1226">
        <f>Q625*R625</f>
        <v>0</v>
      </c>
      <c r="T625" s="1230">
        <v>729</v>
      </c>
      <c r="U625" s="1226">
        <f t="shared" si="892"/>
        <v>0</v>
      </c>
      <c r="V625" s="1173">
        <f t="shared" si="863"/>
        <v>0</v>
      </c>
      <c r="W625" s="1226"/>
      <c r="X625" s="1230">
        <v>202</v>
      </c>
      <c r="Y625" s="1226">
        <f>W625*X625</f>
        <v>0</v>
      </c>
      <c r="Z625" s="1230">
        <v>729</v>
      </c>
      <c r="AA625" s="1226">
        <f t="shared" si="893"/>
        <v>0</v>
      </c>
      <c r="AB625" s="1173">
        <f t="shared" si="866"/>
        <v>0</v>
      </c>
      <c r="AC625" s="1224"/>
      <c r="AD625" s="1230">
        <v>202</v>
      </c>
      <c r="AE625" s="1226">
        <f>AC625*AD625</f>
        <v>0</v>
      </c>
      <c r="AF625" s="1230">
        <v>729</v>
      </c>
      <c r="AG625" s="1226">
        <f t="shared" si="894"/>
        <v>0</v>
      </c>
      <c r="AH625" s="1173">
        <f t="shared" si="869"/>
        <v>0</v>
      </c>
      <c r="AI625" s="1224"/>
      <c r="AJ625" s="1230">
        <v>202</v>
      </c>
      <c r="AK625" s="1226">
        <f>AI625*AJ625</f>
        <v>0</v>
      </c>
      <c r="AL625" s="1230">
        <v>729</v>
      </c>
      <c r="AM625" s="1226">
        <f t="shared" si="895"/>
        <v>0</v>
      </c>
      <c r="AN625" s="1173">
        <f t="shared" si="872"/>
        <v>0</v>
      </c>
      <c r="AO625" s="1224"/>
      <c r="AP625" s="1230">
        <v>202</v>
      </c>
      <c r="AQ625" s="1226">
        <f>AO625*AP625</f>
        <v>0</v>
      </c>
      <c r="AR625" s="1230">
        <v>729</v>
      </c>
      <c r="AS625" s="1226">
        <f t="shared" si="896"/>
        <v>0</v>
      </c>
      <c r="AT625" s="1173">
        <f t="shared" si="875"/>
        <v>0</v>
      </c>
      <c r="AU625" s="1224"/>
      <c r="AV625" s="1230">
        <v>202</v>
      </c>
      <c r="AW625" s="1226">
        <f>AU625*AV625</f>
        <v>0</v>
      </c>
      <c r="AX625" s="1230">
        <v>729</v>
      </c>
      <c r="AY625" s="1226">
        <f t="shared" si="897"/>
        <v>0</v>
      </c>
      <c r="AZ625" s="1173">
        <f t="shared" si="878"/>
        <v>0</v>
      </c>
      <c r="BA625" s="1224"/>
      <c r="BB625" s="1229">
        <v>202</v>
      </c>
      <c r="BC625" s="1223">
        <f>BA625*BB625</f>
        <v>0</v>
      </c>
      <c r="BD625" s="1229">
        <v>729</v>
      </c>
      <c r="BE625" s="1223">
        <f t="shared" si="898"/>
        <v>0</v>
      </c>
      <c r="BF625" s="1169">
        <f t="shared" si="881"/>
        <v>0</v>
      </c>
      <c r="BG625" s="1169"/>
      <c r="BH625" s="1166">
        <f t="shared" si="888"/>
        <v>0</v>
      </c>
      <c r="BI625" s="1229">
        <v>202</v>
      </c>
      <c r="BJ625" s="1223">
        <f>BH625*BI625</f>
        <v>0</v>
      </c>
      <c r="BK625" s="1229">
        <v>729</v>
      </c>
      <c r="BL625" s="1223">
        <f t="shared" si="899"/>
        <v>0</v>
      </c>
      <c r="BM625" s="1169">
        <f t="shared" si="884"/>
        <v>0</v>
      </c>
      <c r="BN625" s="1166">
        <f t="shared" si="889"/>
        <v>501</v>
      </c>
      <c r="BO625" s="1229">
        <v>202</v>
      </c>
      <c r="BP625" s="1223">
        <f>BN625*BO625</f>
        <v>101202</v>
      </c>
      <c r="BQ625" s="1229">
        <v>729</v>
      </c>
      <c r="BR625" s="1223">
        <f t="shared" si="900"/>
        <v>365229</v>
      </c>
      <c r="BS625" s="1169">
        <f t="shared" si="887"/>
        <v>466431</v>
      </c>
    </row>
    <row r="626" spans="1:71" s="1189" customFormat="1" hidden="1" outlineLevel="1" x14ac:dyDescent="0.2">
      <c r="A626" s="1307" t="s">
        <v>1025</v>
      </c>
      <c r="B626" s="1228" t="s">
        <v>1473</v>
      </c>
      <c r="C626" s="1173" t="s">
        <v>1261</v>
      </c>
      <c r="D626" s="1173">
        <v>312</v>
      </c>
      <c r="E626" s="1229">
        <v>0</v>
      </c>
      <c r="F626" s="1223"/>
      <c r="G626" s="1229">
        <v>2</v>
      </c>
      <c r="H626" s="1223">
        <f t="shared" si="890"/>
        <v>624</v>
      </c>
      <c r="I626" s="1169">
        <f t="shared" si="857"/>
        <v>624</v>
      </c>
      <c r="J626" s="1169"/>
      <c r="K626" s="1224"/>
      <c r="L626" s="1230">
        <v>0</v>
      </c>
      <c r="M626" s="1226"/>
      <c r="N626" s="1230">
        <v>2</v>
      </c>
      <c r="O626" s="1226">
        <f t="shared" si="891"/>
        <v>0</v>
      </c>
      <c r="P626" s="1173">
        <f t="shared" si="860"/>
        <v>0</v>
      </c>
      <c r="Q626" s="1224"/>
      <c r="R626" s="1230">
        <v>0</v>
      </c>
      <c r="S626" s="1226"/>
      <c r="T626" s="1230">
        <v>2</v>
      </c>
      <c r="U626" s="1226">
        <f t="shared" si="892"/>
        <v>0</v>
      </c>
      <c r="V626" s="1173">
        <f t="shared" si="863"/>
        <v>0</v>
      </c>
      <c r="W626" s="1226"/>
      <c r="X626" s="1230">
        <v>0</v>
      </c>
      <c r="Y626" s="1226"/>
      <c r="Z626" s="1230">
        <v>2</v>
      </c>
      <c r="AA626" s="1226">
        <f t="shared" si="893"/>
        <v>0</v>
      </c>
      <c r="AB626" s="1173">
        <f t="shared" si="866"/>
        <v>0</v>
      </c>
      <c r="AC626" s="1224"/>
      <c r="AD626" s="1230">
        <v>0</v>
      </c>
      <c r="AE626" s="1226"/>
      <c r="AF626" s="1230">
        <v>2</v>
      </c>
      <c r="AG626" s="1226">
        <f t="shared" si="894"/>
        <v>0</v>
      </c>
      <c r="AH626" s="1173">
        <f t="shared" si="869"/>
        <v>0</v>
      </c>
      <c r="AI626" s="1224"/>
      <c r="AJ626" s="1230">
        <v>0</v>
      </c>
      <c r="AK626" s="1226"/>
      <c r="AL626" s="1230">
        <v>2</v>
      </c>
      <c r="AM626" s="1226">
        <f t="shared" si="895"/>
        <v>0</v>
      </c>
      <c r="AN626" s="1173">
        <f t="shared" si="872"/>
        <v>0</v>
      </c>
      <c r="AO626" s="1224"/>
      <c r="AP626" s="1230">
        <v>0</v>
      </c>
      <c r="AQ626" s="1226"/>
      <c r="AR626" s="1230">
        <v>2</v>
      </c>
      <c r="AS626" s="1226">
        <f t="shared" si="896"/>
        <v>0</v>
      </c>
      <c r="AT626" s="1173">
        <f t="shared" si="875"/>
        <v>0</v>
      </c>
      <c r="AU626" s="1224"/>
      <c r="AV626" s="1230">
        <v>0</v>
      </c>
      <c r="AW626" s="1226"/>
      <c r="AX626" s="1230">
        <v>2</v>
      </c>
      <c r="AY626" s="1226">
        <f t="shared" si="897"/>
        <v>0</v>
      </c>
      <c r="AZ626" s="1173">
        <f t="shared" si="878"/>
        <v>0</v>
      </c>
      <c r="BA626" s="1224"/>
      <c r="BB626" s="1229">
        <v>0</v>
      </c>
      <c r="BC626" s="1223"/>
      <c r="BD626" s="1229">
        <v>2</v>
      </c>
      <c r="BE626" s="1223">
        <f t="shared" si="898"/>
        <v>0</v>
      </c>
      <c r="BF626" s="1169">
        <f t="shared" si="881"/>
        <v>0</v>
      </c>
      <c r="BG626" s="1169"/>
      <c r="BH626" s="1166">
        <f t="shared" si="888"/>
        <v>0</v>
      </c>
      <c r="BI626" s="1229">
        <v>0</v>
      </c>
      <c r="BJ626" s="1223"/>
      <c r="BK626" s="1229">
        <v>2</v>
      </c>
      <c r="BL626" s="1223">
        <f t="shared" si="899"/>
        <v>0</v>
      </c>
      <c r="BM626" s="1169">
        <f t="shared" si="884"/>
        <v>0</v>
      </c>
      <c r="BN626" s="1166">
        <f t="shared" si="889"/>
        <v>312</v>
      </c>
      <c r="BO626" s="1229">
        <v>0</v>
      </c>
      <c r="BP626" s="1223"/>
      <c r="BQ626" s="1229">
        <v>2</v>
      </c>
      <c r="BR626" s="1223">
        <f t="shared" si="900"/>
        <v>624</v>
      </c>
      <c r="BS626" s="1169">
        <f t="shared" si="887"/>
        <v>624</v>
      </c>
    </row>
    <row r="627" spans="1:71" s="1189" customFormat="1" hidden="1" outlineLevel="1" x14ac:dyDescent="0.2">
      <c r="A627" s="1307" t="s">
        <v>1720</v>
      </c>
      <c r="B627" s="1228" t="s">
        <v>1471</v>
      </c>
      <c r="C627" s="1173" t="s">
        <v>1261</v>
      </c>
      <c r="D627" s="1173">
        <v>624</v>
      </c>
      <c r="E627" s="1229">
        <v>0</v>
      </c>
      <c r="F627" s="1223"/>
      <c r="G627" s="1229">
        <v>4.5</v>
      </c>
      <c r="H627" s="1223">
        <f t="shared" si="890"/>
        <v>2808</v>
      </c>
      <c r="I627" s="1169">
        <f t="shared" si="857"/>
        <v>2808</v>
      </c>
      <c r="J627" s="1169"/>
      <c r="K627" s="1224"/>
      <c r="L627" s="1230">
        <v>0</v>
      </c>
      <c r="M627" s="1226"/>
      <c r="N627" s="1230">
        <v>4.5</v>
      </c>
      <c r="O627" s="1226">
        <f t="shared" si="891"/>
        <v>0</v>
      </c>
      <c r="P627" s="1173">
        <f t="shared" si="860"/>
        <v>0</v>
      </c>
      <c r="Q627" s="1224"/>
      <c r="R627" s="1230">
        <v>0</v>
      </c>
      <c r="S627" s="1226"/>
      <c r="T627" s="1230">
        <v>4.5</v>
      </c>
      <c r="U627" s="1226">
        <f t="shared" si="892"/>
        <v>0</v>
      </c>
      <c r="V627" s="1173">
        <f t="shared" si="863"/>
        <v>0</v>
      </c>
      <c r="W627" s="1226"/>
      <c r="X627" s="1230">
        <v>0</v>
      </c>
      <c r="Y627" s="1226"/>
      <c r="Z627" s="1230">
        <v>4.5</v>
      </c>
      <c r="AA627" s="1226">
        <f t="shared" si="893"/>
        <v>0</v>
      </c>
      <c r="AB627" s="1173">
        <f t="shared" si="866"/>
        <v>0</v>
      </c>
      <c r="AC627" s="1224"/>
      <c r="AD627" s="1230">
        <v>0</v>
      </c>
      <c r="AE627" s="1226"/>
      <c r="AF627" s="1230">
        <v>4.5</v>
      </c>
      <c r="AG627" s="1226">
        <f t="shared" si="894"/>
        <v>0</v>
      </c>
      <c r="AH627" s="1173">
        <f t="shared" si="869"/>
        <v>0</v>
      </c>
      <c r="AI627" s="1224"/>
      <c r="AJ627" s="1230">
        <v>0</v>
      </c>
      <c r="AK627" s="1226"/>
      <c r="AL627" s="1230">
        <v>4.5</v>
      </c>
      <c r="AM627" s="1226">
        <f t="shared" si="895"/>
        <v>0</v>
      </c>
      <c r="AN627" s="1173">
        <f t="shared" si="872"/>
        <v>0</v>
      </c>
      <c r="AO627" s="1224"/>
      <c r="AP627" s="1230">
        <v>0</v>
      </c>
      <c r="AQ627" s="1226"/>
      <c r="AR627" s="1230">
        <v>4.5</v>
      </c>
      <c r="AS627" s="1226">
        <f t="shared" si="896"/>
        <v>0</v>
      </c>
      <c r="AT627" s="1173">
        <f t="shared" si="875"/>
        <v>0</v>
      </c>
      <c r="AU627" s="1224"/>
      <c r="AV627" s="1230">
        <v>0</v>
      </c>
      <c r="AW627" s="1226"/>
      <c r="AX627" s="1230">
        <v>4.5</v>
      </c>
      <c r="AY627" s="1226">
        <f t="shared" si="897"/>
        <v>0</v>
      </c>
      <c r="AZ627" s="1173">
        <f t="shared" si="878"/>
        <v>0</v>
      </c>
      <c r="BA627" s="1224"/>
      <c r="BB627" s="1229">
        <v>0</v>
      </c>
      <c r="BC627" s="1223"/>
      <c r="BD627" s="1229">
        <v>4.5</v>
      </c>
      <c r="BE627" s="1223">
        <f t="shared" si="898"/>
        <v>0</v>
      </c>
      <c r="BF627" s="1169">
        <f t="shared" si="881"/>
        <v>0</v>
      </c>
      <c r="BG627" s="1169"/>
      <c r="BH627" s="1166">
        <f t="shared" si="888"/>
        <v>0</v>
      </c>
      <c r="BI627" s="1229">
        <v>0</v>
      </c>
      <c r="BJ627" s="1223"/>
      <c r="BK627" s="1229">
        <v>4.5</v>
      </c>
      <c r="BL627" s="1223">
        <f t="shared" si="899"/>
        <v>0</v>
      </c>
      <c r="BM627" s="1169">
        <f t="shared" si="884"/>
        <v>0</v>
      </c>
      <c r="BN627" s="1166">
        <f t="shared" si="889"/>
        <v>624</v>
      </c>
      <c r="BO627" s="1229">
        <v>0</v>
      </c>
      <c r="BP627" s="1223"/>
      <c r="BQ627" s="1229">
        <v>4.5</v>
      </c>
      <c r="BR627" s="1223">
        <f t="shared" si="900"/>
        <v>2808</v>
      </c>
      <c r="BS627" s="1169">
        <f t="shared" si="887"/>
        <v>2808</v>
      </c>
    </row>
    <row r="628" spans="1:71" s="1189" customFormat="1" ht="28.5" hidden="1" outlineLevel="1" x14ac:dyDescent="0.2">
      <c r="A628" s="1307" t="s">
        <v>1721</v>
      </c>
      <c r="B628" s="1228" t="s">
        <v>1469</v>
      </c>
      <c r="C628" s="1173" t="s">
        <v>1261</v>
      </c>
      <c r="D628" s="1173">
        <v>312</v>
      </c>
      <c r="E628" s="1229">
        <v>0</v>
      </c>
      <c r="F628" s="1223"/>
      <c r="G628" s="1229">
        <v>10</v>
      </c>
      <c r="H628" s="1223">
        <f t="shared" si="890"/>
        <v>3120</v>
      </c>
      <c r="I628" s="1169">
        <f t="shared" si="857"/>
        <v>3120</v>
      </c>
      <c r="J628" s="1169"/>
      <c r="K628" s="1224"/>
      <c r="L628" s="1230">
        <v>0</v>
      </c>
      <c r="M628" s="1226"/>
      <c r="N628" s="1230">
        <v>10</v>
      </c>
      <c r="O628" s="1226">
        <f t="shared" si="891"/>
        <v>0</v>
      </c>
      <c r="P628" s="1173">
        <f t="shared" si="860"/>
        <v>0</v>
      </c>
      <c r="Q628" s="1224"/>
      <c r="R628" s="1230">
        <v>0</v>
      </c>
      <c r="S628" s="1226"/>
      <c r="T628" s="1230">
        <v>10</v>
      </c>
      <c r="U628" s="1226">
        <f t="shared" si="892"/>
        <v>0</v>
      </c>
      <c r="V628" s="1173">
        <f t="shared" si="863"/>
        <v>0</v>
      </c>
      <c r="W628" s="1226"/>
      <c r="X628" s="1230">
        <v>0</v>
      </c>
      <c r="Y628" s="1226"/>
      <c r="Z628" s="1230">
        <v>10</v>
      </c>
      <c r="AA628" s="1226">
        <f t="shared" si="893"/>
        <v>0</v>
      </c>
      <c r="AB628" s="1173">
        <f t="shared" si="866"/>
        <v>0</v>
      </c>
      <c r="AC628" s="1224"/>
      <c r="AD628" s="1230">
        <v>0</v>
      </c>
      <c r="AE628" s="1226"/>
      <c r="AF628" s="1230">
        <v>10</v>
      </c>
      <c r="AG628" s="1226">
        <f t="shared" si="894"/>
        <v>0</v>
      </c>
      <c r="AH628" s="1173">
        <f t="shared" si="869"/>
        <v>0</v>
      </c>
      <c r="AI628" s="1224"/>
      <c r="AJ628" s="1230">
        <v>0</v>
      </c>
      <c r="AK628" s="1226"/>
      <c r="AL628" s="1230">
        <v>10</v>
      </c>
      <c r="AM628" s="1226">
        <f t="shared" si="895"/>
        <v>0</v>
      </c>
      <c r="AN628" s="1173">
        <f t="shared" si="872"/>
        <v>0</v>
      </c>
      <c r="AO628" s="1224"/>
      <c r="AP628" s="1230">
        <v>0</v>
      </c>
      <c r="AQ628" s="1226"/>
      <c r="AR628" s="1230">
        <v>10</v>
      </c>
      <c r="AS628" s="1226">
        <f t="shared" si="896"/>
        <v>0</v>
      </c>
      <c r="AT628" s="1173">
        <f t="shared" si="875"/>
        <v>0</v>
      </c>
      <c r="AU628" s="1224"/>
      <c r="AV628" s="1230">
        <v>0</v>
      </c>
      <c r="AW628" s="1226"/>
      <c r="AX628" s="1230">
        <v>10</v>
      </c>
      <c r="AY628" s="1226">
        <f t="shared" si="897"/>
        <v>0</v>
      </c>
      <c r="AZ628" s="1173">
        <f t="shared" si="878"/>
        <v>0</v>
      </c>
      <c r="BA628" s="1224"/>
      <c r="BB628" s="1229">
        <v>0</v>
      </c>
      <c r="BC628" s="1223"/>
      <c r="BD628" s="1229">
        <v>10</v>
      </c>
      <c r="BE628" s="1223">
        <f t="shared" si="898"/>
        <v>0</v>
      </c>
      <c r="BF628" s="1169">
        <f t="shared" si="881"/>
        <v>0</v>
      </c>
      <c r="BG628" s="1169"/>
      <c r="BH628" s="1166">
        <f t="shared" si="888"/>
        <v>0</v>
      </c>
      <c r="BI628" s="1229">
        <v>0</v>
      </c>
      <c r="BJ628" s="1223"/>
      <c r="BK628" s="1229">
        <v>10</v>
      </c>
      <c r="BL628" s="1223">
        <f t="shared" si="899"/>
        <v>0</v>
      </c>
      <c r="BM628" s="1169">
        <f t="shared" si="884"/>
        <v>0</v>
      </c>
      <c r="BN628" s="1166">
        <f t="shared" si="889"/>
        <v>312</v>
      </c>
      <c r="BO628" s="1229">
        <v>0</v>
      </c>
      <c r="BP628" s="1223"/>
      <c r="BQ628" s="1229">
        <v>10</v>
      </c>
      <c r="BR628" s="1223">
        <f t="shared" si="900"/>
        <v>3120</v>
      </c>
      <c r="BS628" s="1169">
        <f t="shared" si="887"/>
        <v>3120</v>
      </c>
    </row>
    <row r="629" spans="1:71" s="1189" customFormat="1" hidden="1" outlineLevel="1" x14ac:dyDescent="0.2">
      <c r="A629" s="1307" t="s">
        <v>1722</v>
      </c>
      <c r="B629" s="1228" t="s">
        <v>1723</v>
      </c>
      <c r="C629" s="1173" t="s">
        <v>1261</v>
      </c>
      <c r="D629" s="1173">
        <v>48</v>
      </c>
      <c r="E629" s="1229">
        <v>0</v>
      </c>
      <c r="F629" s="1223"/>
      <c r="G629" s="1229">
        <v>487</v>
      </c>
      <c r="H629" s="1223">
        <f t="shared" si="890"/>
        <v>23376</v>
      </c>
      <c r="I629" s="1169">
        <f t="shared" si="857"/>
        <v>23376</v>
      </c>
      <c r="J629" s="1169"/>
      <c r="K629" s="1224"/>
      <c r="L629" s="1230">
        <v>0</v>
      </c>
      <c r="M629" s="1226"/>
      <c r="N629" s="1230">
        <v>487</v>
      </c>
      <c r="O629" s="1226">
        <f t="shared" si="891"/>
        <v>0</v>
      </c>
      <c r="P629" s="1173">
        <f t="shared" si="860"/>
        <v>0</v>
      </c>
      <c r="Q629" s="1224"/>
      <c r="R629" s="1230">
        <v>0</v>
      </c>
      <c r="S629" s="1226"/>
      <c r="T629" s="1230">
        <v>487</v>
      </c>
      <c r="U629" s="1226">
        <f t="shared" si="892"/>
        <v>0</v>
      </c>
      <c r="V629" s="1173">
        <f t="shared" si="863"/>
        <v>0</v>
      </c>
      <c r="W629" s="1226"/>
      <c r="X629" s="1230">
        <v>0</v>
      </c>
      <c r="Y629" s="1226"/>
      <c r="Z629" s="1230">
        <v>487</v>
      </c>
      <c r="AA629" s="1226">
        <f t="shared" si="893"/>
        <v>0</v>
      </c>
      <c r="AB629" s="1173">
        <f t="shared" si="866"/>
        <v>0</v>
      </c>
      <c r="AC629" s="1224"/>
      <c r="AD629" s="1230">
        <v>0</v>
      </c>
      <c r="AE629" s="1226"/>
      <c r="AF629" s="1230">
        <v>487</v>
      </c>
      <c r="AG629" s="1226">
        <f t="shared" si="894"/>
        <v>0</v>
      </c>
      <c r="AH629" s="1173">
        <f t="shared" si="869"/>
        <v>0</v>
      </c>
      <c r="AI629" s="1224"/>
      <c r="AJ629" s="1230">
        <v>0</v>
      </c>
      <c r="AK629" s="1226"/>
      <c r="AL629" s="1230">
        <v>487</v>
      </c>
      <c r="AM629" s="1226">
        <f t="shared" si="895"/>
        <v>0</v>
      </c>
      <c r="AN629" s="1173">
        <f t="shared" si="872"/>
        <v>0</v>
      </c>
      <c r="AO629" s="1224"/>
      <c r="AP629" s="1230">
        <v>0</v>
      </c>
      <c r="AQ629" s="1226"/>
      <c r="AR629" s="1230">
        <v>487</v>
      </c>
      <c r="AS629" s="1226">
        <f t="shared" si="896"/>
        <v>0</v>
      </c>
      <c r="AT629" s="1173">
        <f t="shared" si="875"/>
        <v>0</v>
      </c>
      <c r="AU629" s="1224"/>
      <c r="AV629" s="1230">
        <v>0</v>
      </c>
      <c r="AW629" s="1226"/>
      <c r="AX629" s="1230">
        <v>487</v>
      </c>
      <c r="AY629" s="1226">
        <f t="shared" si="897"/>
        <v>0</v>
      </c>
      <c r="AZ629" s="1173">
        <f t="shared" si="878"/>
        <v>0</v>
      </c>
      <c r="BA629" s="1224"/>
      <c r="BB629" s="1229">
        <v>0</v>
      </c>
      <c r="BC629" s="1223"/>
      <c r="BD629" s="1229">
        <v>487</v>
      </c>
      <c r="BE629" s="1223">
        <f t="shared" si="898"/>
        <v>0</v>
      </c>
      <c r="BF629" s="1169">
        <f t="shared" si="881"/>
        <v>0</v>
      </c>
      <c r="BG629" s="1169"/>
      <c r="BH629" s="1166">
        <f t="shared" si="888"/>
        <v>0</v>
      </c>
      <c r="BI629" s="1229">
        <v>0</v>
      </c>
      <c r="BJ629" s="1223"/>
      <c r="BK629" s="1229">
        <v>487</v>
      </c>
      <c r="BL629" s="1223">
        <f t="shared" si="899"/>
        <v>0</v>
      </c>
      <c r="BM629" s="1169">
        <f t="shared" si="884"/>
        <v>0</v>
      </c>
      <c r="BN629" s="1166">
        <f t="shared" si="889"/>
        <v>48</v>
      </c>
      <c r="BO629" s="1229">
        <v>0</v>
      </c>
      <c r="BP629" s="1223"/>
      <c r="BQ629" s="1229">
        <v>487</v>
      </c>
      <c r="BR629" s="1223">
        <f t="shared" si="900"/>
        <v>23376</v>
      </c>
      <c r="BS629" s="1169">
        <f t="shared" si="887"/>
        <v>23376</v>
      </c>
    </row>
    <row r="630" spans="1:71" s="1189" customFormat="1" hidden="1" outlineLevel="1" x14ac:dyDescent="0.2">
      <c r="A630" s="1307" t="s">
        <v>1724</v>
      </c>
      <c r="B630" s="1228" t="s">
        <v>1725</v>
      </c>
      <c r="C630" s="1173" t="s">
        <v>1261</v>
      </c>
      <c r="D630" s="1173">
        <v>144</v>
      </c>
      <c r="E630" s="1229">
        <v>15</v>
      </c>
      <c r="F630" s="1223">
        <f>D630*E630</f>
        <v>2160</v>
      </c>
      <c r="G630" s="1229">
        <v>3</v>
      </c>
      <c r="H630" s="1223">
        <f t="shared" si="890"/>
        <v>432</v>
      </c>
      <c r="I630" s="1169">
        <f t="shared" si="857"/>
        <v>2592</v>
      </c>
      <c r="J630" s="1169"/>
      <c r="K630" s="1224"/>
      <c r="L630" s="1230">
        <v>15</v>
      </c>
      <c r="M630" s="1226">
        <f>K630*L630</f>
        <v>0</v>
      </c>
      <c r="N630" s="1230">
        <v>3</v>
      </c>
      <c r="O630" s="1226">
        <f t="shared" si="891"/>
        <v>0</v>
      </c>
      <c r="P630" s="1173">
        <f t="shared" si="860"/>
        <v>0</v>
      </c>
      <c r="Q630" s="1224"/>
      <c r="R630" s="1230">
        <v>15</v>
      </c>
      <c r="S630" s="1226">
        <f>Q630*R630</f>
        <v>0</v>
      </c>
      <c r="T630" s="1230">
        <v>3</v>
      </c>
      <c r="U630" s="1226">
        <f t="shared" si="892"/>
        <v>0</v>
      </c>
      <c r="V630" s="1173">
        <f t="shared" si="863"/>
        <v>0</v>
      </c>
      <c r="W630" s="1226"/>
      <c r="X630" s="1230">
        <v>15</v>
      </c>
      <c r="Y630" s="1226">
        <f>W630*X630</f>
        <v>0</v>
      </c>
      <c r="Z630" s="1230">
        <v>3</v>
      </c>
      <c r="AA630" s="1226">
        <f t="shared" si="893"/>
        <v>0</v>
      </c>
      <c r="AB630" s="1173">
        <f t="shared" si="866"/>
        <v>0</v>
      </c>
      <c r="AC630" s="1224"/>
      <c r="AD630" s="1230">
        <v>15</v>
      </c>
      <c r="AE630" s="1226">
        <f>AC630*AD630</f>
        <v>0</v>
      </c>
      <c r="AF630" s="1230">
        <v>3</v>
      </c>
      <c r="AG630" s="1226">
        <f t="shared" si="894"/>
        <v>0</v>
      </c>
      <c r="AH630" s="1173">
        <f t="shared" si="869"/>
        <v>0</v>
      </c>
      <c r="AI630" s="1224"/>
      <c r="AJ630" s="1230">
        <v>15</v>
      </c>
      <c r="AK630" s="1226">
        <f>AI630*AJ630</f>
        <v>0</v>
      </c>
      <c r="AL630" s="1230">
        <v>3</v>
      </c>
      <c r="AM630" s="1226">
        <f t="shared" si="895"/>
        <v>0</v>
      </c>
      <c r="AN630" s="1173">
        <f t="shared" si="872"/>
        <v>0</v>
      </c>
      <c r="AO630" s="1224"/>
      <c r="AP630" s="1230">
        <v>15</v>
      </c>
      <c r="AQ630" s="1226">
        <f>AO630*AP630</f>
        <v>0</v>
      </c>
      <c r="AR630" s="1230">
        <v>3</v>
      </c>
      <c r="AS630" s="1226">
        <f t="shared" si="896"/>
        <v>0</v>
      </c>
      <c r="AT630" s="1173">
        <f t="shared" si="875"/>
        <v>0</v>
      </c>
      <c r="AU630" s="1224"/>
      <c r="AV630" s="1230">
        <v>15</v>
      </c>
      <c r="AW630" s="1226">
        <f>AU630*AV630</f>
        <v>0</v>
      </c>
      <c r="AX630" s="1230">
        <v>3</v>
      </c>
      <c r="AY630" s="1226">
        <f t="shared" si="897"/>
        <v>0</v>
      </c>
      <c r="AZ630" s="1173">
        <f t="shared" si="878"/>
        <v>0</v>
      </c>
      <c r="BA630" s="1224"/>
      <c r="BB630" s="1229">
        <v>15</v>
      </c>
      <c r="BC630" s="1223">
        <f>BA630*BB630</f>
        <v>0</v>
      </c>
      <c r="BD630" s="1229">
        <v>3</v>
      </c>
      <c r="BE630" s="1223">
        <f t="shared" si="898"/>
        <v>0</v>
      </c>
      <c r="BF630" s="1169">
        <f t="shared" si="881"/>
        <v>0</v>
      </c>
      <c r="BG630" s="1169"/>
      <c r="BH630" s="1166">
        <f t="shared" si="888"/>
        <v>0</v>
      </c>
      <c r="BI630" s="1229">
        <v>15</v>
      </c>
      <c r="BJ630" s="1223">
        <f>BH630*BI630</f>
        <v>0</v>
      </c>
      <c r="BK630" s="1229">
        <v>3</v>
      </c>
      <c r="BL630" s="1223">
        <f t="shared" si="899"/>
        <v>0</v>
      </c>
      <c r="BM630" s="1169">
        <f t="shared" si="884"/>
        <v>0</v>
      </c>
      <c r="BN630" s="1166">
        <f t="shared" si="889"/>
        <v>144</v>
      </c>
      <c r="BO630" s="1229">
        <v>15</v>
      </c>
      <c r="BP630" s="1223">
        <f>BN630*BO630</f>
        <v>2160</v>
      </c>
      <c r="BQ630" s="1229">
        <v>3</v>
      </c>
      <c r="BR630" s="1223">
        <f t="shared" si="900"/>
        <v>432</v>
      </c>
      <c r="BS630" s="1169">
        <f t="shared" si="887"/>
        <v>2592</v>
      </c>
    </row>
    <row r="631" spans="1:71" s="1189" customFormat="1" hidden="1" outlineLevel="1" x14ac:dyDescent="0.2">
      <c r="A631" s="1307" t="s">
        <v>1726</v>
      </c>
      <c r="B631" s="1228" t="s">
        <v>400</v>
      </c>
      <c r="C631" s="1173" t="s">
        <v>32</v>
      </c>
      <c r="D631" s="1173">
        <v>150</v>
      </c>
      <c r="E631" s="1229">
        <v>662.4</v>
      </c>
      <c r="F631" s="1223">
        <f>D631*E631</f>
        <v>99360</v>
      </c>
      <c r="G631" s="1229">
        <v>1120</v>
      </c>
      <c r="H631" s="1223">
        <f t="shared" si="890"/>
        <v>168000</v>
      </c>
      <c r="I631" s="1169">
        <f t="shared" si="857"/>
        <v>267360</v>
      </c>
      <c r="J631" s="1169"/>
      <c r="K631" s="1224"/>
      <c r="L631" s="1230">
        <v>662.4</v>
      </c>
      <c r="M631" s="1226">
        <f>K631*L631</f>
        <v>0</v>
      </c>
      <c r="N631" s="1230">
        <v>1120</v>
      </c>
      <c r="O631" s="1226">
        <f t="shared" si="891"/>
        <v>0</v>
      </c>
      <c r="P631" s="1173">
        <f t="shared" si="860"/>
        <v>0</v>
      </c>
      <c r="Q631" s="1224"/>
      <c r="R631" s="1230">
        <v>662.4</v>
      </c>
      <c r="S631" s="1226">
        <f>Q631*R631</f>
        <v>0</v>
      </c>
      <c r="T631" s="1230">
        <v>1120</v>
      </c>
      <c r="U631" s="1226">
        <f t="shared" si="892"/>
        <v>0</v>
      </c>
      <c r="V631" s="1173">
        <f t="shared" si="863"/>
        <v>0</v>
      </c>
      <c r="W631" s="1226"/>
      <c r="X631" s="1230">
        <v>662.4</v>
      </c>
      <c r="Y631" s="1226">
        <f>W631*X631</f>
        <v>0</v>
      </c>
      <c r="Z631" s="1230">
        <v>1120</v>
      </c>
      <c r="AA631" s="1226">
        <f t="shared" si="893"/>
        <v>0</v>
      </c>
      <c r="AB631" s="1173">
        <f t="shared" si="866"/>
        <v>0</v>
      </c>
      <c r="AC631" s="1224"/>
      <c r="AD631" s="1230">
        <v>662.4</v>
      </c>
      <c r="AE631" s="1226">
        <f>AC631*AD631</f>
        <v>0</v>
      </c>
      <c r="AF631" s="1230">
        <v>1120</v>
      </c>
      <c r="AG631" s="1226">
        <f t="shared" si="894"/>
        <v>0</v>
      </c>
      <c r="AH631" s="1173">
        <f t="shared" si="869"/>
        <v>0</v>
      </c>
      <c r="AI631" s="1224"/>
      <c r="AJ631" s="1230">
        <v>662.4</v>
      </c>
      <c r="AK631" s="1226">
        <f>AI631*AJ631</f>
        <v>0</v>
      </c>
      <c r="AL631" s="1230">
        <v>1120</v>
      </c>
      <c r="AM631" s="1226">
        <f t="shared" si="895"/>
        <v>0</v>
      </c>
      <c r="AN631" s="1173">
        <f t="shared" si="872"/>
        <v>0</v>
      </c>
      <c r="AO631" s="1224"/>
      <c r="AP631" s="1230">
        <v>662.4</v>
      </c>
      <c r="AQ631" s="1226">
        <f>AO631*AP631</f>
        <v>0</v>
      </c>
      <c r="AR631" s="1230">
        <v>1120</v>
      </c>
      <c r="AS631" s="1226">
        <f t="shared" si="896"/>
        <v>0</v>
      </c>
      <c r="AT631" s="1173">
        <f t="shared" si="875"/>
        <v>0</v>
      </c>
      <c r="AU631" s="1224"/>
      <c r="AV631" s="1230">
        <v>662.4</v>
      </c>
      <c r="AW631" s="1226">
        <f>AU631*AV631</f>
        <v>0</v>
      </c>
      <c r="AX631" s="1230">
        <v>1120</v>
      </c>
      <c r="AY631" s="1226">
        <f t="shared" si="897"/>
        <v>0</v>
      </c>
      <c r="AZ631" s="1173">
        <f t="shared" si="878"/>
        <v>0</v>
      </c>
      <c r="BA631" s="1224"/>
      <c r="BB631" s="1229">
        <v>662.4</v>
      </c>
      <c r="BC631" s="1223">
        <f>BA631*BB631</f>
        <v>0</v>
      </c>
      <c r="BD631" s="1229">
        <v>1120</v>
      </c>
      <c r="BE631" s="1223">
        <f t="shared" si="898"/>
        <v>0</v>
      </c>
      <c r="BF631" s="1169">
        <f t="shared" si="881"/>
        <v>0</v>
      </c>
      <c r="BG631" s="1169"/>
      <c r="BH631" s="1166">
        <f t="shared" si="888"/>
        <v>0</v>
      </c>
      <c r="BI631" s="1229">
        <v>662.4</v>
      </c>
      <c r="BJ631" s="1223">
        <f>BH631*BI631</f>
        <v>0</v>
      </c>
      <c r="BK631" s="1229">
        <v>1120</v>
      </c>
      <c r="BL631" s="1223">
        <f t="shared" si="899"/>
        <v>0</v>
      </c>
      <c r="BM631" s="1169">
        <f t="shared" si="884"/>
        <v>0</v>
      </c>
      <c r="BN631" s="1166">
        <f t="shared" si="889"/>
        <v>150</v>
      </c>
      <c r="BO631" s="1229">
        <v>662.4</v>
      </c>
      <c r="BP631" s="1223">
        <f>BN631*BO631</f>
        <v>99360</v>
      </c>
      <c r="BQ631" s="1229">
        <v>1120</v>
      </c>
      <c r="BR631" s="1223">
        <f t="shared" si="900"/>
        <v>168000</v>
      </c>
      <c r="BS631" s="1169">
        <f t="shared" si="887"/>
        <v>267360</v>
      </c>
    </row>
    <row r="632" spans="1:71" s="1189" customFormat="1" hidden="1" outlineLevel="1" x14ac:dyDescent="0.2">
      <c r="A632" s="1307" t="s">
        <v>1727</v>
      </c>
      <c r="B632" s="1228" t="s">
        <v>1662</v>
      </c>
      <c r="C632" s="1173" t="s">
        <v>32</v>
      </c>
      <c r="D632" s="1173">
        <v>150</v>
      </c>
      <c r="E632" s="1229">
        <v>176</v>
      </c>
      <c r="F632" s="1223">
        <f>D632*E632</f>
        <v>26400</v>
      </c>
      <c r="G632" s="1229">
        <v>239</v>
      </c>
      <c r="H632" s="1223">
        <f t="shared" si="890"/>
        <v>35850</v>
      </c>
      <c r="I632" s="1169">
        <f t="shared" si="857"/>
        <v>62250</v>
      </c>
      <c r="J632" s="1169"/>
      <c r="K632" s="1224"/>
      <c r="L632" s="1230">
        <v>176</v>
      </c>
      <c r="M632" s="1226">
        <f>K632*L632</f>
        <v>0</v>
      </c>
      <c r="N632" s="1230">
        <v>239</v>
      </c>
      <c r="O632" s="1226">
        <f t="shared" si="891"/>
        <v>0</v>
      </c>
      <c r="P632" s="1173">
        <f t="shared" si="860"/>
        <v>0</v>
      </c>
      <c r="Q632" s="1224"/>
      <c r="R632" s="1230">
        <v>176</v>
      </c>
      <c r="S632" s="1226">
        <f>Q632*R632</f>
        <v>0</v>
      </c>
      <c r="T632" s="1230">
        <v>239</v>
      </c>
      <c r="U632" s="1226">
        <f t="shared" si="892"/>
        <v>0</v>
      </c>
      <c r="V632" s="1173">
        <f t="shared" si="863"/>
        <v>0</v>
      </c>
      <c r="W632" s="1226"/>
      <c r="X632" s="1230">
        <v>176</v>
      </c>
      <c r="Y632" s="1226">
        <f>W632*X632</f>
        <v>0</v>
      </c>
      <c r="Z632" s="1230">
        <v>239</v>
      </c>
      <c r="AA632" s="1226">
        <f t="shared" si="893"/>
        <v>0</v>
      </c>
      <c r="AB632" s="1173">
        <f t="shared" si="866"/>
        <v>0</v>
      </c>
      <c r="AC632" s="1224"/>
      <c r="AD632" s="1230">
        <v>176</v>
      </c>
      <c r="AE632" s="1226">
        <f>AC632*AD632</f>
        <v>0</v>
      </c>
      <c r="AF632" s="1230">
        <v>239</v>
      </c>
      <c r="AG632" s="1226">
        <f t="shared" si="894"/>
        <v>0</v>
      </c>
      <c r="AH632" s="1173">
        <f t="shared" si="869"/>
        <v>0</v>
      </c>
      <c r="AI632" s="1224"/>
      <c r="AJ632" s="1230">
        <v>176</v>
      </c>
      <c r="AK632" s="1226">
        <f>AI632*AJ632</f>
        <v>0</v>
      </c>
      <c r="AL632" s="1230">
        <v>239</v>
      </c>
      <c r="AM632" s="1226">
        <f t="shared" si="895"/>
        <v>0</v>
      </c>
      <c r="AN632" s="1173">
        <f t="shared" si="872"/>
        <v>0</v>
      </c>
      <c r="AO632" s="1224"/>
      <c r="AP632" s="1230">
        <v>176</v>
      </c>
      <c r="AQ632" s="1226">
        <f>AO632*AP632</f>
        <v>0</v>
      </c>
      <c r="AR632" s="1230">
        <v>239</v>
      </c>
      <c r="AS632" s="1226">
        <f t="shared" si="896"/>
        <v>0</v>
      </c>
      <c r="AT632" s="1173">
        <f t="shared" si="875"/>
        <v>0</v>
      </c>
      <c r="AU632" s="1224"/>
      <c r="AV632" s="1230">
        <v>176</v>
      </c>
      <c r="AW632" s="1226">
        <f>AU632*AV632</f>
        <v>0</v>
      </c>
      <c r="AX632" s="1230">
        <v>239</v>
      </c>
      <c r="AY632" s="1226">
        <f t="shared" si="897"/>
        <v>0</v>
      </c>
      <c r="AZ632" s="1173">
        <f t="shared" si="878"/>
        <v>0</v>
      </c>
      <c r="BA632" s="1224"/>
      <c r="BB632" s="1229">
        <v>176</v>
      </c>
      <c r="BC632" s="1223">
        <f>BA632*BB632</f>
        <v>0</v>
      </c>
      <c r="BD632" s="1229">
        <v>239</v>
      </c>
      <c r="BE632" s="1223">
        <f t="shared" si="898"/>
        <v>0</v>
      </c>
      <c r="BF632" s="1169">
        <f t="shared" si="881"/>
        <v>0</v>
      </c>
      <c r="BG632" s="1169"/>
      <c r="BH632" s="1166">
        <f t="shared" si="888"/>
        <v>0</v>
      </c>
      <c r="BI632" s="1229">
        <v>176</v>
      </c>
      <c r="BJ632" s="1223">
        <f>BH632*BI632</f>
        <v>0</v>
      </c>
      <c r="BK632" s="1229">
        <v>239</v>
      </c>
      <c r="BL632" s="1223">
        <f t="shared" si="899"/>
        <v>0</v>
      </c>
      <c r="BM632" s="1169">
        <f t="shared" si="884"/>
        <v>0</v>
      </c>
      <c r="BN632" s="1166">
        <f t="shared" si="889"/>
        <v>150</v>
      </c>
      <c r="BO632" s="1229">
        <v>176</v>
      </c>
      <c r="BP632" s="1223">
        <f>BN632*BO632</f>
        <v>26400</v>
      </c>
      <c r="BQ632" s="1229">
        <v>239</v>
      </c>
      <c r="BR632" s="1223">
        <f t="shared" si="900"/>
        <v>35850</v>
      </c>
      <c r="BS632" s="1169">
        <f t="shared" si="887"/>
        <v>62250</v>
      </c>
    </row>
    <row r="633" spans="1:71" s="1189" customFormat="1" hidden="1" outlineLevel="1" x14ac:dyDescent="0.2">
      <c r="A633" s="1307" t="s">
        <v>1728</v>
      </c>
      <c r="B633" s="1228" t="s">
        <v>264</v>
      </c>
      <c r="C633" s="1173" t="s">
        <v>1261</v>
      </c>
      <c r="D633" s="1173">
        <v>800</v>
      </c>
      <c r="E633" s="1229">
        <v>0</v>
      </c>
      <c r="F633" s="1223"/>
      <c r="G633" s="1229">
        <v>3.8</v>
      </c>
      <c r="H633" s="1223">
        <f t="shared" si="890"/>
        <v>3040</v>
      </c>
      <c r="I633" s="1169">
        <f t="shared" si="857"/>
        <v>3040</v>
      </c>
      <c r="J633" s="1169"/>
      <c r="K633" s="1224"/>
      <c r="L633" s="1230">
        <v>0</v>
      </c>
      <c r="M633" s="1226"/>
      <c r="N633" s="1230">
        <v>3.8</v>
      </c>
      <c r="O633" s="1226">
        <f t="shared" si="891"/>
        <v>0</v>
      </c>
      <c r="P633" s="1173">
        <f t="shared" si="860"/>
        <v>0</v>
      </c>
      <c r="Q633" s="1224"/>
      <c r="R633" s="1230">
        <v>0</v>
      </c>
      <c r="S633" s="1226"/>
      <c r="T633" s="1230">
        <v>3.8</v>
      </c>
      <c r="U633" s="1226">
        <f t="shared" si="892"/>
        <v>0</v>
      </c>
      <c r="V633" s="1173">
        <f t="shared" si="863"/>
        <v>0</v>
      </c>
      <c r="W633" s="1226"/>
      <c r="X633" s="1230">
        <v>0</v>
      </c>
      <c r="Y633" s="1226"/>
      <c r="Z633" s="1230">
        <v>3.8</v>
      </c>
      <c r="AA633" s="1226">
        <f t="shared" si="893"/>
        <v>0</v>
      </c>
      <c r="AB633" s="1173">
        <f t="shared" si="866"/>
        <v>0</v>
      </c>
      <c r="AC633" s="1224"/>
      <c r="AD633" s="1230">
        <v>0</v>
      </c>
      <c r="AE633" s="1226"/>
      <c r="AF633" s="1230">
        <v>3.8</v>
      </c>
      <c r="AG633" s="1226">
        <f t="shared" si="894"/>
        <v>0</v>
      </c>
      <c r="AH633" s="1173">
        <f t="shared" si="869"/>
        <v>0</v>
      </c>
      <c r="AI633" s="1224"/>
      <c r="AJ633" s="1230">
        <v>0</v>
      </c>
      <c r="AK633" s="1226"/>
      <c r="AL633" s="1230">
        <v>3.8</v>
      </c>
      <c r="AM633" s="1226">
        <f t="shared" si="895"/>
        <v>0</v>
      </c>
      <c r="AN633" s="1173">
        <f t="shared" si="872"/>
        <v>0</v>
      </c>
      <c r="AO633" s="1224"/>
      <c r="AP633" s="1230">
        <v>0</v>
      </c>
      <c r="AQ633" s="1226"/>
      <c r="AR633" s="1230">
        <v>3.8</v>
      </c>
      <c r="AS633" s="1226">
        <f t="shared" si="896"/>
        <v>0</v>
      </c>
      <c r="AT633" s="1173">
        <f t="shared" si="875"/>
        <v>0</v>
      </c>
      <c r="AU633" s="1224"/>
      <c r="AV633" s="1230">
        <v>0</v>
      </c>
      <c r="AW633" s="1226"/>
      <c r="AX633" s="1230">
        <v>3.8</v>
      </c>
      <c r="AY633" s="1226">
        <f t="shared" si="897"/>
        <v>0</v>
      </c>
      <c r="AZ633" s="1173">
        <f t="shared" si="878"/>
        <v>0</v>
      </c>
      <c r="BA633" s="1224"/>
      <c r="BB633" s="1229">
        <v>0</v>
      </c>
      <c r="BC633" s="1223"/>
      <c r="BD633" s="1229">
        <v>3.8</v>
      </c>
      <c r="BE633" s="1223">
        <f t="shared" si="898"/>
        <v>0</v>
      </c>
      <c r="BF633" s="1169">
        <f t="shared" si="881"/>
        <v>0</v>
      </c>
      <c r="BG633" s="1169"/>
      <c r="BH633" s="1166">
        <f t="shared" si="888"/>
        <v>0</v>
      </c>
      <c r="BI633" s="1229">
        <v>0</v>
      </c>
      <c r="BJ633" s="1223"/>
      <c r="BK633" s="1229">
        <v>3.8</v>
      </c>
      <c r="BL633" s="1223">
        <f t="shared" si="899"/>
        <v>0</v>
      </c>
      <c r="BM633" s="1169">
        <f t="shared" si="884"/>
        <v>0</v>
      </c>
      <c r="BN633" s="1166">
        <f t="shared" si="889"/>
        <v>800</v>
      </c>
      <c r="BO633" s="1229">
        <v>0</v>
      </c>
      <c r="BP633" s="1223"/>
      <c r="BQ633" s="1229">
        <v>3.8</v>
      </c>
      <c r="BR633" s="1223">
        <f t="shared" si="900"/>
        <v>3040</v>
      </c>
      <c r="BS633" s="1169">
        <f t="shared" si="887"/>
        <v>3040</v>
      </c>
    </row>
    <row r="634" spans="1:71" s="1189" customFormat="1" ht="28.5" hidden="1" outlineLevel="1" x14ac:dyDescent="0.2">
      <c r="A634" s="1307" t="s">
        <v>1729</v>
      </c>
      <c r="B634" s="1228" t="s">
        <v>1730</v>
      </c>
      <c r="C634" s="1173" t="s">
        <v>32</v>
      </c>
      <c r="D634" s="1173">
        <v>400</v>
      </c>
      <c r="E634" s="1229">
        <v>246</v>
      </c>
      <c r="F634" s="1223">
        <f t="shared" ref="F634:F639" si="901">D634*E634</f>
        <v>98400</v>
      </c>
      <c r="G634" s="1229">
        <v>101</v>
      </c>
      <c r="H634" s="1223">
        <f>D634*G634</f>
        <v>40400</v>
      </c>
      <c r="I634" s="1169">
        <f t="shared" si="857"/>
        <v>138800</v>
      </c>
      <c r="J634" s="1169"/>
      <c r="K634" s="1224"/>
      <c r="L634" s="1230">
        <v>246</v>
      </c>
      <c r="M634" s="1226">
        <f t="shared" ref="M634:M639" si="902">K634*L634</f>
        <v>0</v>
      </c>
      <c r="N634" s="1230">
        <v>101</v>
      </c>
      <c r="O634" s="1226">
        <f>K634*N634</f>
        <v>0</v>
      </c>
      <c r="P634" s="1173">
        <f t="shared" si="860"/>
        <v>0</v>
      </c>
      <c r="Q634" s="1224"/>
      <c r="R634" s="1230">
        <v>246</v>
      </c>
      <c r="S634" s="1226">
        <f t="shared" ref="S634:S639" si="903">Q634*R634</f>
        <v>0</v>
      </c>
      <c r="T634" s="1230">
        <v>101</v>
      </c>
      <c r="U634" s="1226">
        <f>Q634*T634</f>
        <v>0</v>
      </c>
      <c r="V634" s="1173">
        <f t="shared" si="863"/>
        <v>0</v>
      </c>
      <c r="W634" s="1226"/>
      <c r="X634" s="1230">
        <v>246</v>
      </c>
      <c r="Y634" s="1226">
        <f t="shared" ref="Y634:Y639" si="904">W634*X634</f>
        <v>0</v>
      </c>
      <c r="Z634" s="1230">
        <v>101</v>
      </c>
      <c r="AA634" s="1226">
        <f>W634*Z634</f>
        <v>0</v>
      </c>
      <c r="AB634" s="1173">
        <f t="shared" si="866"/>
        <v>0</v>
      </c>
      <c r="AC634" s="1224"/>
      <c r="AD634" s="1230">
        <v>246</v>
      </c>
      <c r="AE634" s="1226">
        <f t="shared" ref="AE634:AE639" si="905">AC634*AD634</f>
        <v>0</v>
      </c>
      <c r="AF634" s="1230">
        <v>101</v>
      </c>
      <c r="AG634" s="1226">
        <f>AC634*AF634</f>
        <v>0</v>
      </c>
      <c r="AH634" s="1173">
        <f t="shared" si="869"/>
        <v>0</v>
      </c>
      <c r="AI634" s="1224"/>
      <c r="AJ634" s="1230">
        <v>246</v>
      </c>
      <c r="AK634" s="1226">
        <f t="shared" ref="AK634:AK639" si="906">AI634*AJ634</f>
        <v>0</v>
      </c>
      <c r="AL634" s="1230">
        <v>101</v>
      </c>
      <c r="AM634" s="1226">
        <f>AI634*AL634</f>
        <v>0</v>
      </c>
      <c r="AN634" s="1173">
        <f t="shared" si="872"/>
        <v>0</v>
      </c>
      <c r="AO634" s="1224"/>
      <c r="AP634" s="1230">
        <v>246</v>
      </c>
      <c r="AQ634" s="1226">
        <f t="shared" ref="AQ634:AQ639" si="907">AO634*AP634</f>
        <v>0</v>
      </c>
      <c r="AR634" s="1230">
        <v>101</v>
      </c>
      <c r="AS634" s="1226">
        <f>AO634*AR634</f>
        <v>0</v>
      </c>
      <c r="AT634" s="1173">
        <f t="shared" si="875"/>
        <v>0</v>
      </c>
      <c r="AU634" s="1224"/>
      <c r="AV634" s="1230">
        <v>246</v>
      </c>
      <c r="AW634" s="1226">
        <f t="shared" ref="AW634:AW639" si="908">AU634*AV634</f>
        <v>0</v>
      </c>
      <c r="AX634" s="1230">
        <v>101</v>
      </c>
      <c r="AY634" s="1226">
        <f>AU634*AX634</f>
        <v>0</v>
      </c>
      <c r="AZ634" s="1173">
        <f t="shared" si="878"/>
        <v>0</v>
      </c>
      <c r="BA634" s="1224"/>
      <c r="BB634" s="1229">
        <v>246</v>
      </c>
      <c r="BC634" s="1223">
        <f t="shared" ref="BC634:BC639" si="909">BA634*BB634</f>
        <v>0</v>
      </c>
      <c r="BD634" s="1229">
        <v>101</v>
      </c>
      <c r="BE634" s="1223">
        <f>BA634*BD634</f>
        <v>0</v>
      </c>
      <c r="BF634" s="1169">
        <f t="shared" si="881"/>
        <v>0</v>
      </c>
      <c r="BG634" s="1169"/>
      <c r="BH634" s="1166">
        <f t="shared" si="888"/>
        <v>0</v>
      </c>
      <c r="BI634" s="1229">
        <v>246</v>
      </c>
      <c r="BJ634" s="1223">
        <f t="shared" ref="BJ634:BJ639" si="910">BH634*BI634</f>
        <v>0</v>
      </c>
      <c r="BK634" s="1229">
        <v>101</v>
      </c>
      <c r="BL634" s="1223">
        <f>BH634*BK634</f>
        <v>0</v>
      </c>
      <c r="BM634" s="1169">
        <f t="shared" si="884"/>
        <v>0</v>
      </c>
      <c r="BN634" s="1166">
        <f t="shared" si="889"/>
        <v>400</v>
      </c>
      <c r="BO634" s="1229">
        <v>246</v>
      </c>
      <c r="BP634" s="1223">
        <f t="shared" ref="BP634:BP639" si="911">BN634*BO634</f>
        <v>98400</v>
      </c>
      <c r="BQ634" s="1229">
        <v>101</v>
      </c>
      <c r="BR634" s="1223">
        <f>BN634*BQ634</f>
        <v>40400</v>
      </c>
      <c r="BS634" s="1169">
        <f t="shared" si="887"/>
        <v>138800</v>
      </c>
    </row>
    <row r="635" spans="1:71" s="1189" customFormat="1" hidden="1" outlineLevel="1" x14ac:dyDescent="0.2">
      <c r="A635" s="1307" t="s">
        <v>1731</v>
      </c>
      <c r="B635" s="1228" t="s">
        <v>1732</v>
      </c>
      <c r="C635" s="1173" t="s">
        <v>32</v>
      </c>
      <c r="D635" s="1173">
        <v>400</v>
      </c>
      <c r="E635" s="1229">
        <v>246</v>
      </c>
      <c r="F635" s="1223">
        <f t="shared" si="901"/>
        <v>98400</v>
      </c>
      <c r="G635" s="1229">
        <v>101</v>
      </c>
      <c r="H635" s="1223">
        <f>D635*G635</f>
        <v>40400</v>
      </c>
      <c r="I635" s="1169">
        <f t="shared" si="857"/>
        <v>138800</v>
      </c>
      <c r="J635" s="1169"/>
      <c r="K635" s="1224"/>
      <c r="L635" s="1230">
        <v>246</v>
      </c>
      <c r="M635" s="1226">
        <f t="shared" si="902"/>
        <v>0</v>
      </c>
      <c r="N635" s="1230">
        <v>101</v>
      </c>
      <c r="O635" s="1226">
        <f>K635*N635</f>
        <v>0</v>
      </c>
      <c r="P635" s="1173">
        <f t="shared" si="860"/>
        <v>0</v>
      </c>
      <c r="Q635" s="1224"/>
      <c r="R635" s="1230">
        <v>246</v>
      </c>
      <c r="S635" s="1226">
        <f t="shared" si="903"/>
        <v>0</v>
      </c>
      <c r="T635" s="1230">
        <v>101</v>
      </c>
      <c r="U635" s="1226">
        <f>Q635*T635</f>
        <v>0</v>
      </c>
      <c r="V635" s="1173">
        <f t="shared" si="863"/>
        <v>0</v>
      </c>
      <c r="W635" s="1226"/>
      <c r="X635" s="1230">
        <v>246</v>
      </c>
      <c r="Y635" s="1226">
        <f t="shared" si="904"/>
        <v>0</v>
      </c>
      <c r="Z635" s="1230">
        <v>101</v>
      </c>
      <c r="AA635" s="1226">
        <f>W635*Z635</f>
        <v>0</v>
      </c>
      <c r="AB635" s="1173">
        <f t="shared" si="866"/>
        <v>0</v>
      </c>
      <c r="AC635" s="1224"/>
      <c r="AD635" s="1230">
        <v>246</v>
      </c>
      <c r="AE635" s="1226">
        <f t="shared" si="905"/>
        <v>0</v>
      </c>
      <c r="AF635" s="1230">
        <v>101</v>
      </c>
      <c r="AG635" s="1226">
        <f>AC635*AF635</f>
        <v>0</v>
      </c>
      <c r="AH635" s="1173">
        <f t="shared" si="869"/>
        <v>0</v>
      </c>
      <c r="AI635" s="1224"/>
      <c r="AJ635" s="1230">
        <v>246</v>
      </c>
      <c r="AK635" s="1226">
        <f t="shared" si="906"/>
        <v>0</v>
      </c>
      <c r="AL635" s="1230">
        <v>101</v>
      </c>
      <c r="AM635" s="1226">
        <f>AI635*AL635</f>
        <v>0</v>
      </c>
      <c r="AN635" s="1173">
        <f t="shared" si="872"/>
        <v>0</v>
      </c>
      <c r="AO635" s="1224"/>
      <c r="AP635" s="1230">
        <v>246</v>
      </c>
      <c r="AQ635" s="1226">
        <f t="shared" si="907"/>
        <v>0</v>
      </c>
      <c r="AR635" s="1230">
        <v>101</v>
      </c>
      <c r="AS635" s="1226">
        <f>AO635*AR635</f>
        <v>0</v>
      </c>
      <c r="AT635" s="1173">
        <f t="shared" si="875"/>
        <v>0</v>
      </c>
      <c r="AU635" s="1224"/>
      <c r="AV635" s="1230">
        <v>246</v>
      </c>
      <c r="AW635" s="1226">
        <f t="shared" si="908"/>
        <v>0</v>
      </c>
      <c r="AX635" s="1230">
        <v>101</v>
      </c>
      <c r="AY635" s="1226">
        <f>AU635*AX635</f>
        <v>0</v>
      </c>
      <c r="AZ635" s="1173">
        <f t="shared" si="878"/>
        <v>0</v>
      </c>
      <c r="BA635" s="1224"/>
      <c r="BB635" s="1229">
        <v>246</v>
      </c>
      <c r="BC635" s="1223">
        <f t="shared" si="909"/>
        <v>0</v>
      </c>
      <c r="BD635" s="1229">
        <v>101</v>
      </c>
      <c r="BE635" s="1223">
        <f>BA635*BD635</f>
        <v>0</v>
      </c>
      <c r="BF635" s="1169">
        <f t="shared" si="881"/>
        <v>0</v>
      </c>
      <c r="BG635" s="1169"/>
      <c r="BH635" s="1166">
        <f t="shared" si="888"/>
        <v>0</v>
      </c>
      <c r="BI635" s="1229">
        <v>246</v>
      </c>
      <c r="BJ635" s="1223">
        <f t="shared" si="910"/>
        <v>0</v>
      </c>
      <c r="BK635" s="1229">
        <v>101</v>
      </c>
      <c r="BL635" s="1223">
        <f>BH635*BK635</f>
        <v>0</v>
      </c>
      <c r="BM635" s="1169">
        <f t="shared" si="884"/>
        <v>0</v>
      </c>
      <c r="BN635" s="1166">
        <f t="shared" si="889"/>
        <v>400</v>
      </c>
      <c r="BO635" s="1229">
        <v>246</v>
      </c>
      <c r="BP635" s="1223">
        <f t="shared" si="911"/>
        <v>98400</v>
      </c>
      <c r="BQ635" s="1229">
        <v>101</v>
      </c>
      <c r="BR635" s="1223">
        <f>BN635*BQ635</f>
        <v>40400</v>
      </c>
      <c r="BS635" s="1169">
        <f t="shared" si="887"/>
        <v>138800</v>
      </c>
    </row>
    <row r="636" spans="1:71" s="1189" customFormat="1" hidden="1" outlineLevel="1" x14ac:dyDescent="0.2">
      <c r="A636" s="1307" t="s">
        <v>1733</v>
      </c>
      <c r="B636" s="1228" t="s">
        <v>1734</v>
      </c>
      <c r="C636" s="1173" t="s">
        <v>32</v>
      </c>
      <c r="D636" s="1173">
        <v>250</v>
      </c>
      <c r="E636" s="1229">
        <v>246</v>
      </c>
      <c r="F636" s="1223">
        <f t="shared" si="901"/>
        <v>61500</v>
      </c>
      <c r="G636" s="1229">
        <v>101</v>
      </c>
      <c r="H636" s="1223">
        <f>D636*G636</f>
        <v>25250</v>
      </c>
      <c r="I636" s="1169">
        <f t="shared" si="857"/>
        <v>86750</v>
      </c>
      <c r="J636" s="1169"/>
      <c r="K636" s="1224"/>
      <c r="L636" s="1230">
        <v>246</v>
      </c>
      <c r="M636" s="1226">
        <f t="shared" si="902"/>
        <v>0</v>
      </c>
      <c r="N636" s="1230">
        <v>101</v>
      </c>
      <c r="O636" s="1226">
        <f>K636*N636</f>
        <v>0</v>
      </c>
      <c r="P636" s="1173">
        <f t="shared" si="860"/>
        <v>0</v>
      </c>
      <c r="Q636" s="1224"/>
      <c r="R636" s="1230">
        <v>246</v>
      </c>
      <c r="S636" s="1226">
        <f t="shared" si="903"/>
        <v>0</v>
      </c>
      <c r="T636" s="1230">
        <v>101</v>
      </c>
      <c r="U636" s="1226">
        <f>Q636*T636</f>
        <v>0</v>
      </c>
      <c r="V636" s="1173">
        <f t="shared" si="863"/>
        <v>0</v>
      </c>
      <c r="W636" s="1226"/>
      <c r="X636" s="1230">
        <v>246</v>
      </c>
      <c r="Y636" s="1226">
        <f t="shared" si="904"/>
        <v>0</v>
      </c>
      <c r="Z636" s="1230">
        <v>101</v>
      </c>
      <c r="AA636" s="1226">
        <f>W636*Z636</f>
        <v>0</v>
      </c>
      <c r="AB636" s="1173">
        <f t="shared" si="866"/>
        <v>0</v>
      </c>
      <c r="AC636" s="1224"/>
      <c r="AD636" s="1230">
        <v>246</v>
      </c>
      <c r="AE636" s="1226">
        <f t="shared" si="905"/>
        <v>0</v>
      </c>
      <c r="AF636" s="1230">
        <v>101</v>
      </c>
      <c r="AG636" s="1226">
        <f>AC636*AF636</f>
        <v>0</v>
      </c>
      <c r="AH636" s="1173">
        <f t="shared" si="869"/>
        <v>0</v>
      </c>
      <c r="AI636" s="1224"/>
      <c r="AJ636" s="1230">
        <v>246</v>
      </c>
      <c r="AK636" s="1226">
        <f t="shared" si="906"/>
        <v>0</v>
      </c>
      <c r="AL636" s="1230">
        <v>101</v>
      </c>
      <c r="AM636" s="1226">
        <f>AI636*AL636</f>
        <v>0</v>
      </c>
      <c r="AN636" s="1173">
        <f t="shared" si="872"/>
        <v>0</v>
      </c>
      <c r="AO636" s="1224"/>
      <c r="AP636" s="1230">
        <v>246</v>
      </c>
      <c r="AQ636" s="1226">
        <f t="shared" si="907"/>
        <v>0</v>
      </c>
      <c r="AR636" s="1230">
        <v>101</v>
      </c>
      <c r="AS636" s="1226">
        <f>AO636*AR636</f>
        <v>0</v>
      </c>
      <c r="AT636" s="1173">
        <f t="shared" si="875"/>
        <v>0</v>
      </c>
      <c r="AU636" s="1224"/>
      <c r="AV636" s="1230">
        <v>246</v>
      </c>
      <c r="AW636" s="1226">
        <f t="shared" si="908"/>
        <v>0</v>
      </c>
      <c r="AX636" s="1230">
        <v>101</v>
      </c>
      <c r="AY636" s="1226">
        <f>AU636*AX636</f>
        <v>0</v>
      </c>
      <c r="AZ636" s="1173">
        <f t="shared" si="878"/>
        <v>0</v>
      </c>
      <c r="BA636" s="1224"/>
      <c r="BB636" s="1229">
        <v>246</v>
      </c>
      <c r="BC636" s="1223">
        <f t="shared" si="909"/>
        <v>0</v>
      </c>
      <c r="BD636" s="1229">
        <v>101</v>
      </c>
      <c r="BE636" s="1223">
        <f>BA636*BD636</f>
        <v>0</v>
      </c>
      <c r="BF636" s="1169">
        <f t="shared" si="881"/>
        <v>0</v>
      </c>
      <c r="BG636" s="1169"/>
      <c r="BH636" s="1166">
        <f t="shared" si="888"/>
        <v>0</v>
      </c>
      <c r="BI636" s="1229">
        <v>246</v>
      </c>
      <c r="BJ636" s="1223">
        <f t="shared" si="910"/>
        <v>0</v>
      </c>
      <c r="BK636" s="1229">
        <v>101</v>
      </c>
      <c r="BL636" s="1223">
        <f>BH636*BK636</f>
        <v>0</v>
      </c>
      <c r="BM636" s="1169">
        <f t="shared" si="884"/>
        <v>0</v>
      </c>
      <c r="BN636" s="1166">
        <f t="shared" si="889"/>
        <v>250</v>
      </c>
      <c r="BO636" s="1229">
        <v>246</v>
      </c>
      <c r="BP636" s="1223">
        <f t="shared" si="911"/>
        <v>61500</v>
      </c>
      <c r="BQ636" s="1229">
        <v>101</v>
      </c>
      <c r="BR636" s="1223">
        <f>BN636*BQ636</f>
        <v>25250</v>
      </c>
      <c r="BS636" s="1169">
        <f t="shared" si="887"/>
        <v>86750</v>
      </c>
    </row>
    <row r="637" spans="1:71" s="1181" customFormat="1" hidden="1" outlineLevel="1" x14ac:dyDescent="0.2">
      <c r="A637" s="1307" t="s">
        <v>1735</v>
      </c>
      <c r="B637" s="1228" t="s">
        <v>532</v>
      </c>
      <c r="C637" s="1173" t="s">
        <v>1261</v>
      </c>
      <c r="D637" s="1173">
        <v>64</v>
      </c>
      <c r="E637" s="1229">
        <v>131</v>
      </c>
      <c r="F637" s="1223">
        <f t="shared" si="901"/>
        <v>8384</v>
      </c>
      <c r="G637" s="1229">
        <v>408.2</v>
      </c>
      <c r="H637" s="1223">
        <f>D637*G637</f>
        <v>26124.799999999999</v>
      </c>
      <c r="I637" s="1169">
        <f t="shared" si="857"/>
        <v>34508.800000000003</v>
      </c>
      <c r="J637" s="1169"/>
      <c r="K637" s="1224"/>
      <c r="L637" s="1230">
        <v>131</v>
      </c>
      <c r="M637" s="1226">
        <f t="shared" si="902"/>
        <v>0</v>
      </c>
      <c r="N637" s="1230">
        <v>408.2</v>
      </c>
      <c r="O637" s="1226">
        <f>K637*N637</f>
        <v>0</v>
      </c>
      <c r="P637" s="1173">
        <f t="shared" si="860"/>
        <v>0</v>
      </c>
      <c r="Q637" s="1224"/>
      <c r="R637" s="1230">
        <v>131</v>
      </c>
      <c r="S637" s="1226">
        <f t="shared" si="903"/>
        <v>0</v>
      </c>
      <c r="T637" s="1230">
        <v>408.2</v>
      </c>
      <c r="U637" s="1226">
        <f>Q637*T637</f>
        <v>0</v>
      </c>
      <c r="V637" s="1173">
        <f t="shared" si="863"/>
        <v>0</v>
      </c>
      <c r="W637" s="1226"/>
      <c r="X637" s="1230">
        <v>131</v>
      </c>
      <c r="Y637" s="1226">
        <f t="shared" si="904"/>
        <v>0</v>
      </c>
      <c r="Z637" s="1230">
        <v>408.2</v>
      </c>
      <c r="AA637" s="1226">
        <f>W637*Z637</f>
        <v>0</v>
      </c>
      <c r="AB637" s="1173">
        <f t="shared" si="866"/>
        <v>0</v>
      </c>
      <c r="AC637" s="1224"/>
      <c r="AD637" s="1230">
        <v>131</v>
      </c>
      <c r="AE637" s="1226">
        <f t="shared" si="905"/>
        <v>0</v>
      </c>
      <c r="AF637" s="1230">
        <v>408.2</v>
      </c>
      <c r="AG637" s="1226">
        <f>AC637*AF637</f>
        <v>0</v>
      </c>
      <c r="AH637" s="1173">
        <f t="shared" si="869"/>
        <v>0</v>
      </c>
      <c r="AI637" s="1224"/>
      <c r="AJ637" s="1230">
        <v>131</v>
      </c>
      <c r="AK637" s="1226">
        <f t="shared" si="906"/>
        <v>0</v>
      </c>
      <c r="AL637" s="1230">
        <v>408.2</v>
      </c>
      <c r="AM637" s="1226">
        <f>AI637*AL637</f>
        <v>0</v>
      </c>
      <c r="AN637" s="1173">
        <f t="shared" si="872"/>
        <v>0</v>
      </c>
      <c r="AO637" s="1224"/>
      <c r="AP637" s="1230">
        <v>131</v>
      </c>
      <c r="AQ637" s="1226">
        <f t="shared" si="907"/>
        <v>0</v>
      </c>
      <c r="AR637" s="1230">
        <v>408.2</v>
      </c>
      <c r="AS637" s="1226">
        <f>AO637*AR637</f>
        <v>0</v>
      </c>
      <c r="AT637" s="1173">
        <f t="shared" si="875"/>
        <v>0</v>
      </c>
      <c r="AU637" s="1224"/>
      <c r="AV637" s="1230">
        <v>131</v>
      </c>
      <c r="AW637" s="1226">
        <f t="shared" si="908"/>
        <v>0</v>
      </c>
      <c r="AX637" s="1230">
        <v>408.2</v>
      </c>
      <c r="AY637" s="1226">
        <f>AU637*AX637</f>
        <v>0</v>
      </c>
      <c r="AZ637" s="1173">
        <f t="shared" si="878"/>
        <v>0</v>
      </c>
      <c r="BA637" s="1224"/>
      <c r="BB637" s="1229">
        <v>131</v>
      </c>
      <c r="BC637" s="1223">
        <f t="shared" si="909"/>
        <v>0</v>
      </c>
      <c r="BD637" s="1229">
        <v>408.2</v>
      </c>
      <c r="BE637" s="1223">
        <f>BA637*BD637</f>
        <v>0</v>
      </c>
      <c r="BF637" s="1169">
        <f t="shared" si="881"/>
        <v>0</v>
      </c>
      <c r="BG637" s="1169"/>
      <c r="BH637" s="1166">
        <f t="shared" si="888"/>
        <v>0</v>
      </c>
      <c r="BI637" s="1229">
        <v>131</v>
      </c>
      <c r="BJ637" s="1223">
        <f t="shared" si="910"/>
        <v>0</v>
      </c>
      <c r="BK637" s="1229">
        <v>408.2</v>
      </c>
      <c r="BL637" s="1223">
        <f>BH637*BK637</f>
        <v>0</v>
      </c>
      <c r="BM637" s="1169">
        <f t="shared" si="884"/>
        <v>0</v>
      </c>
      <c r="BN637" s="1166">
        <f t="shared" si="889"/>
        <v>64</v>
      </c>
      <c r="BO637" s="1229">
        <v>131</v>
      </c>
      <c r="BP637" s="1223">
        <f t="shared" si="911"/>
        <v>8384</v>
      </c>
      <c r="BQ637" s="1229">
        <v>408.2</v>
      </c>
      <c r="BR637" s="1223">
        <f>BN637*BQ637</f>
        <v>26124.799999999999</v>
      </c>
      <c r="BS637" s="1169">
        <f t="shared" si="887"/>
        <v>34508.800000000003</v>
      </c>
    </row>
    <row r="638" spans="1:71" s="1189" customFormat="1" hidden="1" outlineLevel="1" x14ac:dyDescent="0.2">
      <c r="A638" s="1307" t="s">
        <v>1736</v>
      </c>
      <c r="B638" s="1228" t="s">
        <v>1737</v>
      </c>
      <c r="C638" s="1173" t="s">
        <v>32</v>
      </c>
      <c r="D638" s="1173">
        <v>100</v>
      </c>
      <c r="E638" s="1229">
        <v>65.5</v>
      </c>
      <c r="F638" s="1223">
        <f t="shared" si="901"/>
        <v>6550</v>
      </c>
      <c r="G638" s="1229">
        <v>236</v>
      </c>
      <c r="H638" s="1223">
        <f>D638*G638</f>
        <v>23600</v>
      </c>
      <c r="I638" s="1169">
        <f t="shared" si="857"/>
        <v>30150</v>
      </c>
      <c r="J638" s="1169"/>
      <c r="K638" s="1224"/>
      <c r="L638" s="1230">
        <v>65.5</v>
      </c>
      <c r="M638" s="1226">
        <f t="shared" si="902"/>
        <v>0</v>
      </c>
      <c r="N638" s="1230">
        <v>236</v>
      </c>
      <c r="O638" s="1226">
        <f>K638*N638</f>
        <v>0</v>
      </c>
      <c r="P638" s="1173">
        <f t="shared" si="860"/>
        <v>0</v>
      </c>
      <c r="Q638" s="1224"/>
      <c r="R638" s="1230">
        <v>65.5</v>
      </c>
      <c r="S638" s="1226">
        <f t="shared" si="903"/>
        <v>0</v>
      </c>
      <c r="T638" s="1230">
        <v>236</v>
      </c>
      <c r="U638" s="1226">
        <f>Q638*T638</f>
        <v>0</v>
      </c>
      <c r="V638" s="1173">
        <f t="shared" si="863"/>
        <v>0</v>
      </c>
      <c r="W638" s="1226"/>
      <c r="X638" s="1230">
        <v>65.5</v>
      </c>
      <c r="Y638" s="1226">
        <f t="shared" si="904"/>
        <v>0</v>
      </c>
      <c r="Z638" s="1230">
        <v>236</v>
      </c>
      <c r="AA638" s="1226">
        <f>W638*Z638</f>
        <v>0</v>
      </c>
      <c r="AB638" s="1173">
        <f t="shared" si="866"/>
        <v>0</v>
      </c>
      <c r="AC638" s="1224"/>
      <c r="AD638" s="1230">
        <v>65.5</v>
      </c>
      <c r="AE638" s="1226">
        <f t="shared" si="905"/>
        <v>0</v>
      </c>
      <c r="AF638" s="1230">
        <v>236</v>
      </c>
      <c r="AG638" s="1226">
        <f>AC638*AF638</f>
        <v>0</v>
      </c>
      <c r="AH638" s="1173">
        <f t="shared" si="869"/>
        <v>0</v>
      </c>
      <c r="AI638" s="1224"/>
      <c r="AJ638" s="1230">
        <v>65.5</v>
      </c>
      <c r="AK638" s="1226">
        <f t="shared" si="906"/>
        <v>0</v>
      </c>
      <c r="AL638" s="1230">
        <v>236</v>
      </c>
      <c r="AM638" s="1226">
        <f>AI638*AL638</f>
        <v>0</v>
      </c>
      <c r="AN638" s="1173">
        <f t="shared" si="872"/>
        <v>0</v>
      </c>
      <c r="AO638" s="1224"/>
      <c r="AP638" s="1230">
        <v>65.5</v>
      </c>
      <c r="AQ638" s="1226">
        <f t="shared" si="907"/>
        <v>0</v>
      </c>
      <c r="AR638" s="1230">
        <v>236</v>
      </c>
      <c r="AS638" s="1226">
        <f>AO638*AR638</f>
        <v>0</v>
      </c>
      <c r="AT638" s="1173">
        <f t="shared" si="875"/>
        <v>0</v>
      </c>
      <c r="AU638" s="1224"/>
      <c r="AV638" s="1230">
        <v>65.5</v>
      </c>
      <c r="AW638" s="1226">
        <f t="shared" si="908"/>
        <v>0</v>
      </c>
      <c r="AX638" s="1230">
        <v>236</v>
      </c>
      <c r="AY638" s="1226">
        <f>AU638*AX638</f>
        <v>0</v>
      </c>
      <c r="AZ638" s="1173">
        <f t="shared" si="878"/>
        <v>0</v>
      </c>
      <c r="BA638" s="1224"/>
      <c r="BB638" s="1229">
        <v>65.5</v>
      </c>
      <c r="BC638" s="1223">
        <f t="shared" si="909"/>
        <v>0</v>
      </c>
      <c r="BD638" s="1229">
        <v>236</v>
      </c>
      <c r="BE638" s="1223">
        <f>BA638*BD638</f>
        <v>0</v>
      </c>
      <c r="BF638" s="1169">
        <f t="shared" si="881"/>
        <v>0</v>
      </c>
      <c r="BG638" s="1169"/>
      <c r="BH638" s="1166">
        <f t="shared" si="888"/>
        <v>0</v>
      </c>
      <c r="BI638" s="1229">
        <v>65.5</v>
      </c>
      <c r="BJ638" s="1223">
        <f t="shared" si="910"/>
        <v>0</v>
      </c>
      <c r="BK638" s="1229">
        <v>236</v>
      </c>
      <c r="BL638" s="1223">
        <f>BH638*BK638</f>
        <v>0</v>
      </c>
      <c r="BM638" s="1169">
        <f t="shared" si="884"/>
        <v>0</v>
      </c>
      <c r="BN638" s="1166">
        <f t="shared" si="889"/>
        <v>100</v>
      </c>
      <c r="BO638" s="1229">
        <v>65.5</v>
      </c>
      <c r="BP638" s="1223">
        <f t="shared" si="911"/>
        <v>6550</v>
      </c>
      <c r="BQ638" s="1229">
        <v>236</v>
      </c>
      <c r="BR638" s="1223">
        <f>BN638*BQ638</f>
        <v>23600</v>
      </c>
      <c r="BS638" s="1169">
        <f t="shared" si="887"/>
        <v>30150</v>
      </c>
    </row>
    <row r="639" spans="1:71" s="1189" customFormat="1" hidden="1" outlineLevel="1" x14ac:dyDescent="0.2">
      <c r="A639" s="1307" t="s">
        <v>1738</v>
      </c>
      <c r="B639" s="1228" t="s">
        <v>466</v>
      </c>
      <c r="C639" s="1173" t="s">
        <v>1261</v>
      </c>
      <c r="D639" s="1173">
        <v>40</v>
      </c>
      <c r="E639" s="1229">
        <v>32.75</v>
      </c>
      <c r="F639" s="1223">
        <f t="shared" si="901"/>
        <v>1310</v>
      </c>
      <c r="G639" s="1229">
        <v>36.82</v>
      </c>
      <c r="H639" s="1223">
        <f t="shared" ref="H639:H658" si="912">D639*G639</f>
        <v>1472.8</v>
      </c>
      <c r="I639" s="1169">
        <f t="shared" si="857"/>
        <v>2782.8</v>
      </c>
      <c r="J639" s="1169"/>
      <c r="K639" s="1224"/>
      <c r="L639" s="1230">
        <v>32.75</v>
      </c>
      <c r="M639" s="1226">
        <f t="shared" si="902"/>
        <v>0</v>
      </c>
      <c r="N639" s="1230">
        <v>36.82</v>
      </c>
      <c r="O639" s="1226">
        <f t="shared" ref="O639:O658" si="913">K639*N639</f>
        <v>0</v>
      </c>
      <c r="P639" s="1173">
        <f t="shared" si="860"/>
        <v>0</v>
      </c>
      <c r="Q639" s="1224"/>
      <c r="R639" s="1230">
        <v>32.75</v>
      </c>
      <c r="S639" s="1226">
        <f t="shared" si="903"/>
        <v>0</v>
      </c>
      <c r="T639" s="1230">
        <v>36.82</v>
      </c>
      <c r="U639" s="1226">
        <f t="shared" ref="U639:U658" si="914">Q639*T639</f>
        <v>0</v>
      </c>
      <c r="V639" s="1173">
        <f t="shared" si="863"/>
        <v>0</v>
      </c>
      <c r="W639" s="1226"/>
      <c r="X639" s="1230">
        <v>32.75</v>
      </c>
      <c r="Y639" s="1226">
        <f t="shared" si="904"/>
        <v>0</v>
      </c>
      <c r="Z639" s="1230">
        <v>36.82</v>
      </c>
      <c r="AA639" s="1226">
        <f t="shared" ref="AA639:AA658" si="915">W639*Z639</f>
        <v>0</v>
      </c>
      <c r="AB639" s="1173">
        <f t="shared" si="866"/>
        <v>0</v>
      </c>
      <c r="AC639" s="1224"/>
      <c r="AD639" s="1230">
        <v>32.75</v>
      </c>
      <c r="AE639" s="1226">
        <f t="shared" si="905"/>
        <v>0</v>
      </c>
      <c r="AF639" s="1230">
        <v>36.82</v>
      </c>
      <c r="AG639" s="1226">
        <f t="shared" ref="AG639:AG658" si="916">AC639*AF639</f>
        <v>0</v>
      </c>
      <c r="AH639" s="1173">
        <f t="shared" si="869"/>
        <v>0</v>
      </c>
      <c r="AI639" s="1224"/>
      <c r="AJ639" s="1230">
        <v>32.75</v>
      </c>
      <c r="AK639" s="1226">
        <f t="shared" si="906"/>
        <v>0</v>
      </c>
      <c r="AL639" s="1230">
        <v>36.82</v>
      </c>
      <c r="AM639" s="1226">
        <f t="shared" ref="AM639:AM658" si="917">AI639*AL639</f>
        <v>0</v>
      </c>
      <c r="AN639" s="1173">
        <f t="shared" si="872"/>
        <v>0</v>
      </c>
      <c r="AO639" s="1224"/>
      <c r="AP639" s="1230">
        <v>32.75</v>
      </c>
      <c r="AQ639" s="1226">
        <f t="shared" si="907"/>
        <v>0</v>
      </c>
      <c r="AR639" s="1230">
        <v>36.82</v>
      </c>
      <c r="AS639" s="1226">
        <f t="shared" ref="AS639:AS658" si="918">AO639*AR639</f>
        <v>0</v>
      </c>
      <c r="AT639" s="1173">
        <f t="shared" si="875"/>
        <v>0</v>
      </c>
      <c r="AU639" s="1224"/>
      <c r="AV639" s="1230">
        <v>32.75</v>
      </c>
      <c r="AW639" s="1226">
        <f t="shared" si="908"/>
        <v>0</v>
      </c>
      <c r="AX639" s="1230">
        <v>36.82</v>
      </c>
      <c r="AY639" s="1226">
        <f t="shared" ref="AY639:AY658" si="919">AU639*AX639</f>
        <v>0</v>
      </c>
      <c r="AZ639" s="1173">
        <f t="shared" si="878"/>
        <v>0</v>
      </c>
      <c r="BA639" s="1224"/>
      <c r="BB639" s="1229">
        <v>32.75</v>
      </c>
      <c r="BC639" s="1223">
        <f t="shared" si="909"/>
        <v>0</v>
      </c>
      <c r="BD639" s="1229">
        <v>36.82</v>
      </c>
      <c r="BE639" s="1223">
        <f t="shared" ref="BE639:BE658" si="920">BA639*BD639</f>
        <v>0</v>
      </c>
      <c r="BF639" s="1169">
        <f t="shared" si="881"/>
        <v>0</v>
      </c>
      <c r="BG639" s="1169"/>
      <c r="BH639" s="1166">
        <f t="shared" si="888"/>
        <v>0</v>
      </c>
      <c r="BI639" s="1229">
        <v>32.75</v>
      </c>
      <c r="BJ639" s="1223">
        <f t="shared" si="910"/>
        <v>0</v>
      </c>
      <c r="BK639" s="1229">
        <v>36.82</v>
      </c>
      <c r="BL639" s="1223">
        <f t="shared" ref="BL639:BL658" si="921">BH639*BK639</f>
        <v>0</v>
      </c>
      <c r="BM639" s="1169">
        <f t="shared" si="884"/>
        <v>0</v>
      </c>
      <c r="BN639" s="1166">
        <f t="shared" si="889"/>
        <v>40</v>
      </c>
      <c r="BO639" s="1229">
        <v>32.75</v>
      </c>
      <c r="BP639" s="1223">
        <f t="shared" si="911"/>
        <v>1310</v>
      </c>
      <c r="BQ639" s="1229">
        <v>36.82</v>
      </c>
      <c r="BR639" s="1223">
        <f t="shared" ref="BR639:BR658" si="922">BN639*BQ639</f>
        <v>1472.8</v>
      </c>
      <c r="BS639" s="1169">
        <f t="shared" si="887"/>
        <v>2782.8</v>
      </c>
    </row>
    <row r="640" spans="1:71" s="1189" customFormat="1" hidden="1" outlineLevel="1" x14ac:dyDescent="0.2">
      <c r="A640" s="1307" t="s">
        <v>1739</v>
      </c>
      <c r="B640" s="1228" t="s">
        <v>1740</v>
      </c>
      <c r="C640" s="1173" t="s">
        <v>378</v>
      </c>
      <c r="D640" s="1173">
        <v>10</v>
      </c>
      <c r="E640" s="1229">
        <v>0</v>
      </c>
      <c r="F640" s="1223"/>
      <c r="G640" s="1229">
        <v>168</v>
      </c>
      <c r="H640" s="1223">
        <f t="shared" si="912"/>
        <v>1680</v>
      </c>
      <c r="I640" s="1169">
        <f t="shared" si="857"/>
        <v>1680</v>
      </c>
      <c r="J640" s="1169"/>
      <c r="K640" s="1224"/>
      <c r="L640" s="1230">
        <v>0</v>
      </c>
      <c r="M640" s="1226"/>
      <c r="N640" s="1230">
        <v>168</v>
      </c>
      <c r="O640" s="1226">
        <f t="shared" si="913"/>
        <v>0</v>
      </c>
      <c r="P640" s="1173">
        <f t="shared" si="860"/>
        <v>0</v>
      </c>
      <c r="Q640" s="1224"/>
      <c r="R640" s="1230">
        <v>0</v>
      </c>
      <c r="S640" s="1226"/>
      <c r="T640" s="1230">
        <v>168</v>
      </c>
      <c r="U640" s="1226">
        <f t="shared" si="914"/>
        <v>0</v>
      </c>
      <c r="V640" s="1173">
        <f t="shared" si="863"/>
        <v>0</v>
      </c>
      <c r="W640" s="1226"/>
      <c r="X640" s="1230">
        <v>0</v>
      </c>
      <c r="Y640" s="1226"/>
      <c r="Z640" s="1230">
        <v>168</v>
      </c>
      <c r="AA640" s="1226">
        <f t="shared" si="915"/>
        <v>0</v>
      </c>
      <c r="AB640" s="1173">
        <f t="shared" si="866"/>
        <v>0</v>
      </c>
      <c r="AC640" s="1224"/>
      <c r="AD640" s="1230">
        <v>0</v>
      </c>
      <c r="AE640" s="1226"/>
      <c r="AF640" s="1230">
        <v>168</v>
      </c>
      <c r="AG640" s="1226">
        <f t="shared" si="916"/>
        <v>0</v>
      </c>
      <c r="AH640" s="1173">
        <f t="shared" si="869"/>
        <v>0</v>
      </c>
      <c r="AI640" s="1224"/>
      <c r="AJ640" s="1230">
        <v>0</v>
      </c>
      <c r="AK640" s="1226"/>
      <c r="AL640" s="1230">
        <v>168</v>
      </c>
      <c r="AM640" s="1226">
        <f t="shared" si="917"/>
        <v>0</v>
      </c>
      <c r="AN640" s="1173">
        <f t="shared" si="872"/>
        <v>0</v>
      </c>
      <c r="AO640" s="1224"/>
      <c r="AP640" s="1230">
        <v>0</v>
      </c>
      <c r="AQ640" s="1226"/>
      <c r="AR640" s="1230">
        <v>168</v>
      </c>
      <c r="AS640" s="1226">
        <f t="shared" si="918"/>
        <v>0</v>
      </c>
      <c r="AT640" s="1173">
        <f t="shared" si="875"/>
        <v>0</v>
      </c>
      <c r="AU640" s="1224"/>
      <c r="AV640" s="1230">
        <v>0</v>
      </c>
      <c r="AW640" s="1226"/>
      <c r="AX640" s="1230">
        <v>168</v>
      </c>
      <c r="AY640" s="1226">
        <f t="shared" si="919"/>
        <v>0</v>
      </c>
      <c r="AZ640" s="1173">
        <f t="shared" si="878"/>
        <v>0</v>
      </c>
      <c r="BA640" s="1224"/>
      <c r="BB640" s="1229">
        <v>0</v>
      </c>
      <c r="BC640" s="1223"/>
      <c r="BD640" s="1229">
        <v>168</v>
      </c>
      <c r="BE640" s="1223">
        <f t="shared" si="920"/>
        <v>0</v>
      </c>
      <c r="BF640" s="1169">
        <f t="shared" si="881"/>
        <v>0</v>
      </c>
      <c r="BG640" s="1169"/>
      <c r="BH640" s="1166">
        <f t="shared" si="888"/>
        <v>0</v>
      </c>
      <c r="BI640" s="1229">
        <v>0</v>
      </c>
      <c r="BJ640" s="1223"/>
      <c r="BK640" s="1229">
        <v>168</v>
      </c>
      <c r="BL640" s="1223">
        <f t="shared" si="921"/>
        <v>0</v>
      </c>
      <c r="BM640" s="1169">
        <f t="shared" si="884"/>
        <v>0</v>
      </c>
      <c r="BN640" s="1166">
        <f t="shared" si="889"/>
        <v>10</v>
      </c>
      <c r="BO640" s="1229">
        <v>0</v>
      </c>
      <c r="BP640" s="1223"/>
      <c r="BQ640" s="1229">
        <v>168</v>
      </c>
      <c r="BR640" s="1223">
        <f t="shared" si="922"/>
        <v>1680</v>
      </c>
      <c r="BS640" s="1169">
        <f t="shared" si="887"/>
        <v>1680</v>
      </c>
    </row>
    <row r="641" spans="1:71" s="1189" customFormat="1" hidden="1" outlineLevel="1" x14ac:dyDescent="0.2">
      <c r="A641" s="1307" t="s">
        <v>1741</v>
      </c>
      <c r="B641" s="1228" t="s">
        <v>1742</v>
      </c>
      <c r="C641" s="1173" t="s">
        <v>378</v>
      </c>
      <c r="D641" s="1173">
        <v>80</v>
      </c>
      <c r="E641" s="1229">
        <v>314.39999999999998</v>
      </c>
      <c r="F641" s="1223">
        <f>D641*E641</f>
        <v>25152</v>
      </c>
      <c r="G641" s="1229">
        <v>265</v>
      </c>
      <c r="H641" s="1223">
        <f t="shared" si="912"/>
        <v>21200</v>
      </c>
      <c r="I641" s="1169">
        <f t="shared" si="857"/>
        <v>46352</v>
      </c>
      <c r="J641" s="1169"/>
      <c r="K641" s="1224"/>
      <c r="L641" s="1230">
        <v>314.39999999999998</v>
      </c>
      <c r="M641" s="1226">
        <f>K641*L641</f>
        <v>0</v>
      </c>
      <c r="N641" s="1230">
        <v>265</v>
      </c>
      <c r="O641" s="1226">
        <f t="shared" si="913"/>
        <v>0</v>
      </c>
      <c r="P641" s="1173">
        <f t="shared" si="860"/>
        <v>0</v>
      </c>
      <c r="Q641" s="1224"/>
      <c r="R641" s="1230">
        <v>314.39999999999998</v>
      </c>
      <c r="S641" s="1226">
        <f>Q641*R641</f>
        <v>0</v>
      </c>
      <c r="T641" s="1230">
        <v>265</v>
      </c>
      <c r="U641" s="1226">
        <f t="shared" si="914"/>
        <v>0</v>
      </c>
      <c r="V641" s="1173">
        <f t="shared" si="863"/>
        <v>0</v>
      </c>
      <c r="W641" s="1226"/>
      <c r="X641" s="1230">
        <v>314.39999999999998</v>
      </c>
      <c r="Y641" s="1226">
        <f>W641*X641</f>
        <v>0</v>
      </c>
      <c r="Z641" s="1230">
        <v>265</v>
      </c>
      <c r="AA641" s="1226">
        <f t="shared" si="915"/>
        <v>0</v>
      </c>
      <c r="AB641" s="1173">
        <f t="shared" si="866"/>
        <v>0</v>
      </c>
      <c r="AC641" s="1224"/>
      <c r="AD641" s="1230">
        <v>314.39999999999998</v>
      </c>
      <c r="AE641" s="1226">
        <f>AC641*AD641</f>
        <v>0</v>
      </c>
      <c r="AF641" s="1230">
        <v>265</v>
      </c>
      <c r="AG641" s="1226">
        <f t="shared" si="916"/>
        <v>0</v>
      </c>
      <c r="AH641" s="1173">
        <f t="shared" si="869"/>
        <v>0</v>
      </c>
      <c r="AI641" s="1224"/>
      <c r="AJ641" s="1230">
        <v>314.39999999999998</v>
      </c>
      <c r="AK641" s="1226">
        <f>AI641*AJ641</f>
        <v>0</v>
      </c>
      <c r="AL641" s="1230">
        <v>265</v>
      </c>
      <c r="AM641" s="1226">
        <f t="shared" si="917"/>
        <v>0</v>
      </c>
      <c r="AN641" s="1173">
        <f t="shared" si="872"/>
        <v>0</v>
      </c>
      <c r="AO641" s="1224"/>
      <c r="AP641" s="1230">
        <v>314.39999999999998</v>
      </c>
      <c r="AQ641" s="1226">
        <f>AO641*AP641</f>
        <v>0</v>
      </c>
      <c r="AR641" s="1230">
        <v>265</v>
      </c>
      <c r="AS641" s="1226">
        <f t="shared" si="918"/>
        <v>0</v>
      </c>
      <c r="AT641" s="1173">
        <f t="shared" si="875"/>
        <v>0</v>
      </c>
      <c r="AU641" s="1224"/>
      <c r="AV641" s="1230">
        <v>314.39999999999998</v>
      </c>
      <c r="AW641" s="1226">
        <f>AU641*AV641</f>
        <v>0</v>
      </c>
      <c r="AX641" s="1230">
        <v>265</v>
      </c>
      <c r="AY641" s="1226">
        <f t="shared" si="919"/>
        <v>0</v>
      </c>
      <c r="AZ641" s="1173">
        <f t="shared" si="878"/>
        <v>0</v>
      </c>
      <c r="BA641" s="1224"/>
      <c r="BB641" s="1229">
        <v>314.39999999999998</v>
      </c>
      <c r="BC641" s="1223">
        <f>BA641*BB641</f>
        <v>0</v>
      </c>
      <c r="BD641" s="1229">
        <v>265</v>
      </c>
      <c r="BE641" s="1223">
        <f t="shared" si="920"/>
        <v>0</v>
      </c>
      <c r="BF641" s="1169">
        <f t="shared" si="881"/>
        <v>0</v>
      </c>
      <c r="BG641" s="1169"/>
      <c r="BH641" s="1166">
        <f t="shared" si="888"/>
        <v>0</v>
      </c>
      <c r="BI641" s="1229">
        <v>314.39999999999998</v>
      </c>
      <c r="BJ641" s="1223">
        <f>BH641*BI641</f>
        <v>0</v>
      </c>
      <c r="BK641" s="1229">
        <v>265</v>
      </c>
      <c r="BL641" s="1223">
        <f t="shared" si="921"/>
        <v>0</v>
      </c>
      <c r="BM641" s="1169">
        <f t="shared" si="884"/>
        <v>0</v>
      </c>
      <c r="BN641" s="1166">
        <f t="shared" si="889"/>
        <v>80</v>
      </c>
      <c r="BO641" s="1229">
        <v>314.39999999999998</v>
      </c>
      <c r="BP641" s="1223">
        <f>BN641*BO641</f>
        <v>25152</v>
      </c>
      <c r="BQ641" s="1229">
        <v>265</v>
      </c>
      <c r="BR641" s="1223">
        <f t="shared" si="922"/>
        <v>21200</v>
      </c>
      <c r="BS641" s="1169">
        <f t="shared" si="887"/>
        <v>46352</v>
      </c>
    </row>
    <row r="642" spans="1:71" s="1189" customFormat="1" hidden="1" outlineLevel="1" x14ac:dyDescent="0.2">
      <c r="A642" s="1307" t="s">
        <v>1743</v>
      </c>
      <c r="B642" s="1228" t="s">
        <v>1744</v>
      </c>
      <c r="C642" s="1173" t="s">
        <v>1261</v>
      </c>
      <c r="D642" s="1173">
        <v>60</v>
      </c>
      <c r="E642" s="1229">
        <v>132</v>
      </c>
      <c r="F642" s="1223">
        <f>D642*E642</f>
        <v>7920</v>
      </c>
      <c r="G642" s="1229">
        <v>101</v>
      </c>
      <c r="H642" s="1223">
        <f t="shared" si="912"/>
        <v>6060</v>
      </c>
      <c r="I642" s="1169">
        <f t="shared" si="857"/>
        <v>13980</v>
      </c>
      <c r="J642" s="1169"/>
      <c r="K642" s="1224"/>
      <c r="L642" s="1230">
        <v>132</v>
      </c>
      <c r="M642" s="1226">
        <f>K642*L642</f>
        <v>0</v>
      </c>
      <c r="N642" s="1230">
        <v>101</v>
      </c>
      <c r="O642" s="1226">
        <f t="shared" si="913"/>
        <v>0</v>
      </c>
      <c r="P642" s="1173">
        <f t="shared" si="860"/>
        <v>0</v>
      </c>
      <c r="Q642" s="1224"/>
      <c r="R642" s="1230">
        <v>132</v>
      </c>
      <c r="S642" s="1226">
        <f>Q642*R642</f>
        <v>0</v>
      </c>
      <c r="T642" s="1230">
        <v>101</v>
      </c>
      <c r="U642" s="1226">
        <f t="shared" si="914"/>
        <v>0</v>
      </c>
      <c r="V642" s="1173">
        <f t="shared" si="863"/>
        <v>0</v>
      </c>
      <c r="W642" s="1226"/>
      <c r="X642" s="1230">
        <v>132</v>
      </c>
      <c r="Y642" s="1226">
        <f>W642*X642</f>
        <v>0</v>
      </c>
      <c r="Z642" s="1230">
        <v>101</v>
      </c>
      <c r="AA642" s="1226">
        <f t="shared" si="915"/>
        <v>0</v>
      </c>
      <c r="AB642" s="1173">
        <f t="shared" si="866"/>
        <v>0</v>
      </c>
      <c r="AC642" s="1224"/>
      <c r="AD642" s="1230">
        <v>132</v>
      </c>
      <c r="AE642" s="1226">
        <f>AC642*AD642</f>
        <v>0</v>
      </c>
      <c r="AF642" s="1230">
        <v>101</v>
      </c>
      <c r="AG642" s="1226">
        <f t="shared" si="916"/>
        <v>0</v>
      </c>
      <c r="AH642" s="1173">
        <f t="shared" si="869"/>
        <v>0</v>
      </c>
      <c r="AI642" s="1224"/>
      <c r="AJ642" s="1230">
        <v>132</v>
      </c>
      <c r="AK642" s="1226">
        <f>AI642*AJ642</f>
        <v>0</v>
      </c>
      <c r="AL642" s="1230">
        <v>101</v>
      </c>
      <c r="AM642" s="1226">
        <f t="shared" si="917"/>
        <v>0</v>
      </c>
      <c r="AN642" s="1173">
        <f t="shared" si="872"/>
        <v>0</v>
      </c>
      <c r="AO642" s="1224"/>
      <c r="AP642" s="1230">
        <v>132</v>
      </c>
      <c r="AQ642" s="1226">
        <f>AO642*AP642</f>
        <v>0</v>
      </c>
      <c r="AR642" s="1230">
        <v>101</v>
      </c>
      <c r="AS642" s="1226">
        <f t="shared" si="918"/>
        <v>0</v>
      </c>
      <c r="AT642" s="1173">
        <f t="shared" si="875"/>
        <v>0</v>
      </c>
      <c r="AU642" s="1224"/>
      <c r="AV642" s="1230">
        <v>132</v>
      </c>
      <c r="AW642" s="1226">
        <f>AU642*AV642</f>
        <v>0</v>
      </c>
      <c r="AX642" s="1230">
        <v>101</v>
      </c>
      <c r="AY642" s="1226">
        <f t="shared" si="919"/>
        <v>0</v>
      </c>
      <c r="AZ642" s="1173">
        <f t="shared" si="878"/>
        <v>0</v>
      </c>
      <c r="BA642" s="1224"/>
      <c r="BB642" s="1229">
        <v>132</v>
      </c>
      <c r="BC642" s="1223">
        <f>BA642*BB642</f>
        <v>0</v>
      </c>
      <c r="BD642" s="1229">
        <v>101</v>
      </c>
      <c r="BE642" s="1223">
        <f t="shared" si="920"/>
        <v>0</v>
      </c>
      <c r="BF642" s="1169">
        <f t="shared" si="881"/>
        <v>0</v>
      </c>
      <c r="BG642" s="1169"/>
      <c r="BH642" s="1166">
        <f t="shared" si="888"/>
        <v>0</v>
      </c>
      <c r="BI642" s="1229">
        <v>132</v>
      </c>
      <c r="BJ642" s="1223">
        <f>BH642*BI642</f>
        <v>0</v>
      </c>
      <c r="BK642" s="1229">
        <v>101</v>
      </c>
      <c r="BL642" s="1223">
        <f t="shared" si="921"/>
        <v>0</v>
      </c>
      <c r="BM642" s="1169">
        <f t="shared" si="884"/>
        <v>0</v>
      </c>
      <c r="BN642" s="1166">
        <f t="shared" si="889"/>
        <v>60</v>
      </c>
      <c r="BO642" s="1229">
        <v>132</v>
      </c>
      <c r="BP642" s="1223">
        <f>BN642*BO642</f>
        <v>7920</v>
      </c>
      <c r="BQ642" s="1229">
        <v>101</v>
      </c>
      <c r="BR642" s="1223">
        <f t="shared" si="922"/>
        <v>6060</v>
      </c>
      <c r="BS642" s="1169">
        <f t="shared" si="887"/>
        <v>13980</v>
      </c>
    </row>
    <row r="643" spans="1:71" s="1189" customFormat="1" hidden="1" outlineLevel="1" x14ac:dyDescent="0.2">
      <c r="A643" s="1307" t="s">
        <v>1745</v>
      </c>
      <c r="B643" s="1228" t="s">
        <v>1746</v>
      </c>
      <c r="C643" s="1173" t="s">
        <v>1261</v>
      </c>
      <c r="D643" s="1173">
        <v>1</v>
      </c>
      <c r="E643" s="1229">
        <v>0</v>
      </c>
      <c r="F643" s="1223"/>
      <c r="G643" s="1229">
        <v>6756</v>
      </c>
      <c r="H643" s="1223">
        <f t="shared" si="912"/>
        <v>6756</v>
      </c>
      <c r="I643" s="1169">
        <f t="shared" si="857"/>
        <v>6756</v>
      </c>
      <c r="J643" s="1169"/>
      <c r="K643" s="1224"/>
      <c r="L643" s="1230">
        <v>0</v>
      </c>
      <c r="M643" s="1226"/>
      <c r="N643" s="1230">
        <v>6756</v>
      </c>
      <c r="O643" s="1226">
        <f t="shared" si="913"/>
        <v>0</v>
      </c>
      <c r="P643" s="1173">
        <f t="shared" si="860"/>
        <v>0</v>
      </c>
      <c r="Q643" s="1224"/>
      <c r="R643" s="1230">
        <v>0</v>
      </c>
      <c r="S643" s="1226"/>
      <c r="T643" s="1230">
        <v>6756</v>
      </c>
      <c r="U643" s="1226">
        <f t="shared" si="914"/>
        <v>0</v>
      </c>
      <c r="V643" s="1173">
        <f t="shared" si="863"/>
        <v>0</v>
      </c>
      <c r="W643" s="1226"/>
      <c r="X643" s="1230">
        <v>0</v>
      </c>
      <c r="Y643" s="1226"/>
      <c r="Z643" s="1230">
        <v>6756</v>
      </c>
      <c r="AA643" s="1226">
        <f t="shared" si="915"/>
        <v>0</v>
      </c>
      <c r="AB643" s="1173">
        <f t="shared" si="866"/>
        <v>0</v>
      </c>
      <c r="AC643" s="1224"/>
      <c r="AD643" s="1230">
        <v>0</v>
      </c>
      <c r="AE643" s="1226"/>
      <c r="AF643" s="1230">
        <v>6756</v>
      </c>
      <c r="AG643" s="1226">
        <f t="shared" si="916"/>
        <v>0</v>
      </c>
      <c r="AH643" s="1173">
        <f t="shared" si="869"/>
        <v>0</v>
      </c>
      <c r="AI643" s="1224"/>
      <c r="AJ643" s="1230">
        <v>0</v>
      </c>
      <c r="AK643" s="1226"/>
      <c r="AL643" s="1230">
        <v>6756</v>
      </c>
      <c r="AM643" s="1226">
        <f t="shared" si="917"/>
        <v>0</v>
      </c>
      <c r="AN643" s="1173">
        <f t="shared" si="872"/>
        <v>0</v>
      </c>
      <c r="AO643" s="1224"/>
      <c r="AP643" s="1230">
        <v>0</v>
      </c>
      <c r="AQ643" s="1226"/>
      <c r="AR643" s="1230">
        <v>6756</v>
      </c>
      <c r="AS643" s="1226">
        <f t="shared" si="918"/>
        <v>0</v>
      </c>
      <c r="AT643" s="1173">
        <f t="shared" si="875"/>
        <v>0</v>
      </c>
      <c r="AU643" s="1224"/>
      <c r="AV643" s="1230">
        <v>0</v>
      </c>
      <c r="AW643" s="1226"/>
      <c r="AX643" s="1230">
        <v>6756</v>
      </c>
      <c r="AY643" s="1226">
        <f t="shared" si="919"/>
        <v>0</v>
      </c>
      <c r="AZ643" s="1173">
        <f t="shared" si="878"/>
        <v>0</v>
      </c>
      <c r="BA643" s="1224"/>
      <c r="BB643" s="1229">
        <v>0</v>
      </c>
      <c r="BC643" s="1223"/>
      <c r="BD643" s="1229">
        <v>6756</v>
      </c>
      <c r="BE643" s="1223">
        <f t="shared" si="920"/>
        <v>0</v>
      </c>
      <c r="BF643" s="1169">
        <f t="shared" si="881"/>
        <v>0</v>
      </c>
      <c r="BG643" s="1169"/>
      <c r="BH643" s="1166">
        <f t="shared" si="888"/>
        <v>0</v>
      </c>
      <c r="BI643" s="1229">
        <v>0</v>
      </c>
      <c r="BJ643" s="1223"/>
      <c r="BK643" s="1229">
        <v>6756</v>
      </c>
      <c r="BL643" s="1223">
        <f t="shared" si="921"/>
        <v>0</v>
      </c>
      <c r="BM643" s="1169">
        <f t="shared" si="884"/>
        <v>0</v>
      </c>
      <c r="BN643" s="1166">
        <f t="shared" si="889"/>
        <v>1</v>
      </c>
      <c r="BO643" s="1229">
        <v>0</v>
      </c>
      <c r="BP643" s="1223"/>
      <c r="BQ643" s="1229">
        <v>6756</v>
      </c>
      <c r="BR643" s="1223">
        <f t="shared" si="922"/>
        <v>6756</v>
      </c>
      <c r="BS643" s="1169">
        <f t="shared" si="887"/>
        <v>6756</v>
      </c>
    </row>
    <row r="644" spans="1:71" ht="28.5" hidden="1" outlineLevel="1" x14ac:dyDescent="0.2">
      <c r="A644" s="1307" t="s">
        <v>1747</v>
      </c>
      <c r="B644" s="1228" t="s">
        <v>533</v>
      </c>
      <c r="C644" s="1173" t="s">
        <v>32</v>
      </c>
      <c r="D644" s="1173">
        <v>10</v>
      </c>
      <c r="E644" s="1229">
        <v>65.5</v>
      </c>
      <c r="F644" s="1223">
        <f>D644*E644</f>
        <v>655</v>
      </c>
      <c r="G644" s="1229">
        <v>348.4</v>
      </c>
      <c r="H644" s="1223">
        <f t="shared" si="912"/>
        <v>3484</v>
      </c>
      <c r="I644" s="1169">
        <f t="shared" si="857"/>
        <v>4139</v>
      </c>
      <c r="J644" s="1169"/>
      <c r="K644" s="1224"/>
      <c r="L644" s="1230">
        <v>65.5</v>
      </c>
      <c r="M644" s="1226">
        <f>K644*L644</f>
        <v>0</v>
      </c>
      <c r="N644" s="1230">
        <v>348.4</v>
      </c>
      <c r="O644" s="1226">
        <f t="shared" si="913"/>
        <v>0</v>
      </c>
      <c r="P644" s="1173">
        <f t="shared" si="860"/>
        <v>0</v>
      </c>
      <c r="Q644" s="1224"/>
      <c r="R644" s="1230">
        <v>65.5</v>
      </c>
      <c r="S644" s="1226">
        <f>Q644*R644</f>
        <v>0</v>
      </c>
      <c r="T644" s="1230">
        <v>348.4</v>
      </c>
      <c r="U644" s="1226">
        <f t="shared" si="914"/>
        <v>0</v>
      </c>
      <c r="V644" s="1173">
        <f t="shared" si="863"/>
        <v>0</v>
      </c>
      <c r="W644" s="1226"/>
      <c r="X644" s="1230">
        <v>65.5</v>
      </c>
      <c r="Y644" s="1226">
        <f>W644*X644</f>
        <v>0</v>
      </c>
      <c r="Z644" s="1230">
        <v>348.4</v>
      </c>
      <c r="AA644" s="1226">
        <f t="shared" si="915"/>
        <v>0</v>
      </c>
      <c r="AB644" s="1173">
        <f t="shared" si="866"/>
        <v>0</v>
      </c>
      <c r="AC644" s="1224"/>
      <c r="AD644" s="1230">
        <v>65.5</v>
      </c>
      <c r="AE644" s="1226">
        <f>AC644*AD644</f>
        <v>0</v>
      </c>
      <c r="AF644" s="1230">
        <v>348.4</v>
      </c>
      <c r="AG644" s="1226">
        <f t="shared" si="916"/>
        <v>0</v>
      </c>
      <c r="AH644" s="1173">
        <f t="shared" si="869"/>
        <v>0</v>
      </c>
      <c r="AI644" s="1224"/>
      <c r="AJ644" s="1230">
        <v>65.5</v>
      </c>
      <c r="AK644" s="1226">
        <f>AI644*AJ644</f>
        <v>0</v>
      </c>
      <c r="AL644" s="1230">
        <v>348.4</v>
      </c>
      <c r="AM644" s="1226">
        <f t="shared" si="917"/>
        <v>0</v>
      </c>
      <c r="AN644" s="1173">
        <f t="shared" si="872"/>
        <v>0</v>
      </c>
      <c r="AO644" s="1224"/>
      <c r="AP644" s="1230">
        <v>65.5</v>
      </c>
      <c r="AQ644" s="1226">
        <f>AO644*AP644</f>
        <v>0</v>
      </c>
      <c r="AR644" s="1230">
        <v>348.4</v>
      </c>
      <c r="AS644" s="1226">
        <f t="shared" si="918"/>
        <v>0</v>
      </c>
      <c r="AT644" s="1173">
        <f t="shared" si="875"/>
        <v>0</v>
      </c>
      <c r="AU644" s="1224"/>
      <c r="AV644" s="1230">
        <v>65.5</v>
      </c>
      <c r="AW644" s="1226">
        <f>AU644*AV644</f>
        <v>0</v>
      </c>
      <c r="AX644" s="1230">
        <v>348.4</v>
      </c>
      <c r="AY644" s="1226">
        <f t="shared" si="919"/>
        <v>0</v>
      </c>
      <c r="AZ644" s="1173">
        <f t="shared" si="878"/>
        <v>0</v>
      </c>
      <c r="BA644" s="1224"/>
      <c r="BB644" s="1229">
        <v>65.5</v>
      </c>
      <c r="BC644" s="1223">
        <f>BA644*BB644</f>
        <v>0</v>
      </c>
      <c r="BD644" s="1229">
        <v>348.4</v>
      </c>
      <c r="BE644" s="1223">
        <f t="shared" si="920"/>
        <v>0</v>
      </c>
      <c r="BF644" s="1169">
        <f t="shared" si="881"/>
        <v>0</v>
      </c>
      <c r="BG644" s="1169"/>
      <c r="BH644" s="1166">
        <f t="shared" si="888"/>
        <v>0</v>
      </c>
      <c r="BI644" s="1229">
        <v>65.5</v>
      </c>
      <c r="BJ644" s="1223">
        <f>BH644*BI644</f>
        <v>0</v>
      </c>
      <c r="BK644" s="1229">
        <v>348.4</v>
      </c>
      <c r="BL644" s="1223">
        <f t="shared" si="921"/>
        <v>0</v>
      </c>
      <c r="BM644" s="1169">
        <f t="shared" si="884"/>
        <v>0</v>
      </c>
      <c r="BN644" s="1166">
        <f t="shared" si="889"/>
        <v>10</v>
      </c>
      <c r="BO644" s="1229">
        <v>65.5</v>
      </c>
      <c r="BP644" s="1223">
        <f>BN644*BO644</f>
        <v>655</v>
      </c>
      <c r="BQ644" s="1229">
        <v>348.4</v>
      </c>
      <c r="BR644" s="1223">
        <f t="shared" si="922"/>
        <v>3484</v>
      </c>
      <c r="BS644" s="1169">
        <f t="shared" si="887"/>
        <v>4139</v>
      </c>
    </row>
    <row r="645" spans="1:71" s="1189" customFormat="1" hidden="1" outlineLevel="1" x14ac:dyDescent="0.2">
      <c r="A645" s="1307" t="s">
        <v>1748</v>
      </c>
      <c r="B645" s="1228" t="s">
        <v>1749</v>
      </c>
      <c r="C645" s="1173" t="s">
        <v>1261</v>
      </c>
      <c r="D645" s="1173">
        <v>6</v>
      </c>
      <c r="E645" s="1229">
        <v>0</v>
      </c>
      <c r="F645" s="1223"/>
      <c r="G645" s="1229">
        <v>61</v>
      </c>
      <c r="H645" s="1223">
        <f t="shared" si="912"/>
        <v>366</v>
      </c>
      <c r="I645" s="1169">
        <f t="shared" si="857"/>
        <v>366</v>
      </c>
      <c r="J645" s="1169"/>
      <c r="K645" s="1224"/>
      <c r="L645" s="1230">
        <v>0</v>
      </c>
      <c r="M645" s="1226"/>
      <c r="N645" s="1230">
        <v>61</v>
      </c>
      <c r="O645" s="1226">
        <f t="shared" si="913"/>
        <v>0</v>
      </c>
      <c r="P645" s="1173">
        <f t="shared" si="860"/>
        <v>0</v>
      </c>
      <c r="Q645" s="1224"/>
      <c r="R645" s="1230">
        <v>0</v>
      </c>
      <c r="S645" s="1226"/>
      <c r="T645" s="1230">
        <v>61</v>
      </c>
      <c r="U645" s="1226">
        <f t="shared" si="914"/>
        <v>0</v>
      </c>
      <c r="V645" s="1173">
        <f t="shared" si="863"/>
        <v>0</v>
      </c>
      <c r="W645" s="1226"/>
      <c r="X645" s="1230">
        <v>0</v>
      </c>
      <c r="Y645" s="1226"/>
      <c r="Z645" s="1230">
        <v>61</v>
      </c>
      <c r="AA645" s="1226">
        <f t="shared" si="915"/>
        <v>0</v>
      </c>
      <c r="AB645" s="1173">
        <f t="shared" si="866"/>
        <v>0</v>
      </c>
      <c r="AC645" s="1224"/>
      <c r="AD645" s="1230">
        <v>0</v>
      </c>
      <c r="AE645" s="1226"/>
      <c r="AF645" s="1230">
        <v>61</v>
      </c>
      <c r="AG645" s="1226">
        <f t="shared" si="916"/>
        <v>0</v>
      </c>
      <c r="AH645" s="1173">
        <f t="shared" si="869"/>
        <v>0</v>
      </c>
      <c r="AI645" s="1224"/>
      <c r="AJ645" s="1230">
        <v>0</v>
      </c>
      <c r="AK645" s="1226"/>
      <c r="AL645" s="1230">
        <v>61</v>
      </c>
      <c r="AM645" s="1226">
        <f t="shared" si="917"/>
        <v>0</v>
      </c>
      <c r="AN645" s="1173">
        <f t="shared" si="872"/>
        <v>0</v>
      </c>
      <c r="AO645" s="1224"/>
      <c r="AP645" s="1230">
        <v>0</v>
      </c>
      <c r="AQ645" s="1226"/>
      <c r="AR645" s="1230">
        <v>61</v>
      </c>
      <c r="AS645" s="1226">
        <f t="shared" si="918"/>
        <v>0</v>
      </c>
      <c r="AT645" s="1173">
        <f t="shared" si="875"/>
        <v>0</v>
      </c>
      <c r="AU645" s="1224"/>
      <c r="AV645" s="1230">
        <v>0</v>
      </c>
      <c r="AW645" s="1226"/>
      <c r="AX645" s="1230">
        <v>61</v>
      </c>
      <c r="AY645" s="1226">
        <f t="shared" si="919"/>
        <v>0</v>
      </c>
      <c r="AZ645" s="1173">
        <f t="shared" si="878"/>
        <v>0</v>
      </c>
      <c r="BA645" s="1224"/>
      <c r="BB645" s="1229">
        <v>0</v>
      </c>
      <c r="BC645" s="1223"/>
      <c r="BD645" s="1229">
        <v>61</v>
      </c>
      <c r="BE645" s="1223">
        <f t="shared" si="920"/>
        <v>0</v>
      </c>
      <c r="BF645" s="1169">
        <f t="shared" si="881"/>
        <v>0</v>
      </c>
      <c r="BG645" s="1169"/>
      <c r="BH645" s="1166">
        <f t="shared" si="888"/>
        <v>0</v>
      </c>
      <c r="BI645" s="1229">
        <v>0</v>
      </c>
      <c r="BJ645" s="1223"/>
      <c r="BK645" s="1229">
        <v>61</v>
      </c>
      <c r="BL645" s="1223">
        <f t="shared" si="921"/>
        <v>0</v>
      </c>
      <c r="BM645" s="1169">
        <f t="shared" si="884"/>
        <v>0</v>
      </c>
      <c r="BN645" s="1166">
        <f t="shared" si="889"/>
        <v>6</v>
      </c>
      <c r="BO645" s="1229">
        <v>0</v>
      </c>
      <c r="BP645" s="1223"/>
      <c r="BQ645" s="1229">
        <v>61</v>
      </c>
      <c r="BR645" s="1223">
        <f t="shared" si="922"/>
        <v>366</v>
      </c>
      <c r="BS645" s="1169">
        <f t="shared" si="887"/>
        <v>366</v>
      </c>
    </row>
    <row r="646" spans="1:71" s="1189" customFormat="1" hidden="1" outlineLevel="1" x14ac:dyDescent="0.2">
      <c r="A646" s="1307" t="s">
        <v>1750</v>
      </c>
      <c r="B646" s="1228" t="s">
        <v>1751</v>
      </c>
      <c r="C646" s="1173" t="s">
        <v>1261</v>
      </c>
      <c r="D646" s="1173">
        <v>6</v>
      </c>
      <c r="E646" s="1229">
        <v>890</v>
      </c>
      <c r="F646" s="1223">
        <f>D646*E646</f>
        <v>5340</v>
      </c>
      <c r="G646" s="1229">
        <v>344</v>
      </c>
      <c r="H646" s="1223">
        <f t="shared" si="912"/>
        <v>2064</v>
      </c>
      <c r="I646" s="1169">
        <f t="shared" si="857"/>
        <v>7404</v>
      </c>
      <c r="J646" s="1169"/>
      <c r="K646" s="1224"/>
      <c r="L646" s="1230">
        <v>890</v>
      </c>
      <c r="M646" s="1226">
        <f>K646*L646</f>
        <v>0</v>
      </c>
      <c r="N646" s="1230">
        <v>344</v>
      </c>
      <c r="O646" s="1226">
        <f t="shared" si="913"/>
        <v>0</v>
      </c>
      <c r="P646" s="1173">
        <f t="shared" si="860"/>
        <v>0</v>
      </c>
      <c r="Q646" s="1224"/>
      <c r="R646" s="1230">
        <v>890</v>
      </c>
      <c r="S646" s="1226">
        <f>Q646*R646</f>
        <v>0</v>
      </c>
      <c r="T646" s="1230">
        <v>344</v>
      </c>
      <c r="U646" s="1226">
        <f t="shared" si="914"/>
        <v>0</v>
      </c>
      <c r="V646" s="1173">
        <f t="shared" si="863"/>
        <v>0</v>
      </c>
      <c r="W646" s="1226"/>
      <c r="X646" s="1230">
        <v>890</v>
      </c>
      <c r="Y646" s="1226">
        <f>W646*X646</f>
        <v>0</v>
      </c>
      <c r="Z646" s="1230">
        <v>344</v>
      </c>
      <c r="AA646" s="1226">
        <f t="shared" si="915"/>
        <v>0</v>
      </c>
      <c r="AB646" s="1173">
        <f t="shared" si="866"/>
        <v>0</v>
      </c>
      <c r="AC646" s="1224"/>
      <c r="AD646" s="1230">
        <v>890</v>
      </c>
      <c r="AE646" s="1226">
        <f>AC646*AD646</f>
        <v>0</v>
      </c>
      <c r="AF646" s="1230">
        <v>344</v>
      </c>
      <c r="AG646" s="1226">
        <f t="shared" si="916"/>
        <v>0</v>
      </c>
      <c r="AH646" s="1173">
        <f t="shared" si="869"/>
        <v>0</v>
      </c>
      <c r="AI646" s="1224"/>
      <c r="AJ646" s="1230">
        <v>890</v>
      </c>
      <c r="AK646" s="1226">
        <f>AI646*AJ646</f>
        <v>0</v>
      </c>
      <c r="AL646" s="1230">
        <v>344</v>
      </c>
      <c r="AM646" s="1226">
        <f t="shared" si="917"/>
        <v>0</v>
      </c>
      <c r="AN646" s="1173">
        <f t="shared" si="872"/>
        <v>0</v>
      </c>
      <c r="AO646" s="1224"/>
      <c r="AP646" s="1230">
        <v>890</v>
      </c>
      <c r="AQ646" s="1226">
        <f>AO646*AP646</f>
        <v>0</v>
      </c>
      <c r="AR646" s="1230">
        <v>344</v>
      </c>
      <c r="AS646" s="1226">
        <f t="shared" si="918"/>
        <v>0</v>
      </c>
      <c r="AT646" s="1173">
        <f t="shared" si="875"/>
        <v>0</v>
      </c>
      <c r="AU646" s="1224"/>
      <c r="AV646" s="1230">
        <v>890</v>
      </c>
      <c r="AW646" s="1226">
        <f>AU646*AV646</f>
        <v>0</v>
      </c>
      <c r="AX646" s="1230">
        <v>344</v>
      </c>
      <c r="AY646" s="1226">
        <f t="shared" si="919"/>
        <v>0</v>
      </c>
      <c r="AZ646" s="1173">
        <f t="shared" si="878"/>
        <v>0</v>
      </c>
      <c r="BA646" s="1224"/>
      <c r="BB646" s="1229">
        <v>890</v>
      </c>
      <c r="BC646" s="1223">
        <f>BA646*BB646</f>
        <v>0</v>
      </c>
      <c r="BD646" s="1229">
        <v>344</v>
      </c>
      <c r="BE646" s="1223">
        <f t="shared" si="920"/>
        <v>0</v>
      </c>
      <c r="BF646" s="1169">
        <f t="shared" si="881"/>
        <v>0</v>
      </c>
      <c r="BG646" s="1169"/>
      <c r="BH646" s="1166">
        <f t="shared" si="888"/>
        <v>0</v>
      </c>
      <c r="BI646" s="1229">
        <v>890</v>
      </c>
      <c r="BJ646" s="1223">
        <f>BH646*BI646</f>
        <v>0</v>
      </c>
      <c r="BK646" s="1229">
        <v>344</v>
      </c>
      <c r="BL646" s="1223">
        <f t="shared" si="921"/>
        <v>0</v>
      </c>
      <c r="BM646" s="1169">
        <f t="shared" si="884"/>
        <v>0</v>
      </c>
      <c r="BN646" s="1166">
        <f t="shared" si="889"/>
        <v>6</v>
      </c>
      <c r="BO646" s="1229">
        <v>890</v>
      </c>
      <c r="BP646" s="1223">
        <f>BN646*BO646</f>
        <v>5340</v>
      </c>
      <c r="BQ646" s="1229">
        <v>344</v>
      </c>
      <c r="BR646" s="1223">
        <f t="shared" si="922"/>
        <v>2064</v>
      </c>
      <c r="BS646" s="1169">
        <f t="shared" si="887"/>
        <v>7404</v>
      </c>
    </row>
    <row r="647" spans="1:71" s="1189" customFormat="1" hidden="1" outlineLevel="1" x14ac:dyDescent="0.2">
      <c r="A647" s="1307" t="s">
        <v>1752</v>
      </c>
      <c r="B647" s="1228" t="s">
        <v>1753</v>
      </c>
      <c r="C647" s="1173" t="s">
        <v>1261</v>
      </c>
      <c r="D647" s="1173">
        <v>1</v>
      </c>
      <c r="E647" s="1229">
        <v>6500</v>
      </c>
      <c r="F647" s="1223">
        <f>D647*E647</f>
        <v>6500</v>
      </c>
      <c r="G647" s="1229">
        <v>5234</v>
      </c>
      <c r="H647" s="1223">
        <f t="shared" si="912"/>
        <v>5234</v>
      </c>
      <c r="I647" s="1169">
        <f t="shared" si="857"/>
        <v>11734</v>
      </c>
      <c r="J647" s="1169"/>
      <c r="K647" s="1224"/>
      <c r="L647" s="1230">
        <v>6500</v>
      </c>
      <c r="M647" s="1226">
        <f>K647*L647</f>
        <v>0</v>
      </c>
      <c r="N647" s="1230">
        <v>5234</v>
      </c>
      <c r="O647" s="1226">
        <f t="shared" si="913"/>
        <v>0</v>
      </c>
      <c r="P647" s="1173">
        <f t="shared" si="860"/>
        <v>0</v>
      </c>
      <c r="Q647" s="1224"/>
      <c r="R647" s="1230">
        <v>6500</v>
      </c>
      <c r="S647" s="1226">
        <f>Q647*R647</f>
        <v>0</v>
      </c>
      <c r="T647" s="1230">
        <v>5234</v>
      </c>
      <c r="U647" s="1226">
        <f t="shared" si="914"/>
        <v>0</v>
      </c>
      <c r="V647" s="1173">
        <f t="shared" si="863"/>
        <v>0</v>
      </c>
      <c r="W647" s="1226"/>
      <c r="X647" s="1230">
        <v>6500</v>
      </c>
      <c r="Y647" s="1226">
        <f>W647*X647</f>
        <v>0</v>
      </c>
      <c r="Z647" s="1230">
        <v>5234</v>
      </c>
      <c r="AA647" s="1226">
        <f t="shared" si="915"/>
        <v>0</v>
      </c>
      <c r="AB647" s="1173">
        <f t="shared" si="866"/>
        <v>0</v>
      </c>
      <c r="AC647" s="1224"/>
      <c r="AD647" s="1230">
        <v>6500</v>
      </c>
      <c r="AE647" s="1226">
        <f>AC647*AD647</f>
        <v>0</v>
      </c>
      <c r="AF647" s="1230">
        <v>5234</v>
      </c>
      <c r="AG647" s="1226">
        <f t="shared" si="916"/>
        <v>0</v>
      </c>
      <c r="AH647" s="1173">
        <f t="shared" si="869"/>
        <v>0</v>
      </c>
      <c r="AI647" s="1224"/>
      <c r="AJ647" s="1230">
        <v>6500</v>
      </c>
      <c r="AK647" s="1226">
        <f>AI647*AJ647</f>
        <v>0</v>
      </c>
      <c r="AL647" s="1230">
        <v>5234</v>
      </c>
      <c r="AM647" s="1226">
        <f t="shared" si="917"/>
        <v>0</v>
      </c>
      <c r="AN647" s="1173">
        <f t="shared" si="872"/>
        <v>0</v>
      </c>
      <c r="AO647" s="1224"/>
      <c r="AP647" s="1230">
        <v>6500</v>
      </c>
      <c r="AQ647" s="1226">
        <f>AO647*AP647</f>
        <v>0</v>
      </c>
      <c r="AR647" s="1230">
        <v>5234</v>
      </c>
      <c r="AS647" s="1226">
        <f t="shared" si="918"/>
        <v>0</v>
      </c>
      <c r="AT647" s="1173">
        <f t="shared" si="875"/>
        <v>0</v>
      </c>
      <c r="AU647" s="1224"/>
      <c r="AV647" s="1230">
        <v>6500</v>
      </c>
      <c r="AW647" s="1226">
        <f>AU647*AV647</f>
        <v>0</v>
      </c>
      <c r="AX647" s="1230">
        <v>5234</v>
      </c>
      <c r="AY647" s="1226">
        <f t="shared" si="919"/>
        <v>0</v>
      </c>
      <c r="AZ647" s="1173">
        <f t="shared" si="878"/>
        <v>0</v>
      </c>
      <c r="BA647" s="1224"/>
      <c r="BB647" s="1229">
        <v>6500</v>
      </c>
      <c r="BC647" s="1223">
        <f>BA647*BB647</f>
        <v>0</v>
      </c>
      <c r="BD647" s="1229">
        <v>5234</v>
      </c>
      <c r="BE647" s="1223">
        <f t="shared" si="920"/>
        <v>0</v>
      </c>
      <c r="BF647" s="1169">
        <f t="shared" si="881"/>
        <v>0</v>
      </c>
      <c r="BG647" s="1169"/>
      <c r="BH647" s="1166">
        <f t="shared" si="888"/>
        <v>0</v>
      </c>
      <c r="BI647" s="1229">
        <v>6500</v>
      </c>
      <c r="BJ647" s="1223">
        <f>BH647*BI647</f>
        <v>0</v>
      </c>
      <c r="BK647" s="1229">
        <v>5234</v>
      </c>
      <c r="BL647" s="1223">
        <f t="shared" si="921"/>
        <v>0</v>
      </c>
      <c r="BM647" s="1169">
        <f t="shared" si="884"/>
        <v>0</v>
      </c>
      <c r="BN647" s="1166">
        <f t="shared" si="889"/>
        <v>1</v>
      </c>
      <c r="BO647" s="1229">
        <v>6500</v>
      </c>
      <c r="BP647" s="1223">
        <f>BN647*BO647</f>
        <v>6500</v>
      </c>
      <c r="BQ647" s="1229">
        <v>5234</v>
      </c>
      <c r="BR647" s="1223">
        <f t="shared" si="922"/>
        <v>5234</v>
      </c>
      <c r="BS647" s="1169">
        <f t="shared" si="887"/>
        <v>11734</v>
      </c>
    </row>
    <row r="648" spans="1:71" s="1189" customFormat="1" hidden="1" outlineLevel="1" x14ac:dyDescent="0.2">
      <c r="A648" s="1307" t="s">
        <v>1754</v>
      </c>
      <c r="B648" s="1228" t="s">
        <v>1755</v>
      </c>
      <c r="C648" s="1173" t="s">
        <v>1261</v>
      </c>
      <c r="D648" s="1173">
        <v>400</v>
      </c>
      <c r="E648" s="1229">
        <v>132</v>
      </c>
      <c r="F648" s="1223">
        <f>D648*E648</f>
        <v>52800</v>
      </c>
      <c r="G648" s="1229">
        <v>65</v>
      </c>
      <c r="H648" s="1223">
        <f t="shared" si="912"/>
        <v>26000</v>
      </c>
      <c r="I648" s="1169">
        <f t="shared" si="857"/>
        <v>78800</v>
      </c>
      <c r="J648" s="1169"/>
      <c r="K648" s="1224"/>
      <c r="L648" s="1230">
        <v>132</v>
      </c>
      <c r="M648" s="1226">
        <f>K648*L648</f>
        <v>0</v>
      </c>
      <c r="N648" s="1230">
        <v>65</v>
      </c>
      <c r="O648" s="1226">
        <f t="shared" si="913"/>
        <v>0</v>
      </c>
      <c r="P648" s="1173">
        <f t="shared" si="860"/>
        <v>0</v>
      </c>
      <c r="Q648" s="1224"/>
      <c r="R648" s="1230">
        <v>132</v>
      </c>
      <c r="S648" s="1226">
        <f>Q648*R648</f>
        <v>0</v>
      </c>
      <c r="T648" s="1230">
        <v>65</v>
      </c>
      <c r="U648" s="1226">
        <f t="shared" si="914"/>
        <v>0</v>
      </c>
      <c r="V648" s="1173">
        <f t="shared" si="863"/>
        <v>0</v>
      </c>
      <c r="W648" s="1226"/>
      <c r="X648" s="1230">
        <v>132</v>
      </c>
      <c r="Y648" s="1226">
        <f>W648*X648</f>
        <v>0</v>
      </c>
      <c r="Z648" s="1230">
        <v>65</v>
      </c>
      <c r="AA648" s="1226">
        <f t="shared" si="915"/>
        <v>0</v>
      </c>
      <c r="AB648" s="1173">
        <f t="shared" si="866"/>
        <v>0</v>
      </c>
      <c r="AC648" s="1224"/>
      <c r="AD648" s="1230">
        <v>132</v>
      </c>
      <c r="AE648" s="1226">
        <f>AC648*AD648</f>
        <v>0</v>
      </c>
      <c r="AF648" s="1230">
        <v>65</v>
      </c>
      <c r="AG648" s="1226">
        <f t="shared" si="916"/>
        <v>0</v>
      </c>
      <c r="AH648" s="1173">
        <f t="shared" si="869"/>
        <v>0</v>
      </c>
      <c r="AI648" s="1224"/>
      <c r="AJ648" s="1230">
        <v>132</v>
      </c>
      <c r="AK648" s="1226">
        <f>AI648*AJ648</f>
        <v>0</v>
      </c>
      <c r="AL648" s="1230">
        <v>65</v>
      </c>
      <c r="AM648" s="1226">
        <f t="shared" si="917"/>
        <v>0</v>
      </c>
      <c r="AN648" s="1173">
        <f t="shared" si="872"/>
        <v>0</v>
      </c>
      <c r="AO648" s="1224"/>
      <c r="AP648" s="1230">
        <v>132</v>
      </c>
      <c r="AQ648" s="1226">
        <f>AO648*AP648</f>
        <v>0</v>
      </c>
      <c r="AR648" s="1230">
        <v>65</v>
      </c>
      <c r="AS648" s="1226">
        <f t="shared" si="918"/>
        <v>0</v>
      </c>
      <c r="AT648" s="1173">
        <f t="shared" si="875"/>
        <v>0</v>
      </c>
      <c r="AU648" s="1224"/>
      <c r="AV648" s="1230">
        <v>132</v>
      </c>
      <c r="AW648" s="1226">
        <f>AU648*AV648</f>
        <v>0</v>
      </c>
      <c r="AX648" s="1230">
        <v>65</v>
      </c>
      <c r="AY648" s="1226">
        <f t="shared" si="919"/>
        <v>0</v>
      </c>
      <c r="AZ648" s="1173">
        <f t="shared" si="878"/>
        <v>0</v>
      </c>
      <c r="BA648" s="1224"/>
      <c r="BB648" s="1229">
        <v>132</v>
      </c>
      <c r="BC648" s="1223">
        <f>BA648*BB648</f>
        <v>0</v>
      </c>
      <c r="BD648" s="1229">
        <v>65</v>
      </c>
      <c r="BE648" s="1223">
        <f t="shared" si="920"/>
        <v>0</v>
      </c>
      <c r="BF648" s="1169">
        <f t="shared" si="881"/>
        <v>0</v>
      </c>
      <c r="BG648" s="1169"/>
      <c r="BH648" s="1166">
        <f t="shared" si="888"/>
        <v>0</v>
      </c>
      <c r="BI648" s="1229">
        <v>132</v>
      </c>
      <c r="BJ648" s="1223">
        <f>BH648*BI648</f>
        <v>0</v>
      </c>
      <c r="BK648" s="1229">
        <v>65</v>
      </c>
      <c r="BL648" s="1223">
        <f t="shared" si="921"/>
        <v>0</v>
      </c>
      <c r="BM648" s="1169">
        <f t="shared" si="884"/>
        <v>0</v>
      </c>
      <c r="BN648" s="1166">
        <f t="shared" si="889"/>
        <v>400</v>
      </c>
      <c r="BO648" s="1229">
        <v>132</v>
      </c>
      <c r="BP648" s="1223">
        <f>BN648*BO648</f>
        <v>52800</v>
      </c>
      <c r="BQ648" s="1229">
        <v>65</v>
      </c>
      <c r="BR648" s="1223">
        <f t="shared" si="922"/>
        <v>26000</v>
      </c>
      <c r="BS648" s="1169">
        <f t="shared" si="887"/>
        <v>78800</v>
      </c>
    </row>
    <row r="649" spans="1:71" s="1189" customFormat="1" hidden="1" outlineLevel="1" x14ac:dyDescent="0.2">
      <c r="A649" s="1307" t="s">
        <v>1756</v>
      </c>
      <c r="B649" s="1228" t="s">
        <v>1422</v>
      </c>
      <c r="C649" s="1173" t="s">
        <v>32</v>
      </c>
      <c r="D649" s="1173">
        <v>6</v>
      </c>
      <c r="E649" s="1229">
        <v>400</v>
      </c>
      <c r="F649" s="1223">
        <f>D649*E649</f>
        <v>2400</v>
      </c>
      <c r="G649" s="1229">
        <v>220</v>
      </c>
      <c r="H649" s="1223">
        <f t="shared" si="912"/>
        <v>1320</v>
      </c>
      <c r="I649" s="1169">
        <f t="shared" si="857"/>
        <v>3720</v>
      </c>
      <c r="J649" s="1169"/>
      <c r="K649" s="1224"/>
      <c r="L649" s="1230">
        <v>400</v>
      </c>
      <c r="M649" s="1226">
        <f>K649*L649</f>
        <v>0</v>
      </c>
      <c r="N649" s="1230">
        <v>220</v>
      </c>
      <c r="O649" s="1226">
        <f t="shared" si="913"/>
        <v>0</v>
      </c>
      <c r="P649" s="1173">
        <f t="shared" si="860"/>
        <v>0</v>
      </c>
      <c r="Q649" s="1224"/>
      <c r="R649" s="1230">
        <v>400</v>
      </c>
      <c r="S649" s="1226">
        <f>Q649*R649</f>
        <v>0</v>
      </c>
      <c r="T649" s="1230">
        <v>220</v>
      </c>
      <c r="U649" s="1226">
        <f t="shared" si="914"/>
        <v>0</v>
      </c>
      <c r="V649" s="1173">
        <f t="shared" si="863"/>
        <v>0</v>
      </c>
      <c r="W649" s="1226"/>
      <c r="X649" s="1230">
        <v>400</v>
      </c>
      <c r="Y649" s="1226">
        <f>W649*X649</f>
        <v>0</v>
      </c>
      <c r="Z649" s="1230">
        <v>220</v>
      </c>
      <c r="AA649" s="1226">
        <f t="shared" si="915"/>
        <v>0</v>
      </c>
      <c r="AB649" s="1173">
        <f t="shared" si="866"/>
        <v>0</v>
      </c>
      <c r="AC649" s="1224"/>
      <c r="AD649" s="1230">
        <v>400</v>
      </c>
      <c r="AE649" s="1226">
        <f>AC649*AD649</f>
        <v>0</v>
      </c>
      <c r="AF649" s="1230">
        <v>220</v>
      </c>
      <c r="AG649" s="1226">
        <f t="shared" si="916"/>
        <v>0</v>
      </c>
      <c r="AH649" s="1173">
        <f t="shared" si="869"/>
        <v>0</v>
      </c>
      <c r="AI649" s="1224"/>
      <c r="AJ649" s="1230">
        <v>400</v>
      </c>
      <c r="AK649" s="1226">
        <f>AI649*AJ649</f>
        <v>0</v>
      </c>
      <c r="AL649" s="1230">
        <v>220</v>
      </c>
      <c r="AM649" s="1226">
        <f t="shared" si="917"/>
        <v>0</v>
      </c>
      <c r="AN649" s="1173">
        <f t="shared" si="872"/>
        <v>0</v>
      </c>
      <c r="AO649" s="1224"/>
      <c r="AP649" s="1230">
        <v>400</v>
      </c>
      <c r="AQ649" s="1226">
        <f>AO649*AP649</f>
        <v>0</v>
      </c>
      <c r="AR649" s="1230">
        <v>220</v>
      </c>
      <c r="AS649" s="1226">
        <f t="shared" si="918"/>
        <v>0</v>
      </c>
      <c r="AT649" s="1173">
        <f t="shared" si="875"/>
        <v>0</v>
      </c>
      <c r="AU649" s="1224"/>
      <c r="AV649" s="1230">
        <v>400</v>
      </c>
      <c r="AW649" s="1226">
        <f>AU649*AV649</f>
        <v>0</v>
      </c>
      <c r="AX649" s="1230">
        <v>220</v>
      </c>
      <c r="AY649" s="1226">
        <f t="shared" si="919"/>
        <v>0</v>
      </c>
      <c r="AZ649" s="1173">
        <f t="shared" si="878"/>
        <v>0</v>
      </c>
      <c r="BA649" s="1224"/>
      <c r="BB649" s="1229">
        <v>400</v>
      </c>
      <c r="BC649" s="1223">
        <f>BA649*BB649</f>
        <v>0</v>
      </c>
      <c r="BD649" s="1229">
        <v>220</v>
      </c>
      <c r="BE649" s="1223">
        <f t="shared" si="920"/>
        <v>0</v>
      </c>
      <c r="BF649" s="1169">
        <f t="shared" si="881"/>
        <v>0</v>
      </c>
      <c r="BG649" s="1169"/>
      <c r="BH649" s="1166">
        <f t="shared" si="888"/>
        <v>0</v>
      </c>
      <c r="BI649" s="1229">
        <v>400</v>
      </c>
      <c r="BJ649" s="1223">
        <f>BH649*BI649</f>
        <v>0</v>
      </c>
      <c r="BK649" s="1229">
        <v>220</v>
      </c>
      <c r="BL649" s="1223">
        <f t="shared" si="921"/>
        <v>0</v>
      </c>
      <c r="BM649" s="1169">
        <f t="shared" si="884"/>
        <v>0</v>
      </c>
      <c r="BN649" s="1166">
        <f t="shared" si="889"/>
        <v>6</v>
      </c>
      <c r="BO649" s="1229">
        <v>400</v>
      </c>
      <c r="BP649" s="1223">
        <f>BN649*BO649</f>
        <v>2400</v>
      </c>
      <c r="BQ649" s="1229">
        <v>220</v>
      </c>
      <c r="BR649" s="1223">
        <f t="shared" si="922"/>
        <v>1320</v>
      </c>
      <c r="BS649" s="1169">
        <f t="shared" si="887"/>
        <v>3720</v>
      </c>
    </row>
    <row r="650" spans="1:71" s="1189" customFormat="1" hidden="1" outlineLevel="1" x14ac:dyDescent="0.2">
      <c r="A650" s="1307" t="s">
        <v>1757</v>
      </c>
      <c r="B650" s="1217" t="s">
        <v>538</v>
      </c>
      <c r="C650" s="1173" t="s">
        <v>1189</v>
      </c>
      <c r="D650" s="1173">
        <v>1</v>
      </c>
      <c r="E650" s="1229">
        <v>1826.14</v>
      </c>
      <c r="F650" s="1223">
        <f>D650*E650</f>
        <v>1826.14</v>
      </c>
      <c r="G650" s="1229">
        <v>1310.4000000000001</v>
      </c>
      <c r="H650" s="1223">
        <f t="shared" si="912"/>
        <v>1310.4000000000001</v>
      </c>
      <c r="I650" s="1169">
        <f t="shared" si="857"/>
        <v>3136.54</v>
      </c>
      <c r="J650" s="1169"/>
      <c r="K650" s="1224"/>
      <c r="L650" s="1230">
        <v>1826.14</v>
      </c>
      <c r="M650" s="1226">
        <f>K650*L650</f>
        <v>0</v>
      </c>
      <c r="N650" s="1230">
        <v>1310.4000000000001</v>
      </c>
      <c r="O650" s="1226">
        <f t="shared" si="913"/>
        <v>0</v>
      </c>
      <c r="P650" s="1173">
        <f t="shared" si="860"/>
        <v>0</v>
      </c>
      <c r="Q650" s="1224"/>
      <c r="R650" s="1230">
        <v>1826.14</v>
      </c>
      <c r="S650" s="1226">
        <f>Q650*R650</f>
        <v>0</v>
      </c>
      <c r="T650" s="1230">
        <v>1310.4000000000001</v>
      </c>
      <c r="U650" s="1226">
        <f t="shared" si="914"/>
        <v>0</v>
      </c>
      <c r="V650" s="1173">
        <f t="shared" si="863"/>
        <v>0</v>
      </c>
      <c r="W650" s="1226"/>
      <c r="X650" s="1230">
        <v>1826.14</v>
      </c>
      <c r="Y650" s="1226">
        <f>W650*X650</f>
        <v>0</v>
      </c>
      <c r="Z650" s="1230">
        <v>1310.4000000000001</v>
      </c>
      <c r="AA650" s="1226">
        <f t="shared" si="915"/>
        <v>0</v>
      </c>
      <c r="AB650" s="1173">
        <f t="shared" si="866"/>
        <v>0</v>
      </c>
      <c r="AC650" s="1224"/>
      <c r="AD650" s="1230">
        <v>1826.14</v>
      </c>
      <c r="AE650" s="1226">
        <f>AC650*AD650</f>
        <v>0</v>
      </c>
      <c r="AF650" s="1230">
        <v>1310.4000000000001</v>
      </c>
      <c r="AG650" s="1226">
        <f t="shared" si="916"/>
        <v>0</v>
      </c>
      <c r="AH650" s="1173">
        <f t="shared" si="869"/>
        <v>0</v>
      </c>
      <c r="AI650" s="1224"/>
      <c r="AJ650" s="1230">
        <v>1826.14</v>
      </c>
      <c r="AK650" s="1226">
        <f>AI650*AJ650</f>
        <v>0</v>
      </c>
      <c r="AL650" s="1230">
        <v>1310.4000000000001</v>
      </c>
      <c r="AM650" s="1226">
        <f t="shared" si="917"/>
        <v>0</v>
      </c>
      <c r="AN650" s="1173">
        <f t="shared" si="872"/>
        <v>0</v>
      </c>
      <c r="AO650" s="1224"/>
      <c r="AP650" s="1230">
        <v>1826.14</v>
      </c>
      <c r="AQ650" s="1226">
        <f>AO650*AP650</f>
        <v>0</v>
      </c>
      <c r="AR650" s="1230">
        <v>1310.4000000000001</v>
      </c>
      <c r="AS650" s="1226">
        <f t="shared" si="918"/>
        <v>0</v>
      </c>
      <c r="AT650" s="1173">
        <f t="shared" si="875"/>
        <v>0</v>
      </c>
      <c r="AU650" s="1224"/>
      <c r="AV650" s="1230">
        <v>1826.14</v>
      </c>
      <c r="AW650" s="1226">
        <f>AU650*AV650</f>
        <v>0</v>
      </c>
      <c r="AX650" s="1230">
        <v>1310.4000000000001</v>
      </c>
      <c r="AY650" s="1226">
        <f t="shared" si="919"/>
        <v>0</v>
      </c>
      <c r="AZ650" s="1173">
        <f t="shared" si="878"/>
        <v>0</v>
      </c>
      <c r="BA650" s="1224"/>
      <c r="BB650" s="1229">
        <v>1826.14</v>
      </c>
      <c r="BC650" s="1223">
        <f>BA650*BB650</f>
        <v>0</v>
      </c>
      <c r="BD650" s="1229">
        <v>1310.4000000000001</v>
      </c>
      <c r="BE650" s="1223">
        <f t="shared" si="920"/>
        <v>0</v>
      </c>
      <c r="BF650" s="1169">
        <f t="shared" si="881"/>
        <v>0</v>
      </c>
      <c r="BG650" s="1169"/>
      <c r="BH650" s="1166">
        <f t="shared" si="888"/>
        <v>0</v>
      </c>
      <c r="BI650" s="1229">
        <v>1826.14</v>
      </c>
      <c r="BJ650" s="1223">
        <f>BH650*BI650</f>
        <v>0</v>
      </c>
      <c r="BK650" s="1229">
        <v>1310.4000000000001</v>
      </c>
      <c r="BL650" s="1223">
        <f t="shared" si="921"/>
        <v>0</v>
      </c>
      <c r="BM650" s="1169">
        <f t="shared" si="884"/>
        <v>0</v>
      </c>
      <c r="BN650" s="1166">
        <f t="shared" si="889"/>
        <v>1</v>
      </c>
      <c r="BO650" s="1229">
        <v>1826.14</v>
      </c>
      <c r="BP650" s="1223">
        <f>BN650*BO650</f>
        <v>1826.14</v>
      </c>
      <c r="BQ650" s="1229">
        <v>1310.4000000000001</v>
      </c>
      <c r="BR650" s="1223">
        <f t="shared" si="922"/>
        <v>1310.4000000000001</v>
      </c>
      <c r="BS650" s="1169">
        <f t="shared" si="887"/>
        <v>3136.54</v>
      </c>
    </row>
    <row r="651" spans="1:71" s="1189" customFormat="1" hidden="1" outlineLevel="1" x14ac:dyDescent="0.2">
      <c r="A651" s="1307" t="s">
        <v>1758</v>
      </c>
      <c r="B651" s="1217" t="s">
        <v>1759</v>
      </c>
      <c r="C651" s="1173" t="s">
        <v>134</v>
      </c>
      <c r="D651" s="1173">
        <v>40</v>
      </c>
      <c r="E651" s="1229">
        <v>0</v>
      </c>
      <c r="F651" s="1223"/>
      <c r="G651" s="1229">
        <v>342</v>
      </c>
      <c r="H651" s="1223">
        <f t="shared" si="912"/>
        <v>13680</v>
      </c>
      <c r="I651" s="1169">
        <f t="shared" si="857"/>
        <v>13680</v>
      </c>
      <c r="J651" s="1169"/>
      <c r="K651" s="1224"/>
      <c r="L651" s="1230">
        <v>0</v>
      </c>
      <c r="M651" s="1226"/>
      <c r="N651" s="1230">
        <v>342</v>
      </c>
      <c r="O651" s="1226">
        <f t="shared" si="913"/>
        <v>0</v>
      </c>
      <c r="P651" s="1173">
        <f t="shared" si="860"/>
        <v>0</v>
      </c>
      <c r="Q651" s="1224"/>
      <c r="R651" s="1230">
        <v>0</v>
      </c>
      <c r="S651" s="1226"/>
      <c r="T651" s="1230">
        <v>342</v>
      </c>
      <c r="U651" s="1226">
        <f t="shared" si="914"/>
        <v>0</v>
      </c>
      <c r="V651" s="1173">
        <f t="shared" si="863"/>
        <v>0</v>
      </c>
      <c r="W651" s="1226"/>
      <c r="X651" s="1230">
        <v>0</v>
      </c>
      <c r="Y651" s="1226"/>
      <c r="Z651" s="1230">
        <v>342</v>
      </c>
      <c r="AA651" s="1226">
        <f t="shared" si="915"/>
        <v>0</v>
      </c>
      <c r="AB651" s="1173">
        <f t="shared" si="866"/>
        <v>0</v>
      </c>
      <c r="AC651" s="1224"/>
      <c r="AD651" s="1230">
        <v>0</v>
      </c>
      <c r="AE651" s="1226"/>
      <c r="AF651" s="1230">
        <v>342</v>
      </c>
      <c r="AG651" s="1226">
        <f t="shared" si="916"/>
        <v>0</v>
      </c>
      <c r="AH651" s="1173">
        <f t="shared" si="869"/>
        <v>0</v>
      </c>
      <c r="AI651" s="1224"/>
      <c r="AJ651" s="1230">
        <v>0</v>
      </c>
      <c r="AK651" s="1226"/>
      <c r="AL651" s="1230">
        <v>342</v>
      </c>
      <c r="AM651" s="1226">
        <f t="shared" si="917"/>
        <v>0</v>
      </c>
      <c r="AN651" s="1173">
        <f t="shared" si="872"/>
        <v>0</v>
      </c>
      <c r="AO651" s="1224"/>
      <c r="AP651" s="1230">
        <v>0</v>
      </c>
      <c r="AQ651" s="1226"/>
      <c r="AR651" s="1230">
        <v>342</v>
      </c>
      <c r="AS651" s="1226">
        <f t="shared" si="918"/>
        <v>0</v>
      </c>
      <c r="AT651" s="1173">
        <f t="shared" si="875"/>
        <v>0</v>
      </c>
      <c r="AU651" s="1224"/>
      <c r="AV651" s="1230">
        <v>0</v>
      </c>
      <c r="AW651" s="1226"/>
      <c r="AX651" s="1230">
        <v>342</v>
      </c>
      <c r="AY651" s="1226">
        <f t="shared" si="919"/>
        <v>0</v>
      </c>
      <c r="AZ651" s="1173">
        <f t="shared" si="878"/>
        <v>0</v>
      </c>
      <c r="BA651" s="1224"/>
      <c r="BB651" s="1229">
        <v>0</v>
      </c>
      <c r="BC651" s="1223"/>
      <c r="BD651" s="1229">
        <v>342</v>
      </c>
      <c r="BE651" s="1223">
        <f t="shared" si="920"/>
        <v>0</v>
      </c>
      <c r="BF651" s="1169">
        <f t="shared" si="881"/>
        <v>0</v>
      </c>
      <c r="BG651" s="1169"/>
      <c r="BH651" s="1166">
        <f t="shared" si="888"/>
        <v>0</v>
      </c>
      <c r="BI651" s="1229">
        <v>0</v>
      </c>
      <c r="BJ651" s="1223"/>
      <c r="BK651" s="1229">
        <v>342</v>
      </c>
      <c r="BL651" s="1223">
        <f t="shared" si="921"/>
        <v>0</v>
      </c>
      <c r="BM651" s="1169">
        <f t="shared" si="884"/>
        <v>0</v>
      </c>
      <c r="BN651" s="1166">
        <f t="shared" si="889"/>
        <v>40</v>
      </c>
      <c r="BO651" s="1229">
        <v>0</v>
      </c>
      <c r="BP651" s="1223"/>
      <c r="BQ651" s="1229">
        <v>342</v>
      </c>
      <c r="BR651" s="1223">
        <f t="shared" si="922"/>
        <v>13680</v>
      </c>
      <c r="BS651" s="1169">
        <f t="shared" si="887"/>
        <v>13680</v>
      </c>
    </row>
    <row r="652" spans="1:71" s="1189" customFormat="1" hidden="1" outlineLevel="1" x14ac:dyDescent="0.2">
      <c r="A652" s="1307" t="s">
        <v>1760</v>
      </c>
      <c r="B652" s="1217" t="s">
        <v>1761</v>
      </c>
      <c r="C652" s="1202" t="s">
        <v>1261</v>
      </c>
      <c r="D652" s="1203">
        <v>51</v>
      </c>
      <c r="E652" s="1229">
        <v>1390</v>
      </c>
      <c r="F652" s="1223">
        <f t="shared" ref="F652:F664" si="923">D652*E652</f>
        <v>70890</v>
      </c>
      <c r="G652" s="1229">
        <v>2278</v>
      </c>
      <c r="H652" s="1223">
        <f t="shared" si="912"/>
        <v>116178</v>
      </c>
      <c r="I652" s="1169">
        <f t="shared" si="857"/>
        <v>187068</v>
      </c>
      <c r="J652" s="1169"/>
      <c r="K652" s="1204"/>
      <c r="L652" s="1230">
        <v>1390</v>
      </c>
      <c r="M652" s="1226">
        <f t="shared" ref="M652:M664" si="924">K652*L652</f>
        <v>0</v>
      </c>
      <c r="N652" s="1230">
        <v>2278</v>
      </c>
      <c r="O652" s="1226">
        <f t="shared" si="913"/>
        <v>0</v>
      </c>
      <c r="P652" s="1173">
        <f t="shared" si="860"/>
        <v>0</v>
      </c>
      <c r="Q652" s="1204"/>
      <c r="R652" s="1230">
        <v>1390</v>
      </c>
      <c r="S652" s="1226">
        <f t="shared" ref="S652:S664" si="925">Q652*R652</f>
        <v>0</v>
      </c>
      <c r="T652" s="1230">
        <v>2278</v>
      </c>
      <c r="U652" s="1226">
        <f t="shared" si="914"/>
        <v>0</v>
      </c>
      <c r="V652" s="1173">
        <f t="shared" si="863"/>
        <v>0</v>
      </c>
      <c r="W652" s="1226"/>
      <c r="X652" s="1230">
        <v>1390</v>
      </c>
      <c r="Y652" s="1226">
        <f t="shared" ref="Y652:Y664" si="926">W652*X652</f>
        <v>0</v>
      </c>
      <c r="Z652" s="1230">
        <v>2278</v>
      </c>
      <c r="AA652" s="1226">
        <f t="shared" si="915"/>
        <v>0</v>
      </c>
      <c r="AB652" s="1173">
        <f t="shared" si="866"/>
        <v>0</v>
      </c>
      <c r="AC652" s="1204"/>
      <c r="AD652" s="1230">
        <v>1390</v>
      </c>
      <c r="AE652" s="1226">
        <f t="shared" ref="AE652:AE664" si="927">AC652*AD652</f>
        <v>0</v>
      </c>
      <c r="AF652" s="1230">
        <v>2278</v>
      </c>
      <c r="AG652" s="1226">
        <f t="shared" si="916"/>
        <v>0</v>
      </c>
      <c r="AH652" s="1173">
        <f t="shared" si="869"/>
        <v>0</v>
      </c>
      <c r="AI652" s="1204"/>
      <c r="AJ652" s="1230">
        <v>1390</v>
      </c>
      <c r="AK652" s="1226">
        <f t="shared" ref="AK652:AK664" si="928">AI652*AJ652</f>
        <v>0</v>
      </c>
      <c r="AL652" s="1230">
        <v>2278</v>
      </c>
      <c r="AM652" s="1226">
        <f t="shared" si="917"/>
        <v>0</v>
      </c>
      <c r="AN652" s="1173">
        <f t="shared" si="872"/>
        <v>0</v>
      </c>
      <c r="AO652" s="1204"/>
      <c r="AP652" s="1230">
        <v>1390</v>
      </c>
      <c r="AQ652" s="1226">
        <f t="shared" ref="AQ652:AQ664" si="929">AO652*AP652</f>
        <v>0</v>
      </c>
      <c r="AR652" s="1230">
        <v>2278</v>
      </c>
      <c r="AS652" s="1226">
        <f t="shared" si="918"/>
        <v>0</v>
      </c>
      <c r="AT652" s="1173">
        <f t="shared" si="875"/>
        <v>0</v>
      </c>
      <c r="AU652" s="1204"/>
      <c r="AV652" s="1230">
        <v>1390</v>
      </c>
      <c r="AW652" s="1226">
        <f t="shared" ref="AW652:AW664" si="930">AU652*AV652</f>
        <v>0</v>
      </c>
      <c r="AX652" s="1230">
        <v>2278</v>
      </c>
      <c r="AY652" s="1226">
        <f t="shared" si="919"/>
        <v>0</v>
      </c>
      <c r="AZ652" s="1173">
        <f t="shared" si="878"/>
        <v>0</v>
      </c>
      <c r="BA652" s="1204"/>
      <c r="BB652" s="1229">
        <v>1390</v>
      </c>
      <c r="BC652" s="1223">
        <f t="shared" ref="BC652:BC664" si="931">BA652*BB652</f>
        <v>0</v>
      </c>
      <c r="BD652" s="1229">
        <v>2278</v>
      </c>
      <c r="BE652" s="1223">
        <f t="shared" si="920"/>
        <v>0</v>
      </c>
      <c r="BF652" s="1169">
        <f t="shared" si="881"/>
        <v>0</v>
      </c>
      <c r="BG652" s="1169"/>
      <c r="BH652" s="1166">
        <f t="shared" si="888"/>
        <v>0</v>
      </c>
      <c r="BI652" s="1229">
        <v>1390</v>
      </c>
      <c r="BJ652" s="1223">
        <f t="shared" ref="BJ652:BJ664" si="932">BH652*BI652</f>
        <v>0</v>
      </c>
      <c r="BK652" s="1229">
        <v>2278</v>
      </c>
      <c r="BL652" s="1223">
        <f t="shared" si="921"/>
        <v>0</v>
      </c>
      <c r="BM652" s="1169">
        <f t="shared" si="884"/>
        <v>0</v>
      </c>
      <c r="BN652" s="1166">
        <f t="shared" si="889"/>
        <v>51</v>
      </c>
      <c r="BO652" s="1229">
        <v>1390</v>
      </c>
      <c r="BP652" s="1223">
        <f t="shared" ref="BP652:BP664" si="933">BN652*BO652</f>
        <v>70890</v>
      </c>
      <c r="BQ652" s="1229">
        <v>2278</v>
      </c>
      <c r="BR652" s="1223">
        <f t="shared" si="922"/>
        <v>116178</v>
      </c>
      <c r="BS652" s="1169">
        <f t="shared" si="887"/>
        <v>187068</v>
      </c>
    </row>
    <row r="653" spans="1:71" s="1189" customFormat="1" hidden="1" outlineLevel="1" x14ac:dyDescent="0.2">
      <c r="A653" s="1307" t="s">
        <v>1762</v>
      </c>
      <c r="B653" s="1217" t="s">
        <v>1763</v>
      </c>
      <c r="C653" s="1202" t="s">
        <v>1261</v>
      </c>
      <c r="D653" s="1203">
        <v>34</v>
      </c>
      <c r="E653" s="1229">
        <v>490</v>
      </c>
      <c r="F653" s="1223">
        <f t="shared" si="923"/>
        <v>16660</v>
      </c>
      <c r="G653" s="1229">
        <v>870</v>
      </c>
      <c r="H653" s="1223">
        <f t="shared" si="912"/>
        <v>29580</v>
      </c>
      <c r="I653" s="1169">
        <f t="shared" ref="I653:I685" si="934">E653*D653+G653*D653</f>
        <v>46240</v>
      </c>
      <c r="J653" s="1169"/>
      <c r="K653" s="1204"/>
      <c r="L653" s="1230">
        <v>490</v>
      </c>
      <c r="M653" s="1226">
        <f t="shared" si="924"/>
        <v>0</v>
      </c>
      <c r="N653" s="1230">
        <v>870</v>
      </c>
      <c r="O653" s="1226">
        <f t="shared" si="913"/>
        <v>0</v>
      </c>
      <c r="P653" s="1173">
        <f t="shared" ref="P653:P685" si="935">L653*K653+N653*K653</f>
        <v>0</v>
      </c>
      <c r="Q653" s="1204"/>
      <c r="R653" s="1230">
        <v>490</v>
      </c>
      <c r="S653" s="1226">
        <f t="shared" si="925"/>
        <v>0</v>
      </c>
      <c r="T653" s="1230">
        <v>870</v>
      </c>
      <c r="U653" s="1226">
        <f t="shared" si="914"/>
        <v>0</v>
      </c>
      <c r="V653" s="1173">
        <f t="shared" ref="V653:V685" si="936">R653*Q653+T653*Q653</f>
        <v>0</v>
      </c>
      <c r="W653" s="1226"/>
      <c r="X653" s="1230">
        <v>490</v>
      </c>
      <c r="Y653" s="1226">
        <f t="shared" si="926"/>
        <v>0</v>
      </c>
      <c r="Z653" s="1230">
        <v>870</v>
      </c>
      <c r="AA653" s="1226">
        <f t="shared" si="915"/>
        <v>0</v>
      </c>
      <c r="AB653" s="1173">
        <f t="shared" ref="AB653:AB685" si="937">X653*W653+Z653*W653</f>
        <v>0</v>
      </c>
      <c r="AC653" s="1204"/>
      <c r="AD653" s="1230">
        <v>490</v>
      </c>
      <c r="AE653" s="1226">
        <f t="shared" si="927"/>
        <v>0</v>
      </c>
      <c r="AF653" s="1230">
        <v>870</v>
      </c>
      <c r="AG653" s="1226">
        <f t="shared" si="916"/>
        <v>0</v>
      </c>
      <c r="AH653" s="1173">
        <f t="shared" ref="AH653:AH685" si="938">AD653*AC653+AF653*AC653</f>
        <v>0</v>
      </c>
      <c r="AI653" s="1204"/>
      <c r="AJ653" s="1230">
        <v>490</v>
      </c>
      <c r="AK653" s="1226">
        <f t="shared" si="928"/>
        <v>0</v>
      </c>
      <c r="AL653" s="1230">
        <v>870</v>
      </c>
      <c r="AM653" s="1226">
        <f t="shared" si="917"/>
        <v>0</v>
      </c>
      <c r="AN653" s="1173">
        <f t="shared" ref="AN653:AN685" si="939">AJ653*AI653+AL653*AI653</f>
        <v>0</v>
      </c>
      <c r="AO653" s="1204"/>
      <c r="AP653" s="1230">
        <v>490</v>
      </c>
      <c r="AQ653" s="1226">
        <f t="shared" si="929"/>
        <v>0</v>
      </c>
      <c r="AR653" s="1230">
        <v>870</v>
      </c>
      <c r="AS653" s="1226">
        <f t="shared" si="918"/>
        <v>0</v>
      </c>
      <c r="AT653" s="1173">
        <f t="shared" ref="AT653:AT685" si="940">AP653*AO653+AR653*AO653</f>
        <v>0</v>
      </c>
      <c r="AU653" s="1204"/>
      <c r="AV653" s="1230">
        <v>490</v>
      </c>
      <c r="AW653" s="1226">
        <f t="shared" si="930"/>
        <v>0</v>
      </c>
      <c r="AX653" s="1230">
        <v>870</v>
      </c>
      <c r="AY653" s="1226">
        <f t="shared" si="919"/>
        <v>0</v>
      </c>
      <c r="AZ653" s="1173">
        <f t="shared" ref="AZ653:AZ685" si="941">AV653*AU653+AX653*AU653</f>
        <v>0</v>
      </c>
      <c r="BA653" s="1204"/>
      <c r="BB653" s="1229">
        <v>490</v>
      </c>
      <c r="BC653" s="1223">
        <f t="shared" si="931"/>
        <v>0</v>
      </c>
      <c r="BD653" s="1229">
        <v>870</v>
      </c>
      <c r="BE653" s="1223">
        <f t="shared" si="920"/>
        <v>0</v>
      </c>
      <c r="BF653" s="1169">
        <f t="shared" ref="BF653:BF685" si="942">BB653*BA653+BD653*BA653</f>
        <v>0</v>
      </c>
      <c r="BG653" s="1169"/>
      <c r="BH653" s="1166">
        <f t="shared" si="888"/>
        <v>0</v>
      </c>
      <c r="BI653" s="1229">
        <v>490</v>
      </c>
      <c r="BJ653" s="1223">
        <f t="shared" si="932"/>
        <v>0</v>
      </c>
      <c r="BK653" s="1229">
        <v>870</v>
      </c>
      <c r="BL653" s="1223">
        <f t="shared" si="921"/>
        <v>0</v>
      </c>
      <c r="BM653" s="1169">
        <f t="shared" ref="BM653:BM685" si="943">BI653*BH653+BK653*BH653</f>
        <v>0</v>
      </c>
      <c r="BN653" s="1166">
        <f t="shared" si="889"/>
        <v>34</v>
      </c>
      <c r="BO653" s="1229">
        <v>490</v>
      </c>
      <c r="BP653" s="1223">
        <f t="shared" si="933"/>
        <v>16660</v>
      </c>
      <c r="BQ653" s="1229">
        <v>870</v>
      </c>
      <c r="BR653" s="1223">
        <f t="shared" si="922"/>
        <v>29580</v>
      </c>
      <c r="BS653" s="1169">
        <f t="shared" ref="BS653:BS685" si="944">BO653*BN653+BQ653*BN653</f>
        <v>46240</v>
      </c>
    </row>
    <row r="654" spans="1:71" s="1189" customFormat="1" hidden="1" outlineLevel="1" x14ac:dyDescent="0.2">
      <c r="A654" s="1307" t="s">
        <v>1764</v>
      </c>
      <c r="B654" s="1217" t="s">
        <v>1765</v>
      </c>
      <c r="C654" s="1202" t="s">
        <v>1261</v>
      </c>
      <c r="D654" s="1203">
        <v>17</v>
      </c>
      <c r="E654" s="1229">
        <v>490</v>
      </c>
      <c r="F654" s="1223">
        <f t="shared" si="923"/>
        <v>8330</v>
      </c>
      <c r="G654" s="1229">
        <v>435</v>
      </c>
      <c r="H654" s="1223">
        <f t="shared" si="912"/>
        <v>7395</v>
      </c>
      <c r="I654" s="1169">
        <f t="shared" si="934"/>
        <v>15725</v>
      </c>
      <c r="J654" s="1169"/>
      <c r="K654" s="1204"/>
      <c r="L654" s="1230">
        <v>490</v>
      </c>
      <c r="M654" s="1226">
        <f t="shared" si="924"/>
        <v>0</v>
      </c>
      <c r="N654" s="1230">
        <v>435</v>
      </c>
      <c r="O654" s="1226">
        <f t="shared" si="913"/>
        <v>0</v>
      </c>
      <c r="P654" s="1173">
        <f t="shared" si="935"/>
        <v>0</v>
      </c>
      <c r="Q654" s="1204"/>
      <c r="R654" s="1230">
        <v>490</v>
      </c>
      <c r="S654" s="1226">
        <f t="shared" si="925"/>
        <v>0</v>
      </c>
      <c r="T654" s="1230">
        <v>435</v>
      </c>
      <c r="U654" s="1226">
        <f t="shared" si="914"/>
        <v>0</v>
      </c>
      <c r="V654" s="1173">
        <f t="shared" si="936"/>
        <v>0</v>
      </c>
      <c r="W654" s="1226"/>
      <c r="X654" s="1230">
        <v>490</v>
      </c>
      <c r="Y654" s="1226">
        <f t="shared" si="926"/>
        <v>0</v>
      </c>
      <c r="Z654" s="1230">
        <v>435</v>
      </c>
      <c r="AA654" s="1226">
        <f t="shared" si="915"/>
        <v>0</v>
      </c>
      <c r="AB654" s="1173">
        <f t="shared" si="937"/>
        <v>0</v>
      </c>
      <c r="AC654" s="1204"/>
      <c r="AD654" s="1230">
        <v>490</v>
      </c>
      <c r="AE654" s="1226">
        <f t="shared" si="927"/>
        <v>0</v>
      </c>
      <c r="AF654" s="1230">
        <v>435</v>
      </c>
      <c r="AG654" s="1226">
        <f t="shared" si="916"/>
        <v>0</v>
      </c>
      <c r="AH654" s="1173">
        <f t="shared" si="938"/>
        <v>0</v>
      </c>
      <c r="AI654" s="1204"/>
      <c r="AJ654" s="1230">
        <v>490</v>
      </c>
      <c r="AK654" s="1226">
        <f t="shared" si="928"/>
        <v>0</v>
      </c>
      <c r="AL654" s="1230">
        <v>435</v>
      </c>
      <c r="AM654" s="1226">
        <f t="shared" si="917"/>
        <v>0</v>
      </c>
      <c r="AN654" s="1173">
        <f t="shared" si="939"/>
        <v>0</v>
      </c>
      <c r="AO654" s="1204"/>
      <c r="AP654" s="1230">
        <v>490</v>
      </c>
      <c r="AQ654" s="1226">
        <f t="shared" si="929"/>
        <v>0</v>
      </c>
      <c r="AR654" s="1230">
        <v>435</v>
      </c>
      <c r="AS654" s="1226">
        <f t="shared" si="918"/>
        <v>0</v>
      </c>
      <c r="AT654" s="1173">
        <f t="shared" si="940"/>
        <v>0</v>
      </c>
      <c r="AU654" s="1204"/>
      <c r="AV654" s="1230">
        <v>490</v>
      </c>
      <c r="AW654" s="1226">
        <f t="shared" si="930"/>
        <v>0</v>
      </c>
      <c r="AX654" s="1230">
        <v>435</v>
      </c>
      <c r="AY654" s="1226">
        <f t="shared" si="919"/>
        <v>0</v>
      </c>
      <c r="AZ654" s="1173">
        <f t="shared" si="941"/>
        <v>0</v>
      </c>
      <c r="BA654" s="1204"/>
      <c r="BB654" s="1229">
        <v>490</v>
      </c>
      <c r="BC654" s="1223">
        <f t="shared" si="931"/>
        <v>0</v>
      </c>
      <c r="BD654" s="1229">
        <v>435</v>
      </c>
      <c r="BE654" s="1223">
        <f t="shared" si="920"/>
        <v>0</v>
      </c>
      <c r="BF654" s="1169">
        <f t="shared" si="942"/>
        <v>0</v>
      </c>
      <c r="BG654" s="1169"/>
      <c r="BH654" s="1166">
        <f t="shared" si="888"/>
        <v>0</v>
      </c>
      <c r="BI654" s="1229">
        <v>490</v>
      </c>
      <c r="BJ654" s="1223">
        <f t="shared" si="932"/>
        <v>0</v>
      </c>
      <c r="BK654" s="1229">
        <v>435</v>
      </c>
      <c r="BL654" s="1223">
        <f t="shared" si="921"/>
        <v>0</v>
      </c>
      <c r="BM654" s="1169">
        <f t="shared" si="943"/>
        <v>0</v>
      </c>
      <c r="BN654" s="1166">
        <f t="shared" si="889"/>
        <v>17</v>
      </c>
      <c r="BO654" s="1229">
        <v>490</v>
      </c>
      <c r="BP654" s="1223">
        <f t="shared" si="933"/>
        <v>8330</v>
      </c>
      <c r="BQ654" s="1229">
        <v>435</v>
      </c>
      <c r="BR654" s="1223">
        <f t="shared" si="922"/>
        <v>7395</v>
      </c>
      <c r="BS654" s="1169">
        <f t="shared" si="944"/>
        <v>15725</v>
      </c>
    </row>
    <row r="655" spans="1:71" s="1189" customFormat="1" ht="28.5" hidden="1" outlineLevel="1" x14ac:dyDescent="0.2">
      <c r="A655" s="1307" t="s">
        <v>1766</v>
      </c>
      <c r="B655" s="1217" t="s">
        <v>1767</v>
      </c>
      <c r="C655" s="1202" t="s">
        <v>1261</v>
      </c>
      <c r="D655" s="1203">
        <v>17</v>
      </c>
      <c r="E655" s="1229">
        <v>954</v>
      </c>
      <c r="F655" s="1223">
        <f t="shared" si="923"/>
        <v>16218</v>
      </c>
      <c r="G655" s="1229">
        <v>928</v>
      </c>
      <c r="H655" s="1223">
        <f t="shared" si="912"/>
        <v>15776</v>
      </c>
      <c r="I655" s="1169">
        <f t="shared" si="934"/>
        <v>31994</v>
      </c>
      <c r="J655" s="1169"/>
      <c r="K655" s="1204"/>
      <c r="L655" s="1230">
        <v>954</v>
      </c>
      <c r="M655" s="1226">
        <f t="shared" si="924"/>
        <v>0</v>
      </c>
      <c r="N655" s="1230">
        <v>928</v>
      </c>
      <c r="O655" s="1226">
        <f t="shared" si="913"/>
        <v>0</v>
      </c>
      <c r="P655" s="1173">
        <f t="shared" si="935"/>
        <v>0</v>
      </c>
      <c r="Q655" s="1204"/>
      <c r="R655" s="1230">
        <v>954</v>
      </c>
      <c r="S655" s="1226">
        <f t="shared" si="925"/>
        <v>0</v>
      </c>
      <c r="T655" s="1230">
        <v>928</v>
      </c>
      <c r="U655" s="1226">
        <f t="shared" si="914"/>
        <v>0</v>
      </c>
      <c r="V655" s="1173">
        <f t="shared" si="936"/>
        <v>0</v>
      </c>
      <c r="W655" s="1226"/>
      <c r="X655" s="1230">
        <v>954</v>
      </c>
      <c r="Y655" s="1226">
        <f t="shared" si="926"/>
        <v>0</v>
      </c>
      <c r="Z655" s="1230">
        <v>928</v>
      </c>
      <c r="AA655" s="1226">
        <f t="shared" si="915"/>
        <v>0</v>
      </c>
      <c r="AB655" s="1173">
        <f t="shared" si="937"/>
        <v>0</v>
      </c>
      <c r="AC655" s="1204"/>
      <c r="AD655" s="1230">
        <v>954</v>
      </c>
      <c r="AE655" s="1226">
        <f t="shared" si="927"/>
        <v>0</v>
      </c>
      <c r="AF655" s="1230">
        <v>928</v>
      </c>
      <c r="AG655" s="1226">
        <f t="shared" si="916"/>
        <v>0</v>
      </c>
      <c r="AH655" s="1173">
        <f t="shared" si="938"/>
        <v>0</v>
      </c>
      <c r="AI655" s="1204"/>
      <c r="AJ655" s="1230">
        <v>954</v>
      </c>
      <c r="AK655" s="1226">
        <f t="shared" si="928"/>
        <v>0</v>
      </c>
      <c r="AL655" s="1230">
        <v>928</v>
      </c>
      <c r="AM655" s="1226">
        <f t="shared" si="917"/>
        <v>0</v>
      </c>
      <c r="AN655" s="1173">
        <f t="shared" si="939"/>
        <v>0</v>
      </c>
      <c r="AO655" s="1204"/>
      <c r="AP655" s="1230">
        <v>954</v>
      </c>
      <c r="AQ655" s="1226">
        <f t="shared" si="929"/>
        <v>0</v>
      </c>
      <c r="AR655" s="1230">
        <v>928</v>
      </c>
      <c r="AS655" s="1226">
        <f t="shared" si="918"/>
        <v>0</v>
      </c>
      <c r="AT655" s="1173">
        <f t="shared" si="940"/>
        <v>0</v>
      </c>
      <c r="AU655" s="1204"/>
      <c r="AV655" s="1230">
        <v>954</v>
      </c>
      <c r="AW655" s="1226">
        <f t="shared" si="930"/>
        <v>0</v>
      </c>
      <c r="AX655" s="1230">
        <v>928</v>
      </c>
      <c r="AY655" s="1226">
        <f t="shared" si="919"/>
        <v>0</v>
      </c>
      <c r="AZ655" s="1173">
        <f t="shared" si="941"/>
        <v>0</v>
      </c>
      <c r="BA655" s="1204"/>
      <c r="BB655" s="1229">
        <v>954</v>
      </c>
      <c r="BC655" s="1223">
        <f t="shared" si="931"/>
        <v>0</v>
      </c>
      <c r="BD655" s="1229">
        <v>928</v>
      </c>
      <c r="BE655" s="1223">
        <f t="shared" si="920"/>
        <v>0</v>
      </c>
      <c r="BF655" s="1169">
        <f t="shared" si="942"/>
        <v>0</v>
      </c>
      <c r="BG655" s="1169"/>
      <c r="BH655" s="1166">
        <f t="shared" si="888"/>
        <v>0</v>
      </c>
      <c r="BI655" s="1229">
        <v>954</v>
      </c>
      <c r="BJ655" s="1223">
        <f t="shared" si="932"/>
        <v>0</v>
      </c>
      <c r="BK655" s="1229">
        <v>928</v>
      </c>
      <c r="BL655" s="1223">
        <f t="shared" si="921"/>
        <v>0</v>
      </c>
      <c r="BM655" s="1169">
        <f t="shared" si="943"/>
        <v>0</v>
      </c>
      <c r="BN655" s="1166">
        <f t="shared" si="889"/>
        <v>17</v>
      </c>
      <c r="BO655" s="1229">
        <v>954</v>
      </c>
      <c r="BP655" s="1223">
        <f t="shared" si="933"/>
        <v>16218</v>
      </c>
      <c r="BQ655" s="1229">
        <v>928</v>
      </c>
      <c r="BR655" s="1223">
        <f t="shared" si="922"/>
        <v>15776</v>
      </c>
      <c r="BS655" s="1169">
        <f t="shared" si="944"/>
        <v>31994</v>
      </c>
    </row>
    <row r="656" spans="1:71" s="1189" customFormat="1" hidden="1" outlineLevel="1" x14ac:dyDescent="0.2">
      <c r="A656" s="1307" t="s">
        <v>1768</v>
      </c>
      <c r="B656" s="1217" t="s">
        <v>1769</v>
      </c>
      <c r="C656" s="1202" t="s">
        <v>1261</v>
      </c>
      <c r="D656" s="1203">
        <v>5</v>
      </c>
      <c r="E656" s="1229">
        <v>590</v>
      </c>
      <c r="F656" s="1223">
        <f t="shared" si="923"/>
        <v>2950</v>
      </c>
      <c r="G656" s="1229">
        <v>310</v>
      </c>
      <c r="H656" s="1223">
        <f t="shared" si="912"/>
        <v>1550</v>
      </c>
      <c r="I656" s="1169">
        <f t="shared" si="934"/>
        <v>4500</v>
      </c>
      <c r="J656" s="1169"/>
      <c r="K656" s="1204"/>
      <c r="L656" s="1230">
        <v>590</v>
      </c>
      <c r="M656" s="1226">
        <f t="shared" si="924"/>
        <v>0</v>
      </c>
      <c r="N656" s="1230">
        <v>310</v>
      </c>
      <c r="O656" s="1226">
        <f t="shared" si="913"/>
        <v>0</v>
      </c>
      <c r="P656" s="1173">
        <f t="shared" si="935"/>
        <v>0</v>
      </c>
      <c r="Q656" s="1204"/>
      <c r="R656" s="1230">
        <v>590</v>
      </c>
      <c r="S656" s="1226">
        <f t="shared" si="925"/>
        <v>0</v>
      </c>
      <c r="T656" s="1230">
        <v>310</v>
      </c>
      <c r="U656" s="1226">
        <f t="shared" si="914"/>
        <v>0</v>
      </c>
      <c r="V656" s="1173">
        <f t="shared" si="936"/>
        <v>0</v>
      </c>
      <c r="W656" s="1226"/>
      <c r="X656" s="1230">
        <v>590</v>
      </c>
      <c r="Y656" s="1226">
        <f t="shared" si="926"/>
        <v>0</v>
      </c>
      <c r="Z656" s="1230">
        <v>310</v>
      </c>
      <c r="AA656" s="1226">
        <f t="shared" si="915"/>
        <v>0</v>
      </c>
      <c r="AB656" s="1173">
        <f t="shared" si="937"/>
        <v>0</v>
      </c>
      <c r="AC656" s="1204"/>
      <c r="AD656" s="1230">
        <v>590</v>
      </c>
      <c r="AE656" s="1226">
        <f t="shared" si="927"/>
        <v>0</v>
      </c>
      <c r="AF656" s="1230">
        <v>310</v>
      </c>
      <c r="AG656" s="1226">
        <f t="shared" si="916"/>
        <v>0</v>
      </c>
      <c r="AH656" s="1173">
        <f t="shared" si="938"/>
        <v>0</v>
      </c>
      <c r="AI656" s="1204"/>
      <c r="AJ656" s="1230">
        <v>590</v>
      </c>
      <c r="AK656" s="1226">
        <f t="shared" si="928"/>
        <v>0</v>
      </c>
      <c r="AL656" s="1230">
        <v>310</v>
      </c>
      <c r="AM656" s="1226">
        <f t="shared" si="917"/>
        <v>0</v>
      </c>
      <c r="AN656" s="1173">
        <f t="shared" si="939"/>
        <v>0</v>
      </c>
      <c r="AO656" s="1204"/>
      <c r="AP656" s="1230">
        <v>590</v>
      </c>
      <c r="AQ656" s="1226">
        <f t="shared" si="929"/>
        <v>0</v>
      </c>
      <c r="AR656" s="1230">
        <v>310</v>
      </c>
      <c r="AS656" s="1226">
        <f t="shared" si="918"/>
        <v>0</v>
      </c>
      <c r="AT656" s="1173">
        <f t="shared" si="940"/>
        <v>0</v>
      </c>
      <c r="AU656" s="1204"/>
      <c r="AV656" s="1230">
        <v>590</v>
      </c>
      <c r="AW656" s="1226">
        <f t="shared" si="930"/>
        <v>0</v>
      </c>
      <c r="AX656" s="1230">
        <v>310</v>
      </c>
      <c r="AY656" s="1226">
        <f t="shared" si="919"/>
        <v>0</v>
      </c>
      <c r="AZ656" s="1173">
        <f t="shared" si="941"/>
        <v>0</v>
      </c>
      <c r="BA656" s="1204"/>
      <c r="BB656" s="1229">
        <v>590</v>
      </c>
      <c r="BC656" s="1223">
        <f t="shared" si="931"/>
        <v>0</v>
      </c>
      <c r="BD656" s="1229">
        <v>310</v>
      </c>
      <c r="BE656" s="1223">
        <f t="shared" si="920"/>
        <v>0</v>
      </c>
      <c r="BF656" s="1169">
        <f t="shared" si="942"/>
        <v>0</v>
      </c>
      <c r="BG656" s="1169"/>
      <c r="BH656" s="1166">
        <f t="shared" si="888"/>
        <v>0</v>
      </c>
      <c r="BI656" s="1229">
        <v>590</v>
      </c>
      <c r="BJ656" s="1223">
        <f t="shared" si="932"/>
        <v>0</v>
      </c>
      <c r="BK656" s="1229">
        <v>310</v>
      </c>
      <c r="BL656" s="1223">
        <f t="shared" si="921"/>
        <v>0</v>
      </c>
      <c r="BM656" s="1169">
        <f t="shared" si="943"/>
        <v>0</v>
      </c>
      <c r="BN656" s="1166">
        <f t="shared" si="889"/>
        <v>5</v>
      </c>
      <c r="BO656" s="1229">
        <v>590</v>
      </c>
      <c r="BP656" s="1223">
        <f t="shared" si="933"/>
        <v>2950</v>
      </c>
      <c r="BQ656" s="1229">
        <v>310</v>
      </c>
      <c r="BR656" s="1223">
        <f t="shared" si="922"/>
        <v>1550</v>
      </c>
      <c r="BS656" s="1169">
        <f t="shared" si="944"/>
        <v>4500</v>
      </c>
    </row>
    <row r="657" spans="1:203" s="1189" customFormat="1" hidden="1" outlineLevel="1" x14ac:dyDescent="0.2">
      <c r="A657" s="1307" t="s">
        <v>1770</v>
      </c>
      <c r="B657" s="1217" t="s">
        <v>1771</v>
      </c>
      <c r="C657" s="1202" t="s">
        <v>1261</v>
      </c>
      <c r="D657" s="1203">
        <v>4</v>
      </c>
      <c r="E657" s="1229">
        <v>1301</v>
      </c>
      <c r="F657" s="1223">
        <f t="shared" si="923"/>
        <v>5204</v>
      </c>
      <c r="G657" s="1229">
        <v>2100</v>
      </c>
      <c r="H657" s="1223">
        <f t="shared" si="912"/>
        <v>8400</v>
      </c>
      <c r="I657" s="1169">
        <f t="shared" si="934"/>
        <v>13604</v>
      </c>
      <c r="J657" s="1169"/>
      <c r="K657" s="1204"/>
      <c r="L657" s="1230">
        <v>1301</v>
      </c>
      <c r="M657" s="1226">
        <f t="shared" si="924"/>
        <v>0</v>
      </c>
      <c r="N657" s="1230">
        <v>2100</v>
      </c>
      <c r="O657" s="1226">
        <f t="shared" si="913"/>
        <v>0</v>
      </c>
      <c r="P657" s="1173">
        <f t="shared" si="935"/>
        <v>0</v>
      </c>
      <c r="Q657" s="1204"/>
      <c r="R657" s="1230">
        <v>1301</v>
      </c>
      <c r="S657" s="1226">
        <f t="shared" si="925"/>
        <v>0</v>
      </c>
      <c r="T657" s="1230">
        <v>2100</v>
      </c>
      <c r="U657" s="1226">
        <f t="shared" si="914"/>
        <v>0</v>
      </c>
      <c r="V657" s="1173">
        <f t="shared" si="936"/>
        <v>0</v>
      </c>
      <c r="W657" s="1226"/>
      <c r="X657" s="1230">
        <v>1301</v>
      </c>
      <c r="Y657" s="1226">
        <f t="shared" si="926"/>
        <v>0</v>
      </c>
      <c r="Z657" s="1230">
        <v>2100</v>
      </c>
      <c r="AA657" s="1226">
        <f t="shared" si="915"/>
        <v>0</v>
      </c>
      <c r="AB657" s="1173">
        <f t="shared" si="937"/>
        <v>0</v>
      </c>
      <c r="AC657" s="1204"/>
      <c r="AD657" s="1230">
        <v>1301</v>
      </c>
      <c r="AE657" s="1226">
        <f t="shared" si="927"/>
        <v>0</v>
      </c>
      <c r="AF657" s="1230">
        <v>2100</v>
      </c>
      <c r="AG657" s="1226">
        <f t="shared" si="916"/>
        <v>0</v>
      </c>
      <c r="AH657" s="1173">
        <f t="shared" si="938"/>
        <v>0</v>
      </c>
      <c r="AI657" s="1204"/>
      <c r="AJ657" s="1230">
        <v>1301</v>
      </c>
      <c r="AK657" s="1226">
        <f t="shared" si="928"/>
        <v>0</v>
      </c>
      <c r="AL657" s="1230">
        <v>2100</v>
      </c>
      <c r="AM657" s="1226">
        <f t="shared" si="917"/>
        <v>0</v>
      </c>
      <c r="AN657" s="1173">
        <f t="shared" si="939"/>
        <v>0</v>
      </c>
      <c r="AO657" s="1204"/>
      <c r="AP657" s="1230">
        <v>1301</v>
      </c>
      <c r="AQ657" s="1226">
        <f t="shared" si="929"/>
        <v>0</v>
      </c>
      <c r="AR657" s="1230">
        <v>2100</v>
      </c>
      <c r="AS657" s="1226">
        <f t="shared" si="918"/>
        <v>0</v>
      </c>
      <c r="AT657" s="1173">
        <f t="shared" si="940"/>
        <v>0</v>
      </c>
      <c r="AU657" s="1204"/>
      <c r="AV657" s="1230">
        <v>1301</v>
      </c>
      <c r="AW657" s="1226">
        <f t="shared" si="930"/>
        <v>0</v>
      </c>
      <c r="AX657" s="1230">
        <v>2100</v>
      </c>
      <c r="AY657" s="1226">
        <f t="shared" si="919"/>
        <v>0</v>
      </c>
      <c r="AZ657" s="1173">
        <f t="shared" si="941"/>
        <v>0</v>
      </c>
      <c r="BA657" s="1204"/>
      <c r="BB657" s="1229">
        <v>1301</v>
      </c>
      <c r="BC657" s="1223">
        <f t="shared" si="931"/>
        <v>0</v>
      </c>
      <c r="BD657" s="1229">
        <v>2100</v>
      </c>
      <c r="BE657" s="1223">
        <f t="shared" si="920"/>
        <v>0</v>
      </c>
      <c r="BF657" s="1169">
        <f t="shared" si="942"/>
        <v>0</v>
      </c>
      <c r="BG657" s="1169"/>
      <c r="BH657" s="1166">
        <f t="shared" si="888"/>
        <v>0</v>
      </c>
      <c r="BI657" s="1229">
        <v>1301</v>
      </c>
      <c r="BJ657" s="1223">
        <f t="shared" si="932"/>
        <v>0</v>
      </c>
      <c r="BK657" s="1229">
        <v>2100</v>
      </c>
      <c r="BL657" s="1223">
        <f t="shared" si="921"/>
        <v>0</v>
      </c>
      <c r="BM657" s="1169">
        <f t="shared" si="943"/>
        <v>0</v>
      </c>
      <c r="BN657" s="1166">
        <f t="shared" si="889"/>
        <v>4</v>
      </c>
      <c r="BO657" s="1229">
        <v>1301</v>
      </c>
      <c r="BP657" s="1223">
        <f t="shared" si="933"/>
        <v>5204</v>
      </c>
      <c r="BQ657" s="1229">
        <v>2100</v>
      </c>
      <c r="BR657" s="1223">
        <f t="shared" si="922"/>
        <v>8400</v>
      </c>
      <c r="BS657" s="1169">
        <f t="shared" si="944"/>
        <v>13604</v>
      </c>
    </row>
    <row r="658" spans="1:203" s="1189" customFormat="1" hidden="1" outlineLevel="1" x14ac:dyDescent="0.2">
      <c r="A658" s="1307" t="s">
        <v>1772</v>
      </c>
      <c r="B658" s="1217" t="s">
        <v>1773</v>
      </c>
      <c r="C658" s="1202" t="s">
        <v>1261</v>
      </c>
      <c r="D658" s="1203">
        <v>4</v>
      </c>
      <c r="E658" s="1229">
        <v>355</v>
      </c>
      <c r="F658" s="1223">
        <f t="shared" si="923"/>
        <v>1420</v>
      </c>
      <c r="G658" s="1229">
        <v>293</v>
      </c>
      <c r="H658" s="1223">
        <f t="shared" si="912"/>
        <v>1172</v>
      </c>
      <c r="I658" s="1169">
        <f t="shared" si="934"/>
        <v>2592</v>
      </c>
      <c r="J658" s="1169"/>
      <c r="K658" s="1204"/>
      <c r="L658" s="1230">
        <v>355</v>
      </c>
      <c r="M658" s="1226">
        <f t="shared" si="924"/>
        <v>0</v>
      </c>
      <c r="N658" s="1230">
        <v>293</v>
      </c>
      <c r="O658" s="1226">
        <f t="shared" si="913"/>
        <v>0</v>
      </c>
      <c r="P658" s="1173">
        <f t="shared" si="935"/>
        <v>0</v>
      </c>
      <c r="Q658" s="1204"/>
      <c r="R658" s="1230">
        <v>355</v>
      </c>
      <c r="S658" s="1226">
        <f t="shared" si="925"/>
        <v>0</v>
      </c>
      <c r="T658" s="1230">
        <v>293</v>
      </c>
      <c r="U658" s="1226">
        <f t="shared" si="914"/>
        <v>0</v>
      </c>
      <c r="V658" s="1173">
        <f t="shared" si="936"/>
        <v>0</v>
      </c>
      <c r="W658" s="1226"/>
      <c r="X658" s="1230">
        <v>355</v>
      </c>
      <c r="Y658" s="1226">
        <f t="shared" si="926"/>
        <v>0</v>
      </c>
      <c r="Z658" s="1230">
        <v>293</v>
      </c>
      <c r="AA658" s="1226">
        <f t="shared" si="915"/>
        <v>0</v>
      </c>
      <c r="AB658" s="1173">
        <f t="shared" si="937"/>
        <v>0</v>
      </c>
      <c r="AC658" s="1204"/>
      <c r="AD658" s="1230">
        <v>355</v>
      </c>
      <c r="AE658" s="1226">
        <f t="shared" si="927"/>
        <v>0</v>
      </c>
      <c r="AF658" s="1230">
        <v>293</v>
      </c>
      <c r="AG658" s="1226">
        <f t="shared" si="916"/>
        <v>0</v>
      </c>
      <c r="AH658" s="1173">
        <f t="shared" si="938"/>
        <v>0</v>
      </c>
      <c r="AI658" s="1204"/>
      <c r="AJ658" s="1230">
        <v>355</v>
      </c>
      <c r="AK658" s="1226">
        <f t="shared" si="928"/>
        <v>0</v>
      </c>
      <c r="AL658" s="1230">
        <v>293</v>
      </c>
      <c r="AM658" s="1226">
        <f t="shared" si="917"/>
        <v>0</v>
      </c>
      <c r="AN658" s="1173">
        <f t="shared" si="939"/>
        <v>0</v>
      </c>
      <c r="AO658" s="1204"/>
      <c r="AP658" s="1230">
        <v>355</v>
      </c>
      <c r="AQ658" s="1226">
        <f t="shared" si="929"/>
        <v>0</v>
      </c>
      <c r="AR658" s="1230">
        <v>293</v>
      </c>
      <c r="AS658" s="1226">
        <f t="shared" si="918"/>
        <v>0</v>
      </c>
      <c r="AT658" s="1173">
        <f t="shared" si="940"/>
        <v>0</v>
      </c>
      <c r="AU658" s="1204"/>
      <c r="AV658" s="1230">
        <v>355</v>
      </c>
      <c r="AW658" s="1226">
        <f t="shared" si="930"/>
        <v>0</v>
      </c>
      <c r="AX658" s="1230">
        <v>293</v>
      </c>
      <c r="AY658" s="1226">
        <f t="shared" si="919"/>
        <v>0</v>
      </c>
      <c r="AZ658" s="1173">
        <f t="shared" si="941"/>
        <v>0</v>
      </c>
      <c r="BA658" s="1204"/>
      <c r="BB658" s="1229">
        <v>355</v>
      </c>
      <c r="BC658" s="1223">
        <f t="shared" si="931"/>
        <v>0</v>
      </c>
      <c r="BD658" s="1229">
        <v>293</v>
      </c>
      <c r="BE658" s="1223">
        <f t="shared" si="920"/>
        <v>0</v>
      </c>
      <c r="BF658" s="1169">
        <f t="shared" si="942"/>
        <v>0</v>
      </c>
      <c r="BG658" s="1169"/>
      <c r="BH658" s="1166">
        <f t="shared" si="888"/>
        <v>0</v>
      </c>
      <c r="BI658" s="1229">
        <v>355</v>
      </c>
      <c r="BJ658" s="1223">
        <f t="shared" si="932"/>
        <v>0</v>
      </c>
      <c r="BK658" s="1229">
        <v>293</v>
      </c>
      <c r="BL658" s="1223">
        <f t="shared" si="921"/>
        <v>0</v>
      </c>
      <c r="BM658" s="1169">
        <f t="shared" si="943"/>
        <v>0</v>
      </c>
      <c r="BN658" s="1166">
        <f t="shared" si="889"/>
        <v>4</v>
      </c>
      <c r="BO658" s="1229">
        <v>355</v>
      </c>
      <c r="BP658" s="1223">
        <f t="shared" si="933"/>
        <v>1420</v>
      </c>
      <c r="BQ658" s="1229">
        <v>293</v>
      </c>
      <c r="BR658" s="1223">
        <f t="shared" si="922"/>
        <v>1172</v>
      </c>
      <c r="BS658" s="1169">
        <f t="shared" si="944"/>
        <v>2592</v>
      </c>
    </row>
    <row r="659" spans="1:203" s="1189" customFormat="1" hidden="1" outlineLevel="1" x14ac:dyDescent="0.2">
      <c r="A659" s="1307" t="s">
        <v>1774</v>
      </c>
      <c r="B659" s="1228" t="s">
        <v>1775</v>
      </c>
      <c r="C659" s="1173" t="s">
        <v>378</v>
      </c>
      <c r="D659" s="1173">
        <v>30</v>
      </c>
      <c r="E659" s="1229">
        <v>1283.8</v>
      </c>
      <c r="F659" s="1223">
        <f t="shared" si="923"/>
        <v>38514</v>
      </c>
      <c r="G659" s="1229">
        <v>2241.1999999999998</v>
      </c>
      <c r="H659" s="1223">
        <f>D659*G659</f>
        <v>67236</v>
      </c>
      <c r="I659" s="1169">
        <f t="shared" si="934"/>
        <v>105750</v>
      </c>
      <c r="J659" s="1169"/>
      <c r="K659" s="1224"/>
      <c r="L659" s="1230">
        <v>1283.8</v>
      </c>
      <c r="M659" s="1226">
        <f t="shared" si="924"/>
        <v>0</v>
      </c>
      <c r="N659" s="1230">
        <v>2241.1999999999998</v>
      </c>
      <c r="O659" s="1226">
        <f>K659*N659</f>
        <v>0</v>
      </c>
      <c r="P659" s="1173">
        <f t="shared" si="935"/>
        <v>0</v>
      </c>
      <c r="Q659" s="1224"/>
      <c r="R659" s="1230">
        <v>1283.8</v>
      </c>
      <c r="S659" s="1226">
        <f t="shared" si="925"/>
        <v>0</v>
      </c>
      <c r="T659" s="1230">
        <v>2241.1999999999998</v>
      </c>
      <c r="U659" s="1226">
        <f>Q659*T659</f>
        <v>0</v>
      </c>
      <c r="V659" s="1173">
        <f t="shared" si="936"/>
        <v>0</v>
      </c>
      <c r="W659" s="1226"/>
      <c r="X659" s="1230">
        <v>1283.8</v>
      </c>
      <c r="Y659" s="1226">
        <f t="shared" si="926"/>
        <v>0</v>
      </c>
      <c r="Z659" s="1230">
        <v>2241.1999999999998</v>
      </c>
      <c r="AA659" s="1226">
        <f>W659*Z659</f>
        <v>0</v>
      </c>
      <c r="AB659" s="1173">
        <f t="shared" si="937"/>
        <v>0</v>
      </c>
      <c r="AC659" s="1224"/>
      <c r="AD659" s="1230">
        <v>1283.8</v>
      </c>
      <c r="AE659" s="1226">
        <f t="shared" si="927"/>
        <v>0</v>
      </c>
      <c r="AF659" s="1230">
        <v>2241.1999999999998</v>
      </c>
      <c r="AG659" s="1226">
        <f>AC659*AF659</f>
        <v>0</v>
      </c>
      <c r="AH659" s="1173">
        <f t="shared" si="938"/>
        <v>0</v>
      </c>
      <c r="AI659" s="1224"/>
      <c r="AJ659" s="1230">
        <v>1283.8</v>
      </c>
      <c r="AK659" s="1226">
        <f t="shared" si="928"/>
        <v>0</v>
      </c>
      <c r="AL659" s="1230">
        <v>2241.1999999999998</v>
      </c>
      <c r="AM659" s="1226">
        <f>AI659*AL659</f>
        <v>0</v>
      </c>
      <c r="AN659" s="1173">
        <f t="shared" si="939"/>
        <v>0</v>
      </c>
      <c r="AO659" s="1224"/>
      <c r="AP659" s="1230">
        <v>1283.8</v>
      </c>
      <c r="AQ659" s="1226">
        <f t="shared" si="929"/>
        <v>0</v>
      </c>
      <c r="AR659" s="1230">
        <v>2241.1999999999998</v>
      </c>
      <c r="AS659" s="1226">
        <f>AO659*AR659</f>
        <v>0</v>
      </c>
      <c r="AT659" s="1173">
        <f t="shared" si="940"/>
        <v>0</v>
      </c>
      <c r="AU659" s="1224"/>
      <c r="AV659" s="1230">
        <v>1283.8</v>
      </c>
      <c r="AW659" s="1226">
        <f t="shared" si="930"/>
        <v>0</v>
      </c>
      <c r="AX659" s="1230">
        <v>2241.1999999999998</v>
      </c>
      <c r="AY659" s="1226">
        <f>AU659*AX659</f>
        <v>0</v>
      </c>
      <c r="AZ659" s="1173">
        <f t="shared" si="941"/>
        <v>0</v>
      </c>
      <c r="BA659" s="1224"/>
      <c r="BB659" s="1229">
        <v>1283.8</v>
      </c>
      <c r="BC659" s="1223">
        <f t="shared" si="931"/>
        <v>0</v>
      </c>
      <c r="BD659" s="1229">
        <v>2241.1999999999998</v>
      </c>
      <c r="BE659" s="1223">
        <f>BA659*BD659</f>
        <v>0</v>
      </c>
      <c r="BF659" s="1169">
        <f t="shared" si="942"/>
        <v>0</v>
      </c>
      <c r="BG659" s="1169"/>
      <c r="BH659" s="1166">
        <f t="shared" si="888"/>
        <v>0</v>
      </c>
      <c r="BI659" s="1229">
        <v>1283.8</v>
      </c>
      <c r="BJ659" s="1223">
        <f t="shared" si="932"/>
        <v>0</v>
      </c>
      <c r="BK659" s="1229">
        <v>2241.1999999999998</v>
      </c>
      <c r="BL659" s="1223">
        <f>BH659*BK659</f>
        <v>0</v>
      </c>
      <c r="BM659" s="1169">
        <f t="shared" si="943"/>
        <v>0</v>
      </c>
      <c r="BN659" s="1166">
        <f t="shared" si="889"/>
        <v>30</v>
      </c>
      <c r="BO659" s="1229">
        <v>1283.8</v>
      </c>
      <c r="BP659" s="1223">
        <f t="shared" si="933"/>
        <v>38514</v>
      </c>
      <c r="BQ659" s="1229">
        <v>2241.1999999999998</v>
      </c>
      <c r="BR659" s="1223">
        <f>BN659*BQ659</f>
        <v>67236</v>
      </c>
      <c r="BS659" s="1169">
        <f t="shared" si="944"/>
        <v>105750</v>
      </c>
    </row>
    <row r="660" spans="1:203" s="1189" customFormat="1" hidden="1" outlineLevel="1" x14ac:dyDescent="0.2">
      <c r="A660" s="1307" t="s">
        <v>1776</v>
      </c>
      <c r="B660" s="1228" t="s">
        <v>1777</v>
      </c>
      <c r="C660" s="1173" t="s">
        <v>32</v>
      </c>
      <c r="D660" s="1173">
        <v>50</v>
      </c>
      <c r="E660" s="1229">
        <v>1048</v>
      </c>
      <c r="F660" s="1223">
        <f t="shared" si="923"/>
        <v>52400</v>
      </c>
      <c r="G660" s="1229">
        <v>845.74</v>
      </c>
      <c r="H660" s="1223">
        <f>D660*G660</f>
        <v>42287</v>
      </c>
      <c r="I660" s="1169">
        <f t="shared" si="934"/>
        <v>94687</v>
      </c>
      <c r="J660" s="1169"/>
      <c r="K660" s="1224"/>
      <c r="L660" s="1230">
        <v>1048</v>
      </c>
      <c r="M660" s="1226">
        <f t="shared" si="924"/>
        <v>0</v>
      </c>
      <c r="N660" s="1230">
        <v>845.74</v>
      </c>
      <c r="O660" s="1226">
        <f>K660*N660</f>
        <v>0</v>
      </c>
      <c r="P660" s="1173">
        <f t="shared" si="935"/>
        <v>0</v>
      </c>
      <c r="Q660" s="1224"/>
      <c r="R660" s="1230">
        <v>1048</v>
      </c>
      <c r="S660" s="1226">
        <f t="shared" si="925"/>
        <v>0</v>
      </c>
      <c r="T660" s="1230">
        <v>845.74</v>
      </c>
      <c r="U660" s="1226">
        <f>Q660*T660</f>
        <v>0</v>
      </c>
      <c r="V660" s="1173">
        <f t="shared" si="936"/>
        <v>0</v>
      </c>
      <c r="W660" s="1226"/>
      <c r="X660" s="1230">
        <v>1048</v>
      </c>
      <c r="Y660" s="1226">
        <f t="shared" si="926"/>
        <v>0</v>
      </c>
      <c r="Z660" s="1230">
        <v>845.74</v>
      </c>
      <c r="AA660" s="1226">
        <f>W660*Z660</f>
        <v>0</v>
      </c>
      <c r="AB660" s="1173">
        <f t="shared" si="937"/>
        <v>0</v>
      </c>
      <c r="AC660" s="1224"/>
      <c r="AD660" s="1230">
        <v>1048</v>
      </c>
      <c r="AE660" s="1226">
        <f t="shared" si="927"/>
        <v>0</v>
      </c>
      <c r="AF660" s="1230">
        <v>845.74</v>
      </c>
      <c r="AG660" s="1226">
        <f>AC660*AF660</f>
        <v>0</v>
      </c>
      <c r="AH660" s="1173">
        <f t="shared" si="938"/>
        <v>0</v>
      </c>
      <c r="AI660" s="1224"/>
      <c r="AJ660" s="1230">
        <v>1048</v>
      </c>
      <c r="AK660" s="1226">
        <f t="shared" si="928"/>
        <v>0</v>
      </c>
      <c r="AL660" s="1230">
        <v>845.74</v>
      </c>
      <c r="AM660" s="1226">
        <f>AI660*AL660</f>
        <v>0</v>
      </c>
      <c r="AN660" s="1173">
        <f t="shared" si="939"/>
        <v>0</v>
      </c>
      <c r="AO660" s="1224"/>
      <c r="AP660" s="1230">
        <v>1048</v>
      </c>
      <c r="AQ660" s="1226">
        <f t="shared" si="929"/>
        <v>0</v>
      </c>
      <c r="AR660" s="1230">
        <v>845.74</v>
      </c>
      <c r="AS660" s="1226">
        <f>AO660*AR660</f>
        <v>0</v>
      </c>
      <c r="AT660" s="1173">
        <f t="shared" si="940"/>
        <v>0</v>
      </c>
      <c r="AU660" s="1224"/>
      <c r="AV660" s="1230">
        <v>1048</v>
      </c>
      <c r="AW660" s="1226">
        <f t="shared" si="930"/>
        <v>0</v>
      </c>
      <c r="AX660" s="1230">
        <v>845.74</v>
      </c>
      <c r="AY660" s="1226">
        <f>AU660*AX660</f>
        <v>0</v>
      </c>
      <c r="AZ660" s="1173">
        <f t="shared" si="941"/>
        <v>0</v>
      </c>
      <c r="BA660" s="1224"/>
      <c r="BB660" s="1229">
        <v>1048</v>
      </c>
      <c r="BC660" s="1223">
        <f t="shared" si="931"/>
        <v>0</v>
      </c>
      <c r="BD660" s="1229">
        <v>845.74</v>
      </c>
      <c r="BE660" s="1223">
        <f>BA660*BD660</f>
        <v>0</v>
      </c>
      <c r="BF660" s="1169">
        <f t="shared" si="942"/>
        <v>0</v>
      </c>
      <c r="BG660" s="1169"/>
      <c r="BH660" s="1166">
        <f t="shared" si="888"/>
        <v>0</v>
      </c>
      <c r="BI660" s="1229">
        <v>1048</v>
      </c>
      <c r="BJ660" s="1223">
        <f t="shared" si="932"/>
        <v>0</v>
      </c>
      <c r="BK660" s="1229">
        <v>845.74</v>
      </c>
      <c r="BL660" s="1223">
        <f>BH660*BK660</f>
        <v>0</v>
      </c>
      <c r="BM660" s="1169">
        <f t="shared" si="943"/>
        <v>0</v>
      </c>
      <c r="BN660" s="1166">
        <f t="shared" si="889"/>
        <v>50</v>
      </c>
      <c r="BO660" s="1229">
        <v>1048</v>
      </c>
      <c r="BP660" s="1223">
        <f t="shared" si="933"/>
        <v>52400</v>
      </c>
      <c r="BQ660" s="1229">
        <v>845.74</v>
      </c>
      <c r="BR660" s="1223">
        <f>BN660*BQ660</f>
        <v>42287</v>
      </c>
      <c r="BS660" s="1169">
        <f t="shared" si="944"/>
        <v>94687</v>
      </c>
    </row>
    <row r="661" spans="1:203" s="1189" customFormat="1" hidden="1" outlineLevel="1" x14ac:dyDescent="0.2">
      <c r="A661" s="1307" t="s">
        <v>1778</v>
      </c>
      <c r="B661" s="1228" t="s">
        <v>537</v>
      </c>
      <c r="C661" s="1173" t="s">
        <v>1189</v>
      </c>
      <c r="D661" s="1173">
        <v>32.299999999999997</v>
      </c>
      <c r="E661" s="1229">
        <v>1249.74</v>
      </c>
      <c r="F661" s="1223">
        <f t="shared" si="923"/>
        <v>40366.601999999999</v>
      </c>
      <c r="G661" s="1229">
        <v>0</v>
      </c>
      <c r="H661" s="1223"/>
      <c r="I661" s="1169">
        <f t="shared" si="934"/>
        <v>40366.601999999999</v>
      </c>
      <c r="J661" s="1169"/>
      <c r="K661" s="1224"/>
      <c r="L661" s="1230">
        <v>1249.74</v>
      </c>
      <c r="M661" s="1226">
        <f t="shared" si="924"/>
        <v>0</v>
      </c>
      <c r="N661" s="1230">
        <v>0</v>
      </c>
      <c r="O661" s="1226"/>
      <c r="P661" s="1173">
        <f t="shared" si="935"/>
        <v>0</v>
      </c>
      <c r="Q661" s="1224"/>
      <c r="R661" s="1230">
        <v>1249.74</v>
      </c>
      <c r="S661" s="1226">
        <f t="shared" si="925"/>
        <v>0</v>
      </c>
      <c r="T661" s="1230">
        <v>0</v>
      </c>
      <c r="U661" s="1226"/>
      <c r="V661" s="1173">
        <f t="shared" si="936"/>
        <v>0</v>
      </c>
      <c r="W661" s="1226"/>
      <c r="X661" s="1230">
        <v>1249.74</v>
      </c>
      <c r="Y661" s="1226">
        <f t="shared" si="926"/>
        <v>0</v>
      </c>
      <c r="Z661" s="1230">
        <v>0</v>
      </c>
      <c r="AA661" s="1226"/>
      <c r="AB661" s="1173">
        <f t="shared" si="937"/>
        <v>0</v>
      </c>
      <c r="AC661" s="1224"/>
      <c r="AD661" s="1230">
        <v>1249.74</v>
      </c>
      <c r="AE661" s="1226">
        <f t="shared" si="927"/>
        <v>0</v>
      </c>
      <c r="AF661" s="1230">
        <v>0</v>
      </c>
      <c r="AG661" s="1226"/>
      <c r="AH661" s="1173">
        <f t="shared" si="938"/>
        <v>0</v>
      </c>
      <c r="AI661" s="1224"/>
      <c r="AJ661" s="1230">
        <v>1249.74</v>
      </c>
      <c r="AK661" s="1226">
        <f t="shared" si="928"/>
        <v>0</v>
      </c>
      <c r="AL661" s="1230">
        <v>0</v>
      </c>
      <c r="AM661" s="1226"/>
      <c r="AN661" s="1173">
        <f t="shared" si="939"/>
        <v>0</v>
      </c>
      <c r="AO661" s="1224"/>
      <c r="AP661" s="1230">
        <v>1249.74</v>
      </c>
      <c r="AQ661" s="1226">
        <f t="shared" si="929"/>
        <v>0</v>
      </c>
      <c r="AR661" s="1230">
        <v>0</v>
      </c>
      <c r="AS661" s="1226"/>
      <c r="AT661" s="1173">
        <f t="shared" si="940"/>
        <v>0</v>
      </c>
      <c r="AU661" s="1224"/>
      <c r="AV661" s="1230">
        <v>1249.74</v>
      </c>
      <c r="AW661" s="1226">
        <f t="shared" si="930"/>
        <v>0</v>
      </c>
      <c r="AX661" s="1230">
        <v>0</v>
      </c>
      <c r="AY661" s="1226"/>
      <c r="AZ661" s="1173">
        <f t="shared" si="941"/>
        <v>0</v>
      </c>
      <c r="BA661" s="1224"/>
      <c r="BB661" s="1229">
        <v>1249.74</v>
      </c>
      <c r="BC661" s="1223">
        <f t="shared" si="931"/>
        <v>0</v>
      </c>
      <c r="BD661" s="1229">
        <v>0</v>
      </c>
      <c r="BE661" s="1223"/>
      <c r="BF661" s="1169">
        <f t="shared" si="942"/>
        <v>0</v>
      </c>
      <c r="BG661" s="1169"/>
      <c r="BH661" s="1166">
        <f t="shared" si="888"/>
        <v>0</v>
      </c>
      <c r="BI661" s="1229">
        <v>1249.74</v>
      </c>
      <c r="BJ661" s="1223">
        <f t="shared" si="932"/>
        <v>0</v>
      </c>
      <c r="BK661" s="1229">
        <v>0</v>
      </c>
      <c r="BL661" s="1223"/>
      <c r="BM661" s="1169">
        <f t="shared" si="943"/>
        <v>0</v>
      </c>
      <c r="BN661" s="1166">
        <f t="shared" si="889"/>
        <v>32.299999999999997</v>
      </c>
      <c r="BO661" s="1229">
        <v>1249.74</v>
      </c>
      <c r="BP661" s="1223">
        <f t="shared" si="933"/>
        <v>40366.601999999999</v>
      </c>
      <c r="BQ661" s="1229">
        <v>0</v>
      </c>
      <c r="BR661" s="1223"/>
      <c r="BS661" s="1169">
        <f t="shared" si="944"/>
        <v>40366.601999999999</v>
      </c>
    </row>
    <row r="662" spans="1:203" s="1189" customFormat="1" hidden="1" outlineLevel="1" x14ac:dyDescent="0.2">
      <c r="A662" s="1307" t="s">
        <v>1779</v>
      </c>
      <c r="B662" s="1228" t="s">
        <v>538</v>
      </c>
      <c r="C662" s="1173" t="s">
        <v>1189</v>
      </c>
      <c r="D662" s="1173">
        <v>18.3</v>
      </c>
      <c r="E662" s="1229">
        <v>1522.22</v>
      </c>
      <c r="F662" s="1223">
        <f t="shared" si="923"/>
        <v>27856.626</v>
      </c>
      <c r="G662" s="1229">
        <v>1092</v>
      </c>
      <c r="H662" s="1223">
        <f>D662*G662</f>
        <v>19983.600000000002</v>
      </c>
      <c r="I662" s="1169">
        <f t="shared" si="934"/>
        <v>47840.226000000002</v>
      </c>
      <c r="J662" s="1169"/>
      <c r="K662" s="1224"/>
      <c r="L662" s="1230">
        <v>1522.22</v>
      </c>
      <c r="M662" s="1226">
        <f t="shared" si="924"/>
        <v>0</v>
      </c>
      <c r="N662" s="1230">
        <v>1092</v>
      </c>
      <c r="O662" s="1226">
        <f>K662*N662</f>
        <v>0</v>
      </c>
      <c r="P662" s="1173">
        <f t="shared" si="935"/>
        <v>0</v>
      </c>
      <c r="Q662" s="1224"/>
      <c r="R662" s="1230">
        <v>1522.22</v>
      </c>
      <c r="S662" s="1226">
        <f t="shared" si="925"/>
        <v>0</v>
      </c>
      <c r="T662" s="1230">
        <v>1092</v>
      </c>
      <c r="U662" s="1226">
        <f>Q662*T662</f>
        <v>0</v>
      </c>
      <c r="V662" s="1173">
        <f t="shared" si="936"/>
        <v>0</v>
      </c>
      <c r="W662" s="1226"/>
      <c r="X662" s="1230">
        <v>1522.22</v>
      </c>
      <c r="Y662" s="1226">
        <f t="shared" si="926"/>
        <v>0</v>
      </c>
      <c r="Z662" s="1230">
        <v>1092</v>
      </c>
      <c r="AA662" s="1226">
        <f>W662*Z662</f>
        <v>0</v>
      </c>
      <c r="AB662" s="1173">
        <f t="shared" si="937"/>
        <v>0</v>
      </c>
      <c r="AC662" s="1224"/>
      <c r="AD662" s="1230">
        <v>1522.22</v>
      </c>
      <c r="AE662" s="1226">
        <f t="shared" si="927"/>
        <v>0</v>
      </c>
      <c r="AF662" s="1230">
        <v>1092</v>
      </c>
      <c r="AG662" s="1226">
        <f>AC662*AF662</f>
        <v>0</v>
      </c>
      <c r="AH662" s="1173">
        <f t="shared" si="938"/>
        <v>0</v>
      </c>
      <c r="AI662" s="1224"/>
      <c r="AJ662" s="1230">
        <v>1522.22</v>
      </c>
      <c r="AK662" s="1226">
        <f t="shared" si="928"/>
        <v>0</v>
      </c>
      <c r="AL662" s="1230">
        <v>1092</v>
      </c>
      <c r="AM662" s="1226">
        <f>AI662*AL662</f>
        <v>0</v>
      </c>
      <c r="AN662" s="1173">
        <f t="shared" si="939"/>
        <v>0</v>
      </c>
      <c r="AO662" s="1224"/>
      <c r="AP662" s="1230">
        <v>1522.22</v>
      </c>
      <c r="AQ662" s="1226">
        <f t="shared" si="929"/>
        <v>0</v>
      </c>
      <c r="AR662" s="1230">
        <v>1092</v>
      </c>
      <c r="AS662" s="1226">
        <f>AO662*AR662</f>
        <v>0</v>
      </c>
      <c r="AT662" s="1173">
        <f t="shared" si="940"/>
        <v>0</v>
      </c>
      <c r="AU662" s="1224"/>
      <c r="AV662" s="1230">
        <v>1522.22</v>
      </c>
      <c r="AW662" s="1226">
        <f t="shared" si="930"/>
        <v>0</v>
      </c>
      <c r="AX662" s="1230">
        <v>1092</v>
      </c>
      <c r="AY662" s="1226">
        <f>AU662*AX662</f>
        <v>0</v>
      </c>
      <c r="AZ662" s="1173">
        <f t="shared" si="941"/>
        <v>0</v>
      </c>
      <c r="BA662" s="1224"/>
      <c r="BB662" s="1229">
        <v>1522.22</v>
      </c>
      <c r="BC662" s="1223">
        <f t="shared" si="931"/>
        <v>0</v>
      </c>
      <c r="BD662" s="1229">
        <v>1092</v>
      </c>
      <c r="BE662" s="1223">
        <f>BA662*BD662</f>
        <v>0</v>
      </c>
      <c r="BF662" s="1169">
        <f t="shared" si="942"/>
        <v>0</v>
      </c>
      <c r="BG662" s="1169"/>
      <c r="BH662" s="1166">
        <f t="shared" si="888"/>
        <v>0</v>
      </c>
      <c r="BI662" s="1229">
        <v>1522.22</v>
      </c>
      <c r="BJ662" s="1223">
        <f t="shared" si="932"/>
        <v>0</v>
      </c>
      <c r="BK662" s="1229">
        <v>1092</v>
      </c>
      <c r="BL662" s="1223">
        <f>BH662*BK662</f>
        <v>0</v>
      </c>
      <c r="BM662" s="1169">
        <f t="shared" si="943"/>
        <v>0</v>
      </c>
      <c r="BN662" s="1166">
        <f t="shared" si="889"/>
        <v>18.3</v>
      </c>
      <c r="BO662" s="1229">
        <v>1522.22</v>
      </c>
      <c r="BP662" s="1223">
        <f t="shared" si="933"/>
        <v>27856.626</v>
      </c>
      <c r="BQ662" s="1229">
        <v>1092</v>
      </c>
      <c r="BR662" s="1223">
        <f>BN662*BQ662</f>
        <v>19983.600000000002</v>
      </c>
      <c r="BS662" s="1169">
        <f t="shared" si="944"/>
        <v>47840.226000000002</v>
      </c>
    </row>
    <row r="663" spans="1:203" s="1189" customFormat="1" hidden="1" outlineLevel="1" x14ac:dyDescent="0.2">
      <c r="A663" s="1307" t="s">
        <v>1780</v>
      </c>
      <c r="B663" s="1228" t="s">
        <v>1781</v>
      </c>
      <c r="C663" s="1173" t="s">
        <v>1189</v>
      </c>
      <c r="D663" s="1173">
        <v>14</v>
      </c>
      <c r="E663" s="1229">
        <v>1249.74</v>
      </c>
      <c r="F663" s="1223">
        <f t="shared" si="923"/>
        <v>17496.36</v>
      </c>
      <c r="G663" s="1229">
        <v>0</v>
      </c>
      <c r="H663" s="1223"/>
      <c r="I663" s="1169">
        <f t="shared" si="934"/>
        <v>17496.36</v>
      </c>
      <c r="J663" s="1169"/>
      <c r="K663" s="1224"/>
      <c r="L663" s="1230">
        <v>1249.74</v>
      </c>
      <c r="M663" s="1226">
        <f t="shared" si="924"/>
        <v>0</v>
      </c>
      <c r="N663" s="1230">
        <v>0</v>
      </c>
      <c r="O663" s="1226"/>
      <c r="P663" s="1173">
        <f t="shared" si="935"/>
        <v>0</v>
      </c>
      <c r="Q663" s="1224"/>
      <c r="R663" s="1230">
        <v>1249.74</v>
      </c>
      <c r="S663" s="1226">
        <f t="shared" si="925"/>
        <v>0</v>
      </c>
      <c r="T663" s="1230">
        <v>0</v>
      </c>
      <c r="U663" s="1226"/>
      <c r="V663" s="1173">
        <f t="shared" si="936"/>
        <v>0</v>
      </c>
      <c r="W663" s="1226"/>
      <c r="X663" s="1230">
        <v>1249.74</v>
      </c>
      <c r="Y663" s="1226">
        <f t="shared" si="926"/>
        <v>0</v>
      </c>
      <c r="Z663" s="1230">
        <v>0</v>
      </c>
      <c r="AA663" s="1226"/>
      <c r="AB663" s="1173">
        <f t="shared" si="937"/>
        <v>0</v>
      </c>
      <c r="AC663" s="1224"/>
      <c r="AD663" s="1230">
        <v>1249.74</v>
      </c>
      <c r="AE663" s="1226">
        <f t="shared" si="927"/>
        <v>0</v>
      </c>
      <c r="AF663" s="1230">
        <v>0</v>
      </c>
      <c r="AG663" s="1226"/>
      <c r="AH663" s="1173">
        <f t="shared" si="938"/>
        <v>0</v>
      </c>
      <c r="AI663" s="1224"/>
      <c r="AJ663" s="1230">
        <v>1249.74</v>
      </c>
      <c r="AK663" s="1226">
        <f t="shared" si="928"/>
        <v>0</v>
      </c>
      <c r="AL663" s="1230">
        <v>0</v>
      </c>
      <c r="AM663" s="1226"/>
      <c r="AN663" s="1173">
        <f t="shared" si="939"/>
        <v>0</v>
      </c>
      <c r="AO663" s="1224"/>
      <c r="AP663" s="1230">
        <v>1249.74</v>
      </c>
      <c r="AQ663" s="1226">
        <f t="shared" si="929"/>
        <v>0</v>
      </c>
      <c r="AR663" s="1230">
        <v>0</v>
      </c>
      <c r="AS663" s="1226"/>
      <c r="AT663" s="1173">
        <f t="shared" si="940"/>
        <v>0</v>
      </c>
      <c r="AU663" s="1224"/>
      <c r="AV663" s="1230">
        <v>1249.74</v>
      </c>
      <c r="AW663" s="1226">
        <f t="shared" si="930"/>
        <v>0</v>
      </c>
      <c r="AX663" s="1230">
        <v>0</v>
      </c>
      <c r="AY663" s="1226"/>
      <c r="AZ663" s="1173">
        <f t="shared" si="941"/>
        <v>0</v>
      </c>
      <c r="BA663" s="1224"/>
      <c r="BB663" s="1229">
        <v>1249.74</v>
      </c>
      <c r="BC663" s="1223">
        <f t="shared" si="931"/>
        <v>0</v>
      </c>
      <c r="BD663" s="1229">
        <v>0</v>
      </c>
      <c r="BE663" s="1223"/>
      <c r="BF663" s="1169">
        <f t="shared" si="942"/>
        <v>0</v>
      </c>
      <c r="BG663" s="1169"/>
      <c r="BH663" s="1166">
        <f t="shared" si="888"/>
        <v>0</v>
      </c>
      <c r="BI663" s="1229">
        <v>1249.74</v>
      </c>
      <c r="BJ663" s="1223">
        <f t="shared" si="932"/>
        <v>0</v>
      </c>
      <c r="BK663" s="1229">
        <v>0</v>
      </c>
      <c r="BL663" s="1223"/>
      <c r="BM663" s="1169">
        <f t="shared" si="943"/>
        <v>0</v>
      </c>
      <c r="BN663" s="1166">
        <f t="shared" si="889"/>
        <v>14</v>
      </c>
      <c r="BO663" s="1229">
        <v>1249.74</v>
      </c>
      <c r="BP663" s="1223">
        <f t="shared" si="933"/>
        <v>17496.36</v>
      </c>
      <c r="BQ663" s="1229">
        <v>0</v>
      </c>
      <c r="BR663" s="1223"/>
      <c r="BS663" s="1169">
        <f t="shared" si="944"/>
        <v>17496.36</v>
      </c>
    </row>
    <row r="664" spans="1:203" hidden="1" outlineLevel="1" x14ac:dyDescent="0.2">
      <c r="A664" s="1307" t="s">
        <v>1782</v>
      </c>
      <c r="B664" s="1228" t="s">
        <v>540</v>
      </c>
      <c r="C664" s="1173" t="s">
        <v>1189</v>
      </c>
      <c r="D664" s="1173">
        <v>1.2</v>
      </c>
      <c r="E664" s="1229">
        <v>3144</v>
      </c>
      <c r="F664" s="1223">
        <f t="shared" si="923"/>
        <v>3772.7999999999997</v>
      </c>
      <c r="G664" s="1229">
        <v>0</v>
      </c>
      <c r="H664" s="1223"/>
      <c r="I664" s="1169">
        <f t="shared" si="934"/>
        <v>3772.7999999999997</v>
      </c>
      <c r="J664" s="1169"/>
      <c r="K664" s="1224"/>
      <c r="L664" s="1230">
        <v>3144</v>
      </c>
      <c r="M664" s="1226">
        <f t="shared" si="924"/>
        <v>0</v>
      </c>
      <c r="N664" s="1230">
        <v>0</v>
      </c>
      <c r="O664" s="1226"/>
      <c r="P664" s="1173">
        <f t="shared" si="935"/>
        <v>0</v>
      </c>
      <c r="Q664" s="1224"/>
      <c r="R664" s="1230">
        <v>3144</v>
      </c>
      <c r="S664" s="1226">
        <f t="shared" si="925"/>
        <v>0</v>
      </c>
      <c r="T664" s="1230">
        <v>0</v>
      </c>
      <c r="U664" s="1226"/>
      <c r="V664" s="1173">
        <f t="shared" si="936"/>
        <v>0</v>
      </c>
      <c r="W664" s="1226"/>
      <c r="X664" s="1230">
        <v>3144</v>
      </c>
      <c r="Y664" s="1226">
        <f t="shared" si="926"/>
        <v>0</v>
      </c>
      <c r="Z664" s="1230">
        <v>0</v>
      </c>
      <c r="AA664" s="1226"/>
      <c r="AB664" s="1173">
        <f t="shared" si="937"/>
        <v>0</v>
      </c>
      <c r="AC664" s="1224"/>
      <c r="AD664" s="1230">
        <v>3144</v>
      </c>
      <c r="AE664" s="1226">
        <f t="shared" si="927"/>
        <v>0</v>
      </c>
      <c r="AF664" s="1230">
        <v>0</v>
      </c>
      <c r="AG664" s="1226"/>
      <c r="AH664" s="1173">
        <f t="shared" si="938"/>
        <v>0</v>
      </c>
      <c r="AI664" s="1224"/>
      <c r="AJ664" s="1230">
        <v>3144</v>
      </c>
      <c r="AK664" s="1226">
        <f t="shared" si="928"/>
        <v>0</v>
      </c>
      <c r="AL664" s="1230">
        <v>0</v>
      </c>
      <c r="AM664" s="1226"/>
      <c r="AN664" s="1173">
        <f t="shared" si="939"/>
        <v>0</v>
      </c>
      <c r="AO664" s="1224"/>
      <c r="AP664" s="1230">
        <v>3144</v>
      </c>
      <c r="AQ664" s="1226">
        <f t="shared" si="929"/>
        <v>0</v>
      </c>
      <c r="AR664" s="1230">
        <v>0</v>
      </c>
      <c r="AS664" s="1226"/>
      <c r="AT664" s="1173">
        <f t="shared" si="940"/>
        <v>0</v>
      </c>
      <c r="AU664" s="1224"/>
      <c r="AV664" s="1230">
        <v>3144</v>
      </c>
      <c r="AW664" s="1226">
        <f t="shared" si="930"/>
        <v>0</v>
      </c>
      <c r="AX664" s="1230">
        <v>0</v>
      </c>
      <c r="AY664" s="1226"/>
      <c r="AZ664" s="1173">
        <f t="shared" si="941"/>
        <v>0</v>
      </c>
      <c r="BA664" s="1224"/>
      <c r="BB664" s="1229">
        <v>3144</v>
      </c>
      <c r="BC664" s="1223">
        <f t="shared" si="931"/>
        <v>0</v>
      </c>
      <c r="BD664" s="1229">
        <v>0</v>
      </c>
      <c r="BE664" s="1223"/>
      <c r="BF664" s="1169">
        <f t="shared" si="942"/>
        <v>0</v>
      </c>
      <c r="BG664" s="1169"/>
      <c r="BH664" s="1166">
        <f t="shared" si="888"/>
        <v>0</v>
      </c>
      <c r="BI664" s="1229">
        <v>3144</v>
      </c>
      <c r="BJ664" s="1223">
        <f t="shared" si="932"/>
        <v>0</v>
      </c>
      <c r="BK664" s="1229">
        <v>0</v>
      </c>
      <c r="BL664" s="1223"/>
      <c r="BM664" s="1169">
        <f t="shared" si="943"/>
        <v>0</v>
      </c>
      <c r="BN664" s="1166">
        <f t="shared" si="889"/>
        <v>1.2</v>
      </c>
      <c r="BO664" s="1229">
        <v>3144</v>
      </c>
      <c r="BP664" s="1223">
        <f t="shared" si="933"/>
        <v>3772.7999999999997</v>
      </c>
      <c r="BQ664" s="1229">
        <v>0</v>
      </c>
      <c r="BR664" s="1223"/>
      <c r="BS664" s="1169">
        <f t="shared" si="944"/>
        <v>3772.7999999999997</v>
      </c>
    </row>
    <row r="665" spans="1:203" hidden="1" outlineLevel="1" x14ac:dyDescent="0.2">
      <c r="A665" s="1307" t="s">
        <v>1783</v>
      </c>
      <c r="B665" s="1228" t="s">
        <v>268</v>
      </c>
      <c r="C665" s="1173" t="s">
        <v>1264</v>
      </c>
      <c r="D665" s="1173">
        <v>1</v>
      </c>
      <c r="E665" s="1229">
        <v>0</v>
      </c>
      <c r="F665" s="1223"/>
      <c r="G665" s="1229">
        <v>28704</v>
      </c>
      <c r="H665" s="1223">
        <f>D665*G665</f>
        <v>28704</v>
      </c>
      <c r="I665" s="1169">
        <f t="shared" si="934"/>
        <v>28704</v>
      </c>
      <c r="J665" s="1169"/>
      <c r="K665" s="1224"/>
      <c r="L665" s="1230">
        <v>0</v>
      </c>
      <c r="M665" s="1226"/>
      <c r="N665" s="1230">
        <v>28704</v>
      </c>
      <c r="O665" s="1226">
        <f>K665*N665</f>
        <v>0</v>
      </c>
      <c r="P665" s="1173">
        <f t="shared" si="935"/>
        <v>0</v>
      </c>
      <c r="Q665" s="1224"/>
      <c r="R665" s="1230">
        <v>0</v>
      </c>
      <c r="S665" s="1226"/>
      <c r="T665" s="1230">
        <v>28704</v>
      </c>
      <c r="U665" s="1226">
        <f>Q665*T665</f>
        <v>0</v>
      </c>
      <c r="V665" s="1173">
        <f t="shared" si="936"/>
        <v>0</v>
      </c>
      <c r="W665" s="1226"/>
      <c r="X665" s="1230">
        <v>0</v>
      </c>
      <c r="Y665" s="1226"/>
      <c r="Z665" s="1230">
        <v>28704</v>
      </c>
      <c r="AA665" s="1226">
        <f>W665*Z665</f>
        <v>0</v>
      </c>
      <c r="AB665" s="1173">
        <f t="shared" si="937"/>
        <v>0</v>
      </c>
      <c r="AC665" s="1224"/>
      <c r="AD665" s="1230">
        <v>0</v>
      </c>
      <c r="AE665" s="1226"/>
      <c r="AF665" s="1230">
        <v>28704</v>
      </c>
      <c r="AG665" s="1226">
        <f>AC665*AF665</f>
        <v>0</v>
      </c>
      <c r="AH665" s="1173">
        <f t="shared" si="938"/>
        <v>0</v>
      </c>
      <c r="AI665" s="1224"/>
      <c r="AJ665" s="1230">
        <v>0</v>
      </c>
      <c r="AK665" s="1226"/>
      <c r="AL665" s="1230">
        <v>28704</v>
      </c>
      <c r="AM665" s="1226">
        <f>AI665*AL665</f>
        <v>0</v>
      </c>
      <c r="AN665" s="1173">
        <f t="shared" si="939"/>
        <v>0</v>
      </c>
      <c r="AO665" s="1224"/>
      <c r="AP665" s="1230">
        <v>0</v>
      </c>
      <c r="AQ665" s="1226"/>
      <c r="AR665" s="1230">
        <v>28704</v>
      </c>
      <c r="AS665" s="1226">
        <f>AO665*AR665</f>
        <v>0</v>
      </c>
      <c r="AT665" s="1173">
        <f t="shared" si="940"/>
        <v>0</v>
      </c>
      <c r="AU665" s="1224"/>
      <c r="AV665" s="1230">
        <v>0</v>
      </c>
      <c r="AW665" s="1226"/>
      <c r="AX665" s="1230">
        <v>28704</v>
      </c>
      <c r="AY665" s="1226">
        <f>AU665*AX665</f>
        <v>0</v>
      </c>
      <c r="AZ665" s="1173">
        <f t="shared" si="941"/>
        <v>0</v>
      </c>
      <c r="BA665" s="1224"/>
      <c r="BB665" s="1229">
        <v>0</v>
      </c>
      <c r="BC665" s="1223"/>
      <c r="BD665" s="1229">
        <v>28704</v>
      </c>
      <c r="BE665" s="1223">
        <f>BA665*BD665</f>
        <v>0</v>
      </c>
      <c r="BF665" s="1169">
        <f t="shared" si="942"/>
        <v>0</v>
      </c>
      <c r="BG665" s="1169"/>
      <c r="BH665" s="1166">
        <f t="shared" si="888"/>
        <v>0</v>
      </c>
      <c r="BI665" s="1229">
        <v>0</v>
      </c>
      <c r="BJ665" s="1223"/>
      <c r="BK665" s="1229">
        <v>28704</v>
      </c>
      <c r="BL665" s="1223">
        <f>BH665*BK665</f>
        <v>0</v>
      </c>
      <c r="BM665" s="1169">
        <f t="shared" si="943"/>
        <v>0</v>
      </c>
      <c r="BN665" s="1166">
        <f t="shared" si="889"/>
        <v>1</v>
      </c>
      <c r="BO665" s="1229">
        <v>0</v>
      </c>
      <c r="BP665" s="1223"/>
      <c r="BQ665" s="1229">
        <v>28704</v>
      </c>
      <c r="BR665" s="1223">
        <f>BN665*BQ665</f>
        <v>28704</v>
      </c>
      <c r="BS665" s="1169">
        <f t="shared" si="944"/>
        <v>28704</v>
      </c>
    </row>
    <row r="666" spans="1:203" hidden="1" outlineLevel="1" x14ac:dyDescent="0.2">
      <c r="A666" s="1307" t="s">
        <v>1784</v>
      </c>
      <c r="B666" s="1228" t="s">
        <v>358</v>
      </c>
      <c r="C666" s="1173" t="s">
        <v>1264</v>
      </c>
      <c r="D666" s="1173">
        <v>1</v>
      </c>
      <c r="E666" s="1229">
        <v>76800</v>
      </c>
      <c r="F666" s="1223">
        <f t="shared" ref="F666:F685" si="945">D666*E666</f>
        <v>76800</v>
      </c>
      <c r="G666" s="1229">
        <v>0</v>
      </c>
      <c r="H666" s="1223"/>
      <c r="I666" s="1169">
        <f t="shared" si="934"/>
        <v>76800</v>
      </c>
      <c r="J666" s="1169"/>
      <c r="K666" s="1224"/>
      <c r="L666" s="1230">
        <v>76800</v>
      </c>
      <c r="M666" s="1226">
        <f t="shared" ref="M666:M685" si="946">K666*L666</f>
        <v>0</v>
      </c>
      <c r="N666" s="1230">
        <v>0</v>
      </c>
      <c r="O666" s="1226"/>
      <c r="P666" s="1173">
        <f t="shared" si="935"/>
        <v>0</v>
      </c>
      <c r="Q666" s="1224"/>
      <c r="R666" s="1230">
        <v>76800</v>
      </c>
      <c r="S666" s="1226">
        <f t="shared" ref="S666:S685" si="947">Q666*R666</f>
        <v>0</v>
      </c>
      <c r="T666" s="1230">
        <v>0</v>
      </c>
      <c r="U666" s="1226"/>
      <c r="V666" s="1173">
        <f t="shared" si="936"/>
        <v>0</v>
      </c>
      <c r="W666" s="1226"/>
      <c r="X666" s="1230">
        <v>76800</v>
      </c>
      <c r="Y666" s="1226">
        <f t="shared" ref="Y666:Y685" si="948">W666*X666</f>
        <v>0</v>
      </c>
      <c r="Z666" s="1230">
        <v>0</v>
      </c>
      <c r="AA666" s="1226"/>
      <c r="AB666" s="1173">
        <f t="shared" si="937"/>
        <v>0</v>
      </c>
      <c r="AC666" s="1224"/>
      <c r="AD666" s="1230">
        <v>76800</v>
      </c>
      <c r="AE666" s="1226">
        <f t="shared" ref="AE666:AE685" si="949">AC666*AD666</f>
        <v>0</v>
      </c>
      <c r="AF666" s="1230">
        <v>0</v>
      </c>
      <c r="AG666" s="1226"/>
      <c r="AH666" s="1173">
        <f t="shared" si="938"/>
        <v>0</v>
      </c>
      <c r="AI666" s="1224"/>
      <c r="AJ666" s="1230">
        <v>76800</v>
      </c>
      <c r="AK666" s="1226">
        <f t="shared" ref="AK666:AK685" si="950">AI666*AJ666</f>
        <v>0</v>
      </c>
      <c r="AL666" s="1230">
        <v>0</v>
      </c>
      <c r="AM666" s="1226"/>
      <c r="AN666" s="1173">
        <f t="shared" si="939"/>
        <v>0</v>
      </c>
      <c r="AO666" s="1224"/>
      <c r="AP666" s="1230">
        <v>76800</v>
      </c>
      <c r="AQ666" s="1226">
        <f t="shared" ref="AQ666:AQ685" si="951">AO666*AP666</f>
        <v>0</v>
      </c>
      <c r="AR666" s="1230">
        <v>0</v>
      </c>
      <c r="AS666" s="1226"/>
      <c r="AT666" s="1173">
        <f t="shared" si="940"/>
        <v>0</v>
      </c>
      <c r="AU666" s="1224"/>
      <c r="AV666" s="1230">
        <v>76800</v>
      </c>
      <c r="AW666" s="1226">
        <f t="shared" ref="AW666:AW685" si="952">AU666*AV666</f>
        <v>0</v>
      </c>
      <c r="AX666" s="1230">
        <v>0</v>
      </c>
      <c r="AY666" s="1226"/>
      <c r="AZ666" s="1173">
        <f t="shared" si="941"/>
        <v>0</v>
      </c>
      <c r="BA666" s="1224"/>
      <c r="BB666" s="1229">
        <v>76800</v>
      </c>
      <c r="BC666" s="1223">
        <f t="shared" ref="BC666:BC685" si="953">BA666*BB666</f>
        <v>0</v>
      </c>
      <c r="BD666" s="1229">
        <v>0</v>
      </c>
      <c r="BE666" s="1223"/>
      <c r="BF666" s="1169">
        <f t="shared" si="942"/>
        <v>0</v>
      </c>
      <c r="BG666" s="1169"/>
      <c r="BH666" s="1166">
        <f t="shared" si="888"/>
        <v>0</v>
      </c>
      <c r="BI666" s="1229">
        <v>76800</v>
      </c>
      <c r="BJ666" s="1223">
        <f t="shared" ref="BJ666:BJ685" si="954">BH666*BI666</f>
        <v>0</v>
      </c>
      <c r="BK666" s="1229">
        <v>0</v>
      </c>
      <c r="BL666" s="1223"/>
      <c r="BM666" s="1169">
        <f t="shared" si="943"/>
        <v>0</v>
      </c>
      <c r="BN666" s="1166">
        <f t="shared" si="889"/>
        <v>1</v>
      </c>
      <c r="BO666" s="1229">
        <v>76800</v>
      </c>
      <c r="BP666" s="1223">
        <f t="shared" ref="BP666:BP685" si="955">BN666*BO666</f>
        <v>76800</v>
      </c>
      <c r="BQ666" s="1229">
        <v>0</v>
      </c>
      <c r="BR666" s="1223"/>
      <c r="BS666" s="1169">
        <f t="shared" si="944"/>
        <v>76800</v>
      </c>
    </row>
    <row r="667" spans="1:203" s="1189" customFormat="1" ht="28.5" hidden="1" outlineLevel="1" x14ac:dyDescent="0.2">
      <c r="A667" s="1307" t="s">
        <v>1785</v>
      </c>
      <c r="B667" s="1228" t="s">
        <v>1786</v>
      </c>
      <c r="C667" s="1173" t="s">
        <v>1264</v>
      </c>
      <c r="D667" s="1173">
        <v>1</v>
      </c>
      <c r="E667" s="1229">
        <v>102000</v>
      </c>
      <c r="F667" s="1223">
        <f t="shared" si="945"/>
        <v>102000</v>
      </c>
      <c r="G667" s="1229">
        <v>0</v>
      </c>
      <c r="H667" s="1223"/>
      <c r="I667" s="1169">
        <f t="shared" si="934"/>
        <v>102000</v>
      </c>
      <c r="J667" s="1169"/>
      <c r="K667" s="1224"/>
      <c r="L667" s="1230">
        <v>102000</v>
      </c>
      <c r="M667" s="1226">
        <f t="shared" si="946"/>
        <v>0</v>
      </c>
      <c r="N667" s="1230">
        <v>0</v>
      </c>
      <c r="O667" s="1226"/>
      <c r="P667" s="1173">
        <f t="shared" si="935"/>
        <v>0</v>
      </c>
      <c r="Q667" s="1224"/>
      <c r="R667" s="1230">
        <v>102000</v>
      </c>
      <c r="S667" s="1226">
        <f t="shared" si="947"/>
        <v>0</v>
      </c>
      <c r="T667" s="1230">
        <v>0</v>
      </c>
      <c r="U667" s="1226"/>
      <c r="V667" s="1173">
        <f t="shared" si="936"/>
        <v>0</v>
      </c>
      <c r="W667" s="1313"/>
      <c r="X667" s="1230">
        <v>102000</v>
      </c>
      <c r="Y667" s="1226">
        <f t="shared" si="948"/>
        <v>0</v>
      </c>
      <c r="Z667" s="1230">
        <v>0</v>
      </c>
      <c r="AA667" s="1226"/>
      <c r="AB667" s="1173">
        <f t="shared" si="937"/>
        <v>0</v>
      </c>
      <c r="AC667" s="1224"/>
      <c r="AD667" s="1230">
        <v>102000</v>
      </c>
      <c r="AE667" s="1226">
        <f t="shared" si="949"/>
        <v>0</v>
      </c>
      <c r="AF667" s="1230">
        <v>0</v>
      </c>
      <c r="AG667" s="1226"/>
      <c r="AH667" s="1173">
        <f t="shared" si="938"/>
        <v>0</v>
      </c>
      <c r="AI667" s="1224"/>
      <c r="AJ667" s="1230">
        <v>102000</v>
      </c>
      <c r="AK667" s="1226">
        <f t="shared" si="950"/>
        <v>0</v>
      </c>
      <c r="AL667" s="1230">
        <v>0</v>
      </c>
      <c r="AM667" s="1226"/>
      <c r="AN667" s="1173">
        <f t="shared" si="939"/>
        <v>0</v>
      </c>
      <c r="AO667" s="1224"/>
      <c r="AP667" s="1230">
        <v>102000</v>
      </c>
      <c r="AQ667" s="1226">
        <f t="shared" si="951"/>
        <v>0</v>
      </c>
      <c r="AR667" s="1230">
        <v>0</v>
      </c>
      <c r="AS667" s="1226"/>
      <c r="AT667" s="1173">
        <f t="shared" si="940"/>
        <v>0</v>
      </c>
      <c r="AU667" s="1224"/>
      <c r="AV667" s="1230">
        <v>102000</v>
      </c>
      <c r="AW667" s="1226">
        <f t="shared" si="952"/>
        <v>0</v>
      </c>
      <c r="AX667" s="1230">
        <v>0</v>
      </c>
      <c r="AY667" s="1226"/>
      <c r="AZ667" s="1173">
        <f t="shared" si="941"/>
        <v>0</v>
      </c>
      <c r="BA667" s="1224"/>
      <c r="BB667" s="1229">
        <v>102000</v>
      </c>
      <c r="BC667" s="1223">
        <f t="shared" si="953"/>
        <v>0</v>
      </c>
      <c r="BD667" s="1229">
        <v>0</v>
      </c>
      <c r="BE667" s="1223"/>
      <c r="BF667" s="1169">
        <f t="shared" si="942"/>
        <v>0</v>
      </c>
      <c r="BG667" s="1169"/>
      <c r="BH667" s="1166">
        <f t="shared" si="888"/>
        <v>0</v>
      </c>
      <c r="BI667" s="1229">
        <v>102000</v>
      </c>
      <c r="BJ667" s="1223">
        <f t="shared" si="954"/>
        <v>0</v>
      </c>
      <c r="BK667" s="1229">
        <v>0</v>
      </c>
      <c r="BL667" s="1223"/>
      <c r="BM667" s="1169">
        <f t="shared" si="943"/>
        <v>0</v>
      </c>
      <c r="BN667" s="1166">
        <f t="shared" si="889"/>
        <v>1</v>
      </c>
      <c r="BO667" s="1229">
        <v>102000</v>
      </c>
      <c r="BP667" s="1223">
        <f t="shared" si="955"/>
        <v>102000</v>
      </c>
      <c r="BQ667" s="1229">
        <v>0</v>
      </c>
      <c r="BR667" s="1223"/>
      <c r="BS667" s="1169">
        <f t="shared" si="944"/>
        <v>102000</v>
      </c>
    </row>
    <row r="668" spans="1:203" s="1195" customFormat="1" ht="20.25" customHeight="1" outlineLevel="1" x14ac:dyDescent="0.2">
      <c r="A668" s="1307" t="s">
        <v>1787</v>
      </c>
      <c r="B668" s="1228" t="s">
        <v>1788</v>
      </c>
      <c r="C668" s="1173" t="s">
        <v>1261</v>
      </c>
      <c r="D668" s="1173">
        <v>38</v>
      </c>
      <c r="E668" s="1229">
        <v>8646</v>
      </c>
      <c r="F668" s="1223">
        <f t="shared" si="945"/>
        <v>328548</v>
      </c>
      <c r="G668" s="1229">
        <v>0</v>
      </c>
      <c r="H668" s="1223"/>
      <c r="I668" s="1169">
        <f t="shared" si="934"/>
        <v>328548</v>
      </c>
      <c r="J668" s="1169"/>
      <c r="K668" s="1224"/>
      <c r="L668" s="1230">
        <v>8646</v>
      </c>
      <c r="M668" s="1226">
        <f t="shared" si="946"/>
        <v>0</v>
      </c>
      <c r="N668" s="1230">
        <v>0</v>
      </c>
      <c r="O668" s="1226"/>
      <c r="P668" s="1173">
        <f t="shared" si="935"/>
        <v>0</v>
      </c>
      <c r="Q668" s="1224"/>
      <c r="R668" s="1230">
        <v>8646</v>
      </c>
      <c r="S668" s="1226">
        <f t="shared" si="947"/>
        <v>0</v>
      </c>
      <c r="T668" s="1230">
        <v>0</v>
      </c>
      <c r="U668" s="1226"/>
      <c r="V668" s="1173">
        <f t="shared" si="936"/>
        <v>0</v>
      </c>
      <c r="W668" s="1226">
        <v>36</v>
      </c>
      <c r="X668" s="1230">
        <v>8646</v>
      </c>
      <c r="Y668" s="1226">
        <f t="shared" si="948"/>
        <v>311256</v>
      </c>
      <c r="Z668" s="1230">
        <v>0</v>
      </c>
      <c r="AA668" s="1226"/>
      <c r="AB668" s="1173">
        <f t="shared" si="937"/>
        <v>311256</v>
      </c>
      <c r="AC668" s="1224"/>
      <c r="AD668" s="1230">
        <v>8646</v>
      </c>
      <c r="AE668" s="1226">
        <f t="shared" si="949"/>
        <v>0</v>
      </c>
      <c r="AF668" s="1230">
        <v>0</v>
      </c>
      <c r="AG668" s="1226"/>
      <c r="AH668" s="1173">
        <f t="shared" si="938"/>
        <v>0</v>
      </c>
      <c r="AI668" s="1224"/>
      <c r="AJ668" s="1230">
        <v>8646</v>
      </c>
      <c r="AK668" s="1226">
        <f t="shared" si="950"/>
        <v>0</v>
      </c>
      <c r="AL668" s="1230">
        <v>0</v>
      </c>
      <c r="AM668" s="1226"/>
      <c r="AN668" s="1173">
        <f t="shared" si="939"/>
        <v>0</v>
      </c>
      <c r="AO668" s="1224"/>
      <c r="AP668" s="1230">
        <v>8646</v>
      </c>
      <c r="AQ668" s="1226">
        <f t="shared" si="951"/>
        <v>0</v>
      </c>
      <c r="AR668" s="1230">
        <v>0</v>
      </c>
      <c r="AS668" s="1226"/>
      <c r="AT668" s="1173">
        <f t="shared" si="940"/>
        <v>0</v>
      </c>
      <c r="AU668" s="1224"/>
      <c r="AV668" s="1230">
        <v>8646</v>
      </c>
      <c r="AW668" s="1226">
        <f t="shared" si="952"/>
        <v>0</v>
      </c>
      <c r="AX668" s="1230">
        <v>0</v>
      </c>
      <c r="AY668" s="1226"/>
      <c r="AZ668" s="1173">
        <f t="shared" si="941"/>
        <v>0</v>
      </c>
      <c r="BA668" s="1224"/>
      <c r="BB668" s="1229">
        <v>8646</v>
      </c>
      <c r="BC668" s="1223">
        <f t="shared" si="953"/>
        <v>0</v>
      </c>
      <c r="BD668" s="1229">
        <v>0</v>
      </c>
      <c r="BE668" s="1223"/>
      <c r="BF668" s="1169">
        <f t="shared" si="942"/>
        <v>0</v>
      </c>
      <c r="BG668" s="1169"/>
      <c r="BH668" s="1166">
        <f t="shared" si="888"/>
        <v>36</v>
      </c>
      <c r="BI668" s="1229">
        <v>8646</v>
      </c>
      <c r="BJ668" s="1223">
        <f t="shared" si="954"/>
        <v>311256</v>
      </c>
      <c r="BK668" s="1229">
        <v>0</v>
      </c>
      <c r="BL668" s="1223"/>
      <c r="BM668" s="1169">
        <f t="shared" si="943"/>
        <v>311256</v>
      </c>
      <c r="BN668" s="1166">
        <f t="shared" si="889"/>
        <v>2</v>
      </c>
      <c r="BO668" s="1229">
        <v>8646</v>
      </c>
      <c r="BP668" s="1223">
        <f t="shared" si="955"/>
        <v>17292</v>
      </c>
      <c r="BQ668" s="1229">
        <v>0</v>
      </c>
      <c r="BR668" s="1223"/>
      <c r="BS668" s="1169">
        <f t="shared" si="944"/>
        <v>17292</v>
      </c>
      <c r="BT668" s="1125"/>
      <c r="BU668" s="1125"/>
      <c r="BV668" s="1125"/>
      <c r="BW668" s="1125"/>
      <c r="BX668" s="1125"/>
      <c r="BY668" s="1125"/>
      <c r="BZ668" s="1125"/>
      <c r="CA668" s="1125"/>
      <c r="CB668" s="1125"/>
      <c r="CC668" s="1125"/>
      <c r="CD668" s="1125"/>
      <c r="CE668" s="1125"/>
      <c r="CF668" s="1125"/>
      <c r="CG668" s="1125"/>
      <c r="CH668" s="1125"/>
      <c r="CI668" s="1125"/>
      <c r="CJ668" s="1125"/>
      <c r="CK668" s="1125"/>
      <c r="CL668" s="1125"/>
      <c r="CM668" s="1125"/>
      <c r="CN668" s="1125"/>
      <c r="CO668" s="1125"/>
      <c r="CP668" s="1125"/>
      <c r="CQ668" s="1125"/>
      <c r="CR668" s="1125"/>
      <c r="CS668" s="1125"/>
      <c r="CT668" s="1125"/>
      <c r="CU668" s="1125"/>
      <c r="CV668" s="1125"/>
      <c r="CW668" s="1125"/>
      <c r="CX668" s="1125"/>
      <c r="CY668" s="1125"/>
      <c r="CZ668" s="1125"/>
      <c r="DA668" s="1125"/>
      <c r="DB668" s="1125"/>
      <c r="DC668" s="1125"/>
      <c r="DD668" s="1125"/>
      <c r="DE668" s="1125"/>
      <c r="DF668" s="1125"/>
      <c r="DG668" s="1125"/>
      <c r="DH668" s="1125"/>
      <c r="DI668" s="1125"/>
      <c r="DJ668" s="1125"/>
      <c r="DK668" s="1125"/>
      <c r="DL668" s="1125"/>
      <c r="DM668" s="1125"/>
      <c r="DN668" s="1125"/>
      <c r="DO668" s="1125"/>
      <c r="DP668" s="1125"/>
      <c r="DQ668" s="1125"/>
      <c r="DR668" s="1125"/>
      <c r="DS668" s="1125"/>
      <c r="DT668" s="1125"/>
      <c r="DU668" s="1125"/>
      <c r="DV668" s="1125"/>
      <c r="DW668" s="1125"/>
      <c r="DX668" s="1125"/>
      <c r="DY668" s="1125"/>
      <c r="DZ668" s="1125"/>
      <c r="EA668" s="1125"/>
      <c r="EB668" s="1125"/>
      <c r="EC668" s="1125"/>
      <c r="ED668" s="1125"/>
      <c r="EE668" s="1125"/>
      <c r="EF668" s="1125"/>
      <c r="EG668" s="1125"/>
      <c r="EH668" s="1125"/>
      <c r="EI668" s="1125"/>
      <c r="EJ668" s="1125"/>
      <c r="EK668" s="1125"/>
      <c r="EL668" s="1125"/>
      <c r="EM668" s="1125"/>
      <c r="EN668" s="1125"/>
      <c r="EO668" s="1125"/>
      <c r="EP668" s="1125"/>
      <c r="EQ668" s="1125"/>
      <c r="ER668" s="1125"/>
      <c r="ES668" s="1125"/>
      <c r="ET668" s="1125"/>
      <c r="EU668" s="1125"/>
      <c r="EV668" s="1125"/>
      <c r="EW668" s="1125"/>
      <c r="EX668" s="1125"/>
      <c r="EY668" s="1125"/>
      <c r="EZ668" s="1125"/>
      <c r="FA668" s="1125"/>
      <c r="FB668" s="1125"/>
      <c r="FC668" s="1125"/>
      <c r="FD668" s="1125"/>
      <c r="FE668" s="1125"/>
      <c r="FF668" s="1125"/>
      <c r="FG668" s="1125"/>
      <c r="FH668" s="1125"/>
      <c r="FI668" s="1125"/>
      <c r="FJ668" s="1125"/>
      <c r="FK668" s="1125"/>
      <c r="FL668" s="1125"/>
      <c r="FM668" s="1125"/>
      <c r="FN668" s="1125"/>
      <c r="FO668" s="1125"/>
      <c r="FP668" s="1125"/>
      <c r="FQ668" s="1125"/>
      <c r="FR668" s="1125"/>
      <c r="FS668" s="1125"/>
      <c r="FT668" s="1125"/>
      <c r="FU668" s="1125"/>
      <c r="FV668" s="1125"/>
      <c r="FW668" s="1125"/>
      <c r="FX668" s="1125"/>
      <c r="FY668" s="1125"/>
      <c r="FZ668" s="1125"/>
      <c r="GA668" s="1125"/>
      <c r="GB668" s="1125"/>
      <c r="GC668" s="1125"/>
      <c r="GD668" s="1125"/>
      <c r="GE668" s="1125"/>
      <c r="GF668" s="1125"/>
      <c r="GG668" s="1125"/>
      <c r="GH668" s="1125"/>
      <c r="GI668" s="1125"/>
      <c r="GJ668" s="1125"/>
      <c r="GK668" s="1125"/>
      <c r="GL668" s="1125"/>
      <c r="GM668" s="1125"/>
      <c r="GN668" s="1125"/>
      <c r="GO668" s="1125"/>
      <c r="GP668" s="1125"/>
      <c r="GQ668" s="1125"/>
      <c r="GR668" s="1125"/>
      <c r="GS668" s="1125"/>
      <c r="GT668" s="1125"/>
      <c r="GU668" s="1125"/>
    </row>
    <row r="669" spans="1:203" s="1195" customFormat="1" ht="15" hidden="1" outlineLevel="1" x14ac:dyDescent="0.2">
      <c r="A669" s="1307" t="s">
        <v>1789</v>
      </c>
      <c r="B669" s="1228" t="s">
        <v>1790</v>
      </c>
      <c r="C669" s="1173" t="s">
        <v>378</v>
      </c>
      <c r="D669" s="1173">
        <v>200</v>
      </c>
      <c r="E669" s="1229">
        <v>723.12</v>
      </c>
      <c r="F669" s="1223">
        <f t="shared" si="945"/>
        <v>144624</v>
      </c>
      <c r="G669" s="1295">
        <v>0</v>
      </c>
      <c r="H669" s="1223"/>
      <c r="I669" s="1169">
        <f t="shared" si="934"/>
        <v>144624</v>
      </c>
      <c r="J669" s="1169"/>
      <c r="K669" s="1224"/>
      <c r="L669" s="1230">
        <v>723.12</v>
      </c>
      <c r="M669" s="1226">
        <f t="shared" si="946"/>
        <v>0</v>
      </c>
      <c r="N669" s="1297">
        <v>0</v>
      </c>
      <c r="O669" s="1226"/>
      <c r="P669" s="1173">
        <f t="shared" si="935"/>
        <v>0</v>
      </c>
      <c r="Q669" s="1224"/>
      <c r="R669" s="1230">
        <v>723.12</v>
      </c>
      <c r="S669" s="1226">
        <f t="shared" si="947"/>
        <v>0</v>
      </c>
      <c r="T669" s="1297">
        <v>0</v>
      </c>
      <c r="U669" s="1226"/>
      <c r="V669" s="1173">
        <f t="shared" si="936"/>
        <v>0</v>
      </c>
      <c r="W669" s="1226"/>
      <c r="X669" s="1230">
        <v>723.12</v>
      </c>
      <c r="Y669" s="1226">
        <f t="shared" si="948"/>
        <v>0</v>
      </c>
      <c r="Z669" s="1297">
        <v>0</v>
      </c>
      <c r="AA669" s="1226"/>
      <c r="AB669" s="1173">
        <f t="shared" si="937"/>
        <v>0</v>
      </c>
      <c r="AC669" s="1224"/>
      <c r="AD669" s="1230">
        <v>723.12</v>
      </c>
      <c r="AE669" s="1226">
        <f t="shared" si="949"/>
        <v>0</v>
      </c>
      <c r="AF669" s="1297">
        <v>0</v>
      </c>
      <c r="AG669" s="1226"/>
      <c r="AH669" s="1173">
        <f t="shared" si="938"/>
        <v>0</v>
      </c>
      <c r="AI669" s="1224"/>
      <c r="AJ669" s="1230">
        <v>723.12</v>
      </c>
      <c r="AK669" s="1226">
        <f t="shared" si="950"/>
        <v>0</v>
      </c>
      <c r="AL669" s="1297">
        <v>0</v>
      </c>
      <c r="AM669" s="1226"/>
      <c r="AN669" s="1173">
        <f t="shared" si="939"/>
        <v>0</v>
      </c>
      <c r="AO669" s="1224"/>
      <c r="AP669" s="1230">
        <v>723.12</v>
      </c>
      <c r="AQ669" s="1226">
        <f t="shared" si="951"/>
        <v>0</v>
      </c>
      <c r="AR669" s="1297">
        <v>0</v>
      </c>
      <c r="AS669" s="1226"/>
      <c r="AT669" s="1173">
        <f t="shared" si="940"/>
        <v>0</v>
      </c>
      <c r="AU669" s="1224"/>
      <c r="AV669" s="1230">
        <v>723.12</v>
      </c>
      <c r="AW669" s="1226">
        <f t="shared" si="952"/>
        <v>0</v>
      </c>
      <c r="AX669" s="1297">
        <v>0</v>
      </c>
      <c r="AY669" s="1226"/>
      <c r="AZ669" s="1173">
        <f t="shared" si="941"/>
        <v>0</v>
      </c>
      <c r="BA669" s="1224"/>
      <c r="BB669" s="1229">
        <v>723.12</v>
      </c>
      <c r="BC669" s="1223">
        <f t="shared" si="953"/>
        <v>0</v>
      </c>
      <c r="BD669" s="1295">
        <v>0</v>
      </c>
      <c r="BE669" s="1223"/>
      <c r="BF669" s="1169">
        <f t="shared" si="942"/>
        <v>0</v>
      </c>
      <c r="BG669" s="1169"/>
      <c r="BH669" s="1166">
        <f t="shared" si="888"/>
        <v>0</v>
      </c>
      <c r="BI669" s="1229">
        <v>723.12</v>
      </c>
      <c r="BJ669" s="1223">
        <f t="shared" si="954"/>
        <v>0</v>
      </c>
      <c r="BK669" s="1295">
        <v>0</v>
      </c>
      <c r="BL669" s="1223"/>
      <c r="BM669" s="1169">
        <f t="shared" si="943"/>
        <v>0</v>
      </c>
      <c r="BN669" s="1166">
        <f t="shared" si="889"/>
        <v>200</v>
      </c>
      <c r="BO669" s="1229">
        <v>723.12</v>
      </c>
      <c r="BP669" s="1223">
        <f t="shared" si="955"/>
        <v>144624</v>
      </c>
      <c r="BQ669" s="1295">
        <v>0</v>
      </c>
      <c r="BR669" s="1223"/>
      <c r="BS669" s="1169">
        <f t="shared" si="944"/>
        <v>144624</v>
      </c>
      <c r="BT669" s="1125"/>
      <c r="BU669" s="1125"/>
      <c r="BV669" s="1125"/>
      <c r="BW669" s="1125"/>
      <c r="BX669" s="1125"/>
      <c r="BY669" s="1125"/>
      <c r="BZ669" s="1125"/>
      <c r="CA669" s="1125"/>
      <c r="CB669" s="1125"/>
      <c r="CC669" s="1125"/>
      <c r="CD669" s="1125"/>
      <c r="CE669" s="1125"/>
      <c r="CF669" s="1125"/>
      <c r="CG669" s="1125"/>
      <c r="CH669" s="1125"/>
      <c r="CI669" s="1125"/>
      <c r="CJ669" s="1125"/>
      <c r="CK669" s="1125"/>
      <c r="CL669" s="1125"/>
      <c r="CM669" s="1125"/>
      <c r="CN669" s="1125"/>
      <c r="CO669" s="1125"/>
      <c r="CP669" s="1125"/>
      <c r="CQ669" s="1125"/>
      <c r="CR669" s="1125"/>
      <c r="CS669" s="1125"/>
      <c r="CT669" s="1125"/>
      <c r="CU669" s="1125"/>
      <c r="CV669" s="1125"/>
      <c r="CW669" s="1125"/>
      <c r="CX669" s="1125"/>
      <c r="CY669" s="1125"/>
      <c r="CZ669" s="1125"/>
      <c r="DA669" s="1125"/>
      <c r="DB669" s="1125"/>
      <c r="DC669" s="1125"/>
      <c r="DD669" s="1125"/>
      <c r="DE669" s="1125"/>
      <c r="DF669" s="1125"/>
      <c r="DG669" s="1125"/>
      <c r="DH669" s="1125"/>
      <c r="DI669" s="1125"/>
      <c r="DJ669" s="1125"/>
      <c r="DK669" s="1125"/>
      <c r="DL669" s="1125"/>
      <c r="DM669" s="1125"/>
      <c r="DN669" s="1125"/>
      <c r="DO669" s="1125"/>
      <c r="DP669" s="1125"/>
      <c r="DQ669" s="1125"/>
      <c r="DR669" s="1125"/>
      <c r="DS669" s="1125"/>
      <c r="DT669" s="1125"/>
      <c r="DU669" s="1125"/>
      <c r="DV669" s="1125"/>
      <c r="DW669" s="1125"/>
      <c r="DX669" s="1125"/>
      <c r="DY669" s="1125"/>
      <c r="DZ669" s="1125"/>
      <c r="EA669" s="1125"/>
      <c r="EB669" s="1125"/>
      <c r="EC669" s="1125"/>
      <c r="ED669" s="1125"/>
      <c r="EE669" s="1125"/>
      <c r="EF669" s="1125"/>
      <c r="EG669" s="1125"/>
      <c r="EH669" s="1125"/>
      <c r="EI669" s="1125"/>
      <c r="EJ669" s="1125"/>
      <c r="EK669" s="1125"/>
      <c r="EL669" s="1125"/>
      <c r="EM669" s="1125"/>
      <c r="EN669" s="1125"/>
      <c r="EO669" s="1125"/>
      <c r="EP669" s="1125"/>
      <c r="EQ669" s="1125"/>
      <c r="ER669" s="1125"/>
      <c r="ES669" s="1125"/>
      <c r="ET669" s="1125"/>
      <c r="EU669" s="1125"/>
      <c r="EV669" s="1125"/>
      <c r="EW669" s="1125"/>
      <c r="EX669" s="1125"/>
      <c r="EY669" s="1125"/>
      <c r="EZ669" s="1125"/>
      <c r="FA669" s="1125"/>
      <c r="FB669" s="1125"/>
      <c r="FC669" s="1125"/>
      <c r="FD669" s="1125"/>
      <c r="FE669" s="1125"/>
      <c r="FF669" s="1125"/>
      <c r="FG669" s="1125"/>
      <c r="FH669" s="1125"/>
      <c r="FI669" s="1125"/>
      <c r="FJ669" s="1125"/>
      <c r="FK669" s="1125"/>
      <c r="FL669" s="1125"/>
      <c r="FM669" s="1125"/>
      <c r="FN669" s="1125"/>
      <c r="FO669" s="1125"/>
      <c r="FP669" s="1125"/>
      <c r="FQ669" s="1125"/>
      <c r="FR669" s="1125"/>
      <c r="FS669" s="1125"/>
      <c r="FT669" s="1125"/>
      <c r="FU669" s="1125"/>
      <c r="FV669" s="1125"/>
      <c r="FW669" s="1125"/>
      <c r="FX669" s="1125"/>
      <c r="FY669" s="1125"/>
      <c r="FZ669" s="1125"/>
      <c r="GA669" s="1125"/>
      <c r="GB669" s="1125"/>
      <c r="GC669" s="1125"/>
      <c r="GD669" s="1125"/>
      <c r="GE669" s="1125"/>
      <c r="GF669" s="1125"/>
      <c r="GG669" s="1125"/>
      <c r="GH669" s="1125"/>
      <c r="GI669" s="1125"/>
      <c r="GJ669" s="1125"/>
      <c r="GK669" s="1125"/>
      <c r="GL669" s="1125"/>
      <c r="GM669" s="1125"/>
      <c r="GN669" s="1125"/>
      <c r="GO669" s="1125"/>
      <c r="GP669" s="1125"/>
      <c r="GQ669" s="1125"/>
      <c r="GR669" s="1125"/>
      <c r="GS669" s="1125"/>
      <c r="GT669" s="1125"/>
      <c r="GU669" s="1125"/>
    </row>
    <row r="670" spans="1:203" s="1195" customFormat="1" ht="28.5" hidden="1" outlineLevel="1" x14ac:dyDescent="0.2">
      <c r="A670" s="1307" t="s">
        <v>1791</v>
      </c>
      <c r="B670" s="1228" t="s">
        <v>1792</v>
      </c>
      <c r="C670" s="1173" t="s">
        <v>378</v>
      </c>
      <c r="D670" s="1173">
        <v>200</v>
      </c>
      <c r="E670" s="1229">
        <v>276.67</v>
      </c>
      <c r="F670" s="1223">
        <f t="shared" si="945"/>
        <v>55334</v>
      </c>
      <c r="G670" s="1295">
        <v>0</v>
      </c>
      <c r="H670" s="1223"/>
      <c r="I670" s="1169">
        <f t="shared" si="934"/>
        <v>55334</v>
      </c>
      <c r="J670" s="1169"/>
      <c r="K670" s="1224"/>
      <c r="L670" s="1230">
        <v>276.67</v>
      </c>
      <c r="M670" s="1226">
        <f t="shared" si="946"/>
        <v>0</v>
      </c>
      <c r="N670" s="1297">
        <v>0</v>
      </c>
      <c r="O670" s="1226"/>
      <c r="P670" s="1173">
        <f t="shared" si="935"/>
        <v>0</v>
      </c>
      <c r="Q670" s="1224"/>
      <c r="R670" s="1230">
        <v>276.67</v>
      </c>
      <c r="S670" s="1226">
        <f t="shared" si="947"/>
        <v>0</v>
      </c>
      <c r="T670" s="1297">
        <v>0</v>
      </c>
      <c r="U670" s="1226"/>
      <c r="V670" s="1173">
        <f t="shared" si="936"/>
        <v>0</v>
      </c>
      <c r="W670" s="1226"/>
      <c r="X670" s="1230">
        <v>276.67</v>
      </c>
      <c r="Y670" s="1226">
        <f t="shared" si="948"/>
        <v>0</v>
      </c>
      <c r="Z670" s="1297">
        <v>0</v>
      </c>
      <c r="AA670" s="1226"/>
      <c r="AB670" s="1173">
        <f t="shared" si="937"/>
        <v>0</v>
      </c>
      <c r="AC670" s="1224"/>
      <c r="AD670" s="1230">
        <v>276.67</v>
      </c>
      <c r="AE670" s="1226">
        <f t="shared" si="949"/>
        <v>0</v>
      </c>
      <c r="AF670" s="1297">
        <v>0</v>
      </c>
      <c r="AG670" s="1226"/>
      <c r="AH670" s="1173">
        <f t="shared" si="938"/>
        <v>0</v>
      </c>
      <c r="AI670" s="1224"/>
      <c r="AJ670" s="1230">
        <v>276.67</v>
      </c>
      <c r="AK670" s="1226">
        <f t="shared" si="950"/>
        <v>0</v>
      </c>
      <c r="AL670" s="1297">
        <v>0</v>
      </c>
      <c r="AM670" s="1226"/>
      <c r="AN670" s="1173">
        <f t="shared" si="939"/>
        <v>0</v>
      </c>
      <c r="AO670" s="1224"/>
      <c r="AP670" s="1230">
        <v>276.67</v>
      </c>
      <c r="AQ670" s="1226">
        <f t="shared" si="951"/>
        <v>0</v>
      </c>
      <c r="AR670" s="1297">
        <v>0</v>
      </c>
      <c r="AS670" s="1226"/>
      <c r="AT670" s="1173">
        <f t="shared" si="940"/>
        <v>0</v>
      </c>
      <c r="AU670" s="1224"/>
      <c r="AV670" s="1230">
        <v>276.67</v>
      </c>
      <c r="AW670" s="1226">
        <f t="shared" si="952"/>
        <v>0</v>
      </c>
      <c r="AX670" s="1297">
        <v>0</v>
      </c>
      <c r="AY670" s="1226"/>
      <c r="AZ670" s="1173">
        <f t="shared" si="941"/>
        <v>0</v>
      </c>
      <c r="BA670" s="1224"/>
      <c r="BB670" s="1229">
        <v>276.67</v>
      </c>
      <c r="BC670" s="1223">
        <f t="shared" si="953"/>
        <v>0</v>
      </c>
      <c r="BD670" s="1295">
        <v>0</v>
      </c>
      <c r="BE670" s="1223"/>
      <c r="BF670" s="1169">
        <f t="shared" si="942"/>
        <v>0</v>
      </c>
      <c r="BG670" s="1169"/>
      <c r="BH670" s="1166">
        <f t="shared" si="888"/>
        <v>0</v>
      </c>
      <c r="BI670" s="1229">
        <v>276.67</v>
      </c>
      <c r="BJ670" s="1223">
        <f t="shared" si="954"/>
        <v>0</v>
      </c>
      <c r="BK670" s="1295">
        <v>0</v>
      </c>
      <c r="BL670" s="1223"/>
      <c r="BM670" s="1169">
        <f t="shared" si="943"/>
        <v>0</v>
      </c>
      <c r="BN670" s="1166">
        <f t="shared" si="889"/>
        <v>200</v>
      </c>
      <c r="BO670" s="1229">
        <v>276.67</v>
      </c>
      <c r="BP670" s="1223">
        <f t="shared" si="955"/>
        <v>55334</v>
      </c>
      <c r="BQ670" s="1295">
        <v>0</v>
      </c>
      <c r="BR670" s="1223"/>
      <c r="BS670" s="1169">
        <f t="shared" si="944"/>
        <v>55334</v>
      </c>
      <c r="BT670" s="1125"/>
      <c r="BU670" s="1125"/>
      <c r="BV670" s="1125"/>
      <c r="BW670" s="1125"/>
      <c r="BX670" s="1125"/>
      <c r="BY670" s="1125"/>
      <c r="BZ670" s="1125"/>
      <c r="CA670" s="1125"/>
      <c r="CB670" s="1125"/>
      <c r="CC670" s="1125"/>
      <c r="CD670" s="1125"/>
      <c r="CE670" s="1125"/>
      <c r="CF670" s="1125"/>
      <c r="CG670" s="1125"/>
      <c r="CH670" s="1125"/>
      <c r="CI670" s="1125"/>
      <c r="CJ670" s="1125"/>
      <c r="CK670" s="1125"/>
      <c r="CL670" s="1125"/>
      <c r="CM670" s="1125"/>
      <c r="CN670" s="1125"/>
      <c r="CO670" s="1125"/>
      <c r="CP670" s="1125"/>
      <c r="CQ670" s="1125"/>
      <c r="CR670" s="1125"/>
      <c r="CS670" s="1125"/>
      <c r="CT670" s="1125"/>
      <c r="CU670" s="1125"/>
      <c r="CV670" s="1125"/>
      <c r="CW670" s="1125"/>
      <c r="CX670" s="1125"/>
      <c r="CY670" s="1125"/>
      <c r="CZ670" s="1125"/>
      <c r="DA670" s="1125"/>
      <c r="DB670" s="1125"/>
      <c r="DC670" s="1125"/>
      <c r="DD670" s="1125"/>
      <c r="DE670" s="1125"/>
      <c r="DF670" s="1125"/>
      <c r="DG670" s="1125"/>
      <c r="DH670" s="1125"/>
      <c r="DI670" s="1125"/>
      <c r="DJ670" s="1125"/>
      <c r="DK670" s="1125"/>
      <c r="DL670" s="1125"/>
      <c r="DM670" s="1125"/>
      <c r="DN670" s="1125"/>
      <c r="DO670" s="1125"/>
      <c r="DP670" s="1125"/>
      <c r="DQ670" s="1125"/>
      <c r="DR670" s="1125"/>
      <c r="DS670" s="1125"/>
      <c r="DT670" s="1125"/>
      <c r="DU670" s="1125"/>
      <c r="DV670" s="1125"/>
      <c r="DW670" s="1125"/>
      <c r="DX670" s="1125"/>
      <c r="DY670" s="1125"/>
      <c r="DZ670" s="1125"/>
      <c r="EA670" s="1125"/>
      <c r="EB670" s="1125"/>
      <c r="EC670" s="1125"/>
      <c r="ED670" s="1125"/>
      <c r="EE670" s="1125"/>
      <c r="EF670" s="1125"/>
      <c r="EG670" s="1125"/>
      <c r="EH670" s="1125"/>
      <c r="EI670" s="1125"/>
      <c r="EJ670" s="1125"/>
      <c r="EK670" s="1125"/>
      <c r="EL670" s="1125"/>
      <c r="EM670" s="1125"/>
      <c r="EN670" s="1125"/>
      <c r="EO670" s="1125"/>
      <c r="EP670" s="1125"/>
      <c r="EQ670" s="1125"/>
      <c r="ER670" s="1125"/>
      <c r="ES670" s="1125"/>
      <c r="ET670" s="1125"/>
      <c r="EU670" s="1125"/>
      <c r="EV670" s="1125"/>
      <c r="EW670" s="1125"/>
      <c r="EX670" s="1125"/>
      <c r="EY670" s="1125"/>
      <c r="EZ670" s="1125"/>
      <c r="FA670" s="1125"/>
      <c r="FB670" s="1125"/>
      <c r="FC670" s="1125"/>
      <c r="FD670" s="1125"/>
      <c r="FE670" s="1125"/>
      <c r="FF670" s="1125"/>
      <c r="FG670" s="1125"/>
      <c r="FH670" s="1125"/>
      <c r="FI670" s="1125"/>
      <c r="FJ670" s="1125"/>
      <c r="FK670" s="1125"/>
      <c r="FL670" s="1125"/>
      <c r="FM670" s="1125"/>
      <c r="FN670" s="1125"/>
      <c r="FO670" s="1125"/>
      <c r="FP670" s="1125"/>
      <c r="FQ670" s="1125"/>
      <c r="FR670" s="1125"/>
      <c r="FS670" s="1125"/>
      <c r="FT670" s="1125"/>
      <c r="FU670" s="1125"/>
      <c r="FV670" s="1125"/>
      <c r="FW670" s="1125"/>
      <c r="FX670" s="1125"/>
      <c r="FY670" s="1125"/>
      <c r="FZ670" s="1125"/>
      <c r="GA670" s="1125"/>
      <c r="GB670" s="1125"/>
      <c r="GC670" s="1125"/>
      <c r="GD670" s="1125"/>
      <c r="GE670" s="1125"/>
      <c r="GF670" s="1125"/>
      <c r="GG670" s="1125"/>
      <c r="GH670" s="1125"/>
      <c r="GI670" s="1125"/>
      <c r="GJ670" s="1125"/>
      <c r="GK670" s="1125"/>
      <c r="GL670" s="1125"/>
      <c r="GM670" s="1125"/>
      <c r="GN670" s="1125"/>
      <c r="GO670" s="1125"/>
      <c r="GP670" s="1125"/>
      <c r="GQ670" s="1125"/>
      <c r="GR670" s="1125"/>
      <c r="GS670" s="1125"/>
      <c r="GT670" s="1125"/>
      <c r="GU670" s="1125"/>
    </row>
    <row r="671" spans="1:203" s="1189" customFormat="1" hidden="1" outlineLevel="1" x14ac:dyDescent="0.2">
      <c r="A671" s="1307" t="s">
        <v>1793</v>
      </c>
      <c r="B671" s="1228" t="s">
        <v>1794</v>
      </c>
      <c r="C671" s="1173" t="s">
        <v>1261</v>
      </c>
      <c r="D671" s="1173">
        <v>1</v>
      </c>
      <c r="E671" s="1229">
        <v>6550</v>
      </c>
      <c r="F671" s="1223">
        <f t="shared" si="945"/>
        <v>6550</v>
      </c>
      <c r="G671" s="1229">
        <v>30985.19</v>
      </c>
      <c r="H671" s="1223">
        <f t="shared" ref="H671:H685" si="956">D671*G671</f>
        <v>30985.19</v>
      </c>
      <c r="I671" s="1169">
        <f t="shared" si="934"/>
        <v>37535.19</v>
      </c>
      <c r="J671" s="1169"/>
      <c r="K671" s="1224"/>
      <c r="L671" s="1230">
        <v>6550</v>
      </c>
      <c r="M671" s="1226">
        <f t="shared" si="946"/>
        <v>0</v>
      </c>
      <c r="N671" s="1230">
        <v>30985.19</v>
      </c>
      <c r="O671" s="1226">
        <f t="shared" ref="O671:O685" si="957">K671*N671</f>
        <v>0</v>
      </c>
      <c r="P671" s="1173">
        <f t="shared" si="935"/>
        <v>0</v>
      </c>
      <c r="Q671" s="1224"/>
      <c r="R671" s="1230">
        <v>6550</v>
      </c>
      <c r="S671" s="1226">
        <f t="shared" si="947"/>
        <v>0</v>
      </c>
      <c r="T671" s="1230">
        <v>30985.19</v>
      </c>
      <c r="U671" s="1226">
        <f t="shared" ref="U671:U685" si="958">Q671*T671</f>
        <v>0</v>
      </c>
      <c r="V671" s="1173">
        <f t="shared" si="936"/>
        <v>0</v>
      </c>
      <c r="W671" s="1226"/>
      <c r="X671" s="1230">
        <v>6550</v>
      </c>
      <c r="Y671" s="1226">
        <f t="shared" si="948"/>
        <v>0</v>
      </c>
      <c r="Z671" s="1230">
        <v>30985.19</v>
      </c>
      <c r="AA671" s="1226">
        <f t="shared" ref="AA671:AA685" si="959">W671*Z671</f>
        <v>0</v>
      </c>
      <c r="AB671" s="1173">
        <f t="shared" si="937"/>
        <v>0</v>
      </c>
      <c r="AC671" s="1224"/>
      <c r="AD671" s="1230">
        <v>6550</v>
      </c>
      <c r="AE671" s="1226">
        <f t="shared" si="949"/>
        <v>0</v>
      </c>
      <c r="AF671" s="1230">
        <v>30985.19</v>
      </c>
      <c r="AG671" s="1226">
        <f t="shared" ref="AG671:AG685" si="960">AC671*AF671</f>
        <v>0</v>
      </c>
      <c r="AH671" s="1173">
        <f t="shared" si="938"/>
        <v>0</v>
      </c>
      <c r="AI671" s="1224"/>
      <c r="AJ671" s="1230">
        <v>6550</v>
      </c>
      <c r="AK671" s="1226">
        <f t="shared" si="950"/>
        <v>0</v>
      </c>
      <c r="AL671" s="1230">
        <v>30985.19</v>
      </c>
      <c r="AM671" s="1226">
        <f t="shared" ref="AM671:AM685" si="961">AI671*AL671</f>
        <v>0</v>
      </c>
      <c r="AN671" s="1173">
        <f t="shared" si="939"/>
        <v>0</v>
      </c>
      <c r="AO671" s="1224"/>
      <c r="AP671" s="1230">
        <v>6550</v>
      </c>
      <c r="AQ671" s="1226">
        <f t="shared" si="951"/>
        <v>0</v>
      </c>
      <c r="AR671" s="1230">
        <v>30985.19</v>
      </c>
      <c r="AS671" s="1226">
        <f t="shared" ref="AS671:AS685" si="962">AO671*AR671</f>
        <v>0</v>
      </c>
      <c r="AT671" s="1173">
        <f t="shared" si="940"/>
        <v>0</v>
      </c>
      <c r="AU671" s="1224"/>
      <c r="AV671" s="1230">
        <v>6550</v>
      </c>
      <c r="AW671" s="1226">
        <f t="shared" si="952"/>
        <v>0</v>
      </c>
      <c r="AX671" s="1230">
        <v>30985.19</v>
      </c>
      <c r="AY671" s="1226">
        <f t="shared" ref="AY671:AY685" si="963">AU671*AX671</f>
        <v>0</v>
      </c>
      <c r="AZ671" s="1173">
        <f t="shared" si="941"/>
        <v>0</v>
      </c>
      <c r="BA671" s="1224"/>
      <c r="BB671" s="1229">
        <v>6550</v>
      </c>
      <c r="BC671" s="1223">
        <f t="shared" si="953"/>
        <v>0</v>
      </c>
      <c r="BD671" s="1229">
        <v>30985.19</v>
      </c>
      <c r="BE671" s="1223">
        <f t="shared" ref="BE671:BE685" si="964">BA671*BD671</f>
        <v>0</v>
      </c>
      <c r="BF671" s="1169">
        <f t="shared" si="942"/>
        <v>0</v>
      </c>
      <c r="BG671" s="1169"/>
      <c r="BH671" s="1166">
        <f t="shared" si="888"/>
        <v>0</v>
      </c>
      <c r="BI671" s="1229">
        <v>6550</v>
      </c>
      <c r="BJ671" s="1223">
        <f t="shared" si="954"/>
        <v>0</v>
      </c>
      <c r="BK671" s="1229">
        <v>30985.19</v>
      </c>
      <c r="BL671" s="1223">
        <f t="shared" ref="BL671:BL685" si="965">BH671*BK671</f>
        <v>0</v>
      </c>
      <c r="BM671" s="1169">
        <f t="shared" si="943"/>
        <v>0</v>
      </c>
      <c r="BN671" s="1166">
        <f t="shared" si="889"/>
        <v>1</v>
      </c>
      <c r="BO671" s="1229">
        <v>6550</v>
      </c>
      <c r="BP671" s="1223">
        <f t="shared" si="955"/>
        <v>6550</v>
      </c>
      <c r="BQ671" s="1229">
        <v>30985.19</v>
      </c>
      <c r="BR671" s="1223">
        <f t="shared" ref="BR671:BR685" si="966">BN671*BQ671</f>
        <v>30985.19</v>
      </c>
      <c r="BS671" s="1169">
        <f t="shared" si="944"/>
        <v>37535.19</v>
      </c>
    </row>
    <row r="672" spans="1:203" s="1189" customFormat="1" hidden="1" outlineLevel="1" x14ac:dyDescent="0.2">
      <c r="A672" s="1307" t="s">
        <v>1795</v>
      </c>
      <c r="B672" s="1228" t="s">
        <v>1796</v>
      </c>
      <c r="C672" s="1173" t="s">
        <v>1261</v>
      </c>
      <c r="D672" s="1173">
        <v>1</v>
      </c>
      <c r="E672" s="1229">
        <v>6550</v>
      </c>
      <c r="F672" s="1223">
        <f t="shared" si="945"/>
        <v>6550</v>
      </c>
      <c r="G672" s="1229">
        <v>43656.6</v>
      </c>
      <c r="H672" s="1223">
        <f t="shared" si="956"/>
        <v>43656.6</v>
      </c>
      <c r="I672" s="1169">
        <f t="shared" si="934"/>
        <v>50206.6</v>
      </c>
      <c r="J672" s="1169"/>
      <c r="K672" s="1224"/>
      <c r="L672" s="1230">
        <v>6550</v>
      </c>
      <c r="M672" s="1226">
        <f t="shared" si="946"/>
        <v>0</v>
      </c>
      <c r="N672" s="1230">
        <v>43656.6</v>
      </c>
      <c r="O672" s="1226">
        <f t="shared" si="957"/>
        <v>0</v>
      </c>
      <c r="P672" s="1173">
        <f t="shared" si="935"/>
        <v>0</v>
      </c>
      <c r="Q672" s="1224"/>
      <c r="R672" s="1230">
        <v>6550</v>
      </c>
      <c r="S672" s="1226">
        <f t="shared" si="947"/>
        <v>0</v>
      </c>
      <c r="T672" s="1230">
        <v>43656.6</v>
      </c>
      <c r="U672" s="1226">
        <f t="shared" si="958"/>
        <v>0</v>
      </c>
      <c r="V672" s="1173">
        <f t="shared" si="936"/>
        <v>0</v>
      </c>
      <c r="W672" s="1226"/>
      <c r="X672" s="1230">
        <v>6550</v>
      </c>
      <c r="Y672" s="1226">
        <f t="shared" si="948"/>
        <v>0</v>
      </c>
      <c r="Z672" s="1230">
        <v>43656.6</v>
      </c>
      <c r="AA672" s="1226">
        <f t="shared" si="959"/>
        <v>0</v>
      </c>
      <c r="AB672" s="1173">
        <f t="shared" si="937"/>
        <v>0</v>
      </c>
      <c r="AC672" s="1224"/>
      <c r="AD672" s="1230">
        <v>6550</v>
      </c>
      <c r="AE672" s="1226">
        <f t="shared" si="949"/>
        <v>0</v>
      </c>
      <c r="AF672" s="1230">
        <v>43656.6</v>
      </c>
      <c r="AG672" s="1226">
        <f t="shared" si="960"/>
        <v>0</v>
      </c>
      <c r="AH672" s="1173">
        <f t="shared" si="938"/>
        <v>0</v>
      </c>
      <c r="AI672" s="1224"/>
      <c r="AJ672" s="1230">
        <v>6550</v>
      </c>
      <c r="AK672" s="1226">
        <f t="shared" si="950"/>
        <v>0</v>
      </c>
      <c r="AL672" s="1230">
        <v>43656.6</v>
      </c>
      <c r="AM672" s="1226">
        <f t="shared" si="961"/>
        <v>0</v>
      </c>
      <c r="AN672" s="1173">
        <f t="shared" si="939"/>
        <v>0</v>
      </c>
      <c r="AO672" s="1224"/>
      <c r="AP672" s="1230">
        <v>6550</v>
      </c>
      <c r="AQ672" s="1226">
        <f t="shared" si="951"/>
        <v>0</v>
      </c>
      <c r="AR672" s="1230">
        <v>43656.6</v>
      </c>
      <c r="AS672" s="1226">
        <f t="shared" si="962"/>
        <v>0</v>
      </c>
      <c r="AT672" s="1173">
        <f t="shared" si="940"/>
        <v>0</v>
      </c>
      <c r="AU672" s="1224"/>
      <c r="AV672" s="1230">
        <v>6550</v>
      </c>
      <c r="AW672" s="1226">
        <f t="shared" si="952"/>
        <v>0</v>
      </c>
      <c r="AX672" s="1230">
        <v>43656.6</v>
      </c>
      <c r="AY672" s="1226">
        <f t="shared" si="963"/>
        <v>0</v>
      </c>
      <c r="AZ672" s="1173">
        <f t="shared" si="941"/>
        <v>0</v>
      </c>
      <c r="BA672" s="1224"/>
      <c r="BB672" s="1229">
        <v>6550</v>
      </c>
      <c r="BC672" s="1223">
        <f t="shared" si="953"/>
        <v>0</v>
      </c>
      <c r="BD672" s="1229">
        <v>43656.6</v>
      </c>
      <c r="BE672" s="1223">
        <f t="shared" si="964"/>
        <v>0</v>
      </c>
      <c r="BF672" s="1169">
        <f t="shared" si="942"/>
        <v>0</v>
      </c>
      <c r="BG672" s="1169"/>
      <c r="BH672" s="1166">
        <f t="shared" si="888"/>
        <v>0</v>
      </c>
      <c r="BI672" s="1229">
        <v>6550</v>
      </c>
      <c r="BJ672" s="1223">
        <f t="shared" si="954"/>
        <v>0</v>
      </c>
      <c r="BK672" s="1229">
        <v>43656.6</v>
      </c>
      <c r="BL672" s="1223">
        <f t="shared" si="965"/>
        <v>0</v>
      </c>
      <c r="BM672" s="1169">
        <f t="shared" si="943"/>
        <v>0</v>
      </c>
      <c r="BN672" s="1166">
        <f t="shared" si="889"/>
        <v>1</v>
      </c>
      <c r="BO672" s="1229">
        <v>6550</v>
      </c>
      <c r="BP672" s="1223">
        <f t="shared" si="955"/>
        <v>6550</v>
      </c>
      <c r="BQ672" s="1229">
        <v>43656.6</v>
      </c>
      <c r="BR672" s="1223">
        <f t="shared" si="966"/>
        <v>43656.6</v>
      </c>
      <c r="BS672" s="1169">
        <f t="shared" si="944"/>
        <v>50206.6</v>
      </c>
    </row>
    <row r="673" spans="1:203" s="1189" customFormat="1" hidden="1" outlineLevel="1" x14ac:dyDescent="0.2">
      <c r="A673" s="1307" t="s">
        <v>1797</v>
      </c>
      <c r="B673" s="1217" t="s">
        <v>1798</v>
      </c>
      <c r="C673" s="1202" t="s">
        <v>1261</v>
      </c>
      <c r="D673" s="1203">
        <v>1</v>
      </c>
      <c r="E673" s="1229">
        <v>1257.5999999999999</v>
      </c>
      <c r="F673" s="1223">
        <f t="shared" si="945"/>
        <v>1257.5999999999999</v>
      </c>
      <c r="G673" s="1229">
        <v>3736.2</v>
      </c>
      <c r="H673" s="1223">
        <f t="shared" si="956"/>
        <v>3736.2</v>
      </c>
      <c r="I673" s="1169">
        <f t="shared" si="934"/>
        <v>4993.7999999999993</v>
      </c>
      <c r="J673" s="1169"/>
      <c r="K673" s="1204"/>
      <c r="L673" s="1230">
        <v>1257.5999999999999</v>
      </c>
      <c r="M673" s="1226">
        <f t="shared" si="946"/>
        <v>0</v>
      </c>
      <c r="N673" s="1230">
        <v>3736.2</v>
      </c>
      <c r="O673" s="1226">
        <f t="shared" si="957"/>
        <v>0</v>
      </c>
      <c r="P673" s="1173">
        <f t="shared" si="935"/>
        <v>0</v>
      </c>
      <c r="Q673" s="1204"/>
      <c r="R673" s="1230">
        <v>1257.5999999999999</v>
      </c>
      <c r="S673" s="1226">
        <f t="shared" si="947"/>
        <v>0</v>
      </c>
      <c r="T673" s="1230">
        <v>3736.2</v>
      </c>
      <c r="U673" s="1226">
        <f t="shared" si="958"/>
        <v>0</v>
      </c>
      <c r="V673" s="1173">
        <f t="shared" si="936"/>
        <v>0</v>
      </c>
      <c r="W673" s="1218"/>
      <c r="X673" s="1230">
        <v>1257.5999999999999</v>
      </c>
      <c r="Y673" s="1226">
        <f t="shared" si="948"/>
        <v>0</v>
      </c>
      <c r="Z673" s="1230">
        <v>3736.2</v>
      </c>
      <c r="AA673" s="1226">
        <f t="shared" si="959"/>
        <v>0</v>
      </c>
      <c r="AB673" s="1173">
        <f t="shared" si="937"/>
        <v>0</v>
      </c>
      <c r="AC673" s="1204"/>
      <c r="AD673" s="1230">
        <v>1257.5999999999999</v>
      </c>
      <c r="AE673" s="1226">
        <f t="shared" si="949"/>
        <v>0</v>
      </c>
      <c r="AF673" s="1230">
        <v>3736.2</v>
      </c>
      <c r="AG673" s="1226">
        <f t="shared" si="960"/>
        <v>0</v>
      </c>
      <c r="AH673" s="1173">
        <f t="shared" si="938"/>
        <v>0</v>
      </c>
      <c r="AI673" s="1204"/>
      <c r="AJ673" s="1230">
        <v>1257.5999999999999</v>
      </c>
      <c r="AK673" s="1226">
        <f t="shared" si="950"/>
        <v>0</v>
      </c>
      <c r="AL673" s="1230">
        <v>3736.2</v>
      </c>
      <c r="AM673" s="1226">
        <f t="shared" si="961"/>
        <v>0</v>
      </c>
      <c r="AN673" s="1173">
        <f t="shared" si="939"/>
        <v>0</v>
      </c>
      <c r="AO673" s="1204"/>
      <c r="AP673" s="1230">
        <v>1257.5999999999999</v>
      </c>
      <c r="AQ673" s="1226">
        <f t="shared" si="951"/>
        <v>0</v>
      </c>
      <c r="AR673" s="1230">
        <v>3736.2</v>
      </c>
      <c r="AS673" s="1226">
        <f t="shared" si="962"/>
        <v>0</v>
      </c>
      <c r="AT673" s="1173">
        <f t="shared" si="940"/>
        <v>0</v>
      </c>
      <c r="AU673" s="1204"/>
      <c r="AV673" s="1230">
        <v>1257.5999999999999</v>
      </c>
      <c r="AW673" s="1226">
        <f t="shared" si="952"/>
        <v>0</v>
      </c>
      <c r="AX673" s="1230">
        <v>3736.2</v>
      </c>
      <c r="AY673" s="1226">
        <f t="shared" si="963"/>
        <v>0</v>
      </c>
      <c r="AZ673" s="1173">
        <f t="shared" si="941"/>
        <v>0</v>
      </c>
      <c r="BA673" s="1204"/>
      <c r="BB673" s="1229">
        <v>1257.5999999999999</v>
      </c>
      <c r="BC673" s="1223">
        <f t="shared" si="953"/>
        <v>0</v>
      </c>
      <c r="BD673" s="1229">
        <v>3736.2</v>
      </c>
      <c r="BE673" s="1223">
        <f t="shared" si="964"/>
        <v>0</v>
      </c>
      <c r="BF673" s="1169">
        <f t="shared" si="942"/>
        <v>0</v>
      </c>
      <c r="BG673" s="1169"/>
      <c r="BH673" s="1166">
        <f t="shared" si="888"/>
        <v>0</v>
      </c>
      <c r="BI673" s="1229">
        <v>1257.5999999999999</v>
      </c>
      <c r="BJ673" s="1223">
        <f t="shared" si="954"/>
        <v>0</v>
      </c>
      <c r="BK673" s="1229">
        <v>3736.2</v>
      </c>
      <c r="BL673" s="1223">
        <f t="shared" si="965"/>
        <v>0</v>
      </c>
      <c r="BM673" s="1169">
        <f t="shared" si="943"/>
        <v>0</v>
      </c>
      <c r="BN673" s="1166">
        <f t="shared" si="889"/>
        <v>1</v>
      </c>
      <c r="BO673" s="1229">
        <v>1257.5999999999999</v>
      </c>
      <c r="BP673" s="1223">
        <f t="shared" si="955"/>
        <v>1257.5999999999999</v>
      </c>
      <c r="BQ673" s="1229">
        <v>3736.2</v>
      </c>
      <c r="BR673" s="1223">
        <f t="shared" si="966"/>
        <v>3736.2</v>
      </c>
      <c r="BS673" s="1169">
        <f t="shared" si="944"/>
        <v>4993.7999999999993</v>
      </c>
    </row>
    <row r="674" spans="1:203" s="1189" customFormat="1" hidden="1" outlineLevel="1" x14ac:dyDescent="0.2">
      <c r="A674" s="1307" t="s">
        <v>1799</v>
      </c>
      <c r="B674" s="1217" t="s">
        <v>1800</v>
      </c>
      <c r="C674" s="1202" t="s">
        <v>1261</v>
      </c>
      <c r="D674" s="1203">
        <v>12</v>
      </c>
      <c r="E674" s="1229">
        <v>1257.5999999999999</v>
      </c>
      <c r="F674" s="1223">
        <f t="shared" si="945"/>
        <v>15091.199999999999</v>
      </c>
      <c r="G674" s="1229">
        <v>3872.86</v>
      </c>
      <c r="H674" s="1223">
        <f t="shared" si="956"/>
        <v>46474.32</v>
      </c>
      <c r="I674" s="1169">
        <f t="shared" si="934"/>
        <v>61565.52</v>
      </c>
      <c r="J674" s="1169"/>
      <c r="K674" s="1204"/>
      <c r="L674" s="1230">
        <v>1257.5999999999999</v>
      </c>
      <c r="M674" s="1226">
        <f t="shared" si="946"/>
        <v>0</v>
      </c>
      <c r="N674" s="1230">
        <v>3872.86</v>
      </c>
      <c r="O674" s="1226">
        <f t="shared" si="957"/>
        <v>0</v>
      </c>
      <c r="P674" s="1173">
        <f t="shared" si="935"/>
        <v>0</v>
      </c>
      <c r="Q674" s="1204"/>
      <c r="R674" s="1230">
        <v>1257.5999999999999</v>
      </c>
      <c r="S674" s="1226">
        <f t="shared" si="947"/>
        <v>0</v>
      </c>
      <c r="T674" s="1230">
        <v>3872.86</v>
      </c>
      <c r="U674" s="1226">
        <f t="shared" si="958"/>
        <v>0</v>
      </c>
      <c r="V674" s="1173">
        <f t="shared" si="936"/>
        <v>0</v>
      </c>
      <c r="W674" s="1218"/>
      <c r="X674" s="1230">
        <v>1257.5999999999999</v>
      </c>
      <c r="Y674" s="1226">
        <f t="shared" si="948"/>
        <v>0</v>
      </c>
      <c r="Z674" s="1230">
        <v>3872.86</v>
      </c>
      <c r="AA674" s="1226">
        <f t="shared" si="959"/>
        <v>0</v>
      </c>
      <c r="AB674" s="1173">
        <f t="shared" si="937"/>
        <v>0</v>
      </c>
      <c r="AC674" s="1204"/>
      <c r="AD674" s="1230">
        <v>1257.5999999999999</v>
      </c>
      <c r="AE674" s="1226">
        <f t="shared" si="949"/>
        <v>0</v>
      </c>
      <c r="AF674" s="1230">
        <v>3872.86</v>
      </c>
      <c r="AG674" s="1226">
        <f t="shared" si="960"/>
        <v>0</v>
      </c>
      <c r="AH674" s="1173">
        <f t="shared" si="938"/>
        <v>0</v>
      </c>
      <c r="AI674" s="1204"/>
      <c r="AJ674" s="1230">
        <v>1257.5999999999999</v>
      </c>
      <c r="AK674" s="1226">
        <f t="shared" si="950"/>
        <v>0</v>
      </c>
      <c r="AL674" s="1230">
        <v>3872.86</v>
      </c>
      <c r="AM674" s="1226">
        <f t="shared" si="961"/>
        <v>0</v>
      </c>
      <c r="AN674" s="1173">
        <f t="shared" si="939"/>
        <v>0</v>
      </c>
      <c r="AO674" s="1204"/>
      <c r="AP674" s="1230">
        <v>1257.5999999999999</v>
      </c>
      <c r="AQ674" s="1226">
        <f t="shared" si="951"/>
        <v>0</v>
      </c>
      <c r="AR674" s="1230">
        <v>3872.86</v>
      </c>
      <c r="AS674" s="1226">
        <f t="shared" si="962"/>
        <v>0</v>
      </c>
      <c r="AT674" s="1173">
        <f t="shared" si="940"/>
        <v>0</v>
      </c>
      <c r="AU674" s="1204"/>
      <c r="AV674" s="1230">
        <v>1257.5999999999999</v>
      </c>
      <c r="AW674" s="1226">
        <f t="shared" si="952"/>
        <v>0</v>
      </c>
      <c r="AX674" s="1230">
        <v>3872.86</v>
      </c>
      <c r="AY674" s="1226">
        <f t="shared" si="963"/>
        <v>0</v>
      </c>
      <c r="AZ674" s="1173">
        <f t="shared" si="941"/>
        <v>0</v>
      </c>
      <c r="BA674" s="1204"/>
      <c r="BB674" s="1229">
        <v>1257.5999999999999</v>
      </c>
      <c r="BC674" s="1223">
        <f t="shared" si="953"/>
        <v>0</v>
      </c>
      <c r="BD674" s="1229">
        <v>3872.86</v>
      </c>
      <c r="BE674" s="1223">
        <f t="shared" si="964"/>
        <v>0</v>
      </c>
      <c r="BF674" s="1169">
        <f t="shared" si="942"/>
        <v>0</v>
      </c>
      <c r="BG674" s="1169"/>
      <c r="BH674" s="1166">
        <f t="shared" ref="BH674:BH737" si="967">K674+Q674+W674+AC674+AI674+AO674+AU674+BA674</f>
        <v>0</v>
      </c>
      <c r="BI674" s="1229">
        <v>1257.5999999999999</v>
      </c>
      <c r="BJ674" s="1223">
        <f t="shared" si="954"/>
        <v>0</v>
      </c>
      <c r="BK674" s="1229">
        <v>3872.86</v>
      </c>
      <c r="BL674" s="1223">
        <f t="shared" si="965"/>
        <v>0</v>
      </c>
      <c r="BM674" s="1169">
        <f t="shared" si="943"/>
        <v>0</v>
      </c>
      <c r="BN674" s="1166">
        <f t="shared" ref="BN674:BN737" si="968">D674-BH674</f>
        <v>12</v>
      </c>
      <c r="BO674" s="1229">
        <v>1257.5999999999999</v>
      </c>
      <c r="BP674" s="1223">
        <f t="shared" si="955"/>
        <v>15091.199999999999</v>
      </c>
      <c r="BQ674" s="1229">
        <v>3872.86</v>
      </c>
      <c r="BR674" s="1223">
        <f t="shared" si="966"/>
        <v>46474.32</v>
      </c>
      <c r="BS674" s="1169">
        <f t="shared" si="944"/>
        <v>61565.52</v>
      </c>
    </row>
    <row r="675" spans="1:203" s="1189" customFormat="1" hidden="1" outlineLevel="1" x14ac:dyDescent="0.2">
      <c r="A675" s="1307" t="s">
        <v>1801</v>
      </c>
      <c r="B675" s="1217" t="s">
        <v>1802</v>
      </c>
      <c r="C675" s="1202" t="s">
        <v>1261</v>
      </c>
      <c r="D675" s="1203">
        <v>2</v>
      </c>
      <c r="E675" s="1229">
        <v>1257.5999999999999</v>
      </c>
      <c r="F675" s="1223">
        <f t="shared" si="945"/>
        <v>2515.1999999999998</v>
      </c>
      <c r="G675" s="1229">
        <v>8991.84</v>
      </c>
      <c r="H675" s="1223">
        <f t="shared" si="956"/>
        <v>17983.68</v>
      </c>
      <c r="I675" s="1169">
        <f t="shared" si="934"/>
        <v>20498.88</v>
      </c>
      <c r="J675" s="1169"/>
      <c r="K675" s="1204"/>
      <c r="L675" s="1230">
        <v>1257.5999999999999</v>
      </c>
      <c r="M675" s="1226">
        <f t="shared" si="946"/>
        <v>0</v>
      </c>
      <c r="N675" s="1230">
        <v>8991.84</v>
      </c>
      <c r="O675" s="1226">
        <f t="shared" si="957"/>
        <v>0</v>
      </c>
      <c r="P675" s="1173">
        <f t="shared" si="935"/>
        <v>0</v>
      </c>
      <c r="Q675" s="1204"/>
      <c r="R675" s="1230">
        <v>1257.5999999999999</v>
      </c>
      <c r="S675" s="1226">
        <f t="shared" si="947"/>
        <v>0</v>
      </c>
      <c r="T675" s="1230">
        <v>8991.84</v>
      </c>
      <c r="U675" s="1226">
        <f t="shared" si="958"/>
        <v>0</v>
      </c>
      <c r="V675" s="1173">
        <f t="shared" si="936"/>
        <v>0</v>
      </c>
      <c r="W675" s="1218"/>
      <c r="X675" s="1230">
        <v>1257.5999999999999</v>
      </c>
      <c r="Y675" s="1226">
        <f t="shared" si="948"/>
        <v>0</v>
      </c>
      <c r="Z675" s="1230">
        <v>8991.84</v>
      </c>
      <c r="AA675" s="1226">
        <f t="shared" si="959"/>
        <v>0</v>
      </c>
      <c r="AB675" s="1173">
        <f t="shared" si="937"/>
        <v>0</v>
      </c>
      <c r="AC675" s="1204"/>
      <c r="AD675" s="1230">
        <v>1257.5999999999999</v>
      </c>
      <c r="AE675" s="1226">
        <f t="shared" si="949"/>
        <v>0</v>
      </c>
      <c r="AF675" s="1230">
        <v>8991.84</v>
      </c>
      <c r="AG675" s="1226">
        <f t="shared" si="960"/>
        <v>0</v>
      </c>
      <c r="AH675" s="1173">
        <f t="shared" si="938"/>
        <v>0</v>
      </c>
      <c r="AI675" s="1204"/>
      <c r="AJ675" s="1230">
        <v>1257.5999999999999</v>
      </c>
      <c r="AK675" s="1226">
        <f t="shared" si="950"/>
        <v>0</v>
      </c>
      <c r="AL675" s="1230">
        <v>8991.84</v>
      </c>
      <c r="AM675" s="1226">
        <f t="shared" si="961"/>
        <v>0</v>
      </c>
      <c r="AN675" s="1173">
        <f t="shared" si="939"/>
        <v>0</v>
      </c>
      <c r="AO675" s="1204"/>
      <c r="AP675" s="1230">
        <v>1257.5999999999999</v>
      </c>
      <c r="AQ675" s="1226">
        <f t="shared" si="951"/>
        <v>0</v>
      </c>
      <c r="AR675" s="1230">
        <v>8991.84</v>
      </c>
      <c r="AS675" s="1226">
        <f t="shared" si="962"/>
        <v>0</v>
      </c>
      <c r="AT675" s="1173">
        <f t="shared" si="940"/>
        <v>0</v>
      </c>
      <c r="AU675" s="1204"/>
      <c r="AV675" s="1230">
        <v>1257.5999999999999</v>
      </c>
      <c r="AW675" s="1226">
        <f t="shared" si="952"/>
        <v>0</v>
      </c>
      <c r="AX675" s="1230">
        <v>8991.84</v>
      </c>
      <c r="AY675" s="1226">
        <f t="shared" si="963"/>
        <v>0</v>
      </c>
      <c r="AZ675" s="1173">
        <f t="shared" si="941"/>
        <v>0</v>
      </c>
      <c r="BA675" s="1204"/>
      <c r="BB675" s="1229">
        <v>1257.5999999999999</v>
      </c>
      <c r="BC675" s="1223">
        <f t="shared" si="953"/>
        <v>0</v>
      </c>
      <c r="BD675" s="1229">
        <v>8991.84</v>
      </c>
      <c r="BE675" s="1223">
        <f t="shared" si="964"/>
        <v>0</v>
      </c>
      <c r="BF675" s="1169">
        <f t="shared" si="942"/>
        <v>0</v>
      </c>
      <c r="BG675" s="1169"/>
      <c r="BH675" s="1166">
        <f t="shared" si="967"/>
        <v>0</v>
      </c>
      <c r="BI675" s="1229">
        <v>1257.5999999999999</v>
      </c>
      <c r="BJ675" s="1223">
        <f t="shared" si="954"/>
        <v>0</v>
      </c>
      <c r="BK675" s="1229">
        <v>8991.84</v>
      </c>
      <c r="BL675" s="1223">
        <f t="shared" si="965"/>
        <v>0</v>
      </c>
      <c r="BM675" s="1169">
        <f t="shared" si="943"/>
        <v>0</v>
      </c>
      <c r="BN675" s="1166">
        <f t="shared" si="968"/>
        <v>2</v>
      </c>
      <c r="BO675" s="1229">
        <v>1257.5999999999999</v>
      </c>
      <c r="BP675" s="1223">
        <f t="shared" si="955"/>
        <v>2515.1999999999998</v>
      </c>
      <c r="BQ675" s="1229">
        <v>8991.84</v>
      </c>
      <c r="BR675" s="1223">
        <f t="shared" si="966"/>
        <v>17983.68</v>
      </c>
      <c r="BS675" s="1169">
        <f t="shared" si="944"/>
        <v>20498.88</v>
      </c>
    </row>
    <row r="676" spans="1:203" s="1189" customFormat="1" hidden="1" outlineLevel="1" x14ac:dyDescent="0.2">
      <c r="A676" s="1307" t="s">
        <v>1803</v>
      </c>
      <c r="B676" s="1217" t="s">
        <v>1804</v>
      </c>
      <c r="C676" s="1202" t="s">
        <v>1261</v>
      </c>
      <c r="D676" s="1203">
        <v>2</v>
      </c>
      <c r="E676" s="1229">
        <v>1257.5999999999999</v>
      </c>
      <c r="F676" s="1223">
        <f t="shared" si="945"/>
        <v>2515.1999999999998</v>
      </c>
      <c r="G676" s="1229">
        <v>36603.839999999997</v>
      </c>
      <c r="H676" s="1223">
        <f t="shared" si="956"/>
        <v>73207.679999999993</v>
      </c>
      <c r="I676" s="1169">
        <f t="shared" si="934"/>
        <v>75722.87999999999</v>
      </c>
      <c r="J676" s="1169"/>
      <c r="K676" s="1204"/>
      <c r="L676" s="1230">
        <v>1257.5999999999999</v>
      </c>
      <c r="M676" s="1226">
        <f t="shared" si="946"/>
        <v>0</v>
      </c>
      <c r="N676" s="1230">
        <v>36603.839999999997</v>
      </c>
      <c r="O676" s="1226">
        <f t="shared" si="957"/>
        <v>0</v>
      </c>
      <c r="P676" s="1173">
        <f t="shared" si="935"/>
        <v>0</v>
      </c>
      <c r="Q676" s="1204"/>
      <c r="R676" s="1230">
        <v>1257.5999999999999</v>
      </c>
      <c r="S676" s="1226">
        <f t="shared" si="947"/>
        <v>0</v>
      </c>
      <c r="T676" s="1230">
        <v>36603.839999999997</v>
      </c>
      <c r="U676" s="1226">
        <f t="shared" si="958"/>
        <v>0</v>
      </c>
      <c r="V676" s="1173">
        <f t="shared" si="936"/>
        <v>0</v>
      </c>
      <c r="W676" s="1218"/>
      <c r="X676" s="1230">
        <v>1257.5999999999999</v>
      </c>
      <c r="Y676" s="1226">
        <f t="shared" si="948"/>
        <v>0</v>
      </c>
      <c r="Z676" s="1230">
        <v>36603.839999999997</v>
      </c>
      <c r="AA676" s="1226">
        <f t="shared" si="959"/>
        <v>0</v>
      </c>
      <c r="AB676" s="1173">
        <f t="shared" si="937"/>
        <v>0</v>
      </c>
      <c r="AC676" s="1204"/>
      <c r="AD676" s="1230">
        <v>1257.5999999999999</v>
      </c>
      <c r="AE676" s="1226">
        <f t="shared" si="949"/>
        <v>0</v>
      </c>
      <c r="AF676" s="1230">
        <v>36603.839999999997</v>
      </c>
      <c r="AG676" s="1226">
        <f t="shared" si="960"/>
        <v>0</v>
      </c>
      <c r="AH676" s="1173">
        <f t="shared" si="938"/>
        <v>0</v>
      </c>
      <c r="AI676" s="1204"/>
      <c r="AJ676" s="1230">
        <v>1257.5999999999999</v>
      </c>
      <c r="AK676" s="1226">
        <f t="shared" si="950"/>
        <v>0</v>
      </c>
      <c r="AL676" s="1230">
        <v>36603.839999999997</v>
      </c>
      <c r="AM676" s="1226">
        <f t="shared" si="961"/>
        <v>0</v>
      </c>
      <c r="AN676" s="1173">
        <f t="shared" si="939"/>
        <v>0</v>
      </c>
      <c r="AO676" s="1204"/>
      <c r="AP676" s="1230">
        <v>1257.5999999999999</v>
      </c>
      <c r="AQ676" s="1226">
        <f t="shared" si="951"/>
        <v>0</v>
      </c>
      <c r="AR676" s="1230">
        <v>36603.839999999997</v>
      </c>
      <c r="AS676" s="1226">
        <f t="shared" si="962"/>
        <v>0</v>
      </c>
      <c r="AT676" s="1173">
        <f t="shared" si="940"/>
        <v>0</v>
      </c>
      <c r="AU676" s="1204"/>
      <c r="AV676" s="1230">
        <v>1257.5999999999999</v>
      </c>
      <c r="AW676" s="1226">
        <f t="shared" si="952"/>
        <v>0</v>
      </c>
      <c r="AX676" s="1230">
        <v>36603.839999999997</v>
      </c>
      <c r="AY676" s="1226">
        <f t="shared" si="963"/>
        <v>0</v>
      </c>
      <c r="AZ676" s="1173">
        <f t="shared" si="941"/>
        <v>0</v>
      </c>
      <c r="BA676" s="1204"/>
      <c r="BB676" s="1229">
        <v>1257.5999999999999</v>
      </c>
      <c r="BC676" s="1223">
        <f t="shared" si="953"/>
        <v>0</v>
      </c>
      <c r="BD676" s="1229">
        <v>36603.839999999997</v>
      </c>
      <c r="BE676" s="1223">
        <f t="shared" si="964"/>
        <v>0</v>
      </c>
      <c r="BF676" s="1169">
        <f t="shared" si="942"/>
        <v>0</v>
      </c>
      <c r="BG676" s="1169"/>
      <c r="BH676" s="1166">
        <f t="shared" si="967"/>
        <v>0</v>
      </c>
      <c r="BI676" s="1229">
        <v>1257.5999999999999</v>
      </c>
      <c r="BJ676" s="1223">
        <f t="shared" si="954"/>
        <v>0</v>
      </c>
      <c r="BK676" s="1229">
        <v>36603.839999999997</v>
      </c>
      <c r="BL676" s="1223">
        <f t="shared" si="965"/>
        <v>0</v>
      </c>
      <c r="BM676" s="1169">
        <f t="shared" si="943"/>
        <v>0</v>
      </c>
      <c r="BN676" s="1166">
        <f t="shared" si="968"/>
        <v>2</v>
      </c>
      <c r="BO676" s="1229">
        <v>1257.5999999999999</v>
      </c>
      <c r="BP676" s="1223">
        <f t="shared" si="955"/>
        <v>2515.1999999999998</v>
      </c>
      <c r="BQ676" s="1229">
        <v>36603.839999999997</v>
      </c>
      <c r="BR676" s="1223">
        <f t="shared" si="966"/>
        <v>73207.679999999993</v>
      </c>
      <c r="BS676" s="1169">
        <f t="shared" si="944"/>
        <v>75722.87999999999</v>
      </c>
    </row>
    <row r="677" spans="1:203" s="1189" customFormat="1" hidden="1" outlineLevel="1" x14ac:dyDescent="0.2">
      <c r="A677" s="1307" t="s">
        <v>1805</v>
      </c>
      <c r="B677" s="1217" t="s">
        <v>1806</v>
      </c>
      <c r="C677" s="1202" t="s">
        <v>1261</v>
      </c>
      <c r="D677" s="1203">
        <v>1</v>
      </c>
      <c r="E677" s="1229">
        <v>1257.5999999999999</v>
      </c>
      <c r="F677" s="1223">
        <f t="shared" si="945"/>
        <v>1257.5999999999999</v>
      </c>
      <c r="G677" s="1229">
        <v>28289.35</v>
      </c>
      <c r="H677" s="1223">
        <f t="shared" si="956"/>
        <v>28289.35</v>
      </c>
      <c r="I677" s="1169">
        <f t="shared" si="934"/>
        <v>29546.949999999997</v>
      </c>
      <c r="J677" s="1169"/>
      <c r="K677" s="1204"/>
      <c r="L677" s="1230">
        <v>1257.5999999999999</v>
      </c>
      <c r="M677" s="1226">
        <f t="shared" si="946"/>
        <v>0</v>
      </c>
      <c r="N677" s="1230">
        <v>28289.35</v>
      </c>
      <c r="O677" s="1226">
        <f t="shared" si="957"/>
        <v>0</v>
      </c>
      <c r="P677" s="1173">
        <f t="shared" si="935"/>
        <v>0</v>
      </c>
      <c r="Q677" s="1204"/>
      <c r="R677" s="1230">
        <v>1257.5999999999999</v>
      </c>
      <c r="S677" s="1226">
        <f t="shared" si="947"/>
        <v>0</v>
      </c>
      <c r="T677" s="1230">
        <v>28289.35</v>
      </c>
      <c r="U677" s="1226">
        <f t="shared" si="958"/>
        <v>0</v>
      </c>
      <c r="V677" s="1173">
        <f t="shared" si="936"/>
        <v>0</v>
      </c>
      <c r="W677" s="1218"/>
      <c r="X677" s="1230">
        <v>1257.5999999999999</v>
      </c>
      <c r="Y677" s="1226">
        <f t="shared" si="948"/>
        <v>0</v>
      </c>
      <c r="Z677" s="1230">
        <v>28289.35</v>
      </c>
      <c r="AA677" s="1226">
        <f t="shared" si="959"/>
        <v>0</v>
      </c>
      <c r="AB677" s="1173">
        <f t="shared" si="937"/>
        <v>0</v>
      </c>
      <c r="AC677" s="1204"/>
      <c r="AD677" s="1230">
        <v>1257.5999999999999</v>
      </c>
      <c r="AE677" s="1226">
        <f t="shared" si="949"/>
        <v>0</v>
      </c>
      <c r="AF677" s="1230">
        <v>28289.35</v>
      </c>
      <c r="AG677" s="1226">
        <f t="shared" si="960"/>
        <v>0</v>
      </c>
      <c r="AH677" s="1173">
        <f t="shared" si="938"/>
        <v>0</v>
      </c>
      <c r="AI677" s="1204"/>
      <c r="AJ677" s="1230">
        <v>1257.5999999999999</v>
      </c>
      <c r="AK677" s="1226">
        <f t="shared" si="950"/>
        <v>0</v>
      </c>
      <c r="AL677" s="1230">
        <v>28289.35</v>
      </c>
      <c r="AM677" s="1226">
        <f t="shared" si="961"/>
        <v>0</v>
      </c>
      <c r="AN677" s="1173">
        <f t="shared" si="939"/>
        <v>0</v>
      </c>
      <c r="AO677" s="1204"/>
      <c r="AP677" s="1230">
        <v>1257.5999999999999</v>
      </c>
      <c r="AQ677" s="1226">
        <f t="shared" si="951"/>
        <v>0</v>
      </c>
      <c r="AR677" s="1230">
        <v>28289.35</v>
      </c>
      <c r="AS677" s="1226">
        <f t="shared" si="962"/>
        <v>0</v>
      </c>
      <c r="AT677" s="1173">
        <f t="shared" si="940"/>
        <v>0</v>
      </c>
      <c r="AU677" s="1204"/>
      <c r="AV677" s="1230">
        <v>1257.5999999999999</v>
      </c>
      <c r="AW677" s="1226">
        <f t="shared" si="952"/>
        <v>0</v>
      </c>
      <c r="AX677" s="1230">
        <v>28289.35</v>
      </c>
      <c r="AY677" s="1226">
        <f t="shared" si="963"/>
        <v>0</v>
      </c>
      <c r="AZ677" s="1173">
        <f t="shared" si="941"/>
        <v>0</v>
      </c>
      <c r="BA677" s="1204"/>
      <c r="BB677" s="1229">
        <v>1257.5999999999999</v>
      </c>
      <c r="BC677" s="1223">
        <f t="shared" si="953"/>
        <v>0</v>
      </c>
      <c r="BD677" s="1229">
        <v>28289.35</v>
      </c>
      <c r="BE677" s="1223">
        <f t="shared" si="964"/>
        <v>0</v>
      </c>
      <c r="BF677" s="1169">
        <f t="shared" si="942"/>
        <v>0</v>
      </c>
      <c r="BG677" s="1169"/>
      <c r="BH677" s="1166">
        <f t="shared" si="967"/>
        <v>0</v>
      </c>
      <c r="BI677" s="1229">
        <v>1257.5999999999999</v>
      </c>
      <c r="BJ677" s="1223">
        <f t="shared" si="954"/>
        <v>0</v>
      </c>
      <c r="BK677" s="1229">
        <v>28289.35</v>
      </c>
      <c r="BL677" s="1223">
        <f t="shared" si="965"/>
        <v>0</v>
      </c>
      <c r="BM677" s="1169">
        <f t="shared" si="943"/>
        <v>0</v>
      </c>
      <c r="BN677" s="1166">
        <f t="shared" si="968"/>
        <v>1</v>
      </c>
      <c r="BO677" s="1229">
        <v>1257.5999999999999</v>
      </c>
      <c r="BP677" s="1223">
        <f t="shared" si="955"/>
        <v>1257.5999999999999</v>
      </c>
      <c r="BQ677" s="1229">
        <v>28289.35</v>
      </c>
      <c r="BR677" s="1223">
        <f t="shared" si="966"/>
        <v>28289.35</v>
      </c>
      <c r="BS677" s="1169">
        <f t="shared" si="944"/>
        <v>29546.949999999997</v>
      </c>
    </row>
    <row r="678" spans="1:203" s="1189" customFormat="1" hidden="1" outlineLevel="1" x14ac:dyDescent="0.2">
      <c r="A678" s="1307" t="s">
        <v>1807</v>
      </c>
      <c r="B678" s="1217" t="s">
        <v>1808</v>
      </c>
      <c r="C678" s="1173" t="s">
        <v>32</v>
      </c>
      <c r="D678" s="1173">
        <v>20</v>
      </c>
      <c r="E678" s="1229">
        <v>314.39999999999998</v>
      </c>
      <c r="F678" s="1223">
        <f t="shared" si="945"/>
        <v>6288</v>
      </c>
      <c r="G678" s="1229">
        <v>1610.14</v>
      </c>
      <c r="H678" s="1223">
        <f t="shared" si="956"/>
        <v>32202.800000000003</v>
      </c>
      <c r="I678" s="1169">
        <f t="shared" si="934"/>
        <v>38490.800000000003</v>
      </c>
      <c r="J678" s="1169"/>
      <c r="K678" s="1224"/>
      <c r="L678" s="1230">
        <v>314.39999999999998</v>
      </c>
      <c r="M678" s="1226">
        <f t="shared" si="946"/>
        <v>0</v>
      </c>
      <c r="N678" s="1230">
        <v>1610.14</v>
      </c>
      <c r="O678" s="1226">
        <f t="shared" si="957"/>
        <v>0</v>
      </c>
      <c r="P678" s="1173">
        <f t="shared" si="935"/>
        <v>0</v>
      </c>
      <c r="Q678" s="1224"/>
      <c r="R678" s="1230">
        <v>314.39999999999998</v>
      </c>
      <c r="S678" s="1226">
        <f t="shared" si="947"/>
        <v>0</v>
      </c>
      <c r="T678" s="1230">
        <v>1610.14</v>
      </c>
      <c r="U678" s="1226">
        <f t="shared" si="958"/>
        <v>0</v>
      </c>
      <c r="V678" s="1173">
        <f t="shared" si="936"/>
        <v>0</v>
      </c>
      <c r="W678" s="1226"/>
      <c r="X678" s="1230">
        <v>314.39999999999998</v>
      </c>
      <c r="Y678" s="1226">
        <f t="shared" si="948"/>
        <v>0</v>
      </c>
      <c r="Z678" s="1230">
        <v>1610.14</v>
      </c>
      <c r="AA678" s="1226">
        <f t="shared" si="959"/>
        <v>0</v>
      </c>
      <c r="AB678" s="1173">
        <f t="shared" si="937"/>
        <v>0</v>
      </c>
      <c r="AC678" s="1224"/>
      <c r="AD678" s="1230">
        <v>314.39999999999998</v>
      </c>
      <c r="AE678" s="1226">
        <f t="shared" si="949"/>
        <v>0</v>
      </c>
      <c r="AF678" s="1230">
        <v>1610.14</v>
      </c>
      <c r="AG678" s="1226">
        <f t="shared" si="960"/>
        <v>0</v>
      </c>
      <c r="AH678" s="1173">
        <f t="shared" si="938"/>
        <v>0</v>
      </c>
      <c r="AI678" s="1224"/>
      <c r="AJ678" s="1230">
        <v>314.39999999999998</v>
      </c>
      <c r="AK678" s="1226">
        <f t="shared" si="950"/>
        <v>0</v>
      </c>
      <c r="AL678" s="1230">
        <v>1610.14</v>
      </c>
      <c r="AM678" s="1226">
        <f t="shared" si="961"/>
        <v>0</v>
      </c>
      <c r="AN678" s="1173">
        <f t="shared" si="939"/>
        <v>0</v>
      </c>
      <c r="AO678" s="1224"/>
      <c r="AP678" s="1230">
        <v>314.39999999999998</v>
      </c>
      <c r="AQ678" s="1226">
        <f t="shared" si="951"/>
        <v>0</v>
      </c>
      <c r="AR678" s="1230">
        <v>1610.14</v>
      </c>
      <c r="AS678" s="1226">
        <f t="shared" si="962"/>
        <v>0</v>
      </c>
      <c r="AT678" s="1173">
        <f t="shared" si="940"/>
        <v>0</v>
      </c>
      <c r="AU678" s="1224"/>
      <c r="AV678" s="1230">
        <v>314.39999999999998</v>
      </c>
      <c r="AW678" s="1226">
        <f t="shared" si="952"/>
        <v>0</v>
      </c>
      <c r="AX678" s="1230">
        <v>1610.14</v>
      </c>
      <c r="AY678" s="1226">
        <f t="shared" si="963"/>
        <v>0</v>
      </c>
      <c r="AZ678" s="1173">
        <f t="shared" si="941"/>
        <v>0</v>
      </c>
      <c r="BA678" s="1224"/>
      <c r="BB678" s="1229">
        <v>314.39999999999998</v>
      </c>
      <c r="BC678" s="1223">
        <f t="shared" si="953"/>
        <v>0</v>
      </c>
      <c r="BD678" s="1229">
        <v>1610.14</v>
      </c>
      <c r="BE678" s="1223">
        <f t="shared" si="964"/>
        <v>0</v>
      </c>
      <c r="BF678" s="1169">
        <f t="shared" si="942"/>
        <v>0</v>
      </c>
      <c r="BG678" s="1169"/>
      <c r="BH678" s="1166">
        <f t="shared" si="967"/>
        <v>0</v>
      </c>
      <c r="BI678" s="1229">
        <v>314.39999999999998</v>
      </c>
      <c r="BJ678" s="1223">
        <f t="shared" si="954"/>
        <v>0</v>
      </c>
      <c r="BK678" s="1229">
        <v>1610.14</v>
      </c>
      <c r="BL678" s="1223">
        <f t="shared" si="965"/>
        <v>0</v>
      </c>
      <c r="BM678" s="1169">
        <f t="shared" si="943"/>
        <v>0</v>
      </c>
      <c r="BN678" s="1166">
        <f t="shared" si="968"/>
        <v>20</v>
      </c>
      <c r="BO678" s="1229">
        <v>314.39999999999998</v>
      </c>
      <c r="BP678" s="1223">
        <f t="shared" si="955"/>
        <v>6288</v>
      </c>
      <c r="BQ678" s="1229">
        <v>1610.14</v>
      </c>
      <c r="BR678" s="1223">
        <f t="shared" si="966"/>
        <v>32202.800000000003</v>
      </c>
      <c r="BS678" s="1169">
        <f t="shared" si="944"/>
        <v>38490.800000000003</v>
      </c>
    </row>
    <row r="679" spans="1:203" s="1189" customFormat="1" hidden="1" outlineLevel="1" x14ac:dyDescent="0.2">
      <c r="A679" s="1307" t="s">
        <v>1809</v>
      </c>
      <c r="B679" s="1217" t="s">
        <v>1810</v>
      </c>
      <c r="C679" s="1173" t="s">
        <v>32</v>
      </c>
      <c r="D679" s="1173">
        <v>90</v>
      </c>
      <c r="E679" s="1229">
        <v>314.39999999999998</v>
      </c>
      <c r="F679" s="1223">
        <f t="shared" si="945"/>
        <v>28295.999999999996</v>
      </c>
      <c r="G679" s="1229">
        <v>403.1</v>
      </c>
      <c r="H679" s="1223">
        <f t="shared" si="956"/>
        <v>36279</v>
      </c>
      <c r="I679" s="1169">
        <f t="shared" si="934"/>
        <v>64575</v>
      </c>
      <c r="J679" s="1169"/>
      <c r="K679" s="1224"/>
      <c r="L679" s="1230">
        <v>314.39999999999998</v>
      </c>
      <c r="M679" s="1226">
        <f t="shared" si="946"/>
        <v>0</v>
      </c>
      <c r="N679" s="1230">
        <v>403.1</v>
      </c>
      <c r="O679" s="1226">
        <f t="shared" si="957"/>
        <v>0</v>
      </c>
      <c r="P679" s="1173">
        <f t="shared" si="935"/>
        <v>0</v>
      </c>
      <c r="Q679" s="1224"/>
      <c r="R679" s="1230">
        <v>314.39999999999998</v>
      </c>
      <c r="S679" s="1226">
        <f t="shared" si="947"/>
        <v>0</v>
      </c>
      <c r="T679" s="1230">
        <v>403.1</v>
      </c>
      <c r="U679" s="1226">
        <f t="shared" si="958"/>
        <v>0</v>
      </c>
      <c r="V679" s="1173">
        <f t="shared" si="936"/>
        <v>0</v>
      </c>
      <c r="W679" s="1226"/>
      <c r="X679" s="1230">
        <v>314.39999999999998</v>
      </c>
      <c r="Y679" s="1226">
        <f t="shared" si="948"/>
        <v>0</v>
      </c>
      <c r="Z679" s="1230">
        <v>403.1</v>
      </c>
      <c r="AA679" s="1226">
        <f t="shared" si="959"/>
        <v>0</v>
      </c>
      <c r="AB679" s="1173">
        <f t="shared" si="937"/>
        <v>0</v>
      </c>
      <c r="AC679" s="1224"/>
      <c r="AD679" s="1230">
        <v>314.39999999999998</v>
      </c>
      <c r="AE679" s="1226">
        <f t="shared" si="949"/>
        <v>0</v>
      </c>
      <c r="AF679" s="1230">
        <v>403.1</v>
      </c>
      <c r="AG679" s="1226">
        <f t="shared" si="960"/>
        <v>0</v>
      </c>
      <c r="AH679" s="1173">
        <f t="shared" si="938"/>
        <v>0</v>
      </c>
      <c r="AI679" s="1224"/>
      <c r="AJ679" s="1230">
        <v>314.39999999999998</v>
      </c>
      <c r="AK679" s="1226">
        <f t="shared" si="950"/>
        <v>0</v>
      </c>
      <c r="AL679" s="1230">
        <v>403.1</v>
      </c>
      <c r="AM679" s="1226">
        <f t="shared" si="961"/>
        <v>0</v>
      </c>
      <c r="AN679" s="1173">
        <f t="shared" si="939"/>
        <v>0</v>
      </c>
      <c r="AO679" s="1224"/>
      <c r="AP679" s="1230">
        <v>314.39999999999998</v>
      </c>
      <c r="AQ679" s="1226">
        <f t="shared" si="951"/>
        <v>0</v>
      </c>
      <c r="AR679" s="1230">
        <v>403.1</v>
      </c>
      <c r="AS679" s="1226">
        <f t="shared" si="962"/>
        <v>0</v>
      </c>
      <c r="AT679" s="1173">
        <f t="shared" si="940"/>
        <v>0</v>
      </c>
      <c r="AU679" s="1224"/>
      <c r="AV679" s="1230">
        <v>314.39999999999998</v>
      </c>
      <c r="AW679" s="1226">
        <f t="shared" si="952"/>
        <v>0</v>
      </c>
      <c r="AX679" s="1230">
        <v>403.1</v>
      </c>
      <c r="AY679" s="1226">
        <f t="shared" si="963"/>
        <v>0</v>
      </c>
      <c r="AZ679" s="1173">
        <f t="shared" si="941"/>
        <v>0</v>
      </c>
      <c r="BA679" s="1224"/>
      <c r="BB679" s="1229">
        <v>314.39999999999998</v>
      </c>
      <c r="BC679" s="1223">
        <f t="shared" si="953"/>
        <v>0</v>
      </c>
      <c r="BD679" s="1229">
        <v>403.1</v>
      </c>
      <c r="BE679" s="1223">
        <f t="shared" si="964"/>
        <v>0</v>
      </c>
      <c r="BF679" s="1169">
        <f t="shared" si="942"/>
        <v>0</v>
      </c>
      <c r="BG679" s="1169"/>
      <c r="BH679" s="1166">
        <f t="shared" si="967"/>
        <v>0</v>
      </c>
      <c r="BI679" s="1229">
        <v>314.39999999999998</v>
      </c>
      <c r="BJ679" s="1223">
        <f t="shared" si="954"/>
        <v>0</v>
      </c>
      <c r="BK679" s="1229">
        <v>403.1</v>
      </c>
      <c r="BL679" s="1223">
        <f t="shared" si="965"/>
        <v>0</v>
      </c>
      <c r="BM679" s="1169">
        <f t="shared" si="943"/>
        <v>0</v>
      </c>
      <c r="BN679" s="1166">
        <f t="shared" si="968"/>
        <v>90</v>
      </c>
      <c r="BO679" s="1229">
        <v>314.39999999999998</v>
      </c>
      <c r="BP679" s="1223">
        <f t="shared" si="955"/>
        <v>28295.999999999996</v>
      </c>
      <c r="BQ679" s="1229">
        <v>403.1</v>
      </c>
      <c r="BR679" s="1223">
        <f t="shared" si="966"/>
        <v>36279</v>
      </c>
      <c r="BS679" s="1169">
        <f t="shared" si="944"/>
        <v>64575</v>
      </c>
    </row>
    <row r="680" spans="1:203" s="1189" customFormat="1" hidden="1" outlineLevel="1" x14ac:dyDescent="0.2">
      <c r="A680" s="1307" t="s">
        <v>1811</v>
      </c>
      <c r="B680" s="1217" t="s">
        <v>1812</v>
      </c>
      <c r="C680" s="1173" t="s">
        <v>32</v>
      </c>
      <c r="D680" s="1173">
        <v>1400</v>
      </c>
      <c r="E680" s="1229">
        <v>162.44</v>
      </c>
      <c r="F680" s="1223">
        <f t="shared" si="945"/>
        <v>227416</v>
      </c>
      <c r="G680" s="1229">
        <v>112.48</v>
      </c>
      <c r="H680" s="1223">
        <f t="shared" si="956"/>
        <v>157472</v>
      </c>
      <c r="I680" s="1169">
        <f t="shared" si="934"/>
        <v>384888</v>
      </c>
      <c r="J680" s="1169"/>
      <c r="K680" s="1224"/>
      <c r="L680" s="1230">
        <v>162.44</v>
      </c>
      <c r="M680" s="1226">
        <f t="shared" si="946"/>
        <v>0</v>
      </c>
      <c r="N680" s="1230">
        <v>112.48</v>
      </c>
      <c r="O680" s="1226">
        <f t="shared" si="957"/>
        <v>0</v>
      </c>
      <c r="P680" s="1173">
        <f t="shared" si="935"/>
        <v>0</v>
      </c>
      <c r="Q680" s="1224"/>
      <c r="R680" s="1230">
        <v>162.44</v>
      </c>
      <c r="S680" s="1226">
        <f t="shared" si="947"/>
        <v>0</v>
      </c>
      <c r="T680" s="1230">
        <v>112.48</v>
      </c>
      <c r="U680" s="1226">
        <f t="shared" si="958"/>
        <v>0</v>
      </c>
      <c r="V680" s="1173">
        <f t="shared" si="936"/>
        <v>0</v>
      </c>
      <c r="W680" s="1226"/>
      <c r="X680" s="1230">
        <v>162.44</v>
      </c>
      <c r="Y680" s="1226">
        <f t="shared" si="948"/>
        <v>0</v>
      </c>
      <c r="Z680" s="1230">
        <v>112.48</v>
      </c>
      <c r="AA680" s="1226">
        <f t="shared" si="959"/>
        <v>0</v>
      </c>
      <c r="AB680" s="1173">
        <f t="shared" si="937"/>
        <v>0</v>
      </c>
      <c r="AC680" s="1224"/>
      <c r="AD680" s="1230">
        <v>162.44</v>
      </c>
      <c r="AE680" s="1226">
        <f t="shared" si="949"/>
        <v>0</v>
      </c>
      <c r="AF680" s="1230">
        <v>112.48</v>
      </c>
      <c r="AG680" s="1226">
        <f t="shared" si="960"/>
        <v>0</v>
      </c>
      <c r="AH680" s="1173">
        <f t="shared" si="938"/>
        <v>0</v>
      </c>
      <c r="AI680" s="1224"/>
      <c r="AJ680" s="1230">
        <v>162.44</v>
      </c>
      <c r="AK680" s="1226">
        <f t="shared" si="950"/>
        <v>0</v>
      </c>
      <c r="AL680" s="1230">
        <v>112.48</v>
      </c>
      <c r="AM680" s="1226">
        <f t="shared" si="961"/>
        <v>0</v>
      </c>
      <c r="AN680" s="1173">
        <f t="shared" si="939"/>
        <v>0</v>
      </c>
      <c r="AO680" s="1224"/>
      <c r="AP680" s="1230">
        <v>162.44</v>
      </c>
      <c r="AQ680" s="1226">
        <f t="shared" si="951"/>
        <v>0</v>
      </c>
      <c r="AR680" s="1230">
        <v>112.48</v>
      </c>
      <c r="AS680" s="1226">
        <f t="shared" si="962"/>
        <v>0</v>
      </c>
      <c r="AT680" s="1173">
        <f t="shared" si="940"/>
        <v>0</v>
      </c>
      <c r="AU680" s="1224"/>
      <c r="AV680" s="1230">
        <v>162.44</v>
      </c>
      <c r="AW680" s="1226">
        <f t="shared" si="952"/>
        <v>0</v>
      </c>
      <c r="AX680" s="1230">
        <v>112.48</v>
      </c>
      <c r="AY680" s="1226">
        <f t="shared" si="963"/>
        <v>0</v>
      </c>
      <c r="AZ680" s="1173">
        <f t="shared" si="941"/>
        <v>0</v>
      </c>
      <c r="BA680" s="1224"/>
      <c r="BB680" s="1229">
        <v>162.44</v>
      </c>
      <c r="BC680" s="1223">
        <f t="shared" si="953"/>
        <v>0</v>
      </c>
      <c r="BD680" s="1229">
        <v>112.48</v>
      </c>
      <c r="BE680" s="1223">
        <f t="shared" si="964"/>
        <v>0</v>
      </c>
      <c r="BF680" s="1169">
        <f t="shared" si="942"/>
        <v>0</v>
      </c>
      <c r="BG680" s="1169"/>
      <c r="BH680" s="1166">
        <f t="shared" si="967"/>
        <v>0</v>
      </c>
      <c r="BI680" s="1229">
        <v>162.44</v>
      </c>
      <c r="BJ680" s="1223">
        <f t="shared" si="954"/>
        <v>0</v>
      </c>
      <c r="BK680" s="1229">
        <v>112.48</v>
      </c>
      <c r="BL680" s="1223">
        <f t="shared" si="965"/>
        <v>0</v>
      </c>
      <c r="BM680" s="1169">
        <f t="shared" si="943"/>
        <v>0</v>
      </c>
      <c r="BN680" s="1166">
        <f t="shared" si="968"/>
        <v>1400</v>
      </c>
      <c r="BO680" s="1229">
        <v>162.44</v>
      </c>
      <c r="BP680" s="1223">
        <f t="shared" si="955"/>
        <v>227416</v>
      </c>
      <c r="BQ680" s="1229">
        <v>112.48</v>
      </c>
      <c r="BR680" s="1223">
        <f t="shared" si="966"/>
        <v>157472</v>
      </c>
      <c r="BS680" s="1169">
        <f t="shared" si="944"/>
        <v>384888</v>
      </c>
    </row>
    <row r="681" spans="1:203" s="1189" customFormat="1" hidden="1" outlineLevel="1" x14ac:dyDescent="0.2">
      <c r="A681" s="1307" t="s">
        <v>1813</v>
      </c>
      <c r="B681" s="1228" t="s">
        <v>1814</v>
      </c>
      <c r="C681" s="1173" t="s">
        <v>32</v>
      </c>
      <c r="D681" s="1173">
        <v>600</v>
      </c>
      <c r="E681" s="1229">
        <v>182</v>
      </c>
      <c r="F681" s="1223">
        <f t="shared" si="945"/>
        <v>109200</v>
      </c>
      <c r="G681" s="1229">
        <v>115.65</v>
      </c>
      <c r="H681" s="1223">
        <f t="shared" si="956"/>
        <v>69390</v>
      </c>
      <c r="I681" s="1169">
        <f t="shared" si="934"/>
        <v>178590</v>
      </c>
      <c r="J681" s="1169"/>
      <c r="K681" s="1224"/>
      <c r="L681" s="1230">
        <v>182</v>
      </c>
      <c r="M681" s="1226">
        <f t="shared" si="946"/>
        <v>0</v>
      </c>
      <c r="N681" s="1230">
        <v>115.65</v>
      </c>
      <c r="O681" s="1226">
        <f t="shared" si="957"/>
        <v>0</v>
      </c>
      <c r="P681" s="1173">
        <f t="shared" si="935"/>
        <v>0</v>
      </c>
      <c r="Q681" s="1224"/>
      <c r="R681" s="1230">
        <v>182</v>
      </c>
      <c r="S681" s="1226">
        <f t="shared" si="947"/>
        <v>0</v>
      </c>
      <c r="T681" s="1230">
        <v>115.65</v>
      </c>
      <c r="U681" s="1226">
        <f t="shared" si="958"/>
        <v>0</v>
      </c>
      <c r="V681" s="1173">
        <f t="shared" si="936"/>
        <v>0</v>
      </c>
      <c r="W681" s="1226"/>
      <c r="X681" s="1230">
        <v>182</v>
      </c>
      <c r="Y681" s="1226">
        <f t="shared" si="948"/>
        <v>0</v>
      </c>
      <c r="Z681" s="1230">
        <v>115.65</v>
      </c>
      <c r="AA681" s="1226">
        <f t="shared" si="959"/>
        <v>0</v>
      </c>
      <c r="AB681" s="1173">
        <f t="shared" si="937"/>
        <v>0</v>
      </c>
      <c r="AC681" s="1224"/>
      <c r="AD681" s="1230">
        <v>182</v>
      </c>
      <c r="AE681" s="1226">
        <f t="shared" si="949"/>
        <v>0</v>
      </c>
      <c r="AF681" s="1230">
        <v>115.65</v>
      </c>
      <c r="AG681" s="1226">
        <f t="shared" si="960"/>
        <v>0</v>
      </c>
      <c r="AH681" s="1173">
        <f t="shared" si="938"/>
        <v>0</v>
      </c>
      <c r="AI681" s="1224"/>
      <c r="AJ681" s="1230">
        <v>182</v>
      </c>
      <c r="AK681" s="1226">
        <f t="shared" si="950"/>
        <v>0</v>
      </c>
      <c r="AL681" s="1230">
        <v>115.65</v>
      </c>
      <c r="AM681" s="1226">
        <f t="shared" si="961"/>
        <v>0</v>
      </c>
      <c r="AN681" s="1173">
        <f t="shared" si="939"/>
        <v>0</v>
      </c>
      <c r="AO681" s="1224"/>
      <c r="AP681" s="1230">
        <v>182</v>
      </c>
      <c r="AQ681" s="1226">
        <f t="shared" si="951"/>
        <v>0</v>
      </c>
      <c r="AR681" s="1230">
        <v>115.65</v>
      </c>
      <c r="AS681" s="1226">
        <f t="shared" si="962"/>
        <v>0</v>
      </c>
      <c r="AT681" s="1173">
        <f t="shared" si="940"/>
        <v>0</v>
      </c>
      <c r="AU681" s="1224"/>
      <c r="AV681" s="1230">
        <v>182</v>
      </c>
      <c r="AW681" s="1226">
        <f t="shared" si="952"/>
        <v>0</v>
      </c>
      <c r="AX681" s="1230">
        <v>115.65</v>
      </c>
      <c r="AY681" s="1226">
        <f t="shared" si="963"/>
        <v>0</v>
      </c>
      <c r="AZ681" s="1173">
        <f t="shared" si="941"/>
        <v>0</v>
      </c>
      <c r="BA681" s="1224"/>
      <c r="BB681" s="1229">
        <v>182</v>
      </c>
      <c r="BC681" s="1223">
        <f t="shared" si="953"/>
        <v>0</v>
      </c>
      <c r="BD681" s="1229">
        <v>115.65</v>
      </c>
      <c r="BE681" s="1223">
        <f t="shared" si="964"/>
        <v>0</v>
      </c>
      <c r="BF681" s="1169">
        <f t="shared" si="942"/>
        <v>0</v>
      </c>
      <c r="BG681" s="1169"/>
      <c r="BH681" s="1166">
        <f t="shared" si="967"/>
        <v>0</v>
      </c>
      <c r="BI681" s="1229">
        <v>182</v>
      </c>
      <c r="BJ681" s="1223">
        <f t="shared" si="954"/>
        <v>0</v>
      </c>
      <c r="BK681" s="1229">
        <v>115.65</v>
      </c>
      <c r="BL681" s="1223">
        <f t="shared" si="965"/>
        <v>0</v>
      </c>
      <c r="BM681" s="1169">
        <f t="shared" si="943"/>
        <v>0</v>
      </c>
      <c r="BN681" s="1166">
        <f t="shared" si="968"/>
        <v>600</v>
      </c>
      <c r="BO681" s="1229">
        <v>182</v>
      </c>
      <c r="BP681" s="1223">
        <f t="shared" si="955"/>
        <v>109200</v>
      </c>
      <c r="BQ681" s="1229">
        <v>115.65</v>
      </c>
      <c r="BR681" s="1223">
        <f t="shared" si="966"/>
        <v>69390</v>
      </c>
      <c r="BS681" s="1169">
        <f t="shared" si="944"/>
        <v>178590</v>
      </c>
    </row>
    <row r="682" spans="1:203" s="1189" customFormat="1" hidden="1" outlineLevel="1" x14ac:dyDescent="0.2">
      <c r="A682" s="1307" t="s">
        <v>1815</v>
      </c>
      <c r="B682" s="1228" t="s">
        <v>1816</v>
      </c>
      <c r="C682" s="1173" t="s">
        <v>32</v>
      </c>
      <c r="D682" s="1173">
        <v>420</v>
      </c>
      <c r="E682" s="1229">
        <v>182</v>
      </c>
      <c r="F682" s="1223">
        <f t="shared" si="945"/>
        <v>76440</v>
      </c>
      <c r="G682" s="1229">
        <v>426.41</v>
      </c>
      <c r="H682" s="1223">
        <f t="shared" si="956"/>
        <v>179092.2</v>
      </c>
      <c r="I682" s="1169">
        <f t="shared" si="934"/>
        <v>255532.2</v>
      </c>
      <c r="J682" s="1169"/>
      <c r="K682" s="1224"/>
      <c r="L682" s="1230">
        <v>182</v>
      </c>
      <c r="M682" s="1226">
        <f t="shared" si="946"/>
        <v>0</v>
      </c>
      <c r="N682" s="1230">
        <v>426.41</v>
      </c>
      <c r="O682" s="1226">
        <f t="shared" si="957"/>
        <v>0</v>
      </c>
      <c r="P682" s="1173">
        <f t="shared" si="935"/>
        <v>0</v>
      </c>
      <c r="Q682" s="1224"/>
      <c r="R682" s="1230">
        <v>182</v>
      </c>
      <c r="S682" s="1226">
        <f t="shared" si="947"/>
        <v>0</v>
      </c>
      <c r="T682" s="1230">
        <v>426.41</v>
      </c>
      <c r="U682" s="1226">
        <f t="shared" si="958"/>
        <v>0</v>
      </c>
      <c r="V682" s="1173">
        <f t="shared" si="936"/>
        <v>0</v>
      </c>
      <c r="W682" s="1226"/>
      <c r="X682" s="1230">
        <v>182</v>
      </c>
      <c r="Y682" s="1226">
        <f t="shared" si="948"/>
        <v>0</v>
      </c>
      <c r="Z682" s="1230">
        <v>426.41</v>
      </c>
      <c r="AA682" s="1226">
        <f t="shared" si="959"/>
        <v>0</v>
      </c>
      <c r="AB682" s="1173">
        <f t="shared" si="937"/>
        <v>0</v>
      </c>
      <c r="AC682" s="1224"/>
      <c r="AD682" s="1230">
        <v>182</v>
      </c>
      <c r="AE682" s="1226">
        <f t="shared" si="949"/>
        <v>0</v>
      </c>
      <c r="AF682" s="1230">
        <v>426.41</v>
      </c>
      <c r="AG682" s="1226">
        <f t="shared" si="960"/>
        <v>0</v>
      </c>
      <c r="AH682" s="1173">
        <f t="shared" si="938"/>
        <v>0</v>
      </c>
      <c r="AI682" s="1224"/>
      <c r="AJ682" s="1230">
        <v>182</v>
      </c>
      <c r="AK682" s="1226">
        <f t="shared" si="950"/>
        <v>0</v>
      </c>
      <c r="AL682" s="1230">
        <v>426.41</v>
      </c>
      <c r="AM682" s="1226">
        <f t="shared" si="961"/>
        <v>0</v>
      </c>
      <c r="AN682" s="1173">
        <f t="shared" si="939"/>
        <v>0</v>
      </c>
      <c r="AO682" s="1224"/>
      <c r="AP682" s="1230">
        <v>182</v>
      </c>
      <c r="AQ682" s="1226">
        <f t="shared" si="951"/>
        <v>0</v>
      </c>
      <c r="AR682" s="1230">
        <v>426.41</v>
      </c>
      <c r="AS682" s="1226">
        <f t="shared" si="962"/>
        <v>0</v>
      </c>
      <c r="AT682" s="1173">
        <f t="shared" si="940"/>
        <v>0</v>
      </c>
      <c r="AU682" s="1224"/>
      <c r="AV682" s="1230">
        <v>182</v>
      </c>
      <c r="AW682" s="1226">
        <f t="shared" si="952"/>
        <v>0</v>
      </c>
      <c r="AX682" s="1230">
        <v>426.41</v>
      </c>
      <c r="AY682" s="1226">
        <f t="shared" si="963"/>
        <v>0</v>
      </c>
      <c r="AZ682" s="1173">
        <f t="shared" si="941"/>
        <v>0</v>
      </c>
      <c r="BA682" s="1224"/>
      <c r="BB682" s="1229">
        <v>182</v>
      </c>
      <c r="BC682" s="1223">
        <f t="shared" si="953"/>
        <v>0</v>
      </c>
      <c r="BD682" s="1229">
        <v>426.41</v>
      </c>
      <c r="BE682" s="1223">
        <f t="shared" si="964"/>
        <v>0</v>
      </c>
      <c r="BF682" s="1169">
        <f t="shared" si="942"/>
        <v>0</v>
      </c>
      <c r="BG682" s="1169"/>
      <c r="BH682" s="1166">
        <f t="shared" si="967"/>
        <v>0</v>
      </c>
      <c r="BI682" s="1229">
        <v>182</v>
      </c>
      <c r="BJ682" s="1223">
        <f t="shared" si="954"/>
        <v>0</v>
      </c>
      <c r="BK682" s="1229">
        <v>426.41</v>
      </c>
      <c r="BL682" s="1223">
        <f t="shared" si="965"/>
        <v>0</v>
      </c>
      <c r="BM682" s="1169">
        <f t="shared" si="943"/>
        <v>0</v>
      </c>
      <c r="BN682" s="1166">
        <f t="shared" si="968"/>
        <v>420</v>
      </c>
      <c r="BO682" s="1229">
        <v>182</v>
      </c>
      <c r="BP682" s="1223">
        <f t="shared" si="955"/>
        <v>76440</v>
      </c>
      <c r="BQ682" s="1229">
        <v>426.41</v>
      </c>
      <c r="BR682" s="1223">
        <f t="shared" si="966"/>
        <v>179092.2</v>
      </c>
      <c r="BS682" s="1169">
        <f t="shared" si="944"/>
        <v>255532.2</v>
      </c>
    </row>
    <row r="683" spans="1:203" s="1189" customFormat="1" hidden="1" outlineLevel="1" x14ac:dyDescent="0.2">
      <c r="A683" s="1307" t="s">
        <v>1817</v>
      </c>
      <c r="B683" s="1228" t="s">
        <v>1818</v>
      </c>
      <c r="C683" s="1173" t="s">
        <v>32</v>
      </c>
      <c r="D683" s="1173">
        <v>2640</v>
      </c>
      <c r="E683" s="1229">
        <v>354</v>
      </c>
      <c r="F683" s="1223">
        <f t="shared" si="945"/>
        <v>934560</v>
      </c>
      <c r="G683" s="1229">
        <v>577.65</v>
      </c>
      <c r="H683" s="1223">
        <f t="shared" si="956"/>
        <v>1524996</v>
      </c>
      <c r="I683" s="1169">
        <f t="shared" si="934"/>
        <v>2459556</v>
      </c>
      <c r="J683" s="1169"/>
      <c r="K683" s="1224"/>
      <c r="L683" s="1230">
        <v>354</v>
      </c>
      <c r="M683" s="1226">
        <f t="shared" si="946"/>
        <v>0</v>
      </c>
      <c r="N683" s="1230">
        <v>577.65</v>
      </c>
      <c r="O683" s="1226">
        <f t="shared" si="957"/>
        <v>0</v>
      </c>
      <c r="P683" s="1173">
        <f t="shared" si="935"/>
        <v>0</v>
      </c>
      <c r="Q683" s="1224"/>
      <c r="R683" s="1230">
        <v>354</v>
      </c>
      <c r="S683" s="1226">
        <f t="shared" si="947"/>
        <v>0</v>
      </c>
      <c r="T683" s="1230">
        <v>577.65</v>
      </c>
      <c r="U683" s="1226">
        <f t="shared" si="958"/>
        <v>0</v>
      </c>
      <c r="V683" s="1173">
        <f t="shared" si="936"/>
        <v>0</v>
      </c>
      <c r="W683" s="1226"/>
      <c r="X683" s="1230">
        <v>354</v>
      </c>
      <c r="Y683" s="1226">
        <f t="shared" si="948"/>
        <v>0</v>
      </c>
      <c r="Z683" s="1230">
        <v>577.65</v>
      </c>
      <c r="AA683" s="1226">
        <f t="shared" si="959"/>
        <v>0</v>
      </c>
      <c r="AB683" s="1173">
        <f t="shared" si="937"/>
        <v>0</v>
      </c>
      <c r="AC683" s="1224"/>
      <c r="AD683" s="1230">
        <v>354</v>
      </c>
      <c r="AE683" s="1226">
        <f t="shared" si="949"/>
        <v>0</v>
      </c>
      <c r="AF683" s="1230">
        <v>577.65</v>
      </c>
      <c r="AG683" s="1226">
        <f t="shared" si="960"/>
        <v>0</v>
      </c>
      <c r="AH683" s="1173">
        <f t="shared" si="938"/>
        <v>0</v>
      </c>
      <c r="AI683" s="1224"/>
      <c r="AJ683" s="1230">
        <v>354</v>
      </c>
      <c r="AK683" s="1226">
        <f t="shared" si="950"/>
        <v>0</v>
      </c>
      <c r="AL683" s="1230">
        <v>577.65</v>
      </c>
      <c r="AM683" s="1226">
        <f t="shared" si="961"/>
        <v>0</v>
      </c>
      <c r="AN683" s="1173">
        <f t="shared" si="939"/>
        <v>0</v>
      </c>
      <c r="AO683" s="1224"/>
      <c r="AP683" s="1230">
        <v>354</v>
      </c>
      <c r="AQ683" s="1226">
        <f t="shared" si="951"/>
        <v>0</v>
      </c>
      <c r="AR683" s="1230">
        <v>577.65</v>
      </c>
      <c r="AS683" s="1226">
        <f t="shared" si="962"/>
        <v>0</v>
      </c>
      <c r="AT683" s="1173">
        <f t="shared" si="940"/>
        <v>0</v>
      </c>
      <c r="AU683" s="1224"/>
      <c r="AV683" s="1230">
        <v>354</v>
      </c>
      <c r="AW683" s="1226">
        <f t="shared" si="952"/>
        <v>0</v>
      </c>
      <c r="AX683" s="1230">
        <v>577.65</v>
      </c>
      <c r="AY683" s="1226">
        <f t="shared" si="963"/>
        <v>0</v>
      </c>
      <c r="AZ683" s="1173">
        <f t="shared" si="941"/>
        <v>0</v>
      </c>
      <c r="BA683" s="1224"/>
      <c r="BB683" s="1229">
        <v>354</v>
      </c>
      <c r="BC683" s="1223">
        <f t="shared" si="953"/>
        <v>0</v>
      </c>
      <c r="BD683" s="1229">
        <v>577.65</v>
      </c>
      <c r="BE683" s="1223">
        <f t="shared" si="964"/>
        <v>0</v>
      </c>
      <c r="BF683" s="1169">
        <f t="shared" si="942"/>
        <v>0</v>
      </c>
      <c r="BG683" s="1169"/>
      <c r="BH683" s="1166">
        <f t="shared" si="967"/>
        <v>0</v>
      </c>
      <c r="BI683" s="1229">
        <v>354</v>
      </c>
      <c r="BJ683" s="1223">
        <f t="shared" si="954"/>
        <v>0</v>
      </c>
      <c r="BK683" s="1229">
        <v>577.65</v>
      </c>
      <c r="BL683" s="1223">
        <f t="shared" si="965"/>
        <v>0</v>
      </c>
      <c r="BM683" s="1169">
        <f t="shared" si="943"/>
        <v>0</v>
      </c>
      <c r="BN683" s="1166">
        <f t="shared" si="968"/>
        <v>2640</v>
      </c>
      <c r="BO683" s="1229">
        <v>354</v>
      </c>
      <c r="BP683" s="1223">
        <f t="shared" si="955"/>
        <v>934560</v>
      </c>
      <c r="BQ683" s="1229">
        <v>577.65</v>
      </c>
      <c r="BR683" s="1223">
        <f t="shared" si="966"/>
        <v>1524996</v>
      </c>
      <c r="BS683" s="1169">
        <f t="shared" si="944"/>
        <v>2459556</v>
      </c>
    </row>
    <row r="684" spans="1:203" s="1189" customFormat="1" hidden="1" outlineLevel="1" x14ac:dyDescent="0.2">
      <c r="A684" s="1307" t="s">
        <v>1819</v>
      </c>
      <c r="B684" s="1228" t="s">
        <v>1820</v>
      </c>
      <c r="C684" s="1173" t="s">
        <v>32</v>
      </c>
      <c r="D684" s="1173">
        <v>158</v>
      </c>
      <c r="E684" s="1229">
        <v>354</v>
      </c>
      <c r="F684" s="1223">
        <f t="shared" si="945"/>
        <v>55932</v>
      </c>
      <c r="G684" s="1229">
        <v>1067.04</v>
      </c>
      <c r="H684" s="1223">
        <f t="shared" si="956"/>
        <v>168592.32</v>
      </c>
      <c r="I684" s="1169">
        <f t="shared" si="934"/>
        <v>224524.32</v>
      </c>
      <c r="J684" s="1169"/>
      <c r="K684" s="1224"/>
      <c r="L684" s="1230">
        <v>354</v>
      </c>
      <c r="M684" s="1226">
        <f t="shared" si="946"/>
        <v>0</v>
      </c>
      <c r="N684" s="1230">
        <v>1067.04</v>
      </c>
      <c r="O684" s="1226">
        <f t="shared" si="957"/>
        <v>0</v>
      </c>
      <c r="P684" s="1173">
        <f t="shared" si="935"/>
        <v>0</v>
      </c>
      <c r="Q684" s="1224"/>
      <c r="R684" s="1230">
        <v>354</v>
      </c>
      <c r="S684" s="1226">
        <f t="shared" si="947"/>
        <v>0</v>
      </c>
      <c r="T684" s="1230">
        <v>1067.04</v>
      </c>
      <c r="U684" s="1226">
        <f t="shared" si="958"/>
        <v>0</v>
      </c>
      <c r="V684" s="1173">
        <f t="shared" si="936"/>
        <v>0</v>
      </c>
      <c r="W684" s="1226"/>
      <c r="X684" s="1230">
        <v>354</v>
      </c>
      <c r="Y684" s="1226">
        <f t="shared" si="948"/>
        <v>0</v>
      </c>
      <c r="Z684" s="1230">
        <v>1067.04</v>
      </c>
      <c r="AA684" s="1226">
        <f t="shared" si="959"/>
        <v>0</v>
      </c>
      <c r="AB684" s="1173">
        <f t="shared" si="937"/>
        <v>0</v>
      </c>
      <c r="AC684" s="1224"/>
      <c r="AD684" s="1230">
        <v>354</v>
      </c>
      <c r="AE684" s="1226">
        <f t="shared" si="949"/>
        <v>0</v>
      </c>
      <c r="AF684" s="1230">
        <v>1067.04</v>
      </c>
      <c r="AG684" s="1226">
        <f t="shared" si="960"/>
        <v>0</v>
      </c>
      <c r="AH684" s="1173">
        <f t="shared" si="938"/>
        <v>0</v>
      </c>
      <c r="AI684" s="1224"/>
      <c r="AJ684" s="1230">
        <v>354</v>
      </c>
      <c r="AK684" s="1226">
        <f t="shared" si="950"/>
        <v>0</v>
      </c>
      <c r="AL684" s="1230">
        <v>1067.04</v>
      </c>
      <c r="AM684" s="1226">
        <f t="shared" si="961"/>
        <v>0</v>
      </c>
      <c r="AN684" s="1173">
        <f t="shared" si="939"/>
        <v>0</v>
      </c>
      <c r="AO684" s="1224"/>
      <c r="AP684" s="1230">
        <v>354</v>
      </c>
      <c r="AQ684" s="1226">
        <f t="shared" si="951"/>
        <v>0</v>
      </c>
      <c r="AR684" s="1230">
        <v>1067.04</v>
      </c>
      <c r="AS684" s="1226">
        <f t="shared" si="962"/>
        <v>0</v>
      </c>
      <c r="AT684" s="1173">
        <f t="shared" si="940"/>
        <v>0</v>
      </c>
      <c r="AU684" s="1224"/>
      <c r="AV684" s="1230">
        <v>354</v>
      </c>
      <c r="AW684" s="1226">
        <f t="shared" si="952"/>
        <v>0</v>
      </c>
      <c r="AX684" s="1230">
        <v>1067.04</v>
      </c>
      <c r="AY684" s="1226">
        <f t="shared" si="963"/>
        <v>0</v>
      </c>
      <c r="AZ684" s="1173">
        <f t="shared" si="941"/>
        <v>0</v>
      </c>
      <c r="BA684" s="1224"/>
      <c r="BB684" s="1229">
        <v>354</v>
      </c>
      <c r="BC684" s="1223">
        <f t="shared" si="953"/>
        <v>0</v>
      </c>
      <c r="BD684" s="1229">
        <v>1067.04</v>
      </c>
      <c r="BE684" s="1223">
        <f t="shared" si="964"/>
        <v>0</v>
      </c>
      <c r="BF684" s="1169">
        <f t="shared" si="942"/>
        <v>0</v>
      </c>
      <c r="BG684" s="1169"/>
      <c r="BH684" s="1166">
        <f t="shared" si="967"/>
        <v>0</v>
      </c>
      <c r="BI684" s="1229">
        <v>354</v>
      </c>
      <c r="BJ684" s="1223">
        <f t="shared" si="954"/>
        <v>0</v>
      </c>
      <c r="BK684" s="1229">
        <v>1067.04</v>
      </c>
      <c r="BL684" s="1223">
        <f t="shared" si="965"/>
        <v>0</v>
      </c>
      <c r="BM684" s="1169">
        <f t="shared" si="943"/>
        <v>0</v>
      </c>
      <c r="BN684" s="1166">
        <f t="shared" si="968"/>
        <v>158</v>
      </c>
      <c r="BO684" s="1229">
        <v>354</v>
      </c>
      <c r="BP684" s="1223">
        <f t="shared" si="955"/>
        <v>55932</v>
      </c>
      <c r="BQ684" s="1229">
        <v>1067.04</v>
      </c>
      <c r="BR684" s="1223">
        <f t="shared" si="966"/>
        <v>168592.32</v>
      </c>
      <c r="BS684" s="1169">
        <f t="shared" si="944"/>
        <v>224524.32</v>
      </c>
    </row>
    <row r="685" spans="1:203" s="1189" customFormat="1" hidden="1" outlineLevel="1" x14ac:dyDescent="0.2">
      <c r="A685" s="1307" t="s">
        <v>1821</v>
      </c>
      <c r="B685" s="1228" t="s">
        <v>1822</v>
      </c>
      <c r="C685" s="1173" t="s">
        <v>32</v>
      </c>
      <c r="D685" s="1173">
        <v>360</v>
      </c>
      <c r="E685" s="1229">
        <v>354</v>
      </c>
      <c r="F685" s="1223">
        <f t="shared" si="945"/>
        <v>127440</v>
      </c>
      <c r="G685" s="1229">
        <v>2099.5100000000002</v>
      </c>
      <c r="H685" s="1223">
        <f t="shared" si="956"/>
        <v>755823.60000000009</v>
      </c>
      <c r="I685" s="1169">
        <f t="shared" si="934"/>
        <v>883263.60000000009</v>
      </c>
      <c r="J685" s="1169"/>
      <c r="K685" s="1224"/>
      <c r="L685" s="1230">
        <v>354</v>
      </c>
      <c r="M685" s="1226">
        <f t="shared" si="946"/>
        <v>0</v>
      </c>
      <c r="N685" s="1230">
        <v>2099.5100000000002</v>
      </c>
      <c r="O685" s="1226">
        <f t="shared" si="957"/>
        <v>0</v>
      </c>
      <c r="P685" s="1173">
        <f t="shared" si="935"/>
        <v>0</v>
      </c>
      <c r="Q685" s="1224"/>
      <c r="R685" s="1230">
        <v>354</v>
      </c>
      <c r="S685" s="1226">
        <f t="shared" si="947"/>
        <v>0</v>
      </c>
      <c r="T685" s="1230">
        <v>2099.5100000000002</v>
      </c>
      <c r="U685" s="1226">
        <f t="shared" si="958"/>
        <v>0</v>
      </c>
      <c r="V685" s="1173">
        <f t="shared" si="936"/>
        <v>0</v>
      </c>
      <c r="W685" s="1226"/>
      <c r="X685" s="1230">
        <v>354</v>
      </c>
      <c r="Y685" s="1226">
        <f t="shared" si="948"/>
        <v>0</v>
      </c>
      <c r="Z685" s="1230">
        <v>2099.5100000000002</v>
      </c>
      <c r="AA685" s="1226">
        <f t="shared" si="959"/>
        <v>0</v>
      </c>
      <c r="AB685" s="1173">
        <f t="shared" si="937"/>
        <v>0</v>
      </c>
      <c r="AC685" s="1224"/>
      <c r="AD685" s="1230">
        <v>354</v>
      </c>
      <c r="AE685" s="1226">
        <f t="shared" si="949"/>
        <v>0</v>
      </c>
      <c r="AF685" s="1230">
        <v>2099.5100000000002</v>
      </c>
      <c r="AG685" s="1226">
        <f t="shared" si="960"/>
        <v>0</v>
      </c>
      <c r="AH685" s="1173">
        <f t="shared" si="938"/>
        <v>0</v>
      </c>
      <c r="AI685" s="1224"/>
      <c r="AJ685" s="1230">
        <v>354</v>
      </c>
      <c r="AK685" s="1226">
        <f t="shared" si="950"/>
        <v>0</v>
      </c>
      <c r="AL685" s="1230">
        <v>2099.5100000000002</v>
      </c>
      <c r="AM685" s="1226">
        <f t="shared" si="961"/>
        <v>0</v>
      </c>
      <c r="AN685" s="1173">
        <f t="shared" si="939"/>
        <v>0</v>
      </c>
      <c r="AO685" s="1224"/>
      <c r="AP685" s="1230">
        <v>354</v>
      </c>
      <c r="AQ685" s="1226">
        <f t="shared" si="951"/>
        <v>0</v>
      </c>
      <c r="AR685" s="1230">
        <v>2099.5100000000002</v>
      </c>
      <c r="AS685" s="1226">
        <f t="shared" si="962"/>
        <v>0</v>
      </c>
      <c r="AT685" s="1173">
        <f t="shared" si="940"/>
        <v>0</v>
      </c>
      <c r="AU685" s="1224"/>
      <c r="AV685" s="1230">
        <v>354</v>
      </c>
      <c r="AW685" s="1226">
        <f t="shared" si="952"/>
        <v>0</v>
      </c>
      <c r="AX685" s="1230">
        <v>2099.5100000000002</v>
      </c>
      <c r="AY685" s="1226">
        <f t="shared" si="963"/>
        <v>0</v>
      </c>
      <c r="AZ685" s="1173">
        <f t="shared" si="941"/>
        <v>0</v>
      </c>
      <c r="BA685" s="1224"/>
      <c r="BB685" s="1229">
        <v>354</v>
      </c>
      <c r="BC685" s="1223">
        <f t="shared" si="953"/>
        <v>0</v>
      </c>
      <c r="BD685" s="1229">
        <v>2099.5100000000002</v>
      </c>
      <c r="BE685" s="1223">
        <f t="shared" si="964"/>
        <v>0</v>
      </c>
      <c r="BF685" s="1169">
        <f t="shared" si="942"/>
        <v>0</v>
      </c>
      <c r="BG685" s="1169"/>
      <c r="BH685" s="1166">
        <f t="shared" si="967"/>
        <v>0</v>
      </c>
      <c r="BI685" s="1229">
        <v>354</v>
      </c>
      <c r="BJ685" s="1223">
        <f t="shared" si="954"/>
        <v>0</v>
      </c>
      <c r="BK685" s="1229">
        <v>2099.5100000000002</v>
      </c>
      <c r="BL685" s="1223">
        <f t="shared" si="965"/>
        <v>0</v>
      </c>
      <c r="BM685" s="1169">
        <f t="shared" si="943"/>
        <v>0</v>
      </c>
      <c r="BN685" s="1166">
        <f t="shared" si="968"/>
        <v>360</v>
      </c>
      <c r="BO685" s="1229">
        <v>354</v>
      </c>
      <c r="BP685" s="1223">
        <f t="shared" si="955"/>
        <v>127440</v>
      </c>
      <c r="BQ685" s="1229">
        <v>2099.5100000000002</v>
      </c>
      <c r="BR685" s="1223">
        <f t="shared" si="966"/>
        <v>755823.60000000009</v>
      </c>
      <c r="BS685" s="1169">
        <f t="shared" si="944"/>
        <v>883263.60000000009</v>
      </c>
    </row>
    <row r="686" spans="1:203" s="1242" customFormat="1" ht="15.75" hidden="1" customHeight="1" x14ac:dyDescent="0.2">
      <c r="A686" s="1205" t="s">
        <v>541</v>
      </c>
      <c r="B686" s="1148" t="s">
        <v>542</v>
      </c>
      <c r="C686" s="1149"/>
      <c r="D686" s="1150"/>
      <c r="E686" s="1151"/>
      <c r="F686" s="1206">
        <f>F687+F688+F689+F690+F691+F692+F693+F694+F695+F696+F697+F698+F699+F700+F701+F702+F703+F704+F705+F706+F707+F708</f>
        <v>660922.80000000005</v>
      </c>
      <c r="G686" s="1207"/>
      <c r="H686" s="1206">
        <f>H687+H688+H689+H690+H691+H692+H693+H694+H695+H696+H697+H698+H699+H700+H701+H702+H703+H704+H705+H706+H707+H708</f>
        <v>1416983.2999999998</v>
      </c>
      <c r="I686" s="1206">
        <f>I687+I688+I689+I690+I691+I692+I693+I694+I695+I696+I697+I698+I699+I700+I701+I702+I703+I704+I705+I706+I707+I708</f>
        <v>2077906.0999999999</v>
      </c>
      <c r="J686" s="1155"/>
      <c r="K686" s="1145"/>
      <c r="L686" s="1156"/>
      <c r="M686" s="1208">
        <f>M687+M688+M689+M690+M691+M692+M693+M694+M695+M696+M697+M698+M699+M700+M701+M702+M703+M704+M705+M706+M707+M708</f>
        <v>0</v>
      </c>
      <c r="N686" s="1209"/>
      <c r="O686" s="1208">
        <f>O687+O688+O689+O690+O691+O692+O693+O694+O695+O696+O697+O698+O699+O700+O701+O702+O703+O704+O705+O706+O707+O708</f>
        <v>0</v>
      </c>
      <c r="P686" s="1208">
        <f>P687+P688+P689+P690+P691+P692+P693+P694+P695+P696+P697+P698+P699+P700+P701+P702+P703+P704+P705+P706+P707+P708</f>
        <v>0</v>
      </c>
      <c r="Q686" s="1145"/>
      <c r="R686" s="1156"/>
      <c r="S686" s="1208">
        <f>S687+S688+S689+S690+S691+S692+S693+S694+S695+S696+S697+S698+S699+S700+S701+S702+S703+S704+S705+S706+S707+S708</f>
        <v>0</v>
      </c>
      <c r="T686" s="1209"/>
      <c r="U686" s="1208">
        <f>U687+U688+U689+U690+U691+U692+U693+U694+U695+U696+U697+U698+U699+U700+U701+U702+U703+U704+U705+U706+U707+U708</f>
        <v>0</v>
      </c>
      <c r="V686" s="1208">
        <f>V687+V688+V689+V690+V691+V692+V693+V694+V695+V696+V697+V698+V699+V700+V701+V702+V703+V704+V705+V706+V707+V708</f>
        <v>0</v>
      </c>
      <c r="W686" s="1145"/>
      <c r="X686" s="1156"/>
      <c r="Y686" s="1208">
        <f>Y687+Y688+Y689+Y690+Y691+Y692+Y693+Y694+Y695+Y696+Y697+Y698+Y699+Y700+Y701+Y702+Y703+Y704+Y705+Y706+Y707+Y708</f>
        <v>0</v>
      </c>
      <c r="Z686" s="1209"/>
      <c r="AA686" s="1208">
        <f>AA687+AA688+AA689+AA690+AA691+AA692+AA693+AA694+AA695+AA696+AA697+AA698+AA699+AA700+AA701+AA702+AA703+AA704+AA705+AA706+AA707+AA708</f>
        <v>0</v>
      </c>
      <c r="AB686" s="1208">
        <f>AB687+AB688+AB689+AB690+AB691+AB692+AB693+AB694+AB695+AB696+AB697+AB698+AB699+AB700+AB701+AB702+AB703+AB704+AB705+AB706+AB707+AB708</f>
        <v>0</v>
      </c>
      <c r="AC686" s="1145"/>
      <c r="AD686" s="1156"/>
      <c r="AE686" s="1208">
        <f>AE687+AE688+AE689+AE690+AE691+AE692+AE693+AE694+AE695+AE696+AE697+AE698+AE699+AE700+AE701+AE702+AE703+AE704+AE705+AE706+AE707+AE708</f>
        <v>0</v>
      </c>
      <c r="AF686" s="1209"/>
      <c r="AG686" s="1208">
        <f>AG687+AG688+AG689+AG690+AG691+AG692+AG693+AG694+AG695+AG696+AG697+AG698+AG699+AG700+AG701+AG702+AG703+AG704+AG705+AG706+AG707+AG708</f>
        <v>0</v>
      </c>
      <c r="AH686" s="1208">
        <f>AH687+AH688+AH689+AH690+AH691+AH692+AH693+AH694+AH695+AH696+AH697+AH698+AH699+AH700+AH701+AH702+AH703+AH704+AH705+AH706+AH707+AH708</f>
        <v>0</v>
      </c>
      <c r="AI686" s="1145"/>
      <c r="AJ686" s="1156"/>
      <c r="AK686" s="1208">
        <f>AK687+AK688+AK689+AK690+AK691+AK692+AK693+AK694+AK695+AK696+AK697+AK698+AK699+AK700+AK701+AK702+AK703+AK704+AK705+AK706+AK707+AK708</f>
        <v>0</v>
      </c>
      <c r="AL686" s="1209"/>
      <c r="AM686" s="1208">
        <f>AM687+AM688+AM689+AM690+AM691+AM692+AM693+AM694+AM695+AM696+AM697+AM698+AM699+AM700+AM701+AM702+AM703+AM704+AM705+AM706+AM707+AM708</f>
        <v>0</v>
      </c>
      <c r="AN686" s="1208">
        <f>AN687+AN688+AN689+AN690+AN691+AN692+AN693+AN694+AN695+AN696+AN697+AN698+AN699+AN700+AN701+AN702+AN703+AN704+AN705+AN706+AN707+AN708</f>
        <v>0</v>
      </c>
      <c r="AO686" s="1145"/>
      <c r="AP686" s="1156"/>
      <c r="AQ686" s="1208">
        <f>AQ687+AQ688+AQ689+AQ690+AQ691+AQ692+AQ693+AQ694+AQ695+AQ696+AQ697+AQ698+AQ699+AQ700+AQ701+AQ702+AQ703+AQ704+AQ705+AQ706+AQ707+AQ708</f>
        <v>0</v>
      </c>
      <c r="AR686" s="1209"/>
      <c r="AS686" s="1208">
        <f>AS687+AS688+AS689+AS690+AS691+AS692+AS693+AS694+AS695+AS696+AS697+AS698+AS699+AS700+AS701+AS702+AS703+AS704+AS705+AS706+AS707+AS708</f>
        <v>0</v>
      </c>
      <c r="AT686" s="1208">
        <f>AT687+AT688+AT689+AT690+AT691+AT692+AT693+AT694+AT695+AT696+AT697+AT698+AT699+AT700+AT701+AT702+AT703+AT704+AT705+AT706+AT707+AT708</f>
        <v>0</v>
      </c>
      <c r="AU686" s="1145"/>
      <c r="AV686" s="1156"/>
      <c r="AW686" s="1208">
        <f>AW687+AW688+AW689+AW690+AW691+AW692+AW693+AW694+AW695+AW696+AW697+AW698+AW699+AW700+AW701+AW702+AW703+AW704+AW705+AW706+AW707+AW708</f>
        <v>0</v>
      </c>
      <c r="AX686" s="1209"/>
      <c r="AY686" s="1208">
        <f>AY687+AY688+AY689+AY690+AY691+AY692+AY693+AY694+AY695+AY696+AY697+AY698+AY699+AY700+AY701+AY702+AY703+AY704+AY705+AY706+AY707+AY708</f>
        <v>0</v>
      </c>
      <c r="AZ686" s="1208">
        <f>AZ687+AZ688+AZ689+AZ690+AZ691+AZ692+AZ693+AZ694+AZ695+AZ696+AZ697+AZ698+AZ699+AZ700+AZ701+AZ702+AZ703+AZ704+AZ705+AZ706+AZ707+AZ708</f>
        <v>0</v>
      </c>
      <c r="BA686" s="1145"/>
      <c r="BB686" s="1151"/>
      <c r="BC686" s="1206">
        <f>BC687+BC688+BC689+BC690+BC691+BC692+BC693+BC694+BC695+BC696+BC697+BC698+BC699+BC700+BC701+BC702+BC703+BC704+BC705+BC706+BC707+BC708</f>
        <v>0</v>
      </c>
      <c r="BD686" s="1207"/>
      <c r="BE686" s="1206">
        <f>BE687+BE688+BE689+BE690+BE691+BE692+BE693+BE694+BE695+BE696+BE697+BE698+BE699+BE700+BE701+BE702+BE703+BE704+BE705+BE706+BE707+BE708</f>
        <v>0</v>
      </c>
      <c r="BF686" s="1206">
        <f>BF687+BF688+BF689+BF690+BF691+BF692+BF693+BF694+BF695+BF696+BF697+BF698+BF699+BF700+BF701+BF702+BF703+BF704+BF705+BF706+BF707+BF708</f>
        <v>0</v>
      </c>
      <c r="BG686" s="1155"/>
      <c r="BH686" s="1166">
        <f t="shared" si="967"/>
        <v>0</v>
      </c>
      <c r="BI686" s="1151"/>
      <c r="BJ686" s="1206">
        <f>BJ687+BJ688+BJ689+BJ690+BJ691+BJ692+BJ693+BJ694+BJ695+BJ696+BJ697+BJ698+BJ699+BJ700+BJ701+BJ702+BJ703+BJ704+BJ705+BJ706+BJ707+BJ708</f>
        <v>0</v>
      </c>
      <c r="BK686" s="1207"/>
      <c r="BL686" s="1206">
        <f>BL687+BL688+BL689+BL690+BL691+BL692+BL693+BL694+BL695+BL696+BL697+BL698+BL699+BL700+BL701+BL702+BL703+BL704+BL705+BL706+BL707+BL708</f>
        <v>0</v>
      </c>
      <c r="BM686" s="1206">
        <f>BM687+BM688+BM689+BM690+BM691+BM692+BM693+BM694+BM695+BM696+BM697+BM698+BM699+BM700+BM701+BM702+BM703+BM704+BM705+BM706+BM707+BM708</f>
        <v>0</v>
      </c>
      <c r="BN686" s="1166">
        <f t="shared" si="968"/>
        <v>0</v>
      </c>
      <c r="BO686" s="1151"/>
      <c r="BP686" s="1206">
        <f>BP687+BP688+BP689+BP690+BP691+BP692+BP693+BP694+BP695+BP696+BP697+BP698+BP699+BP700+BP701+BP702+BP703+BP704+BP705+BP706+BP707+BP708</f>
        <v>660922.80000000005</v>
      </c>
      <c r="BQ686" s="1207"/>
      <c r="BR686" s="1206">
        <f>BR687+BR688+BR689+BR690+BR691+BR692+BR693+BR694+BR695+BR696+BR697+BR698+BR699+BR700+BR701+BR702+BR703+BR704+BR705+BR706+BR707+BR708</f>
        <v>1416983.2999999998</v>
      </c>
      <c r="BS686" s="1206">
        <f>BS687+BS688+BS689+BS690+BS691+BS692+BS693+BS694+BS695+BS696+BS697+BS698+BS699+BS700+BS701+BS702+BS703+BS704+BS705+BS706+BS707+BS708</f>
        <v>2077906.0999999999</v>
      </c>
      <c r="BT686" s="1125"/>
      <c r="BU686" s="1125"/>
      <c r="BV686" s="1125"/>
      <c r="BW686" s="1125"/>
      <c r="BX686" s="1125"/>
      <c r="BY686" s="1125"/>
      <c r="BZ686" s="1125"/>
      <c r="CA686" s="1125"/>
      <c r="CB686" s="1125"/>
      <c r="CC686" s="1125"/>
      <c r="CD686" s="1125"/>
      <c r="CE686" s="1125"/>
      <c r="CF686" s="1125"/>
      <c r="CG686" s="1125"/>
      <c r="CH686" s="1125"/>
      <c r="CI686" s="1125"/>
      <c r="CJ686" s="1125"/>
      <c r="CK686" s="1125"/>
      <c r="CL686" s="1125"/>
      <c r="CM686" s="1125"/>
      <c r="CN686" s="1125"/>
      <c r="CO686" s="1125"/>
      <c r="CP686" s="1125"/>
      <c r="CQ686" s="1125"/>
      <c r="CR686" s="1125"/>
      <c r="CS686" s="1125"/>
      <c r="CT686" s="1125"/>
      <c r="CU686" s="1125"/>
      <c r="CV686" s="1125"/>
      <c r="CW686" s="1125"/>
      <c r="CX686" s="1125"/>
      <c r="CY686" s="1125"/>
      <c r="CZ686" s="1125"/>
      <c r="DA686" s="1125"/>
      <c r="DB686" s="1125"/>
      <c r="DC686" s="1125"/>
      <c r="DD686" s="1125"/>
      <c r="DE686" s="1125"/>
      <c r="DF686" s="1125"/>
      <c r="DG686" s="1125"/>
      <c r="DH686" s="1125"/>
      <c r="DI686" s="1125"/>
      <c r="DJ686" s="1125"/>
      <c r="DK686" s="1125"/>
      <c r="DL686" s="1125"/>
      <c r="DM686" s="1125"/>
      <c r="DN686" s="1125"/>
      <c r="DO686" s="1125"/>
      <c r="DP686" s="1125"/>
      <c r="DQ686" s="1125"/>
      <c r="DR686" s="1125"/>
      <c r="DS686" s="1125"/>
      <c r="DT686" s="1125"/>
      <c r="DU686" s="1125"/>
      <c r="DV686" s="1125"/>
      <c r="DW686" s="1125"/>
      <c r="DX686" s="1125"/>
      <c r="DY686" s="1125"/>
      <c r="DZ686" s="1125"/>
      <c r="EA686" s="1125"/>
      <c r="EB686" s="1125"/>
      <c r="EC686" s="1125"/>
      <c r="ED686" s="1125"/>
      <c r="EE686" s="1125"/>
      <c r="EF686" s="1125"/>
      <c r="EG686" s="1125"/>
      <c r="EH686" s="1125"/>
      <c r="EI686" s="1125"/>
      <c r="EJ686" s="1125"/>
      <c r="EK686" s="1125"/>
      <c r="EL686" s="1125"/>
      <c r="EM686" s="1125"/>
      <c r="EN686" s="1125"/>
      <c r="EO686" s="1125"/>
      <c r="EP686" s="1125"/>
      <c r="EQ686" s="1125"/>
      <c r="ER686" s="1125"/>
      <c r="ES686" s="1125"/>
      <c r="ET686" s="1125"/>
      <c r="EU686" s="1125"/>
      <c r="EV686" s="1125"/>
      <c r="EW686" s="1125"/>
      <c r="EX686" s="1125"/>
      <c r="EY686" s="1125"/>
      <c r="EZ686" s="1125"/>
      <c r="FA686" s="1125"/>
      <c r="FB686" s="1125"/>
      <c r="FC686" s="1125"/>
      <c r="FD686" s="1125"/>
      <c r="FE686" s="1125"/>
      <c r="FF686" s="1125"/>
      <c r="FG686" s="1125"/>
      <c r="FH686" s="1125"/>
      <c r="FI686" s="1125"/>
      <c r="FJ686" s="1125"/>
      <c r="FK686" s="1125"/>
      <c r="FL686" s="1125"/>
      <c r="FM686" s="1125"/>
      <c r="FN686" s="1125"/>
      <c r="FO686" s="1125"/>
      <c r="FP686" s="1125"/>
      <c r="FQ686" s="1125"/>
      <c r="FR686" s="1125"/>
      <c r="FS686" s="1125"/>
      <c r="FT686" s="1125"/>
      <c r="FU686" s="1125"/>
      <c r="FV686" s="1125"/>
      <c r="FW686" s="1125"/>
      <c r="FX686" s="1125"/>
      <c r="FY686" s="1125"/>
      <c r="FZ686" s="1125"/>
      <c r="GA686" s="1125"/>
      <c r="GB686" s="1125"/>
      <c r="GC686" s="1125"/>
      <c r="GD686" s="1125"/>
      <c r="GE686" s="1125"/>
      <c r="GF686" s="1125"/>
      <c r="GG686" s="1125"/>
      <c r="GH686" s="1125"/>
      <c r="GI686" s="1125"/>
      <c r="GJ686" s="1125"/>
      <c r="GK686" s="1125"/>
      <c r="GL686" s="1125"/>
      <c r="GM686" s="1125"/>
      <c r="GN686" s="1125"/>
      <c r="GO686" s="1125"/>
      <c r="GP686" s="1125"/>
      <c r="GQ686" s="1125"/>
      <c r="GR686" s="1125"/>
      <c r="GS686" s="1125"/>
      <c r="GT686" s="1125"/>
      <c r="GU686" s="1125"/>
    </row>
    <row r="687" spans="1:203" s="1236" customFormat="1" hidden="1" outlineLevel="1" x14ac:dyDescent="0.2">
      <c r="A687" s="1307" t="s">
        <v>840</v>
      </c>
      <c r="B687" s="1252" t="s">
        <v>1823</v>
      </c>
      <c r="C687" s="1226" t="s">
        <v>1261</v>
      </c>
      <c r="D687" s="1226">
        <v>1</v>
      </c>
      <c r="E687" s="1222">
        <v>5502</v>
      </c>
      <c r="F687" s="1223">
        <f>D687*E687</f>
        <v>5502</v>
      </c>
      <c r="G687" s="1222">
        <v>87964</v>
      </c>
      <c r="H687" s="1223">
        <f>D687*G687</f>
        <v>87964</v>
      </c>
      <c r="I687" s="1223">
        <f t="shared" ref="I687:I708" si="969">E687*D687+G687*D687</f>
        <v>93466</v>
      </c>
      <c r="J687" s="1223"/>
      <c r="K687" s="1224"/>
      <c r="L687" s="1225">
        <v>5502</v>
      </c>
      <c r="M687" s="1226">
        <f>K687*L687</f>
        <v>0</v>
      </c>
      <c r="N687" s="1225">
        <v>87964</v>
      </c>
      <c r="O687" s="1226">
        <f>K687*N687</f>
        <v>0</v>
      </c>
      <c r="P687" s="1226">
        <f t="shared" ref="P687:P708" si="970">L687*K687+N687*K687</f>
        <v>0</v>
      </c>
      <c r="Q687" s="1224"/>
      <c r="R687" s="1225">
        <v>5502</v>
      </c>
      <c r="S687" s="1226">
        <f>Q687*R687</f>
        <v>0</v>
      </c>
      <c r="T687" s="1225">
        <v>87964</v>
      </c>
      <c r="U687" s="1226">
        <f>Q687*T687</f>
        <v>0</v>
      </c>
      <c r="V687" s="1226">
        <f t="shared" ref="V687:V708" si="971">R687*Q687+T687*Q687</f>
        <v>0</v>
      </c>
      <c r="W687" s="1224"/>
      <c r="X687" s="1225">
        <v>5502</v>
      </c>
      <c r="Y687" s="1226">
        <f>W687*X687</f>
        <v>0</v>
      </c>
      <c r="Z687" s="1225">
        <v>87964</v>
      </c>
      <c r="AA687" s="1226">
        <f>W687*Z687</f>
        <v>0</v>
      </c>
      <c r="AB687" s="1226">
        <f t="shared" ref="AB687:AB708" si="972">X687*W687+Z687*W687</f>
        <v>0</v>
      </c>
      <c r="AC687" s="1224"/>
      <c r="AD687" s="1225">
        <v>5502</v>
      </c>
      <c r="AE687" s="1226">
        <f>AC687*AD687</f>
        <v>0</v>
      </c>
      <c r="AF687" s="1225">
        <v>87964</v>
      </c>
      <c r="AG687" s="1226">
        <f>AC687*AF687</f>
        <v>0</v>
      </c>
      <c r="AH687" s="1226">
        <f t="shared" ref="AH687:AH708" si="973">AD687*AC687+AF687*AC687</f>
        <v>0</v>
      </c>
      <c r="AI687" s="1224"/>
      <c r="AJ687" s="1225">
        <v>5502</v>
      </c>
      <c r="AK687" s="1226">
        <f>AI687*AJ687</f>
        <v>0</v>
      </c>
      <c r="AL687" s="1225">
        <v>87964</v>
      </c>
      <c r="AM687" s="1226">
        <f>AI687*AL687</f>
        <v>0</v>
      </c>
      <c r="AN687" s="1226">
        <f t="shared" ref="AN687:AN708" si="974">AJ687*AI687+AL687*AI687</f>
        <v>0</v>
      </c>
      <c r="AO687" s="1224"/>
      <c r="AP687" s="1225">
        <v>5502</v>
      </c>
      <c r="AQ687" s="1226">
        <f>AO687*AP687</f>
        <v>0</v>
      </c>
      <c r="AR687" s="1225">
        <v>87964</v>
      </c>
      <c r="AS687" s="1226">
        <f>AO687*AR687</f>
        <v>0</v>
      </c>
      <c r="AT687" s="1226">
        <f t="shared" ref="AT687:AT708" si="975">AP687*AO687+AR687*AO687</f>
        <v>0</v>
      </c>
      <c r="AU687" s="1224"/>
      <c r="AV687" s="1225">
        <v>5502</v>
      </c>
      <c r="AW687" s="1226">
        <f>AU687*AV687</f>
        <v>0</v>
      </c>
      <c r="AX687" s="1225">
        <v>87964</v>
      </c>
      <c r="AY687" s="1226">
        <f>AU687*AX687</f>
        <v>0</v>
      </c>
      <c r="AZ687" s="1226">
        <f t="shared" ref="AZ687:AZ708" si="976">AV687*AU687+AX687*AU687</f>
        <v>0</v>
      </c>
      <c r="BA687" s="1224"/>
      <c r="BB687" s="1222">
        <v>5502</v>
      </c>
      <c r="BC687" s="1223">
        <f>BA687*BB687</f>
        <v>0</v>
      </c>
      <c r="BD687" s="1222">
        <v>87964</v>
      </c>
      <c r="BE687" s="1223">
        <f>BA687*BD687</f>
        <v>0</v>
      </c>
      <c r="BF687" s="1223">
        <f t="shared" ref="BF687:BF708" si="977">BB687*BA687+BD687*BA687</f>
        <v>0</v>
      </c>
      <c r="BG687" s="1223"/>
      <c r="BH687" s="1166">
        <f t="shared" si="967"/>
        <v>0</v>
      </c>
      <c r="BI687" s="1222">
        <v>5502</v>
      </c>
      <c r="BJ687" s="1223">
        <f>BH687*BI687</f>
        <v>0</v>
      </c>
      <c r="BK687" s="1222">
        <v>87964</v>
      </c>
      <c r="BL687" s="1223">
        <f>BH687*BK687</f>
        <v>0</v>
      </c>
      <c r="BM687" s="1223">
        <f t="shared" ref="BM687:BM708" si="978">BI687*BH687+BK687*BH687</f>
        <v>0</v>
      </c>
      <c r="BN687" s="1166">
        <f t="shared" si="968"/>
        <v>1</v>
      </c>
      <c r="BO687" s="1222">
        <v>5502</v>
      </c>
      <c r="BP687" s="1223">
        <f>BN687*BO687</f>
        <v>5502</v>
      </c>
      <c r="BQ687" s="1222">
        <v>87964</v>
      </c>
      <c r="BR687" s="1223">
        <f>BN687*BQ687</f>
        <v>87964</v>
      </c>
      <c r="BS687" s="1223">
        <f t="shared" ref="BS687:BS708" si="979">BO687*BN687+BQ687*BN687</f>
        <v>93466</v>
      </c>
      <c r="BT687" s="1189"/>
      <c r="BU687" s="1189"/>
      <c r="BV687" s="1189"/>
      <c r="BW687" s="1189"/>
      <c r="BX687" s="1189"/>
      <c r="BY687" s="1189"/>
      <c r="BZ687" s="1189"/>
      <c r="CA687" s="1189"/>
      <c r="CB687" s="1189"/>
      <c r="CC687" s="1189"/>
      <c r="CD687" s="1189"/>
      <c r="CE687" s="1189"/>
      <c r="CF687" s="1189"/>
      <c r="CG687" s="1189"/>
      <c r="CH687" s="1189"/>
      <c r="CI687" s="1189"/>
      <c r="CJ687" s="1189"/>
      <c r="CK687" s="1189"/>
      <c r="CL687" s="1189"/>
      <c r="CM687" s="1189"/>
      <c r="CN687" s="1189"/>
      <c r="CO687" s="1189"/>
      <c r="CP687" s="1189"/>
      <c r="CQ687" s="1189"/>
      <c r="CR687" s="1189"/>
      <c r="CS687" s="1189"/>
      <c r="CT687" s="1189"/>
      <c r="CU687" s="1189"/>
      <c r="CV687" s="1189"/>
      <c r="CW687" s="1189"/>
      <c r="CX687" s="1189"/>
      <c r="CY687" s="1189"/>
      <c r="CZ687" s="1189"/>
      <c r="DA687" s="1189"/>
      <c r="DB687" s="1189"/>
      <c r="DC687" s="1189"/>
      <c r="DD687" s="1189"/>
      <c r="DE687" s="1189"/>
      <c r="DF687" s="1189"/>
      <c r="DG687" s="1189"/>
      <c r="DH687" s="1189"/>
      <c r="DI687" s="1189"/>
      <c r="DJ687" s="1189"/>
      <c r="DK687" s="1189"/>
      <c r="DL687" s="1189"/>
      <c r="DM687" s="1189"/>
      <c r="DN687" s="1189"/>
      <c r="DO687" s="1189"/>
      <c r="DP687" s="1189"/>
      <c r="DQ687" s="1189"/>
      <c r="DR687" s="1189"/>
      <c r="DS687" s="1189"/>
      <c r="DT687" s="1189"/>
      <c r="DU687" s="1189"/>
      <c r="DV687" s="1189"/>
      <c r="DW687" s="1189"/>
      <c r="DX687" s="1189"/>
      <c r="DY687" s="1189"/>
      <c r="DZ687" s="1189"/>
      <c r="EA687" s="1189"/>
      <c r="EB687" s="1189"/>
      <c r="EC687" s="1189"/>
      <c r="ED687" s="1189"/>
      <c r="EE687" s="1189"/>
      <c r="EF687" s="1189"/>
      <c r="EG687" s="1189"/>
      <c r="EH687" s="1189"/>
      <c r="EI687" s="1189"/>
      <c r="EJ687" s="1189"/>
      <c r="EK687" s="1189"/>
      <c r="EL687" s="1189"/>
      <c r="EM687" s="1189"/>
      <c r="EN687" s="1189"/>
      <c r="EO687" s="1189"/>
      <c r="EP687" s="1189"/>
      <c r="EQ687" s="1189"/>
      <c r="ER687" s="1189"/>
      <c r="ES687" s="1189"/>
      <c r="ET687" s="1189"/>
      <c r="EU687" s="1189"/>
      <c r="EV687" s="1189"/>
      <c r="EW687" s="1189"/>
      <c r="EX687" s="1189"/>
      <c r="EY687" s="1189"/>
      <c r="EZ687" s="1189"/>
      <c r="FA687" s="1189"/>
      <c r="FB687" s="1189"/>
      <c r="FC687" s="1189"/>
      <c r="FD687" s="1189"/>
      <c r="FE687" s="1189"/>
      <c r="FF687" s="1189"/>
      <c r="FG687" s="1189"/>
      <c r="FH687" s="1189"/>
      <c r="FI687" s="1189"/>
      <c r="FJ687" s="1189"/>
      <c r="FK687" s="1189"/>
      <c r="FL687" s="1189"/>
      <c r="FM687" s="1189"/>
      <c r="FN687" s="1189"/>
      <c r="FO687" s="1189"/>
      <c r="FP687" s="1189"/>
      <c r="FQ687" s="1189"/>
      <c r="FR687" s="1189"/>
      <c r="FS687" s="1189"/>
      <c r="FT687" s="1189"/>
      <c r="FU687" s="1189"/>
      <c r="FV687" s="1189"/>
      <c r="FW687" s="1189"/>
      <c r="FX687" s="1189"/>
      <c r="FY687" s="1189"/>
      <c r="FZ687" s="1189"/>
      <c r="GA687" s="1189"/>
      <c r="GB687" s="1189"/>
      <c r="GC687" s="1189"/>
      <c r="GD687" s="1189"/>
      <c r="GE687" s="1189"/>
      <c r="GF687" s="1189"/>
      <c r="GG687" s="1189"/>
      <c r="GH687" s="1189"/>
      <c r="GI687" s="1189"/>
      <c r="GJ687" s="1189"/>
      <c r="GK687" s="1189"/>
      <c r="GL687" s="1189"/>
      <c r="GM687" s="1189"/>
      <c r="GN687" s="1189"/>
      <c r="GO687" s="1189"/>
      <c r="GP687" s="1189"/>
      <c r="GQ687" s="1189"/>
      <c r="GR687" s="1189"/>
      <c r="GS687" s="1189"/>
      <c r="GT687" s="1189"/>
      <c r="GU687" s="1189"/>
    </row>
    <row r="688" spans="1:203" s="1189" customFormat="1" ht="28.5" hidden="1" outlineLevel="1" x14ac:dyDescent="0.2">
      <c r="A688" s="1307" t="s">
        <v>1027</v>
      </c>
      <c r="B688" s="1228" t="s">
        <v>1824</v>
      </c>
      <c r="C688" s="1173" t="s">
        <v>32</v>
      </c>
      <c r="D688" s="1173">
        <v>70</v>
      </c>
      <c r="E688" s="1229">
        <v>314.39999999999998</v>
      </c>
      <c r="F688" s="1223">
        <f t="shared" ref="F688:F694" si="980">D688*E688</f>
        <v>22008</v>
      </c>
      <c r="G688" s="1229">
        <v>2519.4</v>
      </c>
      <c r="H688" s="1223">
        <f t="shared" ref="H688:H707" si="981">D688*G688</f>
        <v>176358</v>
      </c>
      <c r="I688" s="1169">
        <f t="shared" si="969"/>
        <v>198366</v>
      </c>
      <c r="J688" s="1169"/>
      <c r="K688" s="1224"/>
      <c r="L688" s="1230">
        <v>314.39999999999998</v>
      </c>
      <c r="M688" s="1226">
        <f t="shared" ref="M688:M694" si="982">K688*L688</f>
        <v>0</v>
      </c>
      <c r="N688" s="1230">
        <v>2519.4</v>
      </c>
      <c r="O688" s="1226">
        <f t="shared" ref="O688:O707" si="983">K688*N688</f>
        <v>0</v>
      </c>
      <c r="P688" s="1173">
        <f t="shared" si="970"/>
        <v>0</v>
      </c>
      <c r="Q688" s="1224"/>
      <c r="R688" s="1230">
        <v>314.39999999999998</v>
      </c>
      <c r="S688" s="1226">
        <f t="shared" ref="S688:S694" si="984">Q688*R688</f>
        <v>0</v>
      </c>
      <c r="T688" s="1230">
        <v>2519.4</v>
      </c>
      <c r="U688" s="1226">
        <f t="shared" ref="U688:U707" si="985">Q688*T688</f>
        <v>0</v>
      </c>
      <c r="V688" s="1173">
        <f t="shared" si="971"/>
        <v>0</v>
      </c>
      <c r="W688" s="1224"/>
      <c r="X688" s="1230">
        <v>314.39999999999998</v>
      </c>
      <c r="Y688" s="1226">
        <f t="shared" ref="Y688:Y694" si="986">W688*X688</f>
        <v>0</v>
      </c>
      <c r="Z688" s="1230">
        <v>2519.4</v>
      </c>
      <c r="AA688" s="1226">
        <f t="shared" ref="AA688:AA707" si="987">W688*Z688</f>
        <v>0</v>
      </c>
      <c r="AB688" s="1173">
        <f t="shared" si="972"/>
        <v>0</v>
      </c>
      <c r="AC688" s="1224"/>
      <c r="AD688" s="1230">
        <v>314.39999999999998</v>
      </c>
      <c r="AE688" s="1226">
        <f t="shared" ref="AE688:AE694" si="988">AC688*AD688</f>
        <v>0</v>
      </c>
      <c r="AF688" s="1230">
        <v>2519.4</v>
      </c>
      <c r="AG688" s="1226">
        <f t="shared" ref="AG688:AG707" si="989">AC688*AF688</f>
        <v>0</v>
      </c>
      <c r="AH688" s="1173">
        <f t="shared" si="973"/>
        <v>0</v>
      </c>
      <c r="AI688" s="1224"/>
      <c r="AJ688" s="1230">
        <v>314.39999999999998</v>
      </c>
      <c r="AK688" s="1226">
        <f t="shared" ref="AK688:AK694" si="990">AI688*AJ688</f>
        <v>0</v>
      </c>
      <c r="AL688" s="1230">
        <v>2519.4</v>
      </c>
      <c r="AM688" s="1226">
        <f t="shared" ref="AM688:AM707" si="991">AI688*AL688</f>
        <v>0</v>
      </c>
      <c r="AN688" s="1173">
        <f t="shared" si="974"/>
        <v>0</v>
      </c>
      <c r="AO688" s="1224"/>
      <c r="AP688" s="1230">
        <v>314.39999999999998</v>
      </c>
      <c r="AQ688" s="1226">
        <f t="shared" ref="AQ688:AQ694" si="992">AO688*AP688</f>
        <v>0</v>
      </c>
      <c r="AR688" s="1230">
        <v>2519.4</v>
      </c>
      <c r="AS688" s="1226">
        <f t="shared" ref="AS688:AS707" si="993">AO688*AR688</f>
        <v>0</v>
      </c>
      <c r="AT688" s="1173">
        <f t="shared" si="975"/>
        <v>0</v>
      </c>
      <c r="AU688" s="1224"/>
      <c r="AV688" s="1230">
        <v>314.39999999999998</v>
      </c>
      <c r="AW688" s="1226">
        <f t="shared" ref="AW688:AW694" si="994">AU688*AV688</f>
        <v>0</v>
      </c>
      <c r="AX688" s="1230">
        <v>2519.4</v>
      </c>
      <c r="AY688" s="1226">
        <f t="shared" ref="AY688:AY707" si="995">AU688*AX688</f>
        <v>0</v>
      </c>
      <c r="AZ688" s="1173">
        <f t="shared" si="976"/>
        <v>0</v>
      </c>
      <c r="BA688" s="1224"/>
      <c r="BB688" s="1229">
        <v>314.39999999999998</v>
      </c>
      <c r="BC688" s="1223">
        <f t="shared" ref="BC688:BC694" si="996">BA688*BB688</f>
        <v>0</v>
      </c>
      <c r="BD688" s="1229">
        <v>2519.4</v>
      </c>
      <c r="BE688" s="1223">
        <f t="shared" ref="BE688:BE707" si="997">BA688*BD688</f>
        <v>0</v>
      </c>
      <c r="BF688" s="1169">
        <f t="shared" si="977"/>
        <v>0</v>
      </c>
      <c r="BG688" s="1169"/>
      <c r="BH688" s="1166">
        <f t="shared" si="967"/>
        <v>0</v>
      </c>
      <c r="BI688" s="1229">
        <v>314.39999999999998</v>
      </c>
      <c r="BJ688" s="1223">
        <f t="shared" ref="BJ688:BJ694" si="998">BH688*BI688</f>
        <v>0</v>
      </c>
      <c r="BK688" s="1229">
        <v>2519.4</v>
      </c>
      <c r="BL688" s="1223">
        <f t="shared" ref="BL688:BL707" si="999">BH688*BK688</f>
        <v>0</v>
      </c>
      <c r="BM688" s="1169">
        <f t="shared" si="978"/>
        <v>0</v>
      </c>
      <c r="BN688" s="1166">
        <f t="shared" si="968"/>
        <v>70</v>
      </c>
      <c r="BO688" s="1229">
        <v>314.39999999999998</v>
      </c>
      <c r="BP688" s="1223">
        <f t="shared" ref="BP688:BP694" si="1000">BN688*BO688</f>
        <v>22008</v>
      </c>
      <c r="BQ688" s="1229">
        <v>2519.4</v>
      </c>
      <c r="BR688" s="1223">
        <f t="shared" ref="BR688:BR707" si="1001">BN688*BQ688</f>
        <v>176358</v>
      </c>
      <c r="BS688" s="1169">
        <f t="shared" si="979"/>
        <v>198366</v>
      </c>
    </row>
    <row r="689" spans="1:71" ht="28.5" hidden="1" outlineLevel="1" x14ac:dyDescent="0.2">
      <c r="A689" s="1307" t="s">
        <v>1028</v>
      </c>
      <c r="B689" s="1228" t="s">
        <v>1825</v>
      </c>
      <c r="C689" s="1173" t="s">
        <v>32</v>
      </c>
      <c r="D689" s="1173">
        <v>15</v>
      </c>
      <c r="E689" s="1229">
        <v>162.44</v>
      </c>
      <c r="F689" s="1223">
        <f t="shared" si="980"/>
        <v>2436.6</v>
      </c>
      <c r="G689" s="1229">
        <v>496.6</v>
      </c>
      <c r="H689" s="1223">
        <f t="shared" si="981"/>
        <v>7449</v>
      </c>
      <c r="I689" s="1169">
        <f t="shared" si="969"/>
        <v>9885.6</v>
      </c>
      <c r="J689" s="1169"/>
      <c r="K689" s="1224"/>
      <c r="L689" s="1230">
        <v>162.44</v>
      </c>
      <c r="M689" s="1226">
        <f t="shared" si="982"/>
        <v>0</v>
      </c>
      <c r="N689" s="1230">
        <v>496.6</v>
      </c>
      <c r="O689" s="1226">
        <f t="shared" si="983"/>
        <v>0</v>
      </c>
      <c r="P689" s="1173">
        <f t="shared" si="970"/>
        <v>0</v>
      </c>
      <c r="Q689" s="1224"/>
      <c r="R689" s="1230">
        <v>162.44</v>
      </c>
      <c r="S689" s="1226">
        <f t="shared" si="984"/>
        <v>0</v>
      </c>
      <c r="T689" s="1230">
        <v>496.6</v>
      </c>
      <c r="U689" s="1226">
        <f t="shared" si="985"/>
        <v>0</v>
      </c>
      <c r="V689" s="1173">
        <f t="shared" si="971"/>
        <v>0</v>
      </c>
      <c r="W689" s="1224"/>
      <c r="X689" s="1230">
        <v>162.44</v>
      </c>
      <c r="Y689" s="1226">
        <f t="shared" si="986"/>
        <v>0</v>
      </c>
      <c r="Z689" s="1230">
        <v>496.6</v>
      </c>
      <c r="AA689" s="1226">
        <f t="shared" si="987"/>
        <v>0</v>
      </c>
      <c r="AB689" s="1173">
        <f t="shared" si="972"/>
        <v>0</v>
      </c>
      <c r="AC689" s="1224"/>
      <c r="AD689" s="1230">
        <v>162.44</v>
      </c>
      <c r="AE689" s="1226">
        <f t="shared" si="988"/>
        <v>0</v>
      </c>
      <c r="AF689" s="1230">
        <v>496.6</v>
      </c>
      <c r="AG689" s="1226">
        <f t="shared" si="989"/>
        <v>0</v>
      </c>
      <c r="AH689" s="1173">
        <f t="shared" si="973"/>
        <v>0</v>
      </c>
      <c r="AI689" s="1224"/>
      <c r="AJ689" s="1230">
        <v>162.44</v>
      </c>
      <c r="AK689" s="1226">
        <f t="shared" si="990"/>
        <v>0</v>
      </c>
      <c r="AL689" s="1230">
        <v>496.6</v>
      </c>
      <c r="AM689" s="1226">
        <f t="shared" si="991"/>
        <v>0</v>
      </c>
      <c r="AN689" s="1173">
        <f t="shared" si="974"/>
        <v>0</v>
      </c>
      <c r="AO689" s="1224"/>
      <c r="AP689" s="1230">
        <v>162.44</v>
      </c>
      <c r="AQ689" s="1226">
        <f t="shared" si="992"/>
        <v>0</v>
      </c>
      <c r="AR689" s="1230">
        <v>496.6</v>
      </c>
      <c r="AS689" s="1226">
        <f t="shared" si="993"/>
        <v>0</v>
      </c>
      <c r="AT689" s="1173">
        <f t="shared" si="975"/>
        <v>0</v>
      </c>
      <c r="AU689" s="1224"/>
      <c r="AV689" s="1230">
        <v>162.44</v>
      </c>
      <c r="AW689" s="1226">
        <f t="shared" si="994"/>
        <v>0</v>
      </c>
      <c r="AX689" s="1230">
        <v>496.6</v>
      </c>
      <c r="AY689" s="1226">
        <f t="shared" si="995"/>
        <v>0</v>
      </c>
      <c r="AZ689" s="1173">
        <f t="shared" si="976"/>
        <v>0</v>
      </c>
      <c r="BA689" s="1224"/>
      <c r="BB689" s="1229">
        <v>162.44</v>
      </c>
      <c r="BC689" s="1223">
        <f t="shared" si="996"/>
        <v>0</v>
      </c>
      <c r="BD689" s="1229">
        <v>496.6</v>
      </c>
      <c r="BE689" s="1223">
        <f t="shared" si="997"/>
        <v>0</v>
      </c>
      <c r="BF689" s="1169">
        <f t="shared" si="977"/>
        <v>0</v>
      </c>
      <c r="BG689" s="1169"/>
      <c r="BH689" s="1166">
        <f t="shared" si="967"/>
        <v>0</v>
      </c>
      <c r="BI689" s="1229">
        <v>162.44</v>
      </c>
      <c r="BJ689" s="1223">
        <f t="shared" si="998"/>
        <v>0</v>
      </c>
      <c r="BK689" s="1229">
        <v>496.6</v>
      </c>
      <c r="BL689" s="1223">
        <f t="shared" si="999"/>
        <v>0</v>
      </c>
      <c r="BM689" s="1169">
        <f t="shared" si="978"/>
        <v>0</v>
      </c>
      <c r="BN689" s="1166">
        <f t="shared" si="968"/>
        <v>15</v>
      </c>
      <c r="BO689" s="1229">
        <v>162.44</v>
      </c>
      <c r="BP689" s="1223">
        <f t="shared" si="1000"/>
        <v>2436.6</v>
      </c>
      <c r="BQ689" s="1229">
        <v>496.6</v>
      </c>
      <c r="BR689" s="1223">
        <f t="shared" si="1001"/>
        <v>7449</v>
      </c>
      <c r="BS689" s="1169">
        <f t="shared" si="979"/>
        <v>9885.6</v>
      </c>
    </row>
    <row r="690" spans="1:71" ht="28.5" hidden="1" outlineLevel="1" x14ac:dyDescent="0.2">
      <c r="A690" s="1307" t="s">
        <v>1029</v>
      </c>
      <c r="B690" s="1228" t="s">
        <v>1826</v>
      </c>
      <c r="C690" s="1173" t="s">
        <v>32</v>
      </c>
      <c r="D690" s="1173">
        <v>350</v>
      </c>
      <c r="E690" s="1229">
        <v>162.44</v>
      </c>
      <c r="F690" s="1223">
        <f t="shared" si="980"/>
        <v>56854</v>
      </c>
      <c r="G690" s="1229">
        <v>434.2</v>
      </c>
      <c r="H690" s="1223">
        <f t="shared" si="981"/>
        <v>151970</v>
      </c>
      <c r="I690" s="1169">
        <f t="shared" si="969"/>
        <v>208824</v>
      </c>
      <c r="J690" s="1169"/>
      <c r="K690" s="1224"/>
      <c r="L690" s="1230">
        <v>162.44</v>
      </c>
      <c r="M690" s="1226">
        <f t="shared" si="982"/>
        <v>0</v>
      </c>
      <c r="N690" s="1230">
        <v>434.2</v>
      </c>
      <c r="O690" s="1226">
        <f t="shared" si="983"/>
        <v>0</v>
      </c>
      <c r="P690" s="1173">
        <f t="shared" si="970"/>
        <v>0</v>
      </c>
      <c r="Q690" s="1224"/>
      <c r="R690" s="1230">
        <v>162.44</v>
      </c>
      <c r="S690" s="1226">
        <f t="shared" si="984"/>
        <v>0</v>
      </c>
      <c r="T690" s="1230">
        <v>434.2</v>
      </c>
      <c r="U690" s="1226">
        <f t="shared" si="985"/>
        <v>0</v>
      </c>
      <c r="V690" s="1173">
        <f t="shared" si="971"/>
        <v>0</v>
      </c>
      <c r="W690" s="1224"/>
      <c r="X690" s="1230">
        <v>162.44</v>
      </c>
      <c r="Y690" s="1226">
        <f t="shared" si="986"/>
        <v>0</v>
      </c>
      <c r="Z690" s="1230">
        <v>434.2</v>
      </c>
      <c r="AA690" s="1226">
        <f t="shared" si="987"/>
        <v>0</v>
      </c>
      <c r="AB690" s="1173">
        <f t="shared" si="972"/>
        <v>0</v>
      </c>
      <c r="AC690" s="1224"/>
      <c r="AD690" s="1230">
        <v>162.44</v>
      </c>
      <c r="AE690" s="1226">
        <f t="shared" si="988"/>
        <v>0</v>
      </c>
      <c r="AF690" s="1230">
        <v>434.2</v>
      </c>
      <c r="AG690" s="1226">
        <f t="shared" si="989"/>
        <v>0</v>
      </c>
      <c r="AH690" s="1173">
        <f t="shared" si="973"/>
        <v>0</v>
      </c>
      <c r="AI690" s="1224"/>
      <c r="AJ690" s="1230">
        <v>162.44</v>
      </c>
      <c r="AK690" s="1226">
        <f t="shared" si="990"/>
        <v>0</v>
      </c>
      <c r="AL690" s="1230">
        <v>434.2</v>
      </c>
      <c r="AM690" s="1226">
        <f t="shared" si="991"/>
        <v>0</v>
      </c>
      <c r="AN690" s="1173">
        <f t="shared" si="974"/>
        <v>0</v>
      </c>
      <c r="AO690" s="1224"/>
      <c r="AP690" s="1230">
        <v>162.44</v>
      </c>
      <c r="AQ690" s="1226">
        <f t="shared" si="992"/>
        <v>0</v>
      </c>
      <c r="AR690" s="1230">
        <v>434.2</v>
      </c>
      <c r="AS690" s="1226">
        <f t="shared" si="993"/>
        <v>0</v>
      </c>
      <c r="AT690" s="1173">
        <f t="shared" si="975"/>
        <v>0</v>
      </c>
      <c r="AU690" s="1224"/>
      <c r="AV690" s="1230">
        <v>162.44</v>
      </c>
      <c r="AW690" s="1226">
        <f t="shared" si="994"/>
        <v>0</v>
      </c>
      <c r="AX690" s="1230">
        <v>434.2</v>
      </c>
      <c r="AY690" s="1226">
        <f t="shared" si="995"/>
        <v>0</v>
      </c>
      <c r="AZ690" s="1173">
        <f t="shared" si="976"/>
        <v>0</v>
      </c>
      <c r="BA690" s="1224"/>
      <c r="BB690" s="1229">
        <v>162.44</v>
      </c>
      <c r="BC690" s="1223">
        <f t="shared" si="996"/>
        <v>0</v>
      </c>
      <c r="BD690" s="1229">
        <v>434.2</v>
      </c>
      <c r="BE690" s="1223">
        <f t="shared" si="997"/>
        <v>0</v>
      </c>
      <c r="BF690" s="1169">
        <f t="shared" si="977"/>
        <v>0</v>
      </c>
      <c r="BG690" s="1169"/>
      <c r="BH690" s="1166">
        <f t="shared" si="967"/>
        <v>0</v>
      </c>
      <c r="BI690" s="1229">
        <v>162.44</v>
      </c>
      <c r="BJ690" s="1223">
        <f t="shared" si="998"/>
        <v>0</v>
      </c>
      <c r="BK690" s="1229">
        <v>434.2</v>
      </c>
      <c r="BL690" s="1223">
        <f t="shared" si="999"/>
        <v>0</v>
      </c>
      <c r="BM690" s="1169">
        <f t="shared" si="978"/>
        <v>0</v>
      </c>
      <c r="BN690" s="1166">
        <f t="shared" si="968"/>
        <v>350</v>
      </c>
      <c r="BO690" s="1229">
        <v>162.44</v>
      </c>
      <c r="BP690" s="1223">
        <f t="shared" si="1000"/>
        <v>56854</v>
      </c>
      <c r="BQ690" s="1229">
        <v>434.2</v>
      </c>
      <c r="BR690" s="1223">
        <f t="shared" si="1001"/>
        <v>151970</v>
      </c>
      <c r="BS690" s="1169">
        <f t="shared" si="979"/>
        <v>208824</v>
      </c>
    </row>
    <row r="691" spans="1:71" ht="28.5" hidden="1" outlineLevel="1" x14ac:dyDescent="0.2">
      <c r="A691" s="1307" t="s">
        <v>1030</v>
      </c>
      <c r="B691" s="1228" t="s">
        <v>1827</v>
      </c>
      <c r="C691" s="1173" t="s">
        <v>32</v>
      </c>
      <c r="D691" s="1173">
        <v>210</v>
      </c>
      <c r="E691" s="1229">
        <v>162.44</v>
      </c>
      <c r="F691" s="1223">
        <f t="shared" si="980"/>
        <v>34112.400000000001</v>
      </c>
      <c r="G691" s="1229">
        <v>184.6</v>
      </c>
      <c r="H691" s="1223">
        <f t="shared" si="981"/>
        <v>38766</v>
      </c>
      <c r="I691" s="1169">
        <f t="shared" si="969"/>
        <v>72878.399999999994</v>
      </c>
      <c r="J691" s="1169"/>
      <c r="K691" s="1224"/>
      <c r="L691" s="1230">
        <v>162.44</v>
      </c>
      <c r="M691" s="1226">
        <f t="shared" si="982"/>
        <v>0</v>
      </c>
      <c r="N691" s="1230">
        <v>184.6</v>
      </c>
      <c r="O691" s="1226">
        <f t="shared" si="983"/>
        <v>0</v>
      </c>
      <c r="P691" s="1173">
        <f t="shared" si="970"/>
        <v>0</v>
      </c>
      <c r="Q691" s="1224"/>
      <c r="R691" s="1230">
        <v>162.44</v>
      </c>
      <c r="S691" s="1226">
        <f t="shared" si="984"/>
        <v>0</v>
      </c>
      <c r="T691" s="1230">
        <v>184.6</v>
      </c>
      <c r="U691" s="1226">
        <f t="shared" si="985"/>
        <v>0</v>
      </c>
      <c r="V691" s="1173">
        <f t="shared" si="971"/>
        <v>0</v>
      </c>
      <c r="W691" s="1224"/>
      <c r="X691" s="1230">
        <v>162.44</v>
      </c>
      <c r="Y691" s="1226">
        <f t="shared" si="986"/>
        <v>0</v>
      </c>
      <c r="Z691" s="1230">
        <v>184.6</v>
      </c>
      <c r="AA691" s="1226">
        <f t="shared" si="987"/>
        <v>0</v>
      </c>
      <c r="AB691" s="1173">
        <f t="shared" si="972"/>
        <v>0</v>
      </c>
      <c r="AC691" s="1224"/>
      <c r="AD691" s="1230">
        <v>162.44</v>
      </c>
      <c r="AE691" s="1226">
        <f t="shared" si="988"/>
        <v>0</v>
      </c>
      <c r="AF691" s="1230">
        <v>184.6</v>
      </c>
      <c r="AG691" s="1226">
        <f t="shared" si="989"/>
        <v>0</v>
      </c>
      <c r="AH691" s="1173">
        <f t="shared" si="973"/>
        <v>0</v>
      </c>
      <c r="AI691" s="1224"/>
      <c r="AJ691" s="1230">
        <v>162.44</v>
      </c>
      <c r="AK691" s="1226">
        <f t="shared" si="990"/>
        <v>0</v>
      </c>
      <c r="AL691" s="1230">
        <v>184.6</v>
      </c>
      <c r="AM691" s="1226">
        <f t="shared" si="991"/>
        <v>0</v>
      </c>
      <c r="AN691" s="1173">
        <f t="shared" si="974"/>
        <v>0</v>
      </c>
      <c r="AO691" s="1224"/>
      <c r="AP691" s="1230">
        <v>162.44</v>
      </c>
      <c r="AQ691" s="1226">
        <f t="shared" si="992"/>
        <v>0</v>
      </c>
      <c r="AR691" s="1230">
        <v>184.6</v>
      </c>
      <c r="AS691" s="1226">
        <f t="shared" si="993"/>
        <v>0</v>
      </c>
      <c r="AT691" s="1173">
        <f t="shared" si="975"/>
        <v>0</v>
      </c>
      <c r="AU691" s="1224"/>
      <c r="AV691" s="1230">
        <v>162.44</v>
      </c>
      <c r="AW691" s="1226">
        <f t="shared" si="994"/>
        <v>0</v>
      </c>
      <c r="AX691" s="1230">
        <v>184.6</v>
      </c>
      <c r="AY691" s="1226">
        <f t="shared" si="995"/>
        <v>0</v>
      </c>
      <c r="AZ691" s="1173">
        <f t="shared" si="976"/>
        <v>0</v>
      </c>
      <c r="BA691" s="1224"/>
      <c r="BB691" s="1229">
        <v>162.44</v>
      </c>
      <c r="BC691" s="1223">
        <f t="shared" si="996"/>
        <v>0</v>
      </c>
      <c r="BD691" s="1229">
        <v>184.6</v>
      </c>
      <c r="BE691" s="1223">
        <f t="shared" si="997"/>
        <v>0</v>
      </c>
      <c r="BF691" s="1169">
        <f t="shared" si="977"/>
        <v>0</v>
      </c>
      <c r="BG691" s="1169"/>
      <c r="BH691" s="1166">
        <f t="shared" si="967"/>
        <v>0</v>
      </c>
      <c r="BI691" s="1229">
        <v>162.44</v>
      </c>
      <c r="BJ691" s="1223">
        <f t="shared" si="998"/>
        <v>0</v>
      </c>
      <c r="BK691" s="1229">
        <v>184.6</v>
      </c>
      <c r="BL691" s="1223">
        <f t="shared" si="999"/>
        <v>0</v>
      </c>
      <c r="BM691" s="1169">
        <f t="shared" si="978"/>
        <v>0</v>
      </c>
      <c r="BN691" s="1166">
        <f t="shared" si="968"/>
        <v>210</v>
      </c>
      <c r="BO691" s="1229">
        <v>162.44</v>
      </c>
      <c r="BP691" s="1223">
        <f t="shared" si="1000"/>
        <v>34112.400000000001</v>
      </c>
      <c r="BQ691" s="1229">
        <v>184.6</v>
      </c>
      <c r="BR691" s="1223">
        <f t="shared" si="1001"/>
        <v>38766</v>
      </c>
      <c r="BS691" s="1169">
        <f t="shared" si="979"/>
        <v>72878.399999999994</v>
      </c>
    </row>
    <row r="692" spans="1:71" hidden="1" outlineLevel="1" x14ac:dyDescent="0.2">
      <c r="A692" s="1307" t="s">
        <v>1031</v>
      </c>
      <c r="B692" s="1228" t="s">
        <v>1661</v>
      </c>
      <c r="C692" s="1173" t="s">
        <v>378</v>
      </c>
      <c r="D692" s="1173">
        <v>270</v>
      </c>
      <c r="E692" s="1229">
        <v>162.44</v>
      </c>
      <c r="F692" s="1223">
        <f t="shared" si="980"/>
        <v>43858.8</v>
      </c>
      <c r="G692" s="1229">
        <v>166.92</v>
      </c>
      <c r="H692" s="1223">
        <f t="shared" si="981"/>
        <v>45068.399999999994</v>
      </c>
      <c r="I692" s="1169">
        <f t="shared" si="969"/>
        <v>88927.2</v>
      </c>
      <c r="J692" s="1169"/>
      <c r="K692" s="1224"/>
      <c r="L692" s="1230">
        <v>162.44</v>
      </c>
      <c r="M692" s="1226">
        <f t="shared" si="982"/>
        <v>0</v>
      </c>
      <c r="N692" s="1230">
        <v>166.92</v>
      </c>
      <c r="O692" s="1226">
        <f t="shared" si="983"/>
        <v>0</v>
      </c>
      <c r="P692" s="1173">
        <f t="shared" si="970"/>
        <v>0</v>
      </c>
      <c r="Q692" s="1224"/>
      <c r="R692" s="1230">
        <v>162.44</v>
      </c>
      <c r="S692" s="1226">
        <f t="shared" si="984"/>
        <v>0</v>
      </c>
      <c r="T692" s="1230">
        <v>166.92</v>
      </c>
      <c r="U692" s="1226">
        <f t="shared" si="985"/>
        <v>0</v>
      </c>
      <c r="V692" s="1173">
        <f t="shared" si="971"/>
        <v>0</v>
      </c>
      <c r="W692" s="1224"/>
      <c r="X692" s="1230">
        <v>162.44</v>
      </c>
      <c r="Y692" s="1226">
        <f t="shared" si="986"/>
        <v>0</v>
      </c>
      <c r="Z692" s="1230">
        <v>166.92</v>
      </c>
      <c r="AA692" s="1226">
        <f t="shared" si="987"/>
        <v>0</v>
      </c>
      <c r="AB692" s="1173">
        <f t="shared" si="972"/>
        <v>0</v>
      </c>
      <c r="AC692" s="1224"/>
      <c r="AD692" s="1230">
        <v>162.44</v>
      </c>
      <c r="AE692" s="1226">
        <f t="shared" si="988"/>
        <v>0</v>
      </c>
      <c r="AF692" s="1230">
        <v>166.92</v>
      </c>
      <c r="AG692" s="1226">
        <f t="shared" si="989"/>
        <v>0</v>
      </c>
      <c r="AH692" s="1173">
        <f t="shared" si="973"/>
        <v>0</v>
      </c>
      <c r="AI692" s="1224"/>
      <c r="AJ692" s="1230">
        <v>162.44</v>
      </c>
      <c r="AK692" s="1226">
        <f t="shared" si="990"/>
        <v>0</v>
      </c>
      <c r="AL692" s="1230">
        <v>166.92</v>
      </c>
      <c r="AM692" s="1226">
        <f t="shared" si="991"/>
        <v>0</v>
      </c>
      <c r="AN692" s="1173">
        <f t="shared" si="974"/>
        <v>0</v>
      </c>
      <c r="AO692" s="1224"/>
      <c r="AP692" s="1230">
        <v>162.44</v>
      </c>
      <c r="AQ692" s="1226">
        <f t="shared" si="992"/>
        <v>0</v>
      </c>
      <c r="AR692" s="1230">
        <v>166.92</v>
      </c>
      <c r="AS692" s="1226">
        <f t="shared" si="993"/>
        <v>0</v>
      </c>
      <c r="AT692" s="1173">
        <f t="shared" si="975"/>
        <v>0</v>
      </c>
      <c r="AU692" s="1224"/>
      <c r="AV692" s="1230">
        <v>162.44</v>
      </c>
      <c r="AW692" s="1226">
        <f t="shared" si="994"/>
        <v>0</v>
      </c>
      <c r="AX692" s="1230">
        <v>166.92</v>
      </c>
      <c r="AY692" s="1226">
        <f t="shared" si="995"/>
        <v>0</v>
      </c>
      <c r="AZ692" s="1173">
        <f t="shared" si="976"/>
        <v>0</v>
      </c>
      <c r="BA692" s="1224"/>
      <c r="BB692" s="1229">
        <v>162.44</v>
      </c>
      <c r="BC692" s="1223">
        <f t="shared" si="996"/>
        <v>0</v>
      </c>
      <c r="BD692" s="1229">
        <v>166.92</v>
      </c>
      <c r="BE692" s="1223">
        <f t="shared" si="997"/>
        <v>0</v>
      </c>
      <c r="BF692" s="1169">
        <f t="shared" si="977"/>
        <v>0</v>
      </c>
      <c r="BG692" s="1169"/>
      <c r="BH692" s="1166">
        <f t="shared" si="967"/>
        <v>0</v>
      </c>
      <c r="BI692" s="1229">
        <v>162.44</v>
      </c>
      <c r="BJ692" s="1223">
        <f t="shared" si="998"/>
        <v>0</v>
      </c>
      <c r="BK692" s="1229">
        <v>166.92</v>
      </c>
      <c r="BL692" s="1223">
        <f t="shared" si="999"/>
        <v>0</v>
      </c>
      <c r="BM692" s="1169">
        <f t="shared" si="978"/>
        <v>0</v>
      </c>
      <c r="BN692" s="1166">
        <f t="shared" si="968"/>
        <v>270</v>
      </c>
      <c r="BO692" s="1229">
        <v>162.44</v>
      </c>
      <c r="BP692" s="1223">
        <f t="shared" si="1000"/>
        <v>43858.8</v>
      </c>
      <c r="BQ692" s="1229">
        <v>166.92</v>
      </c>
      <c r="BR692" s="1223">
        <f t="shared" si="1001"/>
        <v>45068.399999999994</v>
      </c>
      <c r="BS692" s="1169">
        <f t="shared" si="979"/>
        <v>88927.2</v>
      </c>
    </row>
    <row r="693" spans="1:71" hidden="1" outlineLevel="1" x14ac:dyDescent="0.2">
      <c r="A693" s="1307" t="s">
        <v>1032</v>
      </c>
      <c r="B693" s="1228" t="s">
        <v>400</v>
      </c>
      <c r="C693" s="1173" t="s">
        <v>378</v>
      </c>
      <c r="D693" s="1173">
        <v>300</v>
      </c>
      <c r="E693" s="1229">
        <v>838.4</v>
      </c>
      <c r="F693" s="1223">
        <f t="shared" si="980"/>
        <v>251520</v>
      </c>
      <c r="G693" s="1229">
        <v>1759</v>
      </c>
      <c r="H693" s="1223">
        <f t="shared" si="981"/>
        <v>527700</v>
      </c>
      <c r="I693" s="1169">
        <f t="shared" si="969"/>
        <v>779220</v>
      </c>
      <c r="J693" s="1169"/>
      <c r="K693" s="1224"/>
      <c r="L693" s="1230">
        <v>838.4</v>
      </c>
      <c r="M693" s="1226">
        <f t="shared" si="982"/>
        <v>0</v>
      </c>
      <c r="N693" s="1230">
        <v>1759</v>
      </c>
      <c r="O693" s="1226">
        <f t="shared" si="983"/>
        <v>0</v>
      </c>
      <c r="P693" s="1173">
        <f t="shared" si="970"/>
        <v>0</v>
      </c>
      <c r="Q693" s="1224"/>
      <c r="R693" s="1230">
        <v>838.4</v>
      </c>
      <c r="S693" s="1226">
        <f t="shared" si="984"/>
        <v>0</v>
      </c>
      <c r="T693" s="1230">
        <v>1759</v>
      </c>
      <c r="U693" s="1226">
        <f t="shared" si="985"/>
        <v>0</v>
      </c>
      <c r="V693" s="1173">
        <f t="shared" si="971"/>
        <v>0</v>
      </c>
      <c r="W693" s="1224"/>
      <c r="X693" s="1230">
        <v>838.4</v>
      </c>
      <c r="Y693" s="1226">
        <f t="shared" si="986"/>
        <v>0</v>
      </c>
      <c r="Z693" s="1230">
        <v>1759</v>
      </c>
      <c r="AA693" s="1226">
        <f t="shared" si="987"/>
        <v>0</v>
      </c>
      <c r="AB693" s="1173">
        <f t="shared" si="972"/>
        <v>0</v>
      </c>
      <c r="AC693" s="1224"/>
      <c r="AD693" s="1230">
        <v>838.4</v>
      </c>
      <c r="AE693" s="1226">
        <f t="shared" si="988"/>
        <v>0</v>
      </c>
      <c r="AF693" s="1230">
        <v>1759</v>
      </c>
      <c r="AG693" s="1226">
        <f t="shared" si="989"/>
        <v>0</v>
      </c>
      <c r="AH693" s="1173">
        <f t="shared" si="973"/>
        <v>0</v>
      </c>
      <c r="AI693" s="1224"/>
      <c r="AJ693" s="1230">
        <v>838.4</v>
      </c>
      <c r="AK693" s="1226">
        <f t="shared" si="990"/>
        <v>0</v>
      </c>
      <c r="AL693" s="1230">
        <v>1759</v>
      </c>
      <c r="AM693" s="1226">
        <f t="shared" si="991"/>
        <v>0</v>
      </c>
      <c r="AN693" s="1173">
        <f t="shared" si="974"/>
        <v>0</v>
      </c>
      <c r="AO693" s="1224"/>
      <c r="AP693" s="1230">
        <v>838.4</v>
      </c>
      <c r="AQ693" s="1226">
        <f t="shared" si="992"/>
        <v>0</v>
      </c>
      <c r="AR693" s="1230">
        <v>1759</v>
      </c>
      <c r="AS693" s="1226">
        <f t="shared" si="993"/>
        <v>0</v>
      </c>
      <c r="AT693" s="1173">
        <f t="shared" si="975"/>
        <v>0</v>
      </c>
      <c r="AU693" s="1224"/>
      <c r="AV693" s="1230">
        <v>838.4</v>
      </c>
      <c r="AW693" s="1226">
        <f t="shared" si="994"/>
        <v>0</v>
      </c>
      <c r="AX693" s="1230">
        <v>1759</v>
      </c>
      <c r="AY693" s="1226">
        <f t="shared" si="995"/>
        <v>0</v>
      </c>
      <c r="AZ693" s="1173">
        <f t="shared" si="976"/>
        <v>0</v>
      </c>
      <c r="BA693" s="1224"/>
      <c r="BB693" s="1229">
        <v>838.4</v>
      </c>
      <c r="BC693" s="1223">
        <f t="shared" si="996"/>
        <v>0</v>
      </c>
      <c r="BD693" s="1229">
        <v>1759</v>
      </c>
      <c r="BE693" s="1223">
        <f t="shared" si="997"/>
        <v>0</v>
      </c>
      <c r="BF693" s="1169">
        <f t="shared" si="977"/>
        <v>0</v>
      </c>
      <c r="BG693" s="1169"/>
      <c r="BH693" s="1166">
        <f t="shared" si="967"/>
        <v>0</v>
      </c>
      <c r="BI693" s="1229">
        <v>838.4</v>
      </c>
      <c r="BJ693" s="1223">
        <f t="shared" si="998"/>
        <v>0</v>
      </c>
      <c r="BK693" s="1229">
        <v>1759</v>
      </c>
      <c r="BL693" s="1223">
        <f t="shared" si="999"/>
        <v>0</v>
      </c>
      <c r="BM693" s="1169">
        <f t="shared" si="978"/>
        <v>0</v>
      </c>
      <c r="BN693" s="1166">
        <f t="shared" si="968"/>
        <v>300</v>
      </c>
      <c r="BO693" s="1229">
        <v>838.4</v>
      </c>
      <c r="BP693" s="1223">
        <f t="shared" si="1000"/>
        <v>251520</v>
      </c>
      <c r="BQ693" s="1229">
        <v>1759</v>
      </c>
      <c r="BR693" s="1223">
        <f t="shared" si="1001"/>
        <v>527700</v>
      </c>
      <c r="BS693" s="1169">
        <f t="shared" si="979"/>
        <v>779220</v>
      </c>
    </row>
    <row r="694" spans="1:71" s="1189" customFormat="1" hidden="1" outlineLevel="1" x14ac:dyDescent="0.2">
      <c r="A694" s="1307" t="s">
        <v>1033</v>
      </c>
      <c r="B694" s="1228" t="s">
        <v>1662</v>
      </c>
      <c r="C694" s="1173" t="s">
        <v>32</v>
      </c>
      <c r="D694" s="1173">
        <v>300</v>
      </c>
      <c r="E694" s="1229">
        <v>156</v>
      </c>
      <c r="F694" s="1223">
        <f t="shared" si="980"/>
        <v>46800</v>
      </c>
      <c r="G694" s="1229">
        <v>273</v>
      </c>
      <c r="H694" s="1223">
        <f t="shared" si="981"/>
        <v>81900</v>
      </c>
      <c r="I694" s="1169">
        <f t="shared" si="969"/>
        <v>128700</v>
      </c>
      <c r="J694" s="1169"/>
      <c r="K694" s="1224"/>
      <c r="L694" s="1230">
        <v>156</v>
      </c>
      <c r="M694" s="1226">
        <f t="shared" si="982"/>
        <v>0</v>
      </c>
      <c r="N694" s="1230">
        <v>273</v>
      </c>
      <c r="O694" s="1226">
        <f t="shared" si="983"/>
        <v>0</v>
      </c>
      <c r="P694" s="1173">
        <f t="shared" si="970"/>
        <v>0</v>
      </c>
      <c r="Q694" s="1224"/>
      <c r="R694" s="1230">
        <v>156</v>
      </c>
      <c r="S694" s="1226">
        <f t="shared" si="984"/>
        <v>0</v>
      </c>
      <c r="T694" s="1230">
        <v>273</v>
      </c>
      <c r="U694" s="1226">
        <f t="shared" si="985"/>
        <v>0</v>
      </c>
      <c r="V694" s="1173">
        <f t="shared" si="971"/>
        <v>0</v>
      </c>
      <c r="W694" s="1224"/>
      <c r="X694" s="1230">
        <v>156</v>
      </c>
      <c r="Y694" s="1226">
        <f t="shared" si="986"/>
        <v>0</v>
      </c>
      <c r="Z694" s="1230">
        <v>273</v>
      </c>
      <c r="AA694" s="1226">
        <f t="shared" si="987"/>
        <v>0</v>
      </c>
      <c r="AB694" s="1173">
        <f t="shared" si="972"/>
        <v>0</v>
      </c>
      <c r="AC694" s="1224"/>
      <c r="AD694" s="1230">
        <v>156</v>
      </c>
      <c r="AE694" s="1226">
        <f t="shared" si="988"/>
        <v>0</v>
      </c>
      <c r="AF694" s="1230">
        <v>273</v>
      </c>
      <c r="AG694" s="1226">
        <f t="shared" si="989"/>
        <v>0</v>
      </c>
      <c r="AH694" s="1173">
        <f t="shared" si="973"/>
        <v>0</v>
      </c>
      <c r="AI694" s="1224"/>
      <c r="AJ694" s="1230">
        <v>156</v>
      </c>
      <c r="AK694" s="1226">
        <f t="shared" si="990"/>
        <v>0</v>
      </c>
      <c r="AL694" s="1230">
        <v>273</v>
      </c>
      <c r="AM694" s="1226">
        <f t="shared" si="991"/>
        <v>0</v>
      </c>
      <c r="AN694" s="1173">
        <f t="shared" si="974"/>
        <v>0</v>
      </c>
      <c r="AO694" s="1224"/>
      <c r="AP694" s="1230">
        <v>156</v>
      </c>
      <c r="AQ694" s="1226">
        <f t="shared" si="992"/>
        <v>0</v>
      </c>
      <c r="AR694" s="1230">
        <v>273</v>
      </c>
      <c r="AS694" s="1226">
        <f t="shared" si="993"/>
        <v>0</v>
      </c>
      <c r="AT694" s="1173">
        <f t="shared" si="975"/>
        <v>0</v>
      </c>
      <c r="AU694" s="1224"/>
      <c r="AV694" s="1230">
        <v>156</v>
      </c>
      <c r="AW694" s="1226">
        <f t="shared" si="994"/>
        <v>0</v>
      </c>
      <c r="AX694" s="1230">
        <v>273</v>
      </c>
      <c r="AY694" s="1226">
        <f t="shared" si="995"/>
        <v>0</v>
      </c>
      <c r="AZ694" s="1173">
        <f t="shared" si="976"/>
        <v>0</v>
      </c>
      <c r="BA694" s="1224"/>
      <c r="BB694" s="1229">
        <v>156</v>
      </c>
      <c r="BC694" s="1223">
        <f t="shared" si="996"/>
        <v>0</v>
      </c>
      <c r="BD694" s="1229">
        <v>273</v>
      </c>
      <c r="BE694" s="1223">
        <f t="shared" si="997"/>
        <v>0</v>
      </c>
      <c r="BF694" s="1169">
        <f t="shared" si="977"/>
        <v>0</v>
      </c>
      <c r="BG694" s="1169"/>
      <c r="BH694" s="1166">
        <f t="shared" si="967"/>
        <v>0</v>
      </c>
      <c r="BI694" s="1229">
        <v>156</v>
      </c>
      <c r="BJ694" s="1223">
        <f t="shared" si="998"/>
        <v>0</v>
      </c>
      <c r="BK694" s="1229">
        <v>273</v>
      </c>
      <c r="BL694" s="1223">
        <f t="shared" si="999"/>
        <v>0</v>
      </c>
      <c r="BM694" s="1169">
        <f t="shared" si="978"/>
        <v>0</v>
      </c>
      <c r="BN694" s="1166">
        <f t="shared" si="968"/>
        <v>300</v>
      </c>
      <c r="BO694" s="1229">
        <v>156</v>
      </c>
      <c r="BP694" s="1223">
        <f t="shared" si="1000"/>
        <v>46800</v>
      </c>
      <c r="BQ694" s="1229">
        <v>273</v>
      </c>
      <c r="BR694" s="1223">
        <f t="shared" si="1001"/>
        <v>81900</v>
      </c>
      <c r="BS694" s="1169">
        <f t="shared" si="979"/>
        <v>128700</v>
      </c>
    </row>
    <row r="695" spans="1:71" s="1189" customFormat="1" hidden="1" outlineLevel="1" x14ac:dyDescent="0.2">
      <c r="A695" s="1307" t="s">
        <v>1034</v>
      </c>
      <c r="B695" s="1252" t="s">
        <v>1420</v>
      </c>
      <c r="C695" s="1173" t="s">
        <v>1261</v>
      </c>
      <c r="D695" s="1173">
        <v>800</v>
      </c>
      <c r="E695" s="1229">
        <v>0</v>
      </c>
      <c r="F695" s="1223"/>
      <c r="G695" s="1229">
        <v>84</v>
      </c>
      <c r="H695" s="1223">
        <f t="shared" si="981"/>
        <v>67200</v>
      </c>
      <c r="I695" s="1169">
        <f t="shared" si="969"/>
        <v>67200</v>
      </c>
      <c r="J695" s="1169"/>
      <c r="K695" s="1224"/>
      <c r="L695" s="1230">
        <v>0</v>
      </c>
      <c r="M695" s="1226"/>
      <c r="N695" s="1230">
        <v>84</v>
      </c>
      <c r="O695" s="1226">
        <f t="shared" si="983"/>
        <v>0</v>
      </c>
      <c r="P695" s="1173">
        <f t="shared" si="970"/>
        <v>0</v>
      </c>
      <c r="Q695" s="1224"/>
      <c r="R695" s="1230">
        <v>0</v>
      </c>
      <c r="S695" s="1226"/>
      <c r="T695" s="1230">
        <v>84</v>
      </c>
      <c r="U695" s="1226">
        <f t="shared" si="985"/>
        <v>0</v>
      </c>
      <c r="V695" s="1173">
        <f t="shared" si="971"/>
        <v>0</v>
      </c>
      <c r="W695" s="1224"/>
      <c r="X695" s="1230">
        <v>0</v>
      </c>
      <c r="Y695" s="1226"/>
      <c r="Z695" s="1230">
        <v>84</v>
      </c>
      <c r="AA695" s="1226">
        <f t="shared" si="987"/>
        <v>0</v>
      </c>
      <c r="AB695" s="1173">
        <f t="shared" si="972"/>
        <v>0</v>
      </c>
      <c r="AC695" s="1224"/>
      <c r="AD695" s="1230">
        <v>0</v>
      </c>
      <c r="AE695" s="1226"/>
      <c r="AF695" s="1230">
        <v>84</v>
      </c>
      <c r="AG695" s="1226">
        <f t="shared" si="989"/>
        <v>0</v>
      </c>
      <c r="AH695" s="1173">
        <f t="shared" si="973"/>
        <v>0</v>
      </c>
      <c r="AI695" s="1224"/>
      <c r="AJ695" s="1230">
        <v>0</v>
      </c>
      <c r="AK695" s="1226"/>
      <c r="AL695" s="1230">
        <v>84</v>
      </c>
      <c r="AM695" s="1226">
        <f t="shared" si="991"/>
        <v>0</v>
      </c>
      <c r="AN695" s="1173">
        <f t="shared" si="974"/>
        <v>0</v>
      </c>
      <c r="AO695" s="1224"/>
      <c r="AP695" s="1230">
        <v>0</v>
      </c>
      <c r="AQ695" s="1226"/>
      <c r="AR695" s="1230">
        <v>84</v>
      </c>
      <c r="AS695" s="1226">
        <f t="shared" si="993"/>
        <v>0</v>
      </c>
      <c r="AT695" s="1173">
        <f t="shared" si="975"/>
        <v>0</v>
      </c>
      <c r="AU695" s="1224"/>
      <c r="AV695" s="1230">
        <v>0</v>
      </c>
      <c r="AW695" s="1226"/>
      <c r="AX695" s="1230">
        <v>84</v>
      </c>
      <c r="AY695" s="1226">
        <f t="shared" si="995"/>
        <v>0</v>
      </c>
      <c r="AZ695" s="1173">
        <f t="shared" si="976"/>
        <v>0</v>
      </c>
      <c r="BA695" s="1224"/>
      <c r="BB695" s="1229">
        <v>0</v>
      </c>
      <c r="BC695" s="1223"/>
      <c r="BD695" s="1229">
        <v>84</v>
      </c>
      <c r="BE695" s="1223">
        <f t="shared" si="997"/>
        <v>0</v>
      </c>
      <c r="BF695" s="1169">
        <f t="shared" si="977"/>
        <v>0</v>
      </c>
      <c r="BG695" s="1169"/>
      <c r="BH695" s="1166">
        <f t="shared" si="967"/>
        <v>0</v>
      </c>
      <c r="BI695" s="1229">
        <v>0</v>
      </c>
      <c r="BJ695" s="1223"/>
      <c r="BK695" s="1229">
        <v>84</v>
      </c>
      <c r="BL695" s="1223">
        <f t="shared" si="999"/>
        <v>0</v>
      </c>
      <c r="BM695" s="1169">
        <f t="shared" si="978"/>
        <v>0</v>
      </c>
      <c r="BN695" s="1166">
        <f t="shared" si="968"/>
        <v>800</v>
      </c>
      <c r="BO695" s="1229">
        <v>0</v>
      </c>
      <c r="BP695" s="1223"/>
      <c r="BQ695" s="1229">
        <v>84</v>
      </c>
      <c r="BR695" s="1223">
        <f t="shared" si="1001"/>
        <v>67200</v>
      </c>
      <c r="BS695" s="1169">
        <f t="shared" si="979"/>
        <v>67200</v>
      </c>
    </row>
    <row r="696" spans="1:71" s="1189" customFormat="1" hidden="1" outlineLevel="1" x14ac:dyDescent="0.2">
      <c r="A696" s="1307" t="s">
        <v>1035</v>
      </c>
      <c r="B696" s="1252" t="s">
        <v>1422</v>
      </c>
      <c r="C696" s="1173" t="s">
        <v>1261</v>
      </c>
      <c r="D696" s="1173">
        <v>126</v>
      </c>
      <c r="E696" s="1229">
        <v>386</v>
      </c>
      <c r="F696" s="1223">
        <f>D696*E696</f>
        <v>48636</v>
      </c>
      <c r="G696" s="1229">
        <v>243</v>
      </c>
      <c r="H696" s="1223">
        <f t="shared" si="981"/>
        <v>30618</v>
      </c>
      <c r="I696" s="1169">
        <f t="shared" si="969"/>
        <v>79254</v>
      </c>
      <c r="J696" s="1169"/>
      <c r="K696" s="1224"/>
      <c r="L696" s="1230">
        <v>386</v>
      </c>
      <c r="M696" s="1226">
        <f>K696*L696</f>
        <v>0</v>
      </c>
      <c r="N696" s="1230">
        <v>243</v>
      </c>
      <c r="O696" s="1226">
        <f t="shared" si="983"/>
        <v>0</v>
      </c>
      <c r="P696" s="1173">
        <f t="shared" si="970"/>
        <v>0</v>
      </c>
      <c r="Q696" s="1224"/>
      <c r="R696" s="1230">
        <v>386</v>
      </c>
      <c r="S696" s="1226">
        <f>Q696*R696</f>
        <v>0</v>
      </c>
      <c r="T696" s="1230">
        <v>243</v>
      </c>
      <c r="U696" s="1226">
        <f t="shared" si="985"/>
        <v>0</v>
      </c>
      <c r="V696" s="1173">
        <f t="shared" si="971"/>
        <v>0</v>
      </c>
      <c r="W696" s="1224"/>
      <c r="X696" s="1230">
        <v>386</v>
      </c>
      <c r="Y696" s="1226">
        <f>W696*X696</f>
        <v>0</v>
      </c>
      <c r="Z696" s="1230">
        <v>243</v>
      </c>
      <c r="AA696" s="1226">
        <f t="shared" si="987"/>
        <v>0</v>
      </c>
      <c r="AB696" s="1173">
        <f t="shared" si="972"/>
        <v>0</v>
      </c>
      <c r="AC696" s="1224"/>
      <c r="AD696" s="1230">
        <v>386</v>
      </c>
      <c r="AE696" s="1226">
        <f>AC696*AD696</f>
        <v>0</v>
      </c>
      <c r="AF696" s="1230">
        <v>243</v>
      </c>
      <c r="AG696" s="1226">
        <f t="shared" si="989"/>
        <v>0</v>
      </c>
      <c r="AH696" s="1173">
        <f t="shared" si="973"/>
        <v>0</v>
      </c>
      <c r="AI696" s="1224"/>
      <c r="AJ696" s="1230">
        <v>386</v>
      </c>
      <c r="AK696" s="1226">
        <f>AI696*AJ696</f>
        <v>0</v>
      </c>
      <c r="AL696" s="1230">
        <v>243</v>
      </c>
      <c r="AM696" s="1226">
        <f t="shared" si="991"/>
        <v>0</v>
      </c>
      <c r="AN696" s="1173">
        <f t="shared" si="974"/>
        <v>0</v>
      </c>
      <c r="AO696" s="1224"/>
      <c r="AP696" s="1230">
        <v>386</v>
      </c>
      <c r="AQ696" s="1226">
        <f>AO696*AP696</f>
        <v>0</v>
      </c>
      <c r="AR696" s="1230">
        <v>243</v>
      </c>
      <c r="AS696" s="1226">
        <f t="shared" si="993"/>
        <v>0</v>
      </c>
      <c r="AT696" s="1173">
        <f t="shared" si="975"/>
        <v>0</v>
      </c>
      <c r="AU696" s="1224"/>
      <c r="AV696" s="1230">
        <v>386</v>
      </c>
      <c r="AW696" s="1226">
        <f>AU696*AV696</f>
        <v>0</v>
      </c>
      <c r="AX696" s="1230">
        <v>243</v>
      </c>
      <c r="AY696" s="1226">
        <f t="shared" si="995"/>
        <v>0</v>
      </c>
      <c r="AZ696" s="1173">
        <f t="shared" si="976"/>
        <v>0</v>
      </c>
      <c r="BA696" s="1224"/>
      <c r="BB696" s="1229">
        <v>386</v>
      </c>
      <c r="BC696" s="1223">
        <f>BA696*BB696</f>
        <v>0</v>
      </c>
      <c r="BD696" s="1229">
        <v>243</v>
      </c>
      <c r="BE696" s="1223">
        <f t="shared" si="997"/>
        <v>0</v>
      </c>
      <c r="BF696" s="1169">
        <f t="shared" si="977"/>
        <v>0</v>
      </c>
      <c r="BG696" s="1169"/>
      <c r="BH696" s="1166">
        <f t="shared" si="967"/>
        <v>0</v>
      </c>
      <c r="BI696" s="1229">
        <v>386</v>
      </c>
      <c r="BJ696" s="1223">
        <f>BH696*BI696</f>
        <v>0</v>
      </c>
      <c r="BK696" s="1229">
        <v>243</v>
      </c>
      <c r="BL696" s="1223">
        <f t="shared" si="999"/>
        <v>0</v>
      </c>
      <c r="BM696" s="1169">
        <f t="shared" si="978"/>
        <v>0</v>
      </c>
      <c r="BN696" s="1166">
        <f t="shared" si="968"/>
        <v>126</v>
      </c>
      <c r="BO696" s="1229">
        <v>386</v>
      </c>
      <c r="BP696" s="1223">
        <f>BN696*BO696</f>
        <v>48636</v>
      </c>
      <c r="BQ696" s="1229">
        <v>243</v>
      </c>
      <c r="BR696" s="1223">
        <f t="shared" si="1001"/>
        <v>30618</v>
      </c>
      <c r="BS696" s="1169">
        <f t="shared" si="979"/>
        <v>79254</v>
      </c>
    </row>
    <row r="697" spans="1:71" s="1189" customFormat="1" hidden="1" outlineLevel="1" x14ac:dyDescent="0.2">
      <c r="A697" s="1307" t="s">
        <v>1036</v>
      </c>
      <c r="B697" s="1252" t="s">
        <v>1424</v>
      </c>
      <c r="C697" s="1173" t="s">
        <v>1261</v>
      </c>
      <c r="D697" s="1173">
        <v>400</v>
      </c>
      <c r="E697" s="1229">
        <v>0</v>
      </c>
      <c r="F697" s="1223"/>
      <c r="G697" s="1229">
        <v>12</v>
      </c>
      <c r="H697" s="1223">
        <f t="shared" si="981"/>
        <v>4800</v>
      </c>
      <c r="I697" s="1169">
        <f t="shared" si="969"/>
        <v>4800</v>
      </c>
      <c r="J697" s="1169"/>
      <c r="K697" s="1224"/>
      <c r="L697" s="1230">
        <v>0</v>
      </c>
      <c r="M697" s="1226"/>
      <c r="N697" s="1230">
        <v>12</v>
      </c>
      <c r="O697" s="1226">
        <f t="shared" si="983"/>
        <v>0</v>
      </c>
      <c r="P697" s="1173">
        <f t="shared" si="970"/>
        <v>0</v>
      </c>
      <c r="Q697" s="1224"/>
      <c r="R697" s="1230">
        <v>0</v>
      </c>
      <c r="S697" s="1226"/>
      <c r="T697" s="1230">
        <v>12</v>
      </c>
      <c r="U697" s="1226">
        <f t="shared" si="985"/>
        <v>0</v>
      </c>
      <c r="V697" s="1173">
        <f t="shared" si="971"/>
        <v>0</v>
      </c>
      <c r="W697" s="1224"/>
      <c r="X697" s="1230">
        <v>0</v>
      </c>
      <c r="Y697" s="1226"/>
      <c r="Z697" s="1230">
        <v>12</v>
      </c>
      <c r="AA697" s="1226">
        <f t="shared" si="987"/>
        <v>0</v>
      </c>
      <c r="AB697" s="1173">
        <f t="shared" si="972"/>
        <v>0</v>
      </c>
      <c r="AC697" s="1224"/>
      <c r="AD697" s="1230">
        <v>0</v>
      </c>
      <c r="AE697" s="1226"/>
      <c r="AF697" s="1230">
        <v>12</v>
      </c>
      <c r="AG697" s="1226">
        <f t="shared" si="989"/>
        <v>0</v>
      </c>
      <c r="AH697" s="1173">
        <f t="shared" si="973"/>
        <v>0</v>
      </c>
      <c r="AI697" s="1224"/>
      <c r="AJ697" s="1230">
        <v>0</v>
      </c>
      <c r="AK697" s="1226"/>
      <c r="AL697" s="1230">
        <v>12</v>
      </c>
      <c r="AM697" s="1226">
        <f t="shared" si="991"/>
        <v>0</v>
      </c>
      <c r="AN697" s="1173">
        <f t="shared" si="974"/>
        <v>0</v>
      </c>
      <c r="AO697" s="1224"/>
      <c r="AP697" s="1230">
        <v>0</v>
      </c>
      <c r="AQ697" s="1226"/>
      <c r="AR697" s="1230">
        <v>12</v>
      </c>
      <c r="AS697" s="1226">
        <f t="shared" si="993"/>
        <v>0</v>
      </c>
      <c r="AT697" s="1173">
        <f t="shared" si="975"/>
        <v>0</v>
      </c>
      <c r="AU697" s="1224"/>
      <c r="AV697" s="1230">
        <v>0</v>
      </c>
      <c r="AW697" s="1226"/>
      <c r="AX697" s="1230">
        <v>12</v>
      </c>
      <c r="AY697" s="1226">
        <f t="shared" si="995"/>
        <v>0</v>
      </c>
      <c r="AZ697" s="1173">
        <f t="shared" si="976"/>
        <v>0</v>
      </c>
      <c r="BA697" s="1224"/>
      <c r="BB697" s="1229">
        <v>0</v>
      </c>
      <c r="BC697" s="1223"/>
      <c r="BD697" s="1229">
        <v>12</v>
      </c>
      <c r="BE697" s="1223">
        <f t="shared" si="997"/>
        <v>0</v>
      </c>
      <c r="BF697" s="1169">
        <f t="shared" si="977"/>
        <v>0</v>
      </c>
      <c r="BG697" s="1169"/>
      <c r="BH697" s="1166">
        <f t="shared" si="967"/>
        <v>0</v>
      </c>
      <c r="BI697" s="1229">
        <v>0</v>
      </c>
      <c r="BJ697" s="1223"/>
      <c r="BK697" s="1229">
        <v>12</v>
      </c>
      <c r="BL697" s="1223">
        <f t="shared" si="999"/>
        <v>0</v>
      </c>
      <c r="BM697" s="1169">
        <f t="shared" si="978"/>
        <v>0</v>
      </c>
      <c r="BN697" s="1166">
        <f t="shared" si="968"/>
        <v>400</v>
      </c>
      <c r="BO697" s="1229">
        <v>0</v>
      </c>
      <c r="BP697" s="1223"/>
      <c r="BQ697" s="1229">
        <v>12</v>
      </c>
      <c r="BR697" s="1223">
        <f t="shared" si="1001"/>
        <v>4800</v>
      </c>
      <c r="BS697" s="1169">
        <f t="shared" si="979"/>
        <v>4800</v>
      </c>
    </row>
    <row r="698" spans="1:71" s="1189" customFormat="1" hidden="1" outlineLevel="1" x14ac:dyDescent="0.2">
      <c r="A698" s="1307" t="s">
        <v>1037</v>
      </c>
      <c r="B698" s="1252" t="s">
        <v>1426</v>
      </c>
      <c r="C698" s="1173" t="s">
        <v>1261</v>
      </c>
      <c r="D698" s="1173">
        <v>800</v>
      </c>
      <c r="E698" s="1229">
        <v>0</v>
      </c>
      <c r="F698" s="1223"/>
      <c r="G698" s="1229">
        <v>6</v>
      </c>
      <c r="H698" s="1223">
        <f t="shared" si="981"/>
        <v>4800</v>
      </c>
      <c r="I698" s="1169">
        <f t="shared" si="969"/>
        <v>4800</v>
      </c>
      <c r="J698" s="1169"/>
      <c r="K698" s="1224"/>
      <c r="L698" s="1230">
        <v>0</v>
      </c>
      <c r="M698" s="1226"/>
      <c r="N698" s="1230">
        <v>6</v>
      </c>
      <c r="O698" s="1226">
        <f t="shared" si="983"/>
        <v>0</v>
      </c>
      <c r="P698" s="1173">
        <f t="shared" si="970"/>
        <v>0</v>
      </c>
      <c r="Q698" s="1224"/>
      <c r="R698" s="1230">
        <v>0</v>
      </c>
      <c r="S698" s="1226"/>
      <c r="T698" s="1230">
        <v>6</v>
      </c>
      <c r="U698" s="1226">
        <f t="shared" si="985"/>
        <v>0</v>
      </c>
      <c r="V698" s="1173">
        <f t="shared" si="971"/>
        <v>0</v>
      </c>
      <c r="W698" s="1224"/>
      <c r="X698" s="1230">
        <v>0</v>
      </c>
      <c r="Y698" s="1226"/>
      <c r="Z698" s="1230">
        <v>6</v>
      </c>
      <c r="AA698" s="1226">
        <f t="shared" si="987"/>
        <v>0</v>
      </c>
      <c r="AB698" s="1173">
        <f t="shared" si="972"/>
        <v>0</v>
      </c>
      <c r="AC698" s="1224"/>
      <c r="AD698" s="1230">
        <v>0</v>
      </c>
      <c r="AE698" s="1226"/>
      <c r="AF698" s="1230">
        <v>6</v>
      </c>
      <c r="AG698" s="1226">
        <f t="shared" si="989"/>
        <v>0</v>
      </c>
      <c r="AH698" s="1173">
        <f t="shared" si="973"/>
        <v>0</v>
      </c>
      <c r="AI698" s="1224"/>
      <c r="AJ698" s="1230">
        <v>0</v>
      </c>
      <c r="AK698" s="1226"/>
      <c r="AL698" s="1230">
        <v>6</v>
      </c>
      <c r="AM698" s="1226">
        <f t="shared" si="991"/>
        <v>0</v>
      </c>
      <c r="AN698" s="1173">
        <f t="shared" si="974"/>
        <v>0</v>
      </c>
      <c r="AO698" s="1224"/>
      <c r="AP698" s="1230">
        <v>0</v>
      </c>
      <c r="AQ698" s="1226"/>
      <c r="AR698" s="1230">
        <v>6</v>
      </c>
      <c r="AS698" s="1226">
        <f t="shared" si="993"/>
        <v>0</v>
      </c>
      <c r="AT698" s="1173">
        <f t="shared" si="975"/>
        <v>0</v>
      </c>
      <c r="AU698" s="1224"/>
      <c r="AV698" s="1230">
        <v>0</v>
      </c>
      <c r="AW698" s="1226"/>
      <c r="AX698" s="1230">
        <v>6</v>
      </c>
      <c r="AY698" s="1226">
        <f t="shared" si="995"/>
        <v>0</v>
      </c>
      <c r="AZ698" s="1173">
        <f t="shared" si="976"/>
        <v>0</v>
      </c>
      <c r="BA698" s="1224"/>
      <c r="BB698" s="1229">
        <v>0</v>
      </c>
      <c r="BC698" s="1223"/>
      <c r="BD698" s="1229">
        <v>6</v>
      </c>
      <c r="BE698" s="1223">
        <f t="shared" si="997"/>
        <v>0</v>
      </c>
      <c r="BF698" s="1169">
        <f t="shared" si="977"/>
        <v>0</v>
      </c>
      <c r="BG698" s="1169"/>
      <c r="BH698" s="1166">
        <f t="shared" si="967"/>
        <v>0</v>
      </c>
      <c r="BI698" s="1229">
        <v>0</v>
      </c>
      <c r="BJ698" s="1223"/>
      <c r="BK698" s="1229">
        <v>6</v>
      </c>
      <c r="BL698" s="1223">
        <f t="shared" si="999"/>
        <v>0</v>
      </c>
      <c r="BM698" s="1169">
        <f t="shared" si="978"/>
        <v>0</v>
      </c>
      <c r="BN698" s="1166">
        <f t="shared" si="968"/>
        <v>800</v>
      </c>
      <c r="BO698" s="1229">
        <v>0</v>
      </c>
      <c r="BP698" s="1223"/>
      <c r="BQ698" s="1229">
        <v>6</v>
      </c>
      <c r="BR698" s="1223">
        <f t="shared" si="1001"/>
        <v>4800</v>
      </c>
      <c r="BS698" s="1169">
        <f t="shared" si="979"/>
        <v>4800</v>
      </c>
    </row>
    <row r="699" spans="1:71" s="1189" customFormat="1" hidden="1" outlineLevel="1" x14ac:dyDescent="0.2">
      <c r="A699" s="1307" t="s">
        <v>1038</v>
      </c>
      <c r="B699" s="1252" t="s">
        <v>1428</v>
      </c>
      <c r="C699" s="1173" t="s">
        <v>1261</v>
      </c>
      <c r="D699" s="1173">
        <v>44</v>
      </c>
      <c r="E699" s="1229">
        <v>400</v>
      </c>
      <c r="F699" s="1223">
        <f t="shared" ref="F699:F706" si="1002">D699*E699</f>
        <v>17600</v>
      </c>
      <c r="G699" s="1229">
        <v>2100</v>
      </c>
      <c r="H699" s="1223">
        <f t="shared" si="981"/>
        <v>92400</v>
      </c>
      <c r="I699" s="1169">
        <f t="shared" si="969"/>
        <v>110000</v>
      </c>
      <c r="J699" s="1169"/>
      <c r="K699" s="1224"/>
      <c r="L699" s="1230">
        <v>400</v>
      </c>
      <c r="M699" s="1226">
        <f t="shared" ref="M699:M706" si="1003">K699*L699</f>
        <v>0</v>
      </c>
      <c r="N699" s="1230">
        <v>2100</v>
      </c>
      <c r="O699" s="1226">
        <f t="shared" si="983"/>
        <v>0</v>
      </c>
      <c r="P699" s="1173">
        <f t="shared" si="970"/>
        <v>0</v>
      </c>
      <c r="Q699" s="1224"/>
      <c r="R699" s="1230">
        <v>400</v>
      </c>
      <c r="S699" s="1226">
        <f t="shared" ref="S699:S706" si="1004">Q699*R699</f>
        <v>0</v>
      </c>
      <c r="T699" s="1230">
        <v>2100</v>
      </c>
      <c r="U699" s="1226">
        <f t="shared" si="985"/>
        <v>0</v>
      </c>
      <c r="V699" s="1173">
        <f t="shared" si="971"/>
        <v>0</v>
      </c>
      <c r="W699" s="1224"/>
      <c r="X699" s="1230">
        <v>400</v>
      </c>
      <c r="Y699" s="1226">
        <f t="shared" ref="Y699:Y706" si="1005">W699*X699</f>
        <v>0</v>
      </c>
      <c r="Z699" s="1230">
        <v>2100</v>
      </c>
      <c r="AA699" s="1226">
        <f t="shared" si="987"/>
        <v>0</v>
      </c>
      <c r="AB699" s="1173">
        <f t="shared" si="972"/>
        <v>0</v>
      </c>
      <c r="AC699" s="1224"/>
      <c r="AD699" s="1230">
        <v>400</v>
      </c>
      <c r="AE699" s="1226">
        <f t="shared" ref="AE699:AE706" si="1006">AC699*AD699</f>
        <v>0</v>
      </c>
      <c r="AF699" s="1230">
        <v>2100</v>
      </c>
      <c r="AG699" s="1226">
        <f t="shared" si="989"/>
        <v>0</v>
      </c>
      <c r="AH699" s="1173">
        <f t="shared" si="973"/>
        <v>0</v>
      </c>
      <c r="AI699" s="1224"/>
      <c r="AJ699" s="1230">
        <v>400</v>
      </c>
      <c r="AK699" s="1226">
        <f t="shared" ref="AK699:AK706" si="1007">AI699*AJ699</f>
        <v>0</v>
      </c>
      <c r="AL699" s="1230">
        <v>2100</v>
      </c>
      <c r="AM699" s="1226">
        <f t="shared" si="991"/>
        <v>0</v>
      </c>
      <c r="AN699" s="1173">
        <f t="shared" si="974"/>
        <v>0</v>
      </c>
      <c r="AO699" s="1224"/>
      <c r="AP699" s="1230">
        <v>400</v>
      </c>
      <c r="AQ699" s="1226">
        <f t="shared" ref="AQ699:AQ706" si="1008">AO699*AP699</f>
        <v>0</v>
      </c>
      <c r="AR699" s="1230">
        <v>2100</v>
      </c>
      <c r="AS699" s="1226">
        <f t="shared" si="993"/>
        <v>0</v>
      </c>
      <c r="AT699" s="1173">
        <f t="shared" si="975"/>
        <v>0</v>
      </c>
      <c r="AU699" s="1224"/>
      <c r="AV699" s="1230">
        <v>400</v>
      </c>
      <c r="AW699" s="1226">
        <f t="shared" ref="AW699:AW706" si="1009">AU699*AV699</f>
        <v>0</v>
      </c>
      <c r="AX699" s="1230">
        <v>2100</v>
      </c>
      <c r="AY699" s="1226">
        <f t="shared" si="995"/>
        <v>0</v>
      </c>
      <c r="AZ699" s="1173">
        <f t="shared" si="976"/>
        <v>0</v>
      </c>
      <c r="BA699" s="1224"/>
      <c r="BB699" s="1229">
        <v>400</v>
      </c>
      <c r="BC699" s="1223">
        <f t="shared" ref="BC699:BC706" si="1010">BA699*BB699</f>
        <v>0</v>
      </c>
      <c r="BD699" s="1229">
        <v>2100</v>
      </c>
      <c r="BE699" s="1223">
        <f t="shared" si="997"/>
        <v>0</v>
      </c>
      <c r="BF699" s="1169">
        <f t="shared" si="977"/>
        <v>0</v>
      </c>
      <c r="BG699" s="1169"/>
      <c r="BH699" s="1166">
        <f t="shared" si="967"/>
        <v>0</v>
      </c>
      <c r="BI699" s="1229">
        <v>400</v>
      </c>
      <c r="BJ699" s="1223">
        <f t="shared" ref="BJ699:BJ706" si="1011">BH699*BI699</f>
        <v>0</v>
      </c>
      <c r="BK699" s="1229">
        <v>2100</v>
      </c>
      <c r="BL699" s="1223">
        <f t="shared" si="999"/>
        <v>0</v>
      </c>
      <c r="BM699" s="1169">
        <f t="shared" si="978"/>
        <v>0</v>
      </c>
      <c r="BN699" s="1166">
        <f t="shared" si="968"/>
        <v>44</v>
      </c>
      <c r="BO699" s="1229">
        <v>400</v>
      </c>
      <c r="BP699" s="1223">
        <f t="shared" ref="BP699:BP706" si="1012">BN699*BO699</f>
        <v>17600</v>
      </c>
      <c r="BQ699" s="1229">
        <v>2100</v>
      </c>
      <c r="BR699" s="1223">
        <f t="shared" si="1001"/>
        <v>92400</v>
      </c>
      <c r="BS699" s="1169">
        <f t="shared" si="979"/>
        <v>110000</v>
      </c>
    </row>
    <row r="700" spans="1:71" s="1189" customFormat="1" hidden="1" outlineLevel="1" x14ac:dyDescent="0.2">
      <c r="A700" s="1307" t="s">
        <v>1039</v>
      </c>
      <c r="B700" s="1252" t="s">
        <v>1663</v>
      </c>
      <c r="C700" s="1173" t="s">
        <v>32</v>
      </c>
      <c r="D700" s="1173">
        <v>25</v>
      </c>
      <c r="E700" s="1229">
        <v>185</v>
      </c>
      <c r="F700" s="1223">
        <f t="shared" si="1002"/>
        <v>4625</v>
      </c>
      <c r="G700" s="1229">
        <v>300</v>
      </c>
      <c r="H700" s="1223">
        <f t="shared" si="981"/>
        <v>7500</v>
      </c>
      <c r="I700" s="1169">
        <f t="shared" si="969"/>
        <v>12125</v>
      </c>
      <c r="J700" s="1169"/>
      <c r="K700" s="1224"/>
      <c r="L700" s="1230">
        <v>185</v>
      </c>
      <c r="M700" s="1226">
        <f t="shared" si="1003"/>
        <v>0</v>
      </c>
      <c r="N700" s="1230">
        <v>300</v>
      </c>
      <c r="O700" s="1226">
        <f t="shared" si="983"/>
        <v>0</v>
      </c>
      <c r="P700" s="1173">
        <f t="shared" si="970"/>
        <v>0</v>
      </c>
      <c r="Q700" s="1224"/>
      <c r="R700" s="1230">
        <v>185</v>
      </c>
      <c r="S700" s="1226">
        <f t="shared" si="1004"/>
        <v>0</v>
      </c>
      <c r="T700" s="1230">
        <v>300</v>
      </c>
      <c r="U700" s="1226">
        <f t="shared" si="985"/>
        <v>0</v>
      </c>
      <c r="V700" s="1173">
        <f t="shared" si="971"/>
        <v>0</v>
      </c>
      <c r="W700" s="1224"/>
      <c r="X700" s="1230">
        <v>185</v>
      </c>
      <c r="Y700" s="1226">
        <f t="shared" si="1005"/>
        <v>0</v>
      </c>
      <c r="Z700" s="1230">
        <v>300</v>
      </c>
      <c r="AA700" s="1226">
        <f t="shared" si="987"/>
        <v>0</v>
      </c>
      <c r="AB700" s="1173">
        <f t="shared" si="972"/>
        <v>0</v>
      </c>
      <c r="AC700" s="1224"/>
      <c r="AD700" s="1230">
        <v>185</v>
      </c>
      <c r="AE700" s="1226">
        <f t="shared" si="1006"/>
        <v>0</v>
      </c>
      <c r="AF700" s="1230">
        <v>300</v>
      </c>
      <c r="AG700" s="1226">
        <f t="shared" si="989"/>
        <v>0</v>
      </c>
      <c r="AH700" s="1173">
        <f t="shared" si="973"/>
        <v>0</v>
      </c>
      <c r="AI700" s="1224"/>
      <c r="AJ700" s="1230">
        <v>185</v>
      </c>
      <c r="AK700" s="1226">
        <f t="shared" si="1007"/>
        <v>0</v>
      </c>
      <c r="AL700" s="1230">
        <v>300</v>
      </c>
      <c r="AM700" s="1226">
        <f t="shared" si="991"/>
        <v>0</v>
      </c>
      <c r="AN700" s="1173">
        <f t="shared" si="974"/>
        <v>0</v>
      </c>
      <c r="AO700" s="1224"/>
      <c r="AP700" s="1230">
        <v>185</v>
      </c>
      <c r="AQ700" s="1226">
        <f t="shared" si="1008"/>
        <v>0</v>
      </c>
      <c r="AR700" s="1230">
        <v>300</v>
      </c>
      <c r="AS700" s="1226">
        <f t="shared" si="993"/>
        <v>0</v>
      </c>
      <c r="AT700" s="1173">
        <f t="shared" si="975"/>
        <v>0</v>
      </c>
      <c r="AU700" s="1224"/>
      <c r="AV700" s="1230">
        <v>185</v>
      </c>
      <c r="AW700" s="1226">
        <f t="shared" si="1009"/>
        <v>0</v>
      </c>
      <c r="AX700" s="1230">
        <v>300</v>
      </c>
      <c r="AY700" s="1226">
        <f t="shared" si="995"/>
        <v>0</v>
      </c>
      <c r="AZ700" s="1173">
        <f t="shared" si="976"/>
        <v>0</v>
      </c>
      <c r="BA700" s="1224"/>
      <c r="BB700" s="1229">
        <v>185</v>
      </c>
      <c r="BC700" s="1223">
        <f t="shared" si="1010"/>
        <v>0</v>
      </c>
      <c r="BD700" s="1229">
        <v>300</v>
      </c>
      <c r="BE700" s="1223">
        <f t="shared" si="997"/>
        <v>0</v>
      </c>
      <c r="BF700" s="1169">
        <f t="shared" si="977"/>
        <v>0</v>
      </c>
      <c r="BG700" s="1169"/>
      <c r="BH700" s="1166">
        <f t="shared" si="967"/>
        <v>0</v>
      </c>
      <c r="BI700" s="1229">
        <v>185</v>
      </c>
      <c r="BJ700" s="1223">
        <f t="shared" si="1011"/>
        <v>0</v>
      </c>
      <c r="BK700" s="1229">
        <v>300</v>
      </c>
      <c r="BL700" s="1223">
        <f t="shared" si="999"/>
        <v>0</v>
      </c>
      <c r="BM700" s="1169">
        <f t="shared" si="978"/>
        <v>0</v>
      </c>
      <c r="BN700" s="1166">
        <f t="shared" si="968"/>
        <v>25</v>
      </c>
      <c r="BO700" s="1229">
        <v>185</v>
      </c>
      <c r="BP700" s="1223">
        <f t="shared" si="1012"/>
        <v>4625</v>
      </c>
      <c r="BQ700" s="1229">
        <v>300</v>
      </c>
      <c r="BR700" s="1223">
        <f t="shared" si="1001"/>
        <v>7500</v>
      </c>
      <c r="BS700" s="1169">
        <f t="shared" si="979"/>
        <v>12125</v>
      </c>
    </row>
    <row r="701" spans="1:71" s="1189" customFormat="1" hidden="1" outlineLevel="1" x14ac:dyDescent="0.2">
      <c r="A701" s="1307" t="s">
        <v>1040</v>
      </c>
      <c r="B701" s="1252" t="s">
        <v>1664</v>
      </c>
      <c r="C701" s="1173" t="s">
        <v>1261</v>
      </c>
      <c r="D701" s="1173">
        <v>220</v>
      </c>
      <c r="E701" s="1229">
        <v>150</v>
      </c>
      <c r="F701" s="1223">
        <f t="shared" si="1002"/>
        <v>33000</v>
      </c>
      <c r="G701" s="1229">
        <v>87</v>
      </c>
      <c r="H701" s="1223">
        <f t="shared" si="981"/>
        <v>19140</v>
      </c>
      <c r="I701" s="1169">
        <f t="shared" si="969"/>
        <v>52140</v>
      </c>
      <c r="J701" s="1169"/>
      <c r="K701" s="1224"/>
      <c r="L701" s="1230">
        <v>150</v>
      </c>
      <c r="M701" s="1226">
        <f t="shared" si="1003"/>
        <v>0</v>
      </c>
      <c r="N701" s="1230">
        <v>87</v>
      </c>
      <c r="O701" s="1226">
        <f t="shared" si="983"/>
        <v>0</v>
      </c>
      <c r="P701" s="1173">
        <f t="shared" si="970"/>
        <v>0</v>
      </c>
      <c r="Q701" s="1224"/>
      <c r="R701" s="1230">
        <v>150</v>
      </c>
      <c r="S701" s="1226">
        <f t="shared" si="1004"/>
        <v>0</v>
      </c>
      <c r="T701" s="1230">
        <v>87</v>
      </c>
      <c r="U701" s="1226">
        <f t="shared" si="985"/>
        <v>0</v>
      </c>
      <c r="V701" s="1173">
        <f t="shared" si="971"/>
        <v>0</v>
      </c>
      <c r="W701" s="1224"/>
      <c r="X701" s="1230">
        <v>150</v>
      </c>
      <c r="Y701" s="1226">
        <f t="shared" si="1005"/>
        <v>0</v>
      </c>
      <c r="Z701" s="1230">
        <v>87</v>
      </c>
      <c r="AA701" s="1226">
        <f t="shared" si="987"/>
        <v>0</v>
      </c>
      <c r="AB701" s="1173">
        <f t="shared" si="972"/>
        <v>0</v>
      </c>
      <c r="AC701" s="1224"/>
      <c r="AD701" s="1230">
        <v>150</v>
      </c>
      <c r="AE701" s="1226">
        <f t="shared" si="1006"/>
        <v>0</v>
      </c>
      <c r="AF701" s="1230">
        <v>87</v>
      </c>
      <c r="AG701" s="1226">
        <f t="shared" si="989"/>
        <v>0</v>
      </c>
      <c r="AH701" s="1173">
        <f t="shared" si="973"/>
        <v>0</v>
      </c>
      <c r="AI701" s="1224"/>
      <c r="AJ701" s="1230">
        <v>150</v>
      </c>
      <c r="AK701" s="1226">
        <f t="shared" si="1007"/>
        <v>0</v>
      </c>
      <c r="AL701" s="1230">
        <v>87</v>
      </c>
      <c r="AM701" s="1226">
        <f t="shared" si="991"/>
        <v>0</v>
      </c>
      <c r="AN701" s="1173">
        <f t="shared" si="974"/>
        <v>0</v>
      </c>
      <c r="AO701" s="1224"/>
      <c r="AP701" s="1230">
        <v>150</v>
      </c>
      <c r="AQ701" s="1226">
        <f t="shared" si="1008"/>
        <v>0</v>
      </c>
      <c r="AR701" s="1230">
        <v>87</v>
      </c>
      <c r="AS701" s="1226">
        <f t="shared" si="993"/>
        <v>0</v>
      </c>
      <c r="AT701" s="1173">
        <f t="shared" si="975"/>
        <v>0</v>
      </c>
      <c r="AU701" s="1224"/>
      <c r="AV701" s="1230">
        <v>150</v>
      </c>
      <c r="AW701" s="1226">
        <f t="shared" si="1009"/>
        <v>0</v>
      </c>
      <c r="AX701" s="1230">
        <v>87</v>
      </c>
      <c r="AY701" s="1226">
        <f t="shared" si="995"/>
        <v>0</v>
      </c>
      <c r="AZ701" s="1173">
        <f t="shared" si="976"/>
        <v>0</v>
      </c>
      <c r="BA701" s="1224"/>
      <c r="BB701" s="1229">
        <v>150</v>
      </c>
      <c r="BC701" s="1223">
        <f t="shared" si="1010"/>
        <v>0</v>
      </c>
      <c r="BD701" s="1229">
        <v>87</v>
      </c>
      <c r="BE701" s="1223">
        <f t="shared" si="997"/>
        <v>0</v>
      </c>
      <c r="BF701" s="1169">
        <f t="shared" si="977"/>
        <v>0</v>
      </c>
      <c r="BG701" s="1169"/>
      <c r="BH701" s="1166">
        <f t="shared" si="967"/>
        <v>0</v>
      </c>
      <c r="BI701" s="1229">
        <v>150</v>
      </c>
      <c r="BJ701" s="1223">
        <f t="shared" si="1011"/>
        <v>0</v>
      </c>
      <c r="BK701" s="1229">
        <v>87</v>
      </c>
      <c r="BL701" s="1223">
        <f t="shared" si="999"/>
        <v>0</v>
      </c>
      <c r="BM701" s="1169">
        <f t="shared" si="978"/>
        <v>0</v>
      </c>
      <c r="BN701" s="1166">
        <f t="shared" si="968"/>
        <v>220</v>
      </c>
      <c r="BO701" s="1229">
        <v>150</v>
      </c>
      <c r="BP701" s="1223">
        <f t="shared" si="1012"/>
        <v>33000</v>
      </c>
      <c r="BQ701" s="1229">
        <v>87</v>
      </c>
      <c r="BR701" s="1223">
        <f t="shared" si="1001"/>
        <v>19140</v>
      </c>
      <c r="BS701" s="1169">
        <f t="shared" si="979"/>
        <v>52140</v>
      </c>
    </row>
    <row r="702" spans="1:71" s="1189" customFormat="1" hidden="1" outlineLevel="1" x14ac:dyDescent="0.2">
      <c r="A702" s="1307" t="s">
        <v>1041</v>
      </c>
      <c r="B702" s="1228" t="s">
        <v>543</v>
      </c>
      <c r="C702" s="1173" t="s">
        <v>378</v>
      </c>
      <c r="D702" s="1173">
        <v>100</v>
      </c>
      <c r="E702" s="1229">
        <v>52.4</v>
      </c>
      <c r="F702" s="1223">
        <f t="shared" si="1002"/>
        <v>5240</v>
      </c>
      <c r="G702" s="1229">
        <v>130</v>
      </c>
      <c r="H702" s="1223">
        <f t="shared" si="981"/>
        <v>13000</v>
      </c>
      <c r="I702" s="1169">
        <f t="shared" si="969"/>
        <v>18240</v>
      </c>
      <c r="J702" s="1169"/>
      <c r="K702" s="1224"/>
      <c r="L702" s="1230">
        <v>52.4</v>
      </c>
      <c r="M702" s="1226">
        <f t="shared" si="1003"/>
        <v>0</v>
      </c>
      <c r="N702" s="1230">
        <v>130</v>
      </c>
      <c r="O702" s="1226">
        <f t="shared" si="983"/>
        <v>0</v>
      </c>
      <c r="P702" s="1173">
        <f t="shared" si="970"/>
        <v>0</v>
      </c>
      <c r="Q702" s="1224"/>
      <c r="R702" s="1230">
        <v>52.4</v>
      </c>
      <c r="S702" s="1226">
        <f t="shared" si="1004"/>
        <v>0</v>
      </c>
      <c r="T702" s="1230">
        <v>130</v>
      </c>
      <c r="U702" s="1226">
        <f t="shared" si="985"/>
        <v>0</v>
      </c>
      <c r="V702" s="1173">
        <f t="shared" si="971"/>
        <v>0</v>
      </c>
      <c r="W702" s="1224"/>
      <c r="X702" s="1230">
        <v>52.4</v>
      </c>
      <c r="Y702" s="1226">
        <f t="shared" si="1005"/>
        <v>0</v>
      </c>
      <c r="Z702" s="1230">
        <v>130</v>
      </c>
      <c r="AA702" s="1226">
        <f t="shared" si="987"/>
        <v>0</v>
      </c>
      <c r="AB702" s="1173">
        <f t="shared" si="972"/>
        <v>0</v>
      </c>
      <c r="AC702" s="1224"/>
      <c r="AD702" s="1230">
        <v>52.4</v>
      </c>
      <c r="AE702" s="1226">
        <f t="shared" si="1006"/>
        <v>0</v>
      </c>
      <c r="AF702" s="1230">
        <v>130</v>
      </c>
      <c r="AG702" s="1226">
        <f t="shared" si="989"/>
        <v>0</v>
      </c>
      <c r="AH702" s="1173">
        <f t="shared" si="973"/>
        <v>0</v>
      </c>
      <c r="AI702" s="1224"/>
      <c r="AJ702" s="1230">
        <v>52.4</v>
      </c>
      <c r="AK702" s="1226">
        <f t="shared" si="1007"/>
        <v>0</v>
      </c>
      <c r="AL702" s="1230">
        <v>130</v>
      </c>
      <c r="AM702" s="1226">
        <f t="shared" si="991"/>
        <v>0</v>
      </c>
      <c r="AN702" s="1173">
        <f t="shared" si="974"/>
        <v>0</v>
      </c>
      <c r="AO702" s="1224"/>
      <c r="AP702" s="1230">
        <v>52.4</v>
      </c>
      <c r="AQ702" s="1226">
        <f t="shared" si="1008"/>
        <v>0</v>
      </c>
      <c r="AR702" s="1230">
        <v>130</v>
      </c>
      <c r="AS702" s="1226">
        <f t="shared" si="993"/>
        <v>0</v>
      </c>
      <c r="AT702" s="1173">
        <f t="shared" si="975"/>
        <v>0</v>
      </c>
      <c r="AU702" s="1224"/>
      <c r="AV702" s="1230">
        <v>52.4</v>
      </c>
      <c r="AW702" s="1226">
        <f t="shared" si="1009"/>
        <v>0</v>
      </c>
      <c r="AX702" s="1230">
        <v>130</v>
      </c>
      <c r="AY702" s="1226">
        <f t="shared" si="995"/>
        <v>0</v>
      </c>
      <c r="AZ702" s="1173">
        <f t="shared" si="976"/>
        <v>0</v>
      </c>
      <c r="BA702" s="1224"/>
      <c r="BB702" s="1229">
        <v>52.4</v>
      </c>
      <c r="BC702" s="1223">
        <f t="shared" si="1010"/>
        <v>0</v>
      </c>
      <c r="BD702" s="1229">
        <v>130</v>
      </c>
      <c r="BE702" s="1223">
        <f t="shared" si="997"/>
        <v>0</v>
      </c>
      <c r="BF702" s="1169">
        <f t="shared" si="977"/>
        <v>0</v>
      </c>
      <c r="BG702" s="1169"/>
      <c r="BH702" s="1166">
        <f t="shared" si="967"/>
        <v>0</v>
      </c>
      <c r="BI702" s="1229">
        <v>52.4</v>
      </c>
      <c r="BJ702" s="1223">
        <f t="shared" si="1011"/>
        <v>0</v>
      </c>
      <c r="BK702" s="1229">
        <v>130</v>
      </c>
      <c r="BL702" s="1223">
        <f t="shared" si="999"/>
        <v>0</v>
      </c>
      <c r="BM702" s="1169">
        <f t="shared" si="978"/>
        <v>0</v>
      </c>
      <c r="BN702" s="1166">
        <f t="shared" si="968"/>
        <v>100</v>
      </c>
      <c r="BO702" s="1229">
        <v>52.4</v>
      </c>
      <c r="BP702" s="1223">
        <f t="shared" si="1012"/>
        <v>5240</v>
      </c>
      <c r="BQ702" s="1229">
        <v>130</v>
      </c>
      <c r="BR702" s="1223">
        <f t="shared" si="1001"/>
        <v>13000</v>
      </c>
      <c r="BS702" s="1169">
        <f t="shared" si="979"/>
        <v>18240</v>
      </c>
    </row>
    <row r="703" spans="1:71" s="1189" customFormat="1" hidden="1" outlineLevel="1" x14ac:dyDescent="0.2">
      <c r="A703" s="1307" t="s">
        <v>1042</v>
      </c>
      <c r="B703" s="1228" t="s">
        <v>1828</v>
      </c>
      <c r="C703" s="1173" t="s">
        <v>32</v>
      </c>
      <c r="D703" s="1173">
        <v>50</v>
      </c>
      <c r="E703" s="1229">
        <v>65.5</v>
      </c>
      <c r="F703" s="1223">
        <f t="shared" si="1002"/>
        <v>3275</v>
      </c>
      <c r="G703" s="1229">
        <v>166.71</v>
      </c>
      <c r="H703" s="1223">
        <f t="shared" si="981"/>
        <v>8335.5</v>
      </c>
      <c r="I703" s="1169">
        <f t="shared" si="969"/>
        <v>11610.5</v>
      </c>
      <c r="J703" s="1169"/>
      <c r="K703" s="1224"/>
      <c r="L703" s="1230">
        <v>65.5</v>
      </c>
      <c r="M703" s="1226">
        <f t="shared" si="1003"/>
        <v>0</v>
      </c>
      <c r="N703" s="1230">
        <v>166.71</v>
      </c>
      <c r="O703" s="1226">
        <f t="shared" si="983"/>
        <v>0</v>
      </c>
      <c r="P703" s="1173">
        <f t="shared" si="970"/>
        <v>0</v>
      </c>
      <c r="Q703" s="1224"/>
      <c r="R703" s="1230">
        <v>65.5</v>
      </c>
      <c r="S703" s="1226">
        <f t="shared" si="1004"/>
        <v>0</v>
      </c>
      <c r="T703" s="1230">
        <v>166.71</v>
      </c>
      <c r="U703" s="1226">
        <f t="shared" si="985"/>
        <v>0</v>
      </c>
      <c r="V703" s="1173">
        <f t="shared" si="971"/>
        <v>0</v>
      </c>
      <c r="W703" s="1224"/>
      <c r="X703" s="1230">
        <v>65.5</v>
      </c>
      <c r="Y703" s="1226">
        <f t="shared" si="1005"/>
        <v>0</v>
      </c>
      <c r="Z703" s="1230">
        <v>166.71</v>
      </c>
      <c r="AA703" s="1226">
        <f t="shared" si="987"/>
        <v>0</v>
      </c>
      <c r="AB703" s="1173">
        <f t="shared" si="972"/>
        <v>0</v>
      </c>
      <c r="AC703" s="1224"/>
      <c r="AD703" s="1230">
        <v>65.5</v>
      </c>
      <c r="AE703" s="1226">
        <f t="shared" si="1006"/>
        <v>0</v>
      </c>
      <c r="AF703" s="1230">
        <v>166.71</v>
      </c>
      <c r="AG703" s="1226">
        <f t="shared" si="989"/>
        <v>0</v>
      </c>
      <c r="AH703" s="1173">
        <f t="shared" si="973"/>
        <v>0</v>
      </c>
      <c r="AI703" s="1224"/>
      <c r="AJ703" s="1230">
        <v>65.5</v>
      </c>
      <c r="AK703" s="1226">
        <f t="shared" si="1007"/>
        <v>0</v>
      </c>
      <c r="AL703" s="1230">
        <v>166.71</v>
      </c>
      <c r="AM703" s="1226">
        <f t="shared" si="991"/>
        <v>0</v>
      </c>
      <c r="AN703" s="1173">
        <f t="shared" si="974"/>
        <v>0</v>
      </c>
      <c r="AO703" s="1224"/>
      <c r="AP703" s="1230">
        <v>65.5</v>
      </c>
      <c r="AQ703" s="1226">
        <f t="shared" si="1008"/>
        <v>0</v>
      </c>
      <c r="AR703" s="1230">
        <v>166.71</v>
      </c>
      <c r="AS703" s="1226">
        <f t="shared" si="993"/>
        <v>0</v>
      </c>
      <c r="AT703" s="1173">
        <f t="shared" si="975"/>
        <v>0</v>
      </c>
      <c r="AU703" s="1224"/>
      <c r="AV703" s="1230">
        <v>65.5</v>
      </c>
      <c r="AW703" s="1226">
        <f t="shared" si="1009"/>
        <v>0</v>
      </c>
      <c r="AX703" s="1230">
        <v>166.71</v>
      </c>
      <c r="AY703" s="1226">
        <f t="shared" si="995"/>
        <v>0</v>
      </c>
      <c r="AZ703" s="1173">
        <f t="shared" si="976"/>
        <v>0</v>
      </c>
      <c r="BA703" s="1224"/>
      <c r="BB703" s="1229">
        <v>65.5</v>
      </c>
      <c r="BC703" s="1223">
        <f t="shared" si="1010"/>
        <v>0</v>
      </c>
      <c r="BD703" s="1229">
        <v>166.71</v>
      </c>
      <c r="BE703" s="1223">
        <f t="shared" si="997"/>
        <v>0</v>
      </c>
      <c r="BF703" s="1169">
        <f t="shared" si="977"/>
        <v>0</v>
      </c>
      <c r="BG703" s="1169"/>
      <c r="BH703" s="1166">
        <f t="shared" si="967"/>
        <v>0</v>
      </c>
      <c r="BI703" s="1229">
        <v>65.5</v>
      </c>
      <c r="BJ703" s="1223">
        <f t="shared" si="1011"/>
        <v>0</v>
      </c>
      <c r="BK703" s="1229">
        <v>166.71</v>
      </c>
      <c r="BL703" s="1223">
        <f t="shared" si="999"/>
        <v>0</v>
      </c>
      <c r="BM703" s="1169">
        <f t="shared" si="978"/>
        <v>0</v>
      </c>
      <c r="BN703" s="1166">
        <f t="shared" si="968"/>
        <v>50</v>
      </c>
      <c r="BO703" s="1229">
        <v>65.5</v>
      </c>
      <c r="BP703" s="1223">
        <f t="shared" si="1012"/>
        <v>3275</v>
      </c>
      <c r="BQ703" s="1229">
        <v>166.71</v>
      </c>
      <c r="BR703" s="1223">
        <f t="shared" si="1001"/>
        <v>8335.5</v>
      </c>
      <c r="BS703" s="1169">
        <f t="shared" si="979"/>
        <v>11610.5</v>
      </c>
    </row>
    <row r="704" spans="1:71" s="1189" customFormat="1" hidden="1" outlineLevel="1" x14ac:dyDescent="0.2">
      <c r="A704" s="1307" t="s">
        <v>1026</v>
      </c>
      <c r="B704" s="1228" t="s">
        <v>1829</v>
      </c>
      <c r="C704" s="1173" t="s">
        <v>1261</v>
      </c>
      <c r="D704" s="1173">
        <v>420</v>
      </c>
      <c r="E704" s="1229">
        <v>32.75</v>
      </c>
      <c r="F704" s="1223">
        <f t="shared" si="1002"/>
        <v>13755</v>
      </c>
      <c r="G704" s="1229">
        <v>36.82</v>
      </c>
      <c r="H704" s="1223">
        <f t="shared" si="981"/>
        <v>15464.4</v>
      </c>
      <c r="I704" s="1169">
        <f t="shared" si="969"/>
        <v>29219.4</v>
      </c>
      <c r="J704" s="1169"/>
      <c r="K704" s="1224"/>
      <c r="L704" s="1230">
        <v>32.75</v>
      </c>
      <c r="M704" s="1226">
        <f t="shared" si="1003"/>
        <v>0</v>
      </c>
      <c r="N704" s="1230">
        <v>36.82</v>
      </c>
      <c r="O704" s="1226">
        <f t="shared" si="983"/>
        <v>0</v>
      </c>
      <c r="P704" s="1173">
        <f t="shared" si="970"/>
        <v>0</v>
      </c>
      <c r="Q704" s="1224"/>
      <c r="R704" s="1230">
        <v>32.75</v>
      </c>
      <c r="S704" s="1226">
        <f t="shared" si="1004"/>
        <v>0</v>
      </c>
      <c r="T704" s="1230">
        <v>36.82</v>
      </c>
      <c r="U704" s="1226">
        <f t="shared" si="985"/>
        <v>0</v>
      </c>
      <c r="V704" s="1173">
        <f t="shared" si="971"/>
        <v>0</v>
      </c>
      <c r="W704" s="1224"/>
      <c r="X704" s="1230">
        <v>32.75</v>
      </c>
      <c r="Y704" s="1226">
        <f t="shared" si="1005"/>
        <v>0</v>
      </c>
      <c r="Z704" s="1230">
        <v>36.82</v>
      </c>
      <c r="AA704" s="1226">
        <f t="shared" si="987"/>
        <v>0</v>
      </c>
      <c r="AB704" s="1173">
        <f t="shared" si="972"/>
        <v>0</v>
      </c>
      <c r="AC704" s="1224"/>
      <c r="AD704" s="1230">
        <v>32.75</v>
      </c>
      <c r="AE704" s="1226">
        <f t="shared" si="1006"/>
        <v>0</v>
      </c>
      <c r="AF704" s="1230">
        <v>36.82</v>
      </c>
      <c r="AG704" s="1226">
        <f t="shared" si="989"/>
        <v>0</v>
      </c>
      <c r="AH704" s="1173">
        <f t="shared" si="973"/>
        <v>0</v>
      </c>
      <c r="AI704" s="1224"/>
      <c r="AJ704" s="1230">
        <v>32.75</v>
      </c>
      <c r="AK704" s="1226">
        <f t="shared" si="1007"/>
        <v>0</v>
      </c>
      <c r="AL704" s="1230">
        <v>36.82</v>
      </c>
      <c r="AM704" s="1226">
        <f t="shared" si="991"/>
        <v>0</v>
      </c>
      <c r="AN704" s="1173">
        <f t="shared" si="974"/>
        <v>0</v>
      </c>
      <c r="AO704" s="1224"/>
      <c r="AP704" s="1230">
        <v>32.75</v>
      </c>
      <c r="AQ704" s="1226">
        <f t="shared" si="1008"/>
        <v>0</v>
      </c>
      <c r="AR704" s="1230">
        <v>36.82</v>
      </c>
      <c r="AS704" s="1226">
        <f t="shared" si="993"/>
        <v>0</v>
      </c>
      <c r="AT704" s="1173">
        <f t="shared" si="975"/>
        <v>0</v>
      </c>
      <c r="AU704" s="1224"/>
      <c r="AV704" s="1230">
        <v>32.75</v>
      </c>
      <c r="AW704" s="1226">
        <f t="shared" si="1009"/>
        <v>0</v>
      </c>
      <c r="AX704" s="1230">
        <v>36.82</v>
      </c>
      <c r="AY704" s="1226">
        <f t="shared" si="995"/>
        <v>0</v>
      </c>
      <c r="AZ704" s="1173">
        <f t="shared" si="976"/>
        <v>0</v>
      </c>
      <c r="BA704" s="1224"/>
      <c r="BB704" s="1229">
        <v>32.75</v>
      </c>
      <c r="BC704" s="1223">
        <f t="shared" si="1010"/>
        <v>0</v>
      </c>
      <c r="BD704" s="1229">
        <v>36.82</v>
      </c>
      <c r="BE704" s="1223">
        <f t="shared" si="997"/>
        <v>0</v>
      </c>
      <c r="BF704" s="1169">
        <f t="shared" si="977"/>
        <v>0</v>
      </c>
      <c r="BG704" s="1169"/>
      <c r="BH704" s="1166">
        <f t="shared" si="967"/>
        <v>0</v>
      </c>
      <c r="BI704" s="1229">
        <v>32.75</v>
      </c>
      <c r="BJ704" s="1223">
        <f t="shared" si="1011"/>
        <v>0</v>
      </c>
      <c r="BK704" s="1229">
        <v>36.82</v>
      </c>
      <c r="BL704" s="1223">
        <f t="shared" si="999"/>
        <v>0</v>
      </c>
      <c r="BM704" s="1169">
        <f t="shared" si="978"/>
        <v>0</v>
      </c>
      <c r="BN704" s="1166">
        <f t="shared" si="968"/>
        <v>420</v>
      </c>
      <c r="BO704" s="1229">
        <v>32.75</v>
      </c>
      <c r="BP704" s="1223">
        <f t="shared" si="1012"/>
        <v>13755</v>
      </c>
      <c r="BQ704" s="1229">
        <v>36.82</v>
      </c>
      <c r="BR704" s="1223">
        <f t="shared" si="1001"/>
        <v>15464.4</v>
      </c>
      <c r="BS704" s="1169">
        <f t="shared" si="979"/>
        <v>29219.4</v>
      </c>
    </row>
    <row r="705" spans="1:203" s="1189" customFormat="1" hidden="1" outlineLevel="1" x14ac:dyDescent="0.2">
      <c r="A705" s="1307" t="s">
        <v>1830</v>
      </c>
      <c r="B705" s="1228" t="s">
        <v>468</v>
      </c>
      <c r="C705" s="1173" t="s">
        <v>1261</v>
      </c>
      <c r="D705" s="1173">
        <v>15</v>
      </c>
      <c r="E705" s="1222">
        <v>260</v>
      </c>
      <c r="F705" s="1223">
        <f t="shared" si="1002"/>
        <v>3900</v>
      </c>
      <c r="G705" s="1222">
        <v>130</v>
      </c>
      <c r="H705" s="1223">
        <f t="shared" si="981"/>
        <v>1950</v>
      </c>
      <c r="I705" s="1169">
        <f t="shared" si="969"/>
        <v>5850</v>
      </c>
      <c r="J705" s="1169"/>
      <c r="K705" s="1224"/>
      <c r="L705" s="1225">
        <v>260</v>
      </c>
      <c r="M705" s="1226">
        <f t="shared" si="1003"/>
        <v>0</v>
      </c>
      <c r="N705" s="1225">
        <v>130</v>
      </c>
      <c r="O705" s="1226">
        <f t="shared" si="983"/>
        <v>0</v>
      </c>
      <c r="P705" s="1173">
        <f t="shared" si="970"/>
        <v>0</v>
      </c>
      <c r="Q705" s="1224"/>
      <c r="R705" s="1225">
        <v>260</v>
      </c>
      <c r="S705" s="1226">
        <f t="shared" si="1004"/>
        <v>0</v>
      </c>
      <c r="T705" s="1225">
        <v>130</v>
      </c>
      <c r="U705" s="1226">
        <f t="shared" si="985"/>
        <v>0</v>
      </c>
      <c r="V705" s="1173">
        <f t="shared" si="971"/>
        <v>0</v>
      </c>
      <c r="W705" s="1224"/>
      <c r="X705" s="1225">
        <v>260</v>
      </c>
      <c r="Y705" s="1226">
        <f t="shared" si="1005"/>
        <v>0</v>
      </c>
      <c r="Z705" s="1225">
        <v>130</v>
      </c>
      <c r="AA705" s="1226">
        <f t="shared" si="987"/>
        <v>0</v>
      </c>
      <c r="AB705" s="1173">
        <f t="shared" si="972"/>
        <v>0</v>
      </c>
      <c r="AC705" s="1224"/>
      <c r="AD705" s="1225">
        <v>260</v>
      </c>
      <c r="AE705" s="1226">
        <f t="shared" si="1006"/>
        <v>0</v>
      </c>
      <c r="AF705" s="1225">
        <v>130</v>
      </c>
      <c r="AG705" s="1226">
        <f t="shared" si="989"/>
        <v>0</v>
      </c>
      <c r="AH705" s="1173">
        <f t="shared" si="973"/>
        <v>0</v>
      </c>
      <c r="AI705" s="1224"/>
      <c r="AJ705" s="1225">
        <v>260</v>
      </c>
      <c r="AK705" s="1226">
        <f t="shared" si="1007"/>
        <v>0</v>
      </c>
      <c r="AL705" s="1225">
        <v>130</v>
      </c>
      <c r="AM705" s="1226">
        <f t="shared" si="991"/>
        <v>0</v>
      </c>
      <c r="AN705" s="1173">
        <f t="shared" si="974"/>
        <v>0</v>
      </c>
      <c r="AO705" s="1224"/>
      <c r="AP705" s="1225">
        <v>260</v>
      </c>
      <c r="AQ705" s="1226">
        <f t="shared" si="1008"/>
        <v>0</v>
      </c>
      <c r="AR705" s="1225">
        <v>130</v>
      </c>
      <c r="AS705" s="1226">
        <f t="shared" si="993"/>
        <v>0</v>
      </c>
      <c r="AT705" s="1173">
        <f t="shared" si="975"/>
        <v>0</v>
      </c>
      <c r="AU705" s="1224"/>
      <c r="AV705" s="1225">
        <v>260</v>
      </c>
      <c r="AW705" s="1226">
        <f t="shared" si="1009"/>
        <v>0</v>
      </c>
      <c r="AX705" s="1225">
        <v>130</v>
      </c>
      <c r="AY705" s="1226">
        <f t="shared" si="995"/>
        <v>0</v>
      </c>
      <c r="AZ705" s="1173">
        <f t="shared" si="976"/>
        <v>0</v>
      </c>
      <c r="BA705" s="1224"/>
      <c r="BB705" s="1222">
        <v>260</v>
      </c>
      <c r="BC705" s="1223">
        <f t="shared" si="1010"/>
        <v>0</v>
      </c>
      <c r="BD705" s="1222">
        <v>130</v>
      </c>
      <c r="BE705" s="1223">
        <f t="shared" si="997"/>
        <v>0</v>
      </c>
      <c r="BF705" s="1169">
        <f t="shared" si="977"/>
        <v>0</v>
      </c>
      <c r="BG705" s="1169"/>
      <c r="BH705" s="1166">
        <f t="shared" si="967"/>
        <v>0</v>
      </c>
      <c r="BI705" s="1222">
        <v>260</v>
      </c>
      <c r="BJ705" s="1223">
        <f t="shared" si="1011"/>
        <v>0</v>
      </c>
      <c r="BK705" s="1222">
        <v>130</v>
      </c>
      <c r="BL705" s="1223">
        <f t="shared" si="999"/>
        <v>0</v>
      </c>
      <c r="BM705" s="1169">
        <f t="shared" si="978"/>
        <v>0</v>
      </c>
      <c r="BN705" s="1166">
        <f t="shared" si="968"/>
        <v>15</v>
      </c>
      <c r="BO705" s="1222">
        <v>260</v>
      </c>
      <c r="BP705" s="1223">
        <f t="shared" si="1012"/>
        <v>3900</v>
      </c>
      <c r="BQ705" s="1222">
        <v>130</v>
      </c>
      <c r="BR705" s="1223">
        <f t="shared" si="1001"/>
        <v>1950</v>
      </c>
      <c r="BS705" s="1169">
        <f t="shared" si="979"/>
        <v>5850</v>
      </c>
    </row>
    <row r="706" spans="1:203" s="1189" customFormat="1" hidden="1" outlineLevel="1" x14ac:dyDescent="0.2">
      <c r="A706" s="1307" t="s">
        <v>1831</v>
      </c>
      <c r="B706" s="1228" t="s">
        <v>1832</v>
      </c>
      <c r="C706" s="1173" t="s">
        <v>32</v>
      </c>
      <c r="D706" s="1173">
        <v>20</v>
      </c>
      <c r="E706" s="1222">
        <v>990</v>
      </c>
      <c r="F706" s="1223">
        <f t="shared" si="1002"/>
        <v>19800</v>
      </c>
      <c r="G706" s="1222">
        <v>950</v>
      </c>
      <c r="H706" s="1223">
        <f t="shared" si="981"/>
        <v>19000</v>
      </c>
      <c r="I706" s="1169">
        <f t="shared" si="969"/>
        <v>38800</v>
      </c>
      <c r="J706" s="1169"/>
      <c r="K706" s="1224"/>
      <c r="L706" s="1225">
        <v>990</v>
      </c>
      <c r="M706" s="1226">
        <f t="shared" si="1003"/>
        <v>0</v>
      </c>
      <c r="N706" s="1225">
        <v>950</v>
      </c>
      <c r="O706" s="1226">
        <f t="shared" si="983"/>
        <v>0</v>
      </c>
      <c r="P706" s="1173">
        <f t="shared" si="970"/>
        <v>0</v>
      </c>
      <c r="Q706" s="1224"/>
      <c r="R706" s="1225">
        <v>990</v>
      </c>
      <c r="S706" s="1226">
        <f t="shared" si="1004"/>
        <v>0</v>
      </c>
      <c r="T706" s="1225">
        <v>950</v>
      </c>
      <c r="U706" s="1226">
        <f t="shared" si="985"/>
        <v>0</v>
      </c>
      <c r="V706" s="1173">
        <f t="shared" si="971"/>
        <v>0</v>
      </c>
      <c r="W706" s="1224"/>
      <c r="X706" s="1225">
        <v>990</v>
      </c>
      <c r="Y706" s="1226">
        <f t="shared" si="1005"/>
        <v>0</v>
      </c>
      <c r="Z706" s="1225">
        <v>950</v>
      </c>
      <c r="AA706" s="1226">
        <f t="shared" si="987"/>
        <v>0</v>
      </c>
      <c r="AB706" s="1173">
        <f t="shared" si="972"/>
        <v>0</v>
      </c>
      <c r="AC706" s="1224"/>
      <c r="AD706" s="1225">
        <v>990</v>
      </c>
      <c r="AE706" s="1226">
        <f t="shared" si="1006"/>
        <v>0</v>
      </c>
      <c r="AF706" s="1225">
        <v>950</v>
      </c>
      <c r="AG706" s="1226">
        <f t="shared" si="989"/>
        <v>0</v>
      </c>
      <c r="AH706" s="1173">
        <f t="shared" si="973"/>
        <v>0</v>
      </c>
      <c r="AI706" s="1224"/>
      <c r="AJ706" s="1225">
        <v>990</v>
      </c>
      <c r="AK706" s="1226">
        <f t="shared" si="1007"/>
        <v>0</v>
      </c>
      <c r="AL706" s="1225">
        <v>950</v>
      </c>
      <c r="AM706" s="1226">
        <f t="shared" si="991"/>
        <v>0</v>
      </c>
      <c r="AN706" s="1173">
        <f t="shared" si="974"/>
        <v>0</v>
      </c>
      <c r="AO706" s="1224"/>
      <c r="AP706" s="1225">
        <v>990</v>
      </c>
      <c r="AQ706" s="1226">
        <f t="shared" si="1008"/>
        <v>0</v>
      </c>
      <c r="AR706" s="1225">
        <v>950</v>
      </c>
      <c r="AS706" s="1226">
        <f t="shared" si="993"/>
        <v>0</v>
      </c>
      <c r="AT706" s="1173">
        <f t="shared" si="975"/>
        <v>0</v>
      </c>
      <c r="AU706" s="1224"/>
      <c r="AV706" s="1225">
        <v>990</v>
      </c>
      <c r="AW706" s="1226">
        <f t="shared" si="1009"/>
        <v>0</v>
      </c>
      <c r="AX706" s="1225">
        <v>950</v>
      </c>
      <c r="AY706" s="1226">
        <f t="shared" si="995"/>
        <v>0</v>
      </c>
      <c r="AZ706" s="1173">
        <f t="shared" si="976"/>
        <v>0</v>
      </c>
      <c r="BA706" s="1224"/>
      <c r="BB706" s="1222">
        <v>990</v>
      </c>
      <c r="BC706" s="1223">
        <f t="shared" si="1010"/>
        <v>0</v>
      </c>
      <c r="BD706" s="1222">
        <v>950</v>
      </c>
      <c r="BE706" s="1223">
        <f t="shared" si="997"/>
        <v>0</v>
      </c>
      <c r="BF706" s="1169">
        <f t="shared" si="977"/>
        <v>0</v>
      </c>
      <c r="BG706" s="1169"/>
      <c r="BH706" s="1166">
        <f t="shared" si="967"/>
        <v>0</v>
      </c>
      <c r="BI706" s="1222">
        <v>990</v>
      </c>
      <c r="BJ706" s="1223">
        <f t="shared" si="1011"/>
        <v>0</v>
      </c>
      <c r="BK706" s="1222">
        <v>950</v>
      </c>
      <c r="BL706" s="1223">
        <f t="shared" si="999"/>
        <v>0</v>
      </c>
      <c r="BM706" s="1169">
        <f t="shared" si="978"/>
        <v>0</v>
      </c>
      <c r="BN706" s="1166">
        <f t="shared" si="968"/>
        <v>20</v>
      </c>
      <c r="BO706" s="1222">
        <v>990</v>
      </c>
      <c r="BP706" s="1223">
        <f t="shared" si="1012"/>
        <v>19800</v>
      </c>
      <c r="BQ706" s="1222">
        <v>950</v>
      </c>
      <c r="BR706" s="1223">
        <f t="shared" si="1001"/>
        <v>19000</v>
      </c>
      <c r="BS706" s="1169">
        <f t="shared" si="979"/>
        <v>38800</v>
      </c>
    </row>
    <row r="707" spans="1:203" hidden="1" outlineLevel="1" x14ac:dyDescent="0.2">
      <c r="A707" s="1307" t="s">
        <v>1833</v>
      </c>
      <c r="B707" s="1228" t="s">
        <v>268</v>
      </c>
      <c r="C707" s="1173" t="s">
        <v>1264</v>
      </c>
      <c r="D707" s="1173">
        <v>1</v>
      </c>
      <c r="E707" s="1229">
        <v>0</v>
      </c>
      <c r="F707" s="1223"/>
      <c r="G707" s="1229">
        <v>15600</v>
      </c>
      <c r="H707" s="1223">
        <f t="shared" si="981"/>
        <v>15600</v>
      </c>
      <c r="I707" s="1169">
        <f t="shared" si="969"/>
        <v>15600</v>
      </c>
      <c r="J707" s="1169"/>
      <c r="K707" s="1224"/>
      <c r="L707" s="1230">
        <v>0</v>
      </c>
      <c r="M707" s="1226"/>
      <c r="N707" s="1230">
        <v>15600</v>
      </c>
      <c r="O707" s="1226">
        <f t="shared" si="983"/>
        <v>0</v>
      </c>
      <c r="P707" s="1173">
        <f t="shared" si="970"/>
        <v>0</v>
      </c>
      <c r="Q707" s="1224"/>
      <c r="R707" s="1230">
        <v>0</v>
      </c>
      <c r="S707" s="1226"/>
      <c r="T707" s="1230">
        <v>15600</v>
      </c>
      <c r="U707" s="1226">
        <f t="shared" si="985"/>
        <v>0</v>
      </c>
      <c r="V707" s="1173">
        <f t="shared" si="971"/>
        <v>0</v>
      </c>
      <c r="W707" s="1224"/>
      <c r="X707" s="1230">
        <v>0</v>
      </c>
      <c r="Y707" s="1226"/>
      <c r="Z707" s="1230">
        <v>15600</v>
      </c>
      <c r="AA707" s="1226">
        <f t="shared" si="987"/>
        <v>0</v>
      </c>
      <c r="AB707" s="1173">
        <f t="shared" si="972"/>
        <v>0</v>
      </c>
      <c r="AC707" s="1224"/>
      <c r="AD707" s="1230">
        <v>0</v>
      </c>
      <c r="AE707" s="1226"/>
      <c r="AF707" s="1230">
        <v>15600</v>
      </c>
      <c r="AG707" s="1226">
        <f t="shared" si="989"/>
        <v>0</v>
      </c>
      <c r="AH707" s="1173">
        <f t="shared" si="973"/>
        <v>0</v>
      </c>
      <c r="AI707" s="1224"/>
      <c r="AJ707" s="1230">
        <v>0</v>
      </c>
      <c r="AK707" s="1226"/>
      <c r="AL707" s="1230">
        <v>15600</v>
      </c>
      <c r="AM707" s="1226">
        <f t="shared" si="991"/>
        <v>0</v>
      </c>
      <c r="AN707" s="1173">
        <f t="shared" si="974"/>
        <v>0</v>
      </c>
      <c r="AO707" s="1224"/>
      <c r="AP707" s="1230">
        <v>0</v>
      </c>
      <c r="AQ707" s="1226"/>
      <c r="AR707" s="1230">
        <v>15600</v>
      </c>
      <c r="AS707" s="1226">
        <f t="shared" si="993"/>
        <v>0</v>
      </c>
      <c r="AT707" s="1173">
        <f t="shared" si="975"/>
        <v>0</v>
      </c>
      <c r="AU707" s="1224"/>
      <c r="AV707" s="1230">
        <v>0</v>
      </c>
      <c r="AW707" s="1226"/>
      <c r="AX707" s="1230">
        <v>15600</v>
      </c>
      <c r="AY707" s="1226">
        <f t="shared" si="995"/>
        <v>0</v>
      </c>
      <c r="AZ707" s="1173">
        <f t="shared" si="976"/>
        <v>0</v>
      </c>
      <c r="BA707" s="1224"/>
      <c r="BB707" s="1229">
        <v>0</v>
      </c>
      <c r="BC707" s="1223"/>
      <c r="BD707" s="1229">
        <v>15600</v>
      </c>
      <c r="BE707" s="1223">
        <f t="shared" si="997"/>
        <v>0</v>
      </c>
      <c r="BF707" s="1169">
        <f t="shared" si="977"/>
        <v>0</v>
      </c>
      <c r="BG707" s="1169"/>
      <c r="BH707" s="1166">
        <f t="shared" si="967"/>
        <v>0</v>
      </c>
      <c r="BI707" s="1229">
        <v>0</v>
      </c>
      <c r="BJ707" s="1223"/>
      <c r="BK707" s="1229">
        <v>15600</v>
      </c>
      <c r="BL707" s="1223">
        <f t="shared" si="999"/>
        <v>0</v>
      </c>
      <c r="BM707" s="1169">
        <f t="shared" si="978"/>
        <v>0</v>
      </c>
      <c r="BN707" s="1166">
        <f t="shared" si="968"/>
        <v>1</v>
      </c>
      <c r="BO707" s="1229">
        <v>0</v>
      </c>
      <c r="BP707" s="1223"/>
      <c r="BQ707" s="1229">
        <v>15600</v>
      </c>
      <c r="BR707" s="1223">
        <f t="shared" si="1001"/>
        <v>15600</v>
      </c>
      <c r="BS707" s="1169">
        <f t="shared" si="979"/>
        <v>15600</v>
      </c>
    </row>
    <row r="708" spans="1:203" hidden="1" outlineLevel="1" x14ac:dyDescent="0.2">
      <c r="A708" s="1307" t="s">
        <v>1834</v>
      </c>
      <c r="B708" s="1228" t="s">
        <v>358</v>
      </c>
      <c r="C708" s="1173" t="s">
        <v>1264</v>
      </c>
      <c r="D708" s="1173">
        <v>1</v>
      </c>
      <c r="E708" s="1229">
        <v>48000</v>
      </c>
      <c r="F708" s="1223">
        <f>D708*E708</f>
        <v>48000</v>
      </c>
      <c r="G708" s="1229">
        <v>0</v>
      </c>
      <c r="H708" s="1223"/>
      <c r="I708" s="1169">
        <f t="shared" si="969"/>
        <v>48000</v>
      </c>
      <c r="J708" s="1169"/>
      <c r="K708" s="1224"/>
      <c r="L708" s="1230">
        <v>48000</v>
      </c>
      <c r="M708" s="1226">
        <f>K708*L708</f>
        <v>0</v>
      </c>
      <c r="N708" s="1230">
        <v>0</v>
      </c>
      <c r="O708" s="1226"/>
      <c r="P708" s="1173">
        <f t="shared" si="970"/>
        <v>0</v>
      </c>
      <c r="Q708" s="1224"/>
      <c r="R708" s="1230">
        <v>48000</v>
      </c>
      <c r="S708" s="1226">
        <f>Q708*R708</f>
        <v>0</v>
      </c>
      <c r="T708" s="1230">
        <v>0</v>
      </c>
      <c r="U708" s="1226"/>
      <c r="V708" s="1173">
        <f t="shared" si="971"/>
        <v>0</v>
      </c>
      <c r="W708" s="1224"/>
      <c r="X708" s="1230">
        <v>48000</v>
      </c>
      <c r="Y708" s="1226">
        <f>W708*X708</f>
        <v>0</v>
      </c>
      <c r="Z708" s="1230">
        <v>0</v>
      </c>
      <c r="AA708" s="1226"/>
      <c r="AB708" s="1173">
        <f t="shared" si="972"/>
        <v>0</v>
      </c>
      <c r="AC708" s="1224"/>
      <c r="AD708" s="1230">
        <v>48000</v>
      </c>
      <c r="AE708" s="1226">
        <f>AC708*AD708</f>
        <v>0</v>
      </c>
      <c r="AF708" s="1230">
        <v>0</v>
      </c>
      <c r="AG708" s="1226"/>
      <c r="AH708" s="1173">
        <f t="shared" si="973"/>
        <v>0</v>
      </c>
      <c r="AI708" s="1224"/>
      <c r="AJ708" s="1230">
        <v>48000</v>
      </c>
      <c r="AK708" s="1226">
        <f>AI708*AJ708</f>
        <v>0</v>
      </c>
      <c r="AL708" s="1230">
        <v>0</v>
      </c>
      <c r="AM708" s="1226"/>
      <c r="AN708" s="1173">
        <f t="shared" si="974"/>
        <v>0</v>
      </c>
      <c r="AO708" s="1224"/>
      <c r="AP708" s="1230">
        <v>48000</v>
      </c>
      <c r="AQ708" s="1226">
        <f>AO708*AP708</f>
        <v>0</v>
      </c>
      <c r="AR708" s="1230">
        <v>0</v>
      </c>
      <c r="AS708" s="1226"/>
      <c r="AT708" s="1173">
        <f t="shared" si="975"/>
        <v>0</v>
      </c>
      <c r="AU708" s="1224"/>
      <c r="AV708" s="1230">
        <v>48000</v>
      </c>
      <c r="AW708" s="1226">
        <f>AU708*AV708</f>
        <v>0</v>
      </c>
      <c r="AX708" s="1230">
        <v>0</v>
      </c>
      <c r="AY708" s="1226"/>
      <c r="AZ708" s="1173">
        <f t="shared" si="976"/>
        <v>0</v>
      </c>
      <c r="BA708" s="1224"/>
      <c r="BB708" s="1229">
        <v>48000</v>
      </c>
      <c r="BC708" s="1223">
        <f>BA708*BB708</f>
        <v>0</v>
      </c>
      <c r="BD708" s="1229">
        <v>0</v>
      </c>
      <c r="BE708" s="1223"/>
      <c r="BF708" s="1169">
        <f t="shared" si="977"/>
        <v>0</v>
      </c>
      <c r="BG708" s="1169"/>
      <c r="BH708" s="1166">
        <f t="shared" si="967"/>
        <v>0</v>
      </c>
      <c r="BI708" s="1229">
        <v>48000</v>
      </c>
      <c r="BJ708" s="1223">
        <f>BH708*BI708</f>
        <v>0</v>
      </c>
      <c r="BK708" s="1229">
        <v>0</v>
      </c>
      <c r="BL708" s="1223"/>
      <c r="BM708" s="1169">
        <f t="shared" si="978"/>
        <v>0</v>
      </c>
      <c r="BN708" s="1166">
        <f t="shared" si="968"/>
        <v>1</v>
      </c>
      <c r="BO708" s="1229">
        <v>48000</v>
      </c>
      <c r="BP708" s="1223">
        <f>BN708*BO708</f>
        <v>48000</v>
      </c>
      <c r="BQ708" s="1229">
        <v>0</v>
      </c>
      <c r="BR708" s="1223"/>
      <c r="BS708" s="1169">
        <f t="shared" si="979"/>
        <v>48000</v>
      </c>
    </row>
    <row r="709" spans="1:203" s="1314" customFormat="1" ht="15.75" hidden="1" customHeight="1" collapsed="1" x14ac:dyDescent="0.2">
      <c r="A709" s="1205" t="s">
        <v>545</v>
      </c>
      <c r="B709" s="1148" t="s">
        <v>546</v>
      </c>
      <c r="C709" s="1149"/>
      <c r="D709" s="1149"/>
      <c r="E709" s="1149"/>
      <c r="F709" s="1149"/>
      <c r="G709" s="1149"/>
      <c r="H709" s="1149"/>
      <c r="I709" s="1149"/>
      <c r="J709" s="1149"/>
      <c r="K709" s="1149"/>
      <c r="L709" s="1149"/>
      <c r="M709" s="1149"/>
      <c r="N709" s="1149"/>
      <c r="O709" s="1149"/>
      <c r="P709" s="1149"/>
      <c r="Q709" s="1149"/>
      <c r="R709" s="1149"/>
      <c r="S709" s="1149"/>
      <c r="T709" s="1149"/>
      <c r="U709" s="1149"/>
      <c r="V709" s="1149"/>
      <c r="W709" s="1149"/>
      <c r="X709" s="1156"/>
      <c r="Y709" s="1208">
        <f>Y710+Y711+Y712+Y713</f>
        <v>0</v>
      </c>
      <c r="Z709" s="1209"/>
      <c r="AA709" s="1208">
        <f>AA710+AA711+AA712+AA713</f>
        <v>0</v>
      </c>
      <c r="AB709" s="1208">
        <f>AB710+AB711+AB712+AB713</f>
        <v>0</v>
      </c>
      <c r="AC709" s="1145"/>
      <c r="AD709" s="1156"/>
      <c r="AE709" s="1208">
        <f>AE710+AE711+AE712+AE713</f>
        <v>0</v>
      </c>
      <c r="AF709" s="1209"/>
      <c r="AG709" s="1208">
        <f>AG710+AG711+AG712+AG713</f>
        <v>0</v>
      </c>
      <c r="AH709" s="1208">
        <f>AH710+AH711+AH712+AH713</f>
        <v>0</v>
      </c>
      <c r="AI709" s="1145"/>
      <c r="AJ709" s="1156"/>
      <c r="AK709" s="1208">
        <f>AK710+AK711+AK712+AK713</f>
        <v>0</v>
      </c>
      <c r="AL709" s="1209"/>
      <c r="AM709" s="1208">
        <f>AM710+AM711+AM712+AM713</f>
        <v>0</v>
      </c>
      <c r="AN709" s="1208">
        <f>AN710+AN711+AN712+AN713</f>
        <v>0</v>
      </c>
      <c r="AO709" s="1145"/>
      <c r="AP709" s="1156"/>
      <c r="AQ709" s="1208">
        <f>AQ710+AQ711+AQ712+AQ713</f>
        <v>0</v>
      </c>
      <c r="AR709" s="1209"/>
      <c r="AS709" s="1208">
        <f>AS710+AS711+AS712+AS713</f>
        <v>0</v>
      </c>
      <c r="AT709" s="1208">
        <f>AT710+AT711+AT712+AT713</f>
        <v>0</v>
      </c>
      <c r="AU709" s="1145"/>
      <c r="AV709" s="1156"/>
      <c r="AW709" s="1208">
        <f>AW710+AW711+AW712+AW713</f>
        <v>0</v>
      </c>
      <c r="AX709" s="1209"/>
      <c r="AY709" s="1208">
        <f>AY710+AY711+AY712+AY713</f>
        <v>0</v>
      </c>
      <c r="AZ709" s="1208">
        <f>AZ710+AZ711+AZ712+AZ713</f>
        <v>0</v>
      </c>
      <c r="BA709" s="1145"/>
      <c r="BB709" s="1151"/>
      <c r="BC709" s="1206">
        <f>BC710+BC711+BC712+BC713</f>
        <v>0</v>
      </c>
      <c r="BD709" s="1207"/>
      <c r="BE709" s="1206">
        <f>BE710+BE711+BE712+BE713</f>
        <v>0</v>
      </c>
      <c r="BF709" s="1206">
        <f>BF710+BF711+BF712+BF713</f>
        <v>0</v>
      </c>
      <c r="BG709" s="1155"/>
      <c r="BH709" s="1166">
        <f t="shared" si="967"/>
        <v>0</v>
      </c>
      <c r="BI709" s="1151"/>
      <c r="BJ709" s="1206">
        <f>BJ710+BJ711+BJ712+BJ713</f>
        <v>0</v>
      </c>
      <c r="BK709" s="1207"/>
      <c r="BL709" s="1206">
        <f>BL710+BL711+BL712+BL713</f>
        <v>0</v>
      </c>
      <c r="BM709" s="1206">
        <f>BM710+BM711+BM712+BM713</f>
        <v>0</v>
      </c>
      <c r="BN709" s="1166">
        <f t="shared" si="968"/>
        <v>0</v>
      </c>
      <c r="BO709" s="1151"/>
      <c r="BP709" s="1206">
        <f>BP710+BP711+BP712+BP713</f>
        <v>2633600.52</v>
      </c>
      <c r="BQ709" s="1207"/>
      <c r="BR709" s="1206">
        <f>BR710+BR711+BR712+BR713</f>
        <v>6186996.46</v>
      </c>
      <c r="BS709" s="1206">
        <f>BS710+BS711+BS712+BS713</f>
        <v>8820596.9800000004</v>
      </c>
      <c r="BT709" s="1189"/>
      <c r="BU709" s="1189"/>
      <c r="BV709" s="1189"/>
      <c r="BW709" s="1189"/>
      <c r="BX709" s="1189"/>
      <c r="BY709" s="1189"/>
      <c r="BZ709" s="1189"/>
      <c r="CA709" s="1189"/>
      <c r="CB709" s="1189"/>
      <c r="CC709" s="1189"/>
      <c r="CD709" s="1189"/>
      <c r="CE709" s="1189"/>
      <c r="CF709" s="1189"/>
      <c r="CG709" s="1189"/>
      <c r="CH709" s="1189"/>
      <c r="CI709" s="1189"/>
      <c r="CJ709" s="1189"/>
      <c r="CK709" s="1189"/>
      <c r="CL709" s="1189"/>
      <c r="CM709" s="1189"/>
      <c r="CN709" s="1189"/>
      <c r="CO709" s="1189"/>
      <c r="CP709" s="1189"/>
      <c r="CQ709" s="1189"/>
      <c r="CR709" s="1189"/>
      <c r="CS709" s="1189"/>
      <c r="CT709" s="1189"/>
      <c r="CU709" s="1189"/>
      <c r="CV709" s="1189"/>
      <c r="CW709" s="1189"/>
      <c r="CX709" s="1189"/>
      <c r="CY709" s="1189"/>
      <c r="CZ709" s="1189"/>
      <c r="DA709" s="1189"/>
      <c r="DB709" s="1189"/>
      <c r="DC709" s="1189"/>
      <c r="DD709" s="1189"/>
      <c r="DE709" s="1189"/>
      <c r="DF709" s="1189"/>
      <c r="DG709" s="1189"/>
      <c r="DH709" s="1189"/>
      <c r="DI709" s="1189"/>
      <c r="DJ709" s="1189"/>
      <c r="DK709" s="1189"/>
      <c r="DL709" s="1189"/>
      <c r="DM709" s="1189"/>
      <c r="DN709" s="1189"/>
      <c r="DO709" s="1189"/>
      <c r="DP709" s="1189"/>
      <c r="DQ709" s="1189"/>
      <c r="DR709" s="1189"/>
      <c r="DS709" s="1189"/>
      <c r="DT709" s="1189"/>
      <c r="DU709" s="1189"/>
      <c r="DV709" s="1189"/>
      <c r="DW709" s="1189"/>
      <c r="DX709" s="1189"/>
      <c r="DY709" s="1189"/>
      <c r="DZ709" s="1189"/>
      <c r="EA709" s="1189"/>
      <c r="EB709" s="1189"/>
      <c r="EC709" s="1189"/>
      <c r="ED709" s="1189"/>
      <c r="EE709" s="1189"/>
      <c r="EF709" s="1189"/>
      <c r="EG709" s="1189"/>
      <c r="EH709" s="1189"/>
      <c r="EI709" s="1189"/>
      <c r="EJ709" s="1189"/>
      <c r="EK709" s="1189"/>
      <c r="EL709" s="1189"/>
      <c r="EM709" s="1189"/>
      <c r="EN709" s="1189"/>
      <c r="EO709" s="1189"/>
      <c r="EP709" s="1189"/>
      <c r="EQ709" s="1189"/>
      <c r="ER709" s="1189"/>
      <c r="ES709" s="1189"/>
      <c r="ET709" s="1189"/>
      <c r="EU709" s="1189"/>
      <c r="EV709" s="1189"/>
      <c r="EW709" s="1189"/>
      <c r="EX709" s="1189"/>
      <c r="EY709" s="1189"/>
      <c r="EZ709" s="1189"/>
      <c r="FA709" s="1189"/>
      <c r="FB709" s="1189"/>
      <c r="FC709" s="1189"/>
      <c r="FD709" s="1189"/>
      <c r="FE709" s="1189"/>
      <c r="FF709" s="1189"/>
      <c r="FG709" s="1189"/>
      <c r="FH709" s="1189"/>
      <c r="FI709" s="1189"/>
      <c r="FJ709" s="1189"/>
      <c r="FK709" s="1189"/>
      <c r="FL709" s="1189"/>
      <c r="FM709" s="1189"/>
      <c r="FN709" s="1189"/>
      <c r="FO709" s="1189"/>
      <c r="FP709" s="1189"/>
      <c r="FQ709" s="1189"/>
      <c r="FR709" s="1189"/>
      <c r="FS709" s="1189"/>
      <c r="FT709" s="1189"/>
      <c r="FU709" s="1189"/>
      <c r="FV709" s="1189"/>
      <c r="FW709" s="1189"/>
      <c r="FX709" s="1189"/>
      <c r="FY709" s="1189"/>
      <c r="FZ709" s="1189"/>
      <c r="GA709" s="1189"/>
      <c r="GB709" s="1189"/>
      <c r="GC709" s="1189"/>
      <c r="GD709" s="1189"/>
      <c r="GE709" s="1189"/>
      <c r="GF709" s="1189"/>
      <c r="GG709" s="1189"/>
      <c r="GH709" s="1189"/>
      <c r="GI709" s="1189"/>
      <c r="GJ709" s="1189"/>
      <c r="GK709" s="1189"/>
      <c r="GL709" s="1189"/>
      <c r="GM709" s="1189"/>
      <c r="GN709" s="1189"/>
      <c r="GO709" s="1189"/>
      <c r="GP709" s="1189"/>
      <c r="GQ709" s="1189"/>
      <c r="GR709" s="1189"/>
      <c r="GS709" s="1189"/>
      <c r="GT709" s="1189"/>
      <c r="GU709" s="1189"/>
    </row>
    <row r="710" spans="1:203" s="1189" customFormat="1" hidden="1" outlineLevel="1" x14ac:dyDescent="0.2">
      <c r="A710" s="1307" t="s">
        <v>841</v>
      </c>
      <c r="B710" s="1312" t="s">
        <v>1358</v>
      </c>
      <c r="C710" s="1310" t="s">
        <v>224</v>
      </c>
      <c r="D710" s="1311">
        <v>14</v>
      </c>
      <c r="E710" s="1222">
        <v>29532.639999999999</v>
      </c>
      <c r="F710" s="1223">
        <f>D710*E710</f>
        <v>413456.95999999996</v>
      </c>
      <c r="G710" s="1222">
        <v>262311.77</v>
      </c>
      <c r="H710" s="1223">
        <f>D710*G710</f>
        <v>3672364.7800000003</v>
      </c>
      <c r="I710" s="1223">
        <f t="shared" ref="I710:I713" si="1013">E710*D710+G710*D710</f>
        <v>4085821.74</v>
      </c>
      <c r="J710" s="1223"/>
      <c r="K710" s="1247"/>
      <c r="L710" s="1225">
        <v>29532.639999999999</v>
      </c>
      <c r="M710" s="1226">
        <f>K710*L710</f>
        <v>0</v>
      </c>
      <c r="N710" s="1225">
        <v>262311.77</v>
      </c>
      <c r="O710" s="1226">
        <f>K710*N710</f>
        <v>0</v>
      </c>
      <c r="P710" s="1226">
        <f t="shared" ref="P710:P713" si="1014">L710*K710+N710*K710</f>
        <v>0</v>
      </c>
      <c r="Q710" s="1247"/>
      <c r="R710" s="1225">
        <v>29532.639999999999</v>
      </c>
      <c r="S710" s="1226">
        <f>Q710*R710</f>
        <v>0</v>
      </c>
      <c r="T710" s="1225">
        <v>262311.77</v>
      </c>
      <c r="U710" s="1226">
        <f>Q710*T710</f>
        <v>0</v>
      </c>
      <c r="V710" s="1226">
        <f t="shared" ref="V710:V713" si="1015">R710*Q710+T710*Q710</f>
        <v>0</v>
      </c>
      <c r="W710" s="1246"/>
      <c r="X710" s="1225">
        <v>29532.639999999999</v>
      </c>
      <c r="Y710" s="1226">
        <f>W710*X710</f>
        <v>0</v>
      </c>
      <c r="Z710" s="1225">
        <v>262311.77</v>
      </c>
      <c r="AA710" s="1226">
        <f>W710*Z710</f>
        <v>0</v>
      </c>
      <c r="AB710" s="1226">
        <f t="shared" ref="AB710:AB713" si="1016">X710*W710+Z710*W710</f>
        <v>0</v>
      </c>
      <c r="AC710" s="1247"/>
      <c r="AD710" s="1225">
        <v>29532.639999999999</v>
      </c>
      <c r="AE710" s="1226">
        <f>AC710*AD710</f>
        <v>0</v>
      </c>
      <c r="AF710" s="1225">
        <v>262311.77</v>
      </c>
      <c r="AG710" s="1226">
        <f>AC710*AF710</f>
        <v>0</v>
      </c>
      <c r="AH710" s="1226">
        <f t="shared" ref="AH710:AH713" si="1017">AD710*AC710+AF710*AC710</f>
        <v>0</v>
      </c>
      <c r="AI710" s="1247"/>
      <c r="AJ710" s="1225">
        <v>29532.639999999999</v>
      </c>
      <c r="AK710" s="1226">
        <f>AI710*AJ710</f>
        <v>0</v>
      </c>
      <c r="AL710" s="1225">
        <v>262311.77</v>
      </c>
      <c r="AM710" s="1226">
        <f>AI710*AL710</f>
        <v>0</v>
      </c>
      <c r="AN710" s="1226">
        <f t="shared" ref="AN710:AN713" si="1018">AJ710*AI710+AL710*AI710</f>
        <v>0</v>
      </c>
      <c r="AO710" s="1247"/>
      <c r="AP710" s="1225">
        <v>29532.639999999999</v>
      </c>
      <c r="AQ710" s="1226">
        <f>AO710*AP710</f>
        <v>0</v>
      </c>
      <c r="AR710" s="1225">
        <v>262311.77</v>
      </c>
      <c r="AS710" s="1226">
        <f>AO710*AR710</f>
        <v>0</v>
      </c>
      <c r="AT710" s="1226">
        <f t="shared" ref="AT710:AT713" si="1019">AP710*AO710+AR710*AO710</f>
        <v>0</v>
      </c>
      <c r="AU710" s="1247"/>
      <c r="AV710" s="1225">
        <v>29532.639999999999</v>
      </c>
      <c r="AW710" s="1226">
        <f>AU710*AV710</f>
        <v>0</v>
      </c>
      <c r="AX710" s="1225">
        <v>262311.77</v>
      </c>
      <c r="AY710" s="1226">
        <f>AU710*AX710</f>
        <v>0</v>
      </c>
      <c r="AZ710" s="1226">
        <f t="shared" ref="AZ710:AZ713" si="1020">AV710*AU710+AX710*AU710</f>
        <v>0</v>
      </c>
      <c r="BA710" s="1247"/>
      <c r="BB710" s="1222">
        <v>29532.639999999999</v>
      </c>
      <c r="BC710" s="1223">
        <f>BA710*BB710</f>
        <v>0</v>
      </c>
      <c r="BD710" s="1222">
        <v>262311.77</v>
      </c>
      <c r="BE710" s="1223">
        <f>BA710*BD710</f>
        <v>0</v>
      </c>
      <c r="BF710" s="1223">
        <f t="shared" ref="BF710:BF713" si="1021">BB710*BA710+BD710*BA710</f>
        <v>0</v>
      </c>
      <c r="BG710" s="1223"/>
      <c r="BH710" s="1166">
        <f t="shared" si="967"/>
        <v>0</v>
      </c>
      <c r="BI710" s="1222">
        <v>29532.639999999999</v>
      </c>
      <c r="BJ710" s="1223">
        <f>BH710*BI710</f>
        <v>0</v>
      </c>
      <c r="BK710" s="1222">
        <v>262311.77</v>
      </c>
      <c r="BL710" s="1223">
        <f>BH710*BK710</f>
        <v>0</v>
      </c>
      <c r="BM710" s="1223">
        <f t="shared" ref="BM710:BM713" si="1022">BI710*BH710+BK710*BH710</f>
        <v>0</v>
      </c>
      <c r="BN710" s="1166">
        <f t="shared" si="968"/>
        <v>14</v>
      </c>
      <c r="BO710" s="1222">
        <v>29532.639999999999</v>
      </c>
      <c r="BP710" s="1223">
        <f>BN710*BO710</f>
        <v>413456.95999999996</v>
      </c>
      <c r="BQ710" s="1222">
        <v>262311.77</v>
      </c>
      <c r="BR710" s="1223">
        <f>BN710*BQ710</f>
        <v>3672364.7800000003</v>
      </c>
      <c r="BS710" s="1223">
        <f t="shared" ref="BS710:BS713" si="1023">BO710*BN710+BQ710*BN710</f>
        <v>4085821.74</v>
      </c>
    </row>
    <row r="711" spans="1:203" hidden="1" outlineLevel="1" x14ac:dyDescent="0.2">
      <c r="A711" s="1307" t="s">
        <v>1043</v>
      </c>
      <c r="B711" s="1312" t="s">
        <v>285</v>
      </c>
      <c r="C711" s="1310" t="s">
        <v>1361</v>
      </c>
      <c r="D711" s="1311">
        <v>3470</v>
      </c>
      <c r="E711" s="1222">
        <v>305</v>
      </c>
      <c r="F711" s="1223">
        <f>D711*E711</f>
        <v>1058350</v>
      </c>
      <c r="G711" s="1222">
        <v>405</v>
      </c>
      <c r="H711" s="1223">
        <f>D711*G711</f>
        <v>1405350</v>
      </c>
      <c r="I711" s="1223">
        <f t="shared" si="1013"/>
        <v>2463700</v>
      </c>
      <c r="J711" s="1223"/>
      <c r="K711" s="1247"/>
      <c r="L711" s="1225">
        <v>305</v>
      </c>
      <c r="M711" s="1226">
        <f>K711*L711</f>
        <v>0</v>
      </c>
      <c r="N711" s="1225">
        <v>405</v>
      </c>
      <c r="O711" s="1226">
        <f>K711*N711</f>
        <v>0</v>
      </c>
      <c r="P711" s="1226">
        <f t="shared" si="1014"/>
        <v>0</v>
      </c>
      <c r="Q711" s="1247"/>
      <c r="R711" s="1225">
        <v>305</v>
      </c>
      <c r="S711" s="1226">
        <f>Q711*R711</f>
        <v>0</v>
      </c>
      <c r="T711" s="1225">
        <v>405</v>
      </c>
      <c r="U711" s="1226">
        <f>Q711*T711</f>
        <v>0</v>
      </c>
      <c r="V711" s="1226">
        <f t="shared" si="1015"/>
        <v>0</v>
      </c>
      <c r="W711" s="1246"/>
      <c r="X711" s="1225">
        <v>305</v>
      </c>
      <c r="Y711" s="1226">
        <f>W711*X711</f>
        <v>0</v>
      </c>
      <c r="Z711" s="1225">
        <v>405</v>
      </c>
      <c r="AA711" s="1226">
        <f>W711*Z711</f>
        <v>0</v>
      </c>
      <c r="AB711" s="1226">
        <f t="shared" si="1016"/>
        <v>0</v>
      </c>
      <c r="AC711" s="1247"/>
      <c r="AD711" s="1225">
        <v>305</v>
      </c>
      <c r="AE711" s="1226">
        <f>AC711*AD711</f>
        <v>0</v>
      </c>
      <c r="AF711" s="1225">
        <v>405</v>
      </c>
      <c r="AG711" s="1226">
        <f>AC711*AF711</f>
        <v>0</v>
      </c>
      <c r="AH711" s="1226">
        <f t="shared" si="1017"/>
        <v>0</v>
      </c>
      <c r="AI711" s="1247"/>
      <c r="AJ711" s="1225">
        <v>305</v>
      </c>
      <c r="AK711" s="1226">
        <f>AI711*AJ711</f>
        <v>0</v>
      </c>
      <c r="AL711" s="1225">
        <v>405</v>
      </c>
      <c r="AM711" s="1226">
        <f>AI711*AL711</f>
        <v>0</v>
      </c>
      <c r="AN711" s="1226">
        <f t="shared" si="1018"/>
        <v>0</v>
      </c>
      <c r="AO711" s="1247"/>
      <c r="AP711" s="1225">
        <v>305</v>
      </c>
      <c r="AQ711" s="1226">
        <f>AO711*AP711</f>
        <v>0</v>
      </c>
      <c r="AR711" s="1225">
        <v>405</v>
      </c>
      <c r="AS711" s="1226">
        <f>AO711*AR711</f>
        <v>0</v>
      </c>
      <c r="AT711" s="1226">
        <f t="shared" si="1019"/>
        <v>0</v>
      </c>
      <c r="AU711" s="1247"/>
      <c r="AV711" s="1225">
        <v>305</v>
      </c>
      <c r="AW711" s="1226">
        <f>AU711*AV711</f>
        <v>0</v>
      </c>
      <c r="AX711" s="1225">
        <v>405</v>
      </c>
      <c r="AY711" s="1226">
        <f>AU711*AX711</f>
        <v>0</v>
      </c>
      <c r="AZ711" s="1226">
        <f t="shared" si="1020"/>
        <v>0</v>
      </c>
      <c r="BA711" s="1247"/>
      <c r="BB711" s="1222">
        <v>305</v>
      </c>
      <c r="BC711" s="1223">
        <f>BA711*BB711</f>
        <v>0</v>
      </c>
      <c r="BD711" s="1222">
        <v>405</v>
      </c>
      <c r="BE711" s="1223">
        <f>BA711*BD711</f>
        <v>0</v>
      </c>
      <c r="BF711" s="1223">
        <f t="shared" si="1021"/>
        <v>0</v>
      </c>
      <c r="BG711" s="1223"/>
      <c r="BH711" s="1166">
        <f t="shared" si="967"/>
        <v>0</v>
      </c>
      <c r="BI711" s="1222">
        <v>305</v>
      </c>
      <c r="BJ711" s="1223">
        <f>BH711*BI711</f>
        <v>0</v>
      </c>
      <c r="BK711" s="1222">
        <v>405</v>
      </c>
      <c r="BL711" s="1223">
        <f>BH711*BK711</f>
        <v>0</v>
      </c>
      <c r="BM711" s="1223">
        <f t="shared" si="1022"/>
        <v>0</v>
      </c>
      <c r="BN711" s="1166">
        <f t="shared" si="968"/>
        <v>3470</v>
      </c>
      <c r="BO711" s="1222">
        <v>305</v>
      </c>
      <c r="BP711" s="1223">
        <f>BN711*BO711</f>
        <v>1058350</v>
      </c>
      <c r="BQ711" s="1222">
        <v>405</v>
      </c>
      <c r="BR711" s="1223">
        <f>BN711*BQ711</f>
        <v>1405350</v>
      </c>
      <c r="BS711" s="1223">
        <f t="shared" si="1023"/>
        <v>2463700</v>
      </c>
    </row>
    <row r="712" spans="1:203" hidden="1" outlineLevel="1" x14ac:dyDescent="0.2">
      <c r="A712" s="1307" t="s">
        <v>1044</v>
      </c>
      <c r="B712" s="1312" t="s">
        <v>295</v>
      </c>
      <c r="C712" s="1310" t="s">
        <v>31</v>
      </c>
      <c r="D712" s="1311">
        <v>6</v>
      </c>
      <c r="E712" s="1222">
        <v>55632.26</v>
      </c>
      <c r="F712" s="1223">
        <f>D712*E712</f>
        <v>333793.56</v>
      </c>
      <c r="G712" s="1222">
        <v>184880.28</v>
      </c>
      <c r="H712" s="1223">
        <f>D712*G712</f>
        <v>1109281.68</v>
      </c>
      <c r="I712" s="1223">
        <f t="shared" si="1013"/>
        <v>1443075.24</v>
      </c>
      <c r="J712" s="1223"/>
      <c r="K712" s="1247"/>
      <c r="L712" s="1225">
        <v>55632.26</v>
      </c>
      <c r="M712" s="1226">
        <f>K712*L712</f>
        <v>0</v>
      </c>
      <c r="N712" s="1225">
        <v>184880.28</v>
      </c>
      <c r="O712" s="1226">
        <f>K712*N712</f>
        <v>0</v>
      </c>
      <c r="P712" s="1226">
        <f t="shared" si="1014"/>
        <v>0</v>
      </c>
      <c r="Q712" s="1247"/>
      <c r="R712" s="1225">
        <v>55632.26</v>
      </c>
      <c r="S712" s="1226">
        <f>Q712*R712</f>
        <v>0</v>
      </c>
      <c r="T712" s="1225">
        <v>184880.28</v>
      </c>
      <c r="U712" s="1226">
        <f>Q712*T712</f>
        <v>0</v>
      </c>
      <c r="V712" s="1226">
        <f t="shared" si="1015"/>
        <v>0</v>
      </c>
      <c r="W712" s="1246"/>
      <c r="X712" s="1225">
        <v>55632.26</v>
      </c>
      <c r="Y712" s="1226">
        <f>W712*X712</f>
        <v>0</v>
      </c>
      <c r="Z712" s="1225">
        <v>184880.28</v>
      </c>
      <c r="AA712" s="1226">
        <f>W712*Z712</f>
        <v>0</v>
      </c>
      <c r="AB712" s="1226">
        <f t="shared" si="1016"/>
        <v>0</v>
      </c>
      <c r="AC712" s="1247"/>
      <c r="AD712" s="1225">
        <v>55632.26</v>
      </c>
      <c r="AE712" s="1226">
        <f>AC712*AD712</f>
        <v>0</v>
      </c>
      <c r="AF712" s="1225">
        <v>184880.28</v>
      </c>
      <c r="AG712" s="1226">
        <f>AC712*AF712</f>
        <v>0</v>
      </c>
      <c r="AH712" s="1226">
        <f t="shared" si="1017"/>
        <v>0</v>
      </c>
      <c r="AI712" s="1247"/>
      <c r="AJ712" s="1225">
        <v>55632.26</v>
      </c>
      <c r="AK712" s="1226">
        <f>AI712*AJ712</f>
        <v>0</v>
      </c>
      <c r="AL712" s="1225">
        <v>184880.28</v>
      </c>
      <c r="AM712" s="1226">
        <f>AI712*AL712</f>
        <v>0</v>
      </c>
      <c r="AN712" s="1226">
        <f t="shared" si="1018"/>
        <v>0</v>
      </c>
      <c r="AO712" s="1247"/>
      <c r="AP712" s="1225">
        <v>55632.26</v>
      </c>
      <c r="AQ712" s="1226">
        <f>AO712*AP712</f>
        <v>0</v>
      </c>
      <c r="AR712" s="1225">
        <v>184880.28</v>
      </c>
      <c r="AS712" s="1226">
        <f>AO712*AR712</f>
        <v>0</v>
      </c>
      <c r="AT712" s="1226">
        <f t="shared" si="1019"/>
        <v>0</v>
      </c>
      <c r="AU712" s="1247"/>
      <c r="AV712" s="1225">
        <v>55632.26</v>
      </c>
      <c r="AW712" s="1226">
        <f>AU712*AV712</f>
        <v>0</v>
      </c>
      <c r="AX712" s="1225">
        <v>184880.28</v>
      </c>
      <c r="AY712" s="1226">
        <f>AU712*AX712</f>
        <v>0</v>
      </c>
      <c r="AZ712" s="1226">
        <f t="shared" si="1020"/>
        <v>0</v>
      </c>
      <c r="BA712" s="1247"/>
      <c r="BB712" s="1222">
        <v>55632.26</v>
      </c>
      <c r="BC712" s="1223">
        <f>BA712*BB712</f>
        <v>0</v>
      </c>
      <c r="BD712" s="1222">
        <v>184880.28</v>
      </c>
      <c r="BE712" s="1223">
        <f>BA712*BD712</f>
        <v>0</v>
      </c>
      <c r="BF712" s="1223">
        <f t="shared" si="1021"/>
        <v>0</v>
      </c>
      <c r="BG712" s="1223"/>
      <c r="BH712" s="1166">
        <f t="shared" si="967"/>
        <v>0</v>
      </c>
      <c r="BI712" s="1222">
        <v>55632.26</v>
      </c>
      <c r="BJ712" s="1223">
        <f>BH712*BI712</f>
        <v>0</v>
      </c>
      <c r="BK712" s="1222">
        <v>184880.28</v>
      </c>
      <c r="BL712" s="1223">
        <f>BH712*BK712</f>
        <v>0</v>
      </c>
      <c r="BM712" s="1223">
        <f t="shared" si="1022"/>
        <v>0</v>
      </c>
      <c r="BN712" s="1166">
        <f t="shared" si="968"/>
        <v>6</v>
      </c>
      <c r="BO712" s="1222">
        <v>55632.26</v>
      </c>
      <c r="BP712" s="1223">
        <f>BN712*BO712</f>
        <v>333793.56</v>
      </c>
      <c r="BQ712" s="1222">
        <v>184880.28</v>
      </c>
      <c r="BR712" s="1223">
        <f>BN712*BQ712</f>
        <v>1109281.68</v>
      </c>
      <c r="BS712" s="1223">
        <f t="shared" si="1023"/>
        <v>1443075.24</v>
      </c>
    </row>
    <row r="713" spans="1:203" hidden="1" outlineLevel="1" collapsed="1" x14ac:dyDescent="0.2">
      <c r="A713" s="1307" t="s">
        <v>1045</v>
      </c>
      <c r="B713" s="1312" t="s">
        <v>286</v>
      </c>
      <c r="C713" s="1310" t="s">
        <v>224</v>
      </c>
      <c r="D713" s="1311">
        <v>1</v>
      </c>
      <c r="E713" s="1222">
        <v>828000</v>
      </c>
      <c r="F713" s="1223">
        <f>D713*E713</f>
        <v>828000</v>
      </c>
      <c r="G713" s="1222">
        <v>0</v>
      </c>
      <c r="H713" s="1223"/>
      <c r="I713" s="1223">
        <f t="shared" si="1013"/>
        <v>828000</v>
      </c>
      <c r="J713" s="1223"/>
      <c r="K713" s="1247"/>
      <c r="L713" s="1225">
        <v>828000</v>
      </c>
      <c r="M713" s="1226">
        <f>K713*L713</f>
        <v>0</v>
      </c>
      <c r="N713" s="1225">
        <v>0</v>
      </c>
      <c r="O713" s="1226"/>
      <c r="P713" s="1226">
        <f t="shared" si="1014"/>
        <v>0</v>
      </c>
      <c r="Q713" s="1247"/>
      <c r="R713" s="1225">
        <v>828000</v>
      </c>
      <c r="S713" s="1226">
        <f>Q713*R713</f>
        <v>0</v>
      </c>
      <c r="T713" s="1225">
        <v>0</v>
      </c>
      <c r="U713" s="1226"/>
      <c r="V713" s="1226">
        <f t="shared" si="1015"/>
        <v>0</v>
      </c>
      <c r="W713" s="1247"/>
      <c r="X713" s="1225">
        <v>828000</v>
      </c>
      <c r="Y713" s="1226">
        <f>W713*X713</f>
        <v>0</v>
      </c>
      <c r="Z713" s="1225">
        <v>0</v>
      </c>
      <c r="AA713" s="1226"/>
      <c r="AB713" s="1226">
        <f t="shared" si="1016"/>
        <v>0</v>
      </c>
      <c r="AC713" s="1247"/>
      <c r="AD713" s="1225">
        <v>828000</v>
      </c>
      <c r="AE713" s="1226">
        <f>AC713*AD713</f>
        <v>0</v>
      </c>
      <c r="AF713" s="1225">
        <v>0</v>
      </c>
      <c r="AG713" s="1226"/>
      <c r="AH713" s="1226">
        <f t="shared" si="1017"/>
        <v>0</v>
      </c>
      <c r="AI713" s="1247"/>
      <c r="AJ713" s="1225">
        <v>828000</v>
      </c>
      <c r="AK713" s="1226">
        <f>AI713*AJ713</f>
        <v>0</v>
      </c>
      <c r="AL713" s="1225">
        <v>0</v>
      </c>
      <c r="AM713" s="1226"/>
      <c r="AN713" s="1226">
        <f t="shared" si="1018"/>
        <v>0</v>
      </c>
      <c r="AO713" s="1247"/>
      <c r="AP713" s="1225">
        <v>828000</v>
      </c>
      <c r="AQ713" s="1226">
        <f>AO713*AP713</f>
        <v>0</v>
      </c>
      <c r="AR713" s="1225">
        <v>0</v>
      </c>
      <c r="AS713" s="1226"/>
      <c r="AT713" s="1226">
        <f t="shared" si="1019"/>
        <v>0</v>
      </c>
      <c r="AU713" s="1247"/>
      <c r="AV713" s="1225">
        <v>828000</v>
      </c>
      <c r="AW713" s="1226">
        <f>AU713*AV713</f>
        <v>0</v>
      </c>
      <c r="AX713" s="1225">
        <v>0</v>
      </c>
      <c r="AY713" s="1226"/>
      <c r="AZ713" s="1226">
        <f t="shared" si="1020"/>
        <v>0</v>
      </c>
      <c r="BA713" s="1247"/>
      <c r="BB713" s="1222">
        <v>828000</v>
      </c>
      <c r="BC713" s="1223">
        <f>BA713*BB713</f>
        <v>0</v>
      </c>
      <c r="BD713" s="1222">
        <v>0</v>
      </c>
      <c r="BE713" s="1223"/>
      <c r="BF713" s="1223">
        <f t="shared" si="1021"/>
        <v>0</v>
      </c>
      <c r="BG713" s="1223"/>
      <c r="BH713" s="1166">
        <f t="shared" si="967"/>
        <v>0</v>
      </c>
      <c r="BI713" s="1222">
        <v>828000</v>
      </c>
      <c r="BJ713" s="1223">
        <f>BH713*BI713</f>
        <v>0</v>
      </c>
      <c r="BK713" s="1222">
        <v>0</v>
      </c>
      <c r="BL713" s="1223"/>
      <c r="BM713" s="1223">
        <f t="shared" si="1022"/>
        <v>0</v>
      </c>
      <c r="BN713" s="1166">
        <f t="shared" si="968"/>
        <v>1</v>
      </c>
      <c r="BO713" s="1222">
        <v>828000</v>
      </c>
      <c r="BP713" s="1223">
        <f>BN713*BO713</f>
        <v>828000</v>
      </c>
      <c r="BQ713" s="1222">
        <v>0</v>
      </c>
      <c r="BR713" s="1223"/>
      <c r="BS713" s="1223">
        <f t="shared" si="1023"/>
        <v>828000</v>
      </c>
    </row>
    <row r="714" spans="1:203" s="1242" customFormat="1" ht="15.75" hidden="1" customHeight="1" collapsed="1" x14ac:dyDescent="0.2">
      <c r="A714" s="1315" t="s">
        <v>547</v>
      </c>
      <c r="B714" s="1148" t="s">
        <v>548</v>
      </c>
      <c r="C714" s="1149"/>
      <c r="D714" s="1150"/>
      <c r="E714" s="1151"/>
      <c r="F714" s="1206">
        <f>SUM(F715:F717)</f>
        <v>3391517.88</v>
      </c>
      <c r="G714" s="1207"/>
      <c r="H714" s="1206">
        <f>SUM(H715:H717)</f>
        <v>4302757.8899999997</v>
      </c>
      <c r="I714" s="1206">
        <f>SUM(I715:I717)</f>
        <v>7694275.7699999996</v>
      </c>
      <c r="J714" s="1155"/>
      <c r="K714" s="1145"/>
      <c r="L714" s="1156"/>
      <c r="M714" s="1208">
        <f>SUM(M715:M717)</f>
        <v>0</v>
      </c>
      <c r="N714" s="1209"/>
      <c r="O714" s="1208">
        <f>SUM(O715:O717)</f>
        <v>0</v>
      </c>
      <c r="P714" s="1208">
        <f>SUM(P715:P717)</f>
        <v>0</v>
      </c>
      <c r="Q714" s="1145"/>
      <c r="R714" s="1156"/>
      <c r="S714" s="1208">
        <f>SUM(S715:S717)</f>
        <v>0</v>
      </c>
      <c r="T714" s="1209"/>
      <c r="U714" s="1208">
        <f>SUM(U715:U717)</f>
        <v>0</v>
      </c>
      <c r="V714" s="1208">
        <f>SUM(V715:V717)</f>
        <v>0</v>
      </c>
      <c r="W714" s="1145"/>
      <c r="X714" s="1156"/>
      <c r="Y714" s="1208">
        <f>SUM(Y715:Y717)</f>
        <v>0</v>
      </c>
      <c r="Z714" s="1209"/>
      <c r="AA714" s="1208">
        <f>SUM(AA715:AA717)</f>
        <v>0</v>
      </c>
      <c r="AB714" s="1208">
        <f>SUM(AB715:AB717)</f>
        <v>0</v>
      </c>
      <c r="AC714" s="1145"/>
      <c r="AD714" s="1156"/>
      <c r="AE714" s="1208">
        <f>SUM(AE715:AE717)</f>
        <v>0</v>
      </c>
      <c r="AF714" s="1209"/>
      <c r="AG714" s="1208">
        <f>SUM(AG715:AG717)</f>
        <v>0</v>
      </c>
      <c r="AH714" s="1208">
        <f>SUM(AH715:AH717)</f>
        <v>0</v>
      </c>
      <c r="AI714" s="1145"/>
      <c r="AJ714" s="1156"/>
      <c r="AK714" s="1208">
        <f>SUM(AK715:AK717)</f>
        <v>0</v>
      </c>
      <c r="AL714" s="1209"/>
      <c r="AM714" s="1208">
        <f>SUM(AM715:AM717)</f>
        <v>0</v>
      </c>
      <c r="AN714" s="1208">
        <f>SUM(AN715:AN717)</f>
        <v>0</v>
      </c>
      <c r="AO714" s="1145"/>
      <c r="AP714" s="1156"/>
      <c r="AQ714" s="1208">
        <f>SUM(AQ715:AQ717)</f>
        <v>0</v>
      </c>
      <c r="AR714" s="1209"/>
      <c r="AS714" s="1208">
        <f>SUM(AS715:AS717)</f>
        <v>0</v>
      </c>
      <c r="AT714" s="1208">
        <f>SUM(AT715:AT717)</f>
        <v>0</v>
      </c>
      <c r="AU714" s="1145"/>
      <c r="AV714" s="1156"/>
      <c r="AW714" s="1208">
        <f>SUM(AW715:AW717)</f>
        <v>0</v>
      </c>
      <c r="AX714" s="1209"/>
      <c r="AY714" s="1208">
        <f>SUM(AY715:AY717)</f>
        <v>0</v>
      </c>
      <c r="AZ714" s="1208">
        <f>SUM(AZ715:AZ717)</f>
        <v>0</v>
      </c>
      <c r="BA714" s="1145"/>
      <c r="BB714" s="1151"/>
      <c r="BC714" s="1206">
        <f>SUM(BC715:BC717)</f>
        <v>0</v>
      </c>
      <c r="BD714" s="1207"/>
      <c r="BE714" s="1206">
        <f>SUM(BE715:BE717)</f>
        <v>0</v>
      </c>
      <c r="BF714" s="1206">
        <f>SUM(BF715:BF717)</f>
        <v>0</v>
      </c>
      <c r="BG714" s="1155"/>
      <c r="BH714" s="1166">
        <f t="shared" si="967"/>
        <v>0</v>
      </c>
      <c r="BI714" s="1151"/>
      <c r="BJ714" s="1206">
        <f>SUM(BJ715:BJ717)</f>
        <v>0</v>
      </c>
      <c r="BK714" s="1207"/>
      <c r="BL714" s="1206">
        <f>SUM(BL715:BL717)</f>
        <v>0</v>
      </c>
      <c r="BM714" s="1206">
        <f>SUM(BM715:BM717)</f>
        <v>0</v>
      </c>
      <c r="BN714" s="1166">
        <f t="shared" si="968"/>
        <v>0</v>
      </c>
      <c r="BO714" s="1151"/>
      <c r="BP714" s="1206">
        <f>SUM(BP715:BP717)</f>
        <v>3391517.88</v>
      </c>
      <c r="BQ714" s="1207"/>
      <c r="BR714" s="1206">
        <f>SUM(BR715:BR717)</f>
        <v>4302757.8899999997</v>
      </c>
      <c r="BS714" s="1206">
        <f>SUM(BS715:BS717)</f>
        <v>7694275.7699999996</v>
      </c>
      <c r="BT714" s="1125"/>
      <c r="BU714" s="1125"/>
      <c r="BV714" s="1125"/>
      <c r="BW714" s="1125"/>
      <c r="BX714" s="1125"/>
      <c r="BY714" s="1125"/>
      <c r="BZ714" s="1125"/>
      <c r="CA714" s="1125"/>
      <c r="CB714" s="1125"/>
      <c r="CC714" s="1125"/>
      <c r="CD714" s="1125"/>
      <c r="CE714" s="1125"/>
      <c r="CF714" s="1125"/>
      <c r="CG714" s="1125"/>
      <c r="CH714" s="1125"/>
      <c r="CI714" s="1125"/>
      <c r="CJ714" s="1125"/>
      <c r="CK714" s="1125"/>
      <c r="CL714" s="1125"/>
      <c r="CM714" s="1125"/>
      <c r="CN714" s="1125"/>
      <c r="CO714" s="1125"/>
      <c r="CP714" s="1125"/>
      <c r="CQ714" s="1125"/>
      <c r="CR714" s="1125"/>
      <c r="CS714" s="1125"/>
      <c r="CT714" s="1125"/>
      <c r="CU714" s="1125"/>
      <c r="CV714" s="1125"/>
      <c r="CW714" s="1125"/>
      <c r="CX714" s="1125"/>
      <c r="CY714" s="1125"/>
      <c r="CZ714" s="1125"/>
      <c r="DA714" s="1125"/>
      <c r="DB714" s="1125"/>
      <c r="DC714" s="1125"/>
      <c r="DD714" s="1125"/>
      <c r="DE714" s="1125"/>
      <c r="DF714" s="1125"/>
      <c r="DG714" s="1125"/>
      <c r="DH714" s="1125"/>
      <c r="DI714" s="1125"/>
      <c r="DJ714" s="1125"/>
      <c r="DK714" s="1125"/>
      <c r="DL714" s="1125"/>
      <c r="DM714" s="1125"/>
      <c r="DN714" s="1125"/>
      <c r="DO714" s="1125"/>
      <c r="DP714" s="1125"/>
      <c r="DQ714" s="1125"/>
      <c r="DR714" s="1125"/>
      <c r="DS714" s="1125"/>
      <c r="DT714" s="1125"/>
      <c r="DU714" s="1125"/>
      <c r="DV714" s="1125"/>
      <c r="DW714" s="1125"/>
      <c r="DX714" s="1125"/>
      <c r="DY714" s="1125"/>
      <c r="DZ714" s="1125"/>
      <c r="EA714" s="1125"/>
      <c r="EB714" s="1125"/>
      <c r="EC714" s="1125"/>
      <c r="ED714" s="1125"/>
      <c r="EE714" s="1125"/>
      <c r="EF714" s="1125"/>
      <c r="EG714" s="1125"/>
      <c r="EH714" s="1125"/>
      <c r="EI714" s="1125"/>
      <c r="EJ714" s="1125"/>
      <c r="EK714" s="1125"/>
      <c r="EL714" s="1125"/>
      <c r="EM714" s="1125"/>
      <c r="EN714" s="1125"/>
      <c r="EO714" s="1125"/>
      <c r="EP714" s="1125"/>
      <c r="EQ714" s="1125"/>
      <c r="ER714" s="1125"/>
      <c r="ES714" s="1125"/>
      <c r="ET714" s="1125"/>
      <c r="EU714" s="1125"/>
      <c r="EV714" s="1125"/>
      <c r="EW714" s="1125"/>
      <c r="EX714" s="1125"/>
      <c r="EY714" s="1125"/>
      <c r="EZ714" s="1125"/>
      <c r="FA714" s="1125"/>
      <c r="FB714" s="1125"/>
      <c r="FC714" s="1125"/>
      <c r="FD714" s="1125"/>
      <c r="FE714" s="1125"/>
      <c r="FF714" s="1125"/>
      <c r="FG714" s="1125"/>
      <c r="FH714" s="1125"/>
      <c r="FI714" s="1125"/>
      <c r="FJ714" s="1125"/>
      <c r="FK714" s="1125"/>
      <c r="FL714" s="1125"/>
      <c r="FM714" s="1125"/>
      <c r="FN714" s="1125"/>
      <c r="FO714" s="1125"/>
      <c r="FP714" s="1125"/>
      <c r="FQ714" s="1125"/>
      <c r="FR714" s="1125"/>
      <c r="FS714" s="1125"/>
      <c r="FT714" s="1125"/>
      <c r="FU714" s="1125"/>
      <c r="FV714" s="1125"/>
      <c r="FW714" s="1125"/>
      <c r="FX714" s="1125"/>
      <c r="FY714" s="1125"/>
      <c r="FZ714" s="1125"/>
      <c r="GA714" s="1125"/>
      <c r="GB714" s="1125"/>
      <c r="GC714" s="1125"/>
      <c r="GD714" s="1125"/>
      <c r="GE714" s="1125"/>
      <c r="GF714" s="1125"/>
      <c r="GG714" s="1125"/>
      <c r="GH714" s="1125"/>
      <c r="GI714" s="1125"/>
      <c r="GJ714" s="1125"/>
      <c r="GK714" s="1125"/>
      <c r="GL714" s="1125"/>
      <c r="GM714" s="1125"/>
      <c r="GN714" s="1125"/>
      <c r="GO714" s="1125"/>
      <c r="GP714" s="1125"/>
      <c r="GQ714" s="1125"/>
      <c r="GR714" s="1125"/>
      <c r="GS714" s="1125"/>
      <c r="GT714" s="1125"/>
      <c r="GU714" s="1125"/>
    </row>
    <row r="715" spans="1:203" hidden="1" outlineLevel="1" x14ac:dyDescent="0.2">
      <c r="A715" s="1307" t="s">
        <v>1046</v>
      </c>
      <c r="B715" s="1312" t="s">
        <v>1358</v>
      </c>
      <c r="C715" s="1310" t="s">
        <v>224</v>
      </c>
      <c r="D715" s="1311">
        <v>3</v>
      </c>
      <c r="E715" s="1222">
        <v>44520.959999999999</v>
      </c>
      <c r="F715" s="1223">
        <f>D715*E715</f>
        <v>133562.88</v>
      </c>
      <c r="G715" s="1222">
        <v>127629.13</v>
      </c>
      <c r="H715" s="1223">
        <f>D715*G715</f>
        <v>382887.39</v>
      </c>
      <c r="I715" s="1223">
        <f>E715*D715+G715*D715</f>
        <v>516450.27</v>
      </c>
      <c r="J715" s="1223"/>
      <c r="K715" s="1247"/>
      <c r="L715" s="1225">
        <v>44520.959999999999</v>
      </c>
      <c r="M715" s="1226">
        <f>K715*L715</f>
        <v>0</v>
      </c>
      <c r="N715" s="1225">
        <v>127629.13</v>
      </c>
      <c r="O715" s="1226">
        <f>K715*N715</f>
        <v>0</v>
      </c>
      <c r="P715" s="1226">
        <f>L715*K715+N715*K715</f>
        <v>0</v>
      </c>
      <c r="Q715" s="1247"/>
      <c r="R715" s="1225">
        <v>44520.959999999999</v>
      </c>
      <c r="S715" s="1226">
        <f>Q715*R715</f>
        <v>0</v>
      </c>
      <c r="T715" s="1225">
        <v>127629.13</v>
      </c>
      <c r="U715" s="1226">
        <f>Q715*T715</f>
        <v>0</v>
      </c>
      <c r="V715" s="1226">
        <f>R715*Q715+T715*Q715</f>
        <v>0</v>
      </c>
      <c r="W715" s="1247"/>
      <c r="X715" s="1225">
        <v>44520.959999999999</v>
      </c>
      <c r="Y715" s="1226">
        <f>W715*X715</f>
        <v>0</v>
      </c>
      <c r="Z715" s="1225">
        <v>127629.13</v>
      </c>
      <c r="AA715" s="1226">
        <f>W715*Z715</f>
        <v>0</v>
      </c>
      <c r="AB715" s="1226">
        <f>X715*W715+Z715*W715</f>
        <v>0</v>
      </c>
      <c r="AC715" s="1247"/>
      <c r="AD715" s="1225">
        <v>44520.959999999999</v>
      </c>
      <c r="AE715" s="1226">
        <f>AC715*AD715</f>
        <v>0</v>
      </c>
      <c r="AF715" s="1225">
        <v>127629.13</v>
      </c>
      <c r="AG715" s="1226">
        <f>AC715*AF715</f>
        <v>0</v>
      </c>
      <c r="AH715" s="1226">
        <f>AD715*AC715+AF715*AC715</f>
        <v>0</v>
      </c>
      <c r="AI715" s="1247"/>
      <c r="AJ715" s="1225">
        <v>44520.959999999999</v>
      </c>
      <c r="AK715" s="1226">
        <f>AI715*AJ715</f>
        <v>0</v>
      </c>
      <c r="AL715" s="1225">
        <v>127629.13</v>
      </c>
      <c r="AM715" s="1226">
        <f>AI715*AL715</f>
        <v>0</v>
      </c>
      <c r="AN715" s="1226">
        <f>AJ715*AI715+AL715*AI715</f>
        <v>0</v>
      </c>
      <c r="AO715" s="1247"/>
      <c r="AP715" s="1225">
        <v>44520.959999999999</v>
      </c>
      <c r="AQ715" s="1226">
        <f>AO715*AP715</f>
        <v>0</v>
      </c>
      <c r="AR715" s="1225">
        <v>127629.13</v>
      </c>
      <c r="AS715" s="1226">
        <f>AO715*AR715</f>
        <v>0</v>
      </c>
      <c r="AT715" s="1226">
        <f>AP715*AO715+AR715*AO715</f>
        <v>0</v>
      </c>
      <c r="AU715" s="1247"/>
      <c r="AV715" s="1225">
        <v>44520.959999999999</v>
      </c>
      <c r="AW715" s="1226">
        <f>AU715*AV715</f>
        <v>0</v>
      </c>
      <c r="AX715" s="1225">
        <v>127629.13</v>
      </c>
      <c r="AY715" s="1226">
        <f>AU715*AX715</f>
        <v>0</v>
      </c>
      <c r="AZ715" s="1226">
        <f>AV715*AU715+AX715*AU715</f>
        <v>0</v>
      </c>
      <c r="BA715" s="1247"/>
      <c r="BB715" s="1222">
        <v>44520.959999999999</v>
      </c>
      <c r="BC715" s="1223">
        <f>BA715*BB715</f>
        <v>0</v>
      </c>
      <c r="BD715" s="1222">
        <v>127629.13</v>
      </c>
      <c r="BE715" s="1223">
        <f>BA715*BD715</f>
        <v>0</v>
      </c>
      <c r="BF715" s="1223">
        <f>BB715*BA715+BD715*BA715</f>
        <v>0</v>
      </c>
      <c r="BG715" s="1223"/>
      <c r="BH715" s="1166">
        <f t="shared" si="967"/>
        <v>0</v>
      </c>
      <c r="BI715" s="1222">
        <v>44520.959999999999</v>
      </c>
      <c r="BJ715" s="1223">
        <f>BH715*BI715</f>
        <v>0</v>
      </c>
      <c r="BK715" s="1222">
        <v>127629.13</v>
      </c>
      <c r="BL715" s="1223">
        <f>BH715*BK715</f>
        <v>0</v>
      </c>
      <c r="BM715" s="1223">
        <f>BI715*BH715+BK715*BH715</f>
        <v>0</v>
      </c>
      <c r="BN715" s="1166">
        <f t="shared" si="968"/>
        <v>3</v>
      </c>
      <c r="BO715" s="1222">
        <v>44520.959999999999</v>
      </c>
      <c r="BP715" s="1223">
        <f>BN715*BO715</f>
        <v>133562.88</v>
      </c>
      <c r="BQ715" s="1222">
        <v>127629.13</v>
      </c>
      <c r="BR715" s="1223">
        <f>BN715*BQ715</f>
        <v>382887.39</v>
      </c>
      <c r="BS715" s="1223">
        <f>BO715*BN715+BQ715*BN715</f>
        <v>516450.27</v>
      </c>
    </row>
    <row r="716" spans="1:203" hidden="1" outlineLevel="1" x14ac:dyDescent="0.2">
      <c r="A716" s="1307" t="s">
        <v>1047</v>
      </c>
      <c r="B716" s="1312" t="s">
        <v>285</v>
      </c>
      <c r="C716" s="1310" t="s">
        <v>1361</v>
      </c>
      <c r="D716" s="1311">
        <v>8450</v>
      </c>
      <c r="E716" s="1222">
        <v>323.7</v>
      </c>
      <c r="F716" s="1223">
        <f>D716*E716</f>
        <v>2735265</v>
      </c>
      <c r="G716" s="1222">
        <v>463.89</v>
      </c>
      <c r="H716" s="1223">
        <f>D716*G716</f>
        <v>3919870.5</v>
      </c>
      <c r="I716" s="1223">
        <f>E716*D716+G716*D716</f>
        <v>6655135.5</v>
      </c>
      <c r="J716" s="1223"/>
      <c r="K716" s="1247"/>
      <c r="L716" s="1225">
        <v>323.7</v>
      </c>
      <c r="M716" s="1226">
        <f>K716*L716</f>
        <v>0</v>
      </c>
      <c r="N716" s="1225">
        <v>463.89</v>
      </c>
      <c r="O716" s="1226">
        <f>K716*N716</f>
        <v>0</v>
      </c>
      <c r="P716" s="1226">
        <f>L716*K716+N716*K716</f>
        <v>0</v>
      </c>
      <c r="Q716" s="1247"/>
      <c r="R716" s="1225">
        <v>323.7</v>
      </c>
      <c r="S716" s="1226">
        <f>Q716*R716</f>
        <v>0</v>
      </c>
      <c r="T716" s="1225">
        <v>463.89</v>
      </c>
      <c r="U716" s="1226">
        <f>Q716*T716</f>
        <v>0</v>
      </c>
      <c r="V716" s="1226">
        <f>R716*Q716+T716*Q716</f>
        <v>0</v>
      </c>
      <c r="W716" s="1247"/>
      <c r="X716" s="1225">
        <v>323.7</v>
      </c>
      <c r="Y716" s="1226">
        <f>W716*X716</f>
        <v>0</v>
      </c>
      <c r="Z716" s="1225">
        <v>463.89</v>
      </c>
      <c r="AA716" s="1226">
        <f>W716*Z716</f>
        <v>0</v>
      </c>
      <c r="AB716" s="1226">
        <f>X716*W716+Z716*W716</f>
        <v>0</v>
      </c>
      <c r="AC716" s="1247"/>
      <c r="AD716" s="1225">
        <v>323.7</v>
      </c>
      <c r="AE716" s="1226">
        <f>AC716*AD716</f>
        <v>0</v>
      </c>
      <c r="AF716" s="1225">
        <v>463.89</v>
      </c>
      <c r="AG716" s="1226">
        <f>AC716*AF716</f>
        <v>0</v>
      </c>
      <c r="AH716" s="1226">
        <f>AD716*AC716+AF716*AC716</f>
        <v>0</v>
      </c>
      <c r="AI716" s="1247"/>
      <c r="AJ716" s="1225">
        <v>323.7</v>
      </c>
      <c r="AK716" s="1226">
        <f>AI716*AJ716</f>
        <v>0</v>
      </c>
      <c r="AL716" s="1225">
        <v>463.89</v>
      </c>
      <c r="AM716" s="1226">
        <f>AI716*AL716</f>
        <v>0</v>
      </c>
      <c r="AN716" s="1226">
        <f>AJ716*AI716+AL716*AI716</f>
        <v>0</v>
      </c>
      <c r="AO716" s="1247"/>
      <c r="AP716" s="1225">
        <v>323.7</v>
      </c>
      <c r="AQ716" s="1226">
        <f>AO716*AP716</f>
        <v>0</v>
      </c>
      <c r="AR716" s="1225">
        <v>463.89</v>
      </c>
      <c r="AS716" s="1226">
        <f>AO716*AR716</f>
        <v>0</v>
      </c>
      <c r="AT716" s="1226">
        <f>AP716*AO716+AR716*AO716</f>
        <v>0</v>
      </c>
      <c r="AU716" s="1247"/>
      <c r="AV716" s="1225">
        <v>323.7</v>
      </c>
      <c r="AW716" s="1226">
        <f>AU716*AV716</f>
        <v>0</v>
      </c>
      <c r="AX716" s="1225">
        <v>463.89</v>
      </c>
      <c r="AY716" s="1226">
        <f>AU716*AX716</f>
        <v>0</v>
      </c>
      <c r="AZ716" s="1226">
        <f>AV716*AU716+AX716*AU716</f>
        <v>0</v>
      </c>
      <c r="BA716" s="1247"/>
      <c r="BB716" s="1222">
        <v>323.7</v>
      </c>
      <c r="BC716" s="1223">
        <f>BA716*BB716</f>
        <v>0</v>
      </c>
      <c r="BD716" s="1222">
        <v>463.89</v>
      </c>
      <c r="BE716" s="1223">
        <f>BA716*BD716</f>
        <v>0</v>
      </c>
      <c r="BF716" s="1223">
        <f>BB716*BA716+BD716*BA716</f>
        <v>0</v>
      </c>
      <c r="BG716" s="1223"/>
      <c r="BH716" s="1166">
        <f t="shared" si="967"/>
        <v>0</v>
      </c>
      <c r="BI716" s="1222">
        <v>323.7</v>
      </c>
      <c r="BJ716" s="1223">
        <f>BH716*BI716</f>
        <v>0</v>
      </c>
      <c r="BK716" s="1222">
        <v>463.89</v>
      </c>
      <c r="BL716" s="1223">
        <f>BH716*BK716</f>
        <v>0</v>
      </c>
      <c r="BM716" s="1223">
        <f>BI716*BH716+BK716*BH716</f>
        <v>0</v>
      </c>
      <c r="BN716" s="1166">
        <f t="shared" si="968"/>
        <v>8450</v>
      </c>
      <c r="BO716" s="1222">
        <v>323.7</v>
      </c>
      <c r="BP716" s="1223">
        <f>BN716*BO716</f>
        <v>2735265</v>
      </c>
      <c r="BQ716" s="1222">
        <v>463.89</v>
      </c>
      <c r="BR716" s="1223">
        <f>BN716*BQ716</f>
        <v>3919870.5</v>
      </c>
      <c r="BS716" s="1223">
        <f>BO716*BN716+BQ716*BN716</f>
        <v>6655135.5</v>
      </c>
    </row>
    <row r="717" spans="1:203" hidden="1" outlineLevel="1" x14ac:dyDescent="0.2">
      <c r="A717" s="1307" t="s">
        <v>1048</v>
      </c>
      <c r="B717" s="1312" t="s">
        <v>286</v>
      </c>
      <c r="C717" s="1310" t="s">
        <v>224</v>
      </c>
      <c r="D717" s="1311">
        <v>1</v>
      </c>
      <c r="E717" s="1222">
        <v>522690</v>
      </c>
      <c r="F717" s="1223">
        <f>D717*E717</f>
        <v>522690</v>
      </c>
      <c r="G717" s="1222">
        <v>0</v>
      </c>
      <c r="H717" s="1223"/>
      <c r="I717" s="1223">
        <f>E717*D717+G717*D717</f>
        <v>522690</v>
      </c>
      <c r="J717" s="1223"/>
      <c r="K717" s="1247"/>
      <c r="L717" s="1225">
        <v>522690</v>
      </c>
      <c r="M717" s="1226">
        <f>K717*L717</f>
        <v>0</v>
      </c>
      <c r="N717" s="1225">
        <v>0</v>
      </c>
      <c r="O717" s="1226"/>
      <c r="P717" s="1226">
        <f>L717*K717+N717*K717</f>
        <v>0</v>
      </c>
      <c r="Q717" s="1247"/>
      <c r="R717" s="1225">
        <v>522690</v>
      </c>
      <c r="S717" s="1226">
        <f>Q717*R717</f>
        <v>0</v>
      </c>
      <c r="T717" s="1225">
        <v>0</v>
      </c>
      <c r="U717" s="1226"/>
      <c r="V717" s="1226">
        <f>R717*Q717+T717*Q717</f>
        <v>0</v>
      </c>
      <c r="W717" s="1247"/>
      <c r="X717" s="1225">
        <v>522690</v>
      </c>
      <c r="Y717" s="1226">
        <f>W717*X717</f>
        <v>0</v>
      </c>
      <c r="Z717" s="1225">
        <v>0</v>
      </c>
      <c r="AA717" s="1226"/>
      <c r="AB717" s="1226">
        <f>X717*W717+Z717*W717</f>
        <v>0</v>
      </c>
      <c r="AC717" s="1247"/>
      <c r="AD717" s="1225">
        <v>522690</v>
      </c>
      <c r="AE717" s="1226">
        <f>AC717*AD717</f>
        <v>0</v>
      </c>
      <c r="AF717" s="1225">
        <v>0</v>
      </c>
      <c r="AG717" s="1226"/>
      <c r="AH717" s="1226">
        <f>AD717*AC717+AF717*AC717</f>
        <v>0</v>
      </c>
      <c r="AI717" s="1247"/>
      <c r="AJ717" s="1225">
        <v>522690</v>
      </c>
      <c r="AK717" s="1226">
        <f>AI717*AJ717</f>
        <v>0</v>
      </c>
      <c r="AL717" s="1225">
        <v>0</v>
      </c>
      <c r="AM717" s="1226"/>
      <c r="AN717" s="1226">
        <f>AJ717*AI717+AL717*AI717</f>
        <v>0</v>
      </c>
      <c r="AO717" s="1247"/>
      <c r="AP717" s="1225">
        <v>522690</v>
      </c>
      <c r="AQ717" s="1226">
        <f>AO717*AP717</f>
        <v>0</v>
      </c>
      <c r="AR717" s="1225">
        <v>0</v>
      </c>
      <c r="AS717" s="1226"/>
      <c r="AT717" s="1226">
        <f>AP717*AO717+AR717*AO717</f>
        <v>0</v>
      </c>
      <c r="AU717" s="1247"/>
      <c r="AV717" s="1225">
        <v>522690</v>
      </c>
      <c r="AW717" s="1226">
        <f>AU717*AV717</f>
        <v>0</v>
      </c>
      <c r="AX717" s="1225">
        <v>0</v>
      </c>
      <c r="AY717" s="1226"/>
      <c r="AZ717" s="1226">
        <f>AV717*AU717+AX717*AU717</f>
        <v>0</v>
      </c>
      <c r="BA717" s="1247"/>
      <c r="BB717" s="1222">
        <v>522690</v>
      </c>
      <c r="BC717" s="1223">
        <f>BA717*BB717</f>
        <v>0</v>
      </c>
      <c r="BD717" s="1222">
        <v>0</v>
      </c>
      <c r="BE717" s="1223"/>
      <c r="BF717" s="1223">
        <f>BB717*BA717+BD717*BA717</f>
        <v>0</v>
      </c>
      <c r="BG717" s="1223"/>
      <c r="BH717" s="1166">
        <f t="shared" si="967"/>
        <v>0</v>
      </c>
      <c r="BI717" s="1222">
        <v>522690</v>
      </c>
      <c r="BJ717" s="1223">
        <f>BH717*BI717</f>
        <v>0</v>
      </c>
      <c r="BK717" s="1222">
        <v>0</v>
      </c>
      <c r="BL717" s="1223"/>
      <c r="BM717" s="1223">
        <f>BI717*BH717+BK717*BH717</f>
        <v>0</v>
      </c>
      <c r="BN717" s="1166">
        <f t="shared" si="968"/>
        <v>1</v>
      </c>
      <c r="BO717" s="1222">
        <v>522690</v>
      </c>
      <c r="BP717" s="1223">
        <f>BN717*BO717</f>
        <v>522690</v>
      </c>
      <c r="BQ717" s="1222">
        <v>0</v>
      </c>
      <c r="BR717" s="1223"/>
      <c r="BS717" s="1223">
        <f>BO717*BN717+BQ717*BN717</f>
        <v>522690</v>
      </c>
    </row>
    <row r="718" spans="1:203" ht="15" collapsed="1" x14ac:dyDescent="0.2">
      <c r="A718" s="1316">
        <v>2</v>
      </c>
      <c r="B718" s="1139" t="s">
        <v>549</v>
      </c>
      <c r="C718" s="1140"/>
      <c r="D718" s="1140"/>
      <c r="E718" s="1140"/>
      <c r="F718" s="1140"/>
      <c r="G718" s="1140"/>
      <c r="H718" s="1140"/>
      <c r="I718" s="1140"/>
      <c r="J718" s="1140"/>
      <c r="K718" s="1140"/>
      <c r="L718" s="1140"/>
      <c r="M718" s="1140"/>
      <c r="N718" s="1140"/>
      <c r="O718" s="1140"/>
      <c r="P718" s="1140"/>
      <c r="Q718" s="1140"/>
      <c r="R718" s="1140"/>
      <c r="S718" s="1140"/>
      <c r="T718" s="1140"/>
      <c r="U718" s="1140"/>
      <c r="V718" s="1140"/>
      <c r="W718" s="1140"/>
      <c r="X718" s="1146"/>
      <c r="Y718" s="1143"/>
      <c r="Z718" s="1146"/>
      <c r="AA718" s="1143"/>
      <c r="AB718" s="1144"/>
      <c r="AC718" s="1145"/>
      <c r="AD718" s="1146"/>
      <c r="AE718" s="1143"/>
      <c r="AF718" s="1146"/>
      <c r="AG718" s="1143"/>
      <c r="AH718" s="1144"/>
      <c r="AI718" s="1145"/>
      <c r="AJ718" s="1146"/>
      <c r="AK718" s="1143"/>
      <c r="AL718" s="1146"/>
      <c r="AM718" s="1143"/>
      <c r="AN718" s="1144"/>
      <c r="AO718" s="1145"/>
      <c r="AP718" s="1146"/>
      <c r="AQ718" s="1143"/>
      <c r="AR718" s="1146"/>
      <c r="AS718" s="1143"/>
      <c r="AT718" s="1144"/>
      <c r="AU718" s="1145"/>
      <c r="AV718" s="1146"/>
      <c r="AW718" s="1143"/>
      <c r="AX718" s="1146"/>
      <c r="AY718" s="1143"/>
      <c r="AZ718" s="1144"/>
      <c r="BA718" s="1145"/>
      <c r="BB718" s="1142"/>
      <c r="BC718" s="1143"/>
      <c r="BD718" s="1142"/>
      <c r="BE718" s="1143"/>
      <c r="BF718" s="1144"/>
      <c r="BG718" s="1143"/>
      <c r="BH718" s="1166">
        <f t="shared" si="967"/>
        <v>0</v>
      </c>
      <c r="BI718" s="1142"/>
      <c r="BJ718" s="1143"/>
      <c r="BK718" s="1142"/>
      <c r="BL718" s="1143"/>
      <c r="BM718" s="1144"/>
      <c r="BN718" s="1166">
        <f t="shared" si="968"/>
        <v>0</v>
      </c>
      <c r="BO718" s="1142"/>
      <c r="BP718" s="1143"/>
      <c r="BQ718" s="1142"/>
      <c r="BR718" s="1143"/>
      <c r="BS718" s="1144"/>
    </row>
    <row r="719" spans="1:203" s="1242" customFormat="1" ht="15.75" customHeight="1" x14ac:dyDescent="0.2">
      <c r="A719" s="1205" t="s">
        <v>550</v>
      </c>
      <c r="B719" s="1148" t="s">
        <v>551</v>
      </c>
      <c r="C719" s="1149"/>
      <c r="D719" s="1149"/>
      <c r="E719" s="1149"/>
      <c r="F719" s="1149"/>
      <c r="G719" s="1149"/>
      <c r="H719" s="1149"/>
      <c r="I719" s="1149"/>
      <c r="J719" s="1149"/>
      <c r="K719" s="1149"/>
      <c r="L719" s="1149"/>
      <c r="M719" s="1149"/>
      <c r="N719" s="1149"/>
      <c r="O719" s="1149"/>
      <c r="P719" s="1149"/>
      <c r="Q719" s="1149"/>
      <c r="R719" s="1149"/>
      <c r="S719" s="1149"/>
      <c r="T719" s="1149"/>
      <c r="U719" s="1149"/>
      <c r="V719" s="1149"/>
      <c r="W719" s="1149"/>
      <c r="X719" s="1156"/>
      <c r="Y719" s="1208">
        <f>Y720+Y721+Y722+Y723+Y725+Y724+Y726+Y727+Y728+Y729+Y730+Y731</f>
        <v>116459</v>
      </c>
      <c r="Z719" s="1209"/>
      <c r="AA719" s="1208">
        <f>AA720+AA721+AA722+AA723+AA725+AA724+AA726+AA727+AA728+AA729+AA730+AA731</f>
        <v>569299.89999999991</v>
      </c>
      <c r="AB719" s="1208">
        <f>AB720+AB721+AB722+AB723+AB725+AB724+AB726+AB727+AB728+AB729+AB730+AB731</f>
        <v>685758.89999999991</v>
      </c>
      <c r="AC719" s="1145"/>
      <c r="AD719" s="1156"/>
      <c r="AE719" s="1208">
        <f>AE720+AE721+AE722+AE723+AE725+AE724+AE726+AE727+AE728+AE729+AE730+AE731</f>
        <v>0</v>
      </c>
      <c r="AF719" s="1209"/>
      <c r="AG719" s="1208">
        <f>AG720+AG721+AG722+AG723+AG725+AG724+AG726+AG727+AG728+AG729+AG730+AG731</f>
        <v>0</v>
      </c>
      <c r="AH719" s="1208">
        <f>AH720+AH721+AH722+AH723+AH725+AH724+AH726+AH727+AH728+AH729+AH730+AH731</f>
        <v>0</v>
      </c>
      <c r="AI719" s="1145"/>
      <c r="AJ719" s="1156"/>
      <c r="AK719" s="1208">
        <f>AK720+AK721+AK722+AK723+AK725+AK724+AK726+AK727+AK728+AK729+AK730+AK731</f>
        <v>0</v>
      </c>
      <c r="AL719" s="1209"/>
      <c r="AM719" s="1208">
        <f>AM720+AM721+AM722+AM723+AM725+AM724+AM726+AM727+AM728+AM729+AM730+AM731</f>
        <v>0</v>
      </c>
      <c r="AN719" s="1208">
        <f>AN720+AN721+AN722+AN723+AN725+AN724+AN726+AN727+AN728+AN729+AN730+AN731</f>
        <v>0</v>
      </c>
      <c r="AO719" s="1145"/>
      <c r="AP719" s="1156"/>
      <c r="AQ719" s="1208">
        <f>AQ720+AQ721+AQ722+AQ723+AQ725+AQ724+AQ726+AQ727+AQ728+AQ729+AQ730+AQ731</f>
        <v>0</v>
      </c>
      <c r="AR719" s="1209"/>
      <c r="AS719" s="1208">
        <f>AS720+AS721+AS722+AS723+AS725+AS724+AS726+AS727+AS728+AS729+AS730+AS731</f>
        <v>0</v>
      </c>
      <c r="AT719" s="1208">
        <f>AT720+AT721+AT722+AT723+AT725+AT724+AT726+AT727+AT728+AT729+AT730+AT731</f>
        <v>0</v>
      </c>
      <c r="AU719" s="1145"/>
      <c r="AV719" s="1156"/>
      <c r="AW719" s="1208">
        <f>AW720+AW721+AW722+AW723+AW725+AW724+AW726+AW727+AW728+AW729+AW730+AW731</f>
        <v>0</v>
      </c>
      <c r="AX719" s="1209"/>
      <c r="AY719" s="1208">
        <f>AY720+AY721+AY722+AY723+AY725+AY724+AY726+AY727+AY728+AY729+AY730+AY731</f>
        <v>0</v>
      </c>
      <c r="AZ719" s="1208">
        <f>AZ720+AZ721+AZ722+AZ723+AZ725+AZ724+AZ726+AZ727+AZ728+AZ729+AZ730+AZ731</f>
        <v>0</v>
      </c>
      <c r="BA719" s="1145"/>
      <c r="BB719" s="1151"/>
      <c r="BC719" s="1206">
        <f>BC720+BC721+BC722+BC723+BC725+BC724+BC726+BC727+BC728+BC729+BC730+BC731</f>
        <v>0</v>
      </c>
      <c r="BD719" s="1207"/>
      <c r="BE719" s="1206">
        <f>BE720+BE721+BE722+BE723+BE725+BE724+BE726+BE727+BE728+BE729+BE730+BE731</f>
        <v>0</v>
      </c>
      <c r="BF719" s="1206">
        <f>BF720+BF721+BF722+BF723+BF725+BF724+BF726+BF727+BF728+BF729+BF730+BF731</f>
        <v>0</v>
      </c>
      <c r="BG719" s="1155"/>
      <c r="BH719" s="1166">
        <f t="shared" si="967"/>
        <v>0</v>
      </c>
      <c r="BI719" s="1151"/>
      <c r="BJ719" s="1206">
        <f>BJ720+BJ721+BJ722+BJ723+BJ725+BJ724+BJ726+BJ727+BJ728+BJ729+BJ730+BJ731</f>
        <v>116459</v>
      </c>
      <c r="BK719" s="1207"/>
      <c r="BL719" s="1206">
        <f>BL720+BL721+BL722+BL723+BL725+BL724+BL726+BL727+BL728+BL729+BL730+BL731</f>
        <v>569299.89999999991</v>
      </c>
      <c r="BM719" s="1206">
        <f>BM720+BM721+BM722+BM723+BM725+BM724+BM726+BM727+BM728+BM729+BM730+BM731</f>
        <v>685758.89999999991</v>
      </c>
      <c r="BN719" s="1166">
        <f t="shared" si="968"/>
        <v>0</v>
      </c>
      <c r="BO719" s="1151"/>
      <c r="BP719" s="1206">
        <f>BP720+BP721+BP722+BP723+BP725+BP724+BP726+BP727+BP728+BP729+BP730+BP731</f>
        <v>194031.5</v>
      </c>
      <c r="BQ719" s="1207"/>
      <c r="BR719" s="1206">
        <f>BR720+BR721+BR722+BR723+BR725+BR724+BR726+BR727+BR728+BR729+BR730+BR731</f>
        <v>163526.82</v>
      </c>
      <c r="BS719" s="1206">
        <f>BS720+BS721+BS722+BS723+BS725+BS724+BS726+BS727+BS728+BS729+BS730+BS731</f>
        <v>357558.31999999995</v>
      </c>
      <c r="BT719" s="1125"/>
      <c r="BU719" s="1125"/>
      <c r="BV719" s="1125"/>
      <c r="BW719" s="1125"/>
      <c r="BX719" s="1125"/>
      <c r="BY719" s="1125"/>
      <c r="BZ719" s="1125"/>
      <c r="CA719" s="1125"/>
      <c r="CB719" s="1125"/>
      <c r="CC719" s="1125"/>
      <c r="CD719" s="1125"/>
      <c r="CE719" s="1125"/>
      <c r="CF719" s="1125"/>
      <c r="CG719" s="1125"/>
      <c r="CH719" s="1125"/>
      <c r="CI719" s="1125"/>
      <c r="CJ719" s="1125"/>
      <c r="CK719" s="1125"/>
      <c r="CL719" s="1125"/>
      <c r="CM719" s="1125"/>
      <c r="CN719" s="1125"/>
      <c r="CO719" s="1125"/>
      <c r="CP719" s="1125"/>
      <c r="CQ719" s="1125"/>
      <c r="CR719" s="1125"/>
      <c r="CS719" s="1125"/>
      <c r="CT719" s="1125"/>
      <c r="CU719" s="1125"/>
      <c r="CV719" s="1125"/>
      <c r="CW719" s="1125"/>
      <c r="CX719" s="1125"/>
      <c r="CY719" s="1125"/>
      <c r="CZ719" s="1125"/>
      <c r="DA719" s="1125"/>
      <c r="DB719" s="1125"/>
      <c r="DC719" s="1125"/>
      <c r="DD719" s="1125"/>
      <c r="DE719" s="1125"/>
      <c r="DF719" s="1125"/>
      <c r="DG719" s="1125"/>
      <c r="DH719" s="1125"/>
      <c r="DI719" s="1125"/>
      <c r="DJ719" s="1125"/>
      <c r="DK719" s="1125"/>
      <c r="DL719" s="1125"/>
      <c r="DM719" s="1125"/>
      <c r="DN719" s="1125"/>
      <c r="DO719" s="1125"/>
      <c r="DP719" s="1125"/>
      <c r="DQ719" s="1125"/>
      <c r="DR719" s="1125"/>
      <c r="DS719" s="1125"/>
      <c r="DT719" s="1125"/>
      <c r="DU719" s="1125"/>
      <c r="DV719" s="1125"/>
      <c r="DW719" s="1125"/>
      <c r="DX719" s="1125"/>
      <c r="DY719" s="1125"/>
      <c r="DZ719" s="1125"/>
      <c r="EA719" s="1125"/>
      <c r="EB719" s="1125"/>
      <c r="EC719" s="1125"/>
      <c r="ED719" s="1125"/>
      <c r="EE719" s="1125"/>
      <c r="EF719" s="1125"/>
      <c r="EG719" s="1125"/>
      <c r="EH719" s="1125"/>
      <c r="EI719" s="1125"/>
      <c r="EJ719" s="1125"/>
      <c r="EK719" s="1125"/>
      <c r="EL719" s="1125"/>
      <c r="EM719" s="1125"/>
      <c r="EN719" s="1125"/>
      <c r="EO719" s="1125"/>
      <c r="EP719" s="1125"/>
      <c r="EQ719" s="1125"/>
      <c r="ER719" s="1125"/>
      <c r="ES719" s="1125"/>
      <c r="ET719" s="1125"/>
      <c r="EU719" s="1125"/>
      <c r="EV719" s="1125"/>
      <c r="EW719" s="1125"/>
      <c r="EX719" s="1125"/>
      <c r="EY719" s="1125"/>
      <c r="EZ719" s="1125"/>
      <c r="FA719" s="1125"/>
      <c r="FB719" s="1125"/>
      <c r="FC719" s="1125"/>
      <c r="FD719" s="1125"/>
      <c r="FE719" s="1125"/>
      <c r="FF719" s="1125"/>
      <c r="FG719" s="1125"/>
      <c r="FH719" s="1125"/>
      <c r="FI719" s="1125"/>
      <c r="FJ719" s="1125"/>
      <c r="FK719" s="1125"/>
      <c r="FL719" s="1125"/>
      <c r="FM719" s="1125"/>
      <c r="FN719" s="1125"/>
      <c r="FO719" s="1125"/>
      <c r="FP719" s="1125"/>
      <c r="FQ719" s="1125"/>
      <c r="FR719" s="1125"/>
      <c r="FS719" s="1125"/>
      <c r="FT719" s="1125"/>
      <c r="FU719" s="1125"/>
      <c r="FV719" s="1125"/>
      <c r="FW719" s="1125"/>
      <c r="FX719" s="1125"/>
      <c r="FY719" s="1125"/>
      <c r="FZ719" s="1125"/>
      <c r="GA719" s="1125"/>
      <c r="GB719" s="1125"/>
      <c r="GC719" s="1125"/>
      <c r="GD719" s="1125"/>
      <c r="GE719" s="1125"/>
      <c r="GF719" s="1125"/>
      <c r="GG719" s="1125"/>
      <c r="GH719" s="1125"/>
      <c r="GI719" s="1125"/>
      <c r="GJ719" s="1125"/>
      <c r="GK719" s="1125"/>
      <c r="GL719" s="1125"/>
      <c r="GM719" s="1125"/>
      <c r="GN719" s="1125"/>
      <c r="GO719" s="1125"/>
      <c r="GP719" s="1125"/>
      <c r="GQ719" s="1125"/>
      <c r="GR719" s="1125"/>
      <c r="GS719" s="1125"/>
      <c r="GT719" s="1125"/>
      <c r="GU719" s="1125"/>
    </row>
    <row r="720" spans="1:203" s="1189" customFormat="1" outlineLevel="1" x14ac:dyDescent="0.2">
      <c r="A720" s="1307" t="s">
        <v>1049</v>
      </c>
      <c r="B720" s="1228" t="s">
        <v>552</v>
      </c>
      <c r="C720" s="1173" t="s">
        <v>1261</v>
      </c>
      <c r="D720" s="1173">
        <v>2</v>
      </c>
      <c r="E720" s="1229">
        <v>5502</v>
      </c>
      <c r="F720" s="1223">
        <f t="shared" ref="F720:F725" si="1024">D720*E720</f>
        <v>11004</v>
      </c>
      <c r="G720" s="1229">
        <v>32487</v>
      </c>
      <c r="H720" s="1223">
        <f t="shared" ref="H720:H730" si="1025">D720*G720</f>
        <v>64974</v>
      </c>
      <c r="I720" s="1169">
        <f t="shared" ref="I720:I731" si="1026">E720*D720+G720*D720</f>
        <v>75978</v>
      </c>
      <c r="J720" s="1169"/>
      <c r="K720" s="1224"/>
      <c r="L720" s="1230">
        <v>5502</v>
      </c>
      <c r="M720" s="1226">
        <f t="shared" ref="M720:M725" si="1027">K720*L720</f>
        <v>0</v>
      </c>
      <c r="N720" s="1230">
        <v>32487</v>
      </c>
      <c r="O720" s="1226">
        <f t="shared" ref="O720:O730" si="1028">K720*N720</f>
        <v>0</v>
      </c>
      <c r="P720" s="1173">
        <f t="shared" ref="P720:P731" si="1029">L720*K720+N720*K720</f>
        <v>0</v>
      </c>
      <c r="Q720" s="1224"/>
      <c r="R720" s="1230">
        <v>5502</v>
      </c>
      <c r="S720" s="1226">
        <f t="shared" ref="S720:S725" si="1030">Q720*R720</f>
        <v>0</v>
      </c>
      <c r="T720" s="1230">
        <v>32487</v>
      </c>
      <c r="U720" s="1226">
        <f t="shared" ref="U720:U730" si="1031">Q720*T720</f>
        <v>0</v>
      </c>
      <c r="V720" s="1173">
        <f t="shared" ref="V720:V731" si="1032">R720*Q720+T720*Q720</f>
        <v>0</v>
      </c>
      <c r="W720" s="1226">
        <v>2</v>
      </c>
      <c r="X720" s="1230">
        <v>5502</v>
      </c>
      <c r="Y720" s="1226">
        <f t="shared" ref="Y720:Y725" si="1033">W720*X720</f>
        <v>11004</v>
      </c>
      <c r="Z720" s="1230">
        <v>32487</v>
      </c>
      <c r="AA720" s="1226">
        <f t="shared" ref="AA720:AA730" si="1034">W720*Z720</f>
        <v>64974</v>
      </c>
      <c r="AB720" s="1173">
        <f t="shared" ref="AB720:AB731" si="1035">X720*W720+Z720*W720</f>
        <v>75978</v>
      </c>
      <c r="AC720" s="1224"/>
      <c r="AD720" s="1230">
        <v>5502</v>
      </c>
      <c r="AE720" s="1226">
        <f t="shared" ref="AE720:AE725" si="1036">AC720*AD720</f>
        <v>0</v>
      </c>
      <c r="AF720" s="1230">
        <v>32487</v>
      </c>
      <c r="AG720" s="1226">
        <f t="shared" ref="AG720:AG730" si="1037">AC720*AF720</f>
        <v>0</v>
      </c>
      <c r="AH720" s="1173">
        <f t="shared" ref="AH720:AH731" si="1038">AD720*AC720+AF720*AC720</f>
        <v>0</v>
      </c>
      <c r="AI720" s="1224"/>
      <c r="AJ720" s="1230">
        <v>5502</v>
      </c>
      <c r="AK720" s="1226">
        <f t="shared" ref="AK720:AK725" si="1039">AI720*AJ720</f>
        <v>0</v>
      </c>
      <c r="AL720" s="1230">
        <v>32487</v>
      </c>
      <c r="AM720" s="1226">
        <f t="shared" ref="AM720:AM730" si="1040">AI720*AL720</f>
        <v>0</v>
      </c>
      <c r="AN720" s="1173">
        <f t="shared" ref="AN720:AN731" si="1041">AJ720*AI720+AL720*AI720</f>
        <v>0</v>
      </c>
      <c r="AO720" s="1224"/>
      <c r="AP720" s="1230">
        <v>5502</v>
      </c>
      <c r="AQ720" s="1226">
        <f t="shared" ref="AQ720:AQ725" si="1042">AO720*AP720</f>
        <v>0</v>
      </c>
      <c r="AR720" s="1230">
        <v>32487</v>
      </c>
      <c r="AS720" s="1226">
        <f t="shared" ref="AS720:AS730" si="1043">AO720*AR720</f>
        <v>0</v>
      </c>
      <c r="AT720" s="1173">
        <f t="shared" ref="AT720:AT731" si="1044">AP720*AO720+AR720*AO720</f>
        <v>0</v>
      </c>
      <c r="AU720" s="1224"/>
      <c r="AV720" s="1230">
        <v>5502</v>
      </c>
      <c r="AW720" s="1226">
        <f t="shared" ref="AW720:AW725" si="1045">AU720*AV720</f>
        <v>0</v>
      </c>
      <c r="AX720" s="1230">
        <v>32487</v>
      </c>
      <c r="AY720" s="1226">
        <f t="shared" ref="AY720:AY730" si="1046">AU720*AX720</f>
        <v>0</v>
      </c>
      <c r="AZ720" s="1173">
        <f t="shared" ref="AZ720:AZ731" si="1047">AV720*AU720+AX720*AU720</f>
        <v>0</v>
      </c>
      <c r="BA720" s="1224"/>
      <c r="BB720" s="1229">
        <v>5502</v>
      </c>
      <c r="BC720" s="1223">
        <f t="shared" ref="BC720:BC725" si="1048">BA720*BB720</f>
        <v>0</v>
      </c>
      <c r="BD720" s="1229">
        <v>32487</v>
      </c>
      <c r="BE720" s="1223">
        <f t="shared" ref="BE720:BE730" si="1049">BA720*BD720</f>
        <v>0</v>
      </c>
      <c r="BF720" s="1169">
        <f t="shared" ref="BF720:BF731" si="1050">BB720*BA720+BD720*BA720</f>
        <v>0</v>
      </c>
      <c r="BG720" s="1169"/>
      <c r="BH720" s="1166">
        <f t="shared" si="967"/>
        <v>2</v>
      </c>
      <c r="BI720" s="1229">
        <v>5502</v>
      </c>
      <c r="BJ720" s="1223">
        <f t="shared" ref="BJ720:BJ725" si="1051">BH720*BI720</f>
        <v>11004</v>
      </c>
      <c r="BK720" s="1229">
        <v>32487</v>
      </c>
      <c r="BL720" s="1223">
        <f t="shared" ref="BL720:BL730" si="1052">BH720*BK720</f>
        <v>64974</v>
      </c>
      <c r="BM720" s="1169">
        <f t="shared" ref="BM720:BM731" si="1053">BI720*BH720+BK720*BH720</f>
        <v>75978</v>
      </c>
      <c r="BN720" s="1166">
        <f t="shared" si="968"/>
        <v>0</v>
      </c>
      <c r="BO720" s="1229">
        <v>5502</v>
      </c>
      <c r="BP720" s="1223">
        <f t="shared" ref="BP720:BP725" si="1054">BN720*BO720</f>
        <v>0</v>
      </c>
      <c r="BQ720" s="1229">
        <v>32487</v>
      </c>
      <c r="BR720" s="1223">
        <f t="shared" ref="BR720:BR730" si="1055">BN720*BQ720</f>
        <v>0</v>
      </c>
      <c r="BS720" s="1169">
        <f t="shared" ref="BS720:BS731" si="1056">BO720*BN720+BQ720*BN720</f>
        <v>0</v>
      </c>
    </row>
    <row r="721" spans="1:203" s="1189" customFormat="1" ht="28.5" hidden="1" outlineLevel="1" x14ac:dyDescent="0.2">
      <c r="A721" s="1307" t="s">
        <v>1050</v>
      </c>
      <c r="B721" s="1228" t="s">
        <v>1835</v>
      </c>
      <c r="C721" s="1173" t="s">
        <v>378</v>
      </c>
      <c r="D721" s="1173">
        <v>350</v>
      </c>
      <c r="E721" s="1229">
        <v>182</v>
      </c>
      <c r="F721" s="1223">
        <f t="shared" si="1024"/>
        <v>63700</v>
      </c>
      <c r="G721" s="1229">
        <v>322.39999999999998</v>
      </c>
      <c r="H721" s="1223">
        <f t="shared" si="1025"/>
        <v>112839.99999999999</v>
      </c>
      <c r="I721" s="1169">
        <f t="shared" si="1026"/>
        <v>176540</v>
      </c>
      <c r="J721" s="1169"/>
      <c r="K721" s="1224"/>
      <c r="L721" s="1230">
        <v>182</v>
      </c>
      <c r="M721" s="1226">
        <f t="shared" si="1027"/>
        <v>0</v>
      </c>
      <c r="N721" s="1230">
        <v>322.39999999999998</v>
      </c>
      <c r="O721" s="1226">
        <f t="shared" si="1028"/>
        <v>0</v>
      </c>
      <c r="P721" s="1173">
        <f t="shared" si="1029"/>
        <v>0</v>
      </c>
      <c r="Q721" s="1224"/>
      <c r="R721" s="1230">
        <v>182</v>
      </c>
      <c r="S721" s="1226">
        <f t="shared" si="1030"/>
        <v>0</v>
      </c>
      <c r="T721" s="1230">
        <v>322.39999999999998</v>
      </c>
      <c r="U721" s="1226">
        <f t="shared" si="1031"/>
        <v>0</v>
      </c>
      <c r="V721" s="1173">
        <f t="shared" si="1032"/>
        <v>0</v>
      </c>
      <c r="W721" s="1226"/>
      <c r="X721" s="1230">
        <v>182</v>
      </c>
      <c r="Y721" s="1226">
        <f t="shared" si="1033"/>
        <v>0</v>
      </c>
      <c r="Z721" s="1230">
        <v>322.39999999999998</v>
      </c>
      <c r="AA721" s="1226">
        <f t="shared" si="1034"/>
        <v>0</v>
      </c>
      <c r="AB721" s="1173">
        <f t="shared" si="1035"/>
        <v>0</v>
      </c>
      <c r="AC721" s="1224"/>
      <c r="AD721" s="1230">
        <v>182</v>
      </c>
      <c r="AE721" s="1226">
        <f t="shared" si="1036"/>
        <v>0</v>
      </c>
      <c r="AF721" s="1230">
        <v>322.39999999999998</v>
      </c>
      <c r="AG721" s="1226">
        <f t="shared" si="1037"/>
        <v>0</v>
      </c>
      <c r="AH721" s="1173">
        <f t="shared" si="1038"/>
        <v>0</v>
      </c>
      <c r="AI721" s="1224"/>
      <c r="AJ721" s="1230">
        <v>182</v>
      </c>
      <c r="AK721" s="1226">
        <f t="shared" si="1039"/>
        <v>0</v>
      </c>
      <c r="AL721" s="1230">
        <v>322.39999999999998</v>
      </c>
      <c r="AM721" s="1226">
        <f t="shared" si="1040"/>
        <v>0</v>
      </c>
      <c r="AN721" s="1173">
        <f t="shared" si="1041"/>
        <v>0</v>
      </c>
      <c r="AO721" s="1224"/>
      <c r="AP721" s="1230">
        <v>182</v>
      </c>
      <c r="AQ721" s="1226">
        <f t="shared" si="1042"/>
        <v>0</v>
      </c>
      <c r="AR721" s="1230">
        <v>322.39999999999998</v>
      </c>
      <c r="AS721" s="1226">
        <f t="shared" si="1043"/>
        <v>0</v>
      </c>
      <c r="AT721" s="1173">
        <f t="shared" si="1044"/>
        <v>0</v>
      </c>
      <c r="AU721" s="1224"/>
      <c r="AV721" s="1230">
        <v>182</v>
      </c>
      <c r="AW721" s="1226">
        <f t="shared" si="1045"/>
        <v>0</v>
      </c>
      <c r="AX721" s="1230">
        <v>322.39999999999998</v>
      </c>
      <c r="AY721" s="1226">
        <f t="shared" si="1046"/>
        <v>0</v>
      </c>
      <c r="AZ721" s="1173">
        <f t="shared" si="1047"/>
        <v>0</v>
      </c>
      <c r="BA721" s="1224"/>
      <c r="BB721" s="1229">
        <v>182</v>
      </c>
      <c r="BC721" s="1223">
        <f t="shared" si="1048"/>
        <v>0</v>
      </c>
      <c r="BD721" s="1229">
        <v>322.39999999999998</v>
      </c>
      <c r="BE721" s="1223">
        <f t="shared" si="1049"/>
        <v>0</v>
      </c>
      <c r="BF721" s="1169">
        <f t="shared" si="1050"/>
        <v>0</v>
      </c>
      <c r="BG721" s="1169"/>
      <c r="BH721" s="1166">
        <f t="shared" si="967"/>
        <v>0</v>
      </c>
      <c r="BI721" s="1229">
        <v>182</v>
      </c>
      <c r="BJ721" s="1223">
        <f t="shared" si="1051"/>
        <v>0</v>
      </c>
      <c r="BK721" s="1229">
        <v>322.39999999999998</v>
      </c>
      <c r="BL721" s="1223">
        <f t="shared" si="1052"/>
        <v>0</v>
      </c>
      <c r="BM721" s="1169">
        <f t="shared" si="1053"/>
        <v>0</v>
      </c>
      <c r="BN721" s="1166">
        <f t="shared" si="968"/>
        <v>350</v>
      </c>
      <c r="BO721" s="1229">
        <v>182</v>
      </c>
      <c r="BP721" s="1223">
        <f t="shared" si="1054"/>
        <v>63700</v>
      </c>
      <c r="BQ721" s="1229">
        <v>322.39999999999998</v>
      </c>
      <c r="BR721" s="1223">
        <f t="shared" si="1055"/>
        <v>112839.99999999999</v>
      </c>
      <c r="BS721" s="1169">
        <f t="shared" si="1056"/>
        <v>176540</v>
      </c>
    </row>
    <row r="722" spans="1:203" s="1317" customFormat="1" ht="28.5" hidden="1" customHeight="1" outlineLevel="1" x14ac:dyDescent="0.2">
      <c r="A722" s="1307" t="s">
        <v>1051</v>
      </c>
      <c r="B722" s="1217" t="s">
        <v>1836</v>
      </c>
      <c r="C722" s="1173" t="s">
        <v>32</v>
      </c>
      <c r="D722" s="1173">
        <v>150</v>
      </c>
      <c r="E722" s="1229">
        <v>182</v>
      </c>
      <c r="F722" s="1223">
        <f t="shared" si="1024"/>
        <v>27300</v>
      </c>
      <c r="G722" s="1229">
        <v>160</v>
      </c>
      <c r="H722" s="1223">
        <f t="shared" si="1025"/>
        <v>24000</v>
      </c>
      <c r="I722" s="1169">
        <f t="shared" si="1026"/>
        <v>51300</v>
      </c>
      <c r="J722" s="1169"/>
      <c r="K722" s="1224"/>
      <c r="L722" s="1230">
        <v>182</v>
      </c>
      <c r="M722" s="1226">
        <f t="shared" si="1027"/>
        <v>0</v>
      </c>
      <c r="N722" s="1230">
        <v>160</v>
      </c>
      <c r="O722" s="1226">
        <f t="shared" si="1028"/>
        <v>0</v>
      </c>
      <c r="P722" s="1173">
        <f t="shared" si="1029"/>
        <v>0</v>
      </c>
      <c r="Q722" s="1224"/>
      <c r="R722" s="1230">
        <v>182</v>
      </c>
      <c r="S722" s="1226">
        <f t="shared" si="1030"/>
        <v>0</v>
      </c>
      <c r="T722" s="1230">
        <v>160</v>
      </c>
      <c r="U722" s="1226">
        <f t="shared" si="1031"/>
        <v>0</v>
      </c>
      <c r="V722" s="1173">
        <f t="shared" si="1032"/>
        <v>0</v>
      </c>
      <c r="W722" s="1226"/>
      <c r="X722" s="1230">
        <v>182</v>
      </c>
      <c r="Y722" s="1226">
        <f t="shared" si="1033"/>
        <v>0</v>
      </c>
      <c r="Z722" s="1230">
        <v>160</v>
      </c>
      <c r="AA722" s="1226">
        <f t="shared" si="1034"/>
        <v>0</v>
      </c>
      <c r="AB722" s="1173">
        <f t="shared" si="1035"/>
        <v>0</v>
      </c>
      <c r="AC722" s="1224"/>
      <c r="AD722" s="1230">
        <v>182</v>
      </c>
      <c r="AE722" s="1226">
        <f t="shared" si="1036"/>
        <v>0</v>
      </c>
      <c r="AF722" s="1230">
        <v>160</v>
      </c>
      <c r="AG722" s="1226">
        <f t="shared" si="1037"/>
        <v>0</v>
      </c>
      <c r="AH722" s="1173">
        <f t="shared" si="1038"/>
        <v>0</v>
      </c>
      <c r="AI722" s="1224"/>
      <c r="AJ722" s="1230">
        <v>182</v>
      </c>
      <c r="AK722" s="1226">
        <f t="shared" si="1039"/>
        <v>0</v>
      </c>
      <c r="AL722" s="1230">
        <v>160</v>
      </c>
      <c r="AM722" s="1226">
        <f t="shared" si="1040"/>
        <v>0</v>
      </c>
      <c r="AN722" s="1173">
        <f t="shared" si="1041"/>
        <v>0</v>
      </c>
      <c r="AO722" s="1224"/>
      <c r="AP722" s="1230">
        <v>182</v>
      </c>
      <c r="AQ722" s="1226">
        <f t="shared" si="1042"/>
        <v>0</v>
      </c>
      <c r="AR722" s="1230">
        <v>160</v>
      </c>
      <c r="AS722" s="1226">
        <f t="shared" si="1043"/>
        <v>0</v>
      </c>
      <c r="AT722" s="1173">
        <f t="shared" si="1044"/>
        <v>0</v>
      </c>
      <c r="AU722" s="1224"/>
      <c r="AV722" s="1230">
        <v>182</v>
      </c>
      <c r="AW722" s="1226">
        <f t="shared" si="1045"/>
        <v>0</v>
      </c>
      <c r="AX722" s="1230">
        <v>160</v>
      </c>
      <c r="AY722" s="1226">
        <f t="shared" si="1046"/>
        <v>0</v>
      </c>
      <c r="AZ722" s="1173">
        <f t="shared" si="1047"/>
        <v>0</v>
      </c>
      <c r="BA722" s="1224"/>
      <c r="BB722" s="1229">
        <v>182</v>
      </c>
      <c r="BC722" s="1223">
        <f t="shared" si="1048"/>
        <v>0</v>
      </c>
      <c r="BD722" s="1229">
        <v>160</v>
      </c>
      <c r="BE722" s="1223">
        <f t="shared" si="1049"/>
        <v>0</v>
      </c>
      <c r="BF722" s="1169">
        <f t="shared" si="1050"/>
        <v>0</v>
      </c>
      <c r="BG722" s="1169"/>
      <c r="BH722" s="1166">
        <f t="shared" si="967"/>
        <v>0</v>
      </c>
      <c r="BI722" s="1229">
        <v>182</v>
      </c>
      <c r="BJ722" s="1223">
        <f t="shared" si="1051"/>
        <v>0</v>
      </c>
      <c r="BK722" s="1229">
        <v>160</v>
      </c>
      <c r="BL722" s="1223">
        <f t="shared" si="1052"/>
        <v>0</v>
      </c>
      <c r="BM722" s="1169">
        <f t="shared" si="1053"/>
        <v>0</v>
      </c>
      <c r="BN722" s="1166">
        <f t="shared" si="968"/>
        <v>150</v>
      </c>
      <c r="BO722" s="1229">
        <v>182</v>
      </c>
      <c r="BP722" s="1223">
        <f t="shared" si="1054"/>
        <v>27300</v>
      </c>
      <c r="BQ722" s="1229">
        <v>160</v>
      </c>
      <c r="BR722" s="1223">
        <f t="shared" si="1055"/>
        <v>24000</v>
      </c>
      <c r="BS722" s="1169">
        <f t="shared" si="1056"/>
        <v>51300</v>
      </c>
      <c r="BT722" s="1189"/>
      <c r="BU722" s="1189"/>
      <c r="BV722" s="1189"/>
      <c r="BW722" s="1189"/>
      <c r="BX722" s="1189"/>
      <c r="BY722" s="1189"/>
      <c r="BZ722" s="1189"/>
      <c r="CA722" s="1189"/>
      <c r="CB722" s="1189"/>
      <c r="CC722" s="1189"/>
      <c r="CD722" s="1189"/>
      <c r="CE722" s="1189"/>
      <c r="CF722" s="1189"/>
      <c r="CG722" s="1189"/>
      <c r="CH722" s="1189"/>
      <c r="CI722" s="1189"/>
      <c r="CJ722" s="1189"/>
      <c r="CK722" s="1189"/>
      <c r="CL722" s="1189"/>
      <c r="CM722" s="1189"/>
      <c r="CN722" s="1189"/>
      <c r="CO722" s="1189"/>
      <c r="CP722" s="1189"/>
      <c r="CQ722" s="1189"/>
      <c r="CR722" s="1189"/>
      <c r="CS722" s="1189"/>
      <c r="CT722" s="1189"/>
      <c r="CU722" s="1189"/>
      <c r="CV722" s="1189"/>
      <c r="CW722" s="1189"/>
      <c r="CX722" s="1189"/>
      <c r="CY722" s="1189"/>
      <c r="CZ722" s="1189"/>
      <c r="DA722" s="1189"/>
      <c r="DB722" s="1189"/>
      <c r="DC722" s="1189"/>
      <c r="DD722" s="1189"/>
      <c r="DE722" s="1189"/>
      <c r="DF722" s="1189"/>
      <c r="DG722" s="1189"/>
      <c r="DH722" s="1189"/>
      <c r="DI722" s="1189"/>
      <c r="DJ722" s="1189"/>
      <c r="DK722" s="1189"/>
      <c r="DL722" s="1189"/>
      <c r="DM722" s="1189"/>
      <c r="DN722" s="1189"/>
      <c r="DO722" s="1189"/>
      <c r="DP722" s="1189"/>
      <c r="DQ722" s="1189"/>
      <c r="DR722" s="1189"/>
      <c r="DS722" s="1189"/>
      <c r="DT722" s="1189"/>
      <c r="DU722" s="1189"/>
      <c r="DV722" s="1189"/>
      <c r="DW722" s="1189"/>
      <c r="DX722" s="1189"/>
      <c r="DY722" s="1189"/>
      <c r="DZ722" s="1189"/>
      <c r="EA722" s="1189"/>
      <c r="EB722" s="1189"/>
      <c r="EC722" s="1189"/>
      <c r="ED722" s="1189"/>
      <c r="EE722" s="1189"/>
      <c r="EF722" s="1189"/>
      <c r="EG722" s="1189"/>
      <c r="EH722" s="1189"/>
      <c r="EI722" s="1189"/>
      <c r="EJ722" s="1189"/>
      <c r="EK722" s="1189"/>
      <c r="EL722" s="1189"/>
      <c r="EM722" s="1189"/>
      <c r="EN722" s="1189"/>
      <c r="EO722" s="1189"/>
      <c r="EP722" s="1189"/>
      <c r="EQ722" s="1189"/>
      <c r="ER722" s="1189"/>
      <c r="ES722" s="1189"/>
      <c r="ET722" s="1189"/>
      <c r="EU722" s="1189"/>
      <c r="EV722" s="1189"/>
      <c r="EW722" s="1189"/>
      <c r="EX722" s="1189"/>
      <c r="EY722" s="1189"/>
      <c r="EZ722" s="1189"/>
      <c r="FA722" s="1189"/>
      <c r="FB722" s="1189"/>
      <c r="FC722" s="1189"/>
      <c r="FD722" s="1189"/>
      <c r="FE722" s="1189"/>
      <c r="FF722" s="1189"/>
      <c r="FG722" s="1189"/>
      <c r="FH722" s="1189"/>
      <c r="FI722" s="1189"/>
      <c r="FJ722" s="1189"/>
      <c r="FK722" s="1189"/>
      <c r="FL722" s="1189"/>
      <c r="FM722" s="1189"/>
      <c r="FN722" s="1189"/>
      <c r="FO722" s="1189"/>
      <c r="FP722" s="1189"/>
      <c r="FQ722" s="1189"/>
      <c r="FR722" s="1189"/>
      <c r="FS722" s="1189"/>
      <c r="FT722" s="1189"/>
      <c r="FU722" s="1189"/>
      <c r="FV722" s="1189"/>
      <c r="FW722" s="1189"/>
      <c r="FX722" s="1189"/>
      <c r="FY722" s="1189"/>
      <c r="FZ722" s="1189"/>
      <c r="GA722" s="1189"/>
      <c r="GB722" s="1189"/>
      <c r="GC722" s="1189"/>
      <c r="GD722" s="1189"/>
      <c r="GE722" s="1189"/>
      <c r="GF722" s="1189"/>
      <c r="GG722" s="1189"/>
      <c r="GH722" s="1189"/>
      <c r="GI722" s="1189"/>
      <c r="GJ722" s="1189"/>
      <c r="GK722" s="1189"/>
      <c r="GL722" s="1189"/>
      <c r="GM722" s="1189"/>
      <c r="GN722" s="1189"/>
      <c r="GO722" s="1189"/>
      <c r="GP722" s="1189"/>
      <c r="GQ722" s="1189"/>
      <c r="GR722" s="1189"/>
      <c r="GS722" s="1189"/>
      <c r="GT722" s="1189"/>
      <c r="GU722" s="1189"/>
    </row>
    <row r="723" spans="1:203" s="1189" customFormat="1" ht="28.5" outlineLevel="1" x14ac:dyDescent="0.2">
      <c r="A723" s="1307" t="s">
        <v>1052</v>
      </c>
      <c r="B723" s="1228" t="s">
        <v>553</v>
      </c>
      <c r="C723" s="1173" t="s">
        <v>1261</v>
      </c>
      <c r="D723" s="1173">
        <v>23</v>
      </c>
      <c r="E723" s="1229">
        <v>4585</v>
      </c>
      <c r="F723" s="1223">
        <f t="shared" si="1024"/>
        <v>105455</v>
      </c>
      <c r="G723" s="1229">
        <v>21362.9</v>
      </c>
      <c r="H723" s="1223">
        <f t="shared" si="1025"/>
        <v>491346.7</v>
      </c>
      <c r="I723" s="1169">
        <f t="shared" si="1026"/>
        <v>596801.69999999995</v>
      </c>
      <c r="J723" s="1169"/>
      <c r="K723" s="1224"/>
      <c r="L723" s="1230">
        <v>4585</v>
      </c>
      <c r="M723" s="1226">
        <f t="shared" si="1027"/>
        <v>0</v>
      </c>
      <c r="N723" s="1230">
        <v>21362.9</v>
      </c>
      <c r="O723" s="1226">
        <f t="shared" si="1028"/>
        <v>0</v>
      </c>
      <c r="P723" s="1173">
        <f t="shared" si="1029"/>
        <v>0</v>
      </c>
      <c r="Q723" s="1224"/>
      <c r="R723" s="1230">
        <v>4585</v>
      </c>
      <c r="S723" s="1226">
        <f t="shared" si="1030"/>
        <v>0</v>
      </c>
      <c r="T723" s="1230">
        <v>21362.9</v>
      </c>
      <c r="U723" s="1226">
        <f t="shared" si="1031"/>
        <v>0</v>
      </c>
      <c r="V723" s="1173">
        <f t="shared" si="1032"/>
        <v>0</v>
      </c>
      <c r="W723" s="1226">
        <v>23</v>
      </c>
      <c r="X723" s="1230">
        <v>4585</v>
      </c>
      <c r="Y723" s="1226">
        <f t="shared" si="1033"/>
        <v>105455</v>
      </c>
      <c r="Z723" s="1230">
        <v>21362.9</v>
      </c>
      <c r="AA723" s="1226">
        <f t="shared" si="1034"/>
        <v>491346.7</v>
      </c>
      <c r="AB723" s="1173">
        <f t="shared" si="1035"/>
        <v>596801.69999999995</v>
      </c>
      <c r="AC723" s="1224"/>
      <c r="AD723" s="1230">
        <v>4585</v>
      </c>
      <c r="AE723" s="1226">
        <f t="shared" si="1036"/>
        <v>0</v>
      </c>
      <c r="AF723" s="1230">
        <v>21362.9</v>
      </c>
      <c r="AG723" s="1226">
        <f t="shared" si="1037"/>
        <v>0</v>
      </c>
      <c r="AH723" s="1173">
        <f t="shared" si="1038"/>
        <v>0</v>
      </c>
      <c r="AI723" s="1224"/>
      <c r="AJ723" s="1230">
        <v>4585</v>
      </c>
      <c r="AK723" s="1226">
        <f t="shared" si="1039"/>
        <v>0</v>
      </c>
      <c r="AL723" s="1230">
        <v>21362.9</v>
      </c>
      <c r="AM723" s="1226">
        <f t="shared" si="1040"/>
        <v>0</v>
      </c>
      <c r="AN723" s="1173">
        <f t="shared" si="1041"/>
        <v>0</v>
      </c>
      <c r="AO723" s="1224"/>
      <c r="AP723" s="1230">
        <v>4585</v>
      </c>
      <c r="AQ723" s="1226">
        <f t="shared" si="1042"/>
        <v>0</v>
      </c>
      <c r="AR723" s="1230">
        <v>21362.9</v>
      </c>
      <c r="AS723" s="1226">
        <f t="shared" si="1043"/>
        <v>0</v>
      </c>
      <c r="AT723" s="1173">
        <f t="shared" si="1044"/>
        <v>0</v>
      </c>
      <c r="AU723" s="1224"/>
      <c r="AV723" s="1230">
        <v>4585</v>
      </c>
      <c r="AW723" s="1226">
        <f t="shared" si="1045"/>
        <v>0</v>
      </c>
      <c r="AX723" s="1230">
        <v>21362.9</v>
      </c>
      <c r="AY723" s="1226">
        <f t="shared" si="1046"/>
        <v>0</v>
      </c>
      <c r="AZ723" s="1173">
        <f t="shared" si="1047"/>
        <v>0</v>
      </c>
      <c r="BA723" s="1224"/>
      <c r="BB723" s="1229">
        <v>4585</v>
      </c>
      <c r="BC723" s="1223">
        <f t="shared" si="1048"/>
        <v>0</v>
      </c>
      <c r="BD723" s="1229">
        <v>21362.9</v>
      </c>
      <c r="BE723" s="1223">
        <f t="shared" si="1049"/>
        <v>0</v>
      </c>
      <c r="BF723" s="1169">
        <f t="shared" si="1050"/>
        <v>0</v>
      </c>
      <c r="BG723" s="1169"/>
      <c r="BH723" s="1166">
        <f t="shared" si="967"/>
        <v>23</v>
      </c>
      <c r="BI723" s="1229">
        <v>4585</v>
      </c>
      <c r="BJ723" s="1223">
        <f t="shared" si="1051"/>
        <v>105455</v>
      </c>
      <c r="BK723" s="1229">
        <v>21362.9</v>
      </c>
      <c r="BL723" s="1223">
        <f t="shared" si="1052"/>
        <v>491346.7</v>
      </c>
      <c r="BM723" s="1169">
        <f t="shared" si="1053"/>
        <v>596801.69999999995</v>
      </c>
      <c r="BN723" s="1166">
        <f t="shared" si="968"/>
        <v>0</v>
      </c>
      <c r="BO723" s="1229">
        <v>4585</v>
      </c>
      <c r="BP723" s="1223">
        <f t="shared" si="1054"/>
        <v>0</v>
      </c>
      <c r="BQ723" s="1229">
        <v>21362.9</v>
      </c>
      <c r="BR723" s="1223">
        <f t="shared" si="1055"/>
        <v>0</v>
      </c>
      <c r="BS723" s="1169">
        <f t="shared" si="1056"/>
        <v>0</v>
      </c>
    </row>
    <row r="724" spans="1:203" s="1319" customFormat="1" hidden="1" outlineLevel="1" x14ac:dyDescent="0.2">
      <c r="A724" s="1307" t="s">
        <v>1053</v>
      </c>
      <c r="B724" s="1228" t="s">
        <v>555</v>
      </c>
      <c r="C724" s="1173" t="s">
        <v>1261</v>
      </c>
      <c r="D724" s="1173">
        <v>24</v>
      </c>
      <c r="E724" s="1229">
        <v>655</v>
      </c>
      <c r="F724" s="1223">
        <f t="shared" si="1024"/>
        <v>15720</v>
      </c>
      <c r="G724" s="1229">
        <v>142.58000000000001</v>
      </c>
      <c r="H724" s="1223">
        <f t="shared" si="1025"/>
        <v>3421.92</v>
      </c>
      <c r="I724" s="1169">
        <f t="shared" si="1026"/>
        <v>19141.919999999998</v>
      </c>
      <c r="J724" s="1169"/>
      <c r="K724" s="1224"/>
      <c r="L724" s="1230">
        <v>655</v>
      </c>
      <c r="M724" s="1226">
        <f t="shared" si="1027"/>
        <v>0</v>
      </c>
      <c r="N724" s="1230">
        <v>142.58000000000001</v>
      </c>
      <c r="O724" s="1226">
        <f t="shared" si="1028"/>
        <v>0</v>
      </c>
      <c r="P724" s="1173">
        <f t="shared" si="1029"/>
        <v>0</v>
      </c>
      <c r="Q724" s="1224"/>
      <c r="R724" s="1230">
        <v>655</v>
      </c>
      <c r="S724" s="1226">
        <f t="shared" si="1030"/>
        <v>0</v>
      </c>
      <c r="T724" s="1230">
        <v>142.58000000000001</v>
      </c>
      <c r="U724" s="1226">
        <f t="shared" si="1031"/>
        <v>0</v>
      </c>
      <c r="V724" s="1173">
        <f t="shared" si="1032"/>
        <v>0</v>
      </c>
      <c r="W724" s="1226"/>
      <c r="X724" s="1230">
        <v>655</v>
      </c>
      <c r="Y724" s="1226">
        <f t="shared" si="1033"/>
        <v>0</v>
      </c>
      <c r="Z724" s="1230">
        <v>142.58000000000001</v>
      </c>
      <c r="AA724" s="1226">
        <f t="shared" si="1034"/>
        <v>0</v>
      </c>
      <c r="AB724" s="1173">
        <f t="shared" si="1035"/>
        <v>0</v>
      </c>
      <c r="AC724" s="1224"/>
      <c r="AD724" s="1230">
        <v>655</v>
      </c>
      <c r="AE724" s="1226">
        <f t="shared" si="1036"/>
        <v>0</v>
      </c>
      <c r="AF724" s="1230">
        <v>142.58000000000001</v>
      </c>
      <c r="AG724" s="1226">
        <f t="shared" si="1037"/>
        <v>0</v>
      </c>
      <c r="AH724" s="1173">
        <f t="shared" si="1038"/>
        <v>0</v>
      </c>
      <c r="AI724" s="1224"/>
      <c r="AJ724" s="1230">
        <v>655</v>
      </c>
      <c r="AK724" s="1226">
        <f t="shared" si="1039"/>
        <v>0</v>
      </c>
      <c r="AL724" s="1230">
        <v>142.58000000000001</v>
      </c>
      <c r="AM724" s="1226">
        <f t="shared" si="1040"/>
        <v>0</v>
      </c>
      <c r="AN724" s="1173">
        <f t="shared" si="1041"/>
        <v>0</v>
      </c>
      <c r="AO724" s="1224"/>
      <c r="AP724" s="1230">
        <v>655</v>
      </c>
      <c r="AQ724" s="1226">
        <f t="shared" si="1042"/>
        <v>0</v>
      </c>
      <c r="AR724" s="1230">
        <v>142.58000000000001</v>
      </c>
      <c r="AS724" s="1226">
        <f t="shared" si="1043"/>
        <v>0</v>
      </c>
      <c r="AT724" s="1173">
        <f t="shared" si="1044"/>
        <v>0</v>
      </c>
      <c r="AU724" s="1224"/>
      <c r="AV724" s="1230">
        <v>655</v>
      </c>
      <c r="AW724" s="1226">
        <f t="shared" si="1045"/>
        <v>0</v>
      </c>
      <c r="AX724" s="1230">
        <v>142.58000000000001</v>
      </c>
      <c r="AY724" s="1226">
        <f t="shared" si="1046"/>
        <v>0</v>
      </c>
      <c r="AZ724" s="1173">
        <f t="shared" si="1047"/>
        <v>0</v>
      </c>
      <c r="BA724" s="1224"/>
      <c r="BB724" s="1229">
        <v>655</v>
      </c>
      <c r="BC724" s="1223">
        <f t="shared" si="1048"/>
        <v>0</v>
      </c>
      <c r="BD724" s="1229">
        <v>142.58000000000001</v>
      </c>
      <c r="BE724" s="1223">
        <f t="shared" si="1049"/>
        <v>0</v>
      </c>
      <c r="BF724" s="1169">
        <f t="shared" si="1050"/>
        <v>0</v>
      </c>
      <c r="BG724" s="1169"/>
      <c r="BH724" s="1166">
        <f t="shared" si="967"/>
        <v>0</v>
      </c>
      <c r="BI724" s="1229">
        <v>655</v>
      </c>
      <c r="BJ724" s="1223">
        <f t="shared" si="1051"/>
        <v>0</v>
      </c>
      <c r="BK724" s="1229">
        <v>142.58000000000001</v>
      </c>
      <c r="BL724" s="1223">
        <f t="shared" si="1052"/>
        <v>0</v>
      </c>
      <c r="BM724" s="1169">
        <f t="shared" si="1053"/>
        <v>0</v>
      </c>
      <c r="BN724" s="1166">
        <f t="shared" si="968"/>
        <v>24</v>
      </c>
      <c r="BO724" s="1229">
        <v>655</v>
      </c>
      <c r="BP724" s="1223">
        <f t="shared" si="1054"/>
        <v>15720</v>
      </c>
      <c r="BQ724" s="1229">
        <v>142.58000000000001</v>
      </c>
      <c r="BR724" s="1223">
        <f t="shared" si="1055"/>
        <v>3421.92</v>
      </c>
      <c r="BS724" s="1169">
        <f t="shared" si="1056"/>
        <v>19141.919999999998</v>
      </c>
      <c r="BT724" s="1318"/>
      <c r="BU724" s="1318"/>
      <c r="BV724" s="1318"/>
      <c r="BW724" s="1318"/>
      <c r="BX724" s="1318"/>
      <c r="BY724" s="1318"/>
      <c r="BZ724" s="1318"/>
      <c r="CA724" s="1318"/>
      <c r="CB724" s="1318"/>
      <c r="CC724" s="1318"/>
      <c r="CD724" s="1318"/>
      <c r="CE724" s="1318"/>
      <c r="CF724" s="1318"/>
      <c r="CG724" s="1318"/>
      <c r="CH724" s="1318"/>
      <c r="CI724" s="1318"/>
      <c r="CJ724" s="1318"/>
      <c r="CK724" s="1318"/>
      <c r="CL724" s="1318"/>
      <c r="CM724" s="1318"/>
      <c r="CN724" s="1318"/>
      <c r="CO724" s="1318"/>
      <c r="CP724" s="1318"/>
      <c r="CQ724" s="1318"/>
      <c r="CR724" s="1318"/>
      <c r="CS724" s="1318"/>
      <c r="CT724" s="1318"/>
      <c r="CU724" s="1318"/>
      <c r="CV724" s="1318"/>
      <c r="CW724" s="1318"/>
      <c r="CX724" s="1318"/>
      <c r="CY724" s="1318"/>
      <c r="CZ724" s="1318"/>
      <c r="DA724" s="1318"/>
      <c r="DB724" s="1318"/>
      <c r="DC724" s="1318"/>
      <c r="DD724" s="1318"/>
      <c r="DE724" s="1318"/>
      <c r="DF724" s="1318"/>
      <c r="DG724" s="1318"/>
      <c r="DH724" s="1318"/>
      <c r="DI724" s="1318"/>
      <c r="DJ724" s="1318"/>
      <c r="DK724" s="1318"/>
      <c r="DL724" s="1318"/>
      <c r="DM724" s="1318"/>
      <c r="DN724" s="1318"/>
      <c r="DO724" s="1318"/>
      <c r="DP724" s="1318"/>
      <c r="DQ724" s="1318"/>
      <c r="DR724" s="1318"/>
      <c r="DS724" s="1318"/>
      <c r="DT724" s="1318"/>
      <c r="DU724" s="1318"/>
      <c r="DV724" s="1318"/>
      <c r="DW724" s="1318"/>
      <c r="DX724" s="1318"/>
      <c r="DY724" s="1318"/>
      <c r="DZ724" s="1318"/>
      <c r="EA724" s="1318"/>
      <c r="EB724" s="1318"/>
      <c r="EC724" s="1318"/>
      <c r="ED724" s="1318"/>
      <c r="EE724" s="1318"/>
      <c r="EF724" s="1318"/>
      <c r="EG724" s="1318"/>
      <c r="EH724" s="1318"/>
      <c r="EI724" s="1318"/>
      <c r="EJ724" s="1318"/>
      <c r="EK724" s="1318"/>
      <c r="EL724" s="1318"/>
      <c r="EM724" s="1318"/>
      <c r="EN724" s="1318"/>
      <c r="EO724" s="1318"/>
      <c r="EP724" s="1318"/>
      <c r="EQ724" s="1318"/>
      <c r="ER724" s="1318"/>
      <c r="ES724" s="1318"/>
      <c r="ET724" s="1318"/>
      <c r="EU724" s="1318"/>
      <c r="EV724" s="1318"/>
      <c r="EW724" s="1318"/>
      <c r="EX724" s="1318"/>
      <c r="EY724" s="1318"/>
      <c r="EZ724" s="1318"/>
      <c r="FA724" s="1318"/>
      <c r="FB724" s="1318"/>
      <c r="FC724" s="1318"/>
      <c r="FD724" s="1318"/>
      <c r="FE724" s="1318"/>
      <c r="FF724" s="1318"/>
      <c r="FG724" s="1318"/>
      <c r="FH724" s="1318"/>
      <c r="FI724" s="1318"/>
      <c r="FJ724" s="1318"/>
      <c r="FK724" s="1318"/>
      <c r="FL724" s="1318"/>
      <c r="FM724" s="1318"/>
      <c r="FN724" s="1318"/>
      <c r="FO724" s="1318"/>
      <c r="FP724" s="1318"/>
      <c r="FQ724" s="1318"/>
      <c r="FR724" s="1318"/>
      <c r="FS724" s="1318"/>
      <c r="FT724" s="1318"/>
      <c r="FU724" s="1318"/>
      <c r="FV724" s="1318"/>
      <c r="FW724" s="1318"/>
      <c r="FX724" s="1318"/>
      <c r="FY724" s="1318"/>
      <c r="FZ724" s="1318"/>
      <c r="GA724" s="1318"/>
      <c r="GB724" s="1318"/>
      <c r="GC724" s="1318"/>
      <c r="GD724" s="1318"/>
      <c r="GE724" s="1318"/>
      <c r="GF724" s="1318"/>
      <c r="GG724" s="1318"/>
      <c r="GH724" s="1318"/>
      <c r="GI724" s="1318"/>
      <c r="GJ724" s="1318"/>
      <c r="GK724" s="1318"/>
      <c r="GL724" s="1318"/>
      <c r="GM724" s="1318"/>
      <c r="GN724" s="1318"/>
      <c r="GO724" s="1318"/>
      <c r="GP724" s="1318"/>
      <c r="GQ724" s="1318"/>
      <c r="GR724" s="1318"/>
      <c r="GS724" s="1318"/>
      <c r="GT724" s="1318"/>
      <c r="GU724" s="1318"/>
    </row>
    <row r="725" spans="1:203" s="1319" customFormat="1" hidden="1" outlineLevel="1" x14ac:dyDescent="0.2">
      <c r="A725" s="1307" t="s">
        <v>1054</v>
      </c>
      <c r="B725" s="1217" t="s">
        <v>1837</v>
      </c>
      <c r="C725" s="1173" t="s">
        <v>1261</v>
      </c>
      <c r="D725" s="1173">
        <v>25</v>
      </c>
      <c r="E725" s="1229">
        <v>655</v>
      </c>
      <c r="F725" s="1223">
        <f t="shared" si="1024"/>
        <v>16375</v>
      </c>
      <c r="G725" s="1229">
        <v>142.58000000000001</v>
      </c>
      <c r="H725" s="1223">
        <f t="shared" si="1025"/>
        <v>3564.5000000000005</v>
      </c>
      <c r="I725" s="1169">
        <f t="shared" si="1026"/>
        <v>19939.5</v>
      </c>
      <c r="J725" s="1169"/>
      <c r="K725" s="1224"/>
      <c r="L725" s="1230">
        <v>655</v>
      </c>
      <c r="M725" s="1226">
        <f t="shared" si="1027"/>
        <v>0</v>
      </c>
      <c r="N725" s="1230">
        <v>142.58000000000001</v>
      </c>
      <c r="O725" s="1226">
        <f t="shared" si="1028"/>
        <v>0</v>
      </c>
      <c r="P725" s="1173">
        <f t="shared" si="1029"/>
        <v>0</v>
      </c>
      <c r="Q725" s="1224"/>
      <c r="R725" s="1230">
        <v>655</v>
      </c>
      <c r="S725" s="1226">
        <f t="shared" si="1030"/>
        <v>0</v>
      </c>
      <c r="T725" s="1230">
        <v>142.58000000000001</v>
      </c>
      <c r="U725" s="1226">
        <f t="shared" si="1031"/>
        <v>0</v>
      </c>
      <c r="V725" s="1173">
        <f t="shared" si="1032"/>
        <v>0</v>
      </c>
      <c r="W725" s="1226"/>
      <c r="X725" s="1230">
        <v>655</v>
      </c>
      <c r="Y725" s="1226">
        <f t="shared" si="1033"/>
        <v>0</v>
      </c>
      <c r="Z725" s="1230">
        <v>142.58000000000001</v>
      </c>
      <c r="AA725" s="1226">
        <f t="shared" si="1034"/>
        <v>0</v>
      </c>
      <c r="AB725" s="1173">
        <f t="shared" si="1035"/>
        <v>0</v>
      </c>
      <c r="AC725" s="1224"/>
      <c r="AD725" s="1230">
        <v>655</v>
      </c>
      <c r="AE725" s="1226">
        <f t="shared" si="1036"/>
        <v>0</v>
      </c>
      <c r="AF725" s="1230">
        <v>142.58000000000001</v>
      </c>
      <c r="AG725" s="1226">
        <f t="shared" si="1037"/>
        <v>0</v>
      </c>
      <c r="AH725" s="1173">
        <f t="shared" si="1038"/>
        <v>0</v>
      </c>
      <c r="AI725" s="1224"/>
      <c r="AJ725" s="1230">
        <v>655</v>
      </c>
      <c r="AK725" s="1226">
        <f t="shared" si="1039"/>
        <v>0</v>
      </c>
      <c r="AL725" s="1230">
        <v>142.58000000000001</v>
      </c>
      <c r="AM725" s="1226">
        <f t="shared" si="1040"/>
        <v>0</v>
      </c>
      <c r="AN725" s="1173">
        <f t="shared" si="1041"/>
        <v>0</v>
      </c>
      <c r="AO725" s="1224"/>
      <c r="AP725" s="1230">
        <v>655</v>
      </c>
      <c r="AQ725" s="1226">
        <f t="shared" si="1042"/>
        <v>0</v>
      </c>
      <c r="AR725" s="1230">
        <v>142.58000000000001</v>
      </c>
      <c r="AS725" s="1226">
        <f t="shared" si="1043"/>
        <v>0</v>
      </c>
      <c r="AT725" s="1173">
        <f t="shared" si="1044"/>
        <v>0</v>
      </c>
      <c r="AU725" s="1224"/>
      <c r="AV725" s="1230">
        <v>655</v>
      </c>
      <c r="AW725" s="1226">
        <f t="shared" si="1045"/>
        <v>0</v>
      </c>
      <c r="AX725" s="1230">
        <v>142.58000000000001</v>
      </c>
      <c r="AY725" s="1226">
        <f t="shared" si="1046"/>
        <v>0</v>
      </c>
      <c r="AZ725" s="1173">
        <f t="shared" si="1047"/>
        <v>0</v>
      </c>
      <c r="BA725" s="1224"/>
      <c r="BB725" s="1229">
        <v>655</v>
      </c>
      <c r="BC725" s="1223">
        <f t="shared" si="1048"/>
        <v>0</v>
      </c>
      <c r="BD725" s="1229">
        <v>142.58000000000001</v>
      </c>
      <c r="BE725" s="1223">
        <f t="shared" si="1049"/>
        <v>0</v>
      </c>
      <c r="BF725" s="1169">
        <f t="shared" si="1050"/>
        <v>0</v>
      </c>
      <c r="BG725" s="1169"/>
      <c r="BH725" s="1166">
        <f t="shared" si="967"/>
        <v>0</v>
      </c>
      <c r="BI725" s="1229">
        <v>655</v>
      </c>
      <c r="BJ725" s="1223">
        <f t="shared" si="1051"/>
        <v>0</v>
      </c>
      <c r="BK725" s="1229">
        <v>142.58000000000001</v>
      </c>
      <c r="BL725" s="1223">
        <f t="shared" si="1052"/>
        <v>0</v>
      </c>
      <c r="BM725" s="1169">
        <f t="shared" si="1053"/>
        <v>0</v>
      </c>
      <c r="BN725" s="1166">
        <f t="shared" si="968"/>
        <v>25</v>
      </c>
      <c r="BO725" s="1229">
        <v>655</v>
      </c>
      <c r="BP725" s="1223">
        <f t="shared" si="1054"/>
        <v>16375</v>
      </c>
      <c r="BQ725" s="1229">
        <v>142.58000000000001</v>
      </c>
      <c r="BR725" s="1223">
        <f t="shared" si="1055"/>
        <v>3564.5000000000005</v>
      </c>
      <c r="BS725" s="1169">
        <f t="shared" si="1056"/>
        <v>19939.5</v>
      </c>
      <c r="BT725" s="1318"/>
      <c r="BU725" s="1318"/>
      <c r="BV725" s="1318"/>
      <c r="BW725" s="1318"/>
      <c r="BX725" s="1318"/>
      <c r="BY725" s="1318"/>
      <c r="BZ725" s="1318"/>
      <c r="CA725" s="1318"/>
      <c r="CB725" s="1318"/>
      <c r="CC725" s="1318"/>
      <c r="CD725" s="1318"/>
      <c r="CE725" s="1318"/>
      <c r="CF725" s="1318"/>
      <c r="CG725" s="1318"/>
      <c r="CH725" s="1318"/>
      <c r="CI725" s="1318"/>
      <c r="CJ725" s="1318"/>
      <c r="CK725" s="1318"/>
      <c r="CL725" s="1318"/>
      <c r="CM725" s="1318"/>
      <c r="CN725" s="1318"/>
      <c r="CO725" s="1318"/>
      <c r="CP725" s="1318"/>
      <c r="CQ725" s="1318"/>
      <c r="CR725" s="1318"/>
      <c r="CS725" s="1318"/>
      <c r="CT725" s="1318"/>
      <c r="CU725" s="1318"/>
      <c r="CV725" s="1318"/>
      <c r="CW725" s="1318"/>
      <c r="CX725" s="1318"/>
      <c r="CY725" s="1318"/>
      <c r="CZ725" s="1318"/>
      <c r="DA725" s="1318"/>
      <c r="DB725" s="1318"/>
      <c r="DC725" s="1318"/>
      <c r="DD725" s="1318"/>
      <c r="DE725" s="1318"/>
      <c r="DF725" s="1318"/>
      <c r="DG725" s="1318"/>
      <c r="DH725" s="1318"/>
      <c r="DI725" s="1318"/>
      <c r="DJ725" s="1318"/>
      <c r="DK725" s="1318"/>
      <c r="DL725" s="1318"/>
      <c r="DM725" s="1318"/>
      <c r="DN725" s="1318"/>
      <c r="DO725" s="1318"/>
      <c r="DP725" s="1318"/>
      <c r="DQ725" s="1318"/>
      <c r="DR725" s="1318"/>
      <c r="DS725" s="1318"/>
      <c r="DT725" s="1318"/>
      <c r="DU725" s="1318"/>
      <c r="DV725" s="1318"/>
      <c r="DW725" s="1318"/>
      <c r="DX725" s="1318"/>
      <c r="DY725" s="1318"/>
      <c r="DZ725" s="1318"/>
      <c r="EA725" s="1318"/>
      <c r="EB725" s="1318"/>
      <c r="EC725" s="1318"/>
      <c r="ED725" s="1318"/>
      <c r="EE725" s="1318"/>
      <c r="EF725" s="1318"/>
      <c r="EG725" s="1318"/>
      <c r="EH725" s="1318"/>
      <c r="EI725" s="1318"/>
      <c r="EJ725" s="1318"/>
      <c r="EK725" s="1318"/>
      <c r="EL725" s="1318"/>
      <c r="EM725" s="1318"/>
      <c r="EN725" s="1318"/>
      <c r="EO725" s="1318"/>
      <c r="EP725" s="1318"/>
      <c r="EQ725" s="1318"/>
      <c r="ER725" s="1318"/>
      <c r="ES725" s="1318"/>
      <c r="ET725" s="1318"/>
      <c r="EU725" s="1318"/>
      <c r="EV725" s="1318"/>
      <c r="EW725" s="1318"/>
      <c r="EX725" s="1318"/>
      <c r="EY725" s="1318"/>
      <c r="EZ725" s="1318"/>
      <c r="FA725" s="1318"/>
      <c r="FB725" s="1318"/>
      <c r="FC725" s="1318"/>
      <c r="FD725" s="1318"/>
      <c r="FE725" s="1318"/>
      <c r="FF725" s="1318"/>
      <c r="FG725" s="1318"/>
      <c r="FH725" s="1318"/>
      <c r="FI725" s="1318"/>
      <c r="FJ725" s="1318"/>
      <c r="FK725" s="1318"/>
      <c r="FL725" s="1318"/>
      <c r="FM725" s="1318"/>
      <c r="FN725" s="1318"/>
      <c r="FO725" s="1318"/>
      <c r="FP725" s="1318"/>
      <c r="FQ725" s="1318"/>
      <c r="FR725" s="1318"/>
      <c r="FS725" s="1318"/>
      <c r="FT725" s="1318"/>
      <c r="FU725" s="1318"/>
      <c r="FV725" s="1318"/>
      <c r="FW725" s="1318"/>
      <c r="FX725" s="1318"/>
      <c r="FY725" s="1318"/>
      <c r="FZ725" s="1318"/>
      <c r="GA725" s="1318"/>
      <c r="GB725" s="1318"/>
      <c r="GC725" s="1318"/>
      <c r="GD725" s="1318"/>
      <c r="GE725" s="1318"/>
      <c r="GF725" s="1318"/>
      <c r="GG725" s="1318"/>
      <c r="GH725" s="1318"/>
      <c r="GI725" s="1318"/>
      <c r="GJ725" s="1318"/>
      <c r="GK725" s="1318"/>
      <c r="GL725" s="1318"/>
      <c r="GM725" s="1318"/>
      <c r="GN725" s="1318"/>
      <c r="GO725" s="1318"/>
      <c r="GP725" s="1318"/>
      <c r="GQ725" s="1318"/>
      <c r="GR725" s="1318"/>
      <c r="GS725" s="1318"/>
      <c r="GT725" s="1318"/>
      <c r="GU725" s="1318"/>
    </row>
    <row r="726" spans="1:203" ht="24" hidden="1" customHeight="1" outlineLevel="1" x14ac:dyDescent="0.2">
      <c r="A726" s="1307" t="s">
        <v>1055</v>
      </c>
      <c r="B726" s="1228" t="s">
        <v>1838</v>
      </c>
      <c r="C726" s="1173" t="s">
        <v>1261</v>
      </c>
      <c r="D726" s="1173">
        <v>120</v>
      </c>
      <c r="E726" s="1229">
        <v>0</v>
      </c>
      <c r="F726" s="1223"/>
      <c r="G726" s="1229">
        <v>14.35</v>
      </c>
      <c r="H726" s="1223">
        <f t="shared" si="1025"/>
        <v>1722</v>
      </c>
      <c r="I726" s="1169">
        <f t="shared" si="1026"/>
        <v>1722</v>
      </c>
      <c r="J726" s="1169"/>
      <c r="K726" s="1224"/>
      <c r="L726" s="1230">
        <v>0</v>
      </c>
      <c r="M726" s="1226"/>
      <c r="N726" s="1230">
        <v>14.35</v>
      </c>
      <c r="O726" s="1226">
        <f t="shared" si="1028"/>
        <v>0</v>
      </c>
      <c r="P726" s="1173">
        <f t="shared" si="1029"/>
        <v>0</v>
      </c>
      <c r="Q726" s="1224"/>
      <c r="R726" s="1230">
        <v>0</v>
      </c>
      <c r="S726" s="1226"/>
      <c r="T726" s="1230">
        <v>14.35</v>
      </c>
      <c r="U726" s="1226">
        <f t="shared" si="1031"/>
        <v>0</v>
      </c>
      <c r="V726" s="1173">
        <f t="shared" si="1032"/>
        <v>0</v>
      </c>
      <c r="W726" s="1226"/>
      <c r="X726" s="1230">
        <v>0</v>
      </c>
      <c r="Y726" s="1226"/>
      <c r="Z726" s="1230">
        <v>14.35</v>
      </c>
      <c r="AA726" s="1226">
        <f t="shared" si="1034"/>
        <v>0</v>
      </c>
      <c r="AB726" s="1173">
        <f t="shared" si="1035"/>
        <v>0</v>
      </c>
      <c r="AC726" s="1224"/>
      <c r="AD726" s="1230">
        <v>0</v>
      </c>
      <c r="AE726" s="1226"/>
      <c r="AF726" s="1230">
        <v>14.35</v>
      </c>
      <c r="AG726" s="1226">
        <f t="shared" si="1037"/>
        <v>0</v>
      </c>
      <c r="AH726" s="1173">
        <f t="shared" si="1038"/>
        <v>0</v>
      </c>
      <c r="AI726" s="1224"/>
      <c r="AJ726" s="1230">
        <v>0</v>
      </c>
      <c r="AK726" s="1226"/>
      <c r="AL726" s="1230">
        <v>14.35</v>
      </c>
      <c r="AM726" s="1226">
        <f t="shared" si="1040"/>
        <v>0</v>
      </c>
      <c r="AN726" s="1173">
        <f t="shared" si="1041"/>
        <v>0</v>
      </c>
      <c r="AO726" s="1224"/>
      <c r="AP726" s="1230">
        <v>0</v>
      </c>
      <c r="AQ726" s="1226"/>
      <c r="AR726" s="1230">
        <v>14.35</v>
      </c>
      <c r="AS726" s="1226">
        <f t="shared" si="1043"/>
        <v>0</v>
      </c>
      <c r="AT726" s="1173">
        <f t="shared" si="1044"/>
        <v>0</v>
      </c>
      <c r="AU726" s="1224"/>
      <c r="AV726" s="1230">
        <v>0</v>
      </c>
      <c r="AW726" s="1226"/>
      <c r="AX726" s="1230">
        <v>14.35</v>
      </c>
      <c r="AY726" s="1226">
        <f t="shared" si="1046"/>
        <v>0</v>
      </c>
      <c r="AZ726" s="1173">
        <f t="shared" si="1047"/>
        <v>0</v>
      </c>
      <c r="BA726" s="1224"/>
      <c r="BB726" s="1229">
        <v>0</v>
      </c>
      <c r="BC726" s="1223"/>
      <c r="BD726" s="1229">
        <v>14.35</v>
      </c>
      <c r="BE726" s="1223">
        <f t="shared" si="1049"/>
        <v>0</v>
      </c>
      <c r="BF726" s="1169">
        <f t="shared" si="1050"/>
        <v>0</v>
      </c>
      <c r="BG726" s="1169"/>
      <c r="BH726" s="1166">
        <f t="shared" si="967"/>
        <v>0</v>
      </c>
      <c r="BI726" s="1229">
        <v>0</v>
      </c>
      <c r="BJ726" s="1223"/>
      <c r="BK726" s="1229">
        <v>14.35</v>
      </c>
      <c r="BL726" s="1223">
        <f t="shared" si="1052"/>
        <v>0</v>
      </c>
      <c r="BM726" s="1169">
        <f t="shared" si="1053"/>
        <v>0</v>
      </c>
      <c r="BN726" s="1166">
        <f t="shared" si="968"/>
        <v>120</v>
      </c>
      <c r="BO726" s="1229">
        <v>0</v>
      </c>
      <c r="BP726" s="1223"/>
      <c r="BQ726" s="1229">
        <v>14.35</v>
      </c>
      <c r="BR726" s="1223">
        <f t="shared" si="1055"/>
        <v>1722</v>
      </c>
      <c r="BS726" s="1169">
        <f t="shared" si="1056"/>
        <v>1722</v>
      </c>
    </row>
    <row r="727" spans="1:203" s="1189" customFormat="1" hidden="1" outlineLevel="1" x14ac:dyDescent="0.2">
      <c r="A727" s="1307" t="s">
        <v>1056</v>
      </c>
      <c r="B727" s="1228" t="s">
        <v>1839</v>
      </c>
      <c r="C727" s="1173" t="s">
        <v>1261</v>
      </c>
      <c r="D727" s="1173">
        <v>46</v>
      </c>
      <c r="E727" s="1229">
        <v>65.5</v>
      </c>
      <c r="F727" s="1223">
        <f>D727*E727</f>
        <v>3013</v>
      </c>
      <c r="G727" s="1229">
        <v>122.3</v>
      </c>
      <c r="H727" s="1223">
        <f t="shared" si="1025"/>
        <v>5625.8</v>
      </c>
      <c r="I727" s="1169">
        <f t="shared" si="1026"/>
        <v>8638.7999999999993</v>
      </c>
      <c r="J727" s="1169"/>
      <c r="K727" s="1224"/>
      <c r="L727" s="1230">
        <v>65.5</v>
      </c>
      <c r="M727" s="1226">
        <f>K727*L727</f>
        <v>0</v>
      </c>
      <c r="N727" s="1230">
        <v>122.3</v>
      </c>
      <c r="O727" s="1226">
        <f t="shared" si="1028"/>
        <v>0</v>
      </c>
      <c r="P727" s="1173">
        <f t="shared" si="1029"/>
        <v>0</v>
      </c>
      <c r="Q727" s="1224"/>
      <c r="R727" s="1230">
        <v>65.5</v>
      </c>
      <c r="S727" s="1226">
        <f>Q727*R727</f>
        <v>0</v>
      </c>
      <c r="T727" s="1230">
        <v>122.3</v>
      </c>
      <c r="U727" s="1226">
        <f t="shared" si="1031"/>
        <v>0</v>
      </c>
      <c r="V727" s="1173">
        <f t="shared" si="1032"/>
        <v>0</v>
      </c>
      <c r="W727" s="1226"/>
      <c r="X727" s="1230">
        <v>65.5</v>
      </c>
      <c r="Y727" s="1226">
        <f>W727*X727</f>
        <v>0</v>
      </c>
      <c r="Z727" s="1230">
        <v>122.3</v>
      </c>
      <c r="AA727" s="1226">
        <f t="shared" si="1034"/>
        <v>0</v>
      </c>
      <c r="AB727" s="1173">
        <f t="shared" si="1035"/>
        <v>0</v>
      </c>
      <c r="AC727" s="1224"/>
      <c r="AD727" s="1230">
        <v>65.5</v>
      </c>
      <c r="AE727" s="1226">
        <f>AC727*AD727</f>
        <v>0</v>
      </c>
      <c r="AF727" s="1230">
        <v>122.3</v>
      </c>
      <c r="AG727" s="1226">
        <f t="shared" si="1037"/>
        <v>0</v>
      </c>
      <c r="AH727" s="1173">
        <f t="shared" si="1038"/>
        <v>0</v>
      </c>
      <c r="AI727" s="1224"/>
      <c r="AJ727" s="1230">
        <v>65.5</v>
      </c>
      <c r="AK727" s="1226">
        <f>AI727*AJ727</f>
        <v>0</v>
      </c>
      <c r="AL727" s="1230">
        <v>122.3</v>
      </c>
      <c r="AM727" s="1226">
        <f t="shared" si="1040"/>
        <v>0</v>
      </c>
      <c r="AN727" s="1173">
        <f t="shared" si="1041"/>
        <v>0</v>
      </c>
      <c r="AO727" s="1224"/>
      <c r="AP727" s="1230">
        <v>65.5</v>
      </c>
      <c r="AQ727" s="1226">
        <f>AO727*AP727</f>
        <v>0</v>
      </c>
      <c r="AR727" s="1230">
        <v>122.3</v>
      </c>
      <c r="AS727" s="1226">
        <f t="shared" si="1043"/>
        <v>0</v>
      </c>
      <c r="AT727" s="1173">
        <f t="shared" si="1044"/>
        <v>0</v>
      </c>
      <c r="AU727" s="1224"/>
      <c r="AV727" s="1230">
        <v>65.5</v>
      </c>
      <c r="AW727" s="1226">
        <f>AU727*AV727</f>
        <v>0</v>
      </c>
      <c r="AX727" s="1230">
        <v>122.3</v>
      </c>
      <c r="AY727" s="1226">
        <f t="shared" si="1046"/>
        <v>0</v>
      </c>
      <c r="AZ727" s="1173">
        <f t="shared" si="1047"/>
        <v>0</v>
      </c>
      <c r="BA727" s="1224"/>
      <c r="BB727" s="1229">
        <v>65.5</v>
      </c>
      <c r="BC727" s="1223">
        <f>BA727*BB727</f>
        <v>0</v>
      </c>
      <c r="BD727" s="1229">
        <v>122.3</v>
      </c>
      <c r="BE727" s="1223">
        <f t="shared" si="1049"/>
        <v>0</v>
      </c>
      <c r="BF727" s="1169">
        <f t="shared" si="1050"/>
        <v>0</v>
      </c>
      <c r="BG727" s="1169"/>
      <c r="BH727" s="1166">
        <f t="shared" si="967"/>
        <v>0</v>
      </c>
      <c r="BI727" s="1229">
        <v>65.5</v>
      </c>
      <c r="BJ727" s="1223">
        <f>BH727*BI727</f>
        <v>0</v>
      </c>
      <c r="BK727" s="1229">
        <v>122.3</v>
      </c>
      <c r="BL727" s="1223">
        <f t="shared" si="1052"/>
        <v>0</v>
      </c>
      <c r="BM727" s="1169">
        <f t="shared" si="1053"/>
        <v>0</v>
      </c>
      <c r="BN727" s="1166">
        <f t="shared" si="968"/>
        <v>46</v>
      </c>
      <c r="BO727" s="1229">
        <v>65.5</v>
      </c>
      <c r="BP727" s="1223">
        <f>BN727*BO727</f>
        <v>3013</v>
      </c>
      <c r="BQ727" s="1229">
        <v>122.3</v>
      </c>
      <c r="BR727" s="1223">
        <f t="shared" si="1055"/>
        <v>5625.8</v>
      </c>
      <c r="BS727" s="1169">
        <f t="shared" si="1056"/>
        <v>8638.7999999999993</v>
      </c>
    </row>
    <row r="728" spans="1:203" hidden="1" outlineLevel="1" x14ac:dyDescent="0.2">
      <c r="A728" s="1307" t="s">
        <v>1057</v>
      </c>
      <c r="B728" s="1228" t="s">
        <v>556</v>
      </c>
      <c r="C728" s="1173" t="s">
        <v>1261</v>
      </c>
      <c r="D728" s="1173">
        <v>23</v>
      </c>
      <c r="E728" s="1229">
        <v>65.5</v>
      </c>
      <c r="F728" s="1223">
        <f>D728*E728</f>
        <v>1506.5</v>
      </c>
      <c r="G728" s="1229">
        <v>127.4</v>
      </c>
      <c r="H728" s="1223">
        <f t="shared" si="1025"/>
        <v>2930.2000000000003</v>
      </c>
      <c r="I728" s="1169">
        <f t="shared" si="1026"/>
        <v>4436.7000000000007</v>
      </c>
      <c r="J728" s="1169"/>
      <c r="K728" s="1224"/>
      <c r="L728" s="1230">
        <v>65.5</v>
      </c>
      <c r="M728" s="1226">
        <f>K728*L728</f>
        <v>0</v>
      </c>
      <c r="N728" s="1230">
        <v>127.4</v>
      </c>
      <c r="O728" s="1226">
        <f t="shared" si="1028"/>
        <v>0</v>
      </c>
      <c r="P728" s="1173">
        <f t="shared" si="1029"/>
        <v>0</v>
      </c>
      <c r="Q728" s="1224"/>
      <c r="R728" s="1230">
        <v>65.5</v>
      </c>
      <c r="S728" s="1226">
        <f>Q728*R728</f>
        <v>0</v>
      </c>
      <c r="T728" s="1230">
        <v>127.4</v>
      </c>
      <c r="U728" s="1226">
        <f t="shared" si="1031"/>
        <v>0</v>
      </c>
      <c r="V728" s="1173">
        <f t="shared" si="1032"/>
        <v>0</v>
      </c>
      <c r="W728" s="1226"/>
      <c r="X728" s="1230">
        <v>65.5</v>
      </c>
      <c r="Y728" s="1226">
        <f>W728*X728</f>
        <v>0</v>
      </c>
      <c r="Z728" s="1230">
        <v>127.4</v>
      </c>
      <c r="AA728" s="1226">
        <f t="shared" si="1034"/>
        <v>0</v>
      </c>
      <c r="AB728" s="1173">
        <f t="shared" si="1035"/>
        <v>0</v>
      </c>
      <c r="AC728" s="1224"/>
      <c r="AD728" s="1230">
        <v>65.5</v>
      </c>
      <c r="AE728" s="1226">
        <f>AC728*AD728</f>
        <v>0</v>
      </c>
      <c r="AF728" s="1230">
        <v>127.4</v>
      </c>
      <c r="AG728" s="1226">
        <f t="shared" si="1037"/>
        <v>0</v>
      </c>
      <c r="AH728" s="1173">
        <f t="shared" si="1038"/>
        <v>0</v>
      </c>
      <c r="AI728" s="1224"/>
      <c r="AJ728" s="1230">
        <v>65.5</v>
      </c>
      <c r="AK728" s="1226">
        <f>AI728*AJ728</f>
        <v>0</v>
      </c>
      <c r="AL728" s="1230">
        <v>127.4</v>
      </c>
      <c r="AM728" s="1226">
        <f t="shared" si="1040"/>
        <v>0</v>
      </c>
      <c r="AN728" s="1173">
        <f t="shared" si="1041"/>
        <v>0</v>
      </c>
      <c r="AO728" s="1224"/>
      <c r="AP728" s="1230">
        <v>65.5</v>
      </c>
      <c r="AQ728" s="1226">
        <f>AO728*AP728</f>
        <v>0</v>
      </c>
      <c r="AR728" s="1230">
        <v>127.4</v>
      </c>
      <c r="AS728" s="1226">
        <f t="shared" si="1043"/>
        <v>0</v>
      </c>
      <c r="AT728" s="1173">
        <f t="shared" si="1044"/>
        <v>0</v>
      </c>
      <c r="AU728" s="1224"/>
      <c r="AV728" s="1230">
        <v>65.5</v>
      </c>
      <c r="AW728" s="1226">
        <f>AU728*AV728</f>
        <v>0</v>
      </c>
      <c r="AX728" s="1230">
        <v>127.4</v>
      </c>
      <c r="AY728" s="1226">
        <f t="shared" si="1046"/>
        <v>0</v>
      </c>
      <c r="AZ728" s="1173">
        <f t="shared" si="1047"/>
        <v>0</v>
      </c>
      <c r="BA728" s="1224"/>
      <c r="BB728" s="1229">
        <v>65.5</v>
      </c>
      <c r="BC728" s="1223">
        <f>BA728*BB728</f>
        <v>0</v>
      </c>
      <c r="BD728" s="1229">
        <v>127.4</v>
      </c>
      <c r="BE728" s="1223">
        <f t="shared" si="1049"/>
        <v>0</v>
      </c>
      <c r="BF728" s="1169">
        <f t="shared" si="1050"/>
        <v>0</v>
      </c>
      <c r="BG728" s="1169"/>
      <c r="BH728" s="1166">
        <f t="shared" si="967"/>
        <v>0</v>
      </c>
      <c r="BI728" s="1229">
        <v>65.5</v>
      </c>
      <c r="BJ728" s="1223">
        <f>BH728*BI728</f>
        <v>0</v>
      </c>
      <c r="BK728" s="1229">
        <v>127.4</v>
      </c>
      <c r="BL728" s="1223">
        <f t="shared" si="1052"/>
        <v>0</v>
      </c>
      <c r="BM728" s="1169">
        <f t="shared" si="1053"/>
        <v>0</v>
      </c>
      <c r="BN728" s="1166">
        <f t="shared" si="968"/>
        <v>23</v>
      </c>
      <c r="BO728" s="1229">
        <v>65.5</v>
      </c>
      <c r="BP728" s="1223">
        <f>BN728*BO728</f>
        <v>1506.5</v>
      </c>
      <c r="BQ728" s="1229">
        <v>127.4</v>
      </c>
      <c r="BR728" s="1223">
        <f t="shared" si="1055"/>
        <v>2930.2000000000003</v>
      </c>
      <c r="BS728" s="1169">
        <f t="shared" si="1056"/>
        <v>4436.7000000000007</v>
      </c>
    </row>
    <row r="729" spans="1:203" s="1189" customFormat="1" hidden="1" outlineLevel="1" x14ac:dyDescent="0.2">
      <c r="A729" s="1307" t="s">
        <v>1058</v>
      </c>
      <c r="B729" s="1228" t="s">
        <v>557</v>
      </c>
      <c r="C729" s="1173" t="s">
        <v>1261</v>
      </c>
      <c r="D729" s="1173">
        <v>396</v>
      </c>
      <c r="E729" s="1229">
        <v>32.75</v>
      </c>
      <c r="F729" s="1223">
        <f>D729*E729</f>
        <v>12969</v>
      </c>
      <c r="G729" s="1229">
        <v>15.6</v>
      </c>
      <c r="H729" s="1223">
        <f t="shared" si="1025"/>
        <v>6177.5999999999995</v>
      </c>
      <c r="I729" s="1169">
        <f t="shared" si="1026"/>
        <v>19146.599999999999</v>
      </c>
      <c r="J729" s="1169"/>
      <c r="K729" s="1224"/>
      <c r="L729" s="1230">
        <v>32.75</v>
      </c>
      <c r="M729" s="1226">
        <f>K729*L729</f>
        <v>0</v>
      </c>
      <c r="N729" s="1230">
        <v>15.6</v>
      </c>
      <c r="O729" s="1226">
        <f t="shared" si="1028"/>
        <v>0</v>
      </c>
      <c r="P729" s="1173">
        <f t="shared" si="1029"/>
        <v>0</v>
      </c>
      <c r="Q729" s="1224"/>
      <c r="R729" s="1230">
        <v>32.75</v>
      </c>
      <c r="S729" s="1226">
        <f>Q729*R729</f>
        <v>0</v>
      </c>
      <c r="T729" s="1230">
        <v>15.6</v>
      </c>
      <c r="U729" s="1226">
        <f t="shared" si="1031"/>
        <v>0</v>
      </c>
      <c r="V729" s="1173">
        <f t="shared" si="1032"/>
        <v>0</v>
      </c>
      <c r="W729" s="1226"/>
      <c r="X729" s="1230">
        <v>32.75</v>
      </c>
      <c r="Y729" s="1226">
        <f>W729*X729</f>
        <v>0</v>
      </c>
      <c r="Z729" s="1230">
        <v>15.6</v>
      </c>
      <c r="AA729" s="1226">
        <f t="shared" si="1034"/>
        <v>0</v>
      </c>
      <c r="AB729" s="1173">
        <f t="shared" si="1035"/>
        <v>0</v>
      </c>
      <c r="AC729" s="1224"/>
      <c r="AD729" s="1230">
        <v>32.75</v>
      </c>
      <c r="AE729" s="1226">
        <f>AC729*AD729</f>
        <v>0</v>
      </c>
      <c r="AF729" s="1230">
        <v>15.6</v>
      </c>
      <c r="AG729" s="1226">
        <f t="shared" si="1037"/>
        <v>0</v>
      </c>
      <c r="AH729" s="1173">
        <f t="shared" si="1038"/>
        <v>0</v>
      </c>
      <c r="AI729" s="1224"/>
      <c r="AJ729" s="1230">
        <v>32.75</v>
      </c>
      <c r="AK729" s="1226">
        <f>AI729*AJ729</f>
        <v>0</v>
      </c>
      <c r="AL729" s="1230">
        <v>15.6</v>
      </c>
      <c r="AM729" s="1226">
        <f t="shared" si="1040"/>
        <v>0</v>
      </c>
      <c r="AN729" s="1173">
        <f t="shared" si="1041"/>
        <v>0</v>
      </c>
      <c r="AO729" s="1224"/>
      <c r="AP729" s="1230">
        <v>32.75</v>
      </c>
      <c r="AQ729" s="1226">
        <f>AO729*AP729</f>
        <v>0</v>
      </c>
      <c r="AR729" s="1230">
        <v>15.6</v>
      </c>
      <c r="AS729" s="1226">
        <f t="shared" si="1043"/>
        <v>0</v>
      </c>
      <c r="AT729" s="1173">
        <f t="shared" si="1044"/>
        <v>0</v>
      </c>
      <c r="AU729" s="1224"/>
      <c r="AV729" s="1230">
        <v>32.75</v>
      </c>
      <c r="AW729" s="1226">
        <f>AU729*AV729</f>
        <v>0</v>
      </c>
      <c r="AX729" s="1230">
        <v>15.6</v>
      </c>
      <c r="AY729" s="1226">
        <f t="shared" si="1046"/>
        <v>0</v>
      </c>
      <c r="AZ729" s="1173">
        <f t="shared" si="1047"/>
        <v>0</v>
      </c>
      <c r="BA729" s="1224"/>
      <c r="BB729" s="1229">
        <v>32.75</v>
      </c>
      <c r="BC729" s="1223">
        <f>BA729*BB729</f>
        <v>0</v>
      </c>
      <c r="BD729" s="1229">
        <v>15.6</v>
      </c>
      <c r="BE729" s="1223">
        <f t="shared" si="1049"/>
        <v>0</v>
      </c>
      <c r="BF729" s="1169">
        <f t="shared" si="1050"/>
        <v>0</v>
      </c>
      <c r="BG729" s="1169"/>
      <c r="BH729" s="1166">
        <f t="shared" si="967"/>
        <v>0</v>
      </c>
      <c r="BI729" s="1229">
        <v>32.75</v>
      </c>
      <c r="BJ729" s="1223">
        <f>BH729*BI729</f>
        <v>0</v>
      </c>
      <c r="BK729" s="1229">
        <v>15.6</v>
      </c>
      <c r="BL729" s="1223">
        <f t="shared" si="1052"/>
        <v>0</v>
      </c>
      <c r="BM729" s="1169">
        <f t="shared" si="1053"/>
        <v>0</v>
      </c>
      <c r="BN729" s="1166">
        <f t="shared" si="968"/>
        <v>396</v>
      </c>
      <c r="BO729" s="1229">
        <v>32.75</v>
      </c>
      <c r="BP729" s="1223">
        <f>BN729*BO729</f>
        <v>12969</v>
      </c>
      <c r="BQ729" s="1229">
        <v>15.6</v>
      </c>
      <c r="BR729" s="1223">
        <f t="shared" si="1055"/>
        <v>6177.5999999999995</v>
      </c>
      <c r="BS729" s="1169">
        <f t="shared" si="1056"/>
        <v>19146.599999999999</v>
      </c>
    </row>
    <row r="730" spans="1:203" s="1189" customFormat="1" ht="18" customHeight="1" outlineLevel="1" x14ac:dyDescent="0.2">
      <c r="A730" s="1307" t="s">
        <v>1059</v>
      </c>
      <c r="B730" s="1228" t="s">
        <v>268</v>
      </c>
      <c r="C730" s="1173" t="s">
        <v>1264</v>
      </c>
      <c r="D730" s="1173">
        <v>1</v>
      </c>
      <c r="E730" s="1229">
        <v>0</v>
      </c>
      <c r="F730" s="1223"/>
      <c r="G730" s="1229">
        <v>16224</v>
      </c>
      <c r="H730" s="1223">
        <f t="shared" si="1025"/>
        <v>16224</v>
      </c>
      <c r="I730" s="1169">
        <f t="shared" si="1026"/>
        <v>16224</v>
      </c>
      <c r="J730" s="1169"/>
      <c r="K730" s="1224"/>
      <c r="L730" s="1230">
        <v>0</v>
      </c>
      <c r="M730" s="1226"/>
      <c r="N730" s="1230">
        <v>16224</v>
      </c>
      <c r="O730" s="1226">
        <f t="shared" si="1028"/>
        <v>0</v>
      </c>
      <c r="P730" s="1173">
        <f t="shared" si="1029"/>
        <v>0</v>
      </c>
      <c r="Q730" s="1224"/>
      <c r="R730" s="1230">
        <v>0</v>
      </c>
      <c r="S730" s="1226"/>
      <c r="T730" s="1230">
        <v>16224</v>
      </c>
      <c r="U730" s="1226">
        <f t="shared" si="1031"/>
        <v>0</v>
      </c>
      <c r="V730" s="1173">
        <f t="shared" si="1032"/>
        <v>0</v>
      </c>
      <c r="W730" s="1226">
        <v>0.8</v>
      </c>
      <c r="X730" s="1230">
        <v>0</v>
      </c>
      <c r="Y730" s="1226"/>
      <c r="Z730" s="1230">
        <v>16224</v>
      </c>
      <c r="AA730" s="1226">
        <f t="shared" si="1034"/>
        <v>12979.2</v>
      </c>
      <c r="AB730" s="1173">
        <f t="shared" si="1035"/>
        <v>12979.2</v>
      </c>
      <c r="AC730" s="1224"/>
      <c r="AD730" s="1230">
        <v>0</v>
      </c>
      <c r="AE730" s="1226"/>
      <c r="AF730" s="1230">
        <v>16224</v>
      </c>
      <c r="AG730" s="1226">
        <f t="shared" si="1037"/>
        <v>0</v>
      </c>
      <c r="AH730" s="1173">
        <f t="shared" si="1038"/>
        <v>0</v>
      </c>
      <c r="AI730" s="1224"/>
      <c r="AJ730" s="1230">
        <v>0</v>
      </c>
      <c r="AK730" s="1226"/>
      <c r="AL730" s="1230">
        <v>16224</v>
      </c>
      <c r="AM730" s="1226">
        <f t="shared" si="1040"/>
        <v>0</v>
      </c>
      <c r="AN730" s="1173">
        <f t="shared" si="1041"/>
        <v>0</v>
      </c>
      <c r="AO730" s="1224"/>
      <c r="AP730" s="1230">
        <v>0</v>
      </c>
      <c r="AQ730" s="1226"/>
      <c r="AR730" s="1230">
        <v>16224</v>
      </c>
      <c r="AS730" s="1226">
        <f t="shared" si="1043"/>
        <v>0</v>
      </c>
      <c r="AT730" s="1173">
        <f t="shared" si="1044"/>
        <v>0</v>
      </c>
      <c r="AU730" s="1224"/>
      <c r="AV730" s="1230">
        <v>0</v>
      </c>
      <c r="AW730" s="1226"/>
      <c r="AX730" s="1230">
        <v>16224</v>
      </c>
      <c r="AY730" s="1226">
        <f t="shared" si="1046"/>
        <v>0</v>
      </c>
      <c r="AZ730" s="1173">
        <f t="shared" si="1047"/>
        <v>0</v>
      </c>
      <c r="BA730" s="1224"/>
      <c r="BB730" s="1229">
        <v>0</v>
      </c>
      <c r="BC730" s="1223"/>
      <c r="BD730" s="1229">
        <v>16224</v>
      </c>
      <c r="BE730" s="1223">
        <f t="shared" si="1049"/>
        <v>0</v>
      </c>
      <c r="BF730" s="1169">
        <f t="shared" si="1050"/>
        <v>0</v>
      </c>
      <c r="BG730" s="1169"/>
      <c r="BH730" s="1166">
        <f t="shared" si="967"/>
        <v>0.8</v>
      </c>
      <c r="BI730" s="1229">
        <v>0</v>
      </c>
      <c r="BJ730" s="1223"/>
      <c r="BK730" s="1229">
        <v>16224</v>
      </c>
      <c r="BL730" s="1223">
        <f t="shared" si="1052"/>
        <v>12979.2</v>
      </c>
      <c r="BM730" s="1169">
        <f t="shared" si="1053"/>
        <v>12979.2</v>
      </c>
      <c r="BN730" s="1166">
        <f t="shared" si="968"/>
        <v>0.19999999999999996</v>
      </c>
      <c r="BO730" s="1229">
        <v>0</v>
      </c>
      <c r="BP730" s="1223"/>
      <c r="BQ730" s="1229">
        <v>16224</v>
      </c>
      <c r="BR730" s="1223">
        <f t="shared" si="1055"/>
        <v>3244.7999999999993</v>
      </c>
      <c r="BS730" s="1169">
        <f t="shared" si="1056"/>
        <v>3244.7999999999993</v>
      </c>
    </row>
    <row r="731" spans="1:203" s="1189" customFormat="1" hidden="1" outlineLevel="1" x14ac:dyDescent="0.2">
      <c r="A731" s="1307" t="s">
        <v>1840</v>
      </c>
      <c r="B731" s="1228" t="s">
        <v>358</v>
      </c>
      <c r="C731" s="1173" t="s">
        <v>1264</v>
      </c>
      <c r="D731" s="1173">
        <v>1</v>
      </c>
      <c r="E731" s="1229">
        <v>53448</v>
      </c>
      <c r="F731" s="1223">
        <f>D731*E731</f>
        <v>53448</v>
      </c>
      <c r="G731" s="1229">
        <v>0</v>
      </c>
      <c r="H731" s="1223"/>
      <c r="I731" s="1169">
        <f t="shared" si="1026"/>
        <v>53448</v>
      </c>
      <c r="J731" s="1169"/>
      <c r="K731" s="1224"/>
      <c r="L731" s="1230">
        <v>53448</v>
      </c>
      <c r="M731" s="1226">
        <f>K731*L731</f>
        <v>0</v>
      </c>
      <c r="N731" s="1230">
        <v>0</v>
      </c>
      <c r="O731" s="1226"/>
      <c r="P731" s="1173">
        <f t="shared" si="1029"/>
        <v>0</v>
      </c>
      <c r="Q731" s="1224"/>
      <c r="R731" s="1230">
        <v>53448</v>
      </c>
      <c r="S731" s="1226">
        <f>Q731*R731</f>
        <v>0</v>
      </c>
      <c r="T731" s="1230">
        <v>0</v>
      </c>
      <c r="U731" s="1226"/>
      <c r="V731" s="1173">
        <f t="shared" si="1032"/>
        <v>0</v>
      </c>
      <c r="W731" s="1224"/>
      <c r="X731" s="1230">
        <v>53448</v>
      </c>
      <c r="Y731" s="1226">
        <f>W731*X731</f>
        <v>0</v>
      </c>
      <c r="Z731" s="1230">
        <v>0</v>
      </c>
      <c r="AA731" s="1226"/>
      <c r="AB731" s="1173">
        <f t="shared" si="1035"/>
        <v>0</v>
      </c>
      <c r="AC731" s="1224"/>
      <c r="AD731" s="1230">
        <v>53448</v>
      </c>
      <c r="AE731" s="1226">
        <f>AC731*AD731</f>
        <v>0</v>
      </c>
      <c r="AF731" s="1230">
        <v>0</v>
      </c>
      <c r="AG731" s="1226"/>
      <c r="AH731" s="1173">
        <f t="shared" si="1038"/>
        <v>0</v>
      </c>
      <c r="AI731" s="1224"/>
      <c r="AJ731" s="1230">
        <v>53448</v>
      </c>
      <c r="AK731" s="1226">
        <f>AI731*AJ731</f>
        <v>0</v>
      </c>
      <c r="AL731" s="1230">
        <v>0</v>
      </c>
      <c r="AM731" s="1226"/>
      <c r="AN731" s="1173">
        <f t="shared" si="1041"/>
        <v>0</v>
      </c>
      <c r="AO731" s="1224"/>
      <c r="AP731" s="1230">
        <v>53448</v>
      </c>
      <c r="AQ731" s="1226">
        <f>AO731*AP731</f>
        <v>0</v>
      </c>
      <c r="AR731" s="1230">
        <v>0</v>
      </c>
      <c r="AS731" s="1226"/>
      <c r="AT731" s="1173">
        <f t="shared" si="1044"/>
        <v>0</v>
      </c>
      <c r="AU731" s="1224"/>
      <c r="AV731" s="1230">
        <v>53448</v>
      </c>
      <c r="AW731" s="1226">
        <f>AU731*AV731</f>
        <v>0</v>
      </c>
      <c r="AX731" s="1230">
        <v>0</v>
      </c>
      <c r="AY731" s="1226"/>
      <c r="AZ731" s="1173">
        <f t="shared" si="1047"/>
        <v>0</v>
      </c>
      <c r="BA731" s="1224"/>
      <c r="BB731" s="1229">
        <v>53448</v>
      </c>
      <c r="BC731" s="1223">
        <f>BA731*BB731</f>
        <v>0</v>
      </c>
      <c r="BD731" s="1229">
        <v>0</v>
      </c>
      <c r="BE731" s="1223"/>
      <c r="BF731" s="1169">
        <f t="shared" si="1050"/>
        <v>0</v>
      </c>
      <c r="BG731" s="1169"/>
      <c r="BH731" s="1166">
        <f t="shared" si="967"/>
        <v>0</v>
      </c>
      <c r="BI731" s="1229">
        <v>53448</v>
      </c>
      <c r="BJ731" s="1223">
        <f>BH731*BI731</f>
        <v>0</v>
      </c>
      <c r="BK731" s="1229">
        <v>0</v>
      </c>
      <c r="BL731" s="1223"/>
      <c r="BM731" s="1169">
        <f t="shared" si="1053"/>
        <v>0</v>
      </c>
      <c r="BN731" s="1166">
        <f t="shared" si="968"/>
        <v>1</v>
      </c>
      <c r="BO731" s="1229">
        <v>53448</v>
      </c>
      <c r="BP731" s="1223">
        <f>BN731*BO731</f>
        <v>53448</v>
      </c>
      <c r="BQ731" s="1229">
        <v>0</v>
      </c>
      <c r="BR731" s="1223"/>
      <c r="BS731" s="1169">
        <f t="shared" si="1056"/>
        <v>53448</v>
      </c>
    </row>
    <row r="732" spans="1:203" ht="15" x14ac:dyDescent="0.2">
      <c r="A732" s="1316">
        <v>3</v>
      </c>
      <c r="B732" s="1139" t="s">
        <v>1841</v>
      </c>
      <c r="C732" s="1140"/>
      <c r="D732" s="1140"/>
      <c r="E732" s="1140"/>
      <c r="F732" s="1140"/>
      <c r="G732" s="1140"/>
      <c r="H732" s="1140"/>
      <c r="I732" s="1140"/>
      <c r="J732" s="1140"/>
      <c r="K732" s="1140"/>
      <c r="L732" s="1140"/>
      <c r="M732" s="1140"/>
      <c r="N732" s="1140"/>
      <c r="O732" s="1140"/>
      <c r="P732" s="1140"/>
      <c r="Q732" s="1140"/>
      <c r="R732" s="1140"/>
      <c r="S732" s="1140"/>
      <c r="T732" s="1140"/>
      <c r="U732" s="1140"/>
      <c r="V732" s="1140"/>
      <c r="W732" s="1140"/>
      <c r="X732" s="1146"/>
      <c r="Y732" s="1143"/>
      <c r="Z732" s="1146"/>
      <c r="AA732" s="1143"/>
      <c r="AB732" s="1144"/>
      <c r="AC732" s="1145"/>
      <c r="AD732" s="1146"/>
      <c r="AE732" s="1143"/>
      <c r="AF732" s="1146"/>
      <c r="AG732" s="1143"/>
      <c r="AH732" s="1144"/>
      <c r="AI732" s="1145"/>
      <c r="AJ732" s="1146"/>
      <c r="AK732" s="1143"/>
      <c r="AL732" s="1146"/>
      <c r="AM732" s="1143"/>
      <c r="AN732" s="1144"/>
      <c r="AO732" s="1145"/>
      <c r="AP732" s="1146"/>
      <c r="AQ732" s="1143"/>
      <c r="AR732" s="1146"/>
      <c r="AS732" s="1143"/>
      <c r="AT732" s="1144"/>
      <c r="AU732" s="1145"/>
      <c r="AV732" s="1146"/>
      <c r="AW732" s="1143"/>
      <c r="AX732" s="1146"/>
      <c r="AY732" s="1143"/>
      <c r="AZ732" s="1144"/>
      <c r="BA732" s="1145"/>
      <c r="BB732" s="1142"/>
      <c r="BC732" s="1143"/>
      <c r="BD732" s="1142"/>
      <c r="BE732" s="1143"/>
      <c r="BF732" s="1144"/>
      <c r="BG732" s="1143"/>
      <c r="BH732" s="1166">
        <f t="shared" si="967"/>
        <v>0</v>
      </c>
      <c r="BI732" s="1142"/>
      <c r="BJ732" s="1143"/>
      <c r="BK732" s="1142"/>
      <c r="BL732" s="1143"/>
      <c r="BM732" s="1144"/>
      <c r="BN732" s="1166">
        <f t="shared" si="968"/>
        <v>0</v>
      </c>
      <c r="BO732" s="1142"/>
      <c r="BP732" s="1143"/>
      <c r="BQ732" s="1142"/>
      <c r="BR732" s="1143"/>
      <c r="BS732" s="1144"/>
    </row>
    <row r="733" spans="1:203" s="1242" customFormat="1" ht="15.75" customHeight="1" x14ac:dyDescent="0.2">
      <c r="A733" s="1205" t="s">
        <v>559</v>
      </c>
      <c r="B733" s="1148" t="s">
        <v>560</v>
      </c>
      <c r="C733" s="1149"/>
      <c r="D733" s="1149"/>
      <c r="E733" s="1149"/>
      <c r="F733" s="1149"/>
      <c r="G733" s="1149"/>
      <c r="H733" s="1149"/>
      <c r="I733" s="1149"/>
      <c r="J733" s="1149"/>
      <c r="K733" s="1149"/>
      <c r="L733" s="1149"/>
      <c r="M733" s="1149"/>
      <c r="N733" s="1149"/>
      <c r="O733" s="1149"/>
      <c r="P733" s="1149"/>
      <c r="Q733" s="1149"/>
      <c r="R733" s="1149"/>
      <c r="S733" s="1149"/>
      <c r="T733" s="1149"/>
      <c r="U733" s="1149"/>
      <c r="V733" s="1149"/>
      <c r="W733" s="1149"/>
      <c r="X733" s="1156"/>
      <c r="Y733" s="1208">
        <f>Y734+Y753+Y773+Y794</f>
        <v>5630732.9811999993</v>
      </c>
      <c r="Z733" s="1209"/>
      <c r="AA733" s="1208">
        <f>AA734+AA753+AA773+AA794</f>
        <v>15832495.988199998</v>
      </c>
      <c r="AB733" s="1208">
        <f>AB734+AB753+AB773+AB794</f>
        <v>21463228.9694</v>
      </c>
      <c r="AC733" s="1145"/>
      <c r="AD733" s="1156"/>
      <c r="AE733" s="1208">
        <f>AE734+AE753+AE773+AE794</f>
        <v>0</v>
      </c>
      <c r="AF733" s="1209"/>
      <c r="AG733" s="1208">
        <f>AG734+AG753+AG773+AG794</f>
        <v>0</v>
      </c>
      <c r="AH733" s="1208">
        <f>AH734+AH753+AH773+AH794</f>
        <v>0</v>
      </c>
      <c r="AI733" s="1145"/>
      <c r="AJ733" s="1156"/>
      <c r="AK733" s="1208">
        <f>AK734+AK753+AK773+AK794</f>
        <v>0</v>
      </c>
      <c r="AL733" s="1209"/>
      <c r="AM733" s="1208">
        <f>AM734+AM753+AM773+AM794</f>
        <v>0</v>
      </c>
      <c r="AN733" s="1208">
        <f>AN734+AN753+AN773+AN794</f>
        <v>0</v>
      </c>
      <c r="AO733" s="1145"/>
      <c r="AP733" s="1156"/>
      <c r="AQ733" s="1208">
        <f>AQ734+AQ753+AQ773+AQ794</f>
        <v>0</v>
      </c>
      <c r="AR733" s="1209"/>
      <c r="AS733" s="1208">
        <f>AS734+AS753+AS773+AS794</f>
        <v>0</v>
      </c>
      <c r="AT733" s="1208">
        <f>AT734+AT753+AT773+AT794</f>
        <v>0</v>
      </c>
      <c r="AU733" s="1145"/>
      <c r="AV733" s="1156"/>
      <c r="AW733" s="1208">
        <f>AW734+AW753+AW773+AW794</f>
        <v>0</v>
      </c>
      <c r="AX733" s="1209"/>
      <c r="AY733" s="1208">
        <f>AY734+AY753+AY773+AY794</f>
        <v>0</v>
      </c>
      <c r="AZ733" s="1208">
        <f>AZ734+AZ753+AZ773+AZ794</f>
        <v>0</v>
      </c>
      <c r="BA733" s="1145"/>
      <c r="BB733" s="1151"/>
      <c r="BC733" s="1206">
        <f>BC734+BC753+BC773+BC794</f>
        <v>0</v>
      </c>
      <c r="BD733" s="1207"/>
      <c r="BE733" s="1206">
        <f>BE734+BE753+BE773+BE794</f>
        <v>0</v>
      </c>
      <c r="BF733" s="1206">
        <f>BF734+BF753+BF773+BF794</f>
        <v>0</v>
      </c>
      <c r="BG733" s="1155"/>
      <c r="BH733" s="1166">
        <f t="shared" si="967"/>
        <v>0</v>
      </c>
      <c r="BI733" s="1151"/>
      <c r="BJ733" s="1206">
        <f>BJ734+BJ753+BJ773+BJ794</f>
        <v>19237344.924199998</v>
      </c>
      <c r="BK733" s="1207"/>
      <c r="BL733" s="1206">
        <f>BL734+BL753+BL773+BL794</f>
        <v>31224212.913199998</v>
      </c>
      <c r="BM733" s="1206">
        <f>BM734+BM753+BM773+BM794</f>
        <v>50461557.8574</v>
      </c>
      <c r="BN733" s="1166">
        <f t="shared" si="968"/>
        <v>0</v>
      </c>
      <c r="BO733" s="1151"/>
      <c r="BP733" s="1206">
        <f>BP734+BP753+BP773+BP794</f>
        <v>4252790.6254000003</v>
      </c>
      <c r="BQ733" s="1207"/>
      <c r="BR733" s="1206">
        <f>BR734+BR753+BR773+BR794</f>
        <v>3805076.1724000005</v>
      </c>
      <c r="BS733" s="1206">
        <f>BS734+BS753+BS773+BS794</f>
        <v>8057866.7978000008</v>
      </c>
      <c r="BT733" s="1125"/>
      <c r="BU733" s="1125"/>
      <c r="BV733" s="1125"/>
      <c r="BW733" s="1125"/>
      <c r="BX733" s="1125"/>
      <c r="BY733" s="1125"/>
      <c r="BZ733" s="1125"/>
      <c r="CA733" s="1125"/>
      <c r="CB733" s="1125"/>
      <c r="CC733" s="1125"/>
      <c r="CD733" s="1125"/>
      <c r="CE733" s="1125"/>
      <c r="CF733" s="1125"/>
      <c r="CG733" s="1125"/>
      <c r="CH733" s="1125"/>
      <c r="CI733" s="1125"/>
      <c r="CJ733" s="1125"/>
      <c r="CK733" s="1125"/>
      <c r="CL733" s="1125"/>
      <c r="CM733" s="1125"/>
      <c r="CN733" s="1125"/>
      <c r="CO733" s="1125"/>
      <c r="CP733" s="1125"/>
      <c r="CQ733" s="1125"/>
      <c r="CR733" s="1125"/>
      <c r="CS733" s="1125"/>
      <c r="CT733" s="1125"/>
      <c r="CU733" s="1125"/>
      <c r="CV733" s="1125"/>
      <c r="CW733" s="1125"/>
      <c r="CX733" s="1125"/>
      <c r="CY733" s="1125"/>
      <c r="CZ733" s="1125"/>
      <c r="DA733" s="1125"/>
      <c r="DB733" s="1125"/>
      <c r="DC733" s="1125"/>
      <c r="DD733" s="1125"/>
      <c r="DE733" s="1125"/>
      <c r="DF733" s="1125"/>
      <c r="DG733" s="1125"/>
      <c r="DH733" s="1125"/>
      <c r="DI733" s="1125"/>
      <c r="DJ733" s="1125"/>
      <c r="DK733" s="1125"/>
      <c r="DL733" s="1125"/>
      <c r="DM733" s="1125"/>
      <c r="DN733" s="1125"/>
      <c r="DO733" s="1125"/>
      <c r="DP733" s="1125"/>
      <c r="DQ733" s="1125"/>
      <c r="DR733" s="1125"/>
      <c r="DS733" s="1125"/>
      <c r="DT733" s="1125"/>
      <c r="DU733" s="1125"/>
      <c r="DV733" s="1125"/>
      <c r="DW733" s="1125"/>
      <c r="DX733" s="1125"/>
      <c r="DY733" s="1125"/>
      <c r="DZ733" s="1125"/>
      <c r="EA733" s="1125"/>
      <c r="EB733" s="1125"/>
      <c r="EC733" s="1125"/>
      <c r="ED733" s="1125"/>
      <c r="EE733" s="1125"/>
      <c r="EF733" s="1125"/>
      <c r="EG733" s="1125"/>
      <c r="EH733" s="1125"/>
      <c r="EI733" s="1125"/>
      <c r="EJ733" s="1125"/>
      <c r="EK733" s="1125"/>
      <c r="EL733" s="1125"/>
      <c r="EM733" s="1125"/>
      <c r="EN733" s="1125"/>
      <c r="EO733" s="1125"/>
      <c r="EP733" s="1125"/>
      <c r="EQ733" s="1125"/>
      <c r="ER733" s="1125"/>
      <c r="ES733" s="1125"/>
      <c r="ET733" s="1125"/>
      <c r="EU733" s="1125"/>
      <c r="EV733" s="1125"/>
      <c r="EW733" s="1125"/>
      <c r="EX733" s="1125"/>
      <c r="EY733" s="1125"/>
      <c r="EZ733" s="1125"/>
      <c r="FA733" s="1125"/>
      <c r="FB733" s="1125"/>
      <c r="FC733" s="1125"/>
      <c r="FD733" s="1125"/>
      <c r="FE733" s="1125"/>
      <c r="FF733" s="1125"/>
      <c r="FG733" s="1125"/>
      <c r="FH733" s="1125"/>
      <c r="FI733" s="1125"/>
      <c r="FJ733" s="1125"/>
      <c r="FK733" s="1125"/>
      <c r="FL733" s="1125"/>
      <c r="FM733" s="1125"/>
      <c r="FN733" s="1125"/>
      <c r="FO733" s="1125"/>
      <c r="FP733" s="1125"/>
      <c r="FQ733" s="1125"/>
      <c r="FR733" s="1125"/>
      <c r="FS733" s="1125"/>
      <c r="FT733" s="1125"/>
      <c r="FU733" s="1125"/>
      <c r="FV733" s="1125"/>
      <c r="FW733" s="1125"/>
      <c r="FX733" s="1125"/>
      <c r="FY733" s="1125"/>
      <c r="FZ733" s="1125"/>
      <c r="GA733" s="1125"/>
      <c r="GB733" s="1125"/>
      <c r="GC733" s="1125"/>
      <c r="GD733" s="1125"/>
      <c r="GE733" s="1125"/>
      <c r="GF733" s="1125"/>
      <c r="GG733" s="1125"/>
      <c r="GH733" s="1125"/>
      <c r="GI733" s="1125"/>
      <c r="GJ733" s="1125"/>
      <c r="GK733" s="1125"/>
      <c r="GL733" s="1125"/>
      <c r="GM733" s="1125"/>
      <c r="GN733" s="1125"/>
      <c r="GO733" s="1125"/>
      <c r="GP733" s="1125"/>
      <c r="GQ733" s="1125"/>
      <c r="GR733" s="1125"/>
      <c r="GS733" s="1125"/>
      <c r="GT733" s="1125"/>
      <c r="GU733" s="1125"/>
    </row>
    <row r="734" spans="1:203" s="1189" customFormat="1" ht="15" outlineLevel="1" x14ac:dyDescent="0.2">
      <c r="A734" s="1320" t="s">
        <v>1060</v>
      </c>
      <c r="B734" s="1321" t="s">
        <v>561</v>
      </c>
      <c r="C734" s="1322"/>
      <c r="D734" s="1322"/>
      <c r="E734" s="1322"/>
      <c r="F734" s="1322"/>
      <c r="G734" s="1322"/>
      <c r="H734" s="1322"/>
      <c r="I734" s="1322"/>
      <c r="J734" s="1322"/>
      <c r="K734" s="1322"/>
      <c r="L734" s="1322"/>
      <c r="M734" s="1322"/>
      <c r="N734" s="1322"/>
      <c r="O734" s="1322"/>
      <c r="P734" s="1322"/>
      <c r="Q734" s="1322"/>
      <c r="R734" s="1322"/>
      <c r="S734" s="1322"/>
      <c r="T734" s="1322"/>
      <c r="U734" s="1322"/>
      <c r="V734" s="1322"/>
      <c r="W734" s="1322"/>
      <c r="X734" s="1323"/>
      <c r="Y734" s="1324">
        <f>Y737+Y736+Y738+Y739+Y741+Y742+Y743+Y744+Y745+Y747+Y748+Y749+Y750+Y751+Y752</f>
        <v>1728178.9083999998</v>
      </c>
      <c r="Z734" s="1325"/>
      <c r="AA734" s="1325">
        <f>AA737+AA736+AA738+AA739+AA741+AA742+AA743+AA744+AA745+AA747+AA748+AA749+AA750+AA751+AA752</f>
        <v>6218377.6785999993</v>
      </c>
      <c r="AB734" s="1325">
        <f>AB737+AB736+AB738+AB739+AB741+AB742+AB743+AB744+AB745+AB747+AB748+AB749+AB750+AB751+AB752</f>
        <v>7946556.5869999994</v>
      </c>
      <c r="AC734" s="1326"/>
      <c r="AD734" s="1323"/>
      <c r="AE734" s="1324">
        <f>AE737+AE736+AE738+AE739+AE741+AE742+AE743+AE744+AE745+AE747+AE748+AE749+AE750+AE751+AE752</f>
        <v>0</v>
      </c>
      <c r="AF734" s="1325"/>
      <c r="AG734" s="1325">
        <f>AG737+AG736+AG738+AG739+AG741+AG742+AG743+AG744+AG745+AG747+AG748+AG749+AG750+AG751+AG752</f>
        <v>0</v>
      </c>
      <c r="AH734" s="1325">
        <f>AH737+AH736+AH738+AH739+AH741+AH742+AH743+AH744+AH745+AH747+AH748+AH749+AH750+AH751+AH752</f>
        <v>0</v>
      </c>
      <c r="AI734" s="1326"/>
      <c r="AJ734" s="1323"/>
      <c r="AK734" s="1324">
        <f>AK737+AK736+AK738+AK739+AK741+AK742+AK743+AK744+AK745+AK747+AK748+AK749+AK750+AK751+AK752</f>
        <v>0</v>
      </c>
      <c r="AL734" s="1325"/>
      <c r="AM734" s="1325">
        <f>AM737+AM736+AM738+AM739+AM741+AM742+AM743+AM744+AM745+AM747+AM748+AM749+AM750+AM751+AM752</f>
        <v>0</v>
      </c>
      <c r="AN734" s="1325">
        <f>AN737+AN736+AN738+AN739+AN741+AN742+AN743+AN744+AN745+AN747+AN748+AN749+AN750+AN751+AN752</f>
        <v>0</v>
      </c>
      <c r="AO734" s="1326"/>
      <c r="AP734" s="1323"/>
      <c r="AQ734" s="1324">
        <f>AQ737+AQ736+AQ738+AQ739+AQ741+AQ742+AQ743+AQ744+AQ745+AQ747+AQ748+AQ749+AQ750+AQ751+AQ752</f>
        <v>0</v>
      </c>
      <c r="AR734" s="1325"/>
      <c r="AS734" s="1325">
        <f>AS737+AS736+AS738+AS739+AS741+AS742+AS743+AS744+AS745+AS747+AS748+AS749+AS750+AS751+AS752</f>
        <v>0</v>
      </c>
      <c r="AT734" s="1325">
        <f>AT737+AT736+AT738+AT739+AT741+AT742+AT743+AT744+AT745+AT747+AT748+AT749+AT750+AT751+AT752</f>
        <v>0</v>
      </c>
      <c r="AU734" s="1326"/>
      <c r="AV734" s="1323"/>
      <c r="AW734" s="1324">
        <f>AW737+AW736+AW738+AW739+AW741+AW742+AW743+AW744+AW745+AW747+AW748+AW749+AW750+AW751+AW752</f>
        <v>0</v>
      </c>
      <c r="AX734" s="1325"/>
      <c r="AY734" s="1325">
        <f>AY737+AY736+AY738+AY739+AY741+AY742+AY743+AY744+AY745+AY747+AY748+AY749+AY750+AY751+AY752</f>
        <v>0</v>
      </c>
      <c r="AZ734" s="1325">
        <f>AZ737+AZ736+AZ738+AZ739+AZ741+AZ742+AZ743+AZ744+AZ745+AZ747+AZ748+AZ749+AZ750+AZ751+AZ752</f>
        <v>0</v>
      </c>
      <c r="BA734" s="1326"/>
      <c r="BB734" s="1327"/>
      <c r="BC734" s="1328">
        <f>BC737+BC736+BC738+BC739+BC741+BC742+BC743+BC744+BC745+BC747+BC748+BC749+BC750+BC751+BC752</f>
        <v>0</v>
      </c>
      <c r="BD734" s="1329"/>
      <c r="BE734" s="1329">
        <f>BE737+BE736+BE738+BE739+BE741+BE742+BE743+BE744+BE745+BE747+BE748+BE749+BE750+BE751+BE752</f>
        <v>0</v>
      </c>
      <c r="BF734" s="1329">
        <f>BF737+BF736+BF738+BF739+BF741+BF742+BF743+BF744+BF745+BF747+BF748+BF749+BF750+BF751+BF752</f>
        <v>0</v>
      </c>
      <c r="BG734" s="1330"/>
      <c r="BH734" s="1166">
        <f t="shared" si="967"/>
        <v>0</v>
      </c>
      <c r="BI734" s="1327"/>
      <c r="BJ734" s="1328">
        <f>BJ737+BJ736+BJ738+BJ739+BJ741+BJ742+BJ743+BJ744+BJ745+BJ747+BJ748+BJ749+BJ750+BJ751+BJ752</f>
        <v>3008826.8484000005</v>
      </c>
      <c r="BK734" s="1329"/>
      <c r="BL734" s="1329">
        <f>BL737+BL736+BL738+BL739+BL741+BL742+BL743+BL744+BL745+BL747+BL748+BL749+BL750+BL751+BL752</f>
        <v>6218377.6785999993</v>
      </c>
      <c r="BM734" s="1329">
        <f>BM737+BM736+BM738+BM739+BM741+BM742+BM743+BM744+BM745+BM747+BM748+BM749+BM750+BM751+BM752</f>
        <v>9227204.5269999988</v>
      </c>
      <c r="BN734" s="1166">
        <f t="shared" si="968"/>
        <v>0</v>
      </c>
      <c r="BO734" s="1327"/>
      <c r="BP734" s="1328">
        <f>BP737+BP736+BP738+BP739+BP741+BP742+BP743+BP744+BP745+BP747+BP748+BP749+BP750+BP751+BP752</f>
        <v>956746.01039999991</v>
      </c>
      <c r="BQ734" s="1329"/>
      <c r="BR734" s="1329">
        <f>BR737+BR736+BR738+BR739+BR741+BR742+BR743+BR744+BR745+BR747+BR748+BR749+BR750+BR751+BR752</f>
        <v>238527.42000000007</v>
      </c>
      <c r="BS734" s="1329">
        <f>BS737+BS736+BS738+BS739+BS741+BS742+BS743+BS744+BS745+BS747+BS748+BS749+BS750+BS751+BS752</f>
        <v>1195273.4304</v>
      </c>
    </row>
    <row r="735" spans="1:203" ht="15" hidden="1" outlineLevel="1" x14ac:dyDescent="0.2">
      <c r="A735" s="1308" t="s">
        <v>1062</v>
      </c>
      <c r="B735" s="1331" t="s">
        <v>1842</v>
      </c>
      <c r="C735" s="1172"/>
      <c r="D735" s="1172"/>
      <c r="E735" s="1168">
        <v>0</v>
      </c>
      <c r="F735" s="1169"/>
      <c r="G735" s="1169">
        <v>0</v>
      </c>
      <c r="H735" s="1169"/>
      <c r="I735" s="1169"/>
      <c r="J735" s="1168"/>
      <c r="K735" s="1332"/>
      <c r="L735" s="1172">
        <v>0</v>
      </c>
      <c r="M735" s="1173"/>
      <c r="N735" s="1173">
        <v>0</v>
      </c>
      <c r="O735" s="1173"/>
      <c r="P735" s="1173"/>
      <c r="Q735" s="1332"/>
      <c r="R735" s="1172">
        <v>0</v>
      </c>
      <c r="S735" s="1173"/>
      <c r="T735" s="1173">
        <v>0</v>
      </c>
      <c r="U735" s="1173"/>
      <c r="V735" s="1173"/>
      <c r="W735" s="1332"/>
      <c r="X735" s="1172">
        <v>0</v>
      </c>
      <c r="Y735" s="1173"/>
      <c r="Z735" s="1173">
        <v>0</v>
      </c>
      <c r="AA735" s="1173"/>
      <c r="AB735" s="1173"/>
      <c r="AC735" s="1332"/>
      <c r="AD735" s="1172">
        <v>0</v>
      </c>
      <c r="AE735" s="1173"/>
      <c r="AF735" s="1173">
        <v>0</v>
      </c>
      <c r="AG735" s="1173"/>
      <c r="AH735" s="1173"/>
      <c r="AI735" s="1332"/>
      <c r="AJ735" s="1172">
        <v>0</v>
      </c>
      <c r="AK735" s="1173"/>
      <c r="AL735" s="1173">
        <v>0</v>
      </c>
      <c r="AM735" s="1173"/>
      <c r="AN735" s="1173"/>
      <c r="AO735" s="1332"/>
      <c r="AP735" s="1172">
        <v>0</v>
      </c>
      <c r="AQ735" s="1173"/>
      <c r="AR735" s="1173">
        <v>0</v>
      </c>
      <c r="AS735" s="1173"/>
      <c r="AT735" s="1173"/>
      <c r="AU735" s="1332"/>
      <c r="AV735" s="1172">
        <v>0</v>
      </c>
      <c r="AW735" s="1173"/>
      <c r="AX735" s="1173">
        <v>0</v>
      </c>
      <c r="AY735" s="1173"/>
      <c r="AZ735" s="1173"/>
      <c r="BA735" s="1332"/>
      <c r="BB735" s="1168">
        <v>0</v>
      </c>
      <c r="BC735" s="1169"/>
      <c r="BD735" s="1169">
        <v>0</v>
      </c>
      <c r="BE735" s="1169"/>
      <c r="BF735" s="1169"/>
      <c r="BG735" s="1168"/>
      <c r="BH735" s="1166">
        <f t="shared" si="967"/>
        <v>0</v>
      </c>
      <c r="BI735" s="1168">
        <v>0</v>
      </c>
      <c r="BJ735" s="1169"/>
      <c r="BK735" s="1169">
        <v>0</v>
      </c>
      <c r="BL735" s="1169"/>
      <c r="BM735" s="1169"/>
      <c r="BN735" s="1166">
        <f t="shared" si="968"/>
        <v>0</v>
      </c>
      <c r="BO735" s="1168">
        <v>0</v>
      </c>
      <c r="BP735" s="1169"/>
      <c r="BQ735" s="1169">
        <v>0</v>
      </c>
      <c r="BR735" s="1169"/>
      <c r="BS735" s="1169"/>
    </row>
    <row r="736" spans="1:203" s="1236" customFormat="1" ht="15" hidden="1" outlineLevel="1" x14ac:dyDescent="0.2">
      <c r="A736" s="1333" t="s">
        <v>1064</v>
      </c>
      <c r="B736" s="1252" t="s">
        <v>1557</v>
      </c>
      <c r="C736" s="1226" t="s">
        <v>1189</v>
      </c>
      <c r="D736" s="1334">
        <f>D737*1.47</f>
        <v>88.170599999999993</v>
      </c>
      <c r="E736" s="1222">
        <v>1590</v>
      </c>
      <c r="F736" s="1223">
        <f>D736*E736</f>
        <v>140191.25399999999</v>
      </c>
      <c r="G736" s="1222">
        <v>0</v>
      </c>
      <c r="H736" s="1296"/>
      <c r="I736" s="1223">
        <f t="shared" ref="I736:I739" si="1057">E736*D736+G736*D736</f>
        <v>140191.25399999999</v>
      </c>
      <c r="J736" s="1223"/>
      <c r="K736" s="1335"/>
      <c r="L736" s="1225">
        <v>1590</v>
      </c>
      <c r="M736" s="1226">
        <f>K736*L736</f>
        <v>0</v>
      </c>
      <c r="N736" s="1225">
        <v>0</v>
      </c>
      <c r="O736" s="1198"/>
      <c r="P736" s="1226">
        <f t="shared" ref="P736:P739" si="1058">L736*K736+N736*K736</f>
        <v>0</v>
      </c>
      <c r="Q736" s="1335"/>
      <c r="R736" s="1225">
        <v>1590</v>
      </c>
      <c r="S736" s="1226">
        <f>Q736*R736</f>
        <v>0</v>
      </c>
      <c r="T736" s="1225">
        <v>0</v>
      </c>
      <c r="U736" s="1198"/>
      <c r="V736" s="1226">
        <f t="shared" ref="V736:V739" si="1059">R736*Q736+T736*Q736</f>
        <v>0</v>
      </c>
      <c r="W736" s="1335"/>
      <c r="X736" s="1225">
        <v>1590</v>
      </c>
      <c r="Y736" s="1226">
        <f>W736*X736</f>
        <v>0</v>
      </c>
      <c r="Z736" s="1225">
        <v>0</v>
      </c>
      <c r="AA736" s="1198"/>
      <c r="AB736" s="1226">
        <f t="shared" ref="AB736:AB739" si="1060">X736*W736+Z736*W736</f>
        <v>0</v>
      </c>
      <c r="AC736" s="1335"/>
      <c r="AD736" s="1225">
        <v>1590</v>
      </c>
      <c r="AE736" s="1226">
        <f>AC736*AD736</f>
        <v>0</v>
      </c>
      <c r="AF736" s="1225">
        <v>0</v>
      </c>
      <c r="AG736" s="1198"/>
      <c r="AH736" s="1226">
        <f t="shared" ref="AH736:AH739" si="1061">AD736*AC736+AF736*AC736</f>
        <v>0</v>
      </c>
      <c r="AI736" s="1335"/>
      <c r="AJ736" s="1225">
        <v>1590</v>
      </c>
      <c r="AK736" s="1226">
        <f>AI736*AJ736</f>
        <v>0</v>
      </c>
      <c r="AL736" s="1225">
        <v>0</v>
      </c>
      <c r="AM736" s="1198"/>
      <c r="AN736" s="1226">
        <f t="shared" ref="AN736:AN739" si="1062">AJ736*AI736+AL736*AI736</f>
        <v>0</v>
      </c>
      <c r="AO736" s="1335"/>
      <c r="AP736" s="1225">
        <v>1590</v>
      </c>
      <c r="AQ736" s="1226">
        <f>AO736*AP736</f>
        <v>0</v>
      </c>
      <c r="AR736" s="1225">
        <v>0</v>
      </c>
      <c r="AS736" s="1198"/>
      <c r="AT736" s="1226">
        <f t="shared" ref="AT736:AT739" si="1063">AP736*AO736+AR736*AO736</f>
        <v>0</v>
      </c>
      <c r="AU736" s="1335"/>
      <c r="AV736" s="1225">
        <v>1590</v>
      </c>
      <c r="AW736" s="1226">
        <f>AU736*AV736</f>
        <v>0</v>
      </c>
      <c r="AX736" s="1225">
        <v>0</v>
      </c>
      <c r="AY736" s="1198"/>
      <c r="AZ736" s="1226">
        <f t="shared" ref="AZ736:AZ739" si="1064">AV736*AU736+AX736*AU736</f>
        <v>0</v>
      </c>
      <c r="BA736" s="1335"/>
      <c r="BB736" s="1222">
        <v>1590</v>
      </c>
      <c r="BC736" s="1223">
        <f>BA736*BB736</f>
        <v>0</v>
      </c>
      <c r="BD736" s="1222">
        <v>0</v>
      </c>
      <c r="BE736" s="1296"/>
      <c r="BF736" s="1223">
        <f t="shared" ref="BF736:BF739" si="1065">BB736*BA736+BD736*BA736</f>
        <v>0</v>
      </c>
      <c r="BG736" s="1223"/>
      <c r="BH736" s="1166">
        <f t="shared" si="967"/>
        <v>0</v>
      </c>
      <c r="BI736" s="1222">
        <v>1590</v>
      </c>
      <c r="BJ736" s="1223">
        <f>BH736*BI736</f>
        <v>0</v>
      </c>
      <c r="BK736" s="1222">
        <v>0</v>
      </c>
      <c r="BL736" s="1296"/>
      <c r="BM736" s="1223">
        <f t="shared" ref="BM736:BM739" si="1066">BI736*BH736+BK736*BH736</f>
        <v>0</v>
      </c>
      <c r="BN736" s="1166">
        <f t="shared" si="968"/>
        <v>88.170599999999993</v>
      </c>
      <c r="BO736" s="1222">
        <v>1590</v>
      </c>
      <c r="BP736" s="1223">
        <f>BN736*BO736</f>
        <v>140191.25399999999</v>
      </c>
      <c r="BQ736" s="1222">
        <v>0</v>
      </c>
      <c r="BR736" s="1296"/>
      <c r="BS736" s="1223">
        <f t="shared" ref="BS736:BS739" si="1067">BO736*BN736+BQ736*BN736</f>
        <v>140191.25399999999</v>
      </c>
      <c r="BT736" s="1189"/>
      <c r="BU736" s="1189"/>
      <c r="BV736" s="1189"/>
      <c r="BW736" s="1189"/>
      <c r="BX736" s="1189"/>
      <c r="BY736" s="1189"/>
      <c r="BZ736" s="1189"/>
      <c r="CA736" s="1189"/>
      <c r="CB736" s="1189"/>
      <c r="CC736" s="1189"/>
      <c r="CD736" s="1189"/>
      <c r="CE736" s="1189"/>
      <c r="CF736" s="1189"/>
      <c r="CG736" s="1189"/>
      <c r="CH736" s="1189"/>
      <c r="CI736" s="1189"/>
      <c r="CJ736" s="1189"/>
      <c r="CK736" s="1189"/>
      <c r="CL736" s="1189"/>
      <c r="CM736" s="1189"/>
      <c r="CN736" s="1189"/>
      <c r="CO736" s="1189"/>
      <c r="CP736" s="1189"/>
      <c r="CQ736" s="1189"/>
      <c r="CR736" s="1189"/>
      <c r="CS736" s="1189"/>
      <c r="CT736" s="1189"/>
      <c r="CU736" s="1189"/>
      <c r="CV736" s="1189"/>
      <c r="CW736" s="1189"/>
      <c r="CX736" s="1189"/>
      <c r="CY736" s="1189"/>
      <c r="CZ736" s="1189"/>
      <c r="DA736" s="1189"/>
      <c r="DB736" s="1189"/>
      <c r="DC736" s="1189"/>
      <c r="DD736" s="1189"/>
      <c r="DE736" s="1189"/>
      <c r="DF736" s="1189"/>
      <c r="DG736" s="1189"/>
      <c r="DH736" s="1189"/>
      <c r="DI736" s="1189"/>
      <c r="DJ736" s="1189"/>
      <c r="DK736" s="1189"/>
      <c r="DL736" s="1189"/>
      <c r="DM736" s="1189"/>
      <c r="DN736" s="1189"/>
      <c r="DO736" s="1189"/>
      <c r="DP736" s="1189"/>
      <c r="DQ736" s="1189"/>
      <c r="DR736" s="1189"/>
      <c r="DS736" s="1189"/>
      <c r="DT736" s="1189"/>
      <c r="DU736" s="1189"/>
      <c r="DV736" s="1189"/>
      <c r="DW736" s="1189"/>
      <c r="DX736" s="1189"/>
      <c r="DY736" s="1189"/>
      <c r="DZ736" s="1189"/>
      <c r="EA736" s="1189"/>
      <c r="EB736" s="1189"/>
      <c r="EC736" s="1189"/>
      <c r="ED736" s="1189"/>
      <c r="EE736" s="1189"/>
      <c r="EF736" s="1189"/>
      <c r="EG736" s="1189"/>
      <c r="EH736" s="1189"/>
      <c r="EI736" s="1189"/>
      <c r="EJ736" s="1189"/>
      <c r="EK736" s="1189"/>
      <c r="EL736" s="1189"/>
      <c r="EM736" s="1189"/>
      <c r="EN736" s="1189"/>
      <c r="EO736" s="1189"/>
      <c r="EP736" s="1189"/>
      <c r="EQ736" s="1189"/>
      <c r="ER736" s="1189"/>
      <c r="ES736" s="1189"/>
      <c r="ET736" s="1189"/>
      <c r="EU736" s="1189"/>
      <c r="EV736" s="1189"/>
      <c r="EW736" s="1189"/>
      <c r="EX736" s="1189"/>
      <c r="EY736" s="1189"/>
      <c r="EZ736" s="1189"/>
      <c r="FA736" s="1189"/>
      <c r="FB736" s="1189"/>
      <c r="FC736" s="1189"/>
      <c r="FD736" s="1189"/>
      <c r="FE736" s="1189"/>
      <c r="FF736" s="1189"/>
      <c r="FG736" s="1189"/>
      <c r="FH736" s="1189"/>
      <c r="FI736" s="1189"/>
      <c r="FJ736" s="1189"/>
      <c r="FK736" s="1189"/>
      <c r="FL736" s="1189"/>
      <c r="FM736" s="1189"/>
      <c r="FN736" s="1189"/>
      <c r="FO736" s="1189"/>
      <c r="FP736" s="1189"/>
      <c r="FQ736" s="1189"/>
      <c r="FR736" s="1189"/>
      <c r="FS736" s="1189"/>
      <c r="FT736" s="1189"/>
      <c r="FU736" s="1189"/>
      <c r="FV736" s="1189"/>
      <c r="FW736" s="1189"/>
      <c r="FX736" s="1189"/>
      <c r="FY736" s="1189"/>
      <c r="FZ736" s="1189"/>
      <c r="GA736" s="1189"/>
      <c r="GB736" s="1189"/>
      <c r="GC736" s="1189"/>
      <c r="GD736" s="1189"/>
      <c r="GE736" s="1189"/>
      <c r="GF736" s="1189"/>
      <c r="GG736" s="1189"/>
      <c r="GH736" s="1189"/>
      <c r="GI736" s="1189"/>
      <c r="GJ736" s="1189"/>
      <c r="GK736" s="1189"/>
      <c r="GL736" s="1189"/>
      <c r="GM736" s="1189"/>
      <c r="GN736" s="1189"/>
      <c r="GO736" s="1189"/>
      <c r="GP736" s="1189"/>
      <c r="GQ736" s="1189"/>
      <c r="GR736" s="1189"/>
      <c r="GS736" s="1189"/>
      <c r="GT736" s="1189"/>
      <c r="GU736" s="1189"/>
    </row>
    <row r="737" spans="1:203" s="1189" customFormat="1" hidden="1" outlineLevel="1" x14ac:dyDescent="0.2">
      <c r="A737" s="1307" t="s">
        <v>1065</v>
      </c>
      <c r="B737" s="1228" t="s">
        <v>1843</v>
      </c>
      <c r="C737" s="1173" t="s">
        <v>1189</v>
      </c>
      <c r="D737" s="1173">
        <v>59.98</v>
      </c>
      <c r="E737" s="1222">
        <v>19422</v>
      </c>
      <c r="F737" s="1223">
        <f>D737*E737</f>
        <v>1164931.5599999998</v>
      </c>
      <c r="G737" s="1222">
        <v>0</v>
      </c>
      <c r="H737" s="1223"/>
      <c r="I737" s="1223">
        <f t="shared" si="1057"/>
        <v>1164931.5599999998</v>
      </c>
      <c r="J737" s="1223"/>
      <c r="K737" s="1224"/>
      <c r="L737" s="1225">
        <v>19422</v>
      </c>
      <c r="M737" s="1226">
        <f>K737*L737</f>
        <v>0</v>
      </c>
      <c r="N737" s="1225">
        <v>0</v>
      </c>
      <c r="O737" s="1226"/>
      <c r="P737" s="1226">
        <f t="shared" si="1058"/>
        <v>0</v>
      </c>
      <c r="Q737" s="1224">
        <v>57.27</v>
      </c>
      <c r="R737" s="1225">
        <v>19422</v>
      </c>
      <c r="S737" s="1226">
        <f>Q737*R737</f>
        <v>1112297.9400000002</v>
      </c>
      <c r="T737" s="1225">
        <v>0</v>
      </c>
      <c r="U737" s="1226"/>
      <c r="V737" s="1226">
        <f>R737*Q737+T737*Q737</f>
        <v>1112297.9400000002</v>
      </c>
      <c r="W737" s="1224"/>
      <c r="X737" s="1225">
        <v>19422</v>
      </c>
      <c r="Y737" s="1226">
        <f>W737*X737</f>
        <v>0</v>
      </c>
      <c r="Z737" s="1225">
        <v>0</v>
      </c>
      <c r="AA737" s="1226"/>
      <c r="AB737" s="1226">
        <f t="shared" si="1060"/>
        <v>0</v>
      </c>
      <c r="AC737" s="1224"/>
      <c r="AD737" s="1225">
        <v>19422</v>
      </c>
      <c r="AE737" s="1226">
        <f>AC737*AD737</f>
        <v>0</v>
      </c>
      <c r="AF737" s="1225">
        <v>0</v>
      </c>
      <c r="AG737" s="1226"/>
      <c r="AH737" s="1226">
        <f t="shared" si="1061"/>
        <v>0</v>
      </c>
      <c r="AI737" s="1224"/>
      <c r="AJ737" s="1225">
        <v>19422</v>
      </c>
      <c r="AK737" s="1226">
        <f>AI737*AJ737</f>
        <v>0</v>
      </c>
      <c r="AL737" s="1225">
        <v>0</v>
      </c>
      <c r="AM737" s="1226"/>
      <c r="AN737" s="1226">
        <f t="shared" si="1062"/>
        <v>0</v>
      </c>
      <c r="AO737" s="1224"/>
      <c r="AP737" s="1225">
        <v>19422</v>
      </c>
      <c r="AQ737" s="1226">
        <f>AO737*AP737</f>
        <v>0</v>
      </c>
      <c r="AR737" s="1225">
        <v>0</v>
      </c>
      <c r="AS737" s="1226"/>
      <c r="AT737" s="1226">
        <f t="shared" si="1063"/>
        <v>0</v>
      </c>
      <c r="AU737" s="1224"/>
      <c r="AV737" s="1225">
        <v>19422</v>
      </c>
      <c r="AW737" s="1226">
        <f>AU737*AV737</f>
        <v>0</v>
      </c>
      <c r="AX737" s="1225">
        <v>0</v>
      </c>
      <c r="AY737" s="1226"/>
      <c r="AZ737" s="1226">
        <f t="shared" si="1064"/>
        <v>0</v>
      </c>
      <c r="BA737" s="1224"/>
      <c r="BB737" s="1222">
        <v>19422</v>
      </c>
      <c r="BC737" s="1223">
        <f>BA737*BB737</f>
        <v>0</v>
      </c>
      <c r="BD737" s="1222">
        <v>0</v>
      </c>
      <c r="BE737" s="1223"/>
      <c r="BF737" s="1223">
        <f t="shared" si="1065"/>
        <v>0</v>
      </c>
      <c r="BG737" s="1223"/>
      <c r="BH737" s="1166">
        <f t="shared" si="967"/>
        <v>57.27</v>
      </c>
      <c r="BI737" s="1222">
        <v>19422</v>
      </c>
      <c r="BJ737" s="1223">
        <f>BH737*BI737</f>
        <v>1112297.9400000002</v>
      </c>
      <c r="BK737" s="1222">
        <v>0</v>
      </c>
      <c r="BL737" s="1223"/>
      <c r="BM737" s="1223">
        <f t="shared" si="1066"/>
        <v>1112297.9400000002</v>
      </c>
      <c r="BN737" s="1166">
        <f t="shared" si="968"/>
        <v>2.7099999999999937</v>
      </c>
      <c r="BO737" s="1222">
        <v>19422</v>
      </c>
      <c r="BP737" s="1223">
        <f>BN737*BO737</f>
        <v>52633.619999999879</v>
      </c>
      <c r="BQ737" s="1222">
        <v>0</v>
      </c>
      <c r="BR737" s="1223"/>
      <c r="BS737" s="1223">
        <f t="shared" si="1067"/>
        <v>52633.619999999879</v>
      </c>
    </row>
    <row r="738" spans="1:203" s="1236" customFormat="1" ht="29.25" hidden="1" customHeight="1" outlineLevel="1" x14ac:dyDescent="0.2">
      <c r="A738" s="1307" t="s">
        <v>1066</v>
      </c>
      <c r="B738" s="1228" t="s">
        <v>565</v>
      </c>
      <c r="C738" s="1173" t="s">
        <v>1189</v>
      </c>
      <c r="D738" s="1173">
        <v>112.87</v>
      </c>
      <c r="E738" s="1178">
        <v>2405</v>
      </c>
      <c r="F738" s="1223">
        <f>D738*E738</f>
        <v>271452.35000000003</v>
      </c>
      <c r="G738" s="1178">
        <v>0</v>
      </c>
      <c r="H738" s="1223"/>
      <c r="I738" s="1169">
        <f t="shared" si="1057"/>
        <v>271452.35000000003</v>
      </c>
      <c r="J738" s="1169"/>
      <c r="K738" s="1224"/>
      <c r="L738" s="1180">
        <v>2405</v>
      </c>
      <c r="M738" s="1226">
        <f>K738*L738</f>
        <v>0</v>
      </c>
      <c r="N738" s="1180">
        <v>0</v>
      </c>
      <c r="O738" s="1226"/>
      <c r="P738" s="1173">
        <f t="shared" si="1058"/>
        <v>0</v>
      </c>
      <c r="Q738" s="1224">
        <v>70</v>
      </c>
      <c r="R738" s="1180">
        <v>2405</v>
      </c>
      <c r="S738" s="1226">
        <f>Q738*R738</f>
        <v>168350</v>
      </c>
      <c r="T738" s="1180">
        <v>0</v>
      </c>
      <c r="U738" s="1226"/>
      <c r="V738" s="1173">
        <f t="shared" si="1059"/>
        <v>168350</v>
      </c>
      <c r="W738" s="1224"/>
      <c r="X738" s="1180">
        <v>2405</v>
      </c>
      <c r="Y738" s="1226">
        <f>W738*X738</f>
        <v>0</v>
      </c>
      <c r="Z738" s="1180">
        <v>0</v>
      </c>
      <c r="AA738" s="1226"/>
      <c r="AB738" s="1173">
        <f t="shared" si="1060"/>
        <v>0</v>
      </c>
      <c r="AC738" s="1224"/>
      <c r="AD738" s="1180">
        <v>2405</v>
      </c>
      <c r="AE738" s="1226">
        <f>AC738*AD738</f>
        <v>0</v>
      </c>
      <c r="AF738" s="1180">
        <v>0</v>
      </c>
      <c r="AG738" s="1226"/>
      <c r="AH738" s="1173">
        <f t="shared" si="1061"/>
        <v>0</v>
      </c>
      <c r="AI738" s="1224"/>
      <c r="AJ738" s="1180">
        <v>2405</v>
      </c>
      <c r="AK738" s="1226">
        <f>AI738*AJ738</f>
        <v>0</v>
      </c>
      <c r="AL738" s="1180">
        <v>0</v>
      </c>
      <c r="AM738" s="1226"/>
      <c r="AN738" s="1173">
        <f t="shared" si="1062"/>
        <v>0</v>
      </c>
      <c r="AO738" s="1224"/>
      <c r="AP738" s="1180">
        <v>2405</v>
      </c>
      <c r="AQ738" s="1226">
        <f>AO738*AP738</f>
        <v>0</v>
      </c>
      <c r="AR738" s="1180">
        <v>0</v>
      </c>
      <c r="AS738" s="1226"/>
      <c r="AT738" s="1173">
        <f t="shared" si="1063"/>
        <v>0</v>
      </c>
      <c r="AU738" s="1224"/>
      <c r="AV738" s="1180">
        <v>2405</v>
      </c>
      <c r="AW738" s="1226">
        <f>AU738*AV738</f>
        <v>0</v>
      </c>
      <c r="AX738" s="1180">
        <v>0</v>
      </c>
      <c r="AY738" s="1226"/>
      <c r="AZ738" s="1173">
        <f t="shared" si="1064"/>
        <v>0</v>
      </c>
      <c r="BA738" s="1224"/>
      <c r="BB738" s="1178">
        <v>2405</v>
      </c>
      <c r="BC738" s="1223">
        <f>BA738*BB738</f>
        <v>0</v>
      </c>
      <c r="BD738" s="1178">
        <v>0</v>
      </c>
      <c r="BE738" s="1223"/>
      <c r="BF738" s="1169">
        <f t="shared" si="1065"/>
        <v>0</v>
      </c>
      <c r="BG738" s="1169"/>
      <c r="BH738" s="1166">
        <f t="shared" ref="BH738:BH801" si="1068">K738+Q738+W738+AC738+AI738+AO738+AU738+BA738</f>
        <v>70</v>
      </c>
      <c r="BI738" s="1178">
        <v>2405</v>
      </c>
      <c r="BJ738" s="1223">
        <f>BH738*BI738</f>
        <v>168350</v>
      </c>
      <c r="BK738" s="1178">
        <v>0</v>
      </c>
      <c r="BL738" s="1223"/>
      <c r="BM738" s="1169">
        <f t="shared" si="1066"/>
        <v>168350</v>
      </c>
      <c r="BN738" s="1166">
        <f t="shared" ref="BN738:BN801" si="1069">D738-BH738</f>
        <v>42.870000000000005</v>
      </c>
      <c r="BO738" s="1178">
        <v>2405</v>
      </c>
      <c r="BP738" s="1223">
        <f>BN738*BO738</f>
        <v>103102.35</v>
      </c>
      <c r="BQ738" s="1178">
        <v>0</v>
      </c>
      <c r="BR738" s="1223"/>
      <c r="BS738" s="1169">
        <f t="shared" si="1067"/>
        <v>103102.35</v>
      </c>
      <c r="BT738" s="1189"/>
      <c r="BU738" s="1189"/>
      <c r="BV738" s="1189"/>
      <c r="BW738" s="1189"/>
      <c r="BX738" s="1189"/>
      <c r="BY738" s="1189"/>
      <c r="BZ738" s="1189"/>
      <c r="CA738" s="1189"/>
      <c r="CB738" s="1189"/>
      <c r="CC738" s="1189"/>
      <c r="CD738" s="1189"/>
      <c r="CE738" s="1189"/>
      <c r="CF738" s="1189"/>
      <c r="CG738" s="1189"/>
      <c r="CH738" s="1189"/>
      <c r="CI738" s="1189"/>
      <c r="CJ738" s="1189"/>
      <c r="CK738" s="1189"/>
      <c r="CL738" s="1189"/>
      <c r="CM738" s="1189"/>
      <c r="CN738" s="1189"/>
      <c r="CO738" s="1189"/>
      <c r="CP738" s="1189"/>
      <c r="CQ738" s="1189"/>
      <c r="CR738" s="1189"/>
      <c r="CS738" s="1189"/>
      <c r="CT738" s="1189"/>
      <c r="CU738" s="1189"/>
      <c r="CV738" s="1189"/>
      <c r="CW738" s="1189"/>
      <c r="CX738" s="1189"/>
      <c r="CY738" s="1189"/>
      <c r="CZ738" s="1189"/>
      <c r="DA738" s="1189"/>
      <c r="DB738" s="1189"/>
      <c r="DC738" s="1189"/>
      <c r="DD738" s="1189"/>
      <c r="DE738" s="1189"/>
      <c r="DF738" s="1189"/>
      <c r="DG738" s="1189"/>
      <c r="DH738" s="1189"/>
      <c r="DI738" s="1189"/>
      <c r="DJ738" s="1189"/>
      <c r="DK738" s="1189"/>
      <c r="DL738" s="1189"/>
      <c r="DM738" s="1189"/>
      <c r="DN738" s="1189"/>
      <c r="DO738" s="1189"/>
      <c r="DP738" s="1189"/>
      <c r="DQ738" s="1189"/>
      <c r="DR738" s="1189"/>
      <c r="DS738" s="1189"/>
      <c r="DT738" s="1189"/>
      <c r="DU738" s="1189"/>
      <c r="DV738" s="1189"/>
      <c r="DW738" s="1189"/>
      <c r="DX738" s="1189"/>
      <c r="DY738" s="1189"/>
      <c r="DZ738" s="1189"/>
      <c r="EA738" s="1189"/>
      <c r="EB738" s="1189"/>
      <c r="EC738" s="1189"/>
      <c r="ED738" s="1189"/>
      <c r="EE738" s="1189"/>
      <c r="EF738" s="1189"/>
      <c r="EG738" s="1189"/>
      <c r="EH738" s="1189"/>
      <c r="EI738" s="1189"/>
      <c r="EJ738" s="1189"/>
      <c r="EK738" s="1189"/>
      <c r="EL738" s="1189"/>
      <c r="EM738" s="1189"/>
      <c r="EN738" s="1189"/>
      <c r="EO738" s="1189"/>
      <c r="EP738" s="1189"/>
      <c r="EQ738" s="1189"/>
      <c r="ER738" s="1189"/>
      <c r="ES738" s="1189"/>
      <c r="ET738" s="1189"/>
      <c r="EU738" s="1189"/>
      <c r="EV738" s="1189"/>
      <c r="EW738" s="1189"/>
      <c r="EX738" s="1189"/>
      <c r="EY738" s="1189"/>
      <c r="EZ738" s="1189"/>
      <c r="FA738" s="1189"/>
      <c r="FB738" s="1189"/>
      <c r="FC738" s="1189"/>
      <c r="FD738" s="1189"/>
      <c r="FE738" s="1189"/>
      <c r="FF738" s="1189"/>
      <c r="FG738" s="1189"/>
      <c r="FH738" s="1189"/>
      <c r="FI738" s="1189"/>
      <c r="FJ738" s="1189"/>
      <c r="FK738" s="1189"/>
      <c r="FL738" s="1189"/>
      <c r="FM738" s="1189"/>
      <c r="FN738" s="1189"/>
      <c r="FO738" s="1189"/>
      <c r="FP738" s="1189"/>
      <c r="FQ738" s="1189"/>
      <c r="FR738" s="1189"/>
      <c r="FS738" s="1189"/>
      <c r="FT738" s="1189"/>
      <c r="FU738" s="1189"/>
      <c r="FV738" s="1189"/>
      <c r="FW738" s="1189"/>
      <c r="FX738" s="1189"/>
      <c r="FY738" s="1189"/>
      <c r="FZ738" s="1189"/>
      <c r="GA738" s="1189"/>
      <c r="GB738" s="1189"/>
      <c r="GC738" s="1189"/>
      <c r="GD738" s="1189"/>
      <c r="GE738" s="1189"/>
      <c r="GF738" s="1189"/>
      <c r="GG738" s="1189"/>
      <c r="GH738" s="1189"/>
      <c r="GI738" s="1189"/>
      <c r="GJ738" s="1189"/>
      <c r="GK738" s="1189"/>
      <c r="GL738" s="1189"/>
      <c r="GM738" s="1189"/>
      <c r="GN738" s="1189"/>
      <c r="GO738" s="1189"/>
      <c r="GP738" s="1189"/>
      <c r="GQ738" s="1189"/>
      <c r="GR738" s="1189"/>
      <c r="GS738" s="1189"/>
      <c r="GT738" s="1189"/>
      <c r="GU738" s="1189"/>
    </row>
    <row r="739" spans="1:203" s="1236" customFormat="1" ht="29.25" hidden="1" customHeight="1" outlineLevel="1" x14ac:dyDescent="0.2">
      <c r="A739" s="1333" t="s">
        <v>1067</v>
      </c>
      <c r="B739" s="1252" t="s">
        <v>1559</v>
      </c>
      <c r="C739" s="1226" t="s">
        <v>1189</v>
      </c>
      <c r="D739" s="1294">
        <f>112.87*1.6-112.87</f>
        <v>67.722000000000008</v>
      </c>
      <c r="E739" s="1222">
        <v>1590</v>
      </c>
      <c r="F739" s="1223">
        <f>D739*E739</f>
        <v>107677.98000000001</v>
      </c>
      <c r="G739" s="1222">
        <v>0</v>
      </c>
      <c r="H739" s="1223"/>
      <c r="I739" s="1223">
        <f t="shared" si="1057"/>
        <v>107677.98000000001</v>
      </c>
      <c r="J739" s="1223"/>
      <c r="K739" s="1293"/>
      <c r="L739" s="1225">
        <v>1590</v>
      </c>
      <c r="M739" s="1226">
        <f>K739*L739</f>
        <v>0</v>
      </c>
      <c r="N739" s="1225">
        <v>0</v>
      </c>
      <c r="O739" s="1226"/>
      <c r="P739" s="1226">
        <f t="shared" si="1058"/>
        <v>0</v>
      </c>
      <c r="Q739" s="1293"/>
      <c r="R739" s="1225">
        <v>1590</v>
      </c>
      <c r="S739" s="1226">
        <f>Q739*R739</f>
        <v>0</v>
      </c>
      <c r="T739" s="1225">
        <v>0</v>
      </c>
      <c r="U739" s="1226"/>
      <c r="V739" s="1226">
        <f t="shared" si="1059"/>
        <v>0</v>
      </c>
      <c r="W739" s="1293"/>
      <c r="X739" s="1225">
        <v>1590</v>
      </c>
      <c r="Y739" s="1226">
        <f>W739*X739</f>
        <v>0</v>
      </c>
      <c r="Z739" s="1225">
        <v>0</v>
      </c>
      <c r="AA739" s="1226"/>
      <c r="AB739" s="1226">
        <f t="shared" si="1060"/>
        <v>0</v>
      </c>
      <c r="AC739" s="1293"/>
      <c r="AD739" s="1225">
        <v>1590</v>
      </c>
      <c r="AE739" s="1226">
        <f>AC739*AD739</f>
        <v>0</v>
      </c>
      <c r="AF739" s="1225">
        <v>0</v>
      </c>
      <c r="AG739" s="1226"/>
      <c r="AH739" s="1226">
        <f t="shared" si="1061"/>
        <v>0</v>
      </c>
      <c r="AI739" s="1293"/>
      <c r="AJ739" s="1225">
        <v>1590</v>
      </c>
      <c r="AK739" s="1226">
        <f>AI739*AJ739</f>
        <v>0</v>
      </c>
      <c r="AL739" s="1225">
        <v>0</v>
      </c>
      <c r="AM739" s="1226"/>
      <c r="AN739" s="1226">
        <f t="shared" si="1062"/>
        <v>0</v>
      </c>
      <c r="AO739" s="1293"/>
      <c r="AP739" s="1225">
        <v>1590</v>
      </c>
      <c r="AQ739" s="1226">
        <f>AO739*AP739</f>
        <v>0</v>
      </c>
      <c r="AR739" s="1225">
        <v>0</v>
      </c>
      <c r="AS739" s="1226"/>
      <c r="AT739" s="1226">
        <f t="shared" si="1063"/>
        <v>0</v>
      </c>
      <c r="AU739" s="1293"/>
      <c r="AV739" s="1225">
        <v>1590</v>
      </c>
      <c r="AW739" s="1226">
        <f>AU739*AV739</f>
        <v>0</v>
      </c>
      <c r="AX739" s="1225">
        <v>0</v>
      </c>
      <c r="AY739" s="1226"/>
      <c r="AZ739" s="1226">
        <f t="shared" si="1064"/>
        <v>0</v>
      </c>
      <c r="BA739" s="1293"/>
      <c r="BB739" s="1222">
        <v>1590</v>
      </c>
      <c r="BC739" s="1223">
        <f>BA739*BB739</f>
        <v>0</v>
      </c>
      <c r="BD739" s="1222">
        <v>0</v>
      </c>
      <c r="BE739" s="1223"/>
      <c r="BF739" s="1223">
        <f t="shared" si="1065"/>
        <v>0</v>
      </c>
      <c r="BG739" s="1223"/>
      <c r="BH739" s="1166">
        <f t="shared" si="1068"/>
        <v>0</v>
      </c>
      <c r="BI739" s="1222">
        <v>1590</v>
      </c>
      <c r="BJ739" s="1223">
        <f>BH739*BI739</f>
        <v>0</v>
      </c>
      <c r="BK739" s="1222">
        <v>0</v>
      </c>
      <c r="BL739" s="1223"/>
      <c r="BM739" s="1223">
        <f t="shared" si="1066"/>
        <v>0</v>
      </c>
      <c r="BN739" s="1166">
        <f t="shared" si="1069"/>
        <v>67.722000000000008</v>
      </c>
      <c r="BO739" s="1222">
        <v>1590</v>
      </c>
      <c r="BP739" s="1223">
        <f>BN739*BO739</f>
        <v>107677.98000000001</v>
      </c>
      <c r="BQ739" s="1222">
        <v>0</v>
      </c>
      <c r="BR739" s="1223"/>
      <c r="BS739" s="1223">
        <f t="shared" si="1067"/>
        <v>107677.98000000001</v>
      </c>
      <c r="BT739" s="1189"/>
      <c r="BU739" s="1189"/>
      <c r="BV739" s="1189"/>
      <c r="BW739" s="1189"/>
      <c r="BX739" s="1189"/>
      <c r="BY739" s="1189"/>
      <c r="BZ739" s="1189"/>
      <c r="CA739" s="1189"/>
      <c r="CB739" s="1189"/>
      <c r="CC739" s="1189"/>
      <c r="CD739" s="1189"/>
      <c r="CE739" s="1189"/>
      <c r="CF739" s="1189"/>
      <c r="CG739" s="1189"/>
      <c r="CH739" s="1189"/>
      <c r="CI739" s="1189"/>
      <c r="CJ739" s="1189"/>
      <c r="CK739" s="1189"/>
      <c r="CL739" s="1189"/>
      <c r="CM739" s="1189"/>
      <c r="CN739" s="1189"/>
      <c r="CO739" s="1189"/>
      <c r="CP739" s="1189"/>
      <c r="CQ739" s="1189"/>
      <c r="CR739" s="1189"/>
      <c r="CS739" s="1189"/>
      <c r="CT739" s="1189"/>
      <c r="CU739" s="1189"/>
      <c r="CV739" s="1189"/>
      <c r="CW739" s="1189"/>
      <c r="CX739" s="1189"/>
      <c r="CY739" s="1189"/>
      <c r="CZ739" s="1189"/>
      <c r="DA739" s="1189"/>
      <c r="DB739" s="1189"/>
      <c r="DC739" s="1189"/>
      <c r="DD739" s="1189"/>
      <c r="DE739" s="1189"/>
      <c r="DF739" s="1189"/>
      <c r="DG739" s="1189"/>
      <c r="DH739" s="1189"/>
      <c r="DI739" s="1189"/>
      <c r="DJ739" s="1189"/>
      <c r="DK739" s="1189"/>
      <c r="DL739" s="1189"/>
      <c r="DM739" s="1189"/>
      <c r="DN739" s="1189"/>
      <c r="DO739" s="1189"/>
      <c r="DP739" s="1189"/>
      <c r="DQ739" s="1189"/>
      <c r="DR739" s="1189"/>
      <c r="DS739" s="1189"/>
      <c r="DT739" s="1189"/>
      <c r="DU739" s="1189"/>
      <c r="DV739" s="1189"/>
      <c r="DW739" s="1189"/>
      <c r="DX739" s="1189"/>
      <c r="DY739" s="1189"/>
      <c r="DZ739" s="1189"/>
      <c r="EA739" s="1189"/>
      <c r="EB739" s="1189"/>
      <c r="EC739" s="1189"/>
      <c r="ED739" s="1189"/>
      <c r="EE739" s="1189"/>
      <c r="EF739" s="1189"/>
      <c r="EG739" s="1189"/>
      <c r="EH739" s="1189"/>
      <c r="EI739" s="1189"/>
      <c r="EJ739" s="1189"/>
      <c r="EK739" s="1189"/>
      <c r="EL739" s="1189"/>
      <c r="EM739" s="1189"/>
      <c r="EN739" s="1189"/>
      <c r="EO739" s="1189"/>
      <c r="EP739" s="1189"/>
      <c r="EQ739" s="1189"/>
      <c r="ER739" s="1189"/>
      <c r="ES739" s="1189"/>
      <c r="ET739" s="1189"/>
      <c r="EU739" s="1189"/>
      <c r="EV739" s="1189"/>
      <c r="EW739" s="1189"/>
      <c r="EX739" s="1189"/>
      <c r="EY739" s="1189"/>
      <c r="EZ739" s="1189"/>
      <c r="FA739" s="1189"/>
      <c r="FB739" s="1189"/>
      <c r="FC739" s="1189"/>
      <c r="FD739" s="1189"/>
      <c r="FE739" s="1189"/>
      <c r="FF739" s="1189"/>
      <c r="FG739" s="1189"/>
      <c r="FH739" s="1189"/>
      <c r="FI739" s="1189"/>
      <c r="FJ739" s="1189"/>
      <c r="FK739" s="1189"/>
      <c r="FL739" s="1189"/>
      <c r="FM739" s="1189"/>
      <c r="FN739" s="1189"/>
      <c r="FO739" s="1189"/>
      <c r="FP739" s="1189"/>
      <c r="FQ739" s="1189"/>
      <c r="FR739" s="1189"/>
      <c r="FS739" s="1189"/>
      <c r="FT739" s="1189"/>
      <c r="FU739" s="1189"/>
      <c r="FV739" s="1189"/>
      <c r="FW739" s="1189"/>
      <c r="FX739" s="1189"/>
      <c r="FY739" s="1189"/>
      <c r="FZ739" s="1189"/>
      <c r="GA739" s="1189"/>
      <c r="GB739" s="1189"/>
      <c r="GC739" s="1189"/>
      <c r="GD739" s="1189"/>
      <c r="GE739" s="1189"/>
      <c r="GF739" s="1189"/>
      <c r="GG739" s="1189"/>
      <c r="GH739" s="1189"/>
      <c r="GI739" s="1189"/>
      <c r="GJ739" s="1189"/>
      <c r="GK739" s="1189"/>
      <c r="GL739" s="1189"/>
      <c r="GM739" s="1189"/>
      <c r="GN739" s="1189"/>
      <c r="GO739" s="1189"/>
      <c r="GP739" s="1189"/>
      <c r="GQ739" s="1189"/>
      <c r="GR739" s="1189"/>
      <c r="GS739" s="1189"/>
      <c r="GT739" s="1189"/>
      <c r="GU739" s="1189"/>
    </row>
    <row r="740" spans="1:203" s="1189" customFormat="1" ht="28.5" outlineLevel="1" x14ac:dyDescent="0.2">
      <c r="A740" s="1308" t="s">
        <v>1063</v>
      </c>
      <c r="B740" s="1221" t="s">
        <v>1844</v>
      </c>
      <c r="C740" s="1173"/>
      <c r="D740" s="1173"/>
      <c r="E740" s="1222"/>
      <c r="F740" s="1212"/>
      <c r="G740" s="1222"/>
      <c r="H740" s="1212"/>
      <c r="I740" s="1223"/>
      <c r="J740" s="1223"/>
      <c r="K740" s="1224"/>
      <c r="L740" s="1225"/>
      <c r="M740" s="1196"/>
      <c r="N740" s="1225"/>
      <c r="O740" s="1196"/>
      <c r="P740" s="1226"/>
      <c r="Q740" s="1224"/>
      <c r="R740" s="1225"/>
      <c r="S740" s="1196"/>
      <c r="T740" s="1225"/>
      <c r="U740" s="1196"/>
      <c r="V740" s="1226"/>
      <c r="W740" s="1226"/>
      <c r="X740" s="1225"/>
      <c r="Y740" s="1196"/>
      <c r="Z740" s="1225"/>
      <c r="AA740" s="1196"/>
      <c r="AB740" s="1226"/>
      <c r="AC740" s="1224"/>
      <c r="AD740" s="1225"/>
      <c r="AE740" s="1196"/>
      <c r="AF740" s="1225"/>
      <c r="AG740" s="1196"/>
      <c r="AH740" s="1226"/>
      <c r="AI740" s="1224"/>
      <c r="AJ740" s="1225"/>
      <c r="AK740" s="1196"/>
      <c r="AL740" s="1225"/>
      <c r="AM740" s="1196"/>
      <c r="AN740" s="1226"/>
      <c r="AO740" s="1224"/>
      <c r="AP740" s="1225"/>
      <c r="AQ740" s="1196"/>
      <c r="AR740" s="1225"/>
      <c r="AS740" s="1196"/>
      <c r="AT740" s="1226"/>
      <c r="AU740" s="1224"/>
      <c r="AV740" s="1225"/>
      <c r="AW740" s="1196"/>
      <c r="AX740" s="1225"/>
      <c r="AY740" s="1196"/>
      <c r="AZ740" s="1226"/>
      <c r="BA740" s="1224"/>
      <c r="BB740" s="1222"/>
      <c r="BC740" s="1212"/>
      <c r="BD740" s="1222"/>
      <c r="BE740" s="1212"/>
      <c r="BF740" s="1223"/>
      <c r="BG740" s="1223"/>
      <c r="BH740" s="1166">
        <f t="shared" si="1068"/>
        <v>0</v>
      </c>
      <c r="BI740" s="1222"/>
      <c r="BJ740" s="1212"/>
      <c r="BK740" s="1222"/>
      <c r="BL740" s="1212"/>
      <c r="BM740" s="1223"/>
      <c r="BN740" s="1166">
        <f t="shared" si="1069"/>
        <v>0</v>
      </c>
      <c r="BO740" s="1222"/>
      <c r="BP740" s="1212"/>
      <c r="BQ740" s="1222"/>
      <c r="BR740" s="1212"/>
      <c r="BS740" s="1223"/>
    </row>
    <row r="741" spans="1:203" s="1189" customFormat="1" outlineLevel="1" x14ac:dyDescent="0.2">
      <c r="A741" s="1307" t="s">
        <v>1071</v>
      </c>
      <c r="B741" s="1228" t="s">
        <v>1845</v>
      </c>
      <c r="C741" s="1173" t="s">
        <v>1189</v>
      </c>
      <c r="D741" s="1226">
        <v>103</v>
      </c>
      <c r="E741" s="1222">
        <v>2513.16</v>
      </c>
      <c r="F741" s="1223">
        <f>D741*E741</f>
        <v>258855.47999999998</v>
      </c>
      <c r="G741" s="1222">
        <v>6681</v>
      </c>
      <c r="H741" s="1223">
        <f>D741*G741</f>
        <v>688143</v>
      </c>
      <c r="I741" s="1223">
        <f t="shared" ref="I741:I745" si="1070">E741*D741+G741*D741</f>
        <v>946998.48</v>
      </c>
      <c r="J741" s="1223"/>
      <c r="K741" s="1224"/>
      <c r="L741" s="1225">
        <v>2513.16</v>
      </c>
      <c r="M741" s="1226">
        <f>K741*L741</f>
        <v>0</v>
      </c>
      <c r="N741" s="1225">
        <v>6681</v>
      </c>
      <c r="O741" s="1226">
        <f>K741*N741</f>
        <v>0</v>
      </c>
      <c r="P741" s="1226">
        <f t="shared" ref="P741:P745" si="1071">L741*K741+N741*K741</f>
        <v>0</v>
      </c>
      <c r="Q741" s="1224"/>
      <c r="R741" s="1225">
        <v>2513.16</v>
      </c>
      <c r="S741" s="1226">
        <f>Q741*R741</f>
        <v>0</v>
      </c>
      <c r="T741" s="1225">
        <v>6681</v>
      </c>
      <c r="U741" s="1226">
        <f>Q741*T741</f>
        <v>0</v>
      </c>
      <c r="V741" s="1226">
        <f t="shared" ref="V741:V745" si="1072">R741*Q741+T741*Q741</f>
        <v>0</v>
      </c>
      <c r="W741" s="1226">
        <v>97.96</v>
      </c>
      <c r="X741" s="1225">
        <v>2513.16</v>
      </c>
      <c r="Y741" s="1226">
        <f>W741*X741</f>
        <v>246189.15359999996</v>
      </c>
      <c r="Z741" s="1225">
        <v>6681</v>
      </c>
      <c r="AA741" s="1226">
        <f>W741*Z741</f>
        <v>654470.76</v>
      </c>
      <c r="AB741" s="1226">
        <f t="shared" ref="AB741:AB745" si="1073">X741*W741+Z741*W741</f>
        <v>900659.91359999997</v>
      </c>
      <c r="AC741" s="1224"/>
      <c r="AD741" s="1225">
        <v>2513.16</v>
      </c>
      <c r="AE741" s="1226">
        <f>AC741*AD741</f>
        <v>0</v>
      </c>
      <c r="AF741" s="1225">
        <v>6681</v>
      </c>
      <c r="AG741" s="1226">
        <f>AC741*AF741</f>
        <v>0</v>
      </c>
      <c r="AH741" s="1226">
        <f t="shared" ref="AH741:AH745" si="1074">AD741*AC741+AF741*AC741</f>
        <v>0</v>
      </c>
      <c r="AI741" s="1224"/>
      <c r="AJ741" s="1225">
        <v>2513.16</v>
      </c>
      <c r="AK741" s="1226">
        <f>AI741*AJ741</f>
        <v>0</v>
      </c>
      <c r="AL741" s="1225">
        <v>6681</v>
      </c>
      <c r="AM741" s="1226">
        <f>AI741*AL741</f>
        <v>0</v>
      </c>
      <c r="AN741" s="1226">
        <f t="shared" ref="AN741:AN745" si="1075">AJ741*AI741+AL741*AI741</f>
        <v>0</v>
      </c>
      <c r="AO741" s="1224"/>
      <c r="AP741" s="1225">
        <v>2513.16</v>
      </c>
      <c r="AQ741" s="1226">
        <f>AO741*AP741</f>
        <v>0</v>
      </c>
      <c r="AR741" s="1225">
        <v>6681</v>
      </c>
      <c r="AS741" s="1226">
        <f>AO741*AR741</f>
        <v>0</v>
      </c>
      <c r="AT741" s="1226">
        <f t="shared" ref="AT741:AT745" si="1076">AP741*AO741+AR741*AO741</f>
        <v>0</v>
      </c>
      <c r="AU741" s="1224"/>
      <c r="AV741" s="1225">
        <v>2513.16</v>
      </c>
      <c r="AW741" s="1226">
        <f>AU741*AV741</f>
        <v>0</v>
      </c>
      <c r="AX741" s="1225">
        <v>6681</v>
      </c>
      <c r="AY741" s="1226">
        <f>AU741*AX741</f>
        <v>0</v>
      </c>
      <c r="AZ741" s="1226">
        <f t="shared" ref="AZ741:AZ745" si="1077">AV741*AU741+AX741*AU741</f>
        <v>0</v>
      </c>
      <c r="BA741" s="1224"/>
      <c r="BB741" s="1222">
        <v>2513.16</v>
      </c>
      <c r="BC741" s="1223">
        <f>BA741*BB741</f>
        <v>0</v>
      </c>
      <c r="BD741" s="1222">
        <v>6681</v>
      </c>
      <c r="BE741" s="1223">
        <f>BA741*BD741</f>
        <v>0</v>
      </c>
      <c r="BF741" s="1223">
        <f t="shared" ref="BF741:BF745" si="1078">BB741*BA741+BD741*BA741</f>
        <v>0</v>
      </c>
      <c r="BG741" s="1223"/>
      <c r="BH741" s="1166">
        <f t="shared" si="1068"/>
        <v>97.96</v>
      </c>
      <c r="BI741" s="1222">
        <v>2513.16</v>
      </c>
      <c r="BJ741" s="1223">
        <f>BH741*BI741</f>
        <v>246189.15359999996</v>
      </c>
      <c r="BK741" s="1222">
        <v>6681</v>
      </c>
      <c r="BL741" s="1223">
        <f>BH741*BK741</f>
        <v>654470.76</v>
      </c>
      <c r="BM741" s="1223">
        <f t="shared" ref="BM741:BM745" si="1079">BI741*BH741+BK741*BH741</f>
        <v>900659.91359999997</v>
      </c>
      <c r="BN741" s="1166">
        <f t="shared" si="1069"/>
        <v>5.0400000000000063</v>
      </c>
      <c r="BO741" s="1222">
        <v>2513.16</v>
      </c>
      <c r="BP741" s="1223">
        <f>BN741*BO741</f>
        <v>12666.326400000014</v>
      </c>
      <c r="BQ741" s="1222">
        <v>6681</v>
      </c>
      <c r="BR741" s="1223">
        <f>BN741*BQ741</f>
        <v>33672.240000000042</v>
      </c>
      <c r="BS741" s="1223">
        <f t="shared" ref="BS741:BS745" si="1080">BO741*BN741+BQ741*BN741</f>
        <v>46338.566400000054</v>
      </c>
    </row>
    <row r="742" spans="1:203" s="1189" customFormat="1" hidden="1" outlineLevel="1" x14ac:dyDescent="0.2">
      <c r="A742" s="1307" t="s">
        <v>1072</v>
      </c>
      <c r="B742" s="1228" t="s">
        <v>1846</v>
      </c>
      <c r="C742" s="1173" t="s">
        <v>1189</v>
      </c>
      <c r="D742" s="1226">
        <f>129.78-D741</f>
        <v>26.78</v>
      </c>
      <c r="E742" s="1222">
        <v>0</v>
      </c>
      <c r="F742" s="1223"/>
      <c r="G742" s="1222">
        <v>6681</v>
      </c>
      <c r="H742" s="1223">
        <f>D742*G742</f>
        <v>178917.18000000002</v>
      </c>
      <c r="I742" s="1223">
        <f t="shared" si="1070"/>
        <v>178917.18000000002</v>
      </c>
      <c r="J742" s="1223"/>
      <c r="K742" s="1224"/>
      <c r="L742" s="1225">
        <v>0</v>
      </c>
      <c r="M742" s="1226"/>
      <c r="N742" s="1225">
        <v>6681</v>
      </c>
      <c r="O742" s="1226">
        <f>K742*N742</f>
        <v>0</v>
      </c>
      <c r="P742" s="1226">
        <f t="shared" si="1071"/>
        <v>0</v>
      </c>
      <c r="Q742" s="1224"/>
      <c r="R742" s="1225">
        <v>0</v>
      </c>
      <c r="S742" s="1226"/>
      <c r="T742" s="1225">
        <v>6681</v>
      </c>
      <c r="U742" s="1226">
        <f>Q742*T742</f>
        <v>0</v>
      </c>
      <c r="V742" s="1226">
        <f t="shared" si="1072"/>
        <v>0</v>
      </c>
      <c r="W742" s="1226"/>
      <c r="X742" s="1225">
        <v>0</v>
      </c>
      <c r="Y742" s="1226"/>
      <c r="Z742" s="1225">
        <v>6681</v>
      </c>
      <c r="AA742" s="1226">
        <f>W742*Z742</f>
        <v>0</v>
      </c>
      <c r="AB742" s="1226">
        <f t="shared" si="1073"/>
        <v>0</v>
      </c>
      <c r="AC742" s="1224"/>
      <c r="AD742" s="1225">
        <v>0</v>
      </c>
      <c r="AE742" s="1226"/>
      <c r="AF742" s="1225">
        <v>6681</v>
      </c>
      <c r="AG742" s="1226">
        <f>AC742*AF742</f>
        <v>0</v>
      </c>
      <c r="AH742" s="1226">
        <f t="shared" si="1074"/>
        <v>0</v>
      </c>
      <c r="AI742" s="1224"/>
      <c r="AJ742" s="1225">
        <v>0</v>
      </c>
      <c r="AK742" s="1226"/>
      <c r="AL742" s="1225">
        <v>6681</v>
      </c>
      <c r="AM742" s="1226">
        <f>AI742*AL742</f>
        <v>0</v>
      </c>
      <c r="AN742" s="1226">
        <f t="shared" si="1075"/>
        <v>0</v>
      </c>
      <c r="AO742" s="1224"/>
      <c r="AP742" s="1225">
        <v>0</v>
      </c>
      <c r="AQ742" s="1226"/>
      <c r="AR742" s="1225">
        <v>6681</v>
      </c>
      <c r="AS742" s="1226">
        <f>AO742*AR742</f>
        <v>0</v>
      </c>
      <c r="AT742" s="1226">
        <f t="shared" si="1076"/>
        <v>0</v>
      </c>
      <c r="AU742" s="1224"/>
      <c r="AV742" s="1225">
        <v>0</v>
      </c>
      <c r="AW742" s="1226"/>
      <c r="AX742" s="1225">
        <v>6681</v>
      </c>
      <c r="AY742" s="1226">
        <f>AU742*AX742</f>
        <v>0</v>
      </c>
      <c r="AZ742" s="1226">
        <f t="shared" si="1077"/>
        <v>0</v>
      </c>
      <c r="BA742" s="1224"/>
      <c r="BB742" s="1222">
        <v>0</v>
      </c>
      <c r="BC742" s="1223"/>
      <c r="BD742" s="1222">
        <v>6681</v>
      </c>
      <c r="BE742" s="1223">
        <f>BA742*BD742</f>
        <v>0</v>
      </c>
      <c r="BF742" s="1223">
        <f t="shared" si="1078"/>
        <v>0</v>
      </c>
      <c r="BG742" s="1223"/>
      <c r="BH742" s="1166">
        <f t="shared" si="1068"/>
        <v>0</v>
      </c>
      <c r="BI742" s="1222">
        <v>0</v>
      </c>
      <c r="BJ742" s="1223"/>
      <c r="BK742" s="1222">
        <v>6681</v>
      </c>
      <c r="BL742" s="1223">
        <f>BH742*BK742</f>
        <v>0</v>
      </c>
      <c r="BM742" s="1223">
        <f t="shared" si="1079"/>
        <v>0</v>
      </c>
      <c r="BN742" s="1166">
        <f t="shared" si="1069"/>
        <v>26.78</v>
      </c>
      <c r="BO742" s="1222">
        <v>0</v>
      </c>
      <c r="BP742" s="1223"/>
      <c r="BQ742" s="1222">
        <v>6681</v>
      </c>
      <c r="BR742" s="1223">
        <f>BN742*BQ742</f>
        <v>178917.18000000002</v>
      </c>
      <c r="BS742" s="1223">
        <f t="shared" si="1080"/>
        <v>178917.18000000002</v>
      </c>
    </row>
    <row r="743" spans="1:203" s="1189" customFormat="1" outlineLevel="1" x14ac:dyDescent="0.2">
      <c r="A743" s="1307" t="s">
        <v>1073</v>
      </c>
      <c r="B743" s="1228" t="s">
        <v>568</v>
      </c>
      <c r="C743" s="1173" t="s">
        <v>1189</v>
      </c>
      <c r="D743" s="1226">
        <v>60</v>
      </c>
      <c r="E743" s="1222">
        <v>2333.7600000000002</v>
      </c>
      <c r="F743" s="1223">
        <f>D743*E743</f>
        <v>140025.60000000001</v>
      </c>
      <c r="G743" s="1222">
        <v>2161.5</v>
      </c>
      <c r="H743" s="1223">
        <f>D743*G743</f>
        <v>129690</v>
      </c>
      <c r="I743" s="1223">
        <f t="shared" si="1070"/>
        <v>269715.59999999998</v>
      </c>
      <c r="J743" s="1223"/>
      <c r="K743" s="1224"/>
      <c r="L743" s="1225">
        <v>2333.7600000000002</v>
      </c>
      <c r="M743" s="1226">
        <f>K743*L743</f>
        <v>0</v>
      </c>
      <c r="N743" s="1225">
        <v>2161.5</v>
      </c>
      <c r="O743" s="1226">
        <f>K743*N743</f>
        <v>0</v>
      </c>
      <c r="P743" s="1226">
        <f t="shared" si="1071"/>
        <v>0</v>
      </c>
      <c r="Q743" s="1224"/>
      <c r="R743" s="1225">
        <v>2333.7600000000002</v>
      </c>
      <c r="S743" s="1226">
        <f>Q743*R743</f>
        <v>0</v>
      </c>
      <c r="T743" s="1225">
        <v>2161.5</v>
      </c>
      <c r="U743" s="1226">
        <f>Q743*T743</f>
        <v>0</v>
      </c>
      <c r="V743" s="1226">
        <f t="shared" si="1072"/>
        <v>0</v>
      </c>
      <c r="W743" s="1226">
        <v>60</v>
      </c>
      <c r="X743" s="1225">
        <v>2333.7600000000002</v>
      </c>
      <c r="Y743" s="1226">
        <f>W743*X743</f>
        <v>140025.60000000001</v>
      </c>
      <c r="Z743" s="1225">
        <v>2161.5</v>
      </c>
      <c r="AA743" s="1226">
        <f>W743*Z743</f>
        <v>129690</v>
      </c>
      <c r="AB743" s="1226">
        <f t="shared" si="1073"/>
        <v>269715.59999999998</v>
      </c>
      <c r="AC743" s="1224"/>
      <c r="AD743" s="1225">
        <v>2333.7600000000002</v>
      </c>
      <c r="AE743" s="1226">
        <f>AC743*AD743</f>
        <v>0</v>
      </c>
      <c r="AF743" s="1225">
        <v>2161.5</v>
      </c>
      <c r="AG743" s="1226">
        <f>AC743*AF743</f>
        <v>0</v>
      </c>
      <c r="AH743" s="1226">
        <f t="shared" si="1074"/>
        <v>0</v>
      </c>
      <c r="AI743" s="1224"/>
      <c r="AJ743" s="1225">
        <v>2333.7600000000002</v>
      </c>
      <c r="AK743" s="1226">
        <f>AI743*AJ743</f>
        <v>0</v>
      </c>
      <c r="AL743" s="1225">
        <v>2161.5</v>
      </c>
      <c r="AM743" s="1226">
        <f>AI743*AL743</f>
        <v>0</v>
      </c>
      <c r="AN743" s="1226">
        <f t="shared" si="1075"/>
        <v>0</v>
      </c>
      <c r="AO743" s="1224"/>
      <c r="AP743" s="1225">
        <v>2333.7600000000002</v>
      </c>
      <c r="AQ743" s="1226">
        <f>AO743*AP743</f>
        <v>0</v>
      </c>
      <c r="AR743" s="1225">
        <v>2161.5</v>
      </c>
      <c r="AS743" s="1226">
        <f>AO743*AR743</f>
        <v>0</v>
      </c>
      <c r="AT743" s="1226">
        <f t="shared" si="1076"/>
        <v>0</v>
      </c>
      <c r="AU743" s="1224"/>
      <c r="AV743" s="1225">
        <v>2333.7600000000002</v>
      </c>
      <c r="AW743" s="1226">
        <f>AU743*AV743</f>
        <v>0</v>
      </c>
      <c r="AX743" s="1225">
        <v>2161.5</v>
      </c>
      <c r="AY743" s="1226">
        <f>AU743*AX743</f>
        <v>0</v>
      </c>
      <c r="AZ743" s="1226">
        <f t="shared" si="1077"/>
        <v>0</v>
      </c>
      <c r="BA743" s="1224"/>
      <c r="BB743" s="1222">
        <v>2333.7600000000002</v>
      </c>
      <c r="BC743" s="1223">
        <f>BA743*BB743</f>
        <v>0</v>
      </c>
      <c r="BD743" s="1222">
        <v>2161.5</v>
      </c>
      <c r="BE743" s="1223">
        <f>BA743*BD743</f>
        <v>0</v>
      </c>
      <c r="BF743" s="1223">
        <f t="shared" si="1078"/>
        <v>0</v>
      </c>
      <c r="BG743" s="1223"/>
      <c r="BH743" s="1166">
        <f t="shared" si="1068"/>
        <v>60</v>
      </c>
      <c r="BI743" s="1222">
        <v>2333.7600000000002</v>
      </c>
      <c r="BJ743" s="1223">
        <f>BH743*BI743</f>
        <v>140025.60000000001</v>
      </c>
      <c r="BK743" s="1222">
        <v>2161.5</v>
      </c>
      <c r="BL743" s="1223">
        <f>BH743*BK743</f>
        <v>129690</v>
      </c>
      <c r="BM743" s="1223">
        <f t="shared" si="1079"/>
        <v>269715.59999999998</v>
      </c>
      <c r="BN743" s="1166">
        <f t="shared" si="1069"/>
        <v>0</v>
      </c>
      <c r="BO743" s="1222">
        <v>2333.7600000000002</v>
      </c>
      <c r="BP743" s="1223">
        <f>BN743*BO743</f>
        <v>0</v>
      </c>
      <c r="BQ743" s="1222">
        <v>2161.5</v>
      </c>
      <c r="BR743" s="1223">
        <f>BN743*BQ743</f>
        <v>0</v>
      </c>
      <c r="BS743" s="1223">
        <f t="shared" si="1080"/>
        <v>0</v>
      </c>
    </row>
    <row r="744" spans="1:203" s="1189" customFormat="1" hidden="1" outlineLevel="1" x14ac:dyDescent="0.2">
      <c r="A744" s="1307" t="s">
        <v>1074</v>
      </c>
      <c r="B744" s="1228" t="s">
        <v>1847</v>
      </c>
      <c r="C744" s="1173" t="s">
        <v>1189</v>
      </c>
      <c r="D744" s="1226">
        <v>12</v>
      </c>
      <c r="E744" s="1222">
        <v>0</v>
      </c>
      <c r="F744" s="1223"/>
      <c r="G744" s="1222">
        <v>2161.5</v>
      </c>
      <c r="H744" s="1223">
        <f>D744*G744</f>
        <v>25938</v>
      </c>
      <c r="I744" s="1223">
        <f t="shared" si="1070"/>
        <v>25938</v>
      </c>
      <c r="J744" s="1223"/>
      <c r="K744" s="1224"/>
      <c r="L744" s="1225">
        <v>0</v>
      </c>
      <c r="M744" s="1226"/>
      <c r="N744" s="1225">
        <v>2161.5</v>
      </c>
      <c r="O744" s="1226">
        <f>K744*N744</f>
        <v>0</v>
      </c>
      <c r="P744" s="1226">
        <f t="shared" si="1071"/>
        <v>0</v>
      </c>
      <c r="Q744" s="1224"/>
      <c r="R744" s="1225">
        <v>0</v>
      </c>
      <c r="S744" s="1226"/>
      <c r="T744" s="1225">
        <v>2161.5</v>
      </c>
      <c r="U744" s="1226">
        <f>Q744*T744</f>
        <v>0</v>
      </c>
      <c r="V744" s="1226">
        <f t="shared" si="1072"/>
        <v>0</v>
      </c>
      <c r="W744" s="1226"/>
      <c r="X744" s="1225">
        <v>0</v>
      </c>
      <c r="Y744" s="1226"/>
      <c r="Z744" s="1225">
        <v>2161.5</v>
      </c>
      <c r="AA744" s="1226">
        <f>W744*Z744</f>
        <v>0</v>
      </c>
      <c r="AB744" s="1226">
        <f t="shared" si="1073"/>
        <v>0</v>
      </c>
      <c r="AC744" s="1224"/>
      <c r="AD744" s="1225">
        <v>0</v>
      </c>
      <c r="AE744" s="1226"/>
      <c r="AF744" s="1225">
        <v>2161.5</v>
      </c>
      <c r="AG744" s="1226">
        <f>AC744*AF744</f>
        <v>0</v>
      </c>
      <c r="AH744" s="1226">
        <f t="shared" si="1074"/>
        <v>0</v>
      </c>
      <c r="AI744" s="1224"/>
      <c r="AJ744" s="1225">
        <v>0</v>
      </c>
      <c r="AK744" s="1226"/>
      <c r="AL744" s="1225">
        <v>2161.5</v>
      </c>
      <c r="AM744" s="1226">
        <f>AI744*AL744</f>
        <v>0</v>
      </c>
      <c r="AN744" s="1226">
        <f t="shared" si="1075"/>
        <v>0</v>
      </c>
      <c r="AO744" s="1224"/>
      <c r="AP744" s="1225">
        <v>0</v>
      </c>
      <c r="AQ744" s="1226"/>
      <c r="AR744" s="1225">
        <v>2161.5</v>
      </c>
      <c r="AS744" s="1226">
        <f>AO744*AR744</f>
        <v>0</v>
      </c>
      <c r="AT744" s="1226">
        <f t="shared" si="1076"/>
        <v>0</v>
      </c>
      <c r="AU744" s="1224"/>
      <c r="AV744" s="1225">
        <v>0</v>
      </c>
      <c r="AW744" s="1226"/>
      <c r="AX744" s="1225">
        <v>2161.5</v>
      </c>
      <c r="AY744" s="1226">
        <f>AU744*AX744</f>
        <v>0</v>
      </c>
      <c r="AZ744" s="1226">
        <f t="shared" si="1077"/>
        <v>0</v>
      </c>
      <c r="BA744" s="1224"/>
      <c r="BB744" s="1222">
        <v>0</v>
      </c>
      <c r="BC744" s="1223"/>
      <c r="BD744" s="1222">
        <v>2161.5</v>
      </c>
      <c r="BE744" s="1223">
        <f>BA744*BD744</f>
        <v>0</v>
      </c>
      <c r="BF744" s="1223">
        <f t="shared" si="1078"/>
        <v>0</v>
      </c>
      <c r="BG744" s="1223"/>
      <c r="BH744" s="1166">
        <f t="shared" si="1068"/>
        <v>0</v>
      </c>
      <c r="BI744" s="1222">
        <v>0</v>
      </c>
      <c r="BJ744" s="1223"/>
      <c r="BK744" s="1222">
        <v>2161.5</v>
      </c>
      <c r="BL744" s="1223">
        <f>BH744*BK744</f>
        <v>0</v>
      </c>
      <c r="BM744" s="1223">
        <f t="shared" si="1079"/>
        <v>0</v>
      </c>
      <c r="BN744" s="1166">
        <f t="shared" si="1069"/>
        <v>12</v>
      </c>
      <c r="BO744" s="1222">
        <v>0</v>
      </c>
      <c r="BP744" s="1223"/>
      <c r="BQ744" s="1222">
        <v>2161.5</v>
      </c>
      <c r="BR744" s="1223">
        <f>BN744*BQ744</f>
        <v>25938</v>
      </c>
      <c r="BS744" s="1223">
        <f t="shared" si="1080"/>
        <v>25938</v>
      </c>
    </row>
    <row r="745" spans="1:203" s="1189" customFormat="1" outlineLevel="1" x14ac:dyDescent="0.2">
      <c r="A745" s="1307" t="s">
        <v>1848</v>
      </c>
      <c r="B745" s="1228" t="s">
        <v>1849</v>
      </c>
      <c r="C745" s="1173" t="s">
        <v>32</v>
      </c>
      <c r="D745" s="1173">
        <v>82.49</v>
      </c>
      <c r="E745" s="1222">
        <v>46.8</v>
      </c>
      <c r="F745" s="1223">
        <f>D745*E745</f>
        <v>3860.5319999999997</v>
      </c>
      <c r="G745" s="1222">
        <v>450</v>
      </c>
      <c r="H745" s="1223">
        <f>D745*G745</f>
        <v>37120.5</v>
      </c>
      <c r="I745" s="1223">
        <f t="shared" si="1070"/>
        <v>40981.031999999999</v>
      </c>
      <c r="J745" s="1223"/>
      <c r="K745" s="1224"/>
      <c r="L745" s="1225">
        <v>46.8</v>
      </c>
      <c r="M745" s="1226">
        <f>K745*L745</f>
        <v>0</v>
      </c>
      <c r="N745" s="1225">
        <v>450</v>
      </c>
      <c r="O745" s="1226">
        <f>K745*N745</f>
        <v>0</v>
      </c>
      <c r="P745" s="1226">
        <f t="shared" si="1071"/>
        <v>0</v>
      </c>
      <c r="Q745" s="1224"/>
      <c r="R745" s="1225">
        <v>46.8</v>
      </c>
      <c r="S745" s="1226">
        <f>Q745*R745</f>
        <v>0</v>
      </c>
      <c r="T745" s="1225">
        <v>450</v>
      </c>
      <c r="U745" s="1226">
        <f>Q745*T745</f>
        <v>0</v>
      </c>
      <c r="V745" s="1226">
        <f t="shared" si="1072"/>
        <v>0</v>
      </c>
      <c r="W745" s="1226">
        <v>82.49</v>
      </c>
      <c r="X745" s="1225">
        <v>46.8</v>
      </c>
      <c r="Y745" s="1226">
        <f>W745*X745</f>
        <v>3860.5319999999997</v>
      </c>
      <c r="Z745" s="1225">
        <v>450</v>
      </c>
      <c r="AA745" s="1226">
        <f>W745*Z745</f>
        <v>37120.5</v>
      </c>
      <c r="AB745" s="1226">
        <f t="shared" si="1073"/>
        <v>40981.031999999999</v>
      </c>
      <c r="AC745" s="1224"/>
      <c r="AD745" s="1225">
        <v>46.8</v>
      </c>
      <c r="AE745" s="1226">
        <f>AC745*AD745</f>
        <v>0</v>
      </c>
      <c r="AF745" s="1225">
        <v>450</v>
      </c>
      <c r="AG745" s="1226">
        <f>AC745*AF745</f>
        <v>0</v>
      </c>
      <c r="AH745" s="1226">
        <f t="shared" si="1074"/>
        <v>0</v>
      </c>
      <c r="AI745" s="1224"/>
      <c r="AJ745" s="1225">
        <v>46.8</v>
      </c>
      <c r="AK745" s="1226">
        <f>AI745*AJ745</f>
        <v>0</v>
      </c>
      <c r="AL745" s="1225">
        <v>450</v>
      </c>
      <c r="AM745" s="1226">
        <f>AI745*AL745</f>
        <v>0</v>
      </c>
      <c r="AN745" s="1226">
        <f t="shared" si="1075"/>
        <v>0</v>
      </c>
      <c r="AO745" s="1224"/>
      <c r="AP745" s="1225">
        <v>46.8</v>
      </c>
      <c r="AQ745" s="1226">
        <f>AO745*AP745</f>
        <v>0</v>
      </c>
      <c r="AR745" s="1225">
        <v>450</v>
      </c>
      <c r="AS745" s="1226">
        <f>AO745*AR745</f>
        <v>0</v>
      </c>
      <c r="AT745" s="1226">
        <f t="shared" si="1076"/>
        <v>0</v>
      </c>
      <c r="AU745" s="1224"/>
      <c r="AV745" s="1225">
        <v>46.8</v>
      </c>
      <c r="AW745" s="1226">
        <f>AU745*AV745</f>
        <v>0</v>
      </c>
      <c r="AX745" s="1225">
        <v>450</v>
      </c>
      <c r="AY745" s="1226">
        <f>AU745*AX745</f>
        <v>0</v>
      </c>
      <c r="AZ745" s="1226">
        <f t="shared" si="1077"/>
        <v>0</v>
      </c>
      <c r="BA745" s="1224"/>
      <c r="BB745" s="1222">
        <v>46.8</v>
      </c>
      <c r="BC745" s="1223">
        <f>BA745*BB745</f>
        <v>0</v>
      </c>
      <c r="BD745" s="1222">
        <v>450</v>
      </c>
      <c r="BE745" s="1223">
        <f>BA745*BD745</f>
        <v>0</v>
      </c>
      <c r="BF745" s="1223">
        <f t="shared" si="1078"/>
        <v>0</v>
      </c>
      <c r="BG745" s="1223"/>
      <c r="BH745" s="1166">
        <f t="shared" si="1068"/>
        <v>82.49</v>
      </c>
      <c r="BI745" s="1222">
        <v>46.8</v>
      </c>
      <c r="BJ745" s="1223">
        <f>BH745*BI745</f>
        <v>3860.5319999999997</v>
      </c>
      <c r="BK745" s="1222">
        <v>450</v>
      </c>
      <c r="BL745" s="1223">
        <f>BH745*BK745</f>
        <v>37120.5</v>
      </c>
      <c r="BM745" s="1223">
        <f t="shared" si="1079"/>
        <v>40981.031999999999</v>
      </c>
      <c r="BN745" s="1166">
        <f t="shared" si="1069"/>
        <v>0</v>
      </c>
      <c r="BO745" s="1222">
        <v>46.8</v>
      </c>
      <c r="BP745" s="1223">
        <f>BN745*BO745</f>
        <v>0</v>
      </c>
      <c r="BQ745" s="1222">
        <v>450</v>
      </c>
      <c r="BR745" s="1223">
        <f>BN745*BQ745</f>
        <v>0</v>
      </c>
      <c r="BS745" s="1223">
        <f t="shared" si="1080"/>
        <v>0</v>
      </c>
    </row>
    <row r="746" spans="1:203" ht="15" outlineLevel="1" x14ac:dyDescent="0.2">
      <c r="A746" s="1308" t="s">
        <v>1850</v>
      </c>
      <c r="B746" s="1221" t="s">
        <v>570</v>
      </c>
      <c r="C746" s="1173"/>
      <c r="D746" s="1173"/>
      <c r="E746" s="1222"/>
      <c r="F746" s="1212"/>
      <c r="G746" s="1222"/>
      <c r="H746" s="1212"/>
      <c r="I746" s="1223"/>
      <c r="J746" s="1223"/>
      <c r="K746" s="1224"/>
      <c r="L746" s="1225"/>
      <c r="M746" s="1196"/>
      <c r="N746" s="1225"/>
      <c r="O746" s="1196"/>
      <c r="P746" s="1226"/>
      <c r="Q746" s="1224"/>
      <c r="R746" s="1225"/>
      <c r="S746" s="1196"/>
      <c r="T746" s="1225"/>
      <c r="U746" s="1196"/>
      <c r="V746" s="1226"/>
      <c r="W746" s="1226"/>
      <c r="X746" s="1225"/>
      <c r="Y746" s="1196"/>
      <c r="Z746" s="1225"/>
      <c r="AA746" s="1196"/>
      <c r="AB746" s="1226"/>
      <c r="AC746" s="1224"/>
      <c r="AD746" s="1225"/>
      <c r="AE746" s="1196"/>
      <c r="AF746" s="1225"/>
      <c r="AG746" s="1196"/>
      <c r="AH746" s="1226"/>
      <c r="AI746" s="1224"/>
      <c r="AJ746" s="1225"/>
      <c r="AK746" s="1196"/>
      <c r="AL746" s="1225"/>
      <c r="AM746" s="1196"/>
      <c r="AN746" s="1226"/>
      <c r="AO746" s="1224"/>
      <c r="AP746" s="1225"/>
      <c r="AQ746" s="1196"/>
      <c r="AR746" s="1225"/>
      <c r="AS746" s="1196"/>
      <c r="AT746" s="1226"/>
      <c r="AU746" s="1224"/>
      <c r="AV746" s="1225"/>
      <c r="AW746" s="1196"/>
      <c r="AX746" s="1225"/>
      <c r="AY746" s="1196"/>
      <c r="AZ746" s="1226"/>
      <c r="BA746" s="1224"/>
      <c r="BB746" s="1222"/>
      <c r="BC746" s="1212"/>
      <c r="BD746" s="1222"/>
      <c r="BE746" s="1212"/>
      <c r="BF746" s="1223"/>
      <c r="BG746" s="1223"/>
      <c r="BH746" s="1166">
        <f t="shared" si="1068"/>
        <v>0</v>
      </c>
      <c r="BI746" s="1222"/>
      <c r="BJ746" s="1212"/>
      <c r="BK746" s="1222"/>
      <c r="BL746" s="1212"/>
      <c r="BM746" s="1223"/>
      <c r="BN746" s="1166">
        <f t="shared" si="1069"/>
        <v>0</v>
      </c>
      <c r="BO746" s="1222"/>
      <c r="BP746" s="1212"/>
      <c r="BQ746" s="1222"/>
      <c r="BR746" s="1212"/>
      <c r="BS746" s="1223"/>
    </row>
    <row r="747" spans="1:203" s="1236" customFormat="1" ht="60.75" customHeight="1" outlineLevel="1" x14ac:dyDescent="0.2">
      <c r="A747" s="1307" t="s">
        <v>1851</v>
      </c>
      <c r="B747" s="1252" t="s">
        <v>1852</v>
      </c>
      <c r="C747" s="1226" t="s">
        <v>32</v>
      </c>
      <c r="D747" s="1226">
        <v>82.49</v>
      </c>
      <c r="E747" s="1223">
        <v>2475.7199999999998</v>
      </c>
      <c r="F747" s="1223">
        <f t="shared" ref="F747:F752" si="1081">D747*E747</f>
        <v>204222.14279999997</v>
      </c>
      <c r="G747" s="1223">
        <v>60348.14</v>
      </c>
      <c r="H747" s="1223">
        <f>D747*G747</f>
        <v>4978118.0685999999</v>
      </c>
      <c r="I747" s="1223">
        <f t="shared" ref="I747:I752" si="1082">E747*D747+G747*D747</f>
        <v>5182340.2113999994</v>
      </c>
      <c r="J747" s="1223"/>
      <c r="K747" s="1224"/>
      <c r="L747" s="1226">
        <v>2475.7199999999998</v>
      </c>
      <c r="M747" s="1226">
        <f t="shared" ref="M747:M752" si="1083">K747*L747</f>
        <v>0</v>
      </c>
      <c r="N747" s="1226">
        <v>60348.14</v>
      </c>
      <c r="O747" s="1226">
        <f>K747*N747</f>
        <v>0</v>
      </c>
      <c r="P747" s="1226">
        <f t="shared" ref="P747:P752" si="1084">L747*K747+N747*K747</f>
        <v>0</v>
      </c>
      <c r="Q747" s="1224"/>
      <c r="R747" s="1226">
        <v>2475.7199999999998</v>
      </c>
      <c r="S747" s="1226">
        <f t="shared" ref="S747:S752" si="1085">Q747*R747</f>
        <v>0</v>
      </c>
      <c r="T747" s="1226">
        <v>60348.14</v>
      </c>
      <c r="U747" s="1226">
        <f>Q747*T747</f>
        <v>0</v>
      </c>
      <c r="V747" s="1226">
        <f t="shared" ref="V747:V752" si="1086">R747*Q747+T747*Q747</f>
        <v>0</v>
      </c>
      <c r="W747" s="1226">
        <f>D747</f>
        <v>82.49</v>
      </c>
      <c r="X747" s="1226">
        <v>2475.7199999999998</v>
      </c>
      <c r="Y747" s="1226">
        <f t="shared" ref="Y747:Y752" si="1087">W747*X747</f>
        <v>204222.14279999997</v>
      </c>
      <c r="Z747" s="1226">
        <v>60348.14</v>
      </c>
      <c r="AA747" s="1226">
        <f>W747*Z747</f>
        <v>4978118.0685999999</v>
      </c>
      <c r="AB747" s="1226">
        <f t="shared" ref="AB747:AB752" si="1088">X747*W747+Z747*W747</f>
        <v>5182340.2113999994</v>
      </c>
      <c r="AC747" s="1224"/>
      <c r="AD747" s="1226">
        <v>2475.7199999999998</v>
      </c>
      <c r="AE747" s="1226">
        <f t="shared" ref="AE747:AE752" si="1089">AC747*AD747</f>
        <v>0</v>
      </c>
      <c r="AF747" s="1226">
        <v>60348.14</v>
      </c>
      <c r="AG747" s="1226">
        <f>AC747*AF747</f>
        <v>0</v>
      </c>
      <c r="AH747" s="1226">
        <f t="shared" ref="AH747:AH752" si="1090">AD747*AC747+AF747*AC747</f>
        <v>0</v>
      </c>
      <c r="AI747" s="1224"/>
      <c r="AJ747" s="1226">
        <v>2475.7199999999998</v>
      </c>
      <c r="AK747" s="1226">
        <f t="shared" ref="AK747:AK752" si="1091">AI747*AJ747</f>
        <v>0</v>
      </c>
      <c r="AL747" s="1226">
        <v>60348.14</v>
      </c>
      <c r="AM747" s="1226">
        <f>AI747*AL747</f>
        <v>0</v>
      </c>
      <c r="AN747" s="1226">
        <f t="shared" ref="AN747:AN752" si="1092">AJ747*AI747+AL747*AI747</f>
        <v>0</v>
      </c>
      <c r="AO747" s="1224"/>
      <c r="AP747" s="1226">
        <v>2475.7199999999998</v>
      </c>
      <c r="AQ747" s="1226">
        <f t="shared" ref="AQ747:AQ752" si="1093">AO747*AP747</f>
        <v>0</v>
      </c>
      <c r="AR747" s="1226">
        <v>60348.14</v>
      </c>
      <c r="AS747" s="1226">
        <f>AO747*AR747</f>
        <v>0</v>
      </c>
      <c r="AT747" s="1226">
        <f t="shared" ref="AT747:AT752" si="1094">AP747*AO747+AR747*AO747</f>
        <v>0</v>
      </c>
      <c r="AU747" s="1224"/>
      <c r="AV747" s="1226">
        <v>2475.7199999999998</v>
      </c>
      <c r="AW747" s="1226">
        <f t="shared" ref="AW747:AW752" si="1095">AU747*AV747</f>
        <v>0</v>
      </c>
      <c r="AX747" s="1226">
        <v>60348.14</v>
      </c>
      <c r="AY747" s="1226">
        <f>AU747*AX747</f>
        <v>0</v>
      </c>
      <c r="AZ747" s="1226">
        <f t="shared" ref="AZ747:AZ752" si="1096">AV747*AU747+AX747*AU747</f>
        <v>0</v>
      </c>
      <c r="BA747" s="1224"/>
      <c r="BB747" s="1223">
        <v>2475.7199999999998</v>
      </c>
      <c r="BC747" s="1223">
        <f t="shared" ref="BC747:BC752" si="1097">BA747*BB747</f>
        <v>0</v>
      </c>
      <c r="BD747" s="1223">
        <v>60348.14</v>
      </c>
      <c r="BE747" s="1223">
        <f>BA747*BD747</f>
        <v>0</v>
      </c>
      <c r="BF747" s="1223">
        <f t="shared" ref="BF747:BF752" si="1098">BB747*BA747+BD747*BA747</f>
        <v>0</v>
      </c>
      <c r="BG747" s="1223"/>
      <c r="BH747" s="1166">
        <f t="shared" si="1068"/>
        <v>82.49</v>
      </c>
      <c r="BI747" s="1223">
        <v>2475.7199999999998</v>
      </c>
      <c r="BJ747" s="1223">
        <f t="shared" ref="BJ747:BJ752" si="1099">BH747*BI747</f>
        <v>204222.14279999997</v>
      </c>
      <c r="BK747" s="1223">
        <v>60348.14</v>
      </c>
      <c r="BL747" s="1223">
        <f>BH747*BK747</f>
        <v>4978118.0685999999</v>
      </c>
      <c r="BM747" s="1223">
        <f t="shared" ref="BM747:BM752" si="1100">BI747*BH747+BK747*BH747</f>
        <v>5182340.2113999994</v>
      </c>
      <c r="BN747" s="1166">
        <f t="shared" si="1069"/>
        <v>0</v>
      </c>
      <c r="BO747" s="1223">
        <v>2475.7199999999998</v>
      </c>
      <c r="BP747" s="1223">
        <f t="shared" ref="BP747:BP752" si="1101">BN747*BO747</f>
        <v>0</v>
      </c>
      <c r="BQ747" s="1223">
        <v>60348.14</v>
      </c>
      <c r="BR747" s="1223">
        <f>BN747*BQ747</f>
        <v>0</v>
      </c>
      <c r="BS747" s="1223">
        <f t="shared" ref="BS747:BS752" si="1102">BO747*BN747+BQ747*BN747</f>
        <v>0</v>
      </c>
      <c r="BT747" s="1189"/>
      <c r="BU747" s="1189"/>
      <c r="BV747" s="1189"/>
      <c r="BW747" s="1189"/>
      <c r="BX747" s="1189"/>
      <c r="BY747" s="1189"/>
      <c r="BZ747" s="1189"/>
      <c r="CA747" s="1189"/>
      <c r="CB747" s="1189"/>
      <c r="CC747" s="1189"/>
      <c r="CD747" s="1189"/>
      <c r="CE747" s="1189"/>
      <c r="CF747" s="1189"/>
      <c r="CG747" s="1189"/>
      <c r="CH747" s="1189"/>
      <c r="CI747" s="1189"/>
      <c r="CJ747" s="1189"/>
      <c r="CK747" s="1189"/>
      <c r="CL747" s="1189"/>
      <c r="CM747" s="1189"/>
      <c r="CN747" s="1189"/>
      <c r="CO747" s="1189"/>
      <c r="CP747" s="1189"/>
      <c r="CQ747" s="1189"/>
      <c r="CR747" s="1189"/>
      <c r="CS747" s="1189"/>
      <c r="CT747" s="1189"/>
      <c r="CU747" s="1189"/>
      <c r="CV747" s="1189"/>
      <c r="CW747" s="1189"/>
      <c r="CX747" s="1189"/>
      <c r="CY747" s="1189"/>
      <c r="CZ747" s="1189"/>
      <c r="DA747" s="1189"/>
      <c r="DB747" s="1189"/>
      <c r="DC747" s="1189"/>
      <c r="DD747" s="1189"/>
      <c r="DE747" s="1189"/>
      <c r="DF747" s="1189"/>
      <c r="DG747" s="1189"/>
      <c r="DH747" s="1189"/>
      <c r="DI747" s="1189"/>
      <c r="DJ747" s="1189"/>
      <c r="DK747" s="1189"/>
      <c r="DL747" s="1189"/>
      <c r="DM747" s="1189"/>
      <c r="DN747" s="1189"/>
      <c r="DO747" s="1189"/>
      <c r="DP747" s="1189"/>
      <c r="DQ747" s="1189"/>
      <c r="DR747" s="1189"/>
      <c r="DS747" s="1189"/>
      <c r="DT747" s="1189"/>
      <c r="DU747" s="1189"/>
      <c r="DV747" s="1189"/>
      <c r="DW747" s="1189"/>
      <c r="DX747" s="1189"/>
      <c r="DY747" s="1189"/>
      <c r="DZ747" s="1189"/>
      <c r="EA747" s="1189"/>
      <c r="EB747" s="1189"/>
      <c r="EC747" s="1189"/>
      <c r="ED747" s="1189"/>
      <c r="EE747" s="1189"/>
      <c r="EF747" s="1189"/>
      <c r="EG747" s="1189"/>
      <c r="EH747" s="1189"/>
      <c r="EI747" s="1189"/>
      <c r="EJ747" s="1189"/>
      <c r="EK747" s="1189"/>
      <c r="EL747" s="1189"/>
      <c r="EM747" s="1189"/>
      <c r="EN747" s="1189"/>
      <c r="EO747" s="1189"/>
      <c r="EP747" s="1189"/>
      <c r="EQ747" s="1189"/>
      <c r="ER747" s="1189"/>
      <c r="ES747" s="1189"/>
      <c r="ET747" s="1189"/>
      <c r="EU747" s="1189"/>
      <c r="EV747" s="1189"/>
      <c r="EW747" s="1189"/>
      <c r="EX747" s="1189"/>
      <c r="EY747" s="1189"/>
      <c r="EZ747" s="1189"/>
      <c r="FA747" s="1189"/>
      <c r="FB747" s="1189"/>
      <c r="FC747" s="1189"/>
      <c r="FD747" s="1189"/>
      <c r="FE747" s="1189"/>
      <c r="FF747" s="1189"/>
      <c r="FG747" s="1189"/>
      <c r="FH747" s="1189"/>
      <c r="FI747" s="1189"/>
      <c r="FJ747" s="1189"/>
      <c r="FK747" s="1189"/>
      <c r="FL747" s="1189"/>
      <c r="FM747" s="1189"/>
      <c r="FN747" s="1189"/>
      <c r="FO747" s="1189"/>
      <c r="FP747" s="1189"/>
      <c r="FQ747" s="1189"/>
      <c r="FR747" s="1189"/>
      <c r="FS747" s="1189"/>
      <c r="FT747" s="1189"/>
      <c r="FU747" s="1189"/>
      <c r="FV747" s="1189"/>
      <c r="FW747" s="1189"/>
      <c r="FX747" s="1189"/>
      <c r="FY747" s="1189"/>
      <c r="FZ747" s="1189"/>
      <c r="GA747" s="1189"/>
      <c r="GB747" s="1189"/>
      <c r="GC747" s="1189"/>
      <c r="GD747" s="1189"/>
      <c r="GE747" s="1189"/>
      <c r="GF747" s="1189"/>
      <c r="GG747" s="1189"/>
      <c r="GH747" s="1189"/>
      <c r="GI747" s="1189"/>
      <c r="GJ747" s="1189"/>
      <c r="GK747" s="1189"/>
      <c r="GL747" s="1189"/>
      <c r="GM747" s="1189"/>
      <c r="GN747" s="1189"/>
      <c r="GO747" s="1189"/>
      <c r="GP747" s="1189"/>
      <c r="GQ747" s="1189"/>
      <c r="GR747" s="1189"/>
      <c r="GS747" s="1189"/>
      <c r="GT747" s="1189"/>
      <c r="GU747" s="1189"/>
    </row>
    <row r="748" spans="1:203" s="1189" customFormat="1" outlineLevel="1" x14ac:dyDescent="0.2">
      <c r="A748" s="1307" t="s">
        <v>1853</v>
      </c>
      <c r="B748" s="1228" t="s">
        <v>572</v>
      </c>
      <c r="C748" s="1173" t="s">
        <v>32</v>
      </c>
      <c r="D748" s="1226">
        <v>82.49</v>
      </c>
      <c r="E748" s="1222">
        <v>6552</v>
      </c>
      <c r="F748" s="1223">
        <f t="shared" si="1081"/>
        <v>540474.48</v>
      </c>
      <c r="G748" s="1222">
        <v>0</v>
      </c>
      <c r="H748" s="1223"/>
      <c r="I748" s="1223">
        <f t="shared" si="1082"/>
        <v>540474.48</v>
      </c>
      <c r="J748" s="1223"/>
      <c r="K748" s="1224"/>
      <c r="L748" s="1225">
        <v>6552</v>
      </c>
      <c r="M748" s="1226">
        <f t="shared" si="1083"/>
        <v>0</v>
      </c>
      <c r="N748" s="1225">
        <v>0</v>
      </c>
      <c r="O748" s="1226"/>
      <c r="P748" s="1226">
        <f t="shared" si="1084"/>
        <v>0</v>
      </c>
      <c r="Q748" s="1224"/>
      <c r="R748" s="1225">
        <v>6552</v>
      </c>
      <c r="S748" s="1226">
        <f t="shared" si="1085"/>
        <v>0</v>
      </c>
      <c r="T748" s="1225">
        <v>0</v>
      </c>
      <c r="U748" s="1226"/>
      <c r="V748" s="1226">
        <f t="shared" si="1086"/>
        <v>0</v>
      </c>
      <c r="W748" s="1226">
        <f>D748</f>
        <v>82.49</v>
      </c>
      <c r="X748" s="1225">
        <v>6552</v>
      </c>
      <c r="Y748" s="1226">
        <f t="shared" si="1087"/>
        <v>540474.48</v>
      </c>
      <c r="Z748" s="1225">
        <v>0</v>
      </c>
      <c r="AA748" s="1226">
        <f>W748*Z748</f>
        <v>0</v>
      </c>
      <c r="AB748" s="1226">
        <f t="shared" si="1088"/>
        <v>540474.48</v>
      </c>
      <c r="AC748" s="1224"/>
      <c r="AD748" s="1225">
        <v>6552</v>
      </c>
      <c r="AE748" s="1226">
        <f t="shared" si="1089"/>
        <v>0</v>
      </c>
      <c r="AF748" s="1225">
        <v>0</v>
      </c>
      <c r="AG748" s="1226"/>
      <c r="AH748" s="1226">
        <f t="shared" si="1090"/>
        <v>0</v>
      </c>
      <c r="AI748" s="1224"/>
      <c r="AJ748" s="1225">
        <v>6552</v>
      </c>
      <c r="AK748" s="1226">
        <f t="shared" si="1091"/>
        <v>0</v>
      </c>
      <c r="AL748" s="1225">
        <v>0</v>
      </c>
      <c r="AM748" s="1226"/>
      <c r="AN748" s="1226">
        <f t="shared" si="1092"/>
        <v>0</v>
      </c>
      <c r="AO748" s="1224"/>
      <c r="AP748" s="1225">
        <v>6552</v>
      </c>
      <c r="AQ748" s="1226">
        <f t="shared" si="1093"/>
        <v>0</v>
      </c>
      <c r="AR748" s="1225">
        <v>0</v>
      </c>
      <c r="AS748" s="1226"/>
      <c r="AT748" s="1226">
        <f t="shared" si="1094"/>
        <v>0</v>
      </c>
      <c r="AU748" s="1224"/>
      <c r="AV748" s="1225">
        <v>6552</v>
      </c>
      <c r="AW748" s="1226">
        <f t="shared" si="1095"/>
        <v>0</v>
      </c>
      <c r="AX748" s="1225">
        <v>0</v>
      </c>
      <c r="AY748" s="1226"/>
      <c r="AZ748" s="1226">
        <f t="shared" si="1096"/>
        <v>0</v>
      </c>
      <c r="BA748" s="1224"/>
      <c r="BB748" s="1222">
        <v>6552</v>
      </c>
      <c r="BC748" s="1223">
        <f t="shared" si="1097"/>
        <v>0</v>
      </c>
      <c r="BD748" s="1222">
        <v>0</v>
      </c>
      <c r="BE748" s="1223"/>
      <c r="BF748" s="1223">
        <f t="shared" si="1098"/>
        <v>0</v>
      </c>
      <c r="BG748" s="1223"/>
      <c r="BH748" s="1166">
        <f t="shared" si="1068"/>
        <v>82.49</v>
      </c>
      <c r="BI748" s="1222">
        <v>6552</v>
      </c>
      <c r="BJ748" s="1223">
        <f t="shared" si="1099"/>
        <v>540474.48</v>
      </c>
      <c r="BK748" s="1222">
        <v>0</v>
      </c>
      <c r="BL748" s="1223"/>
      <c r="BM748" s="1223">
        <f t="shared" si="1100"/>
        <v>540474.48</v>
      </c>
      <c r="BN748" s="1166">
        <f t="shared" si="1069"/>
        <v>0</v>
      </c>
      <c r="BO748" s="1222">
        <v>6552</v>
      </c>
      <c r="BP748" s="1223">
        <f t="shared" si="1101"/>
        <v>0</v>
      </c>
      <c r="BQ748" s="1222">
        <v>0</v>
      </c>
      <c r="BR748" s="1223"/>
      <c r="BS748" s="1223">
        <f t="shared" si="1102"/>
        <v>0</v>
      </c>
    </row>
    <row r="749" spans="1:203" s="1268" customFormat="1" hidden="1" outlineLevel="1" x14ac:dyDescent="0.25">
      <c r="A749" s="1307" t="s">
        <v>1854</v>
      </c>
      <c r="B749" s="1336" t="s">
        <v>573</v>
      </c>
      <c r="C749" s="1337" t="s">
        <v>32</v>
      </c>
      <c r="D749" s="1337">
        <v>82.49</v>
      </c>
      <c r="E749" s="1222">
        <v>6552</v>
      </c>
      <c r="F749" s="1223">
        <f t="shared" si="1081"/>
        <v>540474.48</v>
      </c>
      <c r="G749" s="1222">
        <v>0</v>
      </c>
      <c r="H749" s="1223"/>
      <c r="I749" s="1223">
        <f t="shared" si="1082"/>
        <v>540474.48</v>
      </c>
      <c r="J749" s="1223"/>
      <c r="K749" s="1338"/>
      <c r="L749" s="1225">
        <v>6552</v>
      </c>
      <c r="M749" s="1226">
        <f t="shared" si="1083"/>
        <v>0</v>
      </c>
      <c r="N749" s="1225">
        <v>0</v>
      </c>
      <c r="O749" s="1226"/>
      <c r="P749" s="1226">
        <f t="shared" si="1084"/>
        <v>0</v>
      </c>
      <c r="Q749" s="1338"/>
      <c r="R749" s="1225">
        <v>6552</v>
      </c>
      <c r="S749" s="1226">
        <f t="shared" si="1085"/>
        <v>0</v>
      </c>
      <c r="T749" s="1225">
        <v>0</v>
      </c>
      <c r="U749" s="1226"/>
      <c r="V749" s="1226">
        <f t="shared" si="1086"/>
        <v>0</v>
      </c>
      <c r="W749" s="1337"/>
      <c r="X749" s="1225">
        <v>6552</v>
      </c>
      <c r="Y749" s="1226">
        <f t="shared" si="1087"/>
        <v>0</v>
      </c>
      <c r="Z749" s="1225">
        <v>0</v>
      </c>
      <c r="AA749" s="1226"/>
      <c r="AB749" s="1226">
        <f t="shared" si="1088"/>
        <v>0</v>
      </c>
      <c r="AC749" s="1338"/>
      <c r="AD749" s="1225">
        <v>6552</v>
      </c>
      <c r="AE749" s="1226">
        <f t="shared" si="1089"/>
        <v>0</v>
      </c>
      <c r="AF749" s="1225">
        <v>0</v>
      </c>
      <c r="AG749" s="1226"/>
      <c r="AH749" s="1226">
        <f t="shared" si="1090"/>
        <v>0</v>
      </c>
      <c r="AI749" s="1338"/>
      <c r="AJ749" s="1225">
        <v>6552</v>
      </c>
      <c r="AK749" s="1226">
        <f t="shared" si="1091"/>
        <v>0</v>
      </c>
      <c r="AL749" s="1225">
        <v>0</v>
      </c>
      <c r="AM749" s="1226"/>
      <c r="AN749" s="1226">
        <f t="shared" si="1092"/>
        <v>0</v>
      </c>
      <c r="AO749" s="1338"/>
      <c r="AP749" s="1225">
        <v>6552</v>
      </c>
      <c r="AQ749" s="1226">
        <f t="shared" si="1093"/>
        <v>0</v>
      </c>
      <c r="AR749" s="1225">
        <v>0</v>
      </c>
      <c r="AS749" s="1226"/>
      <c r="AT749" s="1226">
        <f t="shared" si="1094"/>
        <v>0</v>
      </c>
      <c r="AU749" s="1338"/>
      <c r="AV749" s="1225">
        <v>6552</v>
      </c>
      <c r="AW749" s="1226">
        <f t="shared" si="1095"/>
        <v>0</v>
      </c>
      <c r="AX749" s="1225">
        <v>0</v>
      </c>
      <c r="AY749" s="1226"/>
      <c r="AZ749" s="1226">
        <f t="shared" si="1096"/>
        <v>0</v>
      </c>
      <c r="BA749" s="1338"/>
      <c r="BB749" s="1222">
        <v>6552</v>
      </c>
      <c r="BC749" s="1223">
        <f t="shared" si="1097"/>
        <v>0</v>
      </c>
      <c r="BD749" s="1222">
        <v>0</v>
      </c>
      <c r="BE749" s="1223"/>
      <c r="BF749" s="1223">
        <f t="shared" si="1098"/>
        <v>0</v>
      </c>
      <c r="BG749" s="1223"/>
      <c r="BH749" s="1166">
        <f t="shared" si="1068"/>
        <v>0</v>
      </c>
      <c r="BI749" s="1222">
        <v>6552</v>
      </c>
      <c r="BJ749" s="1223">
        <f t="shared" si="1099"/>
        <v>0</v>
      </c>
      <c r="BK749" s="1222">
        <v>0</v>
      </c>
      <c r="BL749" s="1223"/>
      <c r="BM749" s="1223">
        <f t="shared" si="1100"/>
        <v>0</v>
      </c>
      <c r="BN749" s="1166">
        <f t="shared" si="1069"/>
        <v>82.49</v>
      </c>
      <c r="BO749" s="1222">
        <v>6552</v>
      </c>
      <c r="BP749" s="1223">
        <f t="shared" si="1101"/>
        <v>540474.48</v>
      </c>
      <c r="BQ749" s="1222">
        <v>0</v>
      </c>
      <c r="BR749" s="1223"/>
      <c r="BS749" s="1223">
        <f t="shared" si="1102"/>
        <v>540474.48</v>
      </c>
    </row>
    <row r="750" spans="1:203" s="1181" customFormat="1" outlineLevel="1" x14ac:dyDescent="0.2">
      <c r="A750" s="1307" t="s">
        <v>1855</v>
      </c>
      <c r="B750" s="1228" t="s">
        <v>574</v>
      </c>
      <c r="C750" s="1173" t="s">
        <v>1261</v>
      </c>
      <c r="D750" s="1173">
        <v>1</v>
      </c>
      <c r="E750" s="1222">
        <v>124845</v>
      </c>
      <c r="F750" s="1223">
        <f t="shared" si="1081"/>
        <v>124845</v>
      </c>
      <c r="G750" s="1222">
        <v>49408.35</v>
      </c>
      <c r="H750" s="1223">
        <f>D750*G750</f>
        <v>49408.35</v>
      </c>
      <c r="I750" s="1223">
        <f t="shared" si="1082"/>
        <v>174253.35</v>
      </c>
      <c r="J750" s="1223"/>
      <c r="K750" s="1224"/>
      <c r="L750" s="1225">
        <v>124845</v>
      </c>
      <c r="M750" s="1226">
        <f t="shared" si="1083"/>
        <v>0</v>
      </c>
      <c r="N750" s="1225">
        <v>49408.35</v>
      </c>
      <c r="O750" s="1226">
        <f>K750*N750</f>
        <v>0</v>
      </c>
      <c r="P750" s="1226">
        <f t="shared" si="1084"/>
        <v>0</v>
      </c>
      <c r="Q750" s="1224"/>
      <c r="R750" s="1225">
        <v>124845</v>
      </c>
      <c r="S750" s="1226">
        <f t="shared" si="1085"/>
        <v>0</v>
      </c>
      <c r="T750" s="1225">
        <v>49408.35</v>
      </c>
      <c r="U750" s="1226">
        <f>Q750*T750</f>
        <v>0</v>
      </c>
      <c r="V750" s="1226">
        <f t="shared" si="1086"/>
        <v>0</v>
      </c>
      <c r="W750" s="1226">
        <v>1</v>
      </c>
      <c r="X750" s="1225">
        <v>124845</v>
      </c>
      <c r="Y750" s="1226">
        <f t="shared" si="1087"/>
        <v>124845</v>
      </c>
      <c r="Z750" s="1225">
        <v>49408.35</v>
      </c>
      <c r="AA750" s="1226">
        <f>W750*Z750</f>
        <v>49408.35</v>
      </c>
      <c r="AB750" s="1226">
        <f t="shared" si="1088"/>
        <v>174253.35</v>
      </c>
      <c r="AC750" s="1224"/>
      <c r="AD750" s="1225">
        <v>124845</v>
      </c>
      <c r="AE750" s="1226">
        <f t="shared" si="1089"/>
        <v>0</v>
      </c>
      <c r="AF750" s="1225">
        <v>49408.35</v>
      </c>
      <c r="AG750" s="1226">
        <f>AC750*AF750</f>
        <v>0</v>
      </c>
      <c r="AH750" s="1226">
        <f t="shared" si="1090"/>
        <v>0</v>
      </c>
      <c r="AI750" s="1224"/>
      <c r="AJ750" s="1225">
        <v>124845</v>
      </c>
      <c r="AK750" s="1226">
        <f t="shared" si="1091"/>
        <v>0</v>
      </c>
      <c r="AL750" s="1225">
        <v>49408.35</v>
      </c>
      <c r="AM750" s="1226">
        <f>AI750*AL750</f>
        <v>0</v>
      </c>
      <c r="AN750" s="1226">
        <f t="shared" si="1092"/>
        <v>0</v>
      </c>
      <c r="AO750" s="1224"/>
      <c r="AP750" s="1225">
        <v>124845</v>
      </c>
      <c r="AQ750" s="1226">
        <f t="shared" si="1093"/>
        <v>0</v>
      </c>
      <c r="AR750" s="1225">
        <v>49408.35</v>
      </c>
      <c r="AS750" s="1226">
        <f>AO750*AR750</f>
        <v>0</v>
      </c>
      <c r="AT750" s="1226">
        <f t="shared" si="1094"/>
        <v>0</v>
      </c>
      <c r="AU750" s="1224"/>
      <c r="AV750" s="1225">
        <v>124845</v>
      </c>
      <c r="AW750" s="1226">
        <f t="shared" si="1095"/>
        <v>0</v>
      </c>
      <c r="AX750" s="1225">
        <v>49408.35</v>
      </c>
      <c r="AY750" s="1226">
        <f>AU750*AX750</f>
        <v>0</v>
      </c>
      <c r="AZ750" s="1226">
        <f t="shared" si="1096"/>
        <v>0</v>
      </c>
      <c r="BA750" s="1224"/>
      <c r="BB750" s="1222">
        <v>124845</v>
      </c>
      <c r="BC750" s="1223">
        <f t="shared" si="1097"/>
        <v>0</v>
      </c>
      <c r="BD750" s="1222">
        <v>49408.35</v>
      </c>
      <c r="BE750" s="1223">
        <f>BA750*BD750</f>
        <v>0</v>
      </c>
      <c r="BF750" s="1223">
        <f t="shared" si="1098"/>
        <v>0</v>
      </c>
      <c r="BG750" s="1223"/>
      <c r="BH750" s="1166">
        <f t="shared" si="1068"/>
        <v>1</v>
      </c>
      <c r="BI750" s="1222">
        <v>124845</v>
      </c>
      <c r="BJ750" s="1223">
        <f t="shared" si="1099"/>
        <v>124845</v>
      </c>
      <c r="BK750" s="1222">
        <v>49408.35</v>
      </c>
      <c r="BL750" s="1223">
        <f>BH750*BK750</f>
        <v>49408.35</v>
      </c>
      <c r="BM750" s="1223">
        <f t="shared" si="1100"/>
        <v>174253.35</v>
      </c>
      <c r="BN750" s="1166">
        <f t="shared" si="1069"/>
        <v>0</v>
      </c>
      <c r="BO750" s="1222">
        <v>124845</v>
      </c>
      <c r="BP750" s="1223">
        <f t="shared" si="1101"/>
        <v>0</v>
      </c>
      <c r="BQ750" s="1222">
        <v>49408.35</v>
      </c>
      <c r="BR750" s="1223">
        <f>BN750*BQ750</f>
        <v>0</v>
      </c>
      <c r="BS750" s="1223">
        <f t="shared" si="1102"/>
        <v>0</v>
      </c>
    </row>
    <row r="751" spans="1:203" s="1189" customFormat="1" ht="28.5" outlineLevel="1" x14ac:dyDescent="0.2">
      <c r="A751" s="1307" t="s">
        <v>1856</v>
      </c>
      <c r="B751" s="1228" t="s">
        <v>1857</v>
      </c>
      <c r="C751" s="1173" t="s">
        <v>1261</v>
      </c>
      <c r="D751" s="1173">
        <v>68</v>
      </c>
      <c r="E751" s="1222">
        <v>1664</v>
      </c>
      <c r="F751" s="1223">
        <f t="shared" si="1081"/>
        <v>113152</v>
      </c>
      <c r="G751" s="1222">
        <v>150</v>
      </c>
      <c r="H751" s="1223">
        <f>D751*G751</f>
        <v>10200</v>
      </c>
      <c r="I751" s="1223">
        <f t="shared" si="1082"/>
        <v>123352</v>
      </c>
      <c r="J751" s="1223"/>
      <c r="K751" s="1224"/>
      <c r="L751" s="1225">
        <v>1664</v>
      </c>
      <c r="M751" s="1226">
        <f t="shared" si="1083"/>
        <v>0</v>
      </c>
      <c r="N751" s="1225">
        <v>150</v>
      </c>
      <c r="O751" s="1226">
        <f>K751*N751</f>
        <v>0</v>
      </c>
      <c r="P751" s="1226">
        <f t="shared" si="1084"/>
        <v>0</v>
      </c>
      <c r="Q751" s="1224"/>
      <c r="R751" s="1225">
        <v>1664</v>
      </c>
      <c r="S751" s="1226">
        <f t="shared" si="1085"/>
        <v>0</v>
      </c>
      <c r="T751" s="1225">
        <v>150</v>
      </c>
      <c r="U751" s="1226">
        <f>Q751*T751</f>
        <v>0</v>
      </c>
      <c r="V751" s="1226">
        <f t="shared" si="1086"/>
        <v>0</v>
      </c>
      <c r="W751" s="1226">
        <f>D751</f>
        <v>68</v>
      </c>
      <c r="X751" s="1225">
        <v>1664</v>
      </c>
      <c r="Y751" s="1226">
        <f t="shared" si="1087"/>
        <v>113152</v>
      </c>
      <c r="Z751" s="1225">
        <v>150</v>
      </c>
      <c r="AA751" s="1226">
        <f>W751*Z751</f>
        <v>10200</v>
      </c>
      <c r="AB751" s="1226">
        <f t="shared" si="1088"/>
        <v>123352</v>
      </c>
      <c r="AC751" s="1224"/>
      <c r="AD751" s="1225">
        <v>1664</v>
      </c>
      <c r="AE751" s="1226">
        <f t="shared" si="1089"/>
        <v>0</v>
      </c>
      <c r="AF751" s="1225">
        <v>150</v>
      </c>
      <c r="AG751" s="1226">
        <f>AC751*AF751</f>
        <v>0</v>
      </c>
      <c r="AH751" s="1226">
        <f t="shared" si="1090"/>
        <v>0</v>
      </c>
      <c r="AI751" s="1224"/>
      <c r="AJ751" s="1225">
        <v>1664</v>
      </c>
      <c r="AK751" s="1226">
        <f t="shared" si="1091"/>
        <v>0</v>
      </c>
      <c r="AL751" s="1225">
        <v>150</v>
      </c>
      <c r="AM751" s="1226">
        <f>AI751*AL751</f>
        <v>0</v>
      </c>
      <c r="AN751" s="1226">
        <f t="shared" si="1092"/>
        <v>0</v>
      </c>
      <c r="AO751" s="1224"/>
      <c r="AP751" s="1225">
        <v>1664</v>
      </c>
      <c r="AQ751" s="1226">
        <f t="shared" si="1093"/>
        <v>0</v>
      </c>
      <c r="AR751" s="1225">
        <v>150</v>
      </c>
      <c r="AS751" s="1226">
        <f>AO751*AR751</f>
        <v>0</v>
      </c>
      <c r="AT751" s="1226">
        <f t="shared" si="1094"/>
        <v>0</v>
      </c>
      <c r="AU751" s="1224"/>
      <c r="AV751" s="1225">
        <v>1664</v>
      </c>
      <c r="AW751" s="1226">
        <f t="shared" si="1095"/>
        <v>0</v>
      </c>
      <c r="AX751" s="1225">
        <v>150</v>
      </c>
      <c r="AY751" s="1226">
        <f>AU751*AX751</f>
        <v>0</v>
      </c>
      <c r="AZ751" s="1226">
        <f t="shared" si="1096"/>
        <v>0</v>
      </c>
      <c r="BA751" s="1224"/>
      <c r="BB751" s="1222">
        <v>1664</v>
      </c>
      <c r="BC751" s="1223">
        <f t="shared" si="1097"/>
        <v>0</v>
      </c>
      <c r="BD751" s="1222">
        <v>150</v>
      </c>
      <c r="BE751" s="1223">
        <f>BA751*BD751</f>
        <v>0</v>
      </c>
      <c r="BF751" s="1223">
        <f t="shared" si="1098"/>
        <v>0</v>
      </c>
      <c r="BG751" s="1223"/>
      <c r="BH751" s="1166">
        <f t="shared" si="1068"/>
        <v>68</v>
      </c>
      <c r="BI751" s="1222">
        <v>1664</v>
      </c>
      <c r="BJ751" s="1223">
        <f t="shared" si="1099"/>
        <v>113152</v>
      </c>
      <c r="BK751" s="1222">
        <v>150</v>
      </c>
      <c r="BL751" s="1223">
        <f>BH751*BK751</f>
        <v>10200</v>
      </c>
      <c r="BM751" s="1223">
        <f t="shared" si="1100"/>
        <v>123352</v>
      </c>
      <c r="BN751" s="1166">
        <f t="shared" si="1069"/>
        <v>0</v>
      </c>
      <c r="BO751" s="1222">
        <v>1664</v>
      </c>
      <c r="BP751" s="1223">
        <f t="shared" si="1101"/>
        <v>0</v>
      </c>
      <c r="BQ751" s="1222">
        <v>150</v>
      </c>
      <c r="BR751" s="1223">
        <f>BN751*BQ751</f>
        <v>0</v>
      </c>
      <c r="BS751" s="1223">
        <f t="shared" si="1102"/>
        <v>0</v>
      </c>
    </row>
    <row r="752" spans="1:203" s="1189" customFormat="1" ht="28.5" outlineLevel="1" x14ac:dyDescent="0.2">
      <c r="A752" s="1307" t="s">
        <v>1858</v>
      </c>
      <c r="B752" s="1339" t="s">
        <v>1859</v>
      </c>
      <c r="C752" s="1340" t="s">
        <v>32</v>
      </c>
      <c r="D752" s="1340">
        <v>165</v>
      </c>
      <c r="E752" s="1341">
        <v>2154</v>
      </c>
      <c r="F752" s="1223">
        <f t="shared" si="1081"/>
        <v>355410</v>
      </c>
      <c r="G752" s="1222">
        <v>2178</v>
      </c>
      <c r="H752" s="1223">
        <f>D752*G752</f>
        <v>359370</v>
      </c>
      <c r="I752" s="1223">
        <f t="shared" si="1082"/>
        <v>714780</v>
      </c>
      <c r="J752" s="1342"/>
      <c r="K752" s="1343"/>
      <c r="L752" s="1344">
        <v>2154</v>
      </c>
      <c r="M752" s="1226">
        <f t="shared" si="1083"/>
        <v>0</v>
      </c>
      <c r="N752" s="1225">
        <v>2178</v>
      </c>
      <c r="O752" s="1226">
        <f>K752*N752</f>
        <v>0</v>
      </c>
      <c r="P752" s="1226">
        <f t="shared" si="1084"/>
        <v>0</v>
      </c>
      <c r="Q752" s="1343"/>
      <c r="R752" s="1344">
        <v>2154</v>
      </c>
      <c r="S752" s="1226">
        <f t="shared" si="1085"/>
        <v>0</v>
      </c>
      <c r="T752" s="1225">
        <v>2178</v>
      </c>
      <c r="U752" s="1226">
        <f>Q752*T752</f>
        <v>0</v>
      </c>
      <c r="V752" s="1226">
        <f t="shared" si="1086"/>
        <v>0</v>
      </c>
      <c r="W752" s="1226">
        <f>D752</f>
        <v>165</v>
      </c>
      <c r="X752" s="1344">
        <v>2154</v>
      </c>
      <c r="Y752" s="1226">
        <f t="shared" si="1087"/>
        <v>355410</v>
      </c>
      <c r="Z752" s="1225">
        <v>2178</v>
      </c>
      <c r="AA752" s="1226">
        <f>W752*Z752</f>
        <v>359370</v>
      </c>
      <c r="AB752" s="1226">
        <f t="shared" si="1088"/>
        <v>714780</v>
      </c>
      <c r="AC752" s="1343"/>
      <c r="AD752" s="1344">
        <v>2154</v>
      </c>
      <c r="AE752" s="1226">
        <f t="shared" si="1089"/>
        <v>0</v>
      </c>
      <c r="AF752" s="1225">
        <v>2178</v>
      </c>
      <c r="AG752" s="1226">
        <f>AC752*AF752</f>
        <v>0</v>
      </c>
      <c r="AH752" s="1226">
        <f t="shared" si="1090"/>
        <v>0</v>
      </c>
      <c r="AI752" s="1343"/>
      <c r="AJ752" s="1344">
        <v>2154</v>
      </c>
      <c r="AK752" s="1226">
        <f t="shared" si="1091"/>
        <v>0</v>
      </c>
      <c r="AL752" s="1225">
        <v>2178</v>
      </c>
      <c r="AM752" s="1226">
        <f>AI752*AL752</f>
        <v>0</v>
      </c>
      <c r="AN752" s="1226">
        <f t="shared" si="1092"/>
        <v>0</v>
      </c>
      <c r="AO752" s="1343"/>
      <c r="AP752" s="1344">
        <v>2154</v>
      </c>
      <c r="AQ752" s="1226">
        <f t="shared" si="1093"/>
        <v>0</v>
      </c>
      <c r="AR752" s="1225">
        <v>2178</v>
      </c>
      <c r="AS752" s="1226">
        <f>AO752*AR752</f>
        <v>0</v>
      </c>
      <c r="AT752" s="1226">
        <f t="shared" si="1094"/>
        <v>0</v>
      </c>
      <c r="AU752" s="1343"/>
      <c r="AV752" s="1344">
        <v>2154</v>
      </c>
      <c r="AW752" s="1226">
        <f t="shared" si="1095"/>
        <v>0</v>
      </c>
      <c r="AX752" s="1225">
        <v>2178</v>
      </c>
      <c r="AY752" s="1226">
        <f>AU752*AX752</f>
        <v>0</v>
      </c>
      <c r="AZ752" s="1226">
        <f t="shared" si="1096"/>
        <v>0</v>
      </c>
      <c r="BA752" s="1343"/>
      <c r="BB752" s="1341">
        <v>2154</v>
      </c>
      <c r="BC752" s="1223">
        <f t="shared" si="1097"/>
        <v>0</v>
      </c>
      <c r="BD752" s="1222">
        <v>2178</v>
      </c>
      <c r="BE752" s="1223">
        <f>BA752*BD752</f>
        <v>0</v>
      </c>
      <c r="BF752" s="1223">
        <f t="shared" si="1098"/>
        <v>0</v>
      </c>
      <c r="BG752" s="1342"/>
      <c r="BH752" s="1166">
        <f t="shared" si="1068"/>
        <v>165</v>
      </c>
      <c r="BI752" s="1341">
        <v>2154</v>
      </c>
      <c r="BJ752" s="1223">
        <f t="shared" si="1099"/>
        <v>355410</v>
      </c>
      <c r="BK752" s="1222">
        <v>2178</v>
      </c>
      <c r="BL752" s="1223">
        <f>BH752*BK752</f>
        <v>359370</v>
      </c>
      <c r="BM752" s="1223">
        <f t="shared" si="1100"/>
        <v>714780</v>
      </c>
      <c r="BN752" s="1166">
        <f t="shared" si="1069"/>
        <v>0</v>
      </c>
      <c r="BO752" s="1341">
        <v>2154</v>
      </c>
      <c r="BP752" s="1223">
        <f t="shared" si="1101"/>
        <v>0</v>
      </c>
      <c r="BQ752" s="1222">
        <v>2178</v>
      </c>
      <c r="BR752" s="1223">
        <f>BN752*BQ752</f>
        <v>0</v>
      </c>
      <c r="BS752" s="1223">
        <f t="shared" si="1102"/>
        <v>0</v>
      </c>
    </row>
    <row r="753" spans="1:203" s="1189" customFormat="1" ht="15" outlineLevel="1" x14ac:dyDescent="0.2">
      <c r="A753" s="1320" t="s">
        <v>1061</v>
      </c>
      <c r="B753" s="1321" t="s">
        <v>575</v>
      </c>
      <c r="C753" s="1322"/>
      <c r="D753" s="1322"/>
      <c r="E753" s="1322"/>
      <c r="F753" s="1322"/>
      <c r="G753" s="1322"/>
      <c r="H753" s="1322"/>
      <c r="I753" s="1322"/>
      <c r="J753" s="1322"/>
      <c r="K753" s="1322"/>
      <c r="L753" s="1322"/>
      <c r="M753" s="1322"/>
      <c r="N753" s="1322"/>
      <c r="O753" s="1322"/>
      <c r="P753" s="1322"/>
      <c r="Q753" s="1322"/>
      <c r="R753" s="1322"/>
      <c r="S753" s="1322"/>
      <c r="T753" s="1322"/>
      <c r="U753" s="1322"/>
      <c r="V753" s="1322"/>
      <c r="W753" s="1322"/>
      <c r="X753" s="1323"/>
      <c r="Y753" s="1324">
        <f>Y756+Y758+Y757+Y755+Y760+Y761+Y762+Y763+Y764+Y766+Y767+Y768+Y769+Y770+Y771+Y772</f>
        <v>1776057.9523999998</v>
      </c>
      <c r="Z753" s="1345"/>
      <c r="AA753" s="1325">
        <f>AA756+AA758+AA757+AA755+AA760+AA761+AA762+AA763+AA764+AA766+AA767+AA768+AA769+AA770+AA771+AA772</f>
        <v>5896490.5095999995</v>
      </c>
      <c r="AB753" s="1325">
        <f>AB756+AB758+AB757+AB755+AB760+AB761+AB762+AB763+AB764+AB766+AB767+AB768+AB769+AB770+AB771+AB772</f>
        <v>7672548.4620000003</v>
      </c>
      <c r="AC753" s="1326"/>
      <c r="AD753" s="1323"/>
      <c r="AE753" s="1324">
        <f>AE756+AE758+AE757+AE755+AE760+AE761+AE762+AE763+AE764+AE766+AE767+AE768+AE769+AE770+AE771+AE772</f>
        <v>0</v>
      </c>
      <c r="AF753" s="1345"/>
      <c r="AG753" s="1325">
        <f>AG756+AG758+AG757+AG755+AG760+AG761+AG762+AG763+AG764+AG766+AG767+AG768+AG769+AG770+AG771+AG772</f>
        <v>0</v>
      </c>
      <c r="AH753" s="1325">
        <f>AH756+AH758+AH757+AH755+AH760+AH761+AH762+AH763+AH764+AH766+AH767+AH768+AH769+AH770+AH771+AH772</f>
        <v>0</v>
      </c>
      <c r="AI753" s="1326"/>
      <c r="AJ753" s="1323"/>
      <c r="AK753" s="1324">
        <f>AK756+AK758+AK757+AK755+AK760+AK761+AK762+AK763+AK764+AK766+AK767+AK768+AK769+AK770+AK771+AK772</f>
        <v>0</v>
      </c>
      <c r="AL753" s="1345"/>
      <c r="AM753" s="1325">
        <f>AM756+AM758+AM757+AM755+AM760+AM761+AM762+AM763+AM764+AM766+AM767+AM768+AM769+AM770+AM771+AM772</f>
        <v>0</v>
      </c>
      <c r="AN753" s="1325">
        <f>AN756+AN758+AN757+AN755+AN760+AN761+AN762+AN763+AN764+AN766+AN767+AN768+AN769+AN770+AN771+AN772</f>
        <v>0</v>
      </c>
      <c r="AO753" s="1326"/>
      <c r="AP753" s="1323"/>
      <c r="AQ753" s="1324">
        <f>AQ756+AQ758+AQ757+AQ755+AQ760+AQ761+AQ762+AQ763+AQ764+AQ766+AQ767+AQ768+AQ769+AQ770+AQ771+AQ772</f>
        <v>0</v>
      </c>
      <c r="AR753" s="1345"/>
      <c r="AS753" s="1325">
        <f>AS756+AS758+AS757+AS755+AS760+AS761+AS762+AS763+AS764+AS766+AS767+AS768+AS769+AS770+AS771+AS772</f>
        <v>0</v>
      </c>
      <c r="AT753" s="1325">
        <f>AT756+AT758+AT757+AT755+AT760+AT761+AT762+AT763+AT764+AT766+AT767+AT768+AT769+AT770+AT771+AT772</f>
        <v>0</v>
      </c>
      <c r="AU753" s="1326"/>
      <c r="AV753" s="1323"/>
      <c r="AW753" s="1324">
        <f>AW756+AW758+AW757+AW755+AW760+AW761+AW762+AW763+AW764+AW766+AW767+AW768+AW769+AW770+AW771+AW772</f>
        <v>0</v>
      </c>
      <c r="AX753" s="1345"/>
      <c r="AY753" s="1325">
        <f>AY756+AY758+AY757+AY755+AY760+AY761+AY762+AY763+AY764+AY766+AY767+AY768+AY769+AY770+AY771+AY772</f>
        <v>0</v>
      </c>
      <c r="AZ753" s="1325">
        <f>AZ756+AZ758+AZ757+AZ755+AZ760+AZ761+AZ762+AZ763+AZ764+AZ766+AZ767+AZ768+AZ769+AZ770+AZ771+AZ772</f>
        <v>0</v>
      </c>
      <c r="BA753" s="1326"/>
      <c r="BB753" s="1327"/>
      <c r="BC753" s="1328">
        <f>BC756+BC758+BC757+BC755+BC760+BC761+BC762+BC763+BC764+BC766+BC767+BC768+BC769+BC770+BC771+BC772</f>
        <v>0</v>
      </c>
      <c r="BD753" s="1346"/>
      <c r="BE753" s="1329">
        <f>BE756+BE758+BE757+BE755+BE760+BE761+BE762+BE763+BE764+BE766+BE767+BE768+BE769+BE770+BE771+BE772</f>
        <v>0</v>
      </c>
      <c r="BF753" s="1329">
        <f>BF756+BF758+BF757+BF755+BF760+BF761+BF762+BF763+BF764+BF766+BF767+BF768+BF769+BF770+BF771+BF772</f>
        <v>0</v>
      </c>
      <c r="BG753" s="1330"/>
      <c r="BH753" s="1166">
        <f t="shared" si="1068"/>
        <v>0</v>
      </c>
      <c r="BI753" s="1327"/>
      <c r="BJ753" s="1328">
        <f>BJ756+BJ758+BJ757+BJ755+BJ760+BJ761+BJ762+BJ763+BJ764+BJ766+BJ767+BJ768+BJ769+BJ770+BJ771+BJ772</f>
        <v>6077191.8024000004</v>
      </c>
      <c r="BK753" s="1346"/>
      <c r="BL753" s="1329">
        <f>BL756+BL758+BL757+BL755+BL760+BL761+BL762+BL763+BL764+BL766+BL767+BL768+BL769+BL770+BL771+BL772</f>
        <v>5896490.5095999995</v>
      </c>
      <c r="BM753" s="1329">
        <f>BM756+BM758+BM757+BM755+BM760+BM761+BM762+BM763+BM764+BM766+BM767+BM768+BM769+BM770+BM771+BM772</f>
        <v>11973682.311999999</v>
      </c>
      <c r="BN753" s="1166">
        <f t="shared" si="1069"/>
        <v>0</v>
      </c>
      <c r="BO753" s="1327"/>
      <c r="BP753" s="1328">
        <f>BP756+BP758+BP757+BP755+BP760+BP761+BP762+BP763+BP764+BP766+BP767+BP768+BP769+BP770+BP771+BP772</f>
        <v>-335405.37239999964</v>
      </c>
      <c r="BQ753" s="1346"/>
      <c r="BR753" s="1329">
        <f>BR756+BR758+BR757+BR755+BR760+BR761+BR762+BR763+BR764+BR766+BR767+BR768+BR769+BR770+BR771+BR772</f>
        <v>2590524.1174000008</v>
      </c>
      <c r="BS753" s="1329">
        <f>BS756+BS758+BS757+BS755+BS760+BS761+BS762+BS763+BS764+BS766+BS767+BS768+BS769+BS770+BS771+BS772</f>
        <v>2255118.745000001</v>
      </c>
    </row>
    <row r="754" spans="1:203" ht="15" hidden="1" outlineLevel="1" x14ac:dyDescent="0.2">
      <c r="A754" s="1308" t="s">
        <v>1075</v>
      </c>
      <c r="B754" s="1331" t="s">
        <v>1842</v>
      </c>
      <c r="C754" s="1172"/>
      <c r="D754" s="1172"/>
      <c r="E754" s="1347">
        <v>0</v>
      </c>
      <c r="F754" s="1212"/>
      <c r="G754" s="1222">
        <v>0</v>
      </c>
      <c r="H754" s="1212"/>
      <c r="I754" s="1223"/>
      <c r="J754" s="1348"/>
      <c r="K754" s="1332"/>
      <c r="L754" s="1349">
        <v>0</v>
      </c>
      <c r="M754" s="1196"/>
      <c r="N754" s="1225">
        <v>0</v>
      </c>
      <c r="O754" s="1196"/>
      <c r="P754" s="1226"/>
      <c r="Q754" s="1332"/>
      <c r="R754" s="1349">
        <v>0</v>
      </c>
      <c r="S754" s="1196"/>
      <c r="T754" s="1225">
        <v>0</v>
      </c>
      <c r="U754" s="1196"/>
      <c r="V754" s="1226"/>
      <c r="W754" s="1332"/>
      <c r="X754" s="1349">
        <v>0</v>
      </c>
      <c r="Y754" s="1196"/>
      <c r="Z754" s="1225">
        <v>0</v>
      </c>
      <c r="AA754" s="1196"/>
      <c r="AB754" s="1226"/>
      <c r="AC754" s="1332"/>
      <c r="AD754" s="1349">
        <v>0</v>
      </c>
      <c r="AE754" s="1196"/>
      <c r="AF754" s="1225">
        <v>0</v>
      </c>
      <c r="AG754" s="1196"/>
      <c r="AH754" s="1226"/>
      <c r="AI754" s="1332"/>
      <c r="AJ754" s="1349">
        <v>0</v>
      </c>
      <c r="AK754" s="1196"/>
      <c r="AL754" s="1225">
        <v>0</v>
      </c>
      <c r="AM754" s="1196"/>
      <c r="AN754" s="1226"/>
      <c r="AO754" s="1332"/>
      <c r="AP754" s="1349">
        <v>0</v>
      </c>
      <c r="AQ754" s="1196"/>
      <c r="AR754" s="1225">
        <v>0</v>
      </c>
      <c r="AS754" s="1196"/>
      <c r="AT754" s="1226"/>
      <c r="AU754" s="1332"/>
      <c r="AV754" s="1349">
        <v>0</v>
      </c>
      <c r="AW754" s="1196"/>
      <c r="AX754" s="1225">
        <v>0</v>
      </c>
      <c r="AY754" s="1196"/>
      <c r="AZ754" s="1226"/>
      <c r="BA754" s="1332"/>
      <c r="BB754" s="1347">
        <v>0</v>
      </c>
      <c r="BC754" s="1212"/>
      <c r="BD754" s="1222">
        <v>0</v>
      </c>
      <c r="BE754" s="1212"/>
      <c r="BF754" s="1223"/>
      <c r="BG754" s="1348"/>
      <c r="BH754" s="1166">
        <f t="shared" si="1068"/>
        <v>0</v>
      </c>
      <c r="BI754" s="1347">
        <v>0</v>
      </c>
      <c r="BJ754" s="1212"/>
      <c r="BK754" s="1222">
        <v>0</v>
      </c>
      <c r="BL754" s="1212"/>
      <c r="BM754" s="1223"/>
      <c r="BN754" s="1166">
        <f t="shared" si="1069"/>
        <v>0</v>
      </c>
      <c r="BO754" s="1347">
        <v>0</v>
      </c>
      <c r="BP754" s="1212"/>
      <c r="BQ754" s="1222">
        <v>0</v>
      </c>
      <c r="BR754" s="1212"/>
      <c r="BS754" s="1223"/>
    </row>
    <row r="755" spans="1:203" s="1350" customFormat="1" hidden="1" outlineLevel="1" x14ac:dyDescent="0.2">
      <c r="A755" s="1333" t="s">
        <v>1076</v>
      </c>
      <c r="B755" s="1252" t="s">
        <v>1559</v>
      </c>
      <c r="C755" s="1226" t="s">
        <v>1189</v>
      </c>
      <c r="D755" s="1226">
        <f>149.9*1.6-149.9</f>
        <v>89.940000000000026</v>
      </c>
      <c r="E755" s="1222">
        <v>1590</v>
      </c>
      <c r="F755" s="1223">
        <f>D755*E755</f>
        <v>143004.60000000003</v>
      </c>
      <c r="G755" s="1222">
        <v>0</v>
      </c>
      <c r="H755" s="1223"/>
      <c r="I755" s="1223">
        <f t="shared" ref="I755:I758" si="1103">E755*D755+G755*D755</f>
        <v>143004.60000000003</v>
      </c>
      <c r="J755" s="1223"/>
      <c r="K755" s="1224"/>
      <c r="L755" s="1225">
        <v>1590</v>
      </c>
      <c r="M755" s="1226">
        <f>K755*L755</f>
        <v>0</v>
      </c>
      <c r="N755" s="1225">
        <v>0</v>
      </c>
      <c r="O755" s="1226"/>
      <c r="P755" s="1226">
        <f t="shared" ref="P755:P758" si="1104">L755*K755+N755*K755</f>
        <v>0</v>
      </c>
      <c r="Q755" s="1224"/>
      <c r="R755" s="1225">
        <v>1590</v>
      </c>
      <c r="S755" s="1226">
        <f>Q755*R755</f>
        <v>0</v>
      </c>
      <c r="T755" s="1225">
        <v>0</v>
      </c>
      <c r="U755" s="1226"/>
      <c r="V755" s="1226">
        <f t="shared" ref="V755:V758" si="1105">R755*Q755+T755*Q755</f>
        <v>0</v>
      </c>
      <c r="W755" s="1224"/>
      <c r="X755" s="1225">
        <v>1590</v>
      </c>
      <c r="Y755" s="1226">
        <f>W755*X755</f>
        <v>0</v>
      </c>
      <c r="Z755" s="1225">
        <v>0</v>
      </c>
      <c r="AA755" s="1226"/>
      <c r="AB755" s="1226">
        <f t="shared" ref="AB755:AB758" si="1106">X755*W755+Z755*W755</f>
        <v>0</v>
      </c>
      <c r="AC755" s="1224"/>
      <c r="AD755" s="1225">
        <v>1590</v>
      </c>
      <c r="AE755" s="1226">
        <f>AC755*AD755</f>
        <v>0</v>
      </c>
      <c r="AF755" s="1225">
        <v>0</v>
      </c>
      <c r="AG755" s="1226"/>
      <c r="AH755" s="1226">
        <f t="shared" ref="AH755:AH758" si="1107">AD755*AC755+AF755*AC755</f>
        <v>0</v>
      </c>
      <c r="AI755" s="1224"/>
      <c r="AJ755" s="1225">
        <v>1590</v>
      </c>
      <c r="AK755" s="1226">
        <f>AI755*AJ755</f>
        <v>0</v>
      </c>
      <c r="AL755" s="1225">
        <v>0</v>
      </c>
      <c r="AM755" s="1226"/>
      <c r="AN755" s="1226">
        <f t="shared" ref="AN755:AN758" si="1108">AJ755*AI755+AL755*AI755</f>
        <v>0</v>
      </c>
      <c r="AO755" s="1224"/>
      <c r="AP755" s="1225">
        <v>1590</v>
      </c>
      <c r="AQ755" s="1226">
        <f>AO755*AP755</f>
        <v>0</v>
      </c>
      <c r="AR755" s="1225">
        <v>0</v>
      </c>
      <c r="AS755" s="1226"/>
      <c r="AT755" s="1226">
        <f t="shared" ref="AT755:AT758" si="1109">AP755*AO755+AR755*AO755</f>
        <v>0</v>
      </c>
      <c r="AU755" s="1224"/>
      <c r="AV755" s="1225">
        <v>1590</v>
      </c>
      <c r="AW755" s="1226">
        <f>AU755*AV755</f>
        <v>0</v>
      </c>
      <c r="AX755" s="1225">
        <v>0</v>
      </c>
      <c r="AY755" s="1226"/>
      <c r="AZ755" s="1226">
        <f t="shared" ref="AZ755:AZ758" si="1110">AV755*AU755+AX755*AU755</f>
        <v>0</v>
      </c>
      <c r="BA755" s="1224"/>
      <c r="BB755" s="1222">
        <v>1590</v>
      </c>
      <c r="BC755" s="1223">
        <f>BA755*BB755</f>
        <v>0</v>
      </c>
      <c r="BD755" s="1222">
        <v>0</v>
      </c>
      <c r="BE755" s="1223"/>
      <c r="BF755" s="1223">
        <f t="shared" ref="BF755:BF758" si="1111">BB755*BA755+BD755*BA755</f>
        <v>0</v>
      </c>
      <c r="BG755" s="1223"/>
      <c r="BH755" s="1166">
        <f t="shared" si="1068"/>
        <v>0</v>
      </c>
      <c r="BI755" s="1222">
        <v>1590</v>
      </c>
      <c r="BJ755" s="1223">
        <f>BH755*BI755</f>
        <v>0</v>
      </c>
      <c r="BK755" s="1222">
        <v>0</v>
      </c>
      <c r="BL755" s="1223"/>
      <c r="BM755" s="1223">
        <f t="shared" ref="BM755:BM758" si="1112">BI755*BH755+BK755*BH755</f>
        <v>0</v>
      </c>
      <c r="BN755" s="1166">
        <f t="shared" si="1069"/>
        <v>89.940000000000026</v>
      </c>
      <c r="BO755" s="1222">
        <v>1590</v>
      </c>
      <c r="BP755" s="1223">
        <f>BN755*BO755</f>
        <v>143004.60000000003</v>
      </c>
      <c r="BQ755" s="1222">
        <v>0</v>
      </c>
      <c r="BR755" s="1223"/>
      <c r="BS755" s="1223">
        <f t="shared" ref="BS755:BS758" si="1113">BO755*BN755+BQ755*BN755</f>
        <v>143004.60000000003</v>
      </c>
      <c r="BT755" s="1220"/>
      <c r="BU755" s="1220"/>
      <c r="BV755" s="1220"/>
      <c r="BW755" s="1220"/>
      <c r="BX755" s="1220"/>
      <c r="BY755" s="1220"/>
      <c r="BZ755" s="1220"/>
      <c r="CA755" s="1220"/>
      <c r="CB755" s="1220"/>
      <c r="CC755" s="1220"/>
      <c r="CD755" s="1220"/>
      <c r="CE755" s="1220"/>
      <c r="CF755" s="1220"/>
      <c r="CG755" s="1220"/>
      <c r="CH755" s="1220"/>
      <c r="CI755" s="1220"/>
      <c r="CJ755" s="1220"/>
      <c r="CK755" s="1220"/>
      <c r="CL755" s="1220"/>
      <c r="CM755" s="1220"/>
      <c r="CN755" s="1220"/>
      <c r="CO755" s="1220"/>
      <c r="CP755" s="1220"/>
      <c r="CQ755" s="1220"/>
      <c r="CR755" s="1220"/>
      <c r="CS755" s="1220"/>
      <c r="CT755" s="1220"/>
      <c r="CU755" s="1220"/>
      <c r="CV755" s="1220"/>
      <c r="CW755" s="1220"/>
      <c r="CX755" s="1220"/>
      <c r="CY755" s="1220"/>
      <c r="CZ755" s="1220"/>
      <c r="DA755" s="1220"/>
      <c r="DB755" s="1220"/>
      <c r="DC755" s="1220"/>
      <c r="DD755" s="1220"/>
      <c r="DE755" s="1220"/>
      <c r="DF755" s="1220"/>
      <c r="DG755" s="1220"/>
      <c r="DH755" s="1220"/>
      <c r="DI755" s="1220"/>
      <c r="DJ755" s="1220"/>
      <c r="DK755" s="1220"/>
      <c r="DL755" s="1220"/>
      <c r="DM755" s="1220"/>
      <c r="DN755" s="1220"/>
      <c r="DO755" s="1220"/>
      <c r="DP755" s="1220"/>
      <c r="DQ755" s="1220"/>
      <c r="DR755" s="1220"/>
      <c r="DS755" s="1220"/>
      <c r="DT755" s="1220"/>
      <c r="DU755" s="1220"/>
      <c r="DV755" s="1220"/>
      <c r="DW755" s="1220"/>
      <c r="DX755" s="1220"/>
      <c r="DY755" s="1220"/>
      <c r="DZ755" s="1220"/>
      <c r="EA755" s="1220"/>
      <c r="EB755" s="1220"/>
      <c r="EC755" s="1220"/>
      <c r="ED755" s="1220"/>
      <c r="EE755" s="1220"/>
      <c r="EF755" s="1220"/>
      <c r="EG755" s="1220"/>
      <c r="EH755" s="1220"/>
      <c r="EI755" s="1220"/>
      <c r="EJ755" s="1220"/>
      <c r="EK755" s="1220"/>
      <c r="EL755" s="1220"/>
      <c r="EM755" s="1220"/>
      <c r="EN755" s="1220"/>
      <c r="EO755" s="1220"/>
      <c r="EP755" s="1220"/>
      <c r="EQ755" s="1220"/>
      <c r="ER755" s="1220"/>
      <c r="ES755" s="1220"/>
      <c r="ET755" s="1220"/>
      <c r="EU755" s="1220"/>
      <c r="EV755" s="1220"/>
      <c r="EW755" s="1220"/>
      <c r="EX755" s="1220"/>
      <c r="EY755" s="1220"/>
      <c r="EZ755" s="1220"/>
      <c r="FA755" s="1220"/>
      <c r="FB755" s="1220"/>
      <c r="FC755" s="1220"/>
      <c r="FD755" s="1220"/>
      <c r="FE755" s="1220"/>
      <c r="FF755" s="1220"/>
      <c r="FG755" s="1220"/>
      <c r="FH755" s="1220"/>
      <c r="FI755" s="1220"/>
      <c r="FJ755" s="1220"/>
      <c r="FK755" s="1220"/>
      <c r="FL755" s="1220"/>
      <c r="FM755" s="1220"/>
      <c r="FN755" s="1220"/>
      <c r="FO755" s="1220"/>
      <c r="FP755" s="1220"/>
      <c r="FQ755" s="1220"/>
      <c r="FR755" s="1220"/>
      <c r="FS755" s="1220"/>
      <c r="FT755" s="1220"/>
      <c r="FU755" s="1220"/>
      <c r="FV755" s="1220"/>
      <c r="FW755" s="1220"/>
      <c r="FX755" s="1220"/>
      <c r="FY755" s="1220"/>
      <c r="FZ755" s="1220"/>
      <c r="GA755" s="1220"/>
      <c r="GB755" s="1220"/>
      <c r="GC755" s="1220"/>
      <c r="GD755" s="1220"/>
      <c r="GE755" s="1220"/>
      <c r="GF755" s="1220"/>
      <c r="GG755" s="1220"/>
      <c r="GH755" s="1220"/>
      <c r="GI755" s="1220"/>
      <c r="GJ755" s="1220"/>
      <c r="GK755" s="1220"/>
      <c r="GL755" s="1220"/>
      <c r="GM755" s="1220"/>
      <c r="GN755" s="1220"/>
      <c r="GO755" s="1220"/>
      <c r="GP755" s="1220"/>
      <c r="GQ755" s="1220"/>
      <c r="GR755" s="1220"/>
      <c r="GS755" s="1220"/>
      <c r="GT755" s="1220"/>
      <c r="GU755" s="1220"/>
    </row>
    <row r="756" spans="1:203" s="1231" customFormat="1" ht="15" hidden="1" outlineLevel="1" x14ac:dyDescent="0.25">
      <c r="A756" s="1351" t="s">
        <v>1077</v>
      </c>
      <c r="B756" s="1352" t="s">
        <v>1843</v>
      </c>
      <c r="C756" s="1353" t="s">
        <v>1189</v>
      </c>
      <c r="D756" s="1353">
        <v>101.08</v>
      </c>
      <c r="E756" s="1354">
        <v>19422</v>
      </c>
      <c r="F756" s="1355">
        <f>D756*E756</f>
        <v>1963175.76</v>
      </c>
      <c r="G756" s="1354">
        <v>0</v>
      </c>
      <c r="H756" s="1355"/>
      <c r="I756" s="1355">
        <f t="shared" si="1103"/>
        <v>1963175.76</v>
      </c>
      <c r="J756" s="1355"/>
      <c r="K756" s="1356">
        <v>96.62</v>
      </c>
      <c r="L756" s="1357">
        <v>19422</v>
      </c>
      <c r="M756" s="1358">
        <f>K756*L756</f>
        <v>1876553.6400000001</v>
      </c>
      <c r="N756" s="1357">
        <v>0</v>
      </c>
      <c r="O756" s="1358"/>
      <c r="P756" s="1358">
        <f t="shared" si="1104"/>
        <v>1876553.6400000001</v>
      </c>
      <c r="Q756" s="1356">
        <v>96.88</v>
      </c>
      <c r="R756" s="1357">
        <v>19422</v>
      </c>
      <c r="S756" s="1358">
        <f>Q756*R756</f>
        <v>1881603.3599999999</v>
      </c>
      <c r="T756" s="1357">
        <v>0</v>
      </c>
      <c r="U756" s="1358"/>
      <c r="V756" s="1358">
        <f t="shared" si="1105"/>
        <v>1881603.3599999999</v>
      </c>
      <c r="W756" s="1356"/>
      <c r="X756" s="1225">
        <v>19422</v>
      </c>
      <c r="Y756" s="1226">
        <f>W756*X756</f>
        <v>0</v>
      </c>
      <c r="Z756" s="1225">
        <v>0</v>
      </c>
      <c r="AA756" s="1226"/>
      <c r="AB756" s="1226">
        <f t="shared" si="1106"/>
        <v>0</v>
      </c>
      <c r="AC756" s="1356"/>
      <c r="AD756" s="1225">
        <v>19422</v>
      </c>
      <c r="AE756" s="1226">
        <f>AC756*AD756</f>
        <v>0</v>
      </c>
      <c r="AF756" s="1225">
        <v>0</v>
      </c>
      <c r="AG756" s="1226"/>
      <c r="AH756" s="1226">
        <f t="shared" si="1107"/>
        <v>0</v>
      </c>
      <c r="AI756" s="1356"/>
      <c r="AJ756" s="1225">
        <v>19422</v>
      </c>
      <c r="AK756" s="1226">
        <f>AI756*AJ756</f>
        <v>0</v>
      </c>
      <c r="AL756" s="1225">
        <v>0</v>
      </c>
      <c r="AM756" s="1226"/>
      <c r="AN756" s="1226">
        <f t="shared" si="1108"/>
        <v>0</v>
      </c>
      <c r="AO756" s="1356"/>
      <c r="AP756" s="1225">
        <v>19422</v>
      </c>
      <c r="AQ756" s="1226">
        <f>AO756*AP756</f>
        <v>0</v>
      </c>
      <c r="AR756" s="1225">
        <v>0</v>
      </c>
      <c r="AS756" s="1226"/>
      <c r="AT756" s="1226">
        <f t="shared" si="1109"/>
        <v>0</v>
      </c>
      <c r="AU756" s="1356"/>
      <c r="AV756" s="1225">
        <v>19422</v>
      </c>
      <c r="AW756" s="1226">
        <f>AU756*AV756</f>
        <v>0</v>
      </c>
      <c r="AX756" s="1225">
        <v>0</v>
      </c>
      <c r="AY756" s="1226"/>
      <c r="AZ756" s="1226">
        <f t="shared" si="1110"/>
        <v>0</v>
      </c>
      <c r="BA756" s="1356"/>
      <c r="BB756" s="1222">
        <v>19422</v>
      </c>
      <c r="BC756" s="1223">
        <f>BA756*BB756</f>
        <v>0</v>
      </c>
      <c r="BD756" s="1222">
        <v>0</v>
      </c>
      <c r="BE756" s="1223"/>
      <c r="BF756" s="1223">
        <f t="shared" si="1111"/>
        <v>0</v>
      </c>
      <c r="BG756" s="1355"/>
      <c r="BH756" s="1359">
        <f t="shared" si="1068"/>
        <v>193.5</v>
      </c>
      <c r="BI756" s="1354">
        <v>19422</v>
      </c>
      <c r="BJ756" s="1355">
        <f>BH756*BI756</f>
        <v>3758157</v>
      </c>
      <c r="BK756" s="1354">
        <v>0</v>
      </c>
      <c r="BL756" s="1355"/>
      <c r="BM756" s="1355">
        <f t="shared" si="1112"/>
        <v>3758157</v>
      </c>
      <c r="BN756" s="1360">
        <f t="shared" si="1069"/>
        <v>-92.42</v>
      </c>
      <c r="BO756" s="1354">
        <v>19422</v>
      </c>
      <c r="BP756" s="1355">
        <f>BN756*BO756</f>
        <v>-1794981.24</v>
      </c>
      <c r="BQ756" s="1354">
        <v>0</v>
      </c>
      <c r="BR756" s="1355"/>
      <c r="BS756" s="1355">
        <f t="shared" si="1113"/>
        <v>-1794981.24</v>
      </c>
    </row>
    <row r="757" spans="1:203" s="1364" customFormat="1" ht="30" hidden="1" outlineLevel="1" x14ac:dyDescent="0.25">
      <c r="A757" s="1351" t="s">
        <v>1078</v>
      </c>
      <c r="B757" s="1352" t="s">
        <v>565</v>
      </c>
      <c r="C757" s="1353" t="s">
        <v>1189</v>
      </c>
      <c r="D757" s="1353">
        <v>149.9</v>
      </c>
      <c r="E757" s="1361">
        <v>2405</v>
      </c>
      <c r="F757" s="1355">
        <f>D757*E757</f>
        <v>360509.5</v>
      </c>
      <c r="G757" s="1361">
        <v>0</v>
      </c>
      <c r="H757" s="1355"/>
      <c r="I757" s="1362">
        <f t="shared" si="1103"/>
        <v>360509.5</v>
      </c>
      <c r="J757" s="1362"/>
      <c r="K757" s="1356">
        <v>107.36</v>
      </c>
      <c r="L757" s="1363">
        <v>2405</v>
      </c>
      <c r="M757" s="1358">
        <f>K757*L757</f>
        <v>258200.8</v>
      </c>
      <c r="N757" s="1363">
        <v>0</v>
      </c>
      <c r="O757" s="1358"/>
      <c r="P757" s="1353">
        <f t="shared" si="1104"/>
        <v>258200.8</v>
      </c>
      <c r="Q757" s="1356">
        <v>118.41</v>
      </c>
      <c r="R757" s="1363">
        <v>2405</v>
      </c>
      <c r="S757" s="1358">
        <f>Q757*R757</f>
        <v>284776.05</v>
      </c>
      <c r="T757" s="1363">
        <v>0</v>
      </c>
      <c r="U757" s="1358"/>
      <c r="V757" s="1353">
        <f t="shared" si="1105"/>
        <v>284776.05</v>
      </c>
      <c r="W757" s="1356"/>
      <c r="X757" s="1180">
        <v>2405</v>
      </c>
      <c r="Y757" s="1226">
        <f>W757*X757</f>
        <v>0</v>
      </c>
      <c r="Z757" s="1180">
        <v>0</v>
      </c>
      <c r="AA757" s="1226"/>
      <c r="AB757" s="1173">
        <f t="shared" si="1106"/>
        <v>0</v>
      </c>
      <c r="AC757" s="1356"/>
      <c r="AD757" s="1180">
        <v>2405</v>
      </c>
      <c r="AE757" s="1226">
        <f>AC757*AD757</f>
        <v>0</v>
      </c>
      <c r="AF757" s="1180">
        <v>0</v>
      </c>
      <c r="AG757" s="1226"/>
      <c r="AH757" s="1173">
        <f t="shared" si="1107"/>
        <v>0</v>
      </c>
      <c r="AI757" s="1356"/>
      <c r="AJ757" s="1180">
        <v>2405</v>
      </c>
      <c r="AK757" s="1226">
        <f>AI757*AJ757</f>
        <v>0</v>
      </c>
      <c r="AL757" s="1180">
        <v>0</v>
      </c>
      <c r="AM757" s="1226"/>
      <c r="AN757" s="1173">
        <f t="shared" si="1108"/>
        <v>0</v>
      </c>
      <c r="AO757" s="1356"/>
      <c r="AP757" s="1180">
        <v>2405</v>
      </c>
      <c r="AQ757" s="1226">
        <f>AO757*AP757</f>
        <v>0</v>
      </c>
      <c r="AR757" s="1180">
        <v>0</v>
      </c>
      <c r="AS757" s="1226"/>
      <c r="AT757" s="1173">
        <f t="shared" si="1109"/>
        <v>0</v>
      </c>
      <c r="AU757" s="1356"/>
      <c r="AV757" s="1180">
        <v>2405</v>
      </c>
      <c r="AW757" s="1226">
        <f>AU757*AV757</f>
        <v>0</v>
      </c>
      <c r="AX757" s="1180">
        <v>0</v>
      </c>
      <c r="AY757" s="1226"/>
      <c r="AZ757" s="1173">
        <f t="shared" si="1110"/>
        <v>0</v>
      </c>
      <c r="BA757" s="1356"/>
      <c r="BB757" s="1178">
        <v>2405</v>
      </c>
      <c r="BC757" s="1223">
        <f>BA757*BB757</f>
        <v>0</v>
      </c>
      <c r="BD757" s="1178">
        <v>0</v>
      </c>
      <c r="BE757" s="1223"/>
      <c r="BF757" s="1169">
        <f t="shared" si="1111"/>
        <v>0</v>
      </c>
      <c r="BG757" s="1362"/>
      <c r="BH757" s="1359">
        <f t="shared" si="1068"/>
        <v>225.76999999999998</v>
      </c>
      <c r="BI757" s="1361">
        <v>2405</v>
      </c>
      <c r="BJ757" s="1355">
        <f>BH757*BI757</f>
        <v>542976.85</v>
      </c>
      <c r="BK757" s="1361">
        <v>0</v>
      </c>
      <c r="BL757" s="1355"/>
      <c r="BM757" s="1362">
        <f t="shared" si="1112"/>
        <v>542976.85</v>
      </c>
      <c r="BN757" s="1360">
        <f t="shared" si="1069"/>
        <v>-75.869999999999976</v>
      </c>
      <c r="BO757" s="1361">
        <v>2405</v>
      </c>
      <c r="BP757" s="1355">
        <f>BN757*BO757</f>
        <v>-182467.34999999995</v>
      </c>
      <c r="BQ757" s="1361">
        <v>0</v>
      </c>
      <c r="BR757" s="1355"/>
      <c r="BS757" s="1362">
        <f t="shared" si="1113"/>
        <v>-182467.34999999995</v>
      </c>
      <c r="BT757" s="1231"/>
      <c r="BU757" s="1231"/>
      <c r="BV757" s="1231"/>
      <c r="BW757" s="1231"/>
      <c r="BX757" s="1231"/>
      <c r="BY757" s="1231"/>
      <c r="BZ757" s="1231"/>
      <c r="CA757" s="1231"/>
      <c r="CB757" s="1231"/>
      <c r="CC757" s="1231"/>
      <c r="CD757" s="1231"/>
      <c r="CE757" s="1231"/>
      <c r="CF757" s="1231"/>
      <c r="CG757" s="1231"/>
      <c r="CH757" s="1231"/>
      <c r="CI757" s="1231"/>
      <c r="CJ757" s="1231"/>
      <c r="CK757" s="1231"/>
      <c r="CL757" s="1231"/>
      <c r="CM757" s="1231"/>
      <c r="CN757" s="1231"/>
      <c r="CO757" s="1231"/>
      <c r="CP757" s="1231"/>
      <c r="CQ757" s="1231"/>
      <c r="CR757" s="1231"/>
      <c r="CS757" s="1231"/>
      <c r="CT757" s="1231"/>
      <c r="CU757" s="1231"/>
      <c r="CV757" s="1231"/>
      <c r="CW757" s="1231"/>
      <c r="CX757" s="1231"/>
      <c r="CY757" s="1231"/>
      <c r="CZ757" s="1231"/>
      <c r="DA757" s="1231"/>
      <c r="DB757" s="1231"/>
      <c r="DC757" s="1231"/>
      <c r="DD757" s="1231"/>
      <c r="DE757" s="1231"/>
      <c r="DF757" s="1231"/>
      <c r="DG757" s="1231"/>
      <c r="DH757" s="1231"/>
      <c r="DI757" s="1231"/>
      <c r="DJ757" s="1231"/>
      <c r="DK757" s="1231"/>
      <c r="DL757" s="1231"/>
      <c r="DM757" s="1231"/>
      <c r="DN757" s="1231"/>
      <c r="DO757" s="1231"/>
      <c r="DP757" s="1231"/>
      <c r="DQ757" s="1231"/>
      <c r="DR757" s="1231"/>
      <c r="DS757" s="1231"/>
      <c r="DT757" s="1231"/>
      <c r="DU757" s="1231"/>
      <c r="DV757" s="1231"/>
      <c r="DW757" s="1231"/>
      <c r="DX757" s="1231"/>
      <c r="DY757" s="1231"/>
      <c r="DZ757" s="1231"/>
      <c r="EA757" s="1231"/>
      <c r="EB757" s="1231"/>
      <c r="EC757" s="1231"/>
      <c r="ED757" s="1231"/>
      <c r="EE757" s="1231"/>
      <c r="EF757" s="1231"/>
      <c r="EG757" s="1231"/>
      <c r="EH757" s="1231"/>
      <c r="EI757" s="1231"/>
      <c r="EJ757" s="1231"/>
      <c r="EK757" s="1231"/>
      <c r="EL757" s="1231"/>
      <c r="EM757" s="1231"/>
      <c r="EN757" s="1231"/>
      <c r="EO757" s="1231"/>
      <c r="EP757" s="1231"/>
      <c r="EQ757" s="1231"/>
      <c r="ER757" s="1231"/>
      <c r="ES757" s="1231"/>
      <c r="ET757" s="1231"/>
      <c r="EU757" s="1231"/>
      <c r="EV757" s="1231"/>
      <c r="EW757" s="1231"/>
      <c r="EX757" s="1231"/>
      <c r="EY757" s="1231"/>
      <c r="EZ757" s="1231"/>
      <c r="FA757" s="1231"/>
      <c r="FB757" s="1231"/>
      <c r="FC757" s="1231"/>
      <c r="FD757" s="1231"/>
      <c r="FE757" s="1231"/>
      <c r="FF757" s="1231"/>
      <c r="FG757" s="1231"/>
      <c r="FH757" s="1231"/>
      <c r="FI757" s="1231"/>
      <c r="FJ757" s="1231"/>
      <c r="FK757" s="1231"/>
      <c r="FL757" s="1231"/>
      <c r="FM757" s="1231"/>
      <c r="FN757" s="1231"/>
      <c r="FO757" s="1231"/>
      <c r="FP757" s="1231"/>
      <c r="FQ757" s="1231"/>
      <c r="FR757" s="1231"/>
      <c r="FS757" s="1231"/>
      <c r="FT757" s="1231"/>
      <c r="FU757" s="1231"/>
      <c r="FV757" s="1231"/>
      <c r="FW757" s="1231"/>
      <c r="FX757" s="1231"/>
      <c r="FY757" s="1231"/>
      <c r="FZ757" s="1231"/>
      <c r="GA757" s="1231"/>
      <c r="GB757" s="1231"/>
      <c r="GC757" s="1231"/>
      <c r="GD757" s="1231"/>
      <c r="GE757" s="1231"/>
      <c r="GF757" s="1231"/>
      <c r="GG757" s="1231"/>
      <c r="GH757" s="1231"/>
      <c r="GI757" s="1231"/>
      <c r="GJ757" s="1231"/>
      <c r="GK757" s="1231"/>
      <c r="GL757" s="1231"/>
      <c r="GM757" s="1231"/>
      <c r="GN757" s="1231"/>
      <c r="GO757" s="1231"/>
      <c r="GP757" s="1231"/>
      <c r="GQ757" s="1231"/>
      <c r="GR757" s="1231"/>
      <c r="GS757" s="1231"/>
      <c r="GT757" s="1231"/>
      <c r="GU757" s="1231"/>
    </row>
    <row r="758" spans="1:203" s="1365" customFormat="1" hidden="1" outlineLevel="1" x14ac:dyDescent="0.2">
      <c r="A758" s="1333" t="s">
        <v>1079</v>
      </c>
      <c r="B758" s="1252" t="s">
        <v>1557</v>
      </c>
      <c r="C758" s="1226" t="s">
        <v>1189</v>
      </c>
      <c r="D758" s="1334">
        <f>D756*1.47</f>
        <v>148.58760000000001</v>
      </c>
      <c r="E758" s="1222">
        <v>1590</v>
      </c>
      <c r="F758" s="1223">
        <f>D758*E758</f>
        <v>236254.28400000001</v>
      </c>
      <c r="G758" s="1222">
        <v>0</v>
      </c>
      <c r="H758" s="1223"/>
      <c r="I758" s="1223">
        <f t="shared" si="1103"/>
        <v>236254.28400000001</v>
      </c>
      <c r="J758" s="1223"/>
      <c r="K758" s="1335"/>
      <c r="L758" s="1225">
        <v>1590</v>
      </c>
      <c r="M758" s="1226">
        <f>K758*L758</f>
        <v>0</v>
      </c>
      <c r="N758" s="1225">
        <v>0</v>
      </c>
      <c r="O758" s="1226"/>
      <c r="P758" s="1226">
        <f t="shared" si="1104"/>
        <v>0</v>
      </c>
      <c r="Q758" s="1335"/>
      <c r="R758" s="1225">
        <v>1590</v>
      </c>
      <c r="S758" s="1226">
        <f>Q758*R758</f>
        <v>0</v>
      </c>
      <c r="T758" s="1225">
        <v>0</v>
      </c>
      <c r="U758" s="1226"/>
      <c r="V758" s="1226">
        <f t="shared" si="1105"/>
        <v>0</v>
      </c>
      <c r="W758" s="1335"/>
      <c r="X758" s="1225">
        <v>1590</v>
      </c>
      <c r="Y758" s="1226">
        <f>W758*X758</f>
        <v>0</v>
      </c>
      <c r="Z758" s="1225">
        <v>0</v>
      </c>
      <c r="AA758" s="1226"/>
      <c r="AB758" s="1226">
        <f t="shared" si="1106"/>
        <v>0</v>
      </c>
      <c r="AC758" s="1335"/>
      <c r="AD758" s="1225">
        <v>1590</v>
      </c>
      <c r="AE758" s="1226">
        <f>AC758*AD758</f>
        <v>0</v>
      </c>
      <c r="AF758" s="1225">
        <v>0</v>
      </c>
      <c r="AG758" s="1226"/>
      <c r="AH758" s="1226">
        <f t="shared" si="1107"/>
        <v>0</v>
      </c>
      <c r="AI758" s="1335"/>
      <c r="AJ758" s="1225">
        <v>1590</v>
      </c>
      <c r="AK758" s="1226">
        <f>AI758*AJ758</f>
        <v>0</v>
      </c>
      <c r="AL758" s="1225">
        <v>0</v>
      </c>
      <c r="AM758" s="1226"/>
      <c r="AN758" s="1226">
        <f t="shared" si="1108"/>
        <v>0</v>
      </c>
      <c r="AO758" s="1335"/>
      <c r="AP758" s="1225">
        <v>1590</v>
      </c>
      <c r="AQ758" s="1226">
        <f>AO758*AP758</f>
        <v>0</v>
      </c>
      <c r="AR758" s="1225">
        <v>0</v>
      </c>
      <c r="AS758" s="1226"/>
      <c r="AT758" s="1226">
        <f t="shared" si="1109"/>
        <v>0</v>
      </c>
      <c r="AU758" s="1335"/>
      <c r="AV758" s="1225">
        <v>1590</v>
      </c>
      <c r="AW758" s="1226">
        <f>AU758*AV758</f>
        <v>0</v>
      </c>
      <c r="AX758" s="1225">
        <v>0</v>
      </c>
      <c r="AY758" s="1226"/>
      <c r="AZ758" s="1226">
        <f t="shared" si="1110"/>
        <v>0</v>
      </c>
      <c r="BA758" s="1335"/>
      <c r="BB758" s="1222">
        <v>1590</v>
      </c>
      <c r="BC758" s="1223">
        <f>BA758*BB758</f>
        <v>0</v>
      </c>
      <c r="BD758" s="1222">
        <v>0</v>
      </c>
      <c r="BE758" s="1223"/>
      <c r="BF758" s="1223">
        <f t="shared" si="1111"/>
        <v>0</v>
      </c>
      <c r="BG758" s="1223"/>
      <c r="BH758" s="1166">
        <f t="shared" si="1068"/>
        <v>0</v>
      </c>
      <c r="BI758" s="1222">
        <v>1590</v>
      </c>
      <c r="BJ758" s="1223">
        <f>BH758*BI758</f>
        <v>0</v>
      </c>
      <c r="BK758" s="1222">
        <v>0</v>
      </c>
      <c r="BL758" s="1223"/>
      <c r="BM758" s="1223">
        <f t="shared" si="1112"/>
        <v>0</v>
      </c>
      <c r="BN758" s="1166">
        <f t="shared" si="1069"/>
        <v>148.58760000000001</v>
      </c>
      <c r="BO758" s="1222">
        <v>1590</v>
      </c>
      <c r="BP758" s="1223">
        <f>BN758*BO758</f>
        <v>236254.28400000001</v>
      </c>
      <c r="BQ758" s="1222">
        <v>0</v>
      </c>
      <c r="BR758" s="1223"/>
      <c r="BS758" s="1223">
        <f t="shared" si="1113"/>
        <v>236254.28400000001</v>
      </c>
      <c r="BT758" s="1189"/>
      <c r="BU758" s="1189"/>
      <c r="BV758" s="1189"/>
      <c r="BW758" s="1189"/>
      <c r="BX758" s="1189"/>
      <c r="BY758" s="1189"/>
      <c r="BZ758" s="1189"/>
      <c r="CA758" s="1189"/>
      <c r="CB758" s="1189"/>
      <c r="CC758" s="1189"/>
      <c r="CD758" s="1189"/>
      <c r="CE758" s="1189"/>
      <c r="CF758" s="1189"/>
      <c r="CG758" s="1189"/>
      <c r="CH758" s="1189"/>
      <c r="CI758" s="1189"/>
      <c r="CJ758" s="1189"/>
      <c r="CK758" s="1189"/>
      <c r="CL758" s="1189"/>
      <c r="CM758" s="1189"/>
      <c r="CN758" s="1189"/>
      <c r="CO758" s="1189"/>
      <c r="CP758" s="1189"/>
      <c r="CQ758" s="1189"/>
      <c r="CR758" s="1189"/>
      <c r="CS758" s="1189"/>
      <c r="CT758" s="1189"/>
      <c r="CU758" s="1189"/>
      <c r="CV758" s="1189"/>
      <c r="CW758" s="1189"/>
      <c r="CX758" s="1189"/>
      <c r="CY758" s="1189"/>
      <c r="CZ758" s="1189"/>
      <c r="DA758" s="1189"/>
      <c r="DB758" s="1189"/>
      <c r="DC758" s="1189"/>
      <c r="DD758" s="1189"/>
      <c r="DE758" s="1189"/>
      <c r="DF758" s="1189"/>
      <c r="DG758" s="1189"/>
      <c r="DH758" s="1189"/>
      <c r="DI758" s="1189"/>
      <c r="DJ758" s="1189"/>
      <c r="DK758" s="1189"/>
      <c r="DL758" s="1189"/>
      <c r="DM758" s="1189"/>
      <c r="DN758" s="1189"/>
      <c r="DO758" s="1189"/>
      <c r="DP758" s="1189"/>
      <c r="DQ758" s="1189"/>
      <c r="DR758" s="1189"/>
      <c r="DS758" s="1189"/>
      <c r="DT758" s="1189"/>
      <c r="DU758" s="1189"/>
      <c r="DV758" s="1189"/>
      <c r="DW758" s="1189"/>
      <c r="DX758" s="1189"/>
      <c r="DY758" s="1189"/>
      <c r="DZ758" s="1189"/>
      <c r="EA758" s="1189"/>
      <c r="EB758" s="1189"/>
      <c r="EC758" s="1189"/>
      <c r="ED758" s="1189"/>
      <c r="EE758" s="1189"/>
      <c r="EF758" s="1189"/>
      <c r="EG758" s="1189"/>
      <c r="EH758" s="1189"/>
      <c r="EI758" s="1189"/>
      <c r="EJ758" s="1189"/>
      <c r="EK758" s="1189"/>
      <c r="EL758" s="1189"/>
      <c r="EM758" s="1189"/>
      <c r="EN758" s="1189"/>
      <c r="EO758" s="1189"/>
      <c r="EP758" s="1189"/>
      <c r="EQ758" s="1189"/>
      <c r="ER758" s="1189"/>
      <c r="ES758" s="1189"/>
      <c r="ET758" s="1189"/>
      <c r="EU758" s="1189"/>
      <c r="EV758" s="1189"/>
      <c r="EW758" s="1189"/>
      <c r="EX758" s="1189"/>
      <c r="EY758" s="1189"/>
      <c r="EZ758" s="1189"/>
      <c r="FA758" s="1189"/>
      <c r="FB758" s="1189"/>
      <c r="FC758" s="1189"/>
      <c r="FD758" s="1189"/>
      <c r="FE758" s="1189"/>
      <c r="FF758" s="1189"/>
      <c r="FG758" s="1189"/>
      <c r="FH758" s="1189"/>
      <c r="FI758" s="1189"/>
      <c r="FJ758" s="1189"/>
      <c r="FK758" s="1189"/>
      <c r="FL758" s="1189"/>
      <c r="FM758" s="1189"/>
      <c r="FN758" s="1189"/>
      <c r="FO758" s="1189"/>
      <c r="FP758" s="1189"/>
      <c r="FQ758" s="1189"/>
      <c r="FR758" s="1189"/>
      <c r="FS758" s="1189"/>
      <c r="FT758" s="1189"/>
      <c r="FU758" s="1189"/>
      <c r="FV758" s="1189"/>
      <c r="FW758" s="1189"/>
      <c r="FX758" s="1189"/>
      <c r="FY758" s="1189"/>
      <c r="FZ758" s="1189"/>
      <c r="GA758" s="1189"/>
      <c r="GB758" s="1189"/>
      <c r="GC758" s="1189"/>
      <c r="GD758" s="1189"/>
      <c r="GE758" s="1189"/>
      <c r="GF758" s="1189"/>
      <c r="GG758" s="1189"/>
      <c r="GH758" s="1189"/>
      <c r="GI758" s="1189"/>
      <c r="GJ758" s="1189"/>
      <c r="GK758" s="1189"/>
      <c r="GL758" s="1189"/>
      <c r="GM758" s="1189"/>
      <c r="GN758" s="1189"/>
      <c r="GO758" s="1189"/>
      <c r="GP758" s="1189"/>
      <c r="GQ758" s="1189"/>
      <c r="GR758" s="1189"/>
      <c r="GS758" s="1189"/>
      <c r="GT758" s="1189"/>
      <c r="GU758" s="1189"/>
    </row>
    <row r="759" spans="1:203" s="1373" customFormat="1" ht="28.5" outlineLevel="1" x14ac:dyDescent="0.2">
      <c r="A759" s="1308" t="s">
        <v>1084</v>
      </c>
      <c r="B759" s="1221" t="s">
        <v>1844</v>
      </c>
      <c r="C759" s="1366"/>
      <c r="D759" s="1366"/>
      <c r="E759" s="1367"/>
      <c r="F759" s="1368"/>
      <c r="G759" s="1367"/>
      <c r="H759" s="1368"/>
      <c r="I759" s="1369"/>
      <c r="J759" s="1369"/>
      <c r="K759" s="1370"/>
      <c r="L759" s="1371"/>
      <c r="M759" s="1366"/>
      <c r="N759" s="1371"/>
      <c r="O759" s="1366"/>
      <c r="P759" s="1372"/>
      <c r="Q759" s="1370"/>
      <c r="R759" s="1371"/>
      <c r="S759" s="1366"/>
      <c r="T759" s="1371"/>
      <c r="U759" s="1366"/>
      <c r="V759" s="1372"/>
      <c r="W759" s="1372"/>
      <c r="X759" s="1371"/>
      <c r="Y759" s="1366"/>
      <c r="Z759" s="1371"/>
      <c r="AA759" s="1366"/>
      <c r="AB759" s="1372"/>
      <c r="AC759" s="1370"/>
      <c r="AD759" s="1371"/>
      <c r="AE759" s="1366"/>
      <c r="AF759" s="1371"/>
      <c r="AG759" s="1366"/>
      <c r="AH759" s="1372"/>
      <c r="AI759" s="1370"/>
      <c r="AJ759" s="1371"/>
      <c r="AK759" s="1366"/>
      <c r="AL759" s="1371"/>
      <c r="AM759" s="1366"/>
      <c r="AN759" s="1372"/>
      <c r="AO759" s="1370"/>
      <c r="AP759" s="1371"/>
      <c r="AQ759" s="1366"/>
      <c r="AR759" s="1371"/>
      <c r="AS759" s="1366"/>
      <c r="AT759" s="1372"/>
      <c r="AU759" s="1370"/>
      <c r="AV759" s="1371"/>
      <c r="AW759" s="1366"/>
      <c r="AX759" s="1371"/>
      <c r="AY759" s="1366"/>
      <c r="AZ759" s="1372"/>
      <c r="BA759" s="1370"/>
      <c r="BB759" s="1367"/>
      <c r="BC759" s="1368"/>
      <c r="BD759" s="1367"/>
      <c r="BE759" s="1368"/>
      <c r="BF759" s="1369"/>
      <c r="BG759" s="1369"/>
      <c r="BH759" s="1166">
        <f t="shared" si="1068"/>
        <v>0</v>
      </c>
      <c r="BI759" s="1367"/>
      <c r="BJ759" s="1368"/>
      <c r="BK759" s="1367"/>
      <c r="BL759" s="1368"/>
      <c r="BM759" s="1369"/>
      <c r="BN759" s="1166">
        <f t="shared" si="1069"/>
        <v>0</v>
      </c>
      <c r="BO759" s="1367"/>
      <c r="BP759" s="1368"/>
      <c r="BQ759" s="1367"/>
      <c r="BR759" s="1368"/>
      <c r="BS759" s="1369"/>
    </row>
    <row r="760" spans="1:203" s="1189" customFormat="1" ht="22.5" customHeight="1" outlineLevel="1" x14ac:dyDescent="0.2">
      <c r="A760" s="1307" t="s">
        <v>1085</v>
      </c>
      <c r="B760" s="1228" t="s">
        <v>1845</v>
      </c>
      <c r="C760" s="1173" t="s">
        <v>1189</v>
      </c>
      <c r="D760" s="1173">
        <f>54+86.6</f>
        <v>140.6</v>
      </c>
      <c r="E760" s="1222">
        <v>2513.16</v>
      </c>
      <c r="F760" s="1223">
        <f>D760*E760</f>
        <v>353350.29599999997</v>
      </c>
      <c r="G760" s="1222">
        <v>6681</v>
      </c>
      <c r="H760" s="1223">
        <f>D760*G760</f>
        <v>939348.6</v>
      </c>
      <c r="I760" s="1169">
        <f t="shared" ref="I760:I764" si="1114">E760*D760+G760*D760</f>
        <v>1292698.8959999999</v>
      </c>
      <c r="J760" s="1169"/>
      <c r="K760" s="1224"/>
      <c r="L760" s="1225">
        <v>2513.16</v>
      </c>
      <c r="M760" s="1226">
        <f>K760*L760</f>
        <v>0</v>
      </c>
      <c r="N760" s="1225">
        <v>6681</v>
      </c>
      <c r="O760" s="1226">
        <f>K760*N760</f>
        <v>0</v>
      </c>
      <c r="P760" s="1173">
        <f t="shared" ref="P760:P764" si="1115">L760*K760+N760*K760</f>
        <v>0</v>
      </c>
      <c r="Q760" s="1224"/>
      <c r="R760" s="1225">
        <v>2513.16</v>
      </c>
      <c r="S760" s="1226">
        <f>Q760*R760</f>
        <v>0</v>
      </c>
      <c r="T760" s="1225">
        <v>6681</v>
      </c>
      <c r="U760" s="1226">
        <f>Q760*T760</f>
        <v>0</v>
      </c>
      <c r="V760" s="1173">
        <f t="shared" ref="V760:V764" si="1116">R760*Q760+T760*Q760</f>
        <v>0</v>
      </c>
      <c r="W760" s="1226">
        <v>91.31</v>
      </c>
      <c r="X760" s="1225">
        <v>2513.16</v>
      </c>
      <c r="Y760" s="1226">
        <f>W760*X760</f>
        <v>229476.63959999999</v>
      </c>
      <c r="Z760" s="1225">
        <v>6681</v>
      </c>
      <c r="AA760" s="1226">
        <f>W760*Z760</f>
        <v>610042.11</v>
      </c>
      <c r="AB760" s="1173">
        <f t="shared" ref="AB760:AB764" si="1117">X760*W760+Z760*W760</f>
        <v>839518.74959999998</v>
      </c>
      <c r="AC760" s="1224"/>
      <c r="AD760" s="1225">
        <v>2513.16</v>
      </c>
      <c r="AE760" s="1226">
        <f>AC760*AD760</f>
        <v>0</v>
      </c>
      <c r="AF760" s="1225">
        <v>6681</v>
      </c>
      <c r="AG760" s="1226">
        <f>AC760*AF760</f>
        <v>0</v>
      </c>
      <c r="AH760" s="1173">
        <f t="shared" ref="AH760:AH764" si="1118">AD760*AC760+AF760*AC760</f>
        <v>0</v>
      </c>
      <c r="AI760" s="1224"/>
      <c r="AJ760" s="1225">
        <v>2513.16</v>
      </c>
      <c r="AK760" s="1226">
        <f>AI760*AJ760</f>
        <v>0</v>
      </c>
      <c r="AL760" s="1225">
        <v>6681</v>
      </c>
      <c r="AM760" s="1226">
        <f>AI760*AL760</f>
        <v>0</v>
      </c>
      <c r="AN760" s="1173">
        <f t="shared" ref="AN760:AN764" si="1119">AJ760*AI760+AL760*AI760</f>
        <v>0</v>
      </c>
      <c r="AO760" s="1224"/>
      <c r="AP760" s="1225">
        <v>2513.16</v>
      </c>
      <c r="AQ760" s="1226">
        <f>AO760*AP760</f>
        <v>0</v>
      </c>
      <c r="AR760" s="1225">
        <v>6681</v>
      </c>
      <c r="AS760" s="1226">
        <f>AO760*AR760</f>
        <v>0</v>
      </c>
      <c r="AT760" s="1173">
        <f t="shared" ref="AT760:AT764" si="1120">AP760*AO760+AR760*AO760</f>
        <v>0</v>
      </c>
      <c r="AU760" s="1224"/>
      <c r="AV760" s="1225">
        <v>2513.16</v>
      </c>
      <c r="AW760" s="1226">
        <f>AU760*AV760</f>
        <v>0</v>
      </c>
      <c r="AX760" s="1225">
        <v>6681</v>
      </c>
      <c r="AY760" s="1226">
        <f>AU760*AX760</f>
        <v>0</v>
      </c>
      <c r="AZ760" s="1173">
        <f t="shared" ref="AZ760:AZ764" si="1121">AV760*AU760+AX760*AU760</f>
        <v>0</v>
      </c>
      <c r="BA760" s="1224"/>
      <c r="BB760" s="1222">
        <v>2513.16</v>
      </c>
      <c r="BC760" s="1223">
        <f>BA760*BB760</f>
        <v>0</v>
      </c>
      <c r="BD760" s="1222">
        <v>6681</v>
      </c>
      <c r="BE760" s="1223">
        <f>BA760*BD760</f>
        <v>0</v>
      </c>
      <c r="BF760" s="1169">
        <f t="shared" ref="BF760:BF764" si="1122">BB760*BA760+BD760*BA760</f>
        <v>0</v>
      </c>
      <c r="BG760" s="1169"/>
      <c r="BH760" s="1166">
        <f t="shared" si="1068"/>
        <v>91.31</v>
      </c>
      <c r="BI760" s="1222">
        <v>2513.16</v>
      </c>
      <c r="BJ760" s="1223">
        <f>BH760*BI760</f>
        <v>229476.63959999999</v>
      </c>
      <c r="BK760" s="1222">
        <v>6681</v>
      </c>
      <c r="BL760" s="1223">
        <f>BH760*BK760</f>
        <v>610042.11</v>
      </c>
      <c r="BM760" s="1169">
        <f t="shared" ref="BM760:BM764" si="1123">BI760*BH760+BK760*BH760</f>
        <v>839518.74959999998</v>
      </c>
      <c r="BN760" s="1166">
        <f t="shared" si="1069"/>
        <v>49.289999999999992</v>
      </c>
      <c r="BO760" s="1222">
        <v>2513.16</v>
      </c>
      <c r="BP760" s="1223">
        <f>BN760*BO760</f>
        <v>123873.65639999998</v>
      </c>
      <c r="BQ760" s="1222">
        <v>6681</v>
      </c>
      <c r="BR760" s="1223">
        <f>BN760*BQ760</f>
        <v>329306.48999999993</v>
      </c>
      <c r="BS760" s="1169">
        <f t="shared" ref="BS760:BS764" si="1124">BO760*BN760+BQ760*BN760</f>
        <v>453180.14639999991</v>
      </c>
    </row>
    <row r="761" spans="1:203" s="1189" customFormat="1" ht="22.5" hidden="1" customHeight="1" outlineLevel="1" x14ac:dyDescent="0.2">
      <c r="A761" s="1307" t="s">
        <v>1086</v>
      </c>
      <c r="B761" s="1228" t="s">
        <v>1846</v>
      </c>
      <c r="C761" s="1173" t="s">
        <v>1189</v>
      </c>
      <c r="D761" s="1173">
        <v>36.520000000000003</v>
      </c>
      <c r="E761" s="1222">
        <v>0</v>
      </c>
      <c r="F761" s="1223"/>
      <c r="G761" s="1222">
        <v>6681</v>
      </c>
      <c r="H761" s="1223">
        <f>D761*G761</f>
        <v>243990.12000000002</v>
      </c>
      <c r="I761" s="1169">
        <f t="shared" si="1114"/>
        <v>243990.12000000002</v>
      </c>
      <c r="J761" s="1169"/>
      <c r="K761" s="1224"/>
      <c r="L761" s="1225">
        <v>0</v>
      </c>
      <c r="M761" s="1226"/>
      <c r="N761" s="1225">
        <v>6681</v>
      </c>
      <c r="O761" s="1226">
        <f>K761*N761</f>
        <v>0</v>
      </c>
      <c r="P761" s="1173">
        <f t="shared" si="1115"/>
        <v>0</v>
      </c>
      <c r="Q761" s="1224"/>
      <c r="R761" s="1225">
        <v>0</v>
      </c>
      <c r="S761" s="1226"/>
      <c r="T761" s="1225">
        <v>6681</v>
      </c>
      <c r="U761" s="1226">
        <f>Q761*T761</f>
        <v>0</v>
      </c>
      <c r="V761" s="1173">
        <f t="shared" si="1116"/>
        <v>0</v>
      </c>
      <c r="W761" s="1226"/>
      <c r="X761" s="1225">
        <v>0</v>
      </c>
      <c r="Y761" s="1226"/>
      <c r="Z761" s="1225">
        <v>6681</v>
      </c>
      <c r="AA761" s="1226">
        <f>W761*Z761</f>
        <v>0</v>
      </c>
      <c r="AB761" s="1173">
        <f t="shared" si="1117"/>
        <v>0</v>
      </c>
      <c r="AC761" s="1224"/>
      <c r="AD761" s="1225">
        <v>0</v>
      </c>
      <c r="AE761" s="1226"/>
      <c r="AF761" s="1225">
        <v>6681</v>
      </c>
      <c r="AG761" s="1226">
        <f>AC761*AF761</f>
        <v>0</v>
      </c>
      <c r="AH761" s="1173">
        <f t="shared" si="1118"/>
        <v>0</v>
      </c>
      <c r="AI761" s="1224"/>
      <c r="AJ761" s="1225">
        <v>0</v>
      </c>
      <c r="AK761" s="1226"/>
      <c r="AL761" s="1225">
        <v>6681</v>
      </c>
      <c r="AM761" s="1226">
        <f>AI761*AL761</f>
        <v>0</v>
      </c>
      <c r="AN761" s="1173">
        <f t="shared" si="1119"/>
        <v>0</v>
      </c>
      <c r="AO761" s="1224"/>
      <c r="AP761" s="1225">
        <v>0</v>
      </c>
      <c r="AQ761" s="1226"/>
      <c r="AR761" s="1225">
        <v>6681</v>
      </c>
      <c r="AS761" s="1226">
        <f>AO761*AR761</f>
        <v>0</v>
      </c>
      <c r="AT761" s="1173">
        <f t="shared" si="1120"/>
        <v>0</v>
      </c>
      <c r="AU761" s="1224"/>
      <c r="AV761" s="1225">
        <v>0</v>
      </c>
      <c r="AW761" s="1226"/>
      <c r="AX761" s="1225">
        <v>6681</v>
      </c>
      <c r="AY761" s="1226">
        <f>AU761*AX761</f>
        <v>0</v>
      </c>
      <c r="AZ761" s="1173">
        <f t="shared" si="1121"/>
        <v>0</v>
      </c>
      <c r="BA761" s="1224"/>
      <c r="BB761" s="1222">
        <v>0</v>
      </c>
      <c r="BC761" s="1223"/>
      <c r="BD761" s="1222">
        <v>6681</v>
      </c>
      <c r="BE761" s="1223">
        <f>BA761*BD761</f>
        <v>0</v>
      </c>
      <c r="BF761" s="1169">
        <f t="shared" si="1122"/>
        <v>0</v>
      </c>
      <c r="BG761" s="1169"/>
      <c r="BH761" s="1166">
        <f t="shared" si="1068"/>
        <v>0</v>
      </c>
      <c r="BI761" s="1222">
        <v>0</v>
      </c>
      <c r="BJ761" s="1223"/>
      <c r="BK761" s="1222">
        <v>6681</v>
      </c>
      <c r="BL761" s="1223">
        <f>BH761*BK761</f>
        <v>0</v>
      </c>
      <c r="BM761" s="1169">
        <f t="shared" si="1123"/>
        <v>0</v>
      </c>
      <c r="BN761" s="1166">
        <f t="shared" si="1069"/>
        <v>36.520000000000003</v>
      </c>
      <c r="BO761" s="1222">
        <v>0</v>
      </c>
      <c r="BP761" s="1223"/>
      <c r="BQ761" s="1222">
        <v>6681</v>
      </c>
      <c r="BR761" s="1223">
        <f>BN761*BQ761</f>
        <v>243990.12000000002</v>
      </c>
      <c r="BS761" s="1169">
        <f t="shared" si="1124"/>
        <v>243990.12000000002</v>
      </c>
    </row>
    <row r="762" spans="1:203" s="1189" customFormat="1" ht="22.5" customHeight="1" outlineLevel="1" x14ac:dyDescent="0.2">
      <c r="A762" s="1307" t="s">
        <v>1087</v>
      </c>
      <c r="B762" s="1228" t="s">
        <v>568</v>
      </c>
      <c r="C762" s="1173" t="s">
        <v>1189</v>
      </c>
      <c r="D762" s="1173">
        <f>31+47.9</f>
        <v>78.900000000000006</v>
      </c>
      <c r="E762" s="1222">
        <v>2333.7600000000002</v>
      </c>
      <c r="F762" s="1223">
        <f>D762*E762</f>
        <v>184133.66400000002</v>
      </c>
      <c r="G762" s="1222">
        <v>2161.5</v>
      </c>
      <c r="H762" s="1223">
        <f>D762*G762</f>
        <v>170542.35</v>
      </c>
      <c r="I762" s="1223">
        <f t="shared" si="1114"/>
        <v>354676.01400000002</v>
      </c>
      <c r="J762" s="1223"/>
      <c r="K762" s="1224"/>
      <c r="L762" s="1225">
        <v>2333.7600000000002</v>
      </c>
      <c r="M762" s="1226">
        <f>K762*L762</f>
        <v>0</v>
      </c>
      <c r="N762" s="1225">
        <v>2161.5</v>
      </c>
      <c r="O762" s="1226">
        <f>K762*N762</f>
        <v>0</v>
      </c>
      <c r="P762" s="1226">
        <f t="shared" si="1115"/>
        <v>0</v>
      </c>
      <c r="Q762" s="1224"/>
      <c r="R762" s="1225">
        <v>2333.7600000000002</v>
      </c>
      <c r="S762" s="1226">
        <f>Q762*R762</f>
        <v>0</v>
      </c>
      <c r="T762" s="1225">
        <v>2161.5</v>
      </c>
      <c r="U762" s="1226">
        <f>Q762*T762</f>
        <v>0</v>
      </c>
      <c r="V762" s="1226">
        <f t="shared" si="1116"/>
        <v>0</v>
      </c>
      <c r="W762" s="1226">
        <v>57.5</v>
      </c>
      <c r="X762" s="1225">
        <v>2333.7600000000002</v>
      </c>
      <c r="Y762" s="1226">
        <f>W762*X762</f>
        <v>134191.20000000001</v>
      </c>
      <c r="Z762" s="1225">
        <v>2161.5</v>
      </c>
      <c r="AA762" s="1226">
        <f>W762*Z762</f>
        <v>124286.25</v>
      </c>
      <c r="AB762" s="1226">
        <f t="shared" si="1117"/>
        <v>258477.45</v>
      </c>
      <c r="AC762" s="1224"/>
      <c r="AD762" s="1225">
        <v>2333.7600000000002</v>
      </c>
      <c r="AE762" s="1226">
        <f>AC762*AD762</f>
        <v>0</v>
      </c>
      <c r="AF762" s="1225">
        <v>2161.5</v>
      </c>
      <c r="AG762" s="1226">
        <f>AC762*AF762</f>
        <v>0</v>
      </c>
      <c r="AH762" s="1226">
        <f t="shared" si="1118"/>
        <v>0</v>
      </c>
      <c r="AI762" s="1224"/>
      <c r="AJ762" s="1225">
        <v>2333.7600000000002</v>
      </c>
      <c r="AK762" s="1226">
        <f>AI762*AJ762</f>
        <v>0</v>
      </c>
      <c r="AL762" s="1225">
        <v>2161.5</v>
      </c>
      <c r="AM762" s="1226">
        <f>AI762*AL762</f>
        <v>0</v>
      </c>
      <c r="AN762" s="1226">
        <f t="shared" si="1119"/>
        <v>0</v>
      </c>
      <c r="AO762" s="1224"/>
      <c r="AP762" s="1225">
        <v>2333.7600000000002</v>
      </c>
      <c r="AQ762" s="1226">
        <f>AO762*AP762</f>
        <v>0</v>
      </c>
      <c r="AR762" s="1225">
        <v>2161.5</v>
      </c>
      <c r="AS762" s="1226">
        <f>AO762*AR762</f>
        <v>0</v>
      </c>
      <c r="AT762" s="1226">
        <f t="shared" si="1120"/>
        <v>0</v>
      </c>
      <c r="AU762" s="1224"/>
      <c r="AV762" s="1225">
        <v>2333.7600000000002</v>
      </c>
      <c r="AW762" s="1226">
        <f>AU762*AV762</f>
        <v>0</v>
      </c>
      <c r="AX762" s="1225">
        <v>2161.5</v>
      </c>
      <c r="AY762" s="1226">
        <f>AU762*AX762</f>
        <v>0</v>
      </c>
      <c r="AZ762" s="1226">
        <f t="shared" si="1121"/>
        <v>0</v>
      </c>
      <c r="BA762" s="1224"/>
      <c r="BB762" s="1222">
        <v>2333.7600000000002</v>
      </c>
      <c r="BC762" s="1223">
        <f>BA762*BB762</f>
        <v>0</v>
      </c>
      <c r="BD762" s="1222">
        <v>2161.5</v>
      </c>
      <c r="BE762" s="1223">
        <f>BA762*BD762</f>
        <v>0</v>
      </c>
      <c r="BF762" s="1223">
        <f t="shared" si="1122"/>
        <v>0</v>
      </c>
      <c r="BG762" s="1223"/>
      <c r="BH762" s="1166">
        <f t="shared" si="1068"/>
        <v>57.5</v>
      </c>
      <c r="BI762" s="1222">
        <v>2333.7600000000002</v>
      </c>
      <c r="BJ762" s="1223">
        <f>BH762*BI762</f>
        <v>134191.20000000001</v>
      </c>
      <c r="BK762" s="1222">
        <v>2161.5</v>
      </c>
      <c r="BL762" s="1223">
        <f>BH762*BK762</f>
        <v>124286.25</v>
      </c>
      <c r="BM762" s="1223">
        <f t="shared" si="1123"/>
        <v>258477.45</v>
      </c>
      <c r="BN762" s="1166">
        <f t="shared" si="1069"/>
        <v>21.400000000000006</v>
      </c>
      <c r="BO762" s="1222">
        <v>2333.7600000000002</v>
      </c>
      <c r="BP762" s="1223">
        <f>BN762*BO762</f>
        <v>49942.464000000014</v>
      </c>
      <c r="BQ762" s="1222">
        <v>2161.5</v>
      </c>
      <c r="BR762" s="1223">
        <f>BN762*BQ762</f>
        <v>46256.100000000013</v>
      </c>
      <c r="BS762" s="1223">
        <f t="shared" si="1124"/>
        <v>96198.564000000028</v>
      </c>
    </row>
    <row r="763" spans="1:203" s="1189" customFormat="1" ht="22.5" hidden="1" customHeight="1" outlineLevel="1" x14ac:dyDescent="0.2">
      <c r="A763" s="1307" t="s">
        <v>1088</v>
      </c>
      <c r="B763" s="1228" t="s">
        <v>1847</v>
      </c>
      <c r="C763" s="1173" t="s">
        <v>1189</v>
      </c>
      <c r="D763" s="1173">
        <v>15.78</v>
      </c>
      <c r="E763" s="1222">
        <v>0</v>
      </c>
      <c r="F763" s="1223"/>
      <c r="G763" s="1222">
        <v>2161.5</v>
      </c>
      <c r="H763" s="1223">
        <f>D763*G763</f>
        <v>34108.47</v>
      </c>
      <c r="I763" s="1223">
        <f t="shared" si="1114"/>
        <v>34108.47</v>
      </c>
      <c r="J763" s="1223"/>
      <c r="K763" s="1224"/>
      <c r="L763" s="1225">
        <v>0</v>
      </c>
      <c r="M763" s="1226"/>
      <c r="N763" s="1225">
        <v>2161.5</v>
      </c>
      <c r="O763" s="1226">
        <f>K763*N763</f>
        <v>0</v>
      </c>
      <c r="P763" s="1226">
        <f t="shared" si="1115"/>
        <v>0</v>
      </c>
      <c r="Q763" s="1224"/>
      <c r="R763" s="1225">
        <v>0</v>
      </c>
      <c r="S763" s="1226"/>
      <c r="T763" s="1225">
        <v>2161.5</v>
      </c>
      <c r="U763" s="1226">
        <f>Q763*T763</f>
        <v>0</v>
      </c>
      <c r="V763" s="1226">
        <f t="shared" si="1116"/>
        <v>0</v>
      </c>
      <c r="W763" s="1226"/>
      <c r="X763" s="1225">
        <v>0</v>
      </c>
      <c r="Y763" s="1226"/>
      <c r="Z763" s="1225">
        <v>2161.5</v>
      </c>
      <c r="AA763" s="1226">
        <f>W763*Z763</f>
        <v>0</v>
      </c>
      <c r="AB763" s="1226">
        <f t="shared" si="1117"/>
        <v>0</v>
      </c>
      <c r="AC763" s="1224"/>
      <c r="AD763" s="1225">
        <v>0</v>
      </c>
      <c r="AE763" s="1226"/>
      <c r="AF763" s="1225">
        <v>2161.5</v>
      </c>
      <c r="AG763" s="1226">
        <f>AC763*AF763</f>
        <v>0</v>
      </c>
      <c r="AH763" s="1226">
        <f t="shared" si="1118"/>
        <v>0</v>
      </c>
      <c r="AI763" s="1224"/>
      <c r="AJ763" s="1225">
        <v>0</v>
      </c>
      <c r="AK763" s="1226"/>
      <c r="AL763" s="1225">
        <v>2161.5</v>
      </c>
      <c r="AM763" s="1226">
        <f>AI763*AL763</f>
        <v>0</v>
      </c>
      <c r="AN763" s="1226">
        <f t="shared" si="1119"/>
        <v>0</v>
      </c>
      <c r="AO763" s="1224"/>
      <c r="AP763" s="1225">
        <v>0</v>
      </c>
      <c r="AQ763" s="1226"/>
      <c r="AR763" s="1225">
        <v>2161.5</v>
      </c>
      <c r="AS763" s="1226">
        <f>AO763*AR763</f>
        <v>0</v>
      </c>
      <c r="AT763" s="1226">
        <f t="shared" si="1120"/>
        <v>0</v>
      </c>
      <c r="AU763" s="1224"/>
      <c r="AV763" s="1225">
        <v>0</v>
      </c>
      <c r="AW763" s="1226"/>
      <c r="AX763" s="1225">
        <v>2161.5</v>
      </c>
      <c r="AY763" s="1226">
        <f>AU763*AX763</f>
        <v>0</v>
      </c>
      <c r="AZ763" s="1226">
        <f t="shared" si="1121"/>
        <v>0</v>
      </c>
      <c r="BA763" s="1224"/>
      <c r="BB763" s="1222">
        <v>0</v>
      </c>
      <c r="BC763" s="1223"/>
      <c r="BD763" s="1222">
        <v>2161.5</v>
      </c>
      <c r="BE763" s="1223">
        <f>BA763*BD763</f>
        <v>0</v>
      </c>
      <c r="BF763" s="1223">
        <f t="shared" si="1122"/>
        <v>0</v>
      </c>
      <c r="BG763" s="1223"/>
      <c r="BH763" s="1166">
        <f t="shared" si="1068"/>
        <v>0</v>
      </c>
      <c r="BI763" s="1222">
        <v>0</v>
      </c>
      <c r="BJ763" s="1223"/>
      <c r="BK763" s="1222">
        <v>2161.5</v>
      </c>
      <c r="BL763" s="1223">
        <f>BH763*BK763</f>
        <v>0</v>
      </c>
      <c r="BM763" s="1223">
        <f t="shared" si="1123"/>
        <v>0</v>
      </c>
      <c r="BN763" s="1166">
        <f t="shared" si="1069"/>
        <v>15.78</v>
      </c>
      <c r="BO763" s="1222">
        <v>0</v>
      </c>
      <c r="BP763" s="1223"/>
      <c r="BQ763" s="1222">
        <v>2161.5</v>
      </c>
      <c r="BR763" s="1223">
        <f>BN763*BQ763</f>
        <v>34108.47</v>
      </c>
      <c r="BS763" s="1223">
        <f t="shared" si="1124"/>
        <v>34108.47</v>
      </c>
    </row>
    <row r="764" spans="1:203" s="1189" customFormat="1" ht="22.5" customHeight="1" outlineLevel="1" x14ac:dyDescent="0.2">
      <c r="A764" s="1307" t="s">
        <v>1860</v>
      </c>
      <c r="B764" s="1228" t="s">
        <v>1849</v>
      </c>
      <c r="C764" s="1173" t="s">
        <v>32</v>
      </c>
      <c r="D764" s="1173">
        <v>110</v>
      </c>
      <c r="E764" s="1222">
        <v>46.8</v>
      </c>
      <c r="F764" s="1223">
        <f>D764*E764</f>
        <v>5148</v>
      </c>
      <c r="G764" s="1178">
        <v>445</v>
      </c>
      <c r="H764" s="1223">
        <f>D764*G764</f>
        <v>48950</v>
      </c>
      <c r="I764" s="1223">
        <f t="shared" si="1114"/>
        <v>54098</v>
      </c>
      <c r="J764" s="1223"/>
      <c r="K764" s="1224"/>
      <c r="L764" s="1225">
        <v>46.8</v>
      </c>
      <c r="M764" s="1226">
        <f>K764*L764</f>
        <v>0</v>
      </c>
      <c r="N764" s="1180">
        <v>445</v>
      </c>
      <c r="O764" s="1226">
        <f>K764*N764</f>
        <v>0</v>
      </c>
      <c r="P764" s="1226">
        <f t="shared" si="1115"/>
        <v>0</v>
      </c>
      <c r="Q764" s="1224"/>
      <c r="R764" s="1225">
        <v>46.8</v>
      </c>
      <c r="S764" s="1226">
        <f>Q764*R764</f>
        <v>0</v>
      </c>
      <c r="T764" s="1180">
        <v>445</v>
      </c>
      <c r="U764" s="1226">
        <f>Q764*T764</f>
        <v>0</v>
      </c>
      <c r="V764" s="1226">
        <f t="shared" si="1116"/>
        <v>0</v>
      </c>
      <c r="W764" s="1226">
        <v>78.14</v>
      </c>
      <c r="X764" s="1225">
        <v>46.8</v>
      </c>
      <c r="Y764" s="1226">
        <f>W764*X764</f>
        <v>3656.9519999999998</v>
      </c>
      <c r="Z764" s="1180">
        <v>445</v>
      </c>
      <c r="AA764" s="1226">
        <f>W764*Z764</f>
        <v>34772.300000000003</v>
      </c>
      <c r="AB764" s="1226">
        <f t="shared" si="1117"/>
        <v>38429.252</v>
      </c>
      <c r="AC764" s="1224"/>
      <c r="AD764" s="1225">
        <v>46.8</v>
      </c>
      <c r="AE764" s="1226">
        <f>AC764*AD764</f>
        <v>0</v>
      </c>
      <c r="AF764" s="1180">
        <v>445</v>
      </c>
      <c r="AG764" s="1226">
        <f>AC764*AF764</f>
        <v>0</v>
      </c>
      <c r="AH764" s="1226">
        <f t="shared" si="1118"/>
        <v>0</v>
      </c>
      <c r="AI764" s="1224"/>
      <c r="AJ764" s="1225">
        <v>46.8</v>
      </c>
      <c r="AK764" s="1226">
        <f>AI764*AJ764</f>
        <v>0</v>
      </c>
      <c r="AL764" s="1180">
        <v>445</v>
      </c>
      <c r="AM764" s="1226">
        <f>AI764*AL764</f>
        <v>0</v>
      </c>
      <c r="AN764" s="1226">
        <f t="shared" si="1119"/>
        <v>0</v>
      </c>
      <c r="AO764" s="1224"/>
      <c r="AP764" s="1225">
        <v>46.8</v>
      </c>
      <c r="AQ764" s="1226">
        <f>AO764*AP764</f>
        <v>0</v>
      </c>
      <c r="AR764" s="1180">
        <v>445</v>
      </c>
      <c r="AS764" s="1226">
        <f>AO764*AR764</f>
        <v>0</v>
      </c>
      <c r="AT764" s="1226">
        <f t="shared" si="1120"/>
        <v>0</v>
      </c>
      <c r="AU764" s="1224"/>
      <c r="AV764" s="1225">
        <v>46.8</v>
      </c>
      <c r="AW764" s="1226">
        <f>AU764*AV764</f>
        <v>0</v>
      </c>
      <c r="AX764" s="1180">
        <v>445</v>
      </c>
      <c r="AY764" s="1226">
        <f>AU764*AX764</f>
        <v>0</v>
      </c>
      <c r="AZ764" s="1226">
        <f t="shared" si="1121"/>
        <v>0</v>
      </c>
      <c r="BA764" s="1224"/>
      <c r="BB764" s="1222">
        <v>46.8</v>
      </c>
      <c r="BC764" s="1223">
        <f>BA764*BB764</f>
        <v>0</v>
      </c>
      <c r="BD764" s="1178">
        <v>445</v>
      </c>
      <c r="BE764" s="1223">
        <f>BA764*BD764</f>
        <v>0</v>
      </c>
      <c r="BF764" s="1223">
        <f t="shared" si="1122"/>
        <v>0</v>
      </c>
      <c r="BG764" s="1223"/>
      <c r="BH764" s="1166">
        <f t="shared" si="1068"/>
        <v>78.14</v>
      </c>
      <c r="BI764" s="1222">
        <v>46.8</v>
      </c>
      <c r="BJ764" s="1223">
        <f>BH764*BI764</f>
        <v>3656.9519999999998</v>
      </c>
      <c r="BK764" s="1178">
        <v>445</v>
      </c>
      <c r="BL764" s="1223">
        <f>BH764*BK764</f>
        <v>34772.300000000003</v>
      </c>
      <c r="BM764" s="1223">
        <f t="shared" si="1123"/>
        <v>38429.252</v>
      </c>
      <c r="BN764" s="1166">
        <f t="shared" si="1069"/>
        <v>31.86</v>
      </c>
      <c r="BO764" s="1222">
        <v>46.8</v>
      </c>
      <c r="BP764" s="1223">
        <f>BN764*BO764</f>
        <v>1491.0479999999998</v>
      </c>
      <c r="BQ764" s="1178">
        <v>445</v>
      </c>
      <c r="BR764" s="1223">
        <f>BN764*BQ764</f>
        <v>14177.699999999999</v>
      </c>
      <c r="BS764" s="1223">
        <f t="shared" si="1124"/>
        <v>15668.748</v>
      </c>
    </row>
    <row r="765" spans="1:203" ht="22.5" customHeight="1" outlineLevel="1" x14ac:dyDescent="0.2">
      <c r="A765" s="1308" t="s">
        <v>1861</v>
      </c>
      <c r="B765" s="1221" t="s">
        <v>576</v>
      </c>
      <c r="C765" s="1173"/>
      <c r="D765" s="1173"/>
      <c r="E765" s="1169"/>
      <c r="F765" s="1169"/>
      <c r="G765" s="1169"/>
      <c r="H765" s="1169"/>
      <c r="I765" s="1169"/>
      <c r="J765" s="1169"/>
      <c r="K765" s="1224"/>
      <c r="L765" s="1173"/>
      <c r="M765" s="1173"/>
      <c r="N765" s="1173"/>
      <c r="O765" s="1173"/>
      <c r="P765" s="1173"/>
      <c r="Q765" s="1224"/>
      <c r="R765" s="1173"/>
      <c r="S765" s="1173"/>
      <c r="T765" s="1173"/>
      <c r="U765" s="1173"/>
      <c r="V765" s="1173"/>
      <c r="W765" s="1226"/>
      <c r="X765" s="1173"/>
      <c r="Y765" s="1173"/>
      <c r="Z765" s="1173"/>
      <c r="AA765" s="1173"/>
      <c r="AB765" s="1173"/>
      <c r="AC765" s="1224"/>
      <c r="AD765" s="1173"/>
      <c r="AE765" s="1173"/>
      <c r="AF765" s="1173"/>
      <c r="AG765" s="1173"/>
      <c r="AH765" s="1173"/>
      <c r="AI765" s="1224"/>
      <c r="AJ765" s="1173"/>
      <c r="AK765" s="1173"/>
      <c r="AL765" s="1173"/>
      <c r="AM765" s="1173"/>
      <c r="AN765" s="1173"/>
      <c r="AO765" s="1224"/>
      <c r="AP765" s="1173"/>
      <c r="AQ765" s="1173"/>
      <c r="AR765" s="1173"/>
      <c r="AS765" s="1173"/>
      <c r="AT765" s="1173"/>
      <c r="AU765" s="1224"/>
      <c r="AV765" s="1173"/>
      <c r="AW765" s="1173"/>
      <c r="AX765" s="1173"/>
      <c r="AY765" s="1173"/>
      <c r="AZ765" s="1173"/>
      <c r="BA765" s="1224"/>
      <c r="BB765" s="1169"/>
      <c r="BC765" s="1169"/>
      <c r="BD765" s="1169"/>
      <c r="BE765" s="1169"/>
      <c r="BF765" s="1169"/>
      <c r="BG765" s="1169"/>
      <c r="BH765" s="1166">
        <f t="shared" si="1068"/>
        <v>0</v>
      </c>
      <c r="BI765" s="1169"/>
      <c r="BJ765" s="1169"/>
      <c r="BK765" s="1169"/>
      <c r="BL765" s="1169"/>
      <c r="BM765" s="1169"/>
      <c r="BN765" s="1166">
        <f t="shared" si="1069"/>
        <v>0</v>
      </c>
      <c r="BO765" s="1169"/>
      <c r="BP765" s="1169"/>
      <c r="BQ765" s="1169"/>
      <c r="BR765" s="1169"/>
      <c r="BS765" s="1169"/>
    </row>
    <row r="766" spans="1:203" s="1236" customFormat="1" ht="57" outlineLevel="1" x14ac:dyDescent="0.2">
      <c r="A766" s="1307" t="s">
        <v>1862</v>
      </c>
      <c r="B766" s="1252" t="s">
        <v>1863</v>
      </c>
      <c r="C766" s="1226" t="s">
        <v>32</v>
      </c>
      <c r="D766" s="1226">
        <f>42.99+66.56</f>
        <v>109.55000000000001</v>
      </c>
      <c r="E766" s="1223">
        <v>2475.7199999999998</v>
      </c>
      <c r="F766" s="1223">
        <f t="shared" ref="F766:F772" si="1125">D766*E766</f>
        <v>271215.12599999999</v>
      </c>
      <c r="G766" s="1223">
        <v>60348.14</v>
      </c>
      <c r="H766" s="1223">
        <f>D766*G766</f>
        <v>6611138.7370000007</v>
      </c>
      <c r="I766" s="1223">
        <f t="shared" ref="I766:I772" si="1126">E766*D766+G766*D766</f>
        <v>6882353.8630000008</v>
      </c>
      <c r="J766" s="1223"/>
      <c r="K766" s="1224"/>
      <c r="L766" s="1226">
        <v>2475.7199999999998</v>
      </c>
      <c r="M766" s="1226">
        <f t="shared" ref="M766:M772" si="1127">K766*L766</f>
        <v>0</v>
      </c>
      <c r="N766" s="1226">
        <v>60348.14</v>
      </c>
      <c r="O766" s="1226">
        <f>K766*N766</f>
        <v>0</v>
      </c>
      <c r="P766" s="1226">
        <f t="shared" ref="P766:P772" si="1128">L766*K766+N766*K766</f>
        <v>0</v>
      </c>
      <c r="Q766" s="1224"/>
      <c r="R766" s="1226">
        <v>2475.7199999999998</v>
      </c>
      <c r="S766" s="1226">
        <f t="shared" ref="S766:S772" si="1129">Q766*R766</f>
        <v>0</v>
      </c>
      <c r="T766" s="1226">
        <v>60348.14</v>
      </c>
      <c r="U766" s="1226">
        <f>Q766*T766</f>
        <v>0</v>
      </c>
      <c r="V766" s="1226">
        <f t="shared" ref="V766:V772" si="1130">R766*Q766+T766*Q766</f>
        <v>0</v>
      </c>
      <c r="W766" s="1226">
        <v>78.14</v>
      </c>
      <c r="X766" s="1226">
        <v>2475.7199999999998</v>
      </c>
      <c r="Y766" s="1226">
        <f t="shared" ref="Y766:Y772" si="1131">W766*X766</f>
        <v>193452.76079999999</v>
      </c>
      <c r="Z766" s="1226">
        <v>60348.14</v>
      </c>
      <c r="AA766" s="1226">
        <f>W766*Z766</f>
        <v>4715603.6595999999</v>
      </c>
      <c r="AB766" s="1226">
        <f t="shared" ref="AB766:AB772" si="1132">X766*W766+Z766*W766</f>
        <v>4909056.4204000002</v>
      </c>
      <c r="AC766" s="1224"/>
      <c r="AD766" s="1226">
        <v>2475.7199999999998</v>
      </c>
      <c r="AE766" s="1226">
        <f t="shared" ref="AE766:AE772" si="1133">AC766*AD766</f>
        <v>0</v>
      </c>
      <c r="AF766" s="1226">
        <v>60348.14</v>
      </c>
      <c r="AG766" s="1226">
        <f>AC766*AF766</f>
        <v>0</v>
      </c>
      <c r="AH766" s="1226">
        <f t="shared" ref="AH766:AH772" si="1134">AD766*AC766+AF766*AC766</f>
        <v>0</v>
      </c>
      <c r="AI766" s="1224"/>
      <c r="AJ766" s="1226">
        <v>2475.7199999999998</v>
      </c>
      <c r="AK766" s="1226">
        <f t="shared" ref="AK766:AK772" si="1135">AI766*AJ766</f>
        <v>0</v>
      </c>
      <c r="AL766" s="1226">
        <v>60348.14</v>
      </c>
      <c r="AM766" s="1226">
        <f>AI766*AL766</f>
        <v>0</v>
      </c>
      <c r="AN766" s="1226">
        <f t="shared" ref="AN766:AN772" si="1136">AJ766*AI766+AL766*AI766</f>
        <v>0</v>
      </c>
      <c r="AO766" s="1224"/>
      <c r="AP766" s="1226">
        <v>2475.7199999999998</v>
      </c>
      <c r="AQ766" s="1226">
        <f t="shared" ref="AQ766:AQ772" si="1137">AO766*AP766</f>
        <v>0</v>
      </c>
      <c r="AR766" s="1226">
        <v>60348.14</v>
      </c>
      <c r="AS766" s="1226">
        <f>AO766*AR766</f>
        <v>0</v>
      </c>
      <c r="AT766" s="1226">
        <f t="shared" ref="AT766:AT772" si="1138">AP766*AO766+AR766*AO766</f>
        <v>0</v>
      </c>
      <c r="AU766" s="1224"/>
      <c r="AV766" s="1226">
        <v>2475.7199999999998</v>
      </c>
      <c r="AW766" s="1226">
        <f t="shared" ref="AW766:AW772" si="1139">AU766*AV766</f>
        <v>0</v>
      </c>
      <c r="AX766" s="1226">
        <v>60348.14</v>
      </c>
      <c r="AY766" s="1226">
        <f>AU766*AX766</f>
        <v>0</v>
      </c>
      <c r="AZ766" s="1226">
        <f t="shared" ref="AZ766:AZ772" si="1140">AV766*AU766+AX766*AU766</f>
        <v>0</v>
      </c>
      <c r="BA766" s="1224"/>
      <c r="BB766" s="1223">
        <v>2475.7199999999998</v>
      </c>
      <c r="BC766" s="1223">
        <f t="shared" ref="BC766:BC772" si="1141">BA766*BB766</f>
        <v>0</v>
      </c>
      <c r="BD766" s="1223">
        <v>60348.14</v>
      </c>
      <c r="BE766" s="1223">
        <f>BA766*BD766</f>
        <v>0</v>
      </c>
      <c r="BF766" s="1223">
        <f t="shared" ref="BF766:BF772" si="1142">BB766*BA766+BD766*BA766</f>
        <v>0</v>
      </c>
      <c r="BG766" s="1223"/>
      <c r="BH766" s="1166">
        <f t="shared" si="1068"/>
        <v>78.14</v>
      </c>
      <c r="BI766" s="1223">
        <v>2475.7199999999998</v>
      </c>
      <c r="BJ766" s="1223">
        <f t="shared" ref="BJ766:BJ772" si="1143">BH766*BI766</f>
        <v>193452.76079999999</v>
      </c>
      <c r="BK766" s="1223">
        <v>60348.14</v>
      </c>
      <c r="BL766" s="1223">
        <f>BH766*BK766</f>
        <v>4715603.6595999999</v>
      </c>
      <c r="BM766" s="1223">
        <f t="shared" ref="BM766:BM772" si="1144">BI766*BH766+BK766*BH766</f>
        <v>4909056.4204000002</v>
      </c>
      <c r="BN766" s="1166">
        <f t="shared" si="1069"/>
        <v>31.410000000000011</v>
      </c>
      <c r="BO766" s="1223">
        <v>2475.7199999999998</v>
      </c>
      <c r="BP766" s="1223">
        <f t="shared" ref="BP766:BP772" si="1145">BN766*BO766</f>
        <v>77762.365200000015</v>
      </c>
      <c r="BQ766" s="1223">
        <v>60348.14</v>
      </c>
      <c r="BR766" s="1223">
        <f>BN766*BQ766</f>
        <v>1895535.0774000005</v>
      </c>
      <c r="BS766" s="1223">
        <f t="shared" ref="BS766:BS772" si="1146">BO766*BN766+BQ766*BN766</f>
        <v>1973297.4426000006</v>
      </c>
      <c r="BT766" s="1189"/>
      <c r="BU766" s="1189"/>
      <c r="BV766" s="1189"/>
      <c r="BW766" s="1189"/>
      <c r="BX766" s="1189"/>
      <c r="BY766" s="1189"/>
      <c r="BZ766" s="1189"/>
      <c r="CA766" s="1189"/>
      <c r="CB766" s="1189"/>
      <c r="CC766" s="1189"/>
      <c r="CD766" s="1189"/>
      <c r="CE766" s="1189"/>
      <c r="CF766" s="1189"/>
      <c r="CG766" s="1189"/>
      <c r="CH766" s="1189"/>
      <c r="CI766" s="1189"/>
      <c r="CJ766" s="1189"/>
      <c r="CK766" s="1189"/>
      <c r="CL766" s="1189"/>
      <c r="CM766" s="1189"/>
      <c r="CN766" s="1189"/>
      <c r="CO766" s="1189"/>
      <c r="CP766" s="1189"/>
      <c r="CQ766" s="1189"/>
      <c r="CR766" s="1189"/>
      <c r="CS766" s="1189"/>
      <c r="CT766" s="1189"/>
      <c r="CU766" s="1189"/>
      <c r="CV766" s="1189"/>
      <c r="CW766" s="1189"/>
      <c r="CX766" s="1189"/>
      <c r="CY766" s="1189"/>
      <c r="CZ766" s="1189"/>
      <c r="DA766" s="1189"/>
      <c r="DB766" s="1189"/>
      <c r="DC766" s="1189"/>
      <c r="DD766" s="1189"/>
      <c r="DE766" s="1189"/>
      <c r="DF766" s="1189"/>
      <c r="DG766" s="1189"/>
      <c r="DH766" s="1189"/>
      <c r="DI766" s="1189"/>
      <c r="DJ766" s="1189"/>
      <c r="DK766" s="1189"/>
      <c r="DL766" s="1189"/>
      <c r="DM766" s="1189"/>
      <c r="DN766" s="1189"/>
      <c r="DO766" s="1189"/>
      <c r="DP766" s="1189"/>
      <c r="DQ766" s="1189"/>
      <c r="DR766" s="1189"/>
      <c r="DS766" s="1189"/>
      <c r="DT766" s="1189"/>
      <c r="DU766" s="1189"/>
      <c r="DV766" s="1189"/>
      <c r="DW766" s="1189"/>
      <c r="DX766" s="1189"/>
      <c r="DY766" s="1189"/>
      <c r="DZ766" s="1189"/>
      <c r="EA766" s="1189"/>
      <c r="EB766" s="1189"/>
      <c r="EC766" s="1189"/>
      <c r="ED766" s="1189"/>
      <c r="EE766" s="1189"/>
      <c r="EF766" s="1189"/>
      <c r="EG766" s="1189"/>
      <c r="EH766" s="1189"/>
      <c r="EI766" s="1189"/>
      <c r="EJ766" s="1189"/>
      <c r="EK766" s="1189"/>
      <c r="EL766" s="1189"/>
      <c r="EM766" s="1189"/>
      <c r="EN766" s="1189"/>
      <c r="EO766" s="1189"/>
      <c r="EP766" s="1189"/>
      <c r="EQ766" s="1189"/>
      <c r="ER766" s="1189"/>
      <c r="ES766" s="1189"/>
      <c r="ET766" s="1189"/>
      <c r="EU766" s="1189"/>
      <c r="EV766" s="1189"/>
      <c r="EW766" s="1189"/>
      <c r="EX766" s="1189"/>
      <c r="EY766" s="1189"/>
      <c r="EZ766" s="1189"/>
      <c r="FA766" s="1189"/>
      <c r="FB766" s="1189"/>
      <c r="FC766" s="1189"/>
      <c r="FD766" s="1189"/>
      <c r="FE766" s="1189"/>
      <c r="FF766" s="1189"/>
      <c r="FG766" s="1189"/>
      <c r="FH766" s="1189"/>
      <c r="FI766" s="1189"/>
      <c r="FJ766" s="1189"/>
      <c r="FK766" s="1189"/>
      <c r="FL766" s="1189"/>
      <c r="FM766" s="1189"/>
      <c r="FN766" s="1189"/>
      <c r="FO766" s="1189"/>
      <c r="FP766" s="1189"/>
      <c r="FQ766" s="1189"/>
      <c r="FR766" s="1189"/>
      <c r="FS766" s="1189"/>
      <c r="FT766" s="1189"/>
      <c r="FU766" s="1189"/>
      <c r="FV766" s="1189"/>
      <c r="FW766" s="1189"/>
      <c r="FX766" s="1189"/>
      <c r="FY766" s="1189"/>
      <c r="FZ766" s="1189"/>
      <c r="GA766" s="1189"/>
      <c r="GB766" s="1189"/>
      <c r="GC766" s="1189"/>
      <c r="GD766" s="1189"/>
      <c r="GE766" s="1189"/>
      <c r="GF766" s="1189"/>
      <c r="GG766" s="1189"/>
      <c r="GH766" s="1189"/>
      <c r="GI766" s="1189"/>
      <c r="GJ766" s="1189"/>
      <c r="GK766" s="1189"/>
      <c r="GL766" s="1189"/>
      <c r="GM766" s="1189"/>
      <c r="GN766" s="1189"/>
      <c r="GO766" s="1189"/>
      <c r="GP766" s="1189"/>
      <c r="GQ766" s="1189"/>
      <c r="GR766" s="1189"/>
      <c r="GS766" s="1189"/>
      <c r="GT766" s="1189"/>
      <c r="GU766" s="1189"/>
    </row>
    <row r="767" spans="1:203" s="1236" customFormat="1" ht="28.5" outlineLevel="1" x14ac:dyDescent="0.2">
      <c r="A767" s="1307" t="s">
        <v>1864</v>
      </c>
      <c r="B767" s="1252" t="s">
        <v>1865</v>
      </c>
      <c r="C767" s="1226" t="s">
        <v>1261</v>
      </c>
      <c r="D767" s="1226">
        <v>152</v>
      </c>
      <c r="E767" s="1223">
        <v>1254</v>
      </c>
      <c r="F767" s="1223">
        <f t="shared" si="1125"/>
        <v>190608</v>
      </c>
      <c r="G767" s="1223">
        <v>115</v>
      </c>
      <c r="H767" s="1223">
        <f>D767*G767</f>
        <v>17480</v>
      </c>
      <c r="I767" s="1223">
        <f t="shared" si="1126"/>
        <v>208088</v>
      </c>
      <c r="J767" s="1223"/>
      <c r="K767" s="1224"/>
      <c r="L767" s="1226">
        <v>1254</v>
      </c>
      <c r="M767" s="1226">
        <f t="shared" si="1127"/>
        <v>0</v>
      </c>
      <c r="N767" s="1226">
        <v>115</v>
      </c>
      <c r="O767" s="1226">
        <f>K767*N767</f>
        <v>0</v>
      </c>
      <c r="P767" s="1226">
        <f t="shared" si="1128"/>
        <v>0</v>
      </c>
      <c r="Q767" s="1224"/>
      <c r="R767" s="1226">
        <v>1254</v>
      </c>
      <c r="S767" s="1226">
        <f t="shared" si="1129"/>
        <v>0</v>
      </c>
      <c r="T767" s="1226">
        <v>115</v>
      </c>
      <c r="U767" s="1226">
        <f>Q767*T767</f>
        <v>0</v>
      </c>
      <c r="V767" s="1226">
        <f t="shared" si="1130"/>
        <v>0</v>
      </c>
      <c r="W767" s="1226">
        <v>100</v>
      </c>
      <c r="X767" s="1226">
        <v>1254</v>
      </c>
      <c r="Y767" s="1226">
        <f t="shared" si="1131"/>
        <v>125400</v>
      </c>
      <c r="Z767" s="1226">
        <v>115</v>
      </c>
      <c r="AA767" s="1226">
        <f>W767*Z767</f>
        <v>11500</v>
      </c>
      <c r="AB767" s="1226">
        <f t="shared" si="1132"/>
        <v>136900</v>
      </c>
      <c r="AC767" s="1224"/>
      <c r="AD767" s="1226">
        <v>1254</v>
      </c>
      <c r="AE767" s="1226">
        <f t="shared" si="1133"/>
        <v>0</v>
      </c>
      <c r="AF767" s="1226">
        <v>115</v>
      </c>
      <c r="AG767" s="1226">
        <f>AC767*AF767</f>
        <v>0</v>
      </c>
      <c r="AH767" s="1226">
        <f t="shared" si="1134"/>
        <v>0</v>
      </c>
      <c r="AI767" s="1224"/>
      <c r="AJ767" s="1226">
        <v>1254</v>
      </c>
      <c r="AK767" s="1226">
        <f t="shared" si="1135"/>
        <v>0</v>
      </c>
      <c r="AL767" s="1226">
        <v>115</v>
      </c>
      <c r="AM767" s="1226">
        <f>AI767*AL767</f>
        <v>0</v>
      </c>
      <c r="AN767" s="1226">
        <f t="shared" si="1136"/>
        <v>0</v>
      </c>
      <c r="AO767" s="1224"/>
      <c r="AP767" s="1226">
        <v>1254</v>
      </c>
      <c r="AQ767" s="1226">
        <f t="shared" si="1137"/>
        <v>0</v>
      </c>
      <c r="AR767" s="1226">
        <v>115</v>
      </c>
      <c r="AS767" s="1226">
        <f>AO767*AR767</f>
        <v>0</v>
      </c>
      <c r="AT767" s="1226">
        <f t="shared" si="1138"/>
        <v>0</v>
      </c>
      <c r="AU767" s="1224"/>
      <c r="AV767" s="1226">
        <v>1254</v>
      </c>
      <c r="AW767" s="1226">
        <f t="shared" si="1139"/>
        <v>0</v>
      </c>
      <c r="AX767" s="1226">
        <v>115</v>
      </c>
      <c r="AY767" s="1226">
        <f>AU767*AX767</f>
        <v>0</v>
      </c>
      <c r="AZ767" s="1226">
        <f t="shared" si="1140"/>
        <v>0</v>
      </c>
      <c r="BA767" s="1224"/>
      <c r="BB767" s="1223">
        <v>1254</v>
      </c>
      <c r="BC767" s="1223">
        <f t="shared" si="1141"/>
        <v>0</v>
      </c>
      <c r="BD767" s="1223">
        <v>115</v>
      </c>
      <c r="BE767" s="1223">
        <f>BA767*BD767</f>
        <v>0</v>
      </c>
      <c r="BF767" s="1223">
        <f t="shared" si="1142"/>
        <v>0</v>
      </c>
      <c r="BG767" s="1223"/>
      <c r="BH767" s="1166">
        <f t="shared" si="1068"/>
        <v>100</v>
      </c>
      <c r="BI767" s="1223">
        <v>1254</v>
      </c>
      <c r="BJ767" s="1223">
        <f t="shared" si="1143"/>
        <v>125400</v>
      </c>
      <c r="BK767" s="1223">
        <v>115</v>
      </c>
      <c r="BL767" s="1223">
        <f>BH767*BK767</f>
        <v>11500</v>
      </c>
      <c r="BM767" s="1223">
        <f t="shared" si="1144"/>
        <v>136900</v>
      </c>
      <c r="BN767" s="1166">
        <f t="shared" si="1069"/>
        <v>52</v>
      </c>
      <c r="BO767" s="1223">
        <v>1254</v>
      </c>
      <c r="BP767" s="1223">
        <f t="shared" si="1145"/>
        <v>65208</v>
      </c>
      <c r="BQ767" s="1223">
        <v>115</v>
      </c>
      <c r="BR767" s="1223">
        <f>BN767*BQ767</f>
        <v>5980</v>
      </c>
      <c r="BS767" s="1223">
        <f t="shared" si="1146"/>
        <v>71188</v>
      </c>
      <c r="BT767" s="1189"/>
      <c r="BU767" s="1189"/>
      <c r="BV767" s="1189"/>
      <c r="BW767" s="1189"/>
      <c r="BX767" s="1189"/>
      <c r="BY767" s="1189"/>
      <c r="BZ767" s="1189"/>
      <c r="CA767" s="1189"/>
      <c r="CB767" s="1189"/>
      <c r="CC767" s="1189"/>
      <c r="CD767" s="1189"/>
      <c r="CE767" s="1189"/>
      <c r="CF767" s="1189"/>
      <c r="CG767" s="1189"/>
      <c r="CH767" s="1189"/>
      <c r="CI767" s="1189"/>
      <c r="CJ767" s="1189"/>
      <c r="CK767" s="1189"/>
      <c r="CL767" s="1189"/>
      <c r="CM767" s="1189"/>
      <c r="CN767" s="1189"/>
      <c r="CO767" s="1189"/>
      <c r="CP767" s="1189"/>
      <c r="CQ767" s="1189"/>
      <c r="CR767" s="1189"/>
      <c r="CS767" s="1189"/>
      <c r="CT767" s="1189"/>
      <c r="CU767" s="1189"/>
      <c r="CV767" s="1189"/>
      <c r="CW767" s="1189"/>
      <c r="CX767" s="1189"/>
      <c r="CY767" s="1189"/>
      <c r="CZ767" s="1189"/>
      <c r="DA767" s="1189"/>
      <c r="DB767" s="1189"/>
      <c r="DC767" s="1189"/>
      <c r="DD767" s="1189"/>
      <c r="DE767" s="1189"/>
      <c r="DF767" s="1189"/>
      <c r="DG767" s="1189"/>
      <c r="DH767" s="1189"/>
      <c r="DI767" s="1189"/>
      <c r="DJ767" s="1189"/>
      <c r="DK767" s="1189"/>
      <c r="DL767" s="1189"/>
      <c r="DM767" s="1189"/>
      <c r="DN767" s="1189"/>
      <c r="DO767" s="1189"/>
      <c r="DP767" s="1189"/>
      <c r="DQ767" s="1189"/>
      <c r="DR767" s="1189"/>
      <c r="DS767" s="1189"/>
      <c r="DT767" s="1189"/>
      <c r="DU767" s="1189"/>
      <c r="DV767" s="1189"/>
      <c r="DW767" s="1189"/>
      <c r="DX767" s="1189"/>
      <c r="DY767" s="1189"/>
      <c r="DZ767" s="1189"/>
      <c r="EA767" s="1189"/>
      <c r="EB767" s="1189"/>
      <c r="EC767" s="1189"/>
      <c r="ED767" s="1189"/>
      <c r="EE767" s="1189"/>
      <c r="EF767" s="1189"/>
      <c r="EG767" s="1189"/>
      <c r="EH767" s="1189"/>
      <c r="EI767" s="1189"/>
      <c r="EJ767" s="1189"/>
      <c r="EK767" s="1189"/>
      <c r="EL767" s="1189"/>
      <c r="EM767" s="1189"/>
      <c r="EN767" s="1189"/>
      <c r="EO767" s="1189"/>
      <c r="EP767" s="1189"/>
      <c r="EQ767" s="1189"/>
      <c r="ER767" s="1189"/>
      <c r="ES767" s="1189"/>
      <c r="ET767" s="1189"/>
      <c r="EU767" s="1189"/>
      <c r="EV767" s="1189"/>
      <c r="EW767" s="1189"/>
      <c r="EX767" s="1189"/>
      <c r="EY767" s="1189"/>
      <c r="EZ767" s="1189"/>
      <c r="FA767" s="1189"/>
      <c r="FB767" s="1189"/>
      <c r="FC767" s="1189"/>
      <c r="FD767" s="1189"/>
      <c r="FE767" s="1189"/>
      <c r="FF767" s="1189"/>
      <c r="FG767" s="1189"/>
      <c r="FH767" s="1189"/>
      <c r="FI767" s="1189"/>
      <c r="FJ767" s="1189"/>
      <c r="FK767" s="1189"/>
      <c r="FL767" s="1189"/>
      <c r="FM767" s="1189"/>
      <c r="FN767" s="1189"/>
      <c r="FO767" s="1189"/>
      <c r="FP767" s="1189"/>
      <c r="FQ767" s="1189"/>
      <c r="FR767" s="1189"/>
      <c r="FS767" s="1189"/>
      <c r="FT767" s="1189"/>
      <c r="FU767" s="1189"/>
      <c r="FV767" s="1189"/>
      <c r="FW767" s="1189"/>
      <c r="FX767" s="1189"/>
      <c r="FY767" s="1189"/>
      <c r="FZ767" s="1189"/>
      <c r="GA767" s="1189"/>
      <c r="GB767" s="1189"/>
      <c r="GC767" s="1189"/>
      <c r="GD767" s="1189"/>
      <c r="GE767" s="1189"/>
      <c r="GF767" s="1189"/>
      <c r="GG767" s="1189"/>
      <c r="GH767" s="1189"/>
      <c r="GI767" s="1189"/>
      <c r="GJ767" s="1189"/>
      <c r="GK767" s="1189"/>
      <c r="GL767" s="1189"/>
      <c r="GM767" s="1189"/>
      <c r="GN767" s="1189"/>
      <c r="GO767" s="1189"/>
      <c r="GP767" s="1189"/>
      <c r="GQ767" s="1189"/>
      <c r="GR767" s="1189"/>
      <c r="GS767" s="1189"/>
      <c r="GT767" s="1189"/>
      <c r="GU767" s="1189"/>
    </row>
    <row r="768" spans="1:203" s="1189" customFormat="1" ht="18" customHeight="1" outlineLevel="1" x14ac:dyDescent="0.2">
      <c r="A768" s="1307" t="s">
        <v>1854</v>
      </c>
      <c r="B768" s="1228" t="s">
        <v>572</v>
      </c>
      <c r="C768" s="1173" t="s">
        <v>32</v>
      </c>
      <c r="D768" s="1173">
        <f>42.99+66.56</f>
        <v>109.55000000000001</v>
      </c>
      <c r="E768" s="1222">
        <v>6552</v>
      </c>
      <c r="F768" s="1223">
        <f t="shared" si="1125"/>
        <v>717771.60000000009</v>
      </c>
      <c r="G768" s="1222">
        <v>0</v>
      </c>
      <c r="H768" s="1223"/>
      <c r="I768" s="1223">
        <f t="shared" si="1126"/>
        <v>717771.60000000009</v>
      </c>
      <c r="J768" s="1223"/>
      <c r="K768" s="1224"/>
      <c r="L768" s="1225">
        <v>6552</v>
      </c>
      <c r="M768" s="1226">
        <f t="shared" si="1127"/>
        <v>0</v>
      </c>
      <c r="N768" s="1225">
        <v>0</v>
      </c>
      <c r="O768" s="1226"/>
      <c r="P768" s="1226">
        <f t="shared" si="1128"/>
        <v>0</v>
      </c>
      <c r="Q768" s="1224"/>
      <c r="R768" s="1225">
        <v>6552</v>
      </c>
      <c r="S768" s="1226">
        <f t="shared" si="1129"/>
        <v>0</v>
      </c>
      <c r="T768" s="1225">
        <v>0</v>
      </c>
      <c r="U768" s="1226"/>
      <c r="V768" s="1226">
        <f t="shared" si="1130"/>
        <v>0</v>
      </c>
      <c r="W768" s="1226">
        <v>78.14</v>
      </c>
      <c r="X768" s="1225">
        <v>6552</v>
      </c>
      <c r="Y768" s="1226">
        <f t="shared" si="1131"/>
        <v>511973.28</v>
      </c>
      <c r="Z768" s="1225">
        <v>0</v>
      </c>
      <c r="AA768" s="1226">
        <f>W768*Z768</f>
        <v>0</v>
      </c>
      <c r="AB768" s="1226">
        <f t="shared" si="1132"/>
        <v>511973.28</v>
      </c>
      <c r="AC768" s="1224"/>
      <c r="AD768" s="1225">
        <v>6552</v>
      </c>
      <c r="AE768" s="1226">
        <f t="shared" si="1133"/>
        <v>0</v>
      </c>
      <c r="AF768" s="1225">
        <v>0</v>
      </c>
      <c r="AG768" s="1226"/>
      <c r="AH768" s="1226">
        <f t="shared" si="1134"/>
        <v>0</v>
      </c>
      <c r="AI768" s="1224"/>
      <c r="AJ768" s="1225">
        <v>6552</v>
      </c>
      <c r="AK768" s="1226">
        <f t="shared" si="1135"/>
        <v>0</v>
      </c>
      <c r="AL768" s="1225">
        <v>0</v>
      </c>
      <c r="AM768" s="1226"/>
      <c r="AN768" s="1226">
        <f t="shared" si="1136"/>
        <v>0</v>
      </c>
      <c r="AO768" s="1224"/>
      <c r="AP768" s="1225">
        <v>6552</v>
      </c>
      <c r="AQ768" s="1226">
        <f t="shared" si="1137"/>
        <v>0</v>
      </c>
      <c r="AR768" s="1225">
        <v>0</v>
      </c>
      <c r="AS768" s="1226"/>
      <c r="AT768" s="1226">
        <f t="shared" si="1138"/>
        <v>0</v>
      </c>
      <c r="AU768" s="1224"/>
      <c r="AV768" s="1225">
        <v>6552</v>
      </c>
      <c r="AW768" s="1226">
        <f t="shared" si="1139"/>
        <v>0</v>
      </c>
      <c r="AX768" s="1225">
        <v>0</v>
      </c>
      <c r="AY768" s="1226"/>
      <c r="AZ768" s="1226">
        <f t="shared" si="1140"/>
        <v>0</v>
      </c>
      <c r="BA768" s="1224"/>
      <c r="BB768" s="1222">
        <v>6552</v>
      </c>
      <c r="BC768" s="1223">
        <f t="shared" si="1141"/>
        <v>0</v>
      </c>
      <c r="BD768" s="1222">
        <v>0</v>
      </c>
      <c r="BE768" s="1223"/>
      <c r="BF768" s="1223">
        <f t="shared" si="1142"/>
        <v>0</v>
      </c>
      <c r="BG768" s="1223"/>
      <c r="BH768" s="1166">
        <f t="shared" si="1068"/>
        <v>78.14</v>
      </c>
      <c r="BI768" s="1222">
        <v>6552</v>
      </c>
      <c r="BJ768" s="1223">
        <f t="shared" si="1143"/>
        <v>511973.28</v>
      </c>
      <c r="BK768" s="1222">
        <v>0</v>
      </c>
      <c r="BL768" s="1223"/>
      <c r="BM768" s="1223">
        <f t="shared" si="1144"/>
        <v>511973.28</v>
      </c>
      <c r="BN768" s="1166">
        <f t="shared" si="1069"/>
        <v>31.410000000000011</v>
      </c>
      <c r="BO768" s="1222">
        <v>6552</v>
      </c>
      <c r="BP768" s="1223">
        <f t="shared" si="1145"/>
        <v>205798.32000000007</v>
      </c>
      <c r="BQ768" s="1222">
        <v>0</v>
      </c>
      <c r="BR768" s="1223"/>
      <c r="BS768" s="1223">
        <f t="shared" si="1146"/>
        <v>205798.32000000007</v>
      </c>
    </row>
    <row r="769" spans="1:203" s="1189" customFormat="1" hidden="1" outlineLevel="1" x14ac:dyDescent="0.2">
      <c r="A769" s="1307" t="s">
        <v>1855</v>
      </c>
      <c r="B769" s="1336" t="s">
        <v>573</v>
      </c>
      <c r="C769" s="1337" t="s">
        <v>32</v>
      </c>
      <c r="D769" s="1173">
        <f>42.99+66.56</f>
        <v>109.55000000000001</v>
      </c>
      <c r="E769" s="1222">
        <v>6552</v>
      </c>
      <c r="F769" s="1223">
        <f t="shared" si="1125"/>
        <v>717771.60000000009</v>
      </c>
      <c r="G769" s="1222">
        <v>0</v>
      </c>
      <c r="H769" s="1223"/>
      <c r="I769" s="1223">
        <f t="shared" si="1126"/>
        <v>717771.60000000009</v>
      </c>
      <c r="J769" s="1223"/>
      <c r="K769" s="1224"/>
      <c r="L769" s="1225">
        <v>6552</v>
      </c>
      <c r="M769" s="1226">
        <f t="shared" si="1127"/>
        <v>0</v>
      </c>
      <c r="N769" s="1225">
        <v>0</v>
      </c>
      <c r="O769" s="1226"/>
      <c r="P769" s="1226">
        <f t="shared" si="1128"/>
        <v>0</v>
      </c>
      <c r="Q769" s="1224"/>
      <c r="R769" s="1225">
        <v>6552</v>
      </c>
      <c r="S769" s="1226">
        <f t="shared" si="1129"/>
        <v>0</v>
      </c>
      <c r="T769" s="1225">
        <v>0</v>
      </c>
      <c r="U769" s="1226"/>
      <c r="V769" s="1226">
        <f t="shared" si="1130"/>
        <v>0</v>
      </c>
      <c r="W769" s="1226"/>
      <c r="X769" s="1225">
        <v>6552</v>
      </c>
      <c r="Y769" s="1226">
        <f t="shared" si="1131"/>
        <v>0</v>
      </c>
      <c r="Z769" s="1225">
        <v>0</v>
      </c>
      <c r="AA769" s="1226"/>
      <c r="AB769" s="1226">
        <f t="shared" si="1132"/>
        <v>0</v>
      </c>
      <c r="AC769" s="1224"/>
      <c r="AD769" s="1225">
        <v>6552</v>
      </c>
      <c r="AE769" s="1226">
        <f t="shared" si="1133"/>
        <v>0</v>
      </c>
      <c r="AF769" s="1225">
        <v>0</v>
      </c>
      <c r="AG769" s="1226"/>
      <c r="AH769" s="1226">
        <f t="shared" si="1134"/>
        <v>0</v>
      </c>
      <c r="AI769" s="1224"/>
      <c r="AJ769" s="1225">
        <v>6552</v>
      </c>
      <c r="AK769" s="1226">
        <f t="shared" si="1135"/>
        <v>0</v>
      </c>
      <c r="AL769" s="1225">
        <v>0</v>
      </c>
      <c r="AM769" s="1226"/>
      <c r="AN769" s="1226">
        <f t="shared" si="1136"/>
        <v>0</v>
      </c>
      <c r="AO769" s="1224"/>
      <c r="AP769" s="1225">
        <v>6552</v>
      </c>
      <c r="AQ769" s="1226">
        <f t="shared" si="1137"/>
        <v>0</v>
      </c>
      <c r="AR769" s="1225">
        <v>0</v>
      </c>
      <c r="AS769" s="1226"/>
      <c r="AT769" s="1226">
        <f t="shared" si="1138"/>
        <v>0</v>
      </c>
      <c r="AU769" s="1224"/>
      <c r="AV769" s="1225">
        <v>6552</v>
      </c>
      <c r="AW769" s="1226">
        <f t="shared" si="1139"/>
        <v>0</v>
      </c>
      <c r="AX769" s="1225">
        <v>0</v>
      </c>
      <c r="AY769" s="1226"/>
      <c r="AZ769" s="1226">
        <f t="shared" si="1140"/>
        <v>0</v>
      </c>
      <c r="BA769" s="1224"/>
      <c r="BB769" s="1222">
        <v>6552</v>
      </c>
      <c r="BC769" s="1223">
        <f t="shared" si="1141"/>
        <v>0</v>
      </c>
      <c r="BD769" s="1222">
        <v>0</v>
      </c>
      <c r="BE769" s="1223"/>
      <c r="BF769" s="1223">
        <f t="shared" si="1142"/>
        <v>0</v>
      </c>
      <c r="BG769" s="1223"/>
      <c r="BH769" s="1166">
        <f t="shared" si="1068"/>
        <v>0</v>
      </c>
      <c r="BI769" s="1222">
        <v>6552</v>
      </c>
      <c r="BJ769" s="1223">
        <f t="shared" si="1143"/>
        <v>0</v>
      </c>
      <c r="BK769" s="1222">
        <v>0</v>
      </c>
      <c r="BL769" s="1223"/>
      <c r="BM769" s="1223">
        <f t="shared" si="1144"/>
        <v>0</v>
      </c>
      <c r="BN769" s="1166">
        <f t="shared" si="1069"/>
        <v>109.55000000000001</v>
      </c>
      <c r="BO769" s="1222">
        <v>6552</v>
      </c>
      <c r="BP769" s="1223">
        <f t="shared" si="1145"/>
        <v>717771.60000000009</v>
      </c>
      <c r="BQ769" s="1222">
        <v>0</v>
      </c>
      <c r="BR769" s="1223"/>
      <c r="BS769" s="1223">
        <f t="shared" si="1146"/>
        <v>717771.60000000009</v>
      </c>
    </row>
    <row r="770" spans="1:203" s="1181" customFormat="1" ht="18" customHeight="1" outlineLevel="1" x14ac:dyDescent="0.2">
      <c r="A770" s="1307" t="s">
        <v>1856</v>
      </c>
      <c r="B770" s="1228" t="s">
        <v>577</v>
      </c>
      <c r="C770" s="1173" t="s">
        <v>1261</v>
      </c>
      <c r="D770" s="1173">
        <v>1</v>
      </c>
      <c r="E770" s="1222">
        <v>124800</v>
      </c>
      <c r="F770" s="1223">
        <f t="shared" si="1125"/>
        <v>124800</v>
      </c>
      <c r="G770" s="1222">
        <v>49408.35</v>
      </c>
      <c r="H770" s="1223">
        <f>D770*G770</f>
        <v>49408.35</v>
      </c>
      <c r="I770" s="1223">
        <f t="shared" si="1126"/>
        <v>174208.35</v>
      </c>
      <c r="J770" s="1223"/>
      <c r="K770" s="1224"/>
      <c r="L770" s="1225">
        <v>124800</v>
      </c>
      <c r="M770" s="1226">
        <f t="shared" si="1127"/>
        <v>0</v>
      </c>
      <c r="N770" s="1225">
        <v>49408.35</v>
      </c>
      <c r="O770" s="1226">
        <f>K770*N770</f>
        <v>0</v>
      </c>
      <c r="P770" s="1226">
        <f t="shared" si="1128"/>
        <v>0</v>
      </c>
      <c r="Q770" s="1224"/>
      <c r="R770" s="1225">
        <v>124800</v>
      </c>
      <c r="S770" s="1226">
        <f t="shared" si="1129"/>
        <v>0</v>
      </c>
      <c r="T770" s="1225">
        <v>49408.35</v>
      </c>
      <c r="U770" s="1226">
        <f>Q770*T770</f>
        <v>0</v>
      </c>
      <c r="V770" s="1226">
        <f t="shared" si="1130"/>
        <v>0</v>
      </c>
      <c r="W770" s="1226">
        <v>1</v>
      </c>
      <c r="X770" s="1225">
        <v>124800</v>
      </c>
      <c r="Y770" s="1226">
        <f t="shared" si="1131"/>
        <v>124800</v>
      </c>
      <c r="Z770" s="1225">
        <v>49408.35</v>
      </c>
      <c r="AA770" s="1226">
        <f>W770*Z770</f>
        <v>49408.35</v>
      </c>
      <c r="AB770" s="1226">
        <f t="shared" si="1132"/>
        <v>174208.35</v>
      </c>
      <c r="AC770" s="1224"/>
      <c r="AD770" s="1225">
        <v>124800</v>
      </c>
      <c r="AE770" s="1226">
        <f t="shared" si="1133"/>
        <v>0</v>
      </c>
      <c r="AF770" s="1225">
        <v>49408.35</v>
      </c>
      <c r="AG770" s="1226">
        <f>AC770*AF770</f>
        <v>0</v>
      </c>
      <c r="AH770" s="1226">
        <f t="shared" si="1134"/>
        <v>0</v>
      </c>
      <c r="AI770" s="1224"/>
      <c r="AJ770" s="1225">
        <v>124800</v>
      </c>
      <c r="AK770" s="1226">
        <f t="shared" si="1135"/>
        <v>0</v>
      </c>
      <c r="AL770" s="1225">
        <v>49408.35</v>
      </c>
      <c r="AM770" s="1226">
        <f>AI770*AL770</f>
        <v>0</v>
      </c>
      <c r="AN770" s="1226">
        <f t="shared" si="1136"/>
        <v>0</v>
      </c>
      <c r="AO770" s="1224"/>
      <c r="AP770" s="1225">
        <v>124800</v>
      </c>
      <c r="AQ770" s="1226">
        <f t="shared" si="1137"/>
        <v>0</v>
      </c>
      <c r="AR770" s="1225">
        <v>49408.35</v>
      </c>
      <c r="AS770" s="1226">
        <f>AO770*AR770</f>
        <v>0</v>
      </c>
      <c r="AT770" s="1226">
        <f t="shared" si="1138"/>
        <v>0</v>
      </c>
      <c r="AU770" s="1224"/>
      <c r="AV770" s="1225">
        <v>124800</v>
      </c>
      <c r="AW770" s="1226">
        <f t="shared" si="1139"/>
        <v>0</v>
      </c>
      <c r="AX770" s="1225">
        <v>49408.35</v>
      </c>
      <c r="AY770" s="1226">
        <f>AU770*AX770</f>
        <v>0</v>
      </c>
      <c r="AZ770" s="1226">
        <f t="shared" si="1140"/>
        <v>0</v>
      </c>
      <c r="BA770" s="1224"/>
      <c r="BB770" s="1222">
        <v>124800</v>
      </c>
      <c r="BC770" s="1223">
        <f t="shared" si="1141"/>
        <v>0</v>
      </c>
      <c r="BD770" s="1222">
        <v>49408.35</v>
      </c>
      <c r="BE770" s="1223">
        <f>BA770*BD770</f>
        <v>0</v>
      </c>
      <c r="BF770" s="1223">
        <f t="shared" si="1142"/>
        <v>0</v>
      </c>
      <c r="BG770" s="1223"/>
      <c r="BH770" s="1166">
        <f t="shared" si="1068"/>
        <v>1</v>
      </c>
      <c r="BI770" s="1222">
        <v>124800</v>
      </c>
      <c r="BJ770" s="1223">
        <f t="shared" si="1143"/>
        <v>124800</v>
      </c>
      <c r="BK770" s="1222">
        <v>49408.35</v>
      </c>
      <c r="BL770" s="1223">
        <f>BH770*BK770</f>
        <v>49408.35</v>
      </c>
      <c r="BM770" s="1223">
        <f t="shared" si="1144"/>
        <v>174208.35</v>
      </c>
      <c r="BN770" s="1166">
        <f t="shared" si="1069"/>
        <v>0</v>
      </c>
      <c r="BO770" s="1222">
        <v>124800</v>
      </c>
      <c r="BP770" s="1223">
        <f t="shared" si="1145"/>
        <v>0</v>
      </c>
      <c r="BQ770" s="1222">
        <v>49408.35</v>
      </c>
      <c r="BR770" s="1223">
        <f>BN770*BQ770</f>
        <v>0</v>
      </c>
      <c r="BS770" s="1223">
        <f t="shared" si="1146"/>
        <v>0</v>
      </c>
    </row>
    <row r="771" spans="1:203" s="1189" customFormat="1" ht="28.5" outlineLevel="1" x14ac:dyDescent="0.2">
      <c r="A771" s="1307" t="s">
        <v>1858</v>
      </c>
      <c r="B771" s="1228" t="s">
        <v>1857</v>
      </c>
      <c r="C771" s="1173" t="s">
        <v>1261</v>
      </c>
      <c r="D771" s="1173">
        <f>36+34</f>
        <v>70</v>
      </c>
      <c r="E771" s="1222">
        <v>1664</v>
      </c>
      <c r="F771" s="1223">
        <f t="shared" si="1125"/>
        <v>116480</v>
      </c>
      <c r="G771" s="1222">
        <v>150</v>
      </c>
      <c r="H771" s="1223">
        <f>D771*G771</f>
        <v>10500</v>
      </c>
      <c r="I771" s="1223">
        <f t="shared" si="1126"/>
        <v>126980</v>
      </c>
      <c r="J771" s="1223"/>
      <c r="K771" s="1224"/>
      <c r="L771" s="1225">
        <v>1664</v>
      </c>
      <c r="M771" s="1226">
        <f t="shared" si="1127"/>
        <v>0</v>
      </c>
      <c r="N771" s="1225">
        <v>150</v>
      </c>
      <c r="O771" s="1226">
        <f>K771*N771</f>
        <v>0</v>
      </c>
      <c r="P771" s="1226">
        <f t="shared" si="1128"/>
        <v>0</v>
      </c>
      <c r="Q771" s="1224"/>
      <c r="R771" s="1225">
        <v>1664</v>
      </c>
      <c r="S771" s="1226">
        <f t="shared" si="1129"/>
        <v>0</v>
      </c>
      <c r="T771" s="1225">
        <v>150</v>
      </c>
      <c r="U771" s="1226">
        <f>Q771*T771</f>
        <v>0</v>
      </c>
      <c r="V771" s="1226">
        <f t="shared" si="1130"/>
        <v>0</v>
      </c>
      <c r="W771" s="1226">
        <v>70</v>
      </c>
      <c r="X771" s="1225">
        <v>1664</v>
      </c>
      <c r="Y771" s="1226">
        <f t="shared" si="1131"/>
        <v>116480</v>
      </c>
      <c r="Z771" s="1225">
        <v>150</v>
      </c>
      <c r="AA771" s="1226">
        <f>W771*Z771</f>
        <v>10500</v>
      </c>
      <c r="AB771" s="1226">
        <f t="shared" si="1132"/>
        <v>126980</v>
      </c>
      <c r="AC771" s="1224"/>
      <c r="AD771" s="1225">
        <v>1664</v>
      </c>
      <c r="AE771" s="1226">
        <f t="shared" si="1133"/>
        <v>0</v>
      </c>
      <c r="AF771" s="1225">
        <v>150</v>
      </c>
      <c r="AG771" s="1226">
        <f>AC771*AF771</f>
        <v>0</v>
      </c>
      <c r="AH771" s="1226">
        <f t="shared" si="1134"/>
        <v>0</v>
      </c>
      <c r="AI771" s="1224"/>
      <c r="AJ771" s="1225">
        <v>1664</v>
      </c>
      <c r="AK771" s="1226">
        <f t="shared" si="1135"/>
        <v>0</v>
      </c>
      <c r="AL771" s="1225">
        <v>150</v>
      </c>
      <c r="AM771" s="1226">
        <f>AI771*AL771</f>
        <v>0</v>
      </c>
      <c r="AN771" s="1226">
        <f t="shared" si="1136"/>
        <v>0</v>
      </c>
      <c r="AO771" s="1224"/>
      <c r="AP771" s="1225">
        <v>1664</v>
      </c>
      <c r="AQ771" s="1226">
        <f t="shared" si="1137"/>
        <v>0</v>
      </c>
      <c r="AR771" s="1225">
        <v>150</v>
      </c>
      <c r="AS771" s="1226">
        <f>AO771*AR771</f>
        <v>0</v>
      </c>
      <c r="AT771" s="1226">
        <f t="shared" si="1138"/>
        <v>0</v>
      </c>
      <c r="AU771" s="1224"/>
      <c r="AV771" s="1225">
        <v>1664</v>
      </c>
      <c r="AW771" s="1226">
        <f t="shared" si="1139"/>
        <v>0</v>
      </c>
      <c r="AX771" s="1225">
        <v>150</v>
      </c>
      <c r="AY771" s="1226">
        <f>AU771*AX771</f>
        <v>0</v>
      </c>
      <c r="AZ771" s="1226">
        <f t="shared" si="1140"/>
        <v>0</v>
      </c>
      <c r="BA771" s="1224"/>
      <c r="BB771" s="1222">
        <v>1664</v>
      </c>
      <c r="BC771" s="1223">
        <f t="shared" si="1141"/>
        <v>0</v>
      </c>
      <c r="BD771" s="1222">
        <v>150</v>
      </c>
      <c r="BE771" s="1223">
        <f>BA771*BD771</f>
        <v>0</v>
      </c>
      <c r="BF771" s="1223">
        <f t="shared" si="1142"/>
        <v>0</v>
      </c>
      <c r="BG771" s="1223"/>
      <c r="BH771" s="1166">
        <f t="shared" si="1068"/>
        <v>70</v>
      </c>
      <c r="BI771" s="1222">
        <v>1664</v>
      </c>
      <c r="BJ771" s="1223">
        <f t="shared" si="1143"/>
        <v>116480</v>
      </c>
      <c r="BK771" s="1222">
        <v>150</v>
      </c>
      <c r="BL771" s="1223">
        <f>BH771*BK771</f>
        <v>10500</v>
      </c>
      <c r="BM771" s="1223">
        <f t="shared" si="1144"/>
        <v>126980</v>
      </c>
      <c r="BN771" s="1166">
        <f t="shared" si="1069"/>
        <v>0</v>
      </c>
      <c r="BO771" s="1222">
        <v>1664</v>
      </c>
      <c r="BP771" s="1223">
        <f t="shared" si="1145"/>
        <v>0</v>
      </c>
      <c r="BQ771" s="1222">
        <v>150</v>
      </c>
      <c r="BR771" s="1223">
        <f>BN771*BQ771</f>
        <v>0</v>
      </c>
      <c r="BS771" s="1223">
        <f t="shared" si="1146"/>
        <v>0</v>
      </c>
    </row>
    <row r="772" spans="1:203" s="1189" customFormat="1" ht="28.5" outlineLevel="1" x14ac:dyDescent="0.2">
      <c r="A772" s="1307" t="s">
        <v>1866</v>
      </c>
      <c r="B772" s="1228" t="s">
        <v>1859</v>
      </c>
      <c r="C772" s="1173" t="s">
        <v>32</v>
      </c>
      <c r="D772" s="1173">
        <f>86+80</f>
        <v>166</v>
      </c>
      <c r="E772" s="1222">
        <v>2154</v>
      </c>
      <c r="F772" s="1223">
        <f t="shared" si="1125"/>
        <v>357564</v>
      </c>
      <c r="G772" s="1222">
        <v>2178</v>
      </c>
      <c r="H772" s="1223">
        <f>D772*G772</f>
        <v>361548</v>
      </c>
      <c r="I772" s="1223">
        <f t="shared" si="1126"/>
        <v>719112</v>
      </c>
      <c r="J772" s="1223"/>
      <c r="K772" s="1224"/>
      <c r="L772" s="1225">
        <v>2154</v>
      </c>
      <c r="M772" s="1226">
        <f t="shared" si="1127"/>
        <v>0</v>
      </c>
      <c r="N772" s="1225">
        <v>2178</v>
      </c>
      <c r="O772" s="1226">
        <f>K772*N772</f>
        <v>0</v>
      </c>
      <c r="P772" s="1226">
        <f t="shared" si="1128"/>
        <v>0</v>
      </c>
      <c r="Q772" s="1224"/>
      <c r="R772" s="1225">
        <v>2154</v>
      </c>
      <c r="S772" s="1226">
        <f t="shared" si="1129"/>
        <v>0</v>
      </c>
      <c r="T772" s="1225">
        <v>2178</v>
      </c>
      <c r="U772" s="1226">
        <f>Q772*T772</f>
        <v>0</v>
      </c>
      <c r="V772" s="1226">
        <f t="shared" si="1130"/>
        <v>0</v>
      </c>
      <c r="W772" s="1226">
        <v>156.28</v>
      </c>
      <c r="X772" s="1225">
        <v>2154</v>
      </c>
      <c r="Y772" s="1226">
        <f t="shared" si="1131"/>
        <v>336627.12</v>
      </c>
      <c r="Z772" s="1225">
        <v>2178</v>
      </c>
      <c r="AA772" s="1226">
        <f>W772*Z772</f>
        <v>340377.84</v>
      </c>
      <c r="AB772" s="1226">
        <f t="shared" si="1132"/>
        <v>677004.96</v>
      </c>
      <c r="AC772" s="1224"/>
      <c r="AD772" s="1225">
        <v>2154</v>
      </c>
      <c r="AE772" s="1226">
        <f t="shared" si="1133"/>
        <v>0</v>
      </c>
      <c r="AF772" s="1225">
        <v>2178</v>
      </c>
      <c r="AG772" s="1226">
        <f>AC772*AF772</f>
        <v>0</v>
      </c>
      <c r="AH772" s="1226">
        <f t="shared" si="1134"/>
        <v>0</v>
      </c>
      <c r="AI772" s="1224"/>
      <c r="AJ772" s="1225">
        <v>2154</v>
      </c>
      <c r="AK772" s="1226">
        <f t="shared" si="1135"/>
        <v>0</v>
      </c>
      <c r="AL772" s="1225">
        <v>2178</v>
      </c>
      <c r="AM772" s="1226">
        <f>AI772*AL772</f>
        <v>0</v>
      </c>
      <c r="AN772" s="1226">
        <f t="shared" si="1136"/>
        <v>0</v>
      </c>
      <c r="AO772" s="1224"/>
      <c r="AP772" s="1225">
        <v>2154</v>
      </c>
      <c r="AQ772" s="1226">
        <f t="shared" si="1137"/>
        <v>0</v>
      </c>
      <c r="AR772" s="1225">
        <v>2178</v>
      </c>
      <c r="AS772" s="1226">
        <f>AO772*AR772</f>
        <v>0</v>
      </c>
      <c r="AT772" s="1226">
        <f t="shared" si="1138"/>
        <v>0</v>
      </c>
      <c r="AU772" s="1224"/>
      <c r="AV772" s="1225">
        <v>2154</v>
      </c>
      <c r="AW772" s="1226">
        <f t="shared" si="1139"/>
        <v>0</v>
      </c>
      <c r="AX772" s="1225">
        <v>2178</v>
      </c>
      <c r="AY772" s="1226">
        <f>AU772*AX772</f>
        <v>0</v>
      </c>
      <c r="AZ772" s="1226">
        <f t="shared" si="1140"/>
        <v>0</v>
      </c>
      <c r="BA772" s="1224"/>
      <c r="BB772" s="1222">
        <v>2154</v>
      </c>
      <c r="BC772" s="1223">
        <f t="shared" si="1141"/>
        <v>0</v>
      </c>
      <c r="BD772" s="1222">
        <v>2178</v>
      </c>
      <c r="BE772" s="1223">
        <f>BA772*BD772</f>
        <v>0</v>
      </c>
      <c r="BF772" s="1223">
        <f t="shared" si="1142"/>
        <v>0</v>
      </c>
      <c r="BG772" s="1223"/>
      <c r="BH772" s="1166">
        <f t="shared" si="1068"/>
        <v>156.28</v>
      </c>
      <c r="BI772" s="1222">
        <v>2154</v>
      </c>
      <c r="BJ772" s="1223">
        <f t="shared" si="1143"/>
        <v>336627.12</v>
      </c>
      <c r="BK772" s="1222">
        <v>2178</v>
      </c>
      <c r="BL772" s="1223">
        <f>BH772*BK772</f>
        <v>340377.84</v>
      </c>
      <c r="BM772" s="1223">
        <f t="shared" si="1144"/>
        <v>677004.96</v>
      </c>
      <c r="BN772" s="1166">
        <f t="shared" si="1069"/>
        <v>9.7199999999999989</v>
      </c>
      <c r="BO772" s="1222">
        <v>2154</v>
      </c>
      <c r="BP772" s="1223">
        <f t="shared" si="1145"/>
        <v>20936.879999999997</v>
      </c>
      <c r="BQ772" s="1222">
        <v>2178</v>
      </c>
      <c r="BR772" s="1223">
        <f>BN772*BQ772</f>
        <v>21170.159999999996</v>
      </c>
      <c r="BS772" s="1223">
        <f t="shared" si="1146"/>
        <v>42107.039999999994</v>
      </c>
    </row>
    <row r="773" spans="1:203" s="1189" customFormat="1" ht="15" outlineLevel="1" x14ac:dyDescent="0.2">
      <c r="A773" s="1374" t="s">
        <v>724</v>
      </c>
      <c r="B773" s="1321" t="s">
        <v>578</v>
      </c>
      <c r="C773" s="1322"/>
      <c r="D773" s="1322"/>
      <c r="E773" s="1322"/>
      <c r="F773" s="1322"/>
      <c r="G773" s="1322"/>
      <c r="H773" s="1322"/>
      <c r="I773" s="1322"/>
      <c r="J773" s="1322"/>
      <c r="K773" s="1322"/>
      <c r="L773" s="1322"/>
      <c r="M773" s="1322"/>
      <c r="N773" s="1322"/>
      <c r="O773" s="1322"/>
      <c r="P773" s="1322"/>
      <c r="Q773" s="1322"/>
      <c r="R773" s="1322"/>
      <c r="S773" s="1322"/>
      <c r="T773" s="1322"/>
      <c r="U773" s="1322"/>
      <c r="V773" s="1322"/>
      <c r="W773" s="1322"/>
      <c r="X773" s="1323"/>
      <c r="Y773" s="1325">
        <f>Y776+Y785+Y777+Y775+Y779+Y784+Y780+Y782+Y781+Y783+Y787+Y789+Y788+Y791+Y790+Y792+Y793</f>
        <v>1429474.3840000001</v>
      </c>
      <c r="Z773" s="1345"/>
      <c r="AA773" s="1325">
        <f>AA776+AA785+AA777+AA775+AA779+AA784+AA780+AA782+AA781+AA783+AA787+AA789+AA788+AA791+AA790+AA792+AA793</f>
        <v>2308546.0999999996</v>
      </c>
      <c r="AB773" s="1325">
        <f>AB776+AB785+AB777+AB775+AB779+AB784+AB780+AB782+AB781+AB783+AB787+AB789+AB788+AB791+AB790+AB792+AB793</f>
        <v>3738020.4840000002</v>
      </c>
      <c r="AC773" s="1326"/>
      <c r="AD773" s="1323"/>
      <c r="AE773" s="1325">
        <f>AE776+AE785+AE777+AE775+AE779+AE784+AE780+AE782+AE781+AE783+AE787+AE789+AE788+AE791+AE790+AE792+AE793</f>
        <v>0</v>
      </c>
      <c r="AF773" s="1345"/>
      <c r="AG773" s="1325">
        <f>AG776+AG785+AG777+AG775+AG779+AG784+AG780+AG782+AG781+AG783+AG787+AG789+AG788+AG791+AG790+AG792+AG793</f>
        <v>0</v>
      </c>
      <c r="AH773" s="1325">
        <f>AH776+AH785+AH777+AH775+AH779+AH784+AH780+AH782+AH781+AH783+AH787+AH789+AH788+AH791+AH790+AH792+AH793</f>
        <v>0</v>
      </c>
      <c r="AI773" s="1326"/>
      <c r="AJ773" s="1323"/>
      <c r="AK773" s="1325">
        <f>AK776+AK785+AK777+AK775+AK779+AK784+AK780+AK782+AK781+AK783+AK787+AK789+AK788+AK791+AK790+AK792+AK793</f>
        <v>0</v>
      </c>
      <c r="AL773" s="1345"/>
      <c r="AM773" s="1325">
        <f>AM776+AM785+AM777+AM775+AM779+AM784+AM780+AM782+AM781+AM783+AM787+AM789+AM788+AM791+AM790+AM792+AM793</f>
        <v>0</v>
      </c>
      <c r="AN773" s="1325">
        <f>AN776+AN785+AN777+AN775+AN779+AN784+AN780+AN782+AN781+AN783+AN787+AN789+AN788+AN791+AN790+AN792+AN793</f>
        <v>0</v>
      </c>
      <c r="AO773" s="1326"/>
      <c r="AP773" s="1323"/>
      <c r="AQ773" s="1325">
        <f>AQ776+AQ785+AQ777+AQ775+AQ779+AQ784+AQ780+AQ782+AQ781+AQ783+AQ787+AQ789+AQ788+AQ791+AQ790+AQ792+AQ793</f>
        <v>0</v>
      </c>
      <c r="AR773" s="1345"/>
      <c r="AS773" s="1325">
        <f>AS776+AS785+AS777+AS775+AS779+AS784+AS780+AS782+AS781+AS783+AS787+AS789+AS788+AS791+AS790+AS792+AS793</f>
        <v>0</v>
      </c>
      <c r="AT773" s="1325">
        <f>AT776+AT785+AT777+AT775+AT779+AT784+AT780+AT782+AT781+AT783+AT787+AT789+AT788+AT791+AT790+AT792+AT793</f>
        <v>0</v>
      </c>
      <c r="AU773" s="1326"/>
      <c r="AV773" s="1323"/>
      <c r="AW773" s="1325">
        <f>AW776+AW785+AW777+AW775+AW779+AW784+AW780+AW782+AW781+AW783+AW787+AW789+AW788+AW791+AW790+AW792+AW793</f>
        <v>0</v>
      </c>
      <c r="AX773" s="1345"/>
      <c r="AY773" s="1325">
        <f>AY776+AY785+AY777+AY775+AY779+AY784+AY780+AY782+AY781+AY783+AY787+AY789+AY788+AY791+AY790+AY792+AY793</f>
        <v>0</v>
      </c>
      <c r="AZ773" s="1325">
        <f>AZ776+AZ785+AZ777+AZ775+AZ779+AZ784+AZ780+AZ782+AZ781+AZ783+AZ787+AZ789+AZ788+AZ791+AZ790+AZ792+AZ793</f>
        <v>0</v>
      </c>
      <c r="BA773" s="1326"/>
      <c r="BB773" s="1327"/>
      <c r="BC773" s="1329">
        <f>BC776+BC785+BC777+BC775+BC779+BC784+BC780+BC782+BC781+BC783+BC787+BC789+BC788+BC791+BC790+BC792+BC793</f>
        <v>0</v>
      </c>
      <c r="BD773" s="1346"/>
      <c r="BE773" s="1329">
        <f>BE776+BE785+BE777+BE775+BE779+BE784+BE780+BE782+BE781+BE783+BE787+BE789+BE788+BE791+BE790+BE792+BE793</f>
        <v>0</v>
      </c>
      <c r="BF773" s="1329">
        <f>BF776+BF785+BF777+BF775+BF779+BF784+BF780+BF782+BF781+BF783+BF787+BF789+BF788+BF791+BF790+BF792+BF793</f>
        <v>0</v>
      </c>
      <c r="BG773" s="1330"/>
      <c r="BH773" s="1166">
        <f t="shared" si="1068"/>
        <v>0</v>
      </c>
      <c r="BI773" s="1327"/>
      <c r="BJ773" s="1329">
        <f>BJ776+BJ785+BJ777+BJ775+BJ779+BJ784+BJ780+BJ782+BJ781+BJ783+BJ787+BJ789+BJ788+BJ791+BJ790+BJ792+BJ793</f>
        <v>6774045.3996000001</v>
      </c>
      <c r="BK773" s="1346"/>
      <c r="BL773" s="1329">
        <f>BL776+BL785+BL777+BL775+BL779+BL784+BL780+BL782+BL781+BL783+BL787+BL789+BL788+BL791+BL790+BL792+BL793</f>
        <v>11712867.789999999</v>
      </c>
      <c r="BM773" s="1329">
        <f>BM776+BM785+BM777+BM775+BM779+BM784+BM780+BM782+BM781+BM783+BM787+BM789+BM788+BM791+BM790+BM792+BM793</f>
        <v>18486913.1996</v>
      </c>
      <c r="BN773" s="1166">
        <f t="shared" si="1069"/>
        <v>0</v>
      </c>
      <c r="BO773" s="1327"/>
      <c r="BP773" s="1329">
        <f>BP776+BP785+BP777+BP775+BP779+BP784+BP780+BP782+BP781+BP783+BP787+BP789+BP788+BP791+BP790+BP792+BP793</f>
        <v>2092041.7574</v>
      </c>
      <c r="BQ773" s="1346"/>
      <c r="BR773" s="1329">
        <f>BR776+BR785+BR777+BR775+BR779+BR784+BR780+BR782+BR781+BR783+BR787+BR789+BR788+BR791+BR790+BR792+BR793</f>
        <v>570667.46999999986</v>
      </c>
      <c r="BS773" s="1329">
        <f>BS776+BS785+BS777+BS775+BS779+BS784+BS780+BS782+BS781+BS783+BS787+BS789+BS788+BS791+BS790+BS792+BS793</f>
        <v>2662709.2273999993</v>
      </c>
    </row>
    <row r="774" spans="1:203" ht="15" hidden="1" outlineLevel="1" x14ac:dyDescent="0.2">
      <c r="A774" s="1308" t="s">
        <v>1089</v>
      </c>
      <c r="B774" s="1331" t="s">
        <v>1842</v>
      </c>
      <c r="C774" s="1172"/>
      <c r="D774" s="1172"/>
      <c r="E774" s="1347">
        <v>0</v>
      </c>
      <c r="F774" s="1212"/>
      <c r="G774" s="1222">
        <v>0</v>
      </c>
      <c r="H774" s="1212"/>
      <c r="I774" s="1223"/>
      <c r="J774" s="1348"/>
      <c r="K774" s="1332"/>
      <c r="L774" s="1349">
        <v>0</v>
      </c>
      <c r="M774" s="1196"/>
      <c r="N774" s="1225">
        <v>0</v>
      </c>
      <c r="O774" s="1196"/>
      <c r="P774" s="1226"/>
      <c r="Q774" s="1332"/>
      <c r="R774" s="1349">
        <v>0</v>
      </c>
      <c r="S774" s="1196"/>
      <c r="T774" s="1225">
        <v>0</v>
      </c>
      <c r="U774" s="1196"/>
      <c r="V774" s="1226"/>
      <c r="W774" s="1332"/>
      <c r="X774" s="1349">
        <v>0</v>
      </c>
      <c r="Y774" s="1196"/>
      <c r="Z774" s="1225">
        <v>0</v>
      </c>
      <c r="AA774" s="1196"/>
      <c r="AB774" s="1226"/>
      <c r="AC774" s="1332"/>
      <c r="AD774" s="1349">
        <v>0</v>
      </c>
      <c r="AE774" s="1196"/>
      <c r="AF774" s="1225">
        <v>0</v>
      </c>
      <c r="AG774" s="1196"/>
      <c r="AH774" s="1226"/>
      <c r="AI774" s="1332"/>
      <c r="AJ774" s="1349">
        <v>0</v>
      </c>
      <c r="AK774" s="1196"/>
      <c r="AL774" s="1225">
        <v>0</v>
      </c>
      <c r="AM774" s="1196"/>
      <c r="AN774" s="1226"/>
      <c r="AO774" s="1332"/>
      <c r="AP774" s="1349">
        <v>0</v>
      </c>
      <c r="AQ774" s="1196"/>
      <c r="AR774" s="1225">
        <v>0</v>
      </c>
      <c r="AS774" s="1196"/>
      <c r="AT774" s="1226"/>
      <c r="AU774" s="1332"/>
      <c r="AV774" s="1349">
        <v>0</v>
      </c>
      <c r="AW774" s="1196"/>
      <c r="AX774" s="1225">
        <v>0</v>
      </c>
      <c r="AY774" s="1196"/>
      <c r="AZ774" s="1226"/>
      <c r="BA774" s="1332"/>
      <c r="BB774" s="1347">
        <v>0</v>
      </c>
      <c r="BC774" s="1212"/>
      <c r="BD774" s="1222">
        <v>0</v>
      </c>
      <c r="BE774" s="1212"/>
      <c r="BF774" s="1223"/>
      <c r="BG774" s="1348"/>
      <c r="BH774" s="1166">
        <f t="shared" si="1068"/>
        <v>0</v>
      </c>
      <c r="BI774" s="1347">
        <v>0</v>
      </c>
      <c r="BJ774" s="1212"/>
      <c r="BK774" s="1222">
        <v>0</v>
      </c>
      <c r="BL774" s="1212"/>
      <c r="BM774" s="1223"/>
      <c r="BN774" s="1166">
        <f t="shared" si="1069"/>
        <v>0</v>
      </c>
      <c r="BO774" s="1347">
        <v>0</v>
      </c>
      <c r="BP774" s="1212"/>
      <c r="BQ774" s="1222">
        <v>0</v>
      </c>
      <c r="BR774" s="1212"/>
      <c r="BS774" s="1223"/>
    </row>
    <row r="775" spans="1:203" s="1365" customFormat="1" ht="15" hidden="1" outlineLevel="1" x14ac:dyDescent="0.2">
      <c r="A775" s="1333" t="s">
        <v>1091</v>
      </c>
      <c r="B775" s="1252" t="s">
        <v>1559</v>
      </c>
      <c r="C775" s="1226" t="s">
        <v>1189</v>
      </c>
      <c r="D775" s="1226">
        <f>213.8*1.6-213.8</f>
        <v>128.28000000000003</v>
      </c>
      <c r="E775" s="1222">
        <v>1590</v>
      </c>
      <c r="F775" s="1223">
        <f>D775*E775</f>
        <v>203965.20000000004</v>
      </c>
      <c r="G775" s="1222">
        <v>0</v>
      </c>
      <c r="H775" s="1296"/>
      <c r="I775" s="1223">
        <f>E775*D775+G775*D775</f>
        <v>203965.20000000004</v>
      </c>
      <c r="J775" s="1223"/>
      <c r="K775" s="1224"/>
      <c r="L775" s="1225">
        <v>1590</v>
      </c>
      <c r="M775" s="1226">
        <f>K775*L775</f>
        <v>0</v>
      </c>
      <c r="N775" s="1225">
        <v>0</v>
      </c>
      <c r="O775" s="1198"/>
      <c r="P775" s="1226">
        <f>L775*K775+N775*K775</f>
        <v>0</v>
      </c>
      <c r="Q775" s="1224"/>
      <c r="R775" s="1225">
        <v>1590</v>
      </c>
      <c r="S775" s="1226">
        <f>Q775*R775</f>
        <v>0</v>
      </c>
      <c r="T775" s="1225">
        <v>0</v>
      </c>
      <c r="U775" s="1198"/>
      <c r="V775" s="1226">
        <f>R775*Q775+T775*Q775</f>
        <v>0</v>
      </c>
      <c r="W775" s="1224"/>
      <c r="X775" s="1225">
        <v>1590</v>
      </c>
      <c r="Y775" s="1226">
        <f>W775*X775</f>
        <v>0</v>
      </c>
      <c r="Z775" s="1225">
        <v>0</v>
      </c>
      <c r="AA775" s="1198"/>
      <c r="AB775" s="1226">
        <f>X775*W775+Z775*W775</f>
        <v>0</v>
      </c>
      <c r="AC775" s="1224"/>
      <c r="AD775" s="1225">
        <v>1590</v>
      </c>
      <c r="AE775" s="1226">
        <f>AC775*AD775</f>
        <v>0</v>
      </c>
      <c r="AF775" s="1225">
        <v>0</v>
      </c>
      <c r="AG775" s="1198"/>
      <c r="AH775" s="1226">
        <f>AD775*AC775+AF775*AC775</f>
        <v>0</v>
      </c>
      <c r="AI775" s="1224"/>
      <c r="AJ775" s="1225">
        <v>1590</v>
      </c>
      <c r="AK775" s="1226">
        <f>AI775*AJ775</f>
        <v>0</v>
      </c>
      <c r="AL775" s="1225">
        <v>0</v>
      </c>
      <c r="AM775" s="1198"/>
      <c r="AN775" s="1226">
        <f>AJ775*AI775+AL775*AI775</f>
        <v>0</v>
      </c>
      <c r="AO775" s="1224"/>
      <c r="AP775" s="1225">
        <v>1590</v>
      </c>
      <c r="AQ775" s="1226">
        <f>AO775*AP775</f>
        <v>0</v>
      </c>
      <c r="AR775" s="1225">
        <v>0</v>
      </c>
      <c r="AS775" s="1198"/>
      <c r="AT775" s="1226">
        <f>AP775*AO775+AR775*AO775</f>
        <v>0</v>
      </c>
      <c r="AU775" s="1224"/>
      <c r="AV775" s="1225">
        <v>1590</v>
      </c>
      <c r="AW775" s="1226">
        <f>AU775*AV775</f>
        <v>0</v>
      </c>
      <c r="AX775" s="1225">
        <v>0</v>
      </c>
      <c r="AY775" s="1198"/>
      <c r="AZ775" s="1226">
        <f>AV775*AU775+AX775*AU775</f>
        <v>0</v>
      </c>
      <c r="BA775" s="1224"/>
      <c r="BB775" s="1222">
        <v>1590</v>
      </c>
      <c r="BC775" s="1223">
        <f>BA775*BB775</f>
        <v>0</v>
      </c>
      <c r="BD775" s="1222">
        <v>0</v>
      </c>
      <c r="BE775" s="1296"/>
      <c r="BF775" s="1223">
        <f>BB775*BA775+BD775*BA775</f>
        <v>0</v>
      </c>
      <c r="BG775" s="1223"/>
      <c r="BH775" s="1166">
        <f t="shared" si="1068"/>
        <v>0</v>
      </c>
      <c r="BI775" s="1222">
        <v>1590</v>
      </c>
      <c r="BJ775" s="1223">
        <f>BH775*BI775</f>
        <v>0</v>
      </c>
      <c r="BK775" s="1222">
        <v>0</v>
      </c>
      <c r="BL775" s="1296"/>
      <c r="BM775" s="1223">
        <f>BI775*BH775+BK775*BH775</f>
        <v>0</v>
      </c>
      <c r="BN775" s="1166">
        <f t="shared" si="1069"/>
        <v>128.28000000000003</v>
      </c>
      <c r="BO775" s="1222">
        <v>1590</v>
      </c>
      <c r="BP775" s="1223">
        <f>BN775*BO775</f>
        <v>203965.20000000004</v>
      </c>
      <c r="BQ775" s="1222">
        <v>0</v>
      </c>
      <c r="BR775" s="1296"/>
      <c r="BS775" s="1223">
        <f>BO775*BN775+BQ775*BN775</f>
        <v>203965.20000000004</v>
      </c>
      <c r="BT775" s="1189"/>
      <c r="BU775" s="1189"/>
      <c r="BV775" s="1189"/>
      <c r="BW775" s="1189"/>
      <c r="BX775" s="1189"/>
      <c r="BY775" s="1189"/>
      <c r="BZ775" s="1189"/>
      <c r="CA775" s="1189"/>
      <c r="CB775" s="1189"/>
      <c r="CC775" s="1189"/>
      <c r="CD775" s="1189"/>
      <c r="CE775" s="1189"/>
      <c r="CF775" s="1189"/>
      <c r="CG775" s="1189"/>
      <c r="CH775" s="1189"/>
      <c r="CI775" s="1189"/>
      <c r="CJ775" s="1189"/>
      <c r="CK775" s="1189"/>
      <c r="CL775" s="1189"/>
      <c r="CM775" s="1189"/>
      <c r="CN775" s="1189"/>
      <c r="CO775" s="1189"/>
      <c r="CP775" s="1189"/>
      <c r="CQ775" s="1189"/>
      <c r="CR775" s="1189"/>
      <c r="CS775" s="1189"/>
      <c r="CT775" s="1189"/>
      <c r="CU775" s="1189"/>
      <c r="CV775" s="1189"/>
      <c r="CW775" s="1189"/>
      <c r="CX775" s="1189"/>
      <c r="CY775" s="1189"/>
      <c r="CZ775" s="1189"/>
      <c r="DA775" s="1189"/>
      <c r="DB775" s="1189"/>
      <c r="DC775" s="1189"/>
      <c r="DD775" s="1189"/>
      <c r="DE775" s="1189"/>
      <c r="DF775" s="1189"/>
      <c r="DG775" s="1189"/>
      <c r="DH775" s="1189"/>
      <c r="DI775" s="1189"/>
      <c r="DJ775" s="1189"/>
      <c r="DK775" s="1189"/>
      <c r="DL775" s="1189"/>
      <c r="DM775" s="1189"/>
      <c r="DN775" s="1189"/>
      <c r="DO775" s="1189"/>
      <c r="DP775" s="1189"/>
      <c r="DQ775" s="1189"/>
      <c r="DR775" s="1189"/>
      <c r="DS775" s="1189"/>
      <c r="DT775" s="1189"/>
      <c r="DU775" s="1189"/>
      <c r="DV775" s="1189"/>
      <c r="DW775" s="1189"/>
      <c r="DX775" s="1189"/>
      <c r="DY775" s="1189"/>
      <c r="DZ775" s="1189"/>
      <c r="EA775" s="1189"/>
      <c r="EB775" s="1189"/>
      <c r="EC775" s="1189"/>
      <c r="ED775" s="1189"/>
      <c r="EE775" s="1189"/>
      <c r="EF775" s="1189"/>
      <c r="EG775" s="1189"/>
      <c r="EH775" s="1189"/>
      <c r="EI775" s="1189"/>
      <c r="EJ775" s="1189"/>
      <c r="EK775" s="1189"/>
      <c r="EL775" s="1189"/>
      <c r="EM775" s="1189"/>
      <c r="EN775" s="1189"/>
      <c r="EO775" s="1189"/>
      <c r="EP775" s="1189"/>
      <c r="EQ775" s="1189"/>
      <c r="ER775" s="1189"/>
      <c r="ES775" s="1189"/>
      <c r="ET775" s="1189"/>
      <c r="EU775" s="1189"/>
      <c r="EV775" s="1189"/>
      <c r="EW775" s="1189"/>
      <c r="EX775" s="1189"/>
      <c r="EY775" s="1189"/>
      <c r="EZ775" s="1189"/>
      <c r="FA775" s="1189"/>
      <c r="FB775" s="1189"/>
      <c r="FC775" s="1189"/>
      <c r="FD775" s="1189"/>
      <c r="FE775" s="1189"/>
      <c r="FF775" s="1189"/>
      <c r="FG775" s="1189"/>
      <c r="FH775" s="1189"/>
      <c r="FI775" s="1189"/>
      <c r="FJ775" s="1189"/>
      <c r="FK775" s="1189"/>
      <c r="FL775" s="1189"/>
      <c r="FM775" s="1189"/>
      <c r="FN775" s="1189"/>
      <c r="FO775" s="1189"/>
      <c r="FP775" s="1189"/>
      <c r="FQ775" s="1189"/>
      <c r="FR775" s="1189"/>
      <c r="FS775" s="1189"/>
      <c r="FT775" s="1189"/>
      <c r="FU775" s="1189"/>
      <c r="FV775" s="1189"/>
      <c r="FW775" s="1189"/>
      <c r="FX775" s="1189"/>
      <c r="FY775" s="1189"/>
      <c r="FZ775" s="1189"/>
      <c r="GA775" s="1189"/>
      <c r="GB775" s="1189"/>
      <c r="GC775" s="1189"/>
      <c r="GD775" s="1189"/>
      <c r="GE775" s="1189"/>
      <c r="GF775" s="1189"/>
      <c r="GG775" s="1189"/>
      <c r="GH775" s="1189"/>
      <c r="GI775" s="1189"/>
      <c r="GJ775" s="1189"/>
      <c r="GK775" s="1189"/>
      <c r="GL775" s="1189"/>
      <c r="GM775" s="1189"/>
      <c r="GN775" s="1189"/>
      <c r="GO775" s="1189"/>
      <c r="GP775" s="1189"/>
      <c r="GQ775" s="1189"/>
      <c r="GR775" s="1189"/>
      <c r="GS775" s="1189"/>
      <c r="GT775" s="1189"/>
      <c r="GU775" s="1189"/>
    </row>
    <row r="776" spans="1:203" s="1189" customFormat="1" hidden="1" outlineLevel="1" x14ac:dyDescent="0.2">
      <c r="A776" s="1307" t="s">
        <v>1092</v>
      </c>
      <c r="B776" s="1228" t="s">
        <v>1843</v>
      </c>
      <c r="C776" s="1173" t="s">
        <v>1189</v>
      </c>
      <c r="D776" s="1173">
        <v>172.01</v>
      </c>
      <c r="E776" s="1222">
        <v>19422</v>
      </c>
      <c r="F776" s="1223">
        <f>D776*E776</f>
        <v>3340778.2199999997</v>
      </c>
      <c r="G776" s="1222">
        <v>0</v>
      </c>
      <c r="H776" s="1223"/>
      <c r="I776" s="1223">
        <f>E776*D776+G776*D776</f>
        <v>3340778.2199999997</v>
      </c>
      <c r="J776" s="1223"/>
      <c r="K776" s="1224">
        <v>164.5</v>
      </c>
      <c r="L776" s="1225">
        <v>19422</v>
      </c>
      <c r="M776" s="1226">
        <f>K776*L776</f>
        <v>3194919</v>
      </c>
      <c r="N776" s="1225">
        <v>0</v>
      </c>
      <c r="O776" s="1226"/>
      <c r="P776" s="1226">
        <f>L776*K776+N776*K776</f>
        <v>3194919</v>
      </c>
      <c r="Q776" s="1224"/>
      <c r="R776" s="1225">
        <v>19422</v>
      </c>
      <c r="S776" s="1226">
        <f>Q776*R776</f>
        <v>0</v>
      </c>
      <c r="T776" s="1225">
        <v>0</v>
      </c>
      <c r="U776" s="1226"/>
      <c r="V776" s="1226">
        <f>R776*Q776+T776*Q776</f>
        <v>0</v>
      </c>
      <c r="W776" s="1224"/>
      <c r="X776" s="1225">
        <v>19422</v>
      </c>
      <c r="Y776" s="1226">
        <f>W776*X776</f>
        <v>0</v>
      </c>
      <c r="Z776" s="1225">
        <v>0</v>
      </c>
      <c r="AA776" s="1226"/>
      <c r="AB776" s="1226">
        <f>X776*W776+Z776*W776</f>
        <v>0</v>
      </c>
      <c r="AC776" s="1224"/>
      <c r="AD776" s="1225">
        <v>19422</v>
      </c>
      <c r="AE776" s="1226">
        <f>AC776*AD776</f>
        <v>0</v>
      </c>
      <c r="AF776" s="1225">
        <v>0</v>
      </c>
      <c r="AG776" s="1226"/>
      <c r="AH776" s="1226">
        <f>AD776*AC776+AF776*AC776</f>
        <v>0</v>
      </c>
      <c r="AI776" s="1224"/>
      <c r="AJ776" s="1225">
        <v>19422</v>
      </c>
      <c r="AK776" s="1226">
        <f>AI776*AJ776</f>
        <v>0</v>
      </c>
      <c r="AL776" s="1225">
        <v>0</v>
      </c>
      <c r="AM776" s="1226"/>
      <c r="AN776" s="1226">
        <f>AJ776*AI776+AL776*AI776</f>
        <v>0</v>
      </c>
      <c r="AO776" s="1224"/>
      <c r="AP776" s="1225">
        <v>19422</v>
      </c>
      <c r="AQ776" s="1226">
        <f>AO776*AP776</f>
        <v>0</v>
      </c>
      <c r="AR776" s="1225">
        <v>0</v>
      </c>
      <c r="AS776" s="1226"/>
      <c r="AT776" s="1226">
        <f>AP776*AO776+AR776*AO776</f>
        <v>0</v>
      </c>
      <c r="AU776" s="1224"/>
      <c r="AV776" s="1225">
        <v>19422</v>
      </c>
      <c r="AW776" s="1226">
        <f>AU776*AV776</f>
        <v>0</v>
      </c>
      <c r="AX776" s="1225">
        <v>0</v>
      </c>
      <c r="AY776" s="1226"/>
      <c r="AZ776" s="1226">
        <f>AV776*AU776+AX776*AU776</f>
        <v>0</v>
      </c>
      <c r="BA776" s="1224"/>
      <c r="BB776" s="1222">
        <v>19422</v>
      </c>
      <c r="BC776" s="1223">
        <f>BA776*BB776</f>
        <v>0</v>
      </c>
      <c r="BD776" s="1222">
        <v>0</v>
      </c>
      <c r="BE776" s="1223"/>
      <c r="BF776" s="1223">
        <f>BB776*BA776+BD776*BA776</f>
        <v>0</v>
      </c>
      <c r="BG776" s="1223"/>
      <c r="BH776" s="1166">
        <f t="shared" si="1068"/>
        <v>164.5</v>
      </c>
      <c r="BI776" s="1222">
        <v>19422</v>
      </c>
      <c r="BJ776" s="1223">
        <f>BH776*BI776</f>
        <v>3194919</v>
      </c>
      <c r="BK776" s="1222">
        <v>0</v>
      </c>
      <c r="BL776" s="1223"/>
      <c r="BM776" s="1223">
        <f>BI776*BH776+BK776*BH776</f>
        <v>3194919</v>
      </c>
      <c r="BN776" s="1166">
        <f t="shared" si="1069"/>
        <v>7.5099999999999909</v>
      </c>
      <c r="BO776" s="1222">
        <v>19422</v>
      </c>
      <c r="BP776" s="1223">
        <f>BN776*BO776</f>
        <v>145859.21999999983</v>
      </c>
      <c r="BQ776" s="1222">
        <v>0</v>
      </c>
      <c r="BR776" s="1223"/>
      <c r="BS776" s="1223">
        <f>BO776*BN776+BQ776*BN776</f>
        <v>145859.21999999983</v>
      </c>
    </row>
    <row r="777" spans="1:203" s="1236" customFormat="1" ht="28.5" hidden="1" outlineLevel="1" x14ac:dyDescent="0.2">
      <c r="A777" s="1307" t="s">
        <v>1093</v>
      </c>
      <c r="B777" s="1228" t="s">
        <v>565</v>
      </c>
      <c r="C777" s="1173" t="s">
        <v>1189</v>
      </c>
      <c r="D777" s="1173">
        <v>213.8</v>
      </c>
      <c r="E777" s="1178">
        <v>2405</v>
      </c>
      <c r="F777" s="1223">
        <f>D777*E777</f>
        <v>514189</v>
      </c>
      <c r="G777" s="1178">
        <v>0</v>
      </c>
      <c r="H777" s="1223"/>
      <c r="I777" s="1169">
        <f>E777*D777+G777*D777</f>
        <v>514189</v>
      </c>
      <c r="J777" s="1169"/>
      <c r="K777" s="1224">
        <v>136</v>
      </c>
      <c r="L777" s="1180">
        <v>2405</v>
      </c>
      <c r="M777" s="1226">
        <f>K777*L777</f>
        <v>327080</v>
      </c>
      <c r="N777" s="1180">
        <v>0</v>
      </c>
      <c r="O777" s="1226"/>
      <c r="P777" s="1173">
        <f>L777*K777+N777*K777</f>
        <v>327080</v>
      </c>
      <c r="Q777" s="1224"/>
      <c r="R777" s="1180">
        <v>2405</v>
      </c>
      <c r="S777" s="1226">
        <f>Q777*R777</f>
        <v>0</v>
      </c>
      <c r="T777" s="1180">
        <v>0</v>
      </c>
      <c r="U777" s="1226"/>
      <c r="V777" s="1173">
        <f>R777*Q777+T777*Q777</f>
        <v>0</v>
      </c>
      <c r="W777" s="1224"/>
      <c r="X777" s="1180">
        <v>2405</v>
      </c>
      <c r="Y777" s="1226">
        <f>W777*X777</f>
        <v>0</v>
      </c>
      <c r="Z777" s="1180">
        <v>0</v>
      </c>
      <c r="AA777" s="1226"/>
      <c r="AB777" s="1173">
        <f>X777*W777+Z777*W777</f>
        <v>0</v>
      </c>
      <c r="AC777" s="1224"/>
      <c r="AD777" s="1180">
        <v>2405</v>
      </c>
      <c r="AE777" s="1226">
        <f>AC777*AD777</f>
        <v>0</v>
      </c>
      <c r="AF777" s="1180">
        <v>0</v>
      </c>
      <c r="AG777" s="1226"/>
      <c r="AH777" s="1173">
        <f>AD777*AC777+AF777*AC777</f>
        <v>0</v>
      </c>
      <c r="AI777" s="1224"/>
      <c r="AJ777" s="1180">
        <v>2405</v>
      </c>
      <c r="AK777" s="1226">
        <f>AI777*AJ777</f>
        <v>0</v>
      </c>
      <c r="AL777" s="1180">
        <v>0</v>
      </c>
      <c r="AM777" s="1226"/>
      <c r="AN777" s="1173">
        <f>AJ777*AI777+AL777*AI777</f>
        <v>0</v>
      </c>
      <c r="AO777" s="1224"/>
      <c r="AP777" s="1180">
        <v>2405</v>
      </c>
      <c r="AQ777" s="1226">
        <f>AO777*AP777</f>
        <v>0</v>
      </c>
      <c r="AR777" s="1180">
        <v>0</v>
      </c>
      <c r="AS777" s="1226"/>
      <c r="AT777" s="1173">
        <f>AP777*AO777+AR777*AO777</f>
        <v>0</v>
      </c>
      <c r="AU777" s="1224"/>
      <c r="AV777" s="1180">
        <v>2405</v>
      </c>
      <c r="AW777" s="1226">
        <f>AU777*AV777</f>
        <v>0</v>
      </c>
      <c r="AX777" s="1180">
        <v>0</v>
      </c>
      <c r="AY777" s="1226"/>
      <c r="AZ777" s="1173">
        <f>AV777*AU777+AX777*AU777</f>
        <v>0</v>
      </c>
      <c r="BA777" s="1224"/>
      <c r="BB777" s="1178">
        <v>2405</v>
      </c>
      <c r="BC777" s="1223">
        <f>BA777*BB777</f>
        <v>0</v>
      </c>
      <c r="BD777" s="1178">
        <v>0</v>
      </c>
      <c r="BE777" s="1223"/>
      <c r="BF777" s="1169">
        <f>BB777*BA777+BD777*BA777</f>
        <v>0</v>
      </c>
      <c r="BG777" s="1169"/>
      <c r="BH777" s="1166">
        <f t="shared" si="1068"/>
        <v>136</v>
      </c>
      <c r="BI777" s="1178">
        <v>2405</v>
      </c>
      <c r="BJ777" s="1223">
        <f>BH777*BI777</f>
        <v>327080</v>
      </c>
      <c r="BK777" s="1178">
        <v>0</v>
      </c>
      <c r="BL777" s="1223"/>
      <c r="BM777" s="1169">
        <f>BI777*BH777+BK777*BH777</f>
        <v>327080</v>
      </c>
      <c r="BN777" s="1166">
        <f t="shared" si="1069"/>
        <v>77.800000000000011</v>
      </c>
      <c r="BO777" s="1178">
        <v>2405</v>
      </c>
      <c r="BP777" s="1223">
        <f>BN777*BO777</f>
        <v>187109.00000000003</v>
      </c>
      <c r="BQ777" s="1178">
        <v>0</v>
      </c>
      <c r="BR777" s="1223"/>
      <c r="BS777" s="1169">
        <f>BO777*BN777+BQ777*BN777</f>
        <v>187109.00000000003</v>
      </c>
      <c r="BT777" s="1189"/>
      <c r="BU777" s="1189"/>
      <c r="BV777" s="1189"/>
      <c r="BW777" s="1189"/>
      <c r="BX777" s="1189"/>
      <c r="BY777" s="1189"/>
      <c r="BZ777" s="1189"/>
      <c r="CA777" s="1189"/>
      <c r="CB777" s="1189"/>
      <c r="CC777" s="1189"/>
      <c r="CD777" s="1189"/>
      <c r="CE777" s="1189"/>
      <c r="CF777" s="1189"/>
      <c r="CG777" s="1189"/>
      <c r="CH777" s="1189"/>
      <c r="CI777" s="1189"/>
      <c r="CJ777" s="1189"/>
      <c r="CK777" s="1189"/>
      <c r="CL777" s="1189"/>
      <c r="CM777" s="1189"/>
      <c r="CN777" s="1189"/>
      <c r="CO777" s="1189"/>
      <c r="CP777" s="1189"/>
      <c r="CQ777" s="1189"/>
      <c r="CR777" s="1189"/>
      <c r="CS777" s="1189"/>
      <c r="CT777" s="1189"/>
      <c r="CU777" s="1189"/>
      <c r="CV777" s="1189"/>
      <c r="CW777" s="1189"/>
      <c r="CX777" s="1189"/>
      <c r="CY777" s="1189"/>
      <c r="CZ777" s="1189"/>
      <c r="DA777" s="1189"/>
      <c r="DB777" s="1189"/>
      <c r="DC777" s="1189"/>
      <c r="DD777" s="1189"/>
      <c r="DE777" s="1189"/>
      <c r="DF777" s="1189"/>
      <c r="DG777" s="1189"/>
      <c r="DH777" s="1189"/>
      <c r="DI777" s="1189"/>
      <c r="DJ777" s="1189"/>
      <c r="DK777" s="1189"/>
      <c r="DL777" s="1189"/>
      <c r="DM777" s="1189"/>
      <c r="DN777" s="1189"/>
      <c r="DO777" s="1189"/>
      <c r="DP777" s="1189"/>
      <c r="DQ777" s="1189"/>
      <c r="DR777" s="1189"/>
      <c r="DS777" s="1189"/>
      <c r="DT777" s="1189"/>
      <c r="DU777" s="1189"/>
      <c r="DV777" s="1189"/>
      <c r="DW777" s="1189"/>
      <c r="DX777" s="1189"/>
      <c r="DY777" s="1189"/>
      <c r="DZ777" s="1189"/>
      <c r="EA777" s="1189"/>
      <c r="EB777" s="1189"/>
      <c r="EC777" s="1189"/>
      <c r="ED777" s="1189"/>
      <c r="EE777" s="1189"/>
      <c r="EF777" s="1189"/>
      <c r="EG777" s="1189"/>
      <c r="EH777" s="1189"/>
      <c r="EI777" s="1189"/>
      <c r="EJ777" s="1189"/>
      <c r="EK777" s="1189"/>
      <c r="EL777" s="1189"/>
      <c r="EM777" s="1189"/>
      <c r="EN777" s="1189"/>
      <c r="EO777" s="1189"/>
      <c r="EP777" s="1189"/>
      <c r="EQ777" s="1189"/>
      <c r="ER777" s="1189"/>
      <c r="ES777" s="1189"/>
      <c r="ET777" s="1189"/>
      <c r="EU777" s="1189"/>
      <c r="EV777" s="1189"/>
      <c r="EW777" s="1189"/>
      <c r="EX777" s="1189"/>
      <c r="EY777" s="1189"/>
      <c r="EZ777" s="1189"/>
      <c r="FA777" s="1189"/>
      <c r="FB777" s="1189"/>
      <c r="FC777" s="1189"/>
      <c r="FD777" s="1189"/>
      <c r="FE777" s="1189"/>
      <c r="FF777" s="1189"/>
      <c r="FG777" s="1189"/>
      <c r="FH777" s="1189"/>
      <c r="FI777" s="1189"/>
      <c r="FJ777" s="1189"/>
      <c r="FK777" s="1189"/>
      <c r="FL777" s="1189"/>
      <c r="FM777" s="1189"/>
      <c r="FN777" s="1189"/>
      <c r="FO777" s="1189"/>
      <c r="FP777" s="1189"/>
      <c r="FQ777" s="1189"/>
      <c r="FR777" s="1189"/>
      <c r="FS777" s="1189"/>
      <c r="FT777" s="1189"/>
      <c r="FU777" s="1189"/>
      <c r="FV777" s="1189"/>
      <c r="FW777" s="1189"/>
      <c r="FX777" s="1189"/>
      <c r="FY777" s="1189"/>
      <c r="FZ777" s="1189"/>
      <c r="GA777" s="1189"/>
      <c r="GB777" s="1189"/>
      <c r="GC777" s="1189"/>
      <c r="GD777" s="1189"/>
      <c r="GE777" s="1189"/>
      <c r="GF777" s="1189"/>
      <c r="GG777" s="1189"/>
      <c r="GH777" s="1189"/>
      <c r="GI777" s="1189"/>
      <c r="GJ777" s="1189"/>
      <c r="GK777" s="1189"/>
      <c r="GL777" s="1189"/>
      <c r="GM777" s="1189"/>
      <c r="GN777" s="1189"/>
      <c r="GO777" s="1189"/>
      <c r="GP777" s="1189"/>
      <c r="GQ777" s="1189"/>
      <c r="GR777" s="1189"/>
      <c r="GS777" s="1189"/>
      <c r="GT777" s="1189"/>
      <c r="GU777" s="1189"/>
    </row>
    <row r="778" spans="1:203" s="1373" customFormat="1" ht="28.5" outlineLevel="1" x14ac:dyDescent="0.2">
      <c r="A778" s="1307" t="s">
        <v>1094</v>
      </c>
      <c r="B778" s="1375" t="s">
        <v>1844</v>
      </c>
      <c r="C778" s="1366"/>
      <c r="D778" s="1366"/>
      <c r="E778" s="1367"/>
      <c r="F778" s="1368"/>
      <c r="G778" s="1367"/>
      <c r="H778" s="1368"/>
      <c r="I778" s="1369"/>
      <c r="J778" s="1369"/>
      <c r="K778" s="1370"/>
      <c r="L778" s="1371"/>
      <c r="M778" s="1366"/>
      <c r="N778" s="1371"/>
      <c r="O778" s="1366"/>
      <c r="P778" s="1372"/>
      <c r="Q778" s="1370"/>
      <c r="R778" s="1371"/>
      <c r="S778" s="1366"/>
      <c r="T778" s="1371"/>
      <c r="U778" s="1366"/>
      <c r="V778" s="1372"/>
      <c r="W778" s="1372"/>
      <c r="X778" s="1371"/>
      <c r="Y778" s="1366"/>
      <c r="Z778" s="1371"/>
      <c r="AA778" s="1366"/>
      <c r="AB778" s="1372"/>
      <c r="AC778" s="1370"/>
      <c r="AD778" s="1371"/>
      <c r="AE778" s="1366"/>
      <c r="AF778" s="1371"/>
      <c r="AG778" s="1366"/>
      <c r="AH778" s="1372"/>
      <c r="AI778" s="1370"/>
      <c r="AJ778" s="1371"/>
      <c r="AK778" s="1366"/>
      <c r="AL778" s="1371"/>
      <c r="AM778" s="1366"/>
      <c r="AN778" s="1372"/>
      <c r="AO778" s="1370"/>
      <c r="AP778" s="1371"/>
      <c r="AQ778" s="1366"/>
      <c r="AR778" s="1371"/>
      <c r="AS778" s="1366"/>
      <c r="AT778" s="1372"/>
      <c r="AU778" s="1370"/>
      <c r="AV778" s="1371"/>
      <c r="AW778" s="1366"/>
      <c r="AX778" s="1371"/>
      <c r="AY778" s="1366"/>
      <c r="AZ778" s="1372"/>
      <c r="BA778" s="1370"/>
      <c r="BB778" s="1367"/>
      <c r="BC778" s="1368"/>
      <c r="BD778" s="1367"/>
      <c r="BE778" s="1368"/>
      <c r="BF778" s="1369"/>
      <c r="BG778" s="1369"/>
      <c r="BH778" s="1166">
        <f t="shared" si="1068"/>
        <v>0</v>
      </c>
      <c r="BI778" s="1367"/>
      <c r="BJ778" s="1368"/>
      <c r="BK778" s="1367"/>
      <c r="BL778" s="1368"/>
      <c r="BM778" s="1369"/>
      <c r="BN778" s="1166">
        <f t="shared" si="1069"/>
        <v>0</v>
      </c>
      <c r="BO778" s="1367"/>
      <c r="BP778" s="1368"/>
      <c r="BQ778" s="1367"/>
      <c r="BR778" s="1368"/>
      <c r="BS778" s="1369"/>
    </row>
    <row r="779" spans="1:203" s="1189" customFormat="1" ht="18" customHeight="1" outlineLevel="1" x14ac:dyDescent="0.2">
      <c r="A779" s="1307" t="s">
        <v>1081</v>
      </c>
      <c r="B779" s="1228" t="s">
        <v>1845</v>
      </c>
      <c r="C779" s="1173" t="s">
        <v>1189</v>
      </c>
      <c r="D779" s="1173">
        <v>195</v>
      </c>
      <c r="E779" s="1222">
        <v>2513</v>
      </c>
      <c r="F779" s="1223">
        <f>D779*E779</f>
        <v>490035</v>
      </c>
      <c r="G779" s="1222">
        <v>6681</v>
      </c>
      <c r="H779" s="1223">
        <f t="shared" ref="H779:H784" si="1147">D779*G779</f>
        <v>1302795</v>
      </c>
      <c r="I779" s="1223">
        <f t="shared" ref="I779:I785" si="1148">E779*D779+G779*D779</f>
        <v>1792830</v>
      </c>
      <c r="J779" s="1223"/>
      <c r="K779" s="1224">
        <v>84</v>
      </c>
      <c r="L779" s="1225">
        <v>2513</v>
      </c>
      <c r="M779" s="1226">
        <f>K779*L779</f>
        <v>211092</v>
      </c>
      <c r="N779" s="1225">
        <v>6681</v>
      </c>
      <c r="O779" s="1226">
        <f t="shared" ref="O779:O784" si="1149">K779*N779</f>
        <v>561204</v>
      </c>
      <c r="P779" s="1226">
        <f t="shared" ref="P779:P785" si="1150">L779*K779+N779*K779</f>
        <v>772296</v>
      </c>
      <c r="Q779" s="1224"/>
      <c r="R779" s="1225">
        <v>2513</v>
      </c>
      <c r="S779" s="1226">
        <f>Q779*R779</f>
        <v>0</v>
      </c>
      <c r="T779" s="1225">
        <v>6681</v>
      </c>
      <c r="U779" s="1226">
        <f t="shared" ref="U779:U784" si="1151">Q779*T779</f>
        <v>0</v>
      </c>
      <c r="V779" s="1226">
        <f t="shared" ref="V779:V785" si="1152">R779*Q779+T779*Q779</f>
        <v>0</v>
      </c>
      <c r="W779" s="1226">
        <v>91.74</v>
      </c>
      <c r="X779" s="1225">
        <v>2513</v>
      </c>
      <c r="Y779" s="1226">
        <f>W779*X779</f>
        <v>230542.62</v>
      </c>
      <c r="Z779" s="1225">
        <v>6681</v>
      </c>
      <c r="AA779" s="1226">
        <f t="shared" ref="AA779:AA784" si="1153">W779*Z779</f>
        <v>612914.93999999994</v>
      </c>
      <c r="AB779" s="1226">
        <f t="shared" ref="AB779:AB785" si="1154">X779*W779+Z779*W779</f>
        <v>843457.55999999994</v>
      </c>
      <c r="AC779" s="1224"/>
      <c r="AD779" s="1225">
        <v>2513</v>
      </c>
      <c r="AE779" s="1226">
        <f>AC779*AD779</f>
        <v>0</v>
      </c>
      <c r="AF779" s="1225">
        <v>6681</v>
      </c>
      <c r="AG779" s="1226">
        <f t="shared" ref="AG779:AG784" si="1155">AC779*AF779</f>
        <v>0</v>
      </c>
      <c r="AH779" s="1226">
        <f t="shared" ref="AH779:AH785" si="1156">AD779*AC779+AF779*AC779</f>
        <v>0</v>
      </c>
      <c r="AI779" s="1224"/>
      <c r="AJ779" s="1225">
        <v>2513</v>
      </c>
      <c r="AK779" s="1226">
        <f>AI779*AJ779</f>
        <v>0</v>
      </c>
      <c r="AL779" s="1225">
        <v>6681</v>
      </c>
      <c r="AM779" s="1226">
        <f t="shared" ref="AM779:AM784" si="1157">AI779*AL779</f>
        <v>0</v>
      </c>
      <c r="AN779" s="1226">
        <f t="shared" ref="AN779:AN785" si="1158">AJ779*AI779+AL779*AI779</f>
        <v>0</v>
      </c>
      <c r="AO779" s="1224"/>
      <c r="AP779" s="1225">
        <v>2513</v>
      </c>
      <c r="AQ779" s="1226">
        <f>AO779*AP779</f>
        <v>0</v>
      </c>
      <c r="AR779" s="1225">
        <v>6681</v>
      </c>
      <c r="AS779" s="1226">
        <f t="shared" ref="AS779:AS784" si="1159">AO779*AR779</f>
        <v>0</v>
      </c>
      <c r="AT779" s="1226">
        <f t="shared" ref="AT779:AT785" si="1160">AP779*AO779+AR779*AO779</f>
        <v>0</v>
      </c>
      <c r="AU779" s="1224"/>
      <c r="AV779" s="1225">
        <v>2513</v>
      </c>
      <c r="AW779" s="1226">
        <f>AU779*AV779</f>
        <v>0</v>
      </c>
      <c r="AX779" s="1225">
        <v>6681</v>
      </c>
      <c r="AY779" s="1226">
        <f t="shared" ref="AY779:AY784" si="1161">AU779*AX779</f>
        <v>0</v>
      </c>
      <c r="AZ779" s="1226">
        <f t="shared" ref="AZ779:AZ785" si="1162">AV779*AU779+AX779*AU779</f>
        <v>0</v>
      </c>
      <c r="BA779" s="1224"/>
      <c r="BB779" s="1222">
        <v>2513</v>
      </c>
      <c r="BC779" s="1223">
        <f>BA779*BB779</f>
        <v>0</v>
      </c>
      <c r="BD779" s="1222">
        <v>6681</v>
      </c>
      <c r="BE779" s="1223">
        <f t="shared" ref="BE779:BE784" si="1163">BA779*BD779</f>
        <v>0</v>
      </c>
      <c r="BF779" s="1223">
        <f t="shared" ref="BF779:BF785" si="1164">BB779*BA779+BD779*BA779</f>
        <v>0</v>
      </c>
      <c r="BG779" s="1223"/>
      <c r="BH779" s="1166">
        <f t="shared" si="1068"/>
        <v>175.74</v>
      </c>
      <c r="BI779" s="1222">
        <v>2513</v>
      </c>
      <c r="BJ779" s="1223">
        <f>BH779*BI779</f>
        <v>441634.62</v>
      </c>
      <c r="BK779" s="1222">
        <v>6681</v>
      </c>
      <c r="BL779" s="1223">
        <f t="shared" ref="BL779:BL784" si="1165">BH779*BK779</f>
        <v>1174118.9400000002</v>
      </c>
      <c r="BM779" s="1223">
        <f t="shared" ref="BM779:BM785" si="1166">BI779*BH779+BK779*BH779</f>
        <v>1615753.56</v>
      </c>
      <c r="BN779" s="1166">
        <f t="shared" si="1069"/>
        <v>19.259999999999991</v>
      </c>
      <c r="BO779" s="1222">
        <v>2513</v>
      </c>
      <c r="BP779" s="1223">
        <f>BN779*BO779</f>
        <v>48400.379999999976</v>
      </c>
      <c r="BQ779" s="1222">
        <v>6681</v>
      </c>
      <c r="BR779" s="1223">
        <f t="shared" ref="BR779:BR784" si="1167">BN779*BQ779</f>
        <v>128676.05999999994</v>
      </c>
      <c r="BS779" s="1223">
        <f t="shared" ref="BS779:BS785" si="1168">BO779*BN779+BQ779*BN779</f>
        <v>177076.43999999992</v>
      </c>
    </row>
    <row r="780" spans="1:203" s="1189" customFormat="1" hidden="1" outlineLevel="1" x14ac:dyDescent="0.2">
      <c r="A780" s="1307" t="s">
        <v>1095</v>
      </c>
      <c r="B780" s="1228" t="s">
        <v>568</v>
      </c>
      <c r="C780" s="1173" t="s">
        <v>1189</v>
      </c>
      <c r="D780" s="1173">
        <v>113</v>
      </c>
      <c r="E780" s="1222">
        <v>2333.7600000000002</v>
      </c>
      <c r="F780" s="1223">
        <f>D780*E780</f>
        <v>263714.88</v>
      </c>
      <c r="G780" s="1222">
        <v>2161.5</v>
      </c>
      <c r="H780" s="1223">
        <f t="shared" si="1147"/>
        <v>244249.5</v>
      </c>
      <c r="I780" s="1223">
        <f t="shared" si="1148"/>
        <v>507964.38</v>
      </c>
      <c r="J780" s="1223"/>
      <c r="K780" s="1224">
        <v>90.06</v>
      </c>
      <c r="L780" s="1225">
        <v>2333.7600000000002</v>
      </c>
      <c r="M780" s="1226">
        <f>K780*L780</f>
        <v>210178.42560000002</v>
      </c>
      <c r="N780" s="1225">
        <v>2161.5</v>
      </c>
      <c r="O780" s="1226">
        <f t="shared" si="1149"/>
        <v>194664.69</v>
      </c>
      <c r="P780" s="1226">
        <f t="shared" si="1150"/>
        <v>404843.11560000002</v>
      </c>
      <c r="Q780" s="1224"/>
      <c r="R780" s="1225">
        <v>2333.7600000000002</v>
      </c>
      <c r="S780" s="1226">
        <f>Q780*R780</f>
        <v>0</v>
      </c>
      <c r="T780" s="1225">
        <v>2161.5</v>
      </c>
      <c r="U780" s="1226">
        <f t="shared" si="1151"/>
        <v>0</v>
      </c>
      <c r="V780" s="1226">
        <f t="shared" si="1152"/>
        <v>0</v>
      </c>
      <c r="W780" s="1226"/>
      <c r="X780" s="1225">
        <v>2333.7600000000002</v>
      </c>
      <c r="Y780" s="1226">
        <f>W780*X780</f>
        <v>0</v>
      </c>
      <c r="Z780" s="1225">
        <v>2161.5</v>
      </c>
      <c r="AA780" s="1226">
        <f t="shared" si="1153"/>
        <v>0</v>
      </c>
      <c r="AB780" s="1226">
        <f t="shared" si="1154"/>
        <v>0</v>
      </c>
      <c r="AC780" s="1224"/>
      <c r="AD780" s="1225">
        <v>2333.7600000000002</v>
      </c>
      <c r="AE780" s="1226">
        <f>AC780*AD780</f>
        <v>0</v>
      </c>
      <c r="AF780" s="1225">
        <v>2161.5</v>
      </c>
      <c r="AG780" s="1226">
        <f t="shared" si="1155"/>
        <v>0</v>
      </c>
      <c r="AH780" s="1226">
        <f t="shared" si="1156"/>
        <v>0</v>
      </c>
      <c r="AI780" s="1224"/>
      <c r="AJ780" s="1225">
        <v>2333.7600000000002</v>
      </c>
      <c r="AK780" s="1226">
        <f>AI780*AJ780</f>
        <v>0</v>
      </c>
      <c r="AL780" s="1225">
        <v>2161.5</v>
      </c>
      <c r="AM780" s="1226">
        <f t="shared" si="1157"/>
        <v>0</v>
      </c>
      <c r="AN780" s="1226">
        <f t="shared" si="1158"/>
        <v>0</v>
      </c>
      <c r="AO780" s="1224"/>
      <c r="AP780" s="1225">
        <v>2333.7600000000002</v>
      </c>
      <c r="AQ780" s="1226">
        <f>AO780*AP780</f>
        <v>0</v>
      </c>
      <c r="AR780" s="1225">
        <v>2161.5</v>
      </c>
      <c r="AS780" s="1226">
        <f t="shared" si="1159"/>
        <v>0</v>
      </c>
      <c r="AT780" s="1226">
        <f t="shared" si="1160"/>
        <v>0</v>
      </c>
      <c r="AU780" s="1224"/>
      <c r="AV780" s="1225">
        <v>2333.7600000000002</v>
      </c>
      <c r="AW780" s="1226">
        <f>AU780*AV780</f>
        <v>0</v>
      </c>
      <c r="AX780" s="1225">
        <v>2161.5</v>
      </c>
      <c r="AY780" s="1226">
        <f t="shared" si="1161"/>
        <v>0</v>
      </c>
      <c r="AZ780" s="1226">
        <f t="shared" si="1162"/>
        <v>0</v>
      </c>
      <c r="BA780" s="1224"/>
      <c r="BB780" s="1222">
        <v>2333.7600000000002</v>
      </c>
      <c r="BC780" s="1223">
        <f>BA780*BB780</f>
        <v>0</v>
      </c>
      <c r="BD780" s="1222">
        <v>2161.5</v>
      </c>
      <c r="BE780" s="1223">
        <f t="shared" si="1163"/>
        <v>0</v>
      </c>
      <c r="BF780" s="1223">
        <f t="shared" si="1164"/>
        <v>0</v>
      </c>
      <c r="BG780" s="1223"/>
      <c r="BH780" s="1166">
        <f t="shared" si="1068"/>
        <v>90.06</v>
      </c>
      <c r="BI780" s="1222">
        <v>2333.7600000000002</v>
      </c>
      <c r="BJ780" s="1223">
        <f>BH780*BI780</f>
        <v>210178.42560000002</v>
      </c>
      <c r="BK780" s="1222">
        <v>2161.5</v>
      </c>
      <c r="BL780" s="1223">
        <f t="shared" si="1165"/>
        <v>194664.69</v>
      </c>
      <c r="BM780" s="1223">
        <f t="shared" si="1166"/>
        <v>404843.11560000002</v>
      </c>
      <c r="BN780" s="1166">
        <f t="shared" si="1069"/>
        <v>22.939999999999998</v>
      </c>
      <c r="BO780" s="1222">
        <v>2333.7600000000002</v>
      </c>
      <c r="BP780" s="1223">
        <f>BN780*BO780</f>
        <v>53536.454400000002</v>
      </c>
      <c r="BQ780" s="1222">
        <v>2161.5</v>
      </c>
      <c r="BR780" s="1223">
        <f t="shared" si="1167"/>
        <v>49584.81</v>
      </c>
      <c r="BS780" s="1223">
        <f t="shared" si="1168"/>
        <v>103121.2644</v>
      </c>
    </row>
    <row r="781" spans="1:203" s="1220" customFormat="1" outlineLevel="1" x14ac:dyDescent="0.2">
      <c r="A781" s="1307" t="s">
        <v>1096</v>
      </c>
      <c r="B781" s="1228" t="s">
        <v>569</v>
      </c>
      <c r="C781" s="1173" t="s">
        <v>32</v>
      </c>
      <c r="D781" s="1173">
        <v>156.38999999999999</v>
      </c>
      <c r="E781" s="1222">
        <v>46.8</v>
      </c>
      <c r="F781" s="1223">
        <f>D781*E781</f>
        <v>7319.0519999999988</v>
      </c>
      <c r="G781" s="1222">
        <v>264</v>
      </c>
      <c r="H781" s="1223">
        <f t="shared" si="1147"/>
        <v>41286.959999999999</v>
      </c>
      <c r="I781" s="1223">
        <f t="shared" si="1148"/>
        <v>48606.011999999995</v>
      </c>
      <c r="J781" s="1223"/>
      <c r="K781" s="1224">
        <v>125</v>
      </c>
      <c r="L781" s="1225">
        <v>46.8</v>
      </c>
      <c r="M781" s="1226">
        <f>K781*L781</f>
        <v>5850</v>
      </c>
      <c r="N781" s="1225">
        <v>264</v>
      </c>
      <c r="O781" s="1226">
        <f t="shared" si="1149"/>
        <v>33000</v>
      </c>
      <c r="P781" s="1226">
        <f t="shared" si="1150"/>
        <v>38850</v>
      </c>
      <c r="Q781" s="1224"/>
      <c r="R781" s="1225">
        <v>46.8</v>
      </c>
      <c r="S781" s="1226">
        <f>Q781*R781</f>
        <v>0</v>
      </c>
      <c r="T781" s="1225">
        <v>264</v>
      </c>
      <c r="U781" s="1226">
        <f t="shared" si="1151"/>
        <v>0</v>
      </c>
      <c r="V781" s="1226">
        <f t="shared" si="1152"/>
        <v>0</v>
      </c>
      <c r="W781" s="1226">
        <v>31.39</v>
      </c>
      <c r="X781" s="1225">
        <v>46.8</v>
      </c>
      <c r="Y781" s="1226">
        <f>W781*X781</f>
        <v>1469.0519999999999</v>
      </c>
      <c r="Z781" s="1225">
        <v>264</v>
      </c>
      <c r="AA781" s="1226">
        <f t="shared" si="1153"/>
        <v>8286.9600000000009</v>
      </c>
      <c r="AB781" s="1226">
        <f t="shared" si="1154"/>
        <v>9756.0120000000006</v>
      </c>
      <c r="AC781" s="1224"/>
      <c r="AD781" s="1225">
        <v>46.8</v>
      </c>
      <c r="AE781" s="1226">
        <f>AC781*AD781</f>
        <v>0</v>
      </c>
      <c r="AF781" s="1225">
        <v>264</v>
      </c>
      <c r="AG781" s="1226">
        <f t="shared" si="1155"/>
        <v>0</v>
      </c>
      <c r="AH781" s="1226">
        <f t="shared" si="1156"/>
        <v>0</v>
      </c>
      <c r="AI781" s="1224"/>
      <c r="AJ781" s="1225">
        <v>46.8</v>
      </c>
      <c r="AK781" s="1226">
        <f>AI781*AJ781</f>
        <v>0</v>
      </c>
      <c r="AL781" s="1225">
        <v>264</v>
      </c>
      <c r="AM781" s="1226">
        <f t="shared" si="1157"/>
        <v>0</v>
      </c>
      <c r="AN781" s="1226">
        <f t="shared" si="1158"/>
        <v>0</v>
      </c>
      <c r="AO781" s="1224"/>
      <c r="AP781" s="1225">
        <v>46.8</v>
      </c>
      <c r="AQ781" s="1226">
        <f>AO781*AP781</f>
        <v>0</v>
      </c>
      <c r="AR781" s="1225">
        <v>264</v>
      </c>
      <c r="AS781" s="1226">
        <f t="shared" si="1159"/>
        <v>0</v>
      </c>
      <c r="AT781" s="1226">
        <f t="shared" si="1160"/>
        <v>0</v>
      </c>
      <c r="AU781" s="1224"/>
      <c r="AV781" s="1225">
        <v>46.8</v>
      </c>
      <c r="AW781" s="1226">
        <f>AU781*AV781</f>
        <v>0</v>
      </c>
      <c r="AX781" s="1225">
        <v>264</v>
      </c>
      <c r="AY781" s="1226">
        <f t="shared" si="1161"/>
        <v>0</v>
      </c>
      <c r="AZ781" s="1226">
        <f t="shared" si="1162"/>
        <v>0</v>
      </c>
      <c r="BA781" s="1224"/>
      <c r="BB781" s="1222">
        <v>46.8</v>
      </c>
      <c r="BC781" s="1223">
        <f>BA781*BB781</f>
        <v>0</v>
      </c>
      <c r="BD781" s="1222">
        <v>264</v>
      </c>
      <c r="BE781" s="1223">
        <f t="shared" si="1163"/>
        <v>0</v>
      </c>
      <c r="BF781" s="1223">
        <f t="shared" si="1164"/>
        <v>0</v>
      </c>
      <c r="BG781" s="1223"/>
      <c r="BH781" s="1166">
        <f t="shared" si="1068"/>
        <v>156.38999999999999</v>
      </c>
      <c r="BI781" s="1222">
        <v>46.8</v>
      </c>
      <c r="BJ781" s="1223">
        <f>BH781*BI781</f>
        <v>7319.0519999999988</v>
      </c>
      <c r="BK781" s="1222">
        <v>264</v>
      </c>
      <c r="BL781" s="1223">
        <f t="shared" si="1165"/>
        <v>41286.959999999999</v>
      </c>
      <c r="BM781" s="1223">
        <f t="shared" si="1166"/>
        <v>48606.011999999995</v>
      </c>
      <c r="BN781" s="1166">
        <f t="shared" si="1069"/>
        <v>0</v>
      </c>
      <c r="BO781" s="1222">
        <v>46.8</v>
      </c>
      <c r="BP781" s="1223">
        <f>BN781*BO781</f>
        <v>0</v>
      </c>
      <c r="BQ781" s="1222">
        <v>264</v>
      </c>
      <c r="BR781" s="1223">
        <f t="shared" si="1167"/>
        <v>0</v>
      </c>
      <c r="BS781" s="1223">
        <f t="shared" si="1168"/>
        <v>0</v>
      </c>
    </row>
    <row r="782" spans="1:203" s="1189" customFormat="1" ht="17.25" hidden="1" customHeight="1" outlineLevel="1" x14ac:dyDescent="0.2">
      <c r="A782" s="1307" t="s">
        <v>1867</v>
      </c>
      <c r="B782" s="1228" t="s">
        <v>1868</v>
      </c>
      <c r="C782" s="1173" t="s">
        <v>1189</v>
      </c>
      <c r="D782" s="1173">
        <f>135.6-113</f>
        <v>22.599999999999994</v>
      </c>
      <c r="E782" s="1222">
        <v>0</v>
      </c>
      <c r="F782" s="1223"/>
      <c r="G782" s="1222">
        <v>2161.5</v>
      </c>
      <c r="H782" s="1223">
        <f t="shared" si="1147"/>
        <v>48849.899999999987</v>
      </c>
      <c r="I782" s="1223">
        <f t="shared" si="1148"/>
        <v>48849.899999999987</v>
      </c>
      <c r="J782" s="1223"/>
      <c r="K782" s="1224"/>
      <c r="L782" s="1225">
        <v>0</v>
      </c>
      <c r="M782" s="1226"/>
      <c r="N782" s="1225">
        <v>2161.5</v>
      </c>
      <c r="O782" s="1226">
        <f t="shared" si="1149"/>
        <v>0</v>
      </c>
      <c r="P782" s="1226">
        <f t="shared" si="1150"/>
        <v>0</v>
      </c>
      <c r="Q782" s="1224"/>
      <c r="R782" s="1225">
        <v>0</v>
      </c>
      <c r="S782" s="1226"/>
      <c r="T782" s="1225">
        <v>2161.5</v>
      </c>
      <c r="U782" s="1226">
        <f t="shared" si="1151"/>
        <v>0</v>
      </c>
      <c r="V782" s="1226">
        <f t="shared" si="1152"/>
        <v>0</v>
      </c>
      <c r="W782" s="1226"/>
      <c r="X782" s="1225">
        <v>0</v>
      </c>
      <c r="Y782" s="1226"/>
      <c r="Z782" s="1225">
        <v>2161.5</v>
      </c>
      <c r="AA782" s="1226">
        <f t="shared" si="1153"/>
        <v>0</v>
      </c>
      <c r="AB782" s="1226">
        <f t="shared" si="1154"/>
        <v>0</v>
      </c>
      <c r="AC782" s="1224"/>
      <c r="AD782" s="1225">
        <v>0</v>
      </c>
      <c r="AE782" s="1226"/>
      <c r="AF782" s="1225">
        <v>2161.5</v>
      </c>
      <c r="AG782" s="1226">
        <f t="shared" si="1155"/>
        <v>0</v>
      </c>
      <c r="AH782" s="1226">
        <f t="shared" si="1156"/>
        <v>0</v>
      </c>
      <c r="AI782" s="1224"/>
      <c r="AJ782" s="1225">
        <v>0</v>
      </c>
      <c r="AK782" s="1226"/>
      <c r="AL782" s="1225">
        <v>2161.5</v>
      </c>
      <c r="AM782" s="1226">
        <f t="shared" si="1157"/>
        <v>0</v>
      </c>
      <c r="AN782" s="1226">
        <f t="shared" si="1158"/>
        <v>0</v>
      </c>
      <c r="AO782" s="1224"/>
      <c r="AP782" s="1225">
        <v>0</v>
      </c>
      <c r="AQ782" s="1226"/>
      <c r="AR782" s="1225">
        <v>2161.5</v>
      </c>
      <c r="AS782" s="1226">
        <f t="shared" si="1159"/>
        <v>0</v>
      </c>
      <c r="AT782" s="1226">
        <f t="shared" si="1160"/>
        <v>0</v>
      </c>
      <c r="AU782" s="1224"/>
      <c r="AV782" s="1225">
        <v>0</v>
      </c>
      <c r="AW782" s="1226"/>
      <c r="AX782" s="1225">
        <v>2161.5</v>
      </c>
      <c r="AY782" s="1226">
        <f t="shared" si="1161"/>
        <v>0</v>
      </c>
      <c r="AZ782" s="1226">
        <f t="shared" si="1162"/>
        <v>0</v>
      </c>
      <c r="BA782" s="1224"/>
      <c r="BB782" s="1222">
        <v>0</v>
      </c>
      <c r="BC782" s="1223"/>
      <c r="BD782" s="1222">
        <v>2161.5</v>
      </c>
      <c r="BE782" s="1223">
        <f t="shared" si="1163"/>
        <v>0</v>
      </c>
      <c r="BF782" s="1223">
        <f t="shared" si="1164"/>
        <v>0</v>
      </c>
      <c r="BG782" s="1223"/>
      <c r="BH782" s="1166">
        <f t="shared" si="1068"/>
        <v>0</v>
      </c>
      <c r="BI782" s="1222">
        <v>0</v>
      </c>
      <c r="BJ782" s="1223"/>
      <c r="BK782" s="1222">
        <v>2161.5</v>
      </c>
      <c r="BL782" s="1223">
        <f t="shared" si="1165"/>
        <v>0</v>
      </c>
      <c r="BM782" s="1223">
        <f t="shared" si="1166"/>
        <v>0</v>
      </c>
      <c r="BN782" s="1166">
        <f t="shared" si="1069"/>
        <v>22.599999999999994</v>
      </c>
      <c r="BO782" s="1222">
        <v>0</v>
      </c>
      <c r="BP782" s="1223"/>
      <c r="BQ782" s="1222">
        <v>2161.5</v>
      </c>
      <c r="BR782" s="1223">
        <f t="shared" si="1167"/>
        <v>48849.899999999987</v>
      </c>
      <c r="BS782" s="1223">
        <f t="shared" si="1168"/>
        <v>48849.899999999987</v>
      </c>
    </row>
    <row r="783" spans="1:203" s="1189" customFormat="1" ht="20.25" customHeight="1" outlineLevel="1" x14ac:dyDescent="0.2">
      <c r="A783" s="1307" t="s">
        <v>1869</v>
      </c>
      <c r="B783" s="1228" t="s">
        <v>1870</v>
      </c>
      <c r="C783" s="1173" t="s">
        <v>32</v>
      </c>
      <c r="D783" s="1173">
        <v>156.38999999999999</v>
      </c>
      <c r="E783" s="1222">
        <v>46.8</v>
      </c>
      <c r="F783" s="1223">
        <f>D783*E783</f>
        <v>7319.0519999999988</v>
      </c>
      <c r="G783" s="1222">
        <v>180</v>
      </c>
      <c r="H783" s="1223">
        <f t="shared" si="1147"/>
        <v>28150.199999999997</v>
      </c>
      <c r="I783" s="1223">
        <f t="shared" si="1148"/>
        <v>35469.251999999993</v>
      </c>
      <c r="J783" s="1223"/>
      <c r="K783" s="1224"/>
      <c r="L783" s="1225">
        <v>46.8</v>
      </c>
      <c r="M783" s="1226">
        <f>K783*L783</f>
        <v>0</v>
      </c>
      <c r="N783" s="1225">
        <v>180</v>
      </c>
      <c r="O783" s="1226">
        <f t="shared" si="1149"/>
        <v>0</v>
      </c>
      <c r="P783" s="1226">
        <f t="shared" si="1150"/>
        <v>0</v>
      </c>
      <c r="Q783" s="1224"/>
      <c r="R783" s="1225">
        <v>46.8</v>
      </c>
      <c r="S783" s="1226">
        <f>Q783*R783</f>
        <v>0</v>
      </c>
      <c r="T783" s="1225">
        <v>180</v>
      </c>
      <c r="U783" s="1226">
        <f t="shared" si="1151"/>
        <v>0</v>
      </c>
      <c r="V783" s="1226">
        <f t="shared" si="1152"/>
        <v>0</v>
      </c>
      <c r="W783" s="1226">
        <v>156.38999999999999</v>
      </c>
      <c r="X783" s="1225">
        <v>46.8</v>
      </c>
      <c r="Y783" s="1226">
        <f>W783*X783</f>
        <v>7319.0519999999988</v>
      </c>
      <c r="Z783" s="1225">
        <v>180</v>
      </c>
      <c r="AA783" s="1226">
        <f t="shared" si="1153"/>
        <v>28150.199999999997</v>
      </c>
      <c r="AB783" s="1226">
        <f t="shared" si="1154"/>
        <v>35469.251999999993</v>
      </c>
      <c r="AC783" s="1224"/>
      <c r="AD783" s="1225">
        <v>46.8</v>
      </c>
      <c r="AE783" s="1226">
        <f>AC783*AD783</f>
        <v>0</v>
      </c>
      <c r="AF783" s="1225">
        <v>180</v>
      </c>
      <c r="AG783" s="1226">
        <f t="shared" si="1155"/>
        <v>0</v>
      </c>
      <c r="AH783" s="1226">
        <f t="shared" si="1156"/>
        <v>0</v>
      </c>
      <c r="AI783" s="1224"/>
      <c r="AJ783" s="1225">
        <v>46.8</v>
      </c>
      <c r="AK783" s="1226">
        <f>AI783*AJ783</f>
        <v>0</v>
      </c>
      <c r="AL783" s="1225">
        <v>180</v>
      </c>
      <c r="AM783" s="1226">
        <f t="shared" si="1157"/>
        <v>0</v>
      </c>
      <c r="AN783" s="1226">
        <f t="shared" si="1158"/>
        <v>0</v>
      </c>
      <c r="AO783" s="1224"/>
      <c r="AP783" s="1225">
        <v>46.8</v>
      </c>
      <c r="AQ783" s="1226">
        <f>AO783*AP783</f>
        <v>0</v>
      </c>
      <c r="AR783" s="1225">
        <v>180</v>
      </c>
      <c r="AS783" s="1226">
        <f t="shared" si="1159"/>
        <v>0</v>
      </c>
      <c r="AT783" s="1226">
        <f t="shared" si="1160"/>
        <v>0</v>
      </c>
      <c r="AU783" s="1224"/>
      <c r="AV783" s="1225">
        <v>46.8</v>
      </c>
      <c r="AW783" s="1226">
        <f>AU783*AV783</f>
        <v>0</v>
      </c>
      <c r="AX783" s="1225">
        <v>180</v>
      </c>
      <c r="AY783" s="1226">
        <f t="shared" si="1161"/>
        <v>0</v>
      </c>
      <c r="AZ783" s="1226">
        <f t="shared" si="1162"/>
        <v>0</v>
      </c>
      <c r="BA783" s="1224"/>
      <c r="BB783" s="1222">
        <v>46.8</v>
      </c>
      <c r="BC783" s="1223">
        <f>BA783*BB783</f>
        <v>0</v>
      </c>
      <c r="BD783" s="1222">
        <v>180</v>
      </c>
      <c r="BE783" s="1223">
        <f t="shared" si="1163"/>
        <v>0</v>
      </c>
      <c r="BF783" s="1223">
        <f t="shared" si="1164"/>
        <v>0</v>
      </c>
      <c r="BG783" s="1223"/>
      <c r="BH783" s="1166">
        <f t="shared" si="1068"/>
        <v>156.38999999999999</v>
      </c>
      <c r="BI783" s="1222">
        <v>46.8</v>
      </c>
      <c r="BJ783" s="1223">
        <f>BH783*BI783</f>
        <v>7319.0519999999988</v>
      </c>
      <c r="BK783" s="1222">
        <v>180</v>
      </c>
      <c r="BL783" s="1223">
        <f t="shared" si="1165"/>
        <v>28150.199999999997</v>
      </c>
      <c r="BM783" s="1223">
        <f t="shared" si="1166"/>
        <v>35469.251999999993</v>
      </c>
      <c r="BN783" s="1166">
        <f t="shared" si="1069"/>
        <v>0</v>
      </c>
      <c r="BO783" s="1222">
        <v>46.8</v>
      </c>
      <c r="BP783" s="1223">
        <f>BN783*BO783</f>
        <v>0</v>
      </c>
      <c r="BQ783" s="1222">
        <v>180</v>
      </c>
      <c r="BR783" s="1223">
        <f t="shared" si="1167"/>
        <v>0</v>
      </c>
      <c r="BS783" s="1223">
        <f t="shared" si="1168"/>
        <v>0</v>
      </c>
    </row>
    <row r="784" spans="1:203" s="1189" customFormat="1" ht="18" hidden="1" customHeight="1" outlineLevel="1" x14ac:dyDescent="0.2">
      <c r="A784" s="1307" t="s">
        <v>1871</v>
      </c>
      <c r="B784" s="1228" t="s">
        <v>1872</v>
      </c>
      <c r="C784" s="1173" t="s">
        <v>1189</v>
      </c>
      <c r="D784" s="1173">
        <f>245.7-D779</f>
        <v>50.699999999999989</v>
      </c>
      <c r="E784" s="1222">
        <v>0</v>
      </c>
      <c r="F784" s="1223"/>
      <c r="G784" s="1222">
        <v>6681</v>
      </c>
      <c r="H784" s="1223">
        <f t="shared" si="1147"/>
        <v>338726.6999999999</v>
      </c>
      <c r="I784" s="1223">
        <f t="shared" si="1148"/>
        <v>338726.6999999999</v>
      </c>
      <c r="J784" s="1223"/>
      <c r="K784" s="1224"/>
      <c r="L784" s="1225">
        <v>0</v>
      </c>
      <c r="M784" s="1226"/>
      <c r="N784" s="1225">
        <v>6681</v>
      </c>
      <c r="O784" s="1226">
        <f t="shared" si="1149"/>
        <v>0</v>
      </c>
      <c r="P784" s="1226">
        <f t="shared" si="1150"/>
        <v>0</v>
      </c>
      <c r="Q784" s="1224"/>
      <c r="R784" s="1225">
        <v>0</v>
      </c>
      <c r="S784" s="1226"/>
      <c r="T784" s="1225">
        <v>6681</v>
      </c>
      <c r="U784" s="1226">
        <f t="shared" si="1151"/>
        <v>0</v>
      </c>
      <c r="V784" s="1226">
        <f t="shared" si="1152"/>
        <v>0</v>
      </c>
      <c r="W784" s="1226"/>
      <c r="X784" s="1225">
        <v>0</v>
      </c>
      <c r="Y784" s="1226"/>
      <c r="Z784" s="1225">
        <v>6681</v>
      </c>
      <c r="AA784" s="1226">
        <f t="shared" si="1153"/>
        <v>0</v>
      </c>
      <c r="AB784" s="1226">
        <f t="shared" si="1154"/>
        <v>0</v>
      </c>
      <c r="AC784" s="1224"/>
      <c r="AD784" s="1225">
        <v>0</v>
      </c>
      <c r="AE784" s="1226"/>
      <c r="AF784" s="1225">
        <v>6681</v>
      </c>
      <c r="AG784" s="1226">
        <f t="shared" si="1155"/>
        <v>0</v>
      </c>
      <c r="AH784" s="1226">
        <f t="shared" si="1156"/>
        <v>0</v>
      </c>
      <c r="AI784" s="1224"/>
      <c r="AJ784" s="1225">
        <v>0</v>
      </c>
      <c r="AK784" s="1226"/>
      <c r="AL784" s="1225">
        <v>6681</v>
      </c>
      <c r="AM784" s="1226">
        <f t="shared" si="1157"/>
        <v>0</v>
      </c>
      <c r="AN784" s="1226">
        <f t="shared" si="1158"/>
        <v>0</v>
      </c>
      <c r="AO784" s="1224"/>
      <c r="AP784" s="1225">
        <v>0</v>
      </c>
      <c r="AQ784" s="1226"/>
      <c r="AR784" s="1225">
        <v>6681</v>
      </c>
      <c r="AS784" s="1226">
        <f t="shared" si="1159"/>
        <v>0</v>
      </c>
      <c r="AT784" s="1226">
        <f t="shared" si="1160"/>
        <v>0</v>
      </c>
      <c r="AU784" s="1224"/>
      <c r="AV784" s="1225">
        <v>0</v>
      </c>
      <c r="AW784" s="1226"/>
      <c r="AX784" s="1225">
        <v>6681</v>
      </c>
      <c r="AY784" s="1226">
        <f t="shared" si="1161"/>
        <v>0</v>
      </c>
      <c r="AZ784" s="1226">
        <f t="shared" si="1162"/>
        <v>0</v>
      </c>
      <c r="BA784" s="1224"/>
      <c r="BB784" s="1222">
        <v>0</v>
      </c>
      <c r="BC784" s="1223"/>
      <c r="BD784" s="1222">
        <v>6681</v>
      </c>
      <c r="BE784" s="1223">
        <f t="shared" si="1163"/>
        <v>0</v>
      </c>
      <c r="BF784" s="1223">
        <f t="shared" si="1164"/>
        <v>0</v>
      </c>
      <c r="BG784" s="1223"/>
      <c r="BH784" s="1166">
        <f t="shared" si="1068"/>
        <v>0</v>
      </c>
      <c r="BI784" s="1222">
        <v>0</v>
      </c>
      <c r="BJ784" s="1223"/>
      <c r="BK784" s="1222">
        <v>6681</v>
      </c>
      <c r="BL784" s="1223">
        <f t="shared" si="1165"/>
        <v>0</v>
      </c>
      <c r="BM784" s="1223">
        <f t="shared" si="1166"/>
        <v>0</v>
      </c>
      <c r="BN784" s="1166">
        <f t="shared" si="1069"/>
        <v>50.699999999999989</v>
      </c>
      <c r="BO784" s="1222">
        <v>0</v>
      </c>
      <c r="BP784" s="1223"/>
      <c r="BQ784" s="1222">
        <v>6681</v>
      </c>
      <c r="BR784" s="1223">
        <f t="shared" si="1167"/>
        <v>338726.6999999999</v>
      </c>
      <c r="BS784" s="1223">
        <f t="shared" si="1168"/>
        <v>338726.6999999999</v>
      </c>
    </row>
    <row r="785" spans="1:203" s="1365" customFormat="1" ht="15" hidden="1" outlineLevel="1" x14ac:dyDescent="0.2">
      <c r="A785" s="1333" t="s">
        <v>1094</v>
      </c>
      <c r="B785" s="1252" t="s">
        <v>1557</v>
      </c>
      <c r="C785" s="1226" t="s">
        <v>1189</v>
      </c>
      <c r="D785" s="1334">
        <f>D776*1.47</f>
        <v>252.85469999999998</v>
      </c>
      <c r="E785" s="1222">
        <v>1490</v>
      </c>
      <c r="F785" s="1223">
        <f>D785*E785</f>
        <v>376753.50299999997</v>
      </c>
      <c r="G785" s="1222">
        <v>0</v>
      </c>
      <c r="H785" s="1296"/>
      <c r="I785" s="1223">
        <f t="shared" si="1148"/>
        <v>376753.50299999997</v>
      </c>
      <c r="J785" s="1223"/>
      <c r="K785" s="1335"/>
      <c r="L785" s="1225">
        <v>1490</v>
      </c>
      <c r="M785" s="1226">
        <f>K785*L785</f>
        <v>0</v>
      </c>
      <c r="N785" s="1225">
        <v>0</v>
      </c>
      <c r="O785" s="1198"/>
      <c r="P785" s="1226">
        <f t="shared" si="1150"/>
        <v>0</v>
      </c>
      <c r="Q785" s="1335"/>
      <c r="R785" s="1225">
        <v>1490</v>
      </c>
      <c r="S785" s="1226">
        <f>Q785*R785</f>
        <v>0</v>
      </c>
      <c r="T785" s="1225">
        <v>0</v>
      </c>
      <c r="U785" s="1198"/>
      <c r="V785" s="1226">
        <f t="shared" si="1152"/>
        <v>0</v>
      </c>
      <c r="W785" s="1334"/>
      <c r="X785" s="1225">
        <v>1490</v>
      </c>
      <c r="Y785" s="1226">
        <f>W785*X785</f>
        <v>0</v>
      </c>
      <c r="Z785" s="1225">
        <v>0</v>
      </c>
      <c r="AA785" s="1198"/>
      <c r="AB785" s="1226">
        <f t="shared" si="1154"/>
        <v>0</v>
      </c>
      <c r="AC785" s="1335"/>
      <c r="AD785" s="1225">
        <v>1490</v>
      </c>
      <c r="AE785" s="1226">
        <f>AC785*AD785</f>
        <v>0</v>
      </c>
      <c r="AF785" s="1225">
        <v>0</v>
      </c>
      <c r="AG785" s="1198"/>
      <c r="AH785" s="1226">
        <f t="shared" si="1156"/>
        <v>0</v>
      </c>
      <c r="AI785" s="1335"/>
      <c r="AJ785" s="1225">
        <v>1490</v>
      </c>
      <c r="AK785" s="1226">
        <f>AI785*AJ785</f>
        <v>0</v>
      </c>
      <c r="AL785" s="1225">
        <v>0</v>
      </c>
      <c r="AM785" s="1198"/>
      <c r="AN785" s="1226">
        <f t="shared" si="1158"/>
        <v>0</v>
      </c>
      <c r="AO785" s="1335"/>
      <c r="AP785" s="1225">
        <v>1490</v>
      </c>
      <c r="AQ785" s="1226">
        <f>AO785*AP785</f>
        <v>0</v>
      </c>
      <c r="AR785" s="1225">
        <v>0</v>
      </c>
      <c r="AS785" s="1198"/>
      <c r="AT785" s="1226">
        <f t="shared" si="1160"/>
        <v>0</v>
      </c>
      <c r="AU785" s="1335"/>
      <c r="AV785" s="1225">
        <v>1490</v>
      </c>
      <c r="AW785" s="1226">
        <f>AU785*AV785</f>
        <v>0</v>
      </c>
      <c r="AX785" s="1225">
        <v>0</v>
      </c>
      <c r="AY785" s="1198"/>
      <c r="AZ785" s="1226">
        <f t="shared" si="1162"/>
        <v>0</v>
      </c>
      <c r="BA785" s="1335"/>
      <c r="BB785" s="1222">
        <v>1490</v>
      </c>
      <c r="BC785" s="1223">
        <f>BA785*BB785</f>
        <v>0</v>
      </c>
      <c r="BD785" s="1222">
        <v>0</v>
      </c>
      <c r="BE785" s="1296"/>
      <c r="BF785" s="1223">
        <f t="shared" si="1164"/>
        <v>0</v>
      </c>
      <c r="BG785" s="1223"/>
      <c r="BH785" s="1166">
        <f t="shared" si="1068"/>
        <v>0</v>
      </c>
      <c r="BI785" s="1222">
        <v>1490</v>
      </c>
      <c r="BJ785" s="1223">
        <f>BH785*BI785</f>
        <v>0</v>
      </c>
      <c r="BK785" s="1222">
        <v>0</v>
      </c>
      <c r="BL785" s="1296"/>
      <c r="BM785" s="1223">
        <f t="shared" si="1166"/>
        <v>0</v>
      </c>
      <c r="BN785" s="1166">
        <f t="shared" si="1069"/>
        <v>252.85469999999998</v>
      </c>
      <c r="BO785" s="1222">
        <v>1490</v>
      </c>
      <c r="BP785" s="1223">
        <f>BN785*BO785</f>
        <v>376753.50299999997</v>
      </c>
      <c r="BQ785" s="1222">
        <v>0</v>
      </c>
      <c r="BR785" s="1296"/>
      <c r="BS785" s="1223">
        <f t="shared" si="1168"/>
        <v>376753.50299999997</v>
      </c>
      <c r="BT785" s="1189"/>
      <c r="BU785" s="1189"/>
      <c r="BV785" s="1189"/>
      <c r="BW785" s="1189"/>
      <c r="BX785" s="1189"/>
      <c r="BY785" s="1189"/>
      <c r="BZ785" s="1189"/>
      <c r="CA785" s="1189"/>
      <c r="CB785" s="1189"/>
      <c r="CC785" s="1189"/>
      <c r="CD785" s="1189"/>
      <c r="CE785" s="1189"/>
      <c r="CF785" s="1189"/>
      <c r="CG785" s="1189"/>
      <c r="CH785" s="1189"/>
      <c r="CI785" s="1189"/>
      <c r="CJ785" s="1189"/>
      <c r="CK785" s="1189"/>
      <c r="CL785" s="1189"/>
      <c r="CM785" s="1189"/>
      <c r="CN785" s="1189"/>
      <c r="CO785" s="1189"/>
      <c r="CP785" s="1189"/>
      <c r="CQ785" s="1189"/>
      <c r="CR785" s="1189"/>
      <c r="CS785" s="1189"/>
      <c r="CT785" s="1189"/>
      <c r="CU785" s="1189"/>
      <c r="CV785" s="1189"/>
      <c r="CW785" s="1189"/>
      <c r="CX785" s="1189"/>
      <c r="CY785" s="1189"/>
      <c r="CZ785" s="1189"/>
      <c r="DA785" s="1189"/>
      <c r="DB785" s="1189"/>
      <c r="DC785" s="1189"/>
      <c r="DD785" s="1189"/>
      <c r="DE785" s="1189"/>
      <c r="DF785" s="1189"/>
      <c r="DG785" s="1189"/>
      <c r="DH785" s="1189"/>
      <c r="DI785" s="1189"/>
      <c r="DJ785" s="1189"/>
      <c r="DK785" s="1189"/>
      <c r="DL785" s="1189"/>
      <c r="DM785" s="1189"/>
      <c r="DN785" s="1189"/>
      <c r="DO785" s="1189"/>
      <c r="DP785" s="1189"/>
      <c r="DQ785" s="1189"/>
      <c r="DR785" s="1189"/>
      <c r="DS785" s="1189"/>
      <c r="DT785" s="1189"/>
      <c r="DU785" s="1189"/>
      <c r="DV785" s="1189"/>
      <c r="DW785" s="1189"/>
      <c r="DX785" s="1189"/>
      <c r="DY785" s="1189"/>
      <c r="DZ785" s="1189"/>
      <c r="EA785" s="1189"/>
      <c r="EB785" s="1189"/>
      <c r="EC785" s="1189"/>
      <c r="ED785" s="1189"/>
      <c r="EE785" s="1189"/>
      <c r="EF785" s="1189"/>
      <c r="EG785" s="1189"/>
      <c r="EH785" s="1189"/>
      <c r="EI785" s="1189"/>
      <c r="EJ785" s="1189"/>
      <c r="EK785" s="1189"/>
      <c r="EL785" s="1189"/>
      <c r="EM785" s="1189"/>
      <c r="EN785" s="1189"/>
      <c r="EO785" s="1189"/>
      <c r="EP785" s="1189"/>
      <c r="EQ785" s="1189"/>
      <c r="ER785" s="1189"/>
      <c r="ES785" s="1189"/>
      <c r="ET785" s="1189"/>
      <c r="EU785" s="1189"/>
      <c r="EV785" s="1189"/>
      <c r="EW785" s="1189"/>
      <c r="EX785" s="1189"/>
      <c r="EY785" s="1189"/>
      <c r="EZ785" s="1189"/>
      <c r="FA785" s="1189"/>
      <c r="FB785" s="1189"/>
      <c r="FC785" s="1189"/>
      <c r="FD785" s="1189"/>
      <c r="FE785" s="1189"/>
      <c r="FF785" s="1189"/>
      <c r="FG785" s="1189"/>
      <c r="FH785" s="1189"/>
      <c r="FI785" s="1189"/>
      <c r="FJ785" s="1189"/>
      <c r="FK785" s="1189"/>
      <c r="FL785" s="1189"/>
      <c r="FM785" s="1189"/>
      <c r="FN785" s="1189"/>
      <c r="FO785" s="1189"/>
      <c r="FP785" s="1189"/>
      <c r="FQ785" s="1189"/>
      <c r="FR785" s="1189"/>
      <c r="FS785" s="1189"/>
      <c r="FT785" s="1189"/>
      <c r="FU785" s="1189"/>
      <c r="FV785" s="1189"/>
      <c r="FW785" s="1189"/>
      <c r="FX785" s="1189"/>
      <c r="FY785" s="1189"/>
      <c r="FZ785" s="1189"/>
      <c r="GA785" s="1189"/>
      <c r="GB785" s="1189"/>
      <c r="GC785" s="1189"/>
      <c r="GD785" s="1189"/>
      <c r="GE785" s="1189"/>
      <c r="GF785" s="1189"/>
      <c r="GG785" s="1189"/>
      <c r="GH785" s="1189"/>
      <c r="GI785" s="1189"/>
      <c r="GJ785" s="1189"/>
      <c r="GK785" s="1189"/>
      <c r="GL785" s="1189"/>
      <c r="GM785" s="1189"/>
      <c r="GN785" s="1189"/>
      <c r="GO785" s="1189"/>
      <c r="GP785" s="1189"/>
      <c r="GQ785" s="1189"/>
      <c r="GR785" s="1189"/>
      <c r="GS785" s="1189"/>
      <c r="GT785" s="1189"/>
      <c r="GU785" s="1189"/>
    </row>
    <row r="786" spans="1:203" ht="15" outlineLevel="1" x14ac:dyDescent="0.2">
      <c r="A786" s="1308" t="s">
        <v>1090</v>
      </c>
      <c r="B786" s="1221" t="s">
        <v>579</v>
      </c>
      <c r="C786" s="1173"/>
      <c r="D786" s="1173"/>
      <c r="E786" s="1169">
        <v>0</v>
      </c>
      <c r="F786" s="1169"/>
      <c r="G786" s="1169">
        <v>0</v>
      </c>
      <c r="H786" s="1169"/>
      <c r="I786" s="1169"/>
      <c r="J786" s="1169"/>
      <c r="K786" s="1224"/>
      <c r="L786" s="1173">
        <v>0</v>
      </c>
      <c r="M786" s="1173"/>
      <c r="N786" s="1173">
        <v>0</v>
      </c>
      <c r="O786" s="1173"/>
      <c r="P786" s="1173"/>
      <c r="Q786" s="1224"/>
      <c r="R786" s="1173">
        <v>0</v>
      </c>
      <c r="S786" s="1173"/>
      <c r="T786" s="1173">
        <v>0</v>
      </c>
      <c r="U786" s="1173"/>
      <c r="V786" s="1173"/>
      <c r="W786" s="1226"/>
      <c r="X786" s="1173">
        <v>0</v>
      </c>
      <c r="Y786" s="1173"/>
      <c r="Z786" s="1173">
        <v>0</v>
      </c>
      <c r="AA786" s="1173"/>
      <c r="AB786" s="1173"/>
      <c r="AC786" s="1224"/>
      <c r="AD786" s="1173">
        <v>0</v>
      </c>
      <c r="AE786" s="1173"/>
      <c r="AF786" s="1173">
        <v>0</v>
      </c>
      <c r="AG786" s="1173"/>
      <c r="AH786" s="1173"/>
      <c r="AI786" s="1224"/>
      <c r="AJ786" s="1173">
        <v>0</v>
      </c>
      <c r="AK786" s="1173"/>
      <c r="AL786" s="1173">
        <v>0</v>
      </c>
      <c r="AM786" s="1173"/>
      <c r="AN786" s="1173"/>
      <c r="AO786" s="1224"/>
      <c r="AP786" s="1173">
        <v>0</v>
      </c>
      <c r="AQ786" s="1173"/>
      <c r="AR786" s="1173">
        <v>0</v>
      </c>
      <c r="AS786" s="1173"/>
      <c r="AT786" s="1173"/>
      <c r="AU786" s="1224"/>
      <c r="AV786" s="1173">
        <v>0</v>
      </c>
      <c r="AW786" s="1173"/>
      <c r="AX786" s="1173">
        <v>0</v>
      </c>
      <c r="AY786" s="1173"/>
      <c r="AZ786" s="1173"/>
      <c r="BA786" s="1224"/>
      <c r="BB786" s="1169">
        <v>0</v>
      </c>
      <c r="BC786" s="1169"/>
      <c r="BD786" s="1169">
        <v>0</v>
      </c>
      <c r="BE786" s="1169"/>
      <c r="BF786" s="1169"/>
      <c r="BG786" s="1169"/>
      <c r="BH786" s="1166">
        <f t="shared" si="1068"/>
        <v>0</v>
      </c>
      <c r="BI786" s="1169">
        <v>0</v>
      </c>
      <c r="BJ786" s="1169"/>
      <c r="BK786" s="1169">
        <v>0</v>
      </c>
      <c r="BL786" s="1169"/>
      <c r="BM786" s="1169"/>
      <c r="BN786" s="1166">
        <f t="shared" si="1069"/>
        <v>0</v>
      </c>
      <c r="BO786" s="1169">
        <v>0</v>
      </c>
      <c r="BP786" s="1169"/>
      <c r="BQ786" s="1169">
        <v>0</v>
      </c>
      <c r="BR786" s="1169"/>
      <c r="BS786" s="1169"/>
    </row>
    <row r="787" spans="1:203" s="1236" customFormat="1" ht="57" outlineLevel="1" x14ac:dyDescent="0.2">
      <c r="A787" s="1307" t="s">
        <v>1097</v>
      </c>
      <c r="B787" s="1252" t="s">
        <v>1863</v>
      </c>
      <c r="C787" s="1226" t="s">
        <v>32</v>
      </c>
      <c r="D787" s="1173">
        <v>156.25</v>
      </c>
      <c r="E787" s="1223">
        <v>2475.7199999999998</v>
      </c>
      <c r="F787" s="1223">
        <f t="shared" ref="F787:F793" si="1169">D787*E787</f>
        <v>386831.24999999994</v>
      </c>
      <c r="G787" s="1223">
        <v>60860</v>
      </c>
      <c r="H787" s="1223">
        <f>D787*G787</f>
        <v>9509375</v>
      </c>
      <c r="I787" s="1223">
        <f t="shared" ref="I787:I793" si="1170">E787*D787+G787*D787</f>
        <v>9896206.25</v>
      </c>
      <c r="J787" s="1223"/>
      <c r="K787" s="1224">
        <v>140.75</v>
      </c>
      <c r="L787" s="1226">
        <v>2475.7199999999998</v>
      </c>
      <c r="M787" s="1226">
        <f t="shared" ref="M787:M793" si="1171">K787*L787</f>
        <v>348457.58999999997</v>
      </c>
      <c r="N787" s="1226">
        <v>60860</v>
      </c>
      <c r="O787" s="1226">
        <f>K787*N787</f>
        <v>8566045</v>
      </c>
      <c r="P787" s="1226">
        <f>(L787*K787+N787*K787)+0.01</f>
        <v>8914502.5999999996</v>
      </c>
      <c r="Q787" s="1224"/>
      <c r="R787" s="1226">
        <v>2475.7199999999998</v>
      </c>
      <c r="S787" s="1226">
        <f t="shared" ref="S787:S793" si="1172">Q787*R787</f>
        <v>0</v>
      </c>
      <c r="T787" s="1226">
        <v>60860</v>
      </c>
      <c r="U787" s="1226">
        <f>Q787*T787</f>
        <v>0</v>
      </c>
      <c r="V787" s="1226">
        <f t="shared" ref="V787:V793" si="1173">R787*Q787+T787*Q787</f>
        <v>0</v>
      </c>
      <c r="W787" s="1226">
        <f>D787-K787</f>
        <v>15.5</v>
      </c>
      <c r="X787" s="1226">
        <v>2475.7199999999998</v>
      </c>
      <c r="Y787" s="1226">
        <f t="shared" ref="Y787:Y793" si="1174">W787*X787</f>
        <v>38373.659999999996</v>
      </c>
      <c r="Z787" s="1226">
        <v>60860</v>
      </c>
      <c r="AA787" s="1226">
        <f>W787*Z787</f>
        <v>943330</v>
      </c>
      <c r="AB787" s="1226">
        <f t="shared" ref="AB787:AB793" si="1175">X787*W787+Z787*W787</f>
        <v>981703.66</v>
      </c>
      <c r="AC787" s="1224"/>
      <c r="AD787" s="1226">
        <v>2475.7199999999998</v>
      </c>
      <c r="AE787" s="1226">
        <f t="shared" ref="AE787:AE793" si="1176">AC787*AD787</f>
        <v>0</v>
      </c>
      <c r="AF787" s="1226">
        <v>60860</v>
      </c>
      <c r="AG787" s="1226">
        <f>AC787*AF787</f>
        <v>0</v>
      </c>
      <c r="AH787" s="1226">
        <f t="shared" ref="AH787:AH793" si="1177">AD787*AC787+AF787*AC787</f>
        <v>0</v>
      </c>
      <c r="AI787" s="1224"/>
      <c r="AJ787" s="1226">
        <v>2475.7199999999998</v>
      </c>
      <c r="AK787" s="1226">
        <f t="shared" ref="AK787:AK793" si="1178">AI787*AJ787</f>
        <v>0</v>
      </c>
      <c r="AL787" s="1226">
        <v>60860</v>
      </c>
      <c r="AM787" s="1226">
        <f>AI787*AL787</f>
        <v>0</v>
      </c>
      <c r="AN787" s="1226">
        <f t="shared" ref="AN787:AN793" si="1179">AJ787*AI787+AL787*AI787</f>
        <v>0</v>
      </c>
      <c r="AO787" s="1224"/>
      <c r="AP787" s="1226">
        <v>2475.7199999999998</v>
      </c>
      <c r="AQ787" s="1226">
        <f t="shared" ref="AQ787:AQ793" si="1180">AO787*AP787</f>
        <v>0</v>
      </c>
      <c r="AR787" s="1226">
        <v>60860</v>
      </c>
      <c r="AS787" s="1226">
        <f>AO787*AR787</f>
        <v>0</v>
      </c>
      <c r="AT787" s="1226">
        <f t="shared" ref="AT787:AT793" si="1181">AP787*AO787+AR787*AO787</f>
        <v>0</v>
      </c>
      <c r="AU787" s="1224"/>
      <c r="AV787" s="1226">
        <v>2475.7199999999998</v>
      </c>
      <c r="AW787" s="1226">
        <f t="shared" ref="AW787:AW793" si="1182">AU787*AV787</f>
        <v>0</v>
      </c>
      <c r="AX787" s="1226">
        <v>60860</v>
      </c>
      <c r="AY787" s="1226">
        <f>AU787*AX787</f>
        <v>0</v>
      </c>
      <c r="AZ787" s="1226">
        <f t="shared" ref="AZ787:AZ793" si="1183">AV787*AU787+AX787*AU787</f>
        <v>0</v>
      </c>
      <c r="BA787" s="1224"/>
      <c r="BB787" s="1223">
        <v>2475.7199999999998</v>
      </c>
      <c r="BC787" s="1223">
        <f t="shared" ref="BC787:BC793" si="1184">BA787*BB787</f>
        <v>0</v>
      </c>
      <c r="BD787" s="1223">
        <v>60860</v>
      </c>
      <c r="BE787" s="1223">
        <f>BA787*BD787</f>
        <v>0</v>
      </c>
      <c r="BF787" s="1223">
        <f t="shared" ref="BF787:BF793" si="1185">BB787*BA787+BD787*BA787</f>
        <v>0</v>
      </c>
      <c r="BG787" s="1223"/>
      <c r="BH787" s="1166">
        <f t="shared" si="1068"/>
        <v>156.25</v>
      </c>
      <c r="BI787" s="1223">
        <v>2475.7199999999998</v>
      </c>
      <c r="BJ787" s="1223">
        <f t="shared" ref="BJ787:BJ793" si="1186">BH787*BI787</f>
        <v>386831.24999999994</v>
      </c>
      <c r="BK787" s="1223">
        <v>60860</v>
      </c>
      <c r="BL787" s="1223">
        <f>BH787*BK787</f>
        <v>9509375</v>
      </c>
      <c r="BM787" s="1223">
        <f>BI787*BH787+BK787*BH787+0.01</f>
        <v>9896206.2599999998</v>
      </c>
      <c r="BN787" s="1166">
        <f t="shared" si="1069"/>
        <v>0</v>
      </c>
      <c r="BO787" s="1223">
        <v>2475.7199999999998</v>
      </c>
      <c r="BP787" s="1223">
        <f t="shared" ref="BP787:BP793" si="1187">BN787*BO787</f>
        <v>0</v>
      </c>
      <c r="BQ787" s="1223">
        <v>60860</v>
      </c>
      <c r="BR787" s="1223">
        <f>BN787*BQ787</f>
        <v>0</v>
      </c>
      <c r="BS787" s="1223">
        <f t="shared" ref="BS787:BS793" si="1188">BO787*BN787+BQ787*BN787</f>
        <v>0</v>
      </c>
      <c r="BT787" s="1189"/>
      <c r="BU787" s="1189"/>
      <c r="BV787" s="1189"/>
      <c r="BW787" s="1189"/>
      <c r="BX787" s="1189"/>
      <c r="BY787" s="1189"/>
      <c r="BZ787" s="1189"/>
      <c r="CA787" s="1189"/>
      <c r="CB787" s="1189"/>
      <c r="CC787" s="1189"/>
      <c r="CD787" s="1189"/>
      <c r="CE787" s="1189"/>
      <c r="CF787" s="1189"/>
      <c r="CG787" s="1189"/>
      <c r="CH787" s="1189"/>
      <c r="CI787" s="1189"/>
      <c r="CJ787" s="1189"/>
      <c r="CK787" s="1189"/>
      <c r="CL787" s="1189"/>
      <c r="CM787" s="1189"/>
      <c r="CN787" s="1189"/>
      <c r="CO787" s="1189"/>
      <c r="CP787" s="1189"/>
      <c r="CQ787" s="1189"/>
      <c r="CR787" s="1189"/>
      <c r="CS787" s="1189"/>
      <c r="CT787" s="1189"/>
      <c r="CU787" s="1189"/>
      <c r="CV787" s="1189"/>
      <c r="CW787" s="1189"/>
      <c r="CX787" s="1189"/>
      <c r="CY787" s="1189"/>
      <c r="CZ787" s="1189"/>
      <c r="DA787" s="1189"/>
      <c r="DB787" s="1189"/>
      <c r="DC787" s="1189"/>
      <c r="DD787" s="1189"/>
      <c r="DE787" s="1189"/>
      <c r="DF787" s="1189"/>
      <c r="DG787" s="1189"/>
      <c r="DH787" s="1189"/>
      <c r="DI787" s="1189"/>
      <c r="DJ787" s="1189"/>
      <c r="DK787" s="1189"/>
      <c r="DL787" s="1189"/>
      <c r="DM787" s="1189"/>
      <c r="DN787" s="1189"/>
      <c r="DO787" s="1189"/>
      <c r="DP787" s="1189"/>
      <c r="DQ787" s="1189"/>
      <c r="DR787" s="1189"/>
      <c r="DS787" s="1189"/>
      <c r="DT787" s="1189"/>
      <c r="DU787" s="1189"/>
      <c r="DV787" s="1189"/>
      <c r="DW787" s="1189"/>
      <c r="DX787" s="1189"/>
      <c r="DY787" s="1189"/>
      <c r="DZ787" s="1189"/>
      <c r="EA787" s="1189"/>
      <c r="EB787" s="1189"/>
      <c r="EC787" s="1189"/>
      <c r="ED787" s="1189"/>
      <c r="EE787" s="1189"/>
      <c r="EF787" s="1189"/>
      <c r="EG787" s="1189"/>
      <c r="EH787" s="1189"/>
      <c r="EI787" s="1189"/>
      <c r="EJ787" s="1189"/>
      <c r="EK787" s="1189"/>
      <c r="EL787" s="1189"/>
      <c r="EM787" s="1189"/>
      <c r="EN787" s="1189"/>
      <c r="EO787" s="1189"/>
      <c r="EP787" s="1189"/>
      <c r="EQ787" s="1189"/>
      <c r="ER787" s="1189"/>
      <c r="ES787" s="1189"/>
      <c r="ET787" s="1189"/>
      <c r="EU787" s="1189"/>
      <c r="EV787" s="1189"/>
      <c r="EW787" s="1189"/>
      <c r="EX787" s="1189"/>
      <c r="EY787" s="1189"/>
      <c r="EZ787" s="1189"/>
      <c r="FA787" s="1189"/>
      <c r="FB787" s="1189"/>
      <c r="FC787" s="1189"/>
      <c r="FD787" s="1189"/>
      <c r="FE787" s="1189"/>
      <c r="FF787" s="1189"/>
      <c r="FG787" s="1189"/>
      <c r="FH787" s="1189"/>
      <c r="FI787" s="1189"/>
      <c r="FJ787" s="1189"/>
      <c r="FK787" s="1189"/>
      <c r="FL787" s="1189"/>
      <c r="FM787" s="1189"/>
      <c r="FN787" s="1189"/>
      <c r="FO787" s="1189"/>
      <c r="FP787" s="1189"/>
      <c r="FQ787" s="1189"/>
      <c r="FR787" s="1189"/>
      <c r="FS787" s="1189"/>
      <c r="FT787" s="1189"/>
      <c r="FU787" s="1189"/>
      <c r="FV787" s="1189"/>
      <c r="FW787" s="1189"/>
      <c r="FX787" s="1189"/>
      <c r="FY787" s="1189"/>
      <c r="FZ787" s="1189"/>
      <c r="GA787" s="1189"/>
      <c r="GB787" s="1189"/>
      <c r="GC787" s="1189"/>
      <c r="GD787" s="1189"/>
      <c r="GE787" s="1189"/>
      <c r="GF787" s="1189"/>
      <c r="GG787" s="1189"/>
      <c r="GH787" s="1189"/>
      <c r="GI787" s="1189"/>
      <c r="GJ787" s="1189"/>
      <c r="GK787" s="1189"/>
      <c r="GL787" s="1189"/>
      <c r="GM787" s="1189"/>
      <c r="GN787" s="1189"/>
      <c r="GO787" s="1189"/>
      <c r="GP787" s="1189"/>
      <c r="GQ787" s="1189"/>
      <c r="GR787" s="1189"/>
      <c r="GS787" s="1189"/>
      <c r="GT787" s="1189"/>
      <c r="GU787" s="1189"/>
    </row>
    <row r="788" spans="1:203" s="1189" customFormat="1" ht="22.5" customHeight="1" outlineLevel="1" x14ac:dyDescent="0.2">
      <c r="A788" s="1307" t="s">
        <v>1098</v>
      </c>
      <c r="B788" s="1252" t="s">
        <v>572</v>
      </c>
      <c r="C788" s="1226" t="s">
        <v>32</v>
      </c>
      <c r="D788" s="1173">
        <v>156.25</v>
      </c>
      <c r="E788" s="1222">
        <v>6552</v>
      </c>
      <c r="F788" s="1223">
        <f t="shared" si="1169"/>
        <v>1023750</v>
      </c>
      <c r="G788" s="1222">
        <v>0</v>
      </c>
      <c r="H788" s="1223"/>
      <c r="I788" s="1223">
        <f t="shared" si="1170"/>
        <v>1023750</v>
      </c>
      <c r="J788" s="1223"/>
      <c r="K788" s="1224">
        <v>140.75</v>
      </c>
      <c r="L788" s="1225">
        <v>6552</v>
      </c>
      <c r="M788" s="1226">
        <f t="shared" si="1171"/>
        <v>922194</v>
      </c>
      <c r="N788" s="1225">
        <v>0</v>
      </c>
      <c r="O788" s="1226"/>
      <c r="P788" s="1226">
        <f t="shared" ref="P788:P793" si="1189">L788*K788+N788*K788</f>
        <v>922194</v>
      </c>
      <c r="Q788" s="1224"/>
      <c r="R788" s="1225">
        <v>6552</v>
      </c>
      <c r="S788" s="1226">
        <f t="shared" si="1172"/>
        <v>0</v>
      </c>
      <c r="T788" s="1225">
        <v>0</v>
      </c>
      <c r="U788" s="1226"/>
      <c r="V788" s="1226">
        <f t="shared" si="1173"/>
        <v>0</v>
      </c>
      <c r="W788" s="1226">
        <f t="shared" ref="W788:W790" si="1190">D788-K788</f>
        <v>15.5</v>
      </c>
      <c r="X788" s="1225">
        <v>6552</v>
      </c>
      <c r="Y788" s="1226">
        <f t="shared" si="1174"/>
        <v>101556</v>
      </c>
      <c r="Z788" s="1225">
        <v>0</v>
      </c>
      <c r="AA788" s="1226"/>
      <c r="AB788" s="1226">
        <f t="shared" si="1175"/>
        <v>101556</v>
      </c>
      <c r="AC788" s="1224"/>
      <c r="AD788" s="1225">
        <v>6552</v>
      </c>
      <c r="AE788" s="1226">
        <f t="shared" si="1176"/>
        <v>0</v>
      </c>
      <c r="AF788" s="1225">
        <v>0</v>
      </c>
      <c r="AG788" s="1226"/>
      <c r="AH788" s="1226">
        <f t="shared" si="1177"/>
        <v>0</v>
      </c>
      <c r="AI788" s="1224"/>
      <c r="AJ788" s="1225">
        <v>6552</v>
      </c>
      <c r="AK788" s="1226">
        <f t="shared" si="1178"/>
        <v>0</v>
      </c>
      <c r="AL788" s="1225">
        <v>0</v>
      </c>
      <c r="AM788" s="1226"/>
      <c r="AN788" s="1226">
        <f t="shared" si="1179"/>
        <v>0</v>
      </c>
      <c r="AO788" s="1224"/>
      <c r="AP788" s="1225">
        <v>6552</v>
      </c>
      <c r="AQ788" s="1226">
        <f t="shared" si="1180"/>
        <v>0</v>
      </c>
      <c r="AR788" s="1225">
        <v>0</v>
      </c>
      <c r="AS788" s="1226"/>
      <c r="AT788" s="1226">
        <f t="shared" si="1181"/>
        <v>0</v>
      </c>
      <c r="AU788" s="1224"/>
      <c r="AV788" s="1225">
        <v>6552</v>
      </c>
      <c r="AW788" s="1226">
        <f t="shared" si="1182"/>
        <v>0</v>
      </c>
      <c r="AX788" s="1225">
        <v>0</v>
      </c>
      <c r="AY788" s="1226"/>
      <c r="AZ788" s="1226">
        <f t="shared" si="1183"/>
        <v>0</v>
      </c>
      <c r="BA788" s="1224"/>
      <c r="BB788" s="1222">
        <v>6552</v>
      </c>
      <c r="BC788" s="1223">
        <f t="shared" si="1184"/>
        <v>0</v>
      </c>
      <c r="BD788" s="1222">
        <v>0</v>
      </c>
      <c r="BE788" s="1223"/>
      <c r="BF788" s="1223">
        <f t="shared" si="1185"/>
        <v>0</v>
      </c>
      <c r="BG788" s="1223"/>
      <c r="BH788" s="1166">
        <f t="shared" si="1068"/>
        <v>156.25</v>
      </c>
      <c r="BI788" s="1222">
        <v>6552</v>
      </c>
      <c r="BJ788" s="1223">
        <f t="shared" si="1186"/>
        <v>1023750</v>
      </c>
      <c r="BK788" s="1222">
        <v>0</v>
      </c>
      <c r="BL788" s="1223"/>
      <c r="BM788" s="1223">
        <f t="shared" ref="BM788:BM793" si="1191">BI788*BH788+BK788*BH788</f>
        <v>1023750</v>
      </c>
      <c r="BN788" s="1166">
        <f t="shared" si="1069"/>
        <v>0</v>
      </c>
      <c r="BO788" s="1222">
        <v>6552</v>
      </c>
      <c r="BP788" s="1223">
        <f t="shared" si="1187"/>
        <v>0</v>
      </c>
      <c r="BQ788" s="1222">
        <v>0</v>
      </c>
      <c r="BR788" s="1223"/>
      <c r="BS788" s="1223">
        <f t="shared" si="1188"/>
        <v>0</v>
      </c>
    </row>
    <row r="789" spans="1:203" s="1236" customFormat="1" ht="28.5" outlineLevel="1" x14ac:dyDescent="0.2">
      <c r="A789" s="1307" t="s">
        <v>1099</v>
      </c>
      <c r="B789" s="1252" t="s">
        <v>1865</v>
      </c>
      <c r="C789" s="1226" t="s">
        <v>1261</v>
      </c>
      <c r="D789" s="1173">
        <v>172</v>
      </c>
      <c r="E789" s="1223">
        <v>1254</v>
      </c>
      <c r="F789" s="1223">
        <f t="shared" si="1169"/>
        <v>215688</v>
      </c>
      <c r="G789" s="1223">
        <v>115</v>
      </c>
      <c r="H789" s="1223">
        <f>D789*G789</f>
        <v>19780</v>
      </c>
      <c r="I789" s="1223">
        <f t="shared" si="1170"/>
        <v>235468</v>
      </c>
      <c r="J789" s="1223"/>
      <c r="K789" s="1224"/>
      <c r="L789" s="1226">
        <v>1254</v>
      </c>
      <c r="M789" s="1226">
        <f t="shared" si="1171"/>
        <v>0</v>
      </c>
      <c r="N789" s="1226">
        <v>115</v>
      </c>
      <c r="O789" s="1226">
        <f>K789*N789</f>
        <v>0</v>
      </c>
      <c r="P789" s="1226">
        <f t="shared" si="1189"/>
        <v>0</v>
      </c>
      <c r="Q789" s="1224"/>
      <c r="R789" s="1226">
        <v>1254</v>
      </c>
      <c r="S789" s="1226">
        <f t="shared" si="1172"/>
        <v>0</v>
      </c>
      <c r="T789" s="1226">
        <v>115</v>
      </c>
      <c r="U789" s="1226">
        <f>Q789*T789</f>
        <v>0</v>
      </c>
      <c r="V789" s="1226">
        <f t="shared" si="1173"/>
        <v>0</v>
      </c>
      <c r="W789" s="1226">
        <v>130</v>
      </c>
      <c r="X789" s="1226">
        <v>1254</v>
      </c>
      <c r="Y789" s="1226">
        <f t="shared" si="1174"/>
        <v>163020</v>
      </c>
      <c r="Z789" s="1226">
        <v>115</v>
      </c>
      <c r="AA789" s="1226">
        <f>W789*Z789</f>
        <v>14950</v>
      </c>
      <c r="AB789" s="1226">
        <f t="shared" si="1175"/>
        <v>177970</v>
      </c>
      <c r="AC789" s="1224"/>
      <c r="AD789" s="1226">
        <v>1254</v>
      </c>
      <c r="AE789" s="1226">
        <f t="shared" si="1176"/>
        <v>0</v>
      </c>
      <c r="AF789" s="1226">
        <v>115</v>
      </c>
      <c r="AG789" s="1226">
        <f>AC789*AF789</f>
        <v>0</v>
      </c>
      <c r="AH789" s="1226">
        <f t="shared" si="1177"/>
        <v>0</v>
      </c>
      <c r="AI789" s="1224"/>
      <c r="AJ789" s="1226">
        <v>1254</v>
      </c>
      <c r="AK789" s="1226">
        <f t="shared" si="1178"/>
        <v>0</v>
      </c>
      <c r="AL789" s="1226">
        <v>115</v>
      </c>
      <c r="AM789" s="1226">
        <f>AI789*AL789</f>
        <v>0</v>
      </c>
      <c r="AN789" s="1226">
        <f t="shared" si="1179"/>
        <v>0</v>
      </c>
      <c r="AO789" s="1224"/>
      <c r="AP789" s="1226">
        <v>1254</v>
      </c>
      <c r="AQ789" s="1226">
        <f t="shared" si="1180"/>
        <v>0</v>
      </c>
      <c r="AR789" s="1226">
        <v>115</v>
      </c>
      <c r="AS789" s="1226">
        <f>AO789*AR789</f>
        <v>0</v>
      </c>
      <c r="AT789" s="1226">
        <f t="shared" si="1181"/>
        <v>0</v>
      </c>
      <c r="AU789" s="1224"/>
      <c r="AV789" s="1226">
        <v>1254</v>
      </c>
      <c r="AW789" s="1226">
        <f t="shared" si="1182"/>
        <v>0</v>
      </c>
      <c r="AX789" s="1226">
        <v>115</v>
      </c>
      <c r="AY789" s="1226">
        <f>AU789*AX789</f>
        <v>0</v>
      </c>
      <c r="AZ789" s="1226">
        <f t="shared" si="1183"/>
        <v>0</v>
      </c>
      <c r="BA789" s="1224"/>
      <c r="BB789" s="1223">
        <v>1254</v>
      </c>
      <c r="BC789" s="1223">
        <f t="shared" si="1184"/>
        <v>0</v>
      </c>
      <c r="BD789" s="1223">
        <v>115</v>
      </c>
      <c r="BE789" s="1223">
        <f>BA789*BD789</f>
        <v>0</v>
      </c>
      <c r="BF789" s="1223">
        <f t="shared" si="1185"/>
        <v>0</v>
      </c>
      <c r="BG789" s="1223"/>
      <c r="BH789" s="1166">
        <f t="shared" si="1068"/>
        <v>130</v>
      </c>
      <c r="BI789" s="1223">
        <v>1254</v>
      </c>
      <c r="BJ789" s="1223">
        <f t="shared" si="1186"/>
        <v>163020</v>
      </c>
      <c r="BK789" s="1223">
        <v>115</v>
      </c>
      <c r="BL789" s="1223">
        <f>BH789*BK789</f>
        <v>14950</v>
      </c>
      <c r="BM789" s="1223">
        <f t="shared" si="1191"/>
        <v>177970</v>
      </c>
      <c r="BN789" s="1166">
        <f t="shared" si="1069"/>
        <v>42</v>
      </c>
      <c r="BO789" s="1223">
        <v>1254</v>
      </c>
      <c r="BP789" s="1223">
        <f t="shared" si="1187"/>
        <v>52668</v>
      </c>
      <c r="BQ789" s="1223">
        <v>115</v>
      </c>
      <c r="BR789" s="1223">
        <f>BN789*BQ789</f>
        <v>4830</v>
      </c>
      <c r="BS789" s="1223">
        <f t="shared" si="1188"/>
        <v>57498</v>
      </c>
      <c r="BT789" s="1189"/>
      <c r="BU789" s="1189"/>
      <c r="BV789" s="1189"/>
      <c r="BW789" s="1189"/>
      <c r="BX789" s="1189"/>
      <c r="BY789" s="1189"/>
      <c r="BZ789" s="1189"/>
      <c r="CA789" s="1189"/>
      <c r="CB789" s="1189"/>
      <c r="CC789" s="1189"/>
      <c r="CD789" s="1189"/>
      <c r="CE789" s="1189"/>
      <c r="CF789" s="1189"/>
      <c r="CG789" s="1189"/>
      <c r="CH789" s="1189"/>
      <c r="CI789" s="1189"/>
      <c r="CJ789" s="1189"/>
      <c r="CK789" s="1189"/>
      <c r="CL789" s="1189"/>
      <c r="CM789" s="1189"/>
      <c r="CN789" s="1189"/>
      <c r="CO789" s="1189"/>
      <c r="CP789" s="1189"/>
      <c r="CQ789" s="1189"/>
      <c r="CR789" s="1189"/>
      <c r="CS789" s="1189"/>
      <c r="CT789" s="1189"/>
      <c r="CU789" s="1189"/>
      <c r="CV789" s="1189"/>
      <c r="CW789" s="1189"/>
      <c r="CX789" s="1189"/>
      <c r="CY789" s="1189"/>
      <c r="CZ789" s="1189"/>
      <c r="DA789" s="1189"/>
      <c r="DB789" s="1189"/>
      <c r="DC789" s="1189"/>
      <c r="DD789" s="1189"/>
      <c r="DE789" s="1189"/>
      <c r="DF789" s="1189"/>
      <c r="DG789" s="1189"/>
      <c r="DH789" s="1189"/>
      <c r="DI789" s="1189"/>
      <c r="DJ789" s="1189"/>
      <c r="DK789" s="1189"/>
      <c r="DL789" s="1189"/>
      <c r="DM789" s="1189"/>
      <c r="DN789" s="1189"/>
      <c r="DO789" s="1189"/>
      <c r="DP789" s="1189"/>
      <c r="DQ789" s="1189"/>
      <c r="DR789" s="1189"/>
      <c r="DS789" s="1189"/>
      <c r="DT789" s="1189"/>
      <c r="DU789" s="1189"/>
      <c r="DV789" s="1189"/>
      <c r="DW789" s="1189"/>
      <c r="DX789" s="1189"/>
      <c r="DY789" s="1189"/>
      <c r="DZ789" s="1189"/>
      <c r="EA789" s="1189"/>
      <c r="EB789" s="1189"/>
      <c r="EC789" s="1189"/>
      <c r="ED789" s="1189"/>
      <c r="EE789" s="1189"/>
      <c r="EF789" s="1189"/>
      <c r="EG789" s="1189"/>
      <c r="EH789" s="1189"/>
      <c r="EI789" s="1189"/>
      <c r="EJ789" s="1189"/>
      <c r="EK789" s="1189"/>
      <c r="EL789" s="1189"/>
      <c r="EM789" s="1189"/>
      <c r="EN789" s="1189"/>
      <c r="EO789" s="1189"/>
      <c r="EP789" s="1189"/>
      <c r="EQ789" s="1189"/>
      <c r="ER789" s="1189"/>
      <c r="ES789" s="1189"/>
      <c r="ET789" s="1189"/>
      <c r="EU789" s="1189"/>
      <c r="EV789" s="1189"/>
      <c r="EW789" s="1189"/>
      <c r="EX789" s="1189"/>
      <c r="EY789" s="1189"/>
      <c r="EZ789" s="1189"/>
      <c r="FA789" s="1189"/>
      <c r="FB789" s="1189"/>
      <c r="FC789" s="1189"/>
      <c r="FD789" s="1189"/>
      <c r="FE789" s="1189"/>
      <c r="FF789" s="1189"/>
      <c r="FG789" s="1189"/>
      <c r="FH789" s="1189"/>
      <c r="FI789" s="1189"/>
      <c r="FJ789" s="1189"/>
      <c r="FK789" s="1189"/>
      <c r="FL789" s="1189"/>
      <c r="FM789" s="1189"/>
      <c r="FN789" s="1189"/>
      <c r="FO789" s="1189"/>
      <c r="FP789" s="1189"/>
      <c r="FQ789" s="1189"/>
      <c r="FR789" s="1189"/>
      <c r="FS789" s="1189"/>
      <c r="FT789" s="1189"/>
      <c r="FU789" s="1189"/>
      <c r="FV789" s="1189"/>
      <c r="FW789" s="1189"/>
      <c r="FX789" s="1189"/>
      <c r="FY789" s="1189"/>
      <c r="FZ789" s="1189"/>
      <c r="GA789" s="1189"/>
      <c r="GB789" s="1189"/>
      <c r="GC789" s="1189"/>
      <c r="GD789" s="1189"/>
      <c r="GE789" s="1189"/>
      <c r="GF789" s="1189"/>
      <c r="GG789" s="1189"/>
      <c r="GH789" s="1189"/>
      <c r="GI789" s="1189"/>
      <c r="GJ789" s="1189"/>
      <c r="GK789" s="1189"/>
      <c r="GL789" s="1189"/>
      <c r="GM789" s="1189"/>
      <c r="GN789" s="1189"/>
      <c r="GO789" s="1189"/>
      <c r="GP789" s="1189"/>
      <c r="GQ789" s="1189"/>
      <c r="GR789" s="1189"/>
      <c r="GS789" s="1189"/>
      <c r="GT789" s="1189"/>
      <c r="GU789" s="1189"/>
    </row>
    <row r="790" spans="1:203" hidden="1" outlineLevel="1" x14ac:dyDescent="0.2">
      <c r="A790" s="1307" t="s">
        <v>1100</v>
      </c>
      <c r="B790" s="1228" t="s">
        <v>577</v>
      </c>
      <c r="C790" s="1173" t="s">
        <v>1261</v>
      </c>
      <c r="D790" s="1173">
        <v>1</v>
      </c>
      <c r="E790" s="1222">
        <v>124800</v>
      </c>
      <c r="F790" s="1223">
        <f t="shared" si="1169"/>
        <v>124800</v>
      </c>
      <c r="G790" s="1222">
        <v>49408</v>
      </c>
      <c r="H790" s="1223">
        <f>D790*G790</f>
        <v>49408</v>
      </c>
      <c r="I790" s="1223">
        <f t="shared" si="1170"/>
        <v>174208</v>
      </c>
      <c r="J790" s="1223"/>
      <c r="K790" s="1224">
        <v>1</v>
      </c>
      <c r="L790" s="1225">
        <v>124800</v>
      </c>
      <c r="M790" s="1226">
        <f t="shared" si="1171"/>
        <v>124800</v>
      </c>
      <c r="N790" s="1225">
        <v>49408</v>
      </c>
      <c r="O790" s="1226">
        <f>K790*N790</f>
        <v>49408</v>
      </c>
      <c r="P790" s="1226">
        <f t="shared" si="1189"/>
        <v>174208</v>
      </c>
      <c r="Q790" s="1224"/>
      <c r="R790" s="1225">
        <v>124800</v>
      </c>
      <c r="S790" s="1226">
        <f t="shared" si="1172"/>
        <v>0</v>
      </c>
      <c r="T790" s="1225">
        <v>49408</v>
      </c>
      <c r="U790" s="1226">
        <f>Q790*T790</f>
        <v>0</v>
      </c>
      <c r="V790" s="1226">
        <f t="shared" si="1173"/>
        <v>0</v>
      </c>
      <c r="W790" s="1226">
        <f t="shared" si="1190"/>
        <v>0</v>
      </c>
      <c r="X790" s="1225">
        <v>124800</v>
      </c>
      <c r="Y790" s="1226">
        <f t="shared" si="1174"/>
        <v>0</v>
      </c>
      <c r="Z790" s="1225">
        <v>49408</v>
      </c>
      <c r="AA790" s="1226">
        <f>W790*Z790</f>
        <v>0</v>
      </c>
      <c r="AB790" s="1226">
        <f t="shared" si="1175"/>
        <v>0</v>
      </c>
      <c r="AC790" s="1224"/>
      <c r="AD790" s="1225">
        <v>124800</v>
      </c>
      <c r="AE790" s="1226">
        <f t="shared" si="1176"/>
        <v>0</v>
      </c>
      <c r="AF790" s="1225">
        <v>49408</v>
      </c>
      <c r="AG790" s="1226">
        <f>AC790*AF790</f>
        <v>0</v>
      </c>
      <c r="AH790" s="1226">
        <f t="shared" si="1177"/>
        <v>0</v>
      </c>
      <c r="AI790" s="1224"/>
      <c r="AJ790" s="1225">
        <v>124800</v>
      </c>
      <c r="AK790" s="1226">
        <f t="shared" si="1178"/>
        <v>0</v>
      </c>
      <c r="AL790" s="1225">
        <v>49408</v>
      </c>
      <c r="AM790" s="1226">
        <f>AI790*AL790</f>
        <v>0</v>
      </c>
      <c r="AN790" s="1226">
        <f t="shared" si="1179"/>
        <v>0</v>
      </c>
      <c r="AO790" s="1224"/>
      <c r="AP790" s="1225">
        <v>124800</v>
      </c>
      <c r="AQ790" s="1226">
        <f t="shared" si="1180"/>
        <v>0</v>
      </c>
      <c r="AR790" s="1225">
        <v>49408</v>
      </c>
      <c r="AS790" s="1226">
        <f>AO790*AR790</f>
        <v>0</v>
      </c>
      <c r="AT790" s="1226">
        <f t="shared" si="1181"/>
        <v>0</v>
      </c>
      <c r="AU790" s="1224"/>
      <c r="AV790" s="1225">
        <v>124800</v>
      </c>
      <c r="AW790" s="1226">
        <f t="shared" si="1182"/>
        <v>0</v>
      </c>
      <c r="AX790" s="1225">
        <v>49408</v>
      </c>
      <c r="AY790" s="1226">
        <f>AU790*AX790</f>
        <v>0</v>
      </c>
      <c r="AZ790" s="1226">
        <f t="shared" si="1183"/>
        <v>0</v>
      </c>
      <c r="BA790" s="1224"/>
      <c r="BB790" s="1222">
        <v>124800</v>
      </c>
      <c r="BC790" s="1223">
        <f t="shared" si="1184"/>
        <v>0</v>
      </c>
      <c r="BD790" s="1222">
        <v>49408</v>
      </c>
      <c r="BE790" s="1223">
        <f>BA790*BD790</f>
        <v>0</v>
      </c>
      <c r="BF790" s="1223">
        <f t="shared" si="1185"/>
        <v>0</v>
      </c>
      <c r="BG790" s="1223"/>
      <c r="BH790" s="1166">
        <f t="shared" si="1068"/>
        <v>1</v>
      </c>
      <c r="BI790" s="1222">
        <v>124800</v>
      </c>
      <c r="BJ790" s="1223">
        <f t="shared" si="1186"/>
        <v>124800</v>
      </c>
      <c r="BK790" s="1222">
        <v>49408</v>
      </c>
      <c r="BL790" s="1223">
        <f>BH790*BK790</f>
        <v>49408</v>
      </c>
      <c r="BM790" s="1223">
        <f t="shared" si="1191"/>
        <v>174208</v>
      </c>
      <c r="BN790" s="1166">
        <f t="shared" si="1069"/>
        <v>0</v>
      </c>
      <c r="BO790" s="1222">
        <v>124800</v>
      </c>
      <c r="BP790" s="1223">
        <f t="shared" si="1187"/>
        <v>0</v>
      </c>
      <c r="BQ790" s="1222">
        <v>49408</v>
      </c>
      <c r="BR790" s="1223">
        <f>BN790*BQ790</f>
        <v>0</v>
      </c>
      <c r="BS790" s="1223">
        <f t="shared" si="1188"/>
        <v>0</v>
      </c>
    </row>
    <row r="791" spans="1:203" s="1189" customFormat="1" hidden="1" outlineLevel="1" x14ac:dyDescent="0.2">
      <c r="A791" s="1307" t="s">
        <v>1873</v>
      </c>
      <c r="B791" s="1336" t="s">
        <v>573</v>
      </c>
      <c r="C791" s="1226" t="s">
        <v>32</v>
      </c>
      <c r="D791" s="1226">
        <v>156.25</v>
      </c>
      <c r="E791" s="1222">
        <v>6552</v>
      </c>
      <c r="F791" s="1223">
        <f t="shared" si="1169"/>
        <v>1023750</v>
      </c>
      <c r="G791" s="1222">
        <v>0</v>
      </c>
      <c r="H791" s="1223"/>
      <c r="I791" s="1223">
        <f t="shared" si="1170"/>
        <v>1023750</v>
      </c>
      <c r="J791" s="1223"/>
      <c r="K791" s="1224"/>
      <c r="L791" s="1225">
        <v>6552</v>
      </c>
      <c r="M791" s="1226">
        <f t="shared" si="1171"/>
        <v>0</v>
      </c>
      <c r="N791" s="1225">
        <v>0</v>
      </c>
      <c r="O791" s="1226"/>
      <c r="P791" s="1226">
        <f t="shared" si="1189"/>
        <v>0</v>
      </c>
      <c r="Q791" s="1224"/>
      <c r="R791" s="1225">
        <v>6552</v>
      </c>
      <c r="S791" s="1226">
        <f t="shared" si="1172"/>
        <v>0</v>
      </c>
      <c r="T791" s="1225">
        <v>0</v>
      </c>
      <c r="U791" s="1226"/>
      <c r="V791" s="1226">
        <f t="shared" si="1173"/>
        <v>0</v>
      </c>
      <c r="W791" s="1226"/>
      <c r="X791" s="1225">
        <v>6552</v>
      </c>
      <c r="Y791" s="1226">
        <f t="shared" si="1174"/>
        <v>0</v>
      </c>
      <c r="Z791" s="1225">
        <v>0</v>
      </c>
      <c r="AA791" s="1226"/>
      <c r="AB791" s="1226">
        <f t="shared" si="1175"/>
        <v>0</v>
      </c>
      <c r="AC791" s="1224"/>
      <c r="AD791" s="1225">
        <v>6552</v>
      </c>
      <c r="AE791" s="1226">
        <f t="shared" si="1176"/>
        <v>0</v>
      </c>
      <c r="AF791" s="1225">
        <v>0</v>
      </c>
      <c r="AG791" s="1226"/>
      <c r="AH791" s="1226">
        <f t="shared" si="1177"/>
        <v>0</v>
      </c>
      <c r="AI791" s="1224"/>
      <c r="AJ791" s="1225">
        <v>6552</v>
      </c>
      <c r="AK791" s="1226">
        <f t="shared" si="1178"/>
        <v>0</v>
      </c>
      <c r="AL791" s="1225">
        <v>0</v>
      </c>
      <c r="AM791" s="1226"/>
      <c r="AN791" s="1226">
        <f t="shared" si="1179"/>
        <v>0</v>
      </c>
      <c r="AO791" s="1224"/>
      <c r="AP791" s="1225">
        <v>6552</v>
      </c>
      <c r="AQ791" s="1226">
        <f t="shared" si="1180"/>
        <v>0</v>
      </c>
      <c r="AR791" s="1225">
        <v>0</v>
      </c>
      <c r="AS791" s="1226"/>
      <c r="AT791" s="1226">
        <f t="shared" si="1181"/>
        <v>0</v>
      </c>
      <c r="AU791" s="1224"/>
      <c r="AV791" s="1225">
        <v>6552</v>
      </c>
      <c r="AW791" s="1226">
        <f t="shared" si="1182"/>
        <v>0</v>
      </c>
      <c r="AX791" s="1225">
        <v>0</v>
      </c>
      <c r="AY791" s="1226"/>
      <c r="AZ791" s="1226">
        <f t="shared" si="1183"/>
        <v>0</v>
      </c>
      <c r="BA791" s="1224"/>
      <c r="BB791" s="1222">
        <v>6552</v>
      </c>
      <c r="BC791" s="1223">
        <f t="shared" si="1184"/>
        <v>0</v>
      </c>
      <c r="BD791" s="1222">
        <v>0</v>
      </c>
      <c r="BE791" s="1223"/>
      <c r="BF791" s="1223">
        <f t="shared" si="1185"/>
        <v>0</v>
      </c>
      <c r="BG791" s="1223"/>
      <c r="BH791" s="1166">
        <f t="shared" si="1068"/>
        <v>0</v>
      </c>
      <c r="BI791" s="1222">
        <v>6552</v>
      </c>
      <c r="BJ791" s="1223">
        <f t="shared" si="1186"/>
        <v>0</v>
      </c>
      <c r="BK791" s="1222">
        <v>0</v>
      </c>
      <c r="BL791" s="1223"/>
      <c r="BM791" s="1223">
        <f t="shared" si="1191"/>
        <v>0</v>
      </c>
      <c r="BN791" s="1166">
        <f t="shared" si="1069"/>
        <v>156.25</v>
      </c>
      <c r="BO791" s="1222">
        <v>6552</v>
      </c>
      <c r="BP791" s="1223">
        <f t="shared" si="1187"/>
        <v>1023750</v>
      </c>
      <c r="BQ791" s="1222">
        <v>0</v>
      </c>
      <c r="BR791" s="1223"/>
      <c r="BS791" s="1223">
        <f t="shared" si="1188"/>
        <v>1023750</v>
      </c>
    </row>
    <row r="792" spans="1:203" s="1189" customFormat="1" ht="28.5" outlineLevel="1" x14ac:dyDescent="0.2">
      <c r="A792" s="1307" t="s">
        <v>1874</v>
      </c>
      <c r="B792" s="1228" t="s">
        <v>1857</v>
      </c>
      <c r="C792" s="1173" t="s">
        <v>1261</v>
      </c>
      <c r="D792" s="1173">
        <v>128</v>
      </c>
      <c r="E792" s="1222">
        <v>1664</v>
      </c>
      <c r="F792" s="1223">
        <f t="shared" si="1169"/>
        <v>212992</v>
      </c>
      <c r="G792" s="1222">
        <v>150</v>
      </c>
      <c r="H792" s="1223">
        <f>D792*G792</f>
        <v>19200</v>
      </c>
      <c r="I792" s="1223">
        <f t="shared" si="1170"/>
        <v>232192</v>
      </c>
      <c r="J792" s="1223"/>
      <c r="K792" s="1224"/>
      <c r="L792" s="1225">
        <v>1664</v>
      </c>
      <c r="M792" s="1226">
        <f t="shared" si="1171"/>
        <v>0</v>
      </c>
      <c r="N792" s="1225">
        <v>150</v>
      </c>
      <c r="O792" s="1226">
        <f>K792*N792</f>
        <v>0</v>
      </c>
      <c r="P792" s="1226">
        <f t="shared" si="1189"/>
        <v>0</v>
      </c>
      <c r="Q792" s="1224"/>
      <c r="R792" s="1225">
        <v>1664</v>
      </c>
      <c r="S792" s="1226">
        <f t="shared" si="1172"/>
        <v>0</v>
      </c>
      <c r="T792" s="1225">
        <v>150</v>
      </c>
      <c r="U792" s="1226">
        <f>Q792*T792</f>
        <v>0</v>
      </c>
      <c r="V792" s="1226">
        <f t="shared" si="1173"/>
        <v>0</v>
      </c>
      <c r="W792" s="1226">
        <f>D792</f>
        <v>128</v>
      </c>
      <c r="X792" s="1225">
        <v>1664</v>
      </c>
      <c r="Y792" s="1226">
        <f t="shared" si="1174"/>
        <v>212992</v>
      </c>
      <c r="Z792" s="1225">
        <v>150</v>
      </c>
      <c r="AA792" s="1226">
        <f>W792*Z792</f>
        <v>19200</v>
      </c>
      <c r="AB792" s="1226">
        <f t="shared" si="1175"/>
        <v>232192</v>
      </c>
      <c r="AC792" s="1224"/>
      <c r="AD792" s="1225">
        <v>1664</v>
      </c>
      <c r="AE792" s="1226">
        <f t="shared" si="1176"/>
        <v>0</v>
      </c>
      <c r="AF792" s="1225">
        <v>150</v>
      </c>
      <c r="AG792" s="1226">
        <f>AC792*AF792</f>
        <v>0</v>
      </c>
      <c r="AH792" s="1226">
        <f t="shared" si="1177"/>
        <v>0</v>
      </c>
      <c r="AI792" s="1224"/>
      <c r="AJ792" s="1225">
        <v>1664</v>
      </c>
      <c r="AK792" s="1226">
        <f t="shared" si="1178"/>
        <v>0</v>
      </c>
      <c r="AL792" s="1225">
        <v>150</v>
      </c>
      <c r="AM792" s="1226">
        <f>AI792*AL792</f>
        <v>0</v>
      </c>
      <c r="AN792" s="1226">
        <f t="shared" si="1179"/>
        <v>0</v>
      </c>
      <c r="AO792" s="1224"/>
      <c r="AP792" s="1225">
        <v>1664</v>
      </c>
      <c r="AQ792" s="1226">
        <f t="shared" si="1180"/>
        <v>0</v>
      </c>
      <c r="AR792" s="1225">
        <v>150</v>
      </c>
      <c r="AS792" s="1226">
        <f>AO792*AR792</f>
        <v>0</v>
      </c>
      <c r="AT792" s="1226">
        <f t="shared" si="1181"/>
        <v>0</v>
      </c>
      <c r="AU792" s="1224"/>
      <c r="AV792" s="1225">
        <v>1664</v>
      </c>
      <c r="AW792" s="1226">
        <f t="shared" si="1182"/>
        <v>0</v>
      </c>
      <c r="AX792" s="1225">
        <v>150</v>
      </c>
      <c r="AY792" s="1226">
        <f>AU792*AX792</f>
        <v>0</v>
      </c>
      <c r="AZ792" s="1226">
        <f t="shared" si="1183"/>
        <v>0</v>
      </c>
      <c r="BA792" s="1224"/>
      <c r="BB792" s="1222">
        <v>1664</v>
      </c>
      <c r="BC792" s="1223">
        <f t="shared" si="1184"/>
        <v>0</v>
      </c>
      <c r="BD792" s="1222">
        <v>150</v>
      </c>
      <c r="BE792" s="1223">
        <f>BA792*BD792</f>
        <v>0</v>
      </c>
      <c r="BF792" s="1223">
        <f t="shared" si="1185"/>
        <v>0</v>
      </c>
      <c r="BG792" s="1223"/>
      <c r="BH792" s="1166">
        <f t="shared" si="1068"/>
        <v>128</v>
      </c>
      <c r="BI792" s="1222">
        <v>1664</v>
      </c>
      <c r="BJ792" s="1223">
        <f t="shared" si="1186"/>
        <v>212992</v>
      </c>
      <c r="BK792" s="1222">
        <v>150</v>
      </c>
      <c r="BL792" s="1223">
        <f>BH792*BK792</f>
        <v>19200</v>
      </c>
      <c r="BM792" s="1223">
        <f t="shared" si="1191"/>
        <v>232192</v>
      </c>
      <c r="BN792" s="1166">
        <f t="shared" si="1069"/>
        <v>0</v>
      </c>
      <c r="BO792" s="1222">
        <v>1664</v>
      </c>
      <c r="BP792" s="1223">
        <f t="shared" si="1187"/>
        <v>0</v>
      </c>
      <c r="BQ792" s="1222">
        <v>150</v>
      </c>
      <c r="BR792" s="1223">
        <f>BN792*BQ792</f>
        <v>0</v>
      </c>
      <c r="BS792" s="1223">
        <f t="shared" si="1188"/>
        <v>0</v>
      </c>
    </row>
    <row r="793" spans="1:203" s="1189" customFormat="1" ht="28.5" outlineLevel="1" x14ac:dyDescent="0.2">
      <c r="A793" s="1307" t="s">
        <v>1875</v>
      </c>
      <c r="B793" s="1339" t="s">
        <v>1859</v>
      </c>
      <c r="C793" s="1340" t="s">
        <v>32</v>
      </c>
      <c r="D793" s="1340">
        <v>313</v>
      </c>
      <c r="E793" s="1341">
        <v>2154</v>
      </c>
      <c r="F793" s="1223">
        <f t="shared" si="1169"/>
        <v>674202</v>
      </c>
      <c r="G793" s="1222">
        <v>2178</v>
      </c>
      <c r="H793" s="1223">
        <f>D793*G793</f>
        <v>681714</v>
      </c>
      <c r="I793" s="1223">
        <f t="shared" si="1170"/>
        <v>1355916</v>
      </c>
      <c r="J793" s="1342"/>
      <c r="K793" s="1343"/>
      <c r="L793" s="1344">
        <v>2154</v>
      </c>
      <c r="M793" s="1226">
        <f t="shared" si="1171"/>
        <v>0</v>
      </c>
      <c r="N793" s="1225">
        <v>2178</v>
      </c>
      <c r="O793" s="1226">
        <f>K793*N793</f>
        <v>0</v>
      </c>
      <c r="P793" s="1226">
        <f t="shared" si="1189"/>
        <v>0</v>
      </c>
      <c r="Q793" s="1343"/>
      <c r="R793" s="1344">
        <v>2154</v>
      </c>
      <c r="S793" s="1226">
        <f t="shared" si="1172"/>
        <v>0</v>
      </c>
      <c r="T793" s="1225">
        <v>2178</v>
      </c>
      <c r="U793" s="1226">
        <f>Q793*T793</f>
        <v>0</v>
      </c>
      <c r="V793" s="1226">
        <f t="shared" si="1173"/>
        <v>0</v>
      </c>
      <c r="W793" s="1226">
        <f>D793</f>
        <v>313</v>
      </c>
      <c r="X793" s="1344">
        <v>2154</v>
      </c>
      <c r="Y793" s="1226">
        <f t="shared" si="1174"/>
        <v>674202</v>
      </c>
      <c r="Z793" s="1225">
        <v>2178</v>
      </c>
      <c r="AA793" s="1226">
        <f>W793*Z793</f>
        <v>681714</v>
      </c>
      <c r="AB793" s="1226">
        <f t="shared" si="1175"/>
        <v>1355916</v>
      </c>
      <c r="AC793" s="1343"/>
      <c r="AD793" s="1344">
        <v>2154</v>
      </c>
      <c r="AE793" s="1226">
        <f t="shared" si="1176"/>
        <v>0</v>
      </c>
      <c r="AF793" s="1225">
        <v>2178</v>
      </c>
      <c r="AG793" s="1226">
        <f>AC793*AF793</f>
        <v>0</v>
      </c>
      <c r="AH793" s="1226">
        <f t="shared" si="1177"/>
        <v>0</v>
      </c>
      <c r="AI793" s="1343"/>
      <c r="AJ793" s="1344">
        <v>2154</v>
      </c>
      <c r="AK793" s="1226">
        <f t="shared" si="1178"/>
        <v>0</v>
      </c>
      <c r="AL793" s="1225">
        <v>2178</v>
      </c>
      <c r="AM793" s="1226">
        <f>AI793*AL793</f>
        <v>0</v>
      </c>
      <c r="AN793" s="1226">
        <f t="shared" si="1179"/>
        <v>0</v>
      </c>
      <c r="AO793" s="1343"/>
      <c r="AP793" s="1344">
        <v>2154</v>
      </c>
      <c r="AQ793" s="1226">
        <f t="shared" si="1180"/>
        <v>0</v>
      </c>
      <c r="AR793" s="1225">
        <v>2178</v>
      </c>
      <c r="AS793" s="1226">
        <f>AO793*AR793</f>
        <v>0</v>
      </c>
      <c r="AT793" s="1226">
        <f t="shared" si="1181"/>
        <v>0</v>
      </c>
      <c r="AU793" s="1343"/>
      <c r="AV793" s="1344">
        <v>2154</v>
      </c>
      <c r="AW793" s="1226">
        <f t="shared" si="1182"/>
        <v>0</v>
      </c>
      <c r="AX793" s="1225">
        <v>2178</v>
      </c>
      <c r="AY793" s="1226">
        <f>AU793*AX793</f>
        <v>0</v>
      </c>
      <c r="AZ793" s="1226">
        <f t="shared" si="1183"/>
        <v>0</v>
      </c>
      <c r="BA793" s="1343"/>
      <c r="BB793" s="1341">
        <v>2154</v>
      </c>
      <c r="BC793" s="1223">
        <f t="shared" si="1184"/>
        <v>0</v>
      </c>
      <c r="BD793" s="1222">
        <v>2178</v>
      </c>
      <c r="BE793" s="1223">
        <f>BA793*BD793</f>
        <v>0</v>
      </c>
      <c r="BF793" s="1223">
        <f t="shared" si="1185"/>
        <v>0</v>
      </c>
      <c r="BG793" s="1342"/>
      <c r="BH793" s="1166">
        <f t="shared" si="1068"/>
        <v>313</v>
      </c>
      <c r="BI793" s="1341">
        <v>2154</v>
      </c>
      <c r="BJ793" s="1223">
        <f t="shared" si="1186"/>
        <v>674202</v>
      </c>
      <c r="BK793" s="1222">
        <v>2178</v>
      </c>
      <c r="BL793" s="1223">
        <f>BH793*BK793</f>
        <v>681714</v>
      </c>
      <c r="BM793" s="1223">
        <f t="shared" si="1191"/>
        <v>1355916</v>
      </c>
      <c r="BN793" s="1166">
        <f t="shared" si="1069"/>
        <v>0</v>
      </c>
      <c r="BO793" s="1341">
        <v>2154</v>
      </c>
      <c r="BP793" s="1223">
        <f t="shared" si="1187"/>
        <v>0</v>
      </c>
      <c r="BQ793" s="1222">
        <v>2178</v>
      </c>
      <c r="BR793" s="1223">
        <f>BN793*BQ793</f>
        <v>0</v>
      </c>
      <c r="BS793" s="1223">
        <f t="shared" si="1188"/>
        <v>0</v>
      </c>
    </row>
    <row r="794" spans="1:203" s="1189" customFormat="1" ht="15" outlineLevel="1" x14ac:dyDescent="0.2">
      <c r="A794" s="1320" t="s">
        <v>1101</v>
      </c>
      <c r="B794" s="1321" t="s">
        <v>580</v>
      </c>
      <c r="C794" s="1322"/>
      <c r="D794" s="1322"/>
      <c r="E794" s="1322"/>
      <c r="F794" s="1322"/>
      <c r="G794" s="1322"/>
      <c r="H794" s="1322"/>
      <c r="I794" s="1322"/>
      <c r="J794" s="1322"/>
      <c r="K794" s="1322"/>
      <c r="L794" s="1322"/>
      <c r="M794" s="1322"/>
      <c r="N794" s="1322"/>
      <c r="O794" s="1322"/>
      <c r="P794" s="1322"/>
      <c r="Q794" s="1322"/>
      <c r="R794" s="1322"/>
      <c r="S794" s="1322"/>
      <c r="T794" s="1322"/>
      <c r="U794" s="1322"/>
      <c r="V794" s="1322"/>
      <c r="W794" s="1322"/>
      <c r="X794" s="1323"/>
      <c r="Y794" s="1324">
        <f>Y804+Y803+Y805+Y813+Y807+Y811+Y808+Y810+Y809+Y812+Y796+Y797+Y798+Y799+Y800+Y801</f>
        <v>697021.73640000005</v>
      </c>
      <c r="Z794" s="1345"/>
      <c r="AA794" s="1325">
        <f>AA804+AA803+AA805+AA813+AA807+AA811+AA808+AA810+AA809+AA812+AA796+AA797+AA798+AA799+AA800+AA801</f>
        <v>1409081.7000000002</v>
      </c>
      <c r="AB794" s="1325">
        <f>AB804+AB803+AB805+AB813+AB807+AB811+AB808+AB810+AB809+AB812+AB796+AB797+AB798+AB799+AB800+AB801</f>
        <v>2106103.4364</v>
      </c>
      <c r="AC794" s="1326"/>
      <c r="AD794" s="1323"/>
      <c r="AE794" s="1324">
        <f>AE804+AE803+AE805+AE813+AE807+AE811+AE808+AE810+AE809+AE812+AE796+AE797+AE798+AE799+AE800+AE801</f>
        <v>0</v>
      </c>
      <c r="AF794" s="1345"/>
      <c r="AG794" s="1325">
        <f>AG804+AG803+AG805+AG813+AG807+AG811+AG808+AG810+AG809+AG812+AG796+AG797+AG798+AG799+AG800+AG801</f>
        <v>0</v>
      </c>
      <c r="AH794" s="1325">
        <f>AH804+AH803+AH805+AH813+AH807+AH811+AH808+AH810+AH809+AH812+AH796+AH797+AH798+AH799+AH800+AH801</f>
        <v>0</v>
      </c>
      <c r="AI794" s="1326"/>
      <c r="AJ794" s="1323"/>
      <c r="AK794" s="1324">
        <f>AK804+AK803+AK805+AK813+AK807+AK811+AK808+AK810+AK809+AK812+AK796+AK797+AK798+AK799+AK800+AK801</f>
        <v>0</v>
      </c>
      <c r="AL794" s="1345"/>
      <c r="AM794" s="1325">
        <f>AM804+AM803+AM805+AM813+AM807+AM811+AM808+AM810+AM809+AM812+AM796+AM797+AM798+AM799+AM800+AM801</f>
        <v>0</v>
      </c>
      <c r="AN794" s="1325">
        <f>AN804+AN803+AN805+AN813+AN807+AN811+AN808+AN810+AN809+AN812+AN796+AN797+AN798+AN799+AN800+AN801</f>
        <v>0</v>
      </c>
      <c r="AO794" s="1326"/>
      <c r="AP794" s="1323"/>
      <c r="AQ794" s="1324">
        <f>AQ804+AQ803+AQ805+AQ813+AQ807+AQ811+AQ808+AQ810+AQ809+AQ812+AQ796+AQ797+AQ798+AQ799+AQ800+AQ801</f>
        <v>0</v>
      </c>
      <c r="AR794" s="1345"/>
      <c r="AS794" s="1325">
        <f>AS804+AS803+AS805+AS813+AS807+AS811+AS808+AS810+AS809+AS812+AS796+AS797+AS798+AS799+AS800+AS801</f>
        <v>0</v>
      </c>
      <c r="AT794" s="1325">
        <f>AT804+AT803+AT805+AT813+AT807+AT811+AT808+AT810+AT809+AT812+AT796+AT797+AT798+AT799+AT800+AT801</f>
        <v>0</v>
      </c>
      <c r="AU794" s="1326"/>
      <c r="AV794" s="1323"/>
      <c r="AW794" s="1324">
        <f>AW804+AW803+AW805+AW813+AW807+AW811+AW808+AW810+AW809+AW812+AW796+AW797+AW798+AW799+AW800+AW801</f>
        <v>0</v>
      </c>
      <c r="AX794" s="1345"/>
      <c r="AY794" s="1325">
        <f>AY804+AY803+AY805+AY813+AY807+AY811+AY808+AY810+AY809+AY812+AY796+AY797+AY798+AY799+AY800+AY801</f>
        <v>0</v>
      </c>
      <c r="AZ794" s="1325">
        <f>AZ804+AZ803+AZ805+AZ813+AZ807+AZ811+AZ808+AZ810+AZ809+AZ812+AZ796+AZ797+AZ798+AZ799+AZ800+AZ801</f>
        <v>0</v>
      </c>
      <c r="BA794" s="1326"/>
      <c r="BB794" s="1327"/>
      <c r="BC794" s="1328">
        <f>BC804+BC803+BC805+BC813+BC807+BC811+BC808+BC810+BC809+BC812+BC796+BC797+BC798+BC799+BC800+BC801</f>
        <v>0</v>
      </c>
      <c r="BD794" s="1346"/>
      <c r="BE794" s="1329">
        <f>BE804+BE803+BE805+BE813+BE807+BE811+BE808+BE810+BE809+BE812+BE796+BE797+BE798+BE799+BE800+BE801</f>
        <v>0</v>
      </c>
      <c r="BF794" s="1329">
        <f>BF804+BF803+BF805+BF813+BF807+BF811+BF808+BF810+BF809+BF812+BF796+BF797+BF798+BF799+BF800+BF801</f>
        <v>0</v>
      </c>
      <c r="BG794" s="1330"/>
      <c r="BH794" s="1166">
        <f t="shared" si="1068"/>
        <v>0</v>
      </c>
      <c r="BI794" s="1327"/>
      <c r="BJ794" s="1328">
        <f>BJ804+BJ803+BJ805+BJ813+BJ807+BJ811+BJ808+BJ810+BJ809+BJ812+BJ796+BJ797+BJ798+BJ799+BJ800+BJ801</f>
        <v>3377280.8738000002</v>
      </c>
      <c r="BK794" s="1346"/>
      <c r="BL794" s="1329">
        <f>BL804+BL803+BL805+BL813+BL807+BL811+BL808+BL810+BL809+BL812+BL796+BL797+BL798+BL799+BL800+BL801</f>
        <v>7396476.9350000005</v>
      </c>
      <c r="BM794" s="1329">
        <f>BM804+BM803+BM805+BM813+BM807+BM811+BM808+BM810+BM809+BM812+BM796+BM797+BM798+BM799+BM800+BM801</f>
        <v>10773757.818800002</v>
      </c>
      <c r="BN794" s="1166">
        <f t="shared" si="1069"/>
        <v>0</v>
      </c>
      <c r="BO794" s="1327"/>
      <c r="BP794" s="1328">
        <f>BP804+BP803+BP805+BP813+BP807+BP811+BP808+BP810+BP809+BP812+BP796+BP797+BP798+BP799+BP800+BP801</f>
        <v>1539408.23</v>
      </c>
      <c r="BQ794" s="1346"/>
      <c r="BR794" s="1329">
        <f>BR804+BR803+BR805+BR813+BR807+BR811+BR808+BR810+BR809+BR812+BR796+BR797+BR798+BR799+BR800+BR801</f>
        <v>405357.1650000001</v>
      </c>
      <c r="BS794" s="1329">
        <f>BS804+BS803+BS805+BS813+BS807+BS811+BS808+BS810+BS809+BS812+BS796+BS797+BS798+BS799+BS800+BS801</f>
        <v>1944765.395</v>
      </c>
    </row>
    <row r="795" spans="1:203" ht="15" outlineLevel="1" x14ac:dyDescent="0.2">
      <c r="A795" s="1308" t="s">
        <v>1111</v>
      </c>
      <c r="B795" s="1376" t="s">
        <v>581</v>
      </c>
      <c r="C795" s="1173"/>
      <c r="D795" s="1173"/>
      <c r="E795" s="1169">
        <v>0</v>
      </c>
      <c r="F795" s="1169"/>
      <c r="G795" s="1169">
        <v>0</v>
      </c>
      <c r="H795" s="1169"/>
      <c r="I795" s="1169"/>
      <c r="J795" s="1169"/>
      <c r="K795" s="1224"/>
      <c r="L795" s="1173">
        <v>0</v>
      </c>
      <c r="M795" s="1173"/>
      <c r="N795" s="1173">
        <v>0</v>
      </c>
      <c r="O795" s="1173"/>
      <c r="P795" s="1173"/>
      <c r="Q795" s="1224"/>
      <c r="R795" s="1173">
        <v>0</v>
      </c>
      <c r="S795" s="1173"/>
      <c r="T795" s="1173">
        <v>0</v>
      </c>
      <c r="U795" s="1173"/>
      <c r="V795" s="1173"/>
      <c r="W795" s="1226"/>
      <c r="X795" s="1173"/>
      <c r="Y795" s="1173"/>
      <c r="Z795" s="1173"/>
      <c r="AA795" s="1173"/>
      <c r="AB795" s="1173"/>
      <c r="AC795" s="1224"/>
      <c r="AD795" s="1173">
        <v>0</v>
      </c>
      <c r="AE795" s="1173"/>
      <c r="AF795" s="1173">
        <v>0</v>
      </c>
      <c r="AG795" s="1173"/>
      <c r="AH795" s="1173"/>
      <c r="AI795" s="1224"/>
      <c r="AJ795" s="1173">
        <v>0</v>
      </c>
      <c r="AK795" s="1173"/>
      <c r="AL795" s="1173">
        <v>0</v>
      </c>
      <c r="AM795" s="1173"/>
      <c r="AN795" s="1173"/>
      <c r="AO795" s="1224"/>
      <c r="AP795" s="1173">
        <v>0</v>
      </c>
      <c r="AQ795" s="1173"/>
      <c r="AR795" s="1173">
        <v>0</v>
      </c>
      <c r="AS795" s="1173"/>
      <c r="AT795" s="1173"/>
      <c r="AU795" s="1224"/>
      <c r="AV795" s="1173">
        <v>0</v>
      </c>
      <c r="AW795" s="1173"/>
      <c r="AX795" s="1173">
        <v>0</v>
      </c>
      <c r="AY795" s="1173"/>
      <c r="AZ795" s="1173"/>
      <c r="BA795" s="1224"/>
      <c r="BB795" s="1169">
        <v>0</v>
      </c>
      <c r="BC795" s="1169"/>
      <c r="BD795" s="1169">
        <v>0</v>
      </c>
      <c r="BE795" s="1169"/>
      <c r="BF795" s="1169"/>
      <c r="BG795" s="1169"/>
      <c r="BH795" s="1166">
        <f t="shared" si="1068"/>
        <v>0</v>
      </c>
      <c r="BI795" s="1169">
        <v>0</v>
      </c>
      <c r="BJ795" s="1169"/>
      <c r="BK795" s="1169">
        <v>0</v>
      </c>
      <c r="BL795" s="1169"/>
      <c r="BM795" s="1169"/>
      <c r="BN795" s="1166">
        <f t="shared" si="1069"/>
        <v>0</v>
      </c>
      <c r="BO795" s="1169">
        <v>0</v>
      </c>
      <c r="BP795" s="1169"/>
      <c r="BQ795" s="1169">
        <v>0</v>
      </c>
      <c r="BR795" s="1169"/>
      <c r="BS795" s="1169"/>
    </row>
    <row r="796" spans="1:203" s="1236" customFormat="1" ht="57" outlineLevel="1" x14ac:dyDescent="0.2">
      <c r="A796" s="1307" t="s">
        <v>1110</v>
      </c>
      <c r="B796" s="1252" t="s">
        <v>1876</v>
      </c>
      <c r="C796" s="1173" t="s">
        <v>32</v>
      </c>
      <c r="D796" s="1173">
        <v>97.34</v>
      </c>
      <c r="E796" s="1223">
        <v>2475.7199999999998</v>
      </c>
      <c r="F796" s="1223">
        <f t="shared" ref="F796:F801" si="1192">D796*E796</f>
        <v>240986.58479999998</v>
      </c>
      <c r="G796" s="1223">
        <v>62297</v>
      </c>
      <c r="H796" s="1223">
        <f>D796*G796</f>
        <v>6063989.9800000004</v>
      </c>
      <c r="I796" s="1223">
        <f t="shared" ref="I796:I801" si="1193">E796*D796+G796*D796</f>
        <v>6304976.5648000007</v>
      </c>
      <c r="J796" s="1223"/>
      <c r="K796" s="1224">
        <v>87.47</v>
      </c>
      <c r="L796" s="1226">
        <v>2475.7199999999998</v>
      </c>
      <c r="M796" s="1226">
        <f t="shared" ref="M796:M801" si="1194">K796*L796</f>
        <v>216551.22839999999</v>
      </c>
      <c r="N796" s="1226">
        <v>62297</v>
      </c>
      <c r="O796" s="1226">
        <f>K796*N796</f>
        <v>5449118.5899999999</v>
      </c>
      <c r="P796" s="1226">
        <f t="shared" ref="P796:P801" si="1195">L796*K796+N796*K796</f>
        <v>5665669.8184000002</v>
      </c>
      <c r="Q796" s="1224"/>
      <c r="R796" s="1226">
        <v>2475.7199999999998</v>
      </c>
      <c r="S796" s="1226">
        <f t="shared" ref="S796:S801" si="1196">Q796*R796</f>
        <v>0</v>
      </c>
      <c r="T796" s="1226">
        <v>62297</v>
      </c>
      <c r="U796" s="1226">
        <f>Q796*T796</f>
        <v>0</v>
      </c>
      <c r="V796" s="1226">
        <f t="shared" ref="V796:V801" si="1197">R796*Q796+T796*Q796</f>
        <v>0</v>
      </c>
      <c r="W796" s="1226">
        <f>D796-K796</f>
        <v>9.8700000000000045</v>
      </c>
      <c r="X796" s="1226">
        <v>2475.7199999999998</v>
      </c>
      <c r="Y796" s="1226">
        <f t="shared" ref="Y796:Y801" si="1198">W796*X796</f>
        <v>24435.356400000008</v>
      </c>
      <c r="Z796" s="1226">
        <v>62297</v>
      </c>
      <c r="AA796" s="1226">
        <f>W796*Z796</f>
        <v>614871.39000000025</v>
      </c>
      <c r="AB796" s="1226">
        <f t="shared" ref="AB796:AB801" si="1199">X796*W796+Z796*W796</f>
        <v>639306.74640000029</v>
      </c>
      <c r="AC796" s="1224"/>
      <c r="AD796" s="1226">
        <v>2475.7199999999998</v>
      </c>
      <c r="AE796" s="1226">
        <f t="shared" ref="AE796:AE801" si="1200">AC796*AD796</f>
        <v>0</v>
      </c>
      <c r="AF796" s="1226">
        <v>62297</v>
      </c>
      <c r="AG796" s="1226">
        <f>AC796*AF796</f>
        <v>0</v>
      </c>
      <c r="AH796" s="1226">
        <f t="shared" ref="AH796:AH801" si="1201">AD796*AC796+AF796*AC796</f>
        <v>0</v>
      </c>
      <c r="AI796" s="1224"/>
      <c r="AJ796" s="1226">
        <v>2475.7199999999998</v>
      </c>
      <c r="AK796" s="1226">
        <f t="shared" ref="AK796:AK801" si="1202">AI796*AJ796</f>
        <v>0</v>
      </c>
      <c r="AL796" s="1226">
        <v>62297</v>
      </c>
      <c r="AM796" s="1226">
        <f>AI796*AL796</f>
        <v>0</v>
      </c>
      <c r="AN796" s="1226">
        <f t="shared" ref="AN796:AN801" si="1203">AJ796*AI796+AL796*AI796</f>
        <v>0</v>
      </c>
      <c r="AO796" s="1224"/>
      <c r="AP796" s="1226">
        <v>2475.7199999999998</v>
      </c>
      <c r="AQ796" s="1226">
        <f t="shared" ref="AQ796:AQ801" si="1204">AO796*AP796</f>
        <v>0</v>
      </c>
      <c r="AR796" s="1226">
        <v>62297</v>
      </c>
      <c r="AS796" s="1226">
        <f>AO796*AR796</f>
        <v>0</v>
      </c>
      <c r="AT796" s="1226">
        <f t="shared" ref="AT796:AT801" si="1205">AP796*AO796+AR796*AO796</f>
        <v>0</v>
      </c>
      <c r="AU796" s="1224"/>
      <c r="AV796" s="1226">
        <v>2475.7199999999998</v>
      </c>
      <c r="AW796" s="1226">
        <f t="shared" ref="AW796:AW801" si="1206">AU796*AV796</f>
        <v>0</v>
      </c>
      <c r="AX796" s="1226">
        <v>62297</v>
      </c>
      <c r="AY796" s="1226">
        <f>AU796*AX796</f>
        <v>0</v>
      </c>
      <c r="AZ796" s="1226">
        <f t="shared" ref="AZ796:AZ801" si="1207">AV796*AU796+AX796*AU796</f>
        <v>0</v>
      </c>
      <c r="BA796" s="1224"/>
      <c r="BB796" s="1223">
        <v>2475.7199999999998</v>
      </c>
      <c r="BC796" s="1223">
        <f t="shared" ref="BC796:BC801" si="1208">BA796*BB796</f>
        <v>0</v>
      </c>
      <c r="BD796" s="1223">
        <v>62297</v>
      </c>
      <c r="BE796" s="1223">
        <f>BA796*BD796</f>
        <v>0</v>
      </c>
      <c r="BF796" s="1223">
        <f t="shared" ref="BF796:BF801" si="1209">BB796*BA796+BD796*BA796</f>
        <v>0</v>
      </c>
      <c r="BG796" s="1223"/>
      <c r="BH796" s="1166">
        <f t="shared" si="1068"/>
        <v>97.34</v>
      </c>
      <c r="BI796" s="1223">
        <v>2475.7199999999998</v>
      </c>
      <c r="BJ796" s="1223">
        <f t="shared" ref="BJ796:BJ801" si="1210">BH796*BI796</f>
        <v>240986.58479999998</v>
      </c>
      <c r="BK796" s="1223">
        <v>62297</v>
      </c>
      <c r="BL796" s="1223">
        <f>BH796*BK796</f>
        <v>6063989.9800000004</v>
      </c>
      <c r="BM796" s="1223">
        <f t="shared" ref="BM796:BM801" si="1211">BI796*BH796+BK796*BH796</f>
        <v>6304976.5648000007</v>
      </c>
      <c r="BN796" s="1166">
        <f t="shared" si="1069"/>
        <v>0</v>
      </c>
      <c r="BO796" s="1223">
        <v>2475.7199999999998</v>
      </c>
      <c r="BP796" s="1223">
        <f t="shared" ref="BP796:BP801" si="1212">BN796*BO796</f>
        <v>0</v>
      </c>
      <c r="BQ796" s="1223">
        <v>62297</v>
      </c>
      <c r="BR796" s="1223">
        <f>BN796*BQ796</f>
        <v>0</v>
      </c>
      <c r="BS796" s="1223">
        <f t="shared" ref="BS796:BS801" si="1213">BO796*BN796+BQ796*BN796</f>
        <v>0</v>
      </c>
      <c r="BT796" s="1189"/>
      <c r="BU796" s="1189"/>
      <c r="BV796" s="1189"/>
      <c r="BW796" s="1189"/>
      <c r="BX796" s="1189"/>
      <c r="BY796" s="1189"/>
      <c r="BZ796" s="1189"/>
      <c r="CA796" s="1189"/>
      <c r="CB796" s="1189"/>
      <c r="CC796" s="1189"/>
      <c r="CD796" s="1189"/>
      <c r="CE796" s="1189"/>
      <c r="CF796" s="1189"/>
      <c r="CG796" s="1189"/>
      <c r="CH796" s="1189"/>
      <c r="CI796" s="1189"/>
      <c r="CJ796" s="1189"/>
      <c r="CK796" s="1189"/>
      <c r="CL796" s="1189"/>
      <c r="CM796" s="1189"/>
      <c r="CN796" s="1189"/>
      <c r="CO796" s="1189"/>
      <c r="CP796" s="1189"/>
      <c r="CQ796" s="1189"/>
      <c r="CR796" s="1189"/>
      <c r="CS796" s="1189"/>
      <c r="CT796" s="1189"/>
      <c r="CU796" s="1189"/>
      <c r="CV796" s="1189"/>
      <c r="CW796" s="1189"/>
      <c r="CX796" s="1189"/>
      <c r="CY796" s="1189"/>
      <c r="CZ796" s="1189"/>
      <c r="DA796" s="1189"/>
      <c r="DB796" s="1189"/>
      <c r="DC796" s="1189"/>
      <c r="DD796" s="1189"/>
      <c r="DE796" s="1189"/>
      <c r="DF796" s="1189"/>
      <c r="DG796" s="1189"/>
      <c r="DH796" s="1189"/>
      <c r="DI796" s="1189"/>
      <c r="DJ796" s="1189"/>
      <c r="DK796" s="1189"/>
      <c r="DL796" s="1189"/>
      <c r="DM796" s="1189"/>
      <c r="DN796" s="1189"/>
      <c r="DO796" s="1189"/>
      <c r="DP796" s="1189"/>
      <c r="DQ796" s="1189"/>
      <c r="DR796" s="1189"/>
      <c r="DS796" s="1189"/>
      <c r="DT796" s="1189"/>
      <c r="DU796" s="1189"/>
      <c r="DV796" s="1189"/>
      <c r="DW796" s="1189"/>
      <c r="DX796" s="1189"/>
      <c r="DY796" s="1189"/>
      <c r="DZ796" s="1189"/>
      <c r="EA796" s="1189"/>
      <c r="EB796" s="1189"/>
      <c r="EC796" s="1189"/>
      <c r="ED796" s="1189"/>
      <c r="EE796" s="1189"/>
      <c r="EF796" s="1189"/>
      <c r="EG796" s="1189"/>
      <c r="EH796" s="1189"/>
      <c r="EI796" s="1189"/>
      <c r="EJ796" s="1189"/>
      <c r="EK796" s="1189"/>
      <c r="EL796" s="1189"/>
      <c r="EM796" s="1189"/>
      <c r="EN796" s="1189"/>
      <c r="EO796" s="1189"/>
      <c r="EP796" s="1189"/>
      <c r="EQ796" s="1189"/>
      <c r="ER796" s="1189"/>
      <c r="ES796" s="1189"/>
      <c r="ET796" s="1189"/>
      <c r="EU796" s="1189"/>
      <c r="EV796" s="1189"/>
      <c r="EW796" s="1189"/>
      <c r="EX796" s="1189"/>
      <c r="EY796" s="1189"/>
      <c r="EZ796" s="1189"/>
      <c r="FA796" s="1189"/>
      <c r="FB796" s="1189"/>
      <c r="FC796" s="1189"/>
      <c r="FD796" s="1189"/>
      <c r="FE796" s="1189"/>
      <c r="FF796" s="1189"/>
      <c r="FG796" s="1189"/>
      <c r="FH796" s="1189"/>
      <c r="FI796" s="1189"/>
      <c r="FJ796" s="1189"/>
      <c r="FK796" s="1189"/>
      <c r="FL796" s="1189"/>
      <c r="FM796" s="1189"/>
      <c r="FN796" s="1189"/>
      <c r="FO796" s="1189"/>
      <c r="FP796" s="1189"/>
      <c r="FQ796" s="1189"/>
      <c r="FR796" s="1189"/>
      <c r="FS796" s="1189"/>
      <c r="FT796" s="1189"/>
      <c r="FU796" s="1189"/>
      <c r="FV796" s="1189"/>
      <c r="FW796" s="1189"/>
      <c r="FX796" s="1189"/>
      <c r="FY796" s="1189"/>
      <c r="FZ796" s="1189"/>
      <c r="GA796" s="1189"/>
      <c r="GB796" s="1189"/>
      <c r="GC796" s="1189"/>
      <c r="GD796" s="1189"/>
      <c r="GE796" s="1189"/>
      <c r="GF796" s="1189"/>
      <c r="GG796" s="1189"/>
      <c r="GH796" s="1189"/>
      <c r="GI796" s="1189"/>
      <c r="GJ796" s="1189"/>
      <c r="GK796" s="1189"/>
      <c r="GL796" s="1189"/>
      <c r="GM796" s="1189"/>
      <c r="GN796" s="1189"/>
      <c r="GO796" s="1189"/>
      <c r="GP796" s="1189"/>
      <c r="GQ796" s="1189"/>
      <c r="GR796" s="1189"/>
      <c r="GS796" s="1189"/>
      <c r="GT796" s="1189"/>
      <c r="GU796" s="1189"/>
    </row>
    <row r="797" spans="1:203" s="1189" customFormat="1" ht="16.5" customHeight="1" outlineLevel="1" x14ac:dyDescent="0.2">
      <c r="A797" s="1307" t="s">
        <v>1112</v>
      </c>
      <c r="B797" s="1252" t="s">
        <v>572</v>
      </c>
      <c r="C797" s="1173" t="s">
        <v>32</v>
      </c>
      <c r="D797" s="1173">
        <v>97.34</v>
      </c>
      <c r="E797" s="1222">
        <v>6552</v>
      </c>
      <c r="F797" s="1223">
        <f t="shared" si="1192"/>
        <v>637771.68000000005</v>
      </c>
      <c r="G797" s="1222">
        <v>0</v>
      </c>
      <c r="H797" s="1223"/>
      <c r="I797" s="1223">
        <f t="shared" si="1193"/>
        <v>637771.68000000005</v>
      </c>
      <c r="J797" s="1223"/>
      <c r="K797" s="1224">
        <v>87.48</v>
      </c>
      <c r="L797" s="1225">
        <v>6552</v>
      </c>
      <c r="M797" s="1226">
        <f t="shared" si="1194"/>
        <v>573168.96000000008</v>
      </c>
      <c r="N797" s="1225">
        <v>0</v>
      </c>
      <c r="O797" s="1226"/>
      <c r="P797" s="1226">
        <f t="shared" si="1195"/>
        <v>573168.96000000008</v>
      </c>
      <c r="Q797" s="1224"/>
      <c r="R797" s="1225">
        <v>6552</v>
      </c>
      <c r="S797" s="1226">
        <f t="shared" si="1196"/>
        <v>0</v>
      </c>
      <c r="T797" s="1225">
        <v>0</v>
      </c>
      <c r="U797" s="1226"/>
      <c r="V797" s="1226">
        <f t="shared" si="1197"/>
        <v>0</v>
      </c>
      <c r="W797" s="1226">
        <f>D797-K797</f>
        <v>9.86</v>
      </c>
      <c r="X797" s="1225">
        <v>6552</v>
      </c>
      <c r="Y797" s="1226">
        <f t="shared" si="1198"/>
        <v>64602.719999999994</v>
      </c>
      <c r="Z797" s="1225">
        <v>0</v>
      </c>
      <c r="AA797" s="1226"/>
      <c r="AB797" s="1226">
        <f t="shared" si="1199"/>
        <v>64602.719999999994</v>
      </c>
      <c r="AC797" s="1224"/>
      <c r="AD797" s="1225">
        <v>6552</v>
      </c>
      <c r="AE797" s="1226">
        <f t="shared" si="1200"/>
        <v>0</v>
      </c>
      <c r="AF797" s="1225">
        <v>0</v>
      </c>
      <c r="AG797" s="1226"/>
      <c r="AH797" s="1226">
        <f t="shared" si="1201"/>
        <v>0</v>
      </c>
      <c r="AI797" s="1224"/>
      <c r="AJ797" s="1225">
        <v>6552</v>
      </c>
      <c r="AK797" s="1226">
        <f t="shared" si="1202"/>
        <v>0</v>
      </c>
      <c r="AL797" s="1225">
        <v>0</v>
      </c>
      <c r="AM797" s="1226"/>
      <c r="AN797" s="1226">
        <f t="shared" si="1203"/>
        <v>0</v>
      </c>
      <c r="AO797" s="1224"/>
      <c r="AP797" s="1225">
        <v>6552</v>
      </c>
      <c r="AQ797" s="1226">
        <f t="shared" si="1204"/>
        <v>0</v>
      </c>
      <c r="AR797" s="1225">
        <v>0</v>
      </c>
      <c r="AS797" s="1226"/>
      <c r="AT797" s="1226">
        <f t="shared" si="1205"/>
        <v>0</v>
      </c>
      <c r="AU797" s="1224"/>
      <c r="AV797" s="1225">
        <v>6552</v>
      </c>
      <c r="AW797" s="1226">
        <f t="shared" si="1206"/>
        <v>0</v>
      </c>
      <c r="AX797" s="1225">
        <v>0</v>
      </c>
      <c r="AY797" s="1226"/>
      <c r="AZ797" s="1226">
        <f t="shared" si="1207"/>
        <v>0</v>
      </c>
      <c r="BA797" s="1224"/>
      <c r="BB797" s="1222">
        <v>6552</v>
      </c>
      <c r="BC797" s="1223">
        <f t="shared" si="1208"/>
        <v>0</v>
      </c>
      <c r="BD797" s="1222">
        <v>0</v>
      </c>
      <c r="BE797" s="1223"/>
      <c r="BF797" s="1223">
        <f t="shared" si="1209"/>
        <v>0</v>
      </c>
      <c r="BG797" s="1223"/>
      <c r="BH797" s="1166">
        <f t="shared" si="1068"/>
        <v>97.34</v>
      </c>
      <c r="BI797" s="1222">
        <v>6552</v>
      </c>
      <c r="BJ797" s="1223">
        <f t="shared" si="1210"/>
        <v>637771.68000000005</v>
      </c>
      <c r="BK797" s="1222">
        <v>0</v>
      </c>
      <c r="BL797" s="1223"/>
      <c r="BM797" s="1223">
        <f t="shared" si="1211"/>
        <v>637771.68000000005</v>
      </c>
      <c r="BN797" s="1166">
        <f t="shared" si="1069"/>
        <v>0</v>
      </c>
      <c r="BO797" s="1222">
        <v>6552</v>
      </c>
      <c r="BP797" s="1223">
        <f t="shared" si="1212"/>
        <v>0</v>
      </c>
      <c r="BQ797" s="1222">
        <v>0</v>
      </c>
      <c r="BR797" s="1223"/>
      <c r="BS797" s="1223">
        <f t="shared" si="1213"/>
        <v>0</v>
      </c>
    </row>
    <row r="798" spans="1:203" s="1189" customFormat="1" ht="12.75" hidden="1" customHeight="1" outlineLevel="1" x14ac:dyDescent="0.2">
      <c r="A798" s="1307" t="s">
        <v>1113</v>
      </c>
      <c r="B798" s="1336" t="s">
        <v>573</v>
      </c>
      <c r="C798" s="1173" t="s">
        <v>32</v>
      </c>
      <c r="D798" s="1173">
        <v>97.34</v>
      </c>
      <c r="E798" s="1222">
        <v>6552</v>
      </c>
      <c r="F798" s="1223">
        <f t="shared" si="1192"/>
        <v>637771.68000000005</v>
      </c>
      <c r="G798" s="1222">
        <v>0</v>
      </c>
      <c r="H798" s="1223"/>
      <c r="I798" s="1223">
        <f t="shared" si="1193"/>
        <v>637771.68000000005</v>
      </c>
      <c r="J798" s="1223"/>
      <c r="K798" s="1224"/>
      <c r="L798" s="1225">
        <v>6552</v>
      </c>
      <c r="M798" s="1226">
        <f t="shared" si="1194"/>
        <v>0</v>
      </c>
      <c r="N798" s="1225">
        <v>0</v>
      </c>
      <c r="O798" s="1226"/>
      <c r="P798" s="1226">
        <f t="shared" si="1195"/>
        <v>0</v>
      </c>
      <c r="Q798" s="1224"/>
      <c r="R798" s="1225">
        <v>6552</v>
      </c>
      <c r="S798" s="1226">
        <f t="shared" si="1196"/>
        <v>0</v>
      </c>
      <c r="T798" s="1225">
        <v>0</v>
      </c>
      <c r="U798" s="1226"/>
      <c r="V798" s="1226">
        <f t="shared" si="1197"/>
        <v>0</v>
      </c>
      <c r="W798" s="1226"/>
      <c r="X798" s="1225">
        <v>6552</v>
      </c>
      <c r="Y798" s="1226">
        <f t="shared" si="1198"/>
        <v>0</v>
      </c>
      <c r="Z798" s="1225">
        <v>0</v>
      </c>
      <c r="AA798" s="1226"/>
      <c r="AB798" s="1226">
        <f t="shared" si="1199"/>
        <v>0</v>
      </c>
      <c r="AC798" s="1224"/>
      <c r="AD798" s="1225">
        <v>6552</v>
      </c>
      <c r="AE798" s="1226">
        <f t="shared" si="1200"/>
        <v>0</v>
      </c>
      <c r="AF798" s="1225">
        <v>0</v>
      </c>
      <c r="AG798" s="1226"/>
      <c r="AH798" s="1226">
        <f t="shared" si="1201"/>
        <v>0</v>
      </c>
      <c r="AI798" s="1224"/>
      <c r="AJ798" s="1225">
        <v>6552</v>
      </c>
      <c r="AK798" s="1226">
        <f t="shared" si="1202"/>
        <v>0</v>
      </c>
      <c r="AL798" s="1225">
        <v>0</v>
      </c>
      <c r="AM798" s="1226"/>
      <c r="AN798" s="1226">
        <f t="shared" si="1203"/>
        <v>0</v>
      </c>
      <c r="AO798" s="1224"/>
      <c r="AP798" s="1225">
        <v>6552</v>
      </c>
      <c r="AQ798" s="1226">
        <f t="shared" si="1204"/>
        <v>0</v>
      </c>
      <c r="AR798" s="1225">
        <v>0</v>
      </c>
      <c r="AS798" s="1226"/>
      <c r="AT798" s="1226">
        <f t="shared" si="1205"/>
        <v>0</v>
      </c>
      <c r="AU798" s="1224"/>
      <c r="AV798" s="1225">
        <v>6552</v>
      </c>
      <c r="AW798" s="1226">
        <f t="shared" si="1206"/>
        <v>0</v>
      </c>
      <c r="AX798" s="1225">
        <v>0</v>
      </c>
      <c r="AY798" s="1226"/>
      <c r="AZ798" s="1226">
        <f t="shared" si="1207"/>
        <v>0</v>
      </c>
      <c r="BA798" s="1224"/>
      <c r="BB798" s="1222">
        <v>6552</v>
      </c>
      <c r="BC798" s="1223">
        <f t="shared" si="1208"/>
        <v>0</v>
      </c>
      <c r="BD798" s="1222">
        <v>0</v>
      </c>
      <c r="BE798" s="1223"/>
      <c r="BF798" s="1223">
        <f t="shared" si="1209"/>
        <v>0</v>
      </c>
      <c r="BG798" s="1223"/>
      <c r="BH798" s="1166">
        <f t="shared" si="1068"/>
        <v>0</v>
      </c>
      <c r="BI798" s="1222">
        <v>6552</v>
      </c>
      <c r="BJ798" s="1223">
        <f t="shared" si="1210"/>
        <v>0</v>
      </c>
      <c r="BK798" s="1222">
        <v>0</v>
      </c>
      <c r="BL798" s="1223"/>
      <c r="BM798" s="1223">
        <f t="shared" si="1211"/>
        <v>0</v>
      </c>
      <c r="BN798" s="1166">
        <f t="shared" si="1069"/>
        <v>97.34</v>
      </c>
      <c r="BO798" s="1222">
        <v>6552</v>
      </c>
      <c r="BP798" s="1223">
        <f t="shared" si="1212"/>
        <v>637771.68000000005</v>
      </c>
      <c r="BQ798" s="1222">
        <v>0</v>
      </c>
      <c r="BR798" s="1223"/>
      <c r="BS798" s="1223">
        <f t="shared" si="1213"/>
        <v>637771.68000000005</v>
      </c>
    </row>
    <row r="799" spans="1:203" hidden="1" outlineLevel="1" x14ac:dyDescent="0.2">
      <c r="A799" s="1307" t="s">
        <v>1114</v>
      </c>
      <c r="B799" s="1228" t="s">
        <v>577</v>
      </c>
      <c r="C799" s="1173" t="s">
        <v>1261</v>
      </c>
      <c r="D799" s="1173">
        <v>1</v>
      </c>
      <c r="E799" s="1222">
        <v>124800</v>
      </c>
      <c r="F799" s="1223">
        <f t="shared" si="1192"/>
        <v>124800</v>
      </c>
      <c r="G799" s="1222">
        <v>49408</v>
      </c>
      <c r="H799" s="1223">
        <f>D799*G799</f>
        <v>49408</v>
      </c>
      <c r="I799" s="1223">
        <f t="shared" si="1193"/>
        <v>174208</v>
      </c>
      <c r="J799" s="1223"/>
      <c r="K799" s="1224">
        <v>1</v>
      </c>
      <c r="L799" s="1225">
        <v>124800</v>
      </c>
      <c r="M799" s="1226">
        <f t="shared" si="1194"/>
        <v>124800</v>
      </c>
      <c r="N799" s="1225">
        <v>49408</v>
      </c>
      <c r="O799" s="1226">
        <f>K799*N799</f>
        <v>49408</v>
      </c>
      <c r="P799" s="1226">
        <f t="shared" si="1195"/>
        <v>174208</v>
      </c>
      <c r="Q799" s="1224"/>
      <c r="R799" s="1225">
        <v>124800</v>
      </c>
      <c r="S799" s="1226">
        <f t="shared" si="1196"/>
        <v>0</v>
      </c>
      <c r="T799" s="1225">
        <v>49408</v>
      </c>
      <c r="U799" s="1226">
        <f>Q799*T799</f>
        <v>0</v>
      </c>
      <c r="V799" s="1226">
        <f t="shared" si="1197"/>
        <v>0</v>
      </c>
      <c r="W799" s="1226"/>
      <c r="X799" s="1225">
        <v>124800</v>
      </c>
      <c r="Y799" s="1226">
        <f t="shared" si="1198"/>
        <v>0</v>
      </c>
      <c r="Z799" s="1225">
        <v>49408</v>
      </c>
      <c r="AA799" s="1226">
        <f>W799*Z799</f>
        <v>0</v>
      </c>
      <c r="AB799" s="1226">
        <f t="shared" si="1199"/>
        <v>0</v>
      </c>
      <c r="AC799" s="1224"/>
      <c r="AD799" s="1225">
        <v>124800</v>
      </c>
      <c r="AE799" s="1226">
        <f t="shared" si="1200"/>
        <v>0</v>
      </c>
      <c r="AF799" s="1225">
        <v>49408</v>
      </c>
      <c r="AG799" s="1226">
        <f>AC799*AF799</f>
        <v>0</v>
      </c>
      <c r="AH799" s="1226">
        <f t="shared" si="1201"/>
        <v>0</v>
      </c>
      <c r="AI799" s="1224"/>
      <c r="AJ799" s="1225">
        <v>124800</v>
      </c>
      <c r="AK799" s="1226">
        <f t="shared" si="1202"/>
        <v>0</v>
      </c>
      <c r="AL799" s="1225">
        <v>49408</v>
      </c>
      <c r="AM799" s="1226">
        <f>AI799*AL799</f>
        <v>0</v>
      </c>
      <c r="AN799" s="1226">
        <f t="shared" si="1203"/>
        <v>0</v>
      </c>
      <c r="AO799" s="1224"/>
      <c r="AP799" s="1225">
        <v>124800</v>
      </c>
      <c r="AQ799" s="1226">
        <f t="shared" si="1204"/>
        <v>0</v>
      </c>
      <c r="AR799" s="1225">
        <v>49408</v>
      </c>
      <c r="AS799" s="1226">
        <f>AO799*AR799</f>
        <v>0</v>
      </c>
      <c r="AT799" s="1226">
        <f t="shared" si="1205"/>
        <v>0</v>
      </c>
      <c r="AU799" s="1224"/>
      <c r="AV799" s="1225">
        <v>124800</v>
      </c>
      <c r="AW799" s="1226">
        <f t="shared" si="1206"/>
        <v>0</v>
      </c>
      <c r="AX799" s="1225">
        <v>49408</v>
      </c>
      <c r="AY799" s="1226">
        <f>AU799*AX799</f>
        <v>0</v>
      </c>
      <c r="AZ799" s="1226">
        <f t="shared" si="1207"/>
        <v>0</v>
      </c>
      <c r="BA799" s="1224"/>
      <c r="BB799" s="1222">
        <v>124800</v>
      </c>
      <c r="BC799" s="1223">
        <f t="shared" si="1208"/>
        <v>0</v>
      </c>
      <c r="BD799" s="1222">
        <v>49408</v>
      </c>
      <c r="BE799" s="1223">
        <f>BA799*BD799</f>
        <v>0</v>
      </c>
      <c r="BF799" s="1223">
        <f t="shared" si="1209"/>
        <v>0</v>
      </c>
      <c r="BG799" s="1223"/>
      <c r="BH799" s="1166">
        <f t="shared" si="1068"/>
        <v>1</v>
      </c>
      <c r="BI799" s="1222">
        <v>124800</v>
      </c>
      <c r="BJ799" s="1223">
        <f t="shared" si="1210"/>
        <v>124800</v>
      </c>
      <c r="BK799" s="1222">
        <v>49408</v>
      </c>
      <c r="BL799" s="1223">
        <f>BH799*BK799</f>
        <v>49408</v>
      </c>
      <c r="BM799" s="1223">
        <f t="shared" si="1211"/>
        <v>174208</v>
      </c>
      <c r="BN799" s="1166">
        <f t="shared" si="1069"/>
        <v>0</v>
      </c>
      <c r="BO799" s="1222">
        <v>124800</v>
      </c>
      <c r="BP799" s="1223">
        <f t="shared" si="1212"/>
        <v>0</v>
      </c>
      <c r="BQ799" s="1222">
        <v>49408</v>
      </c>
      <c r="BR799" s="1223">
        <f>BN799*BQ799</f>
        <v>0</v>
      </c>
      <c r="BS799" s="1223">
        <f t="shared" si="1213"/>
        <v>0</v>
      </c>
    </row>
    <row r="800" spans="1:203" ht="28.5" outlineLevel="1" x14ac:dyDescent="0.2">
      <c r="A800" s="1307" t="s">
        <v>1877</v>
      </c>
      <c r="B800" s="1228" t="s">
        <v>1857</v>
      </c>
      <c r="C800" s="1173" t="s">
        <v>1261</v>
      </c>
      <c r="D800" s="1173">
        <v>80</v>
      </c>
      <c r="E800" s="1222">
        <v>1664</v>
      </c>
      <c r="F800" s="1223">
        <f t="shared" si="1192"/>
        <v>133120</v>
      </c>
      <c r="G800" s="1222">
        <v>150</v>
      </c>
      <c r="H800" s="1223">
        <f>D800*G800</f>
        <v>12000</v>
      </c>
      <c r="I800" s="1223">
        <f t="shared" si="1193"/>
        <v>145120</v>
      </c>
      <c r="J800" s="1223"/>
      <c r="K800" s="1224"/>
      <c r="L800" s="1225">
        <v>1664</v>
      </c>
      <c r="M800" s="1226">
        <f t="shared" si="1194"/>
        <v>0</v>
      </c>
      <c r="N800" s="1225">
        <v>150</v>
      </c>
      <c r="O800" s="1226">
        <f>K800*N800</f>
        <v>0</v>
      </c>
      <c r="P800" s="1226">
        <f t="shared" si="1195"/>
        <v>0</v>
      </c>
      <c r="Q800" s="1224"/>
      <c r="R800" s="1225">
        <v>1664</v>
      </c>
      <c r="S800" s="1226">
        <f t="shared" si="1196"/>
        <v>0</v>
      </c>
      <c r="T800" s="1225">
        <v>150</v>
      </c>
      <c r="U800" s="1226">
        <f>Q800*T800</f>
        <v>0</v>
      </c>
      <c r="V800" s="1226">
        <f t="shared" si="1197"/>
        <v>0</v>
      </c>
      <c r="W800" s="1226">
        <f>D800</f>
        <v>80</v>
      </c>
      <c r="X800" s="1225">
        <v>1664</v>
      </c>
      <c r="Y800" s="1226">
        <f t="shared" si="1198"/>
        <v>133120</v>
      </c>
      <c r="Z800" s="1225">
        <v>150</v>
      </c>
      <c r="AA800" s="1226">
        <f>W800*Z800</f>
        <v>12000</v>
      </c>
      <c r="AB800" s="1226">
        <f t="shared" si="1199"/>
        <v>145120</v>
      </c>
      <c r="AC800" s="1224"/>
      <c r="AD800" s="1225">
        <v>1664</v>
      </c>
      <c r="AE800" s="1226">
        <f t="shared" si="1200"/>
        <v>0</v>
      </c>
      <c r="AF800" s="1225">
        <v>150</v>
      </c>
      <c r="AG800" s="1226">
        <f>AC800*AF800</f>
        <v>0</v>
      </c>
      <c r="AH800" s="1226">
        <f t="shared" si="1201"/>
        <v>0</v>
      </c>
      <c r="AI800" s="1224"/>
      <c r="AJ800" s="1225">
        <v>1664</v>
      </c>
      <c r="AK800" s="1226">
        <f t="shared" si="1202"/>
        <v>0</v>
      </c>
      <c r="AL800" s="1225">
        <v>150</v>
      </c>
      <c r="AM800" s="1226">
        <f>AI800*AL800</f>
        <v>0</v>
      </c>
      <c r="AN800" s="1226">
        <f t="shared" si="1203"/>
        <v>0</v>
      </c>
      <c r="AO800" s="1224"/>
      <c r="AP800" s="1225">
        <v>1664</v>
      </c>
      <c r="AQ800" s="1226">
        <f t="shared" si="1204"/>
        <v>0</v>
      </c>
      <c r="AR800" s="1225">
        <v>150</v>
      </c>
      <c r="AS800" s="1226">
        <f>AO800*AR800</f>
        <v>0</v>
      </c>
      <c r="AT800" s="1226">
        <f t="shared" si="1205"/>
        <v>0</v>
      </c>
      <c r="AU800" s="1224"/>
      <c r="AV800" s="1225">
        <v>1664</v>
      </c>
      <c r="AW800" s="1226">
        <f t="shared" si="1206"/>
        <v>0</v>
      </c>
      <c r="AX800" s="1225">
        <v>150</v>
      </c>
      <c r="AY800" s="1226">
        <f>AU800*AX800</f>
        <v>0</v>
      </c>
      <c r="AZ800" s="1226">
        <f t="shared" si="1207"/>
        <v>0</v>
      </c>
      <c r="BA800" s="1224"/>
      <c r="BB800" s="1222">
        <v>1664</v>
      </c>
      <c r="BC800" s="1223">
        <f t="shared" si="1208"/>
        <v>0</v>
      </c>
      <c r="BD800" s="1222">
        <v>150</v>
      </c>
      <c r="BE800" s="1223">
        <f>BA800*BD800</f>
        <v>0</v>
      </c>
      <c r="BF800" s="1223">
        <f t="shared" si="1209"/>
        <v>0</v>
      </c>
      <c r="BG800" s="1223"/>
      <c r="BH800" s="1166">
        <f t="shared" si="1068"/>
        <v>80</v>
      </c>
      <c r="BI800" s="1222">
        <v>1664</v>
      </c>
      <c r="BJ800" s="1223">
        <f t="shared" si="1210"/>
        <v>133120</v>
      </c>
      <c r="BK800" s="1222">
        <v>150</v>
      </c>
      <c r="BL800" s="1223">
        <f>BH800*BK800</f>
        <v>12000</v>
      </c>
      <c r="BM800" s="1223">
        <f t="shared" si="1211"/>
        <v>145120</v>
      </c>
      <c r="BN800" s="1166">
        <f t="shared" si="1069"/>
        <v>0</v>
      </c>
      <c r="BO800" s="1222">
        <v>1664</v>
      </c>
      <c r="BP800" s="1223">
        <f t="shared" si="1212"/>
        <v>0</v>
      </c>
      <c r="BQ800" s="1222">
        <v>150</v>
      </c>
      <c r="BR800" s="1223">
        <f>BN800*BQ800</f>
        <v>0</v>
      </c>
      <c r="BS800" s="1223">
        <f t="shared" si="1213"/>
        <v>0</v>
      </c>
    </row>
    <row r="801" spans="1:203" ht="28.5" outlineLevel="1" x14ac:dyDescent="0.2">
      <c r="A801" s="1307" t="s">
        <v>1878</v>
      </c>
      <c r="B801" s="1228" t="s">
        <v>1859</v>
      </c>
      <c r="C801" s="1173" t="s">
        <v>32</v>
      </c>
      <c r="D801" s="1173">
        <v>195</v>
      </c>
      <c r="E801" s="1222">
        <v>2154</v>
      </c>
      <c r="F801" s="1223">
        <f t="shared" si="1192"/>
        <v>420030</v>
      </c>
      <c r="G801" s="1222">
        <v>2178</v>
      </c>
      <c r="H801" s="1223">
        <f>D801*G801</f>
        <v>424710</v>
      </c>
      <c r="I801" s="1223">
        <f t="shared" si="1193"/>
        <v>844740</v>
      </c>
      <c r="J801" s="1223"/>
      <c r="K801" s="1224"/>
      <c r="L801" s="1225">
        <v>2154</v>
      </c>
      <c r="M801" s="1226">
        <f t="shared" si="1194"/>
        <v>0</v>
      </c>
      <c r="N801" s="1225">
        <v>2178</v>
      </c>
      <c r="O801" s="1226">
        <f>K801*N801</f>
        <v>0</v>
      </c>
      <c r="P801" s="1226">
        <f t="shared" si="1195"/>
        <v>0</v>
      </c>
      <c r="Q801" s="1224"/>
      <c r="R801" s="1225">
        <v>2154</v>
      </c>
      <c r="S801" s="1226">
        <f t="shared" si="1196"/>
        <v>0</v>
      </c>
      <c r="T801" s="1225">
        <v>2178</v>
      </c>
      <c r="U801" s="1226">
        <f>Q801*T801</f>
        <v>0</v>
      </c>
      <c r="V801" s="1226">
        <f t="shared" si="1197"/>
        <v>0</v>
      </c>
      <c r="W801" s="1226">
        <f>D801</f>
        <v>195</v>
      </c>
      <c r="X801" s="1225">
        <v>2154</v>
      </c>
      <c r="Y801" s="1226">
        <f t="shared" si="1198"/>
        <v>420030</v>
      </c>
      <c r="Z801" s="1225">
        <v>2178</v>
      </c>
      <c r="AA801" s="1226">
        <f>W801*Z801</f>
        <v>424710</v>
      </c>
      <c r="AB801" s="1226">
        <f t="shared" si="1199"/>
        <v>844740</v>
      </c>
      <c r="AC801" s="1224"/>
      <c r="AD801" s="1225">
        <v>2154</v>
      </c>
      <c r="AE801" s="1226">
        <f t="shared" si="1200"/>
        <v>0</v>
      </c>
      <c r="AF801" s="1225">
        <v>2178</v>
      </c>
      <c r="AG801" s="1226">
        <f>AC801*AF801</f>
        <v>0</v>
      </c>
      <c r="AH801" s="1226">
        <f t="shared" si="1201"/>
        <v>0</v>
      </c>
      <c r="AI801" s="1224"/>
      <c r="AJ801" s="1225">
        <v>2154</v>
      </c>
      <c r="AK801" s="1226">
        <f t="shared" si="1202"/>
        <v>0</v>
      </c>
      <c r="AL801" s="1225">
        <v>2178</v>
      </c>
      <c r="AM801" s="1226">
        <f>AI801*AL801</f>
        <v>0</v>
      </c>
      <c r="AN801" s="1226">
        <f t="shared" si="1203"/>
        <v>0</v>
      </c>
      <c r="AO801" s="1224"/>
      <c r="AP801" s="1225">
        <v>2154</v>
      </c>
      <c r="AQ801" s="1226">
        <f t="shared" si="1204"/>
        <v>0</v>
      </c>
      <c r="AR801" s="1225">
        <v>2178</v>
      </c>
      <c r="AS801" s="1226">
        <f>AO801*AR801</f>
        <v>0</v>
      </c>
      <c r="AT801" s="1226">
        <f t="shared" si="1205"/>
        <v>0</v>
      </c>
      <c r="AU801" s="1224"/>
      <c r="AV801" s="1225">
        <v>2154</v>
      </c>
      <c r="AW801" s="1226">
        <f t="shared" si="1206"/>
        <v>0</v>
      </c>
      <c r="AX801" s="1225">
        <v>2178</v>
      </c>
      <c r="AY801" s="1226">
        <f>AU801*AX801</f>
        <v>0</v>
      </c>
      <c r="AZ801" s="1226">
        <f t="shared" si="1207"/>
        <v>0</v>
      </c>
      <c r="BA801" s="1224"/>
      <c r="BB801" s="1222">
        <v>2154</v>
      </c>
      <c r="BC801" s="1223">
        <f t="shared" si="1208"/>
        <v>0</v>
      </c>
      <c r="BD801" s="1222">
        <v>2178</v>
      </c>
      <c r="BE801" s="1223">
        <f>BA801*BD801</f>
        <v>0</v>
      </c>
      <c r="BF801" s="1223">
        <f t="shared" si="1209"/>
        <v>0</v>
      </c>
      <c r="BG801" s="1223"/>
      <c r="BH801" s="1166">
        <f t="shared" si="1068"/>
        <v>195</v>
      </c>
      <c r="BI801" s="1222">
        <v>2154</v>
      </c>
      <c r="BJ801" s="1223">
        <f t="shared" si="1210"/>
        <v>420030</v>
      </c>
      <c r="BK801" s="1222">
        <v>2178</v>
      </c>
      <c r="BL801" s="1223">
        <f>BH801*BK801</f>
        <v>424710</v>
      </c>
      <c r="BM801" s="1223">
        <f t="shared" si="1211"/>
        <v>844740</v>
      </c>
      <c r="BN801" s="1166">
        <f t="shared" si="1069"/>
        <v>0</v>
      </c>
      <c r="BO801" s="1222">
        <v>2154</v>
      </c>
      <c r="BP801" s="1223">
        <f t="shared" si="1212"/>
        <v>0</v>
      </c>
      <c r="BQ801" s="1222">
        <v>2178</v>
      </c>
      <c r="BR801" s="1223">
        <f>BN801*BQ801</f>
        <v>0</v>
      </c>
      <c r="BS801" s="1223">
        <f t="shared" si="1213"/>
        <v>0</v>
      </c>
    </row>
    <row r="802" spans="1:203" ht="15" outlineLevel="1" x14ac:dyDescent="0.2">
      <c r="A802" s="1308" t="s">
        <v>1879</v>
      </c>
      <c r="B802" s="1221" t="s">
        <v>1842</v>
      </c>
      <c r="C802" s="1173"/>
      <c r="D802" s="1173"/>
      <c r="E802" s="1222">
        <v>0</v>
      </c>
      <c r="F802" s="1212"/>
      <c r="G802" s="1222">
        <v>0</v>
      </c>
      <c r="H802" s="1212"/>
      <c r="I802" s="1223"/>
      <c r="J802" s="1223"/>
      <c r="K802" s="1224"/>
      <c r="L802" s="1225">
        <v>0</v>
      </c>
      <c r="M802" s="1196"/>
      <c r="N802" s="1225">
        <v>0</v>
      </c>
      <c r="O802" s="1196"/>
      <c r="P802" s="1226"/>
      <c r="Q802" s="1224"/>
      <c r="R802" s="1225">
        <v>0</v>
      </c>
      <c r="S802" s="1196"/>
      <c r="T802" s="1225">
        <v>0</v>
      </c>
      <c r="U802" s="1196"/>
      <c r="V802" s="1226"/>
      <c r="W802" s="1226"/>
      <c r="X802" s="1225"/>
      <c r="Y802" s="1196"/>
      <c r="Z802" s="1225"/>
      <c r="AA802" s="1196"/>
      <c r="AB802" s="1226"/>
      <c r="AC802" s="1224"/>
      <c r="AD802" s="1225">
        <v>0</v>
      </c>
      <c r="AE802" s="1196"/>
      <c r="AF802" s="1225">
        <v>0</v>
      </c>
      <c r="AG802" s="1196"/>
      <c r="AH802" s="1226"/>
      <c r="AI802" s="1224"/>
      <c r="AJ802" s="1225">
        <v>0</v>
      </c>
      <c r="AK802" s="1196"/>
      <c r="AL802" s="1225">
        <v>0</v>
      </c>
      <c r="AM802" s="1196"/>
      <c r="AN802" s="1226"/>
      <c r="AO802" s="1224"/>
      <c r="AP802" s="1225">
        <v>0</v>
      </c>
      <c r="AQ802" s="1196"/>
      <c r="AR802" s="1225">
        <v>0</v>
      </c>
      <c r="AS802" s="1196"/>
      <c r="AT802" s="1226"/>
      <c r="AU802" s="1224"/>
      <c r="AV802" s="1225">
        <v>0</v>
      </c>
      <c r="AW802" s="1196"/>
      <c r="AX802" s="1225">
        <v>0</v>
      </c>
      <c r="AY802" s="1196"/>
      <c r="AZ802" s="1226"/>
      <c r="BA802" s="1224"/>
      <c r="BB802" s="1222">
        <v>0</v>
      </c>
      <c r="BC802" s="1212"/>
      <c r="BD802" s="1222">
        <v>0</v>
      </c>
      <c r="BE802" s="1212"/>
      <c r="BF802" s="1223"/>
      <c r="BG802" s="1223"/>
      <c r="BH802" s="1166">
        <f t="shared" ref="BH802:BH828" si="1214">K802+Q802+W802+AC802+AI802+AO802+AU802+BA802</f>
        <v>0</v>
      </c>
      <c r="BI802" s="1222">
        <v>0</v>
      </c>
      <c r="BJ802" s="1212"/>
      <c r="BK802" s="1222">
        <v>0</v>
      </c>
      <c r="BL802" s="1212"/>
      <c r="BM802" s="1223"/>
      <c r="BN802" s="1166">
        <f t="shared" ref="BN802:BN827" si="1215">D802-BH802</f>
        <v>0</v>
      </c>
      <c r="BO802" s="1222">
        <v>0</v>
      </c>
      <c r="BP802" s="1212"/>
      <c r="BQ802" s="1222">
        <v>0</v>
      </c>
      <c r="BR802" s="1212"/>
      <c r="BS802" s="1223"/>
    </row>
    <row r="803" spans="1:203" s="1365" customFormat="1" ht="15" hidden="1" outlineLevel="1" x14ac:dyDescent="0.2">
      <c r="A803" s="1333" t="s">
        <v>1880</v>
      </c>
      <c r="B803" s="1252" t="s">
        <v>1557</v>
      </c>
      <c r="C803" s="1226" t="s">
        <v>1189</v>
      </c>
      <c r="D803" s="1334">
        <f>D804*1.47</f>
        <v>121.31910000000001</v>
      </c>
      <c r="E803" s="1222">
        <v>1590</v>
      </c>
      <c r="F803" s="1223">
        <f>D803*E803</f>
        <v>192897.36900000001</v>
      </c>
      <c r="G803" s="1222">
        <v>0</v>
      </c>
      <c r="H803" s="1296"/>
      <c r="I803" s="1223">
        <f>E803*D803+G803*D803</f>
        <v>192897.36900000001</v>
      </c>
      <c r="J803" s="1223"/>
      <c r="K803" s="1335"/>
      <c r="L803" s="1225">
        <v>1590</v>
      </c>
      <c r="M803" s="1226">
        <f>K803*L803</f>
        <v>0</v>
      </c>
      <c r="N803" s="1225">
        <v>0</v>
      </c>
      <c r="O803" s="1198"/>
      <c r="P803" s="1226">
        <f>L803*K803+N803*K803</f>
        <v>0</v>
      </c>
      <c r="Q803" s="1335"/>
      <c r="R803" s="1225">
        <v>1590</v>
      </c>
      <c r="S803" s="1226">
        <f>Q803*R803</f>
        <v>0</v>
      </c>
      <c r="T803" s="1225">
        <v>0</v>
      </c>
      <c r="U803" s="1198"/>
      <c r="V803" s="1226">
        <f>R803*Q803+T803*Q803</f>
        <v>0</v>
      </c>
      <c r="W803" s="1334"/>
      <c r="X803" s="1225">
        <v>1590</v>
      </c>
      <c r="Y803" s="1226">
        <f>W803*X803</f>
        <v>0</v>
      </c>
      <c r="Z803" s="1225">
        <v>0</v>
      </c>
      <c r="AA803" s="1198"/>
      <c r="AB803" s="1226">
        <f>X803*W803+Z803*W803</f>
        <v>0</v>
      </c>
      <c r="AC803" s="1335"/>
      <c r="AD803" s="1225">
        <v>1590</v>
      </c>
      <c r="AE803" s="1226">
        <f>AC803*AD803</f>
        <v>0</v>
      </c>
      <c r="AF803" s="1225">
        <v>0</v>
      </c>
      <c r="AG803" s="1198"/>
      <c r="AH803" s="1226">
        <f>AD803*AC803+AF803*AC803</f>
        <v>0</v>
      </c>
      <c r="AI803" s="1335"/>
      <c r="AJ803" s="1225">
        <v>1590</v>
      </c>
      <c r="AK803" s="1226">
        <f>AI803*AJ803</f>
        <v>0</v>
      </c>
      <c r="AL803" s="1225">
        <v>0</v>
      </c>
      <c r="AM803" s="1198"/>
      <c r="AN803" s="1226">
        <f>AJ803*AI803+AL803*AI803</f>
        <v>0</v>
      </c>
      <c r="AO803" s="1335"/>
      <c r="AP803" s="1225">
        <v>1590</v>
      </c>
      <c r="AQ803" s="1226">
        <f>AO803*AP803</f>
        <v>0</v>
      </c>
      <c r="AR803" s="1225">
        <v>0</v>
      </c>
      <c r="AS803" s="1198"/>
      <c r="AT803" s="1226">
        <f>AP803*AO803+AR803*AO803</f>
        <v>0</v>
      </c>
      <c r="AU803" s="1335"/>
      <c r="AV803" s="1225">
        <v>1590</v>
      </c>
      <c r="AW803" s="1226">
        <f>AU803*AV803</f>
        <v>0</v>
      </c>
      <c r="AX803" s="1225">
        <v>0</v>
      </c>
      <c r="AY803" s="1198"/>
      <c r="AZ803" s="1226">
        <f>AV803*AU803+AX803*AU803</f>
        <v>0</v>
      </c>
      <c r="BA803" s="1335"/>
      <c r="BB803" s="1222">
        <v>1590</v>
      </c>
      <c r="BC803" s="1223">
        <f>BA803*BB803</f>
        <v>0</v>
      </c>
      <c r="BD803" s="1222">
        <v>0</v>
      </c>
      <c r="BE803" s="1296"/>
      <c r="BF803" s="1223">
        <f>BB803*BA803+BD803*BA803</f>
        <v>0</v>
      </c>
      <c r="BG803" s="1223"/>
      <c r="BH803" s="1166">
        <f t="shared" si="1214"/>
        <v>0</v>
      </c>
      <c r="BI803" s="1222">
        <v>1590</v>
      </c>
      <c r="BJ803" s="1223">
        <f>BH803*BI803</f>
        <v>0</v>
      </c>
      <c r="BK803" s="1222">
        <v>0</v>
      </c>
      <c r="BL803" s="1296"/>
      <c r="BM803" s="1223">
        <f>BI803*BH803+BK803*BH803</f>
        <v>0</v>
      </c>
      <c r="BN803" s="1166">
        <f t="shared" si="1215"/>
        <v>121.31910000000001</v>
      </c>
      <c r="BO803" s="1222">
        <v>1590</v>
      </c>
      <c r="BP803" s="1223">
        <f>BN803*BO803</f>
        <v>192897.36900000001</v>
      </c>
      <c r="BQ803" s="1222">
        <v>0</v>
      </c>
      <c r="BR803" s="1296"/>
      <c r="BS803" s="1223">
        <f>BO803*BN803+BQ803*BN803</f>
        <v>192897.36900000001</v>
      </c>
      <c r="BT803" s="1189"/>
      <c r="BU803" s="1189"/>
      <c r="BV803" s="1189"/>
      <c r="BW803" s="1189"/>
      <c r="BX803" s="1189"/>
      <c r="BY803" s="1189"/>
      <c r="BZ803" s="1189"/>
      <c r="CA803" s="1189"/>
      <c r="CB803" s="1189"/>
      <c r="CC803" s="1189"/>
      <c r="CD803" s="1189"/>
      <c r="CE803" s="1189"/>
      <c r="CF803" s="1189"/>
      <c r="CG803" s="1189"/>
      <c r="CH803" s="1189"/>
      <c r="CI803" s="1189"/>
      <c r="CJ803" s="1189"/>
      <c r="CK803" s="1189"/>
      <c r="CL803" s="1189"/>
      <c r="CM803" s="1189"/>
      <c r="CN803" s="1189"/>
      <c r="CO803" s="1189"/>
      <c r="CP803" s="1189"/>
      <c r="CQ803" s="1189"/>
      <c r="CR803" s="1189"/>
      <c r="CS803" s="1189"/>
      <c r="CT803" s="1189"/>
      <c r="CU803" s="1189"/>
      <c r="CV803" s="1189"/>
      <c r="CW803" s="1189"/>
      <c r="CX803" s="1189"/>
      <c r="CY803" s="1189"/>
      <c r="CZ803" s="1189"/>
      <c r="DA803" s="1189"/>
      <c r="DB803" s="1189"/>
      <c r="DC803" s="1189"/>
      <c r="DD803" s="1189"/>
      <c r="DE803" s="1189"/>
      <c r="DF803" s="1189"/>
      <c r="DG803" s="1189"/>
      <c r="DH803" s="1189"/>
      <c r="DI803" s="1189"/>
      <c r="DJ803" s="1189"/>
      <c r="DK803" s="1189"/>
      <c r="DL803" s="1189"/>
      <c r="DM803" s="1189"/>
      <c r="DN803" s="1189"/>
      <c r="DO803" s="1189"/>
      <c r="DP803" s="1189"/>
      <c r="DQ803" s="1189"/>
      <c r="DR803" s="1189"/>
      <c r="DS803" s="1189"/>
      <c r="DT803" s="1189"/>
      <c r="DU803" s="1189"/>
      <c r="DV803" s="1189"/>
      <c r="DW803" s="1189"/>
      <c r="DX803" s="1189"/>
      <c r="DY803" s="1189"/>
      <c r="DZ803" s="1189"/>
      <c r="EA803" s="1189"/>
      <c r="EB803" s="1189"/>
      <c r="EC803" s="1189"/>
      <c r="ED803" s="1189"/>
      <c r="EE803" s="1189"/>
      <c r="EF803" s="1189"/>
      <c r="EG803" s="1189"/>
      <c r="EH803" s="1189"/>
      <c r="EI803" s="1189"/>
      <c r="EJ803" s="1189"/>
      <c r="EK803" s="1189"/>
      <c r="EL803" s="1189"/>
      <c r="EM803" s="1189"/>
      <c r="EN803" s="1189"/>
      <c r="EO803" s="1189"/>
      <c r="EP803" s="1189"/>
      <c r="EQ803" s="1189"/>
      <c r="ER803" s="1189"/>
      <c r="ES803" s="1189"/>
      <c r="ET803" s="1189"/>
      <c r="EU803" s="1189"/>
      <c r="EV803" s="1189"/>
      <c r="EW803" s="1189"/>
      <c r="EX803" s="1189"/>
      <c r="EY803" s="1189"/>
      <c r="EZ803" s="1189"/>
      <c r="FA803" s="1189"/>
      <c r="FB803" s="1189"/>
      <c r="FC803" s="1189"/>
      <c r="FD803" s="1189"/>
      <c r="FE803" s="1189"/>
      <c r="FF803" s="1189"/>
      <c r="FG803" s="1189"/>
      <c r="FH803" s="1189"/>
      <c r="FI803" s="1189"/>
      <c r="FJ803" s="1189"/>
      <c r="FK803" s="1189"/>
      <c r="FL803" s="1189"/>
      <c r="FM803" s="1189"/>
      <c r="FN803" s="1189"/>
      <c r="FO803" s="1189"/>
      <c r="FP803" s="1189"/>
      <c r="FQ803" s="1189"/>
      <c r="FR803" s="1189"/>
      <c r="FS803" s="1189"/>
      <c r="FT803" s="1189"/>
      <c r="FU803" s="1189"/>
      <c r="FV803" s="1189"/>
      <c r="FW803" s="1189"/>
      <c r="FX803" s="1189"/>
      <c r="FY803" s="1189"/>
      <c r="FZ803" s="1189"/>
      <c r="GA803" s="1189"/>
      <c r="GB803" s="1189"/>
      <c r="GC803" s="1189"/>
      <c r="GD803" s="1189"/>
      <c r="GE803" s="1189"/>
      <c r="GF803" s="1189"/>
      <c r="GG803" s="1189"/>
      <c r="GH803" s="1189"/>
      <c r="GI803" s="1189"/>
      <c r="GJ803" s="1189"/>
      <c r="GK803" s="1189"/>
      <c r="GL803" s="1189"/>
      <c r="GM803" s="1189"/>
      <c r="GN803" s="1189"/>
      <c r="GO803" s="1189"/>
      <c r="GP803" s="1189"/>
      <c r="GQ803" s="1189"/>
      <c r="GR803" s="1189"/>
      <c r="GS803" s="1189"/>
      <c r="GT803" s="1189"/>
      <c r="GU803" s="1189"/>
    </row>
    <row r="804" spans="1:203" s="1189" customFormat="1" hidden="1" outlineLevel="1" x14ac:dyDescent="0.2">
      <c r="A804" s="1307" t="s">
        <v>1104</v>
      </c>
      <c r="B804" s="1228" t="s">
        <v>1843</v>
      </c>
      <c r="C804" s="1173" t="s">
        <v>1189</v>
      </c>
      <c r="D804" s="1173">
        <v>82.53</v>
      </c>
      <c r="E804" s="1222">
        <v>19422</v>
      </c>
      <c r="F804" s="1223">
        <f>D804*E804</f>
        <v>1602897.66</v>
      </c>
      <c r="G804" s="1222">
        <v>0</v>
      </c>
      <c r="H804" s="1223"/>
      <c r="I804" s="1223">
        <f>E804*D804+G804*D804</f>
        <v>1602897.66</v>
      </c>
      <c r="J804" s="1223"/>
      <c r="K804" s="1224">
        <v>67.930000000000007</v>
      </c>
      <c r="L804" s="1225">
        <v>19422</v>
      </c>
      <c r="M804" s="1226">
        <f>K804*L804</f>
        <v>1319336.4600000002</v>
      </c>
      <c r="N804" s="1225">
        <v>0</v>
      </c>
      <c r="O804" s="1226"/>
      <c r="P804" s="1226">
        <f>L804*K804+N804*K804</f>
        <v>1319336.4600000002</v>
      </c>
      <c r="Q804" s="1224"/>
      <c r="R804" s="1225">
        <v>19422</v>
      </c>
      <c r="S804" s="1226">
        <f>Q804*R804</f>
        <v>0</v>
      </c>
      <c r="T804" s="1225">
        <v>0</v>
      </c>
      <c r="U804" s="1226"/>
      <c r="V804" s="1226">
        <f>R804*Q804+T804*Q804</f>
        <v>0</v>
      </c>
      <c r="W804" s="1226"/>
      <c r="X804" s="1225">
        <v>19422</v>
      </c>
      <c r="Y804" s="1226">
        <f>W804*X804</f>
        <v>0</v>
      </c>
      <c r="Z804" s="1225">
        <v>0</v>
      </c>
      <c r="AA804" s="1226"/>
      <c r="AB804" s="1226">
        <f>X804*W804+Z804*W804</f>
        <v>0</v>
      </c>
      <c r="AC804" s="1224"/>
      <c r="AD804" s="1225">
        <v>19422</v>
      </c>
      <c r="AE804" s="1226">
        <f>AC804*AD804</f>
        <v>0</v>
      </c>
      <c r="AF804" s="1225">
        <v>0</v>
      </c>
      <c r="AG804" s="1226"/>
      <c r="AH804" s="1226">
        <f>AD804*AC804+AF804*AC804</f>
        <v>0</v>
      </c>
      <c r="AI804" s="1224"/>
      <c r="AJ804" s="1225">
        <v>19422</v>
      </c>
      <c r="AK804" s="1226">
        <f>AI804*AJ804</f>
        <v>0</v>
      </c>
      <c r="AL804" s="1225">
        <v>0</v>
      </c>
      <c r="AM804" s="1226"/>
      <c r="AN804" s="1226">
        <f>AJ804*AI804+AL804*AI804</f>
        <v>0</v>
      </c>
      <c r="AO804" s="1224"/>
      <c r="AP804" s="1225">
        <v>19422</v>
      </c>
      <c r="AQ804" s="1226">
        <f>AO804*AP804</f>
        <v>0</v>
      </c>
      <c r="AR804" s="1225">
        <v>0</v>
      </c>
      <c r="AS804" s="1226"/>
      <c r="AT804" s="1226">
        <f>AP804*AO804+AR804*AO804</f>
        <v>0</v>
      </c>
      <c r="AU804" s="1224"/>
      <c r="AV804" s="1225">
        <v>19422</v>
      </c>
      <c r="AW804" s="1226">
        <f>AU804*AV804</f>
        <v>0</v>
      </c>
      <c r="AX804" s="1225">
        <v>0</v>
      </c>
      <c r="AY804" s="1226"/>
      <c r="AZ804" s="1226">
        <f>AV804*AU804+AX804*AU804</f>
        <v>0</v>
      </c>
      <c r="BA804" s="1224"/>
      <c r="BB804" s="1222">
        <v>19422</v>
      </c>
      <c r="BC804" s="1223">
        <f>BA804*BB804</f>
        <v>0</v>
      </c>
      <c r="BD804" s="1222">
        <v>0</v>
      </c>
      <c r="BE804" s="1223"/>
      <c r="BF804" s="1223">
        <f>BB804*BA804+BD804*BA804</f>
        <v>0</v>
      </c>
      <c r="BG804" s="1223"/>
      <c r="BH804" s="1166">
        <f t="shared" si="1214"/>
        <v>67.930000000000007</v>
      </c>
      <c r="BI804" s="1222">
        <v>19422</v>
      </c>
      <c r="BJ804" s="1223">
        <f>BH804*BI804</f>
        <v>1319336.4600000002</v>
      </c>
      <c r="BK804" s="1222">
        <v>0</v>
      </c>
      <c r="BL804" s="1223"/>
      <c r="BM804" s="1223">
        <f>BI804*BH804+BK804*BH804</f>
        <v>1319336.4600000002</v>
      </c>
      <c r="BN804" s="1166">
        <f t="shared" si="1215"/>
        <v>14.599999999999994</v>
      </c>
      <c r="BO804" s="1222">
        <v>19422</v>
      </c>
      <c r="BP804" s="1223">
        <f>BN804*BO804</f>
        <v>283561.1999999999</v>
      </c>
      <c r="BQ804" s="1222">
        <v>0</v>
      </c>
      <c r="BR804" s="1223"/>
      <c r="BS804" s="1223">
        <f>BO804*BN804+BQ804*BN804</f>
        <v>283561.1999999999</v>
      </c>
    </row>
    <row r="805" spans="1:203" s="1236" customFormat="1" ht="28.5" hidden="1" outlineLevel="1" x14ac:dyDescent="0.2">
      <c r="A805" s="1307" t="s">
        <v>1105</v>
      </c>
      <c r="B805" s="1228" t="s">
        <v>565</v>
      </c>
      <c r="C805" s="1173" t="s">
        <v>1189</v>
      </c>
      <c r="D805" s="1173">
        <v>133.19</v>
      </c>
      <c r="E805" s="1178">
        <v>2405</v>
      </c>
      <c r="F805" s="1223">
        <f>D805*E805</f>
        <v>320321.95</v>
      </c>
      <c r="G805" s="1178">
        <v>0</v>
      </c>
      <c r="H805" s="1223"/>
      <c r="I805" s="1169">
        <f>E805*D805+G805*D805</f>
        <v>320321.95</v>
      </c>
      <c r="J805" s="1169"/>
      <c r="K805" s="1224">
        <v>75.48</v>
      </c>
      <c r="L805" s="1180">
        <v>2405</v>
      </c>
      <c r="M805" s="1226">
        <f>K805*L805</f>
        <v>181529.40000000002</v>
      </c>
      <c r="N805" s="1180">
        <v>0</v>
      </c>
      <c r="O805" s="1226"/>
      <c r="P805" s="1173">
        <f>L805*K805+N805*K805</f>
        <v>181529.40000000002</v>
      </c>
      <c r="Q805" s="1224"/>
      <c r="R805" s="1180">
        <v>2405</v>
      </c>
      <c r="S805" s="1226">
        <f>Q805*R805</f>
        <v>0</v>
      </c>
      <c r="T805" s="1180">
        <v>0</v>
      </c>
      <c r="U805" s="1226"/>
      <c r="V805" s="1173">
        <f>R805*Q805+T805*Q805</f>
        <v>0</v>
      </c>
      <c r="W805" s="1226"/>
      <c r="X805" s="1180">
        <v>2405</v>
      </c>
      <c r="Y805" s="1226">
        <f>W805*X805</f>
        <v>0</v>
      </c>
      <c r="Z805" s="1180">
        <v>0</v>
      </c>
      <c r="AA805" s="1226"/>
      <c r="AB805" s="1173">
        <f>X805*W805+Z805*W805</f>
        <v>0</v>
      </c>
      <c r="AC805" s="1224"/>
      <c r="AD805" s="1180">
        <v>2405</v>
      </c>
      <c r="AE805" s="1226">
        <f>AC805*AD805</f>
        <v>0</v>
      </c>
      <c r="AF805" s="1180">
        <v>0</v>
      </c>
      <c r="AG805" s="1226"/>
      <c r="AH805" s="1173">
        <f>AD805*AC805+AF805*AC805</f>
        <v>0</v>
      </c>
      <c r="AI805" s="1224"/>
      <c r="AJ805" s="1180">
        <v>2405</v>
      </c>
      <c r="AK805" s="1226">
        <f>AI805*AJ805</f>
        <v>0</v>
      </c>
      <c r="AL805" s="1180">
        <v>0</v>
      </c>
      <c r="AM805" s="1226"/>
      <c r="AN805" s="1173">
        <f>AJ805*AI805+AL805*AI805</f>
        <v>0</v>
      </c>
      <c r="AO805" s="1224"/>
      <c r="AP805" s="1180">
        <v>2405</v>
      </c>
      <c r="AQ805" s="1226">
        <f>AO805*AP805</f>
        <v>0</v>
      </c>
      <c r="AR805" s="1180">
        <v>0</v>
      </c>
      <c r="AS805" s="1226"/>
      <c r="AT805" s="1173">
        <f>AP805*AO805+AR805*AO805</f>
        <v>0</v>
      </c>
      <c r="AU805" s="1224"/>
      <c r="AV805" s="1180">
        <v>2405</v>
      </c>
      <c r="AW805" s="1226">
        <f>AU805*AV805</f>
        <v>0</v>
      </c>
      <c r="AX805" s="1180">
        <v>0</v>
      </c>
      <c r="AY805" s="1226"/>
      <c r="AZ805" s="1173">
        <f>AV805*AU805+AX805*AU805</f>
        <v>0</v>
      </c>
      <c r="BA805" s="1224"/>
      <c r="BB805" s="1178">
        <v>2405</v>
      </c>
      <c r="BC805" s="1223">
        <f>BA805*BB805</f>
        <v>0</v>
      </c>
      <c r="BD805" s="1178">
        <v>0</v>
      </c>
      <c r="BE805" s="1223"/>
      <c r="BF805" s="1169">
        <f>BB805*BA805+BD805*BA805</f>
        <v>0</v>
      </c>
      <c r="BG805" s="1169"/>
      <c r="BH805" s="1166">
        <f t="shared" si="1214"/>
        <v>75.48</v>
      </c>
      <c r="BI805" s="1178">
        <v>2405</v>
      </c>
      <c r="BJ805" s="1223">
        <f>BH805*BI805</f>
        <v>181529.40000000002</v>
      </c>
      <c r="BK805" s="1178">
        <v>0</v>
      </c>
      <c r="BL805" s="1223"/>
      <c r="BM805" s="1169">
        <f>BI805*BH805+BK805*BH805</f>
        <v>181529.40000000002</v>
      </c>
      <c r="BN805" s="1166">
        <f t="shared" si="1215"/>
        <v>57.709999999999994</v>
      </c>
      <c r="BO805" s="1178">
        <v>2405</v>
      </c>
      <c r="BP805" s="1223">
        <f>BN805*BO805</f>
        <v>138792.54999999999</v>
      </c>
      <c r="BQ805" s="1178">
        <v>0</v>
      </c>
      <c r="BR805" s="1223"/>
      <c r="BS805" s="1169">
        <f>BO805*BN805+BQ805*BN805</f>
        <v>138792.54999999999</v>
      </c>
      <c r="BT805" s="1189"/>
      <c r="BU805" s="1189"/>
      <c r="BV805" s="1189"/>
      <c r="BW805" s="1189"/>
      <c r="BX805" s="1189"/>
      <c r="BY805" s="1189"/>
      <c r="BZ805" s="1189"/>
      <c r="CA805" s="1189"/>
      <c r="CB805" s="1189"/>
      <c r="CC805" s="1189"/>
      <c r="CD805" s="1189"/>
      <c r="CE805" s="1189"/>
      <c r="CF805" s="1189"/>
      <c r="CG805" s="1189"/>
      <c r="CH805" s="1189"/>
      <c r="CI805" s="1189"/>
      <c r="CJ805" s="1189"/>
      <c r="CK805" s="1189"/>
      <c r="CL805" s="1189"/>
      <c r="CM805" s="1189"/>
      <c r="CN805" s="1189"/>
      <c r="CO805" s="1189"/>
      <c r="CP805" s="1189"/>
      <c r="CQ805" s="1189"/>
      <c r="CR805" s="1189"/>
      <c r="CS805" s="1189"/>
      <c r="CT805" s="1189"/>
      <c r="CU805" s="1189"/>
      <c r="CV805" s="1189"/>
      <c r="CW805" s="1189"/>
      <c r="CX805" s="1189"/>
      <c r="CY805" s="1189"/>
      <c r="CZ805" s="1189"/>
      <c r="DA805" s="1189"/>
      <c r="DB805" s="1189"/>
      <c r="DC805" s="1189"/>
      <c r="DD805" s="1189"/>
      <c r="DE805" s="1189"/>
      <c r="DF805" s="1189"/>
      <c r="DG805" s="1189"/>
      <c r="DH805" s="1189"/>
      <c r="DI805" s="1189"/>
      <c r="DJ805" s="1189"/>
      <c r="DK805" s="1189"/>
      <c r="DL805" s="1189"/>
      <c r="DM805" s="1189"/>
      <c r="DN805" s="1189"/>
      <c r="DO805" s="1189"/>
      <c r="DP805" s="1189"/>
      <c r="DQ805" s="1189"/>
      <c r="DR805" s="1189"/>
      <c r="DS805" s="1189"/>
      <c r="DT805" s="1189"/>
      <c r="DU805" s="1189"/>
      <c r="DV805" s="1189"/>
      <c r="DW805" s="1189"/>
      <c r="DX805" s="1189"/>
      <c r="DY805" s="1189"/>
      <c r="DZ805" s="1189"/>
      <c r="EA805" s="1189"/>
      <c r="EB805" s="1189"/>
      <c r="EC805" s="1189"/>
      <c r="ED805" s="1189"/>
      <c r="EE805" s="1189"/>
      <c r="EF805" s="1189"/>
      <c r="EG805" s="1189"/>
      <c r="EH805" s="1189"/>
      <c r="EI805" s="1189"/>
      <c r="EJ805" s="1189"/>
      <c r="EK805" s="1189"/>
      <c r="EL805" s="1189"/>
      <c r="EM805" s="1189"/>
      <c r="EN805" s="1189"/>
      <c r="EO805" s="1189"/>
      <c r="EP805" s="1189"/>
      <c r="EQ805" s="1189"/>
      <c r="ER805" s="1189"/>
      <c r="ES805" s="1189"/>
      <c r="ET805" s="1189"/>
      <c r="EU805" s="1189"/>
      <c r="EV805" s="1189"/>
      <c r="EW805" s="1189"/>
      <c r="EX805" s="1189"/>
      <c r="EY805" s="1189"/>
      <c r="EZ805" s="1189"/>
      <c r="FA805" s="1189"/>
      <c r="FB805" s="1189"/>
      <c r="FC805" s="1189"/>
      <c r="FD805" s="1189"/>
      <c r="FE805" s="1189"/>
      <c r="FF805" s="1189"/>
      <c r="FG805" s="1189"/>
      <c r="FH805" s="1189"/>
      <c r="FI805" s="1189"/>
      <c r="FJ805" s="1189"/>
      <c r="FK805" s="1189"/>
      <c r="FL805" s="1189"/>
      <c r="FM805" s="1189"/>
      <c r="FN805" s="1189"/>
      <c r="FO805" s="1189"/>
      <c r="FP805" s="1189"/>
      <c r="FQ805" s="1189"/>
      <c r="FR805" s="1189"/>
      <c r="FS805" s="1189"/>
      <c r="FT805" s="1189"/>
      <c r="FU805" s="1189"/>
      <c r="FV805" s="1189"/>
      <c r="FW805" s="1189"/>
      <c r="FX805" s="1189"/>
      <c r="FY805" s="1189"/>
      <c r="FZ805" s="1189"/>
      <c r="GA805" s="1189"/>
      <c r="GB805" s="1189"/>
      <c r="GC805" s="1189"/>
      <c r="GD805" s="1189"/>
      <c r="GE805" s="1189"/>
      <c r="GF805" s="1189"/>
      <c r="GG805" s="1189"/>
      <c r="GH805" s="1189"/>
      <c r="GI805" s="1189"/>
      <c r="GJ805" s="1189"/>
      <c r="GK805" s="1189"/>
      <c r="GL805" s="1189"/>
      <c r="GM805" s="1189"/>
      <c r="GN805" s="1189"/>
      <c r="GO805" s="1189"/>
      <c r="GP805" s="1189"/>
      <c r="GQ805" s="1189"/>
      <c r="GR805" s="1189"/>
      <c r="GS805" s="1189"/>
      <c r="GT805" s="1189"/>
      <c r="GU805" s="1189"/>
    </row>
    <row r="806" spans="1:203" s="1373" customFormat="1" ht="29.25" customHeight="1" outlineLevel="1" x14ac:dyDescent="0.2">
      <c r="A806" s="1307" t="s">
        <v>1106</v>
      </c>
      <c r="B806" s="1252" t="s">
        <v>1844</v>
      </c>
      <c r="C806" s="1366"/>
      <c r="D806" s="1366"/>
      <c r="E806" s="1367"/>
      <c r="F806" s="1368"/>
      <c r="G806" s="1367"/>
      <c r="H806" s="1368"/>
      <c r="I806" s="1369"/>
      <c r="J806" s="1369"/>
      <c r="K806" s="1370"/>
      <c r="L806" s="1371"/>
      <c r="M806" s="1366"/>
      <c r="N806" s="1371"/>
      <c r="O806" s="1366"/>
      <c r="P806" s="1372"/>
      <c r="Q806" s="1370"/>
      <c r="R806" s="1371"/>
      <c r="S806" s="1366"/>
      <c r="T806" s="1371"/>
      <c r="U806" s="1366"/>
      <c r="V806" s="1372"/>
      <c r="W806" s="1372"/>
      <c r="X806" s="1371"/>
      <c r="Y806" s="1366"/>
      <c r="Z806" s="1371"/>
      <c r="AA806" s="1366"/>
      <c r="AB806" s="1372"/>
      <c r="AC806" s="1370"/>
      <c r="AD806" s="1371"/>
      <c r="AE806" s="1366"/>
      <c r="AF806" s="1371"/>
      <c r="AG806" s="1366"/>
      <c r="AH806" s="1372"/>
      <c r="AI806" s="1370"/>
      <c r="AJ806" s="1371"/>
      <c r="AK806" s="1366"/>
      <c r="AL806" s="1371"/>
      <c r="AM806" s="1366"/>
      <c r="AN806" s="1372"/>
      <c r="AO806" s="1370"/>
      <c r="AP806" s="1371"/>
      <c r="AQ806" s="1366"/>
      <c r="AR806" s="1371"/>
      <c r="AS806" s="1366"/>
      <c r="AT806" s="1372"/>
      <c r="AU806" s="1370"/>
      <c r="AV806" s="1371"/>
      <c r="AW806" s="1366"/>
      <c r="AX806" s="1371"/>
      <c r="AY806" s="1366"/>
      <c r="AZ806" s="1372"/>
      <c r="BA806" s="1370"/>
      <c r="BB806" s="1367"/>
      <c r="BC806" s="1368"/>
      <c r="BD806" s="1367"/>
      <c r="BE806" s="1368"/>
      <c r="BF806" s="1369"/>
      <c r="BG806" s="1369"/>
      <c r="BH806" s="1166">
        <f t="shared" si="1214"/>
        <v>0</v>
      </c>
      <c r="BI806" s="1367"/>
      <c r="BJ806" s="1368"/>
      <c r="BK806" s="1367"/>
      <c r="BL806" s="1368"/>
      <c r="BM806" s="1369"/>
      <c r="BN806" s="1166">
        <f t="shared" si="1215"/>
        <v>0</v>
      </c>
      <c r="BO806" s="1367"/>
      <c r="BP806" s="1368"/>
      <c r="BQ806" s="1367"/>
      <c r="BR806" s="1368"/>
      <c r="BS806" s="1369"/>
    </row>
    <row r="807" spans="1:203" s="1189" customFormat="1" ht="18.75" customHeight="1" outlineLevel="1" x14ac:dyDescent="0.2">
      <c r="A807" s="1307" t="s">
        <v>1107</v>
      </c>
      <c r="B807" s="1252" t="s">
        <v>1845</v>
      </c>
      <c r="C807" s="1173" t="s">
        <v>1189</v>
      </c>
      <c r="D807" s="1173">
        <v>122</v>
      </c>
      <c r="E807" s="1222">
        <v>2513</v>
      </c>
      <c r="F807" s="1223">
        <f>D807*E807</f>
        <v>306586</v>
      </c>
      <c r="G807" s="1222">
        <v>6681</v>
      </c>
      <c r="H807" s="1223">
        <f t="shared" ref="H807:H812" si="1216">D807*G807</f>
        <v>815082</v>
      </c>
      <c r="I807" s="1223">
        <f t="shared" ref="I807:I813" si="1217">E807*D807+G807*D807</f>
        <v>1121668</v>
      </c>
      <c r="J807" s="1223"/>
      <c r="K807" s="1224">
        <v>52</v>
      </c>
      <c r="L807" s="1225">
        <v>2513</v>
      </c>
      <c r="M807" s="1226">
        <f>K807*L807</f>
        <v>130676</v>
      </c>
      <c r="N807" s="1225">
        <v>6681</v>
      </c>
      <c r="O807" s="1226">
        <f t="shared" ref="O807:O812" si="1218">K807*N807</f>
        <v>347412</v>
      </c>
      <c r="P807" s="1226">
        <f t="shared" ref="P807:P813" si="1219">L807*K807+N807*K807</f>
        <v>478088</v>
      </c>
      <c r="Q807" s="1224"/>
      <c r="R807" s="1225">
        <v>2513</v>
      </c>
      <c r="S807" s="1226">
        <f>Q807*R807</f>
        <v>0</v>
      </c>
      <c r="T807" s="1225">
        <v>6681</v>
      </c>
      <c r="U807" s="1226">
        <f t="shared" ref="U807:U812" si="1220">Q807*T807</f>
        <v>0</v>
      </c>
      <c r="V807" s="1226">
        <f t="shared" ref="V807:V813" si="1221">R807*Q807+T807*Q807</f>
        <v>0</v>
      </c>
      <c r="W807" s="1226">
        <v>21.82</v>
      </c>
      <c r="X807" s="1225">
        <v>2513</v>
      </c>
      <c r="Y807" s="1226">
        <f>W807*X807</f>
        <v>54833.66</v>
      </c>
      <c r="Z807" s="1225">
        <v>6681</v>
      </c>
      <c r="AA807" s="1226">
        <f t="shared" ref="AA807:AA812" si="1222">W807*Z807</f>
        <v>145779.42000000001</v>
      </c>
      <c r="AB807" s="1226">
        <f t="shared" ref="AB807:AB813" si="1223">X807*W807+Z807*W807</f>
        <v>200613.08000000002</v>
      </c>
      <c r="AC807" s="1224"/>
      <c r="AD807" s="1225">
        <v>2513</v>
      </c>
      <c r="AE807" s="1226">
        <f>AC807*AD807</f>
        <v>0</v>
      </c>
      <c r="AF807" s="1225">
        <v>6681</v>
      </c>
      <c r="AG807" s="1226">
        <f t="shared" ref="AG807:AG812" si="1224">AC807*AF807</f>
        <v>0</v>
      </c>
      <c r="AH807" s="1226">
        <f t="shared" ref="AH807:AH813" si="1225">AD807*AC807+AF807*AC807</f>
        <v>0</v>
      </c>
      <c r="AI807" s="1224"/>
      <c r="AJ807" s="1225">
        <v>2513</v>
      </c>
      <c r="AK807" s="1226">
        <f>AI807*AJ807</f>
        <v>0</v>
      </c>
      <c r="AL807" s="1225">
        <v>6681</v>
      </c>
      <c r="AM807" s="1226">
        <f t="shared" ref="AM807:AM812" si="1226">AI807*AL807</f>
        <v>0</v>
      </c>
      <c r="AN807" s="1226">
        <f t="shared" ref="AN807:AN813" si="1227">AJ807*AI807+AL807*AI807</f>
        <v>0</v>
      </c>
      <c r="AO807" s="1224"/>
      <c r="AP807" s="1225">
        <v>2513</v>
      </c>
      <c r="AQ807" s="1226">
        <f>AO807*AP807</f>
        <v>0</v>
      </c>
      <c r="AR807" s="1225">
        <v>6681</v>
      </c>
      <c r="AS807" s="1226">
        <f t="shared" ref="AS807:AS812" si="1228">AO807*AR807</f>
        <v>0</v>
      </c>
      <c r="AT807" s="1226">
        <f t="shared" ref="AT807:AT813" si="1229">AP807*AO807+AR807*AO807</f>
        <v>0</v>
      </c>
      <c r="AU807" s="1224"/>
      <c r="AV807" s="1225">
        <v>2513</v>
      </c>
      <c r="AW807" s="1226">
        <f>AU807*AV807</f>
        <v>0</v>
      </c>
      <c r="AX807" s="1225">
        <v>6681</v>
      </c>
      <c r="AY807" s="1226">
        <f t="shared" ref="AY807:AY812" si="1230">AU807*AX807</f>
        <v>0</v>
      </c>
      <c r="AZ807" s="1226">
        <f t="shared" ref="AZ807:AZ813" si="1231">AV807*AU807+AX807*AU807</f>
        <v>0</v>
      </c>
      <c r="BA807" s="1224"/>
      <c r="BB807" s="1222">
        <v>2513</v>
      </c>
      <c r="BC807" s="1223">
        <f>BA807*BB807</f>
        <v>0</v>
      </c>
      <c r="BD807" s="1222">
        <v>6681</v>
      </c>
      <c r="BE807" s="1223">
        <f t="shared" ref="BE807:BE812" si="1232">BA807*BD807</f>
        <v>0</v>
      </c>
      <c r="BF807" s="1223">
        <f t="shared" ref="BF807:BF813" si="1233">BB807*BA807+BD807*BA807</f>
        <v>0</v>
      </c>
      <c r="BG807" s="1223"/>
      <c r="BH807" s="1166">
        <f t="shared" si="1214"/>
        <v>73.819999999999993</v>
      </c>
      <c r="BI807" s="1222">
        <v>2513</v>
      </c>
      <c r="BJ807" s="1223">
        <f>BH807*BI807</f>
        <v>185509.65999999997</v>
      </c>
      <c r="BK807" s="1222">
        <v>6681</v>
      </c>
      <c r="BL807" s="1223">
        <f t="shared" ref="BL807:BL812" si="1234">BH807*BK807</f>
        <v>493191.41999999993</v>
      </c>
      <c r="BM807" s="1223">
        <f t="shared" ref="BM807:BM813" si="1235">BI807*BH807+BK807*BH807</f>
        <v>678701.07999999984</v>
      </c>
      <c r="BN807" s="1166">
        <f t="shared" si="1215"/>
        <v>48.180000000000007</v>
      </c>
      <c r="BO807" s="1222">
        <v>2513</v>
      </c>
      <c r="BP807" s="1223">
        <f>BN807*BO807</f>
        <v>121076.34000000001</v>
      </c>
      <c r="BQ807" s="1222">
        <v>6681</v>
      </c>
      <c r="BR807" s="1223">
        <f t="shared" ref="BR807:BR812" si="1236">BN807*BQ807</f>
        <v>321890.58000000007</v>
      </c>
      <c r="BS807" s="1223">
        <f t="shared" ref="BS807:BS813" si="1237">BO807*BN807+BQ807*BN807</f>
        <v>442966.9200000001</v>
      </c>
    </row>
    <row r="808" spans="1:203" s="1189" customFormat="1" hidden="1" outlineLevel="1" x14ac:dyDescent="0.2">
      <c r="A808" s="1307" t="s">
        <v>1108</v>
      </c>
      <c r="B808" s="1252" t="s">
        <v>568</v>
      </c>
      <c r="C808" s="1173" t="s">
        <v>1189</v>
      </c>
      <c r="D808" s="1173">
        <v>70</v>
      </c>
      <c r="E808" s="1222">
        <v>2333.5</v>
      </c>
      <c r="F808" s="1223">
        <f>D808*E808</f>
        <v>163345</v>
      </c>
      <c r="G808" s="1222">
        <v>2161.5</v>
      </c>
      <c r="H808" s="1223">
        <f t="shared" si="1216"/>
        <v>151305</v>
      </c>
      <c r="I808" s="1223">
        <f t="shared" si="1217"/>
        <v>314650</v>
      </c>
      <c r="J808" s="1223"/>
      <c r="K808" s="1224">
        <v>55.95</v>
      </c>
      <c r="L808" s="1225">
        <v>2333.5</v>
      </c>
      <c r="M808" s="1226">
        <f>K808*L808</f>
        <v>130559.32500000001</v>
      </c>
      <c r="N808" s="1225">
        <v>2161.5</v>
      </c>
      <c r="O808" s="1226">
        <f t="shared" si="1218"/>
        <v>120935.925</v>
      </c>
      <c r="P808" s="1226">
        <f>(L808*K808+N808*K808)+0.01</f>
        <v>251495.26</v>
      </c>
      <c r="Q808" s="1224"/>
      <c r="R808" s="1225">
        <v>2333.5</v>
      </c>
      <c r="S808" s="1226">
        <f>Q808*R808</f>
        <v>0</v>
      </c>
      <c r="T808" s="1225">
        <v>2161.5</v>
      </c>
      <c r="U808" s="1226">
        <f t="shared" si="1220"/>
        <v>0</v>
      </c>
      <c r="V808" s="1226">
        <f t="shared" si="1221"/>
        <v>0</v>
      </c>
      <c r="W808" s="1226"/>
      <c r="X808" s="1225">
        <v>2333.5</v>
      </c>
      <c r="Y808" s="1226">
        <f>W808*X808</f>
        <v>0</v>
      </c>
      <c r="Z808" s="1225">
        <v>2161.5</v>
      </c>
      <c r="AA808" s="1226">
        <f t="shared" si="1222"/>
        <v>0</v>
      </c>
      <c r="AB808" s="1226">
        <f t="shared" si="1223"/>
        <v>0</v>
      </c>
      <c r="AC808" s="1224"/>
      <c r="AD808" s="1225">
        <v>2333.5</v>
      </c>
      <c r="AE808" s="1226">
        <f>AC808*AD808</f>
        <v>0</v>
      </c>
      <c r="AF808" s="1225">
        <v>2161.5</v>
      </c>
      <c r="AG808" s="1226">
        <f t="shared" si="1224"/>
        <v>0</v>
      </c>
      <c r="AH808" s="1226">
        <f t="shared" si="1225"/>
        <v>0</v>
      </c>
      <c r="AI808" s="1224"/>
      <c r="AJ808" s="1225">
        <v>2333.5</v>
      </c>
      <c r="AK808" s="1226">
        <f>AI808*AJ808</f>
        <v>0</v>
      </c>
      <c r="AL808" s="1225">
        <v>2161.5</v>
      </c>
      <c r="AM808" s="1226">
        <f t="shared" si="1226"/>
        <v>0</v>
      </c>
      <c r="AN808" s="1226">
        <f t="shared" si="1227"/>
        <v>0</v>
      </c>
      <c r="AO808" s="1224"/>
      <c r="AP808" s="1225">
        <v>2333.5</v>
      </c>
      <c r="AQ808" s="1226">
        <f>AO808*AP808</f>
        <v>0</v>
      </c>
      <c r="AR808" s="1225">
        <v>2161.5</v>
      </c>
      <c r="AS808" s="1226">
        <f t="shared" si="1228"/>
        <v>0</v>
      </c>
      <c r="AT808" s="1226">
        <f t="shared" si="1229"/>
        <v>0</v>
      </c>
      <c r="AU808" s="1224"/>
      <c r="AV808" s="1225">
        <v>2333.5</v>
      </c>
      <c r="AW808" s="1226">
        <f>AU808*AV808</f>
        <v>0</v>
      </c>
      <c r="AX808" s="1225">
        <v>2161.5</v>
      </c>
      <c r="AY808" s="1226">
        <f t="shared" si="1230"/>
        <v>0</v>
      </c>
      <c r="AZ808" s="1226">
        <f t="shared" si="1231"/>
        <v>0</v>
      </c>
      <c r="BA808" s="1224"/>
      <c r="BB808" s="1222">
        <v>2333.5</v>
      </c>
      <c r="BC808" s="1223">
        <f>BA808*BB808</f>
        <v>0</v>
      </c>
      <c r="BD808" s="1222">
        <v>2161.5</v>
      </c>
      <c r="BE808" s="1223">
        <f t="shared" si="1232"/>
        <v>0</v>
      </c>
      <c r="BF808" s="1223">
        <f t="shared" si="1233"/>
        <v>0</v>
      </c>
      <c r="BG808" s="1223"/>
      <c r="BH808" s="1166">
        <f t="shared" si="1214"/>
        <v>55.95</v>
      </c>
      <c r="BI808" s="1222">
        <v>2333.5</v>
      </c>
      <c r="BJ808" s="1223">
        <f>BH808*BI808</f>
        <v>130559.32500000001</v>
      </c>
      <c r="BK808" s="1222">
        <v>2161.5</v>
      </c>
      <c r="BL808" s="1223">
        <f t="shared" si="1234"/>
        <v>120935.925</v>
      </c>
      <c r="BM808" s="1223">
        <f>BI808*BH808+BK808*BH808+0.01</f>
        <v>251495.26</v>
      </c>
      <c r="BN808" s="1166">
        <f t="shared" si="1215"/>
        <v>14.049999999999997</v>
      </c>
      <c r="BO808" s="1222">
        <v>2333.5</v>
      </c>
      <c r="BP808" s="1223">
        <f>BN808*BO808</f>
        <v>32785.674999999996</v>
      </c>
      <c r="BQ808" s="1222">
        <v>2161.5</v>
      </c>
      <c r="BR808" s="1223">
        <f t="shared" si="1236"/>
        <v>30369.074999999993</v>
      </c>
      <c r="BS808" s="1223">
        <f t="shared" si="1237"/>
        <v>63154.749999999985</v>
      </c>
    </row>
    <row r="809" spans="1:203" s="1220" customFormat="1" hidden="1" outlineLevel="1" x14ac:dyDescent="0.2">
      <c r="A809" s="1307" t="s">
        <v>1109</v>
      </c>
      <c r="B809" s="1252" t="s">
        <v>569</v>
      </c>
      <c r="C809" s="1173" t="s">
        <v>32</v>
      </c>
      <c r="D809" s="1173">
        <v>97.2</v>
      </c>
      <c r="E809" s="1222">
        <v>46.8</v>
      </c>
      <c r="F809" s="1223">
        <f>D809*E809</f>
        <v>4548.96</v>
      </c>
      <c r="G809" s="1222">
        <v>264</v>
      </c>
      <c r="H809" s="1223">
        <f t="shared" si="1216"/>
        <v>25660.799999999999</v>
      </c>
      <c r="I809" s="1223">
        <f t="shared" si="1217"/>
        <v>30209.759999999998</v>
      </c>
      <c r="J809" s="1223"/>
      <c r="K809" s="1224">
        <v>77.73</v>
      </c>
      <c r="L809" s="1225">
        <v>46.8</v>
      </c>
      <c r="M809" s="1226">
        <f>K809*L809</f>
        <v>3637.7640000000001</v>
      </c>
      <c r="N809" s="1225">
        <v>264</v>
      </c>
      <c r="O809" s="1226">
        <f t="shared" si="1218"/>
        <v>20520.72</v>
      </c>
      <c r="P809" s="1226">
        <f t="shared" si="1219"/>
        <v>24158.484</v>
      </c>
      <c r="Q809" s="1224"/>
      <c r="R809" s="1225">
        <v>46.8</v>
      </c>
      <c r="S809" s="1226">
        <f>Q809*R809</f>
        <v>0</v>
      </c>
      <c r="T809" s="1225">
        <v>264</v>
      </c>
      <c r="U809" s="1226">
        <f t="shared" si="1220"/>
        <v>0</v>
      </c>
      <c r="V809" s="1226">
        <f t="shared" si="1221"/>
        <v>0</v>
      </c>
      <c r="W809" s="1226"/>
      <c r="X809" s="1225">
        <v>46.8</v>
      </c>
      <c r="Y809" s="1226">
        <f>W809*X809</f>
        <v>0</v>
      </c>
      <c r="Z809" s="1225">
        <v>264</v>
      </c>
      <c r="AA809" s="1226">
        <f t="shared" si="1222"/>
        <v>0</v>
      </c>
      <c r="AB809" s="1226">
        <f t="shared" si="1223"/>
        <v>0</v>
      </c>
      <c r="AC809" s="1224"/>
      <c r="AD809" s="1225">
        <v>46.8</v>
      </c>
      <c r="AE809" s="1226">
        <f>AC809*AD809</f>
        <v>0</v>
      </c>
      <c r="AF809" s="1225">
        <v>264</v>
      </c>
      <c r="AG809" s="1226">
        <f t="shared" si="1224"/>
        <v>0</v>
      </c>
      <c r="AH809" s="1226">
        <f t="shared" si="1225"/>
        <v>0</v>
      </c>
      <c r="AI809" s="1224"/>
      <c r="AJ809" s="1225">
        <v>46.8</v>
      </c>
      <c r="AK809" s="1226">
        <f>AI809*AJ809</f>
        <v>0</v>
      </c>
      <c r="AL809" s="1225">
        <v>264</v>
      </c>
      <c r="AM809" s="1226">
        <f t="shared" si="1226"/>
        <v>0</v>
      </c>
      <c r="AN809" s="1226">
        <f t="shared" si="1227"/>
        <v>0</v>
      </c>
      <c r="AO809" s="1224"/>
      <c r="AP809" s="1225">
        <v>46.8</v>
      </c>
      <c r="AQ809" s="1226">
        <f>AO809*AP809</f>
        <v>0</v>
      </c>
      <c r="AR809" s="1225">
        <v>264</v>
      </c>
      <c r="AS809" s="1226">
        <f t="shared" si="1228"/>
        <v>0</v>
      </c>
      <c r="AT809" s="1226">
        <f t="shared" si="1229"/>
        <v>0</v>
      </c>
      <c r="AU809" s="1224"/>
      <c r="AV809" s="1225">
        <v>46.8</v>
      </c>
      <c r="AW809" s="1226">
        <f>AU809*AV809</f>
        <v>0</v>
      </c>
      <c r="AX809" s="1225">
        <v>264</v>
      </c>
      <c r="AY809" s="1226">
        <f t="shared" si="1230"/>
        <v>0</v>
      </c>
      <c r="AZ809" s="1226">
        <f t="shared" si="1231"/>
        <v>0</v>
      </c>
      <c r="BA809" s="1224"/>
      <c r="BB809" s="1222">
        <v>46.8</v>
      </c>
      <c r="BC809" s="1223">
        <f>BA809*BB809</f>
        <v>0</v>
      </c>
      <c r="BD809" s="1222">
        <v>264</v>
      </c>
      <c r="BE809" s="1223">
        <f t="shared" si="1232"/>
        <v>0</v>
      </c>
      <c r="BF809" s="1223">
        <f t="shared" si="1233"/>
        <v>0</v>
      </c>
      <c r="BG809" s="1223"/>
      <c r="BH809" s="1166">
        <f t="shared" si="1214"/>
        <v>77.73</v>
      </c>
      <c r="BI809" s="1222">
        <v>46.8</v>
      </c>
      <c r="BJ809" s="1223">
        <f>BH809*BI809</f>
        <v>3637.7640000000001</v>
      </c>
      <c r="BK809" s="1222">
        <v>264</v>
      </c>
      <c r="BL809" s="1223">
        <f t="shared" si="1234"/>
        <v>20520.72</v>
      </c>
      <c r="BM809" s="1223">
        <f t="shared" si="1235"/>
        <v>24158.484</v>
      </c>
      <c r="BN809" s="1166">
        <f t="shared" si="1215"/>
        <v>19.47</v>
      </c>
      <c r="BO809" s="1222">
        <v>46.8</v>
      </c>
      <c r="BP809" s="1223">
        <f>BN809*BO809</f>
        <v>911.19599999999991</v>
      </c>
      <c r="BQ809" s="1222">
        <v>264</v>
      </c>
      <c r="BR809" s="1223">
        <f t="shared" si="1236"/>
        <v>5140.08</v>
      </c>
      <c r="BS809" s="1223">
        <f t="shared" si="1237"/>
        <v>6051.2759999999998</v>
      </c>
    </row>
    <row r="810" spans="1:203" s="1189" customFormat="1" hidden="1" outlineLevel="1" x14ac:dyDescent="0.2">
      <c r="A810" s="1307" t="s">
        <v>1881</v>
      </c>
      <c r="B810" s="1252" t="s">
        <v>1882</v>
      </c>
      <c r="C810" s="1173" t="s">
        <v>1189</v>
      </c>
      <c r="D810" s="1173">
        <f>84-70</f>
        <v>14</v>
      </c>
      <c r="E810" s="1222">
        <v>0</v>
      </c>
      <c r="F810" s="1223"/>
      <c r="G810" s="1222">
        <v>2161.5</v>
      </c>
      <c r="H810" s="1223">
        <f t="shared" si="1216"/>
        <v>30261</v>
      </c>
      <c r="I810" s="1223">
        <f t="shared" si="1217"/>
        <v>30261</v>
      </c>
      <c r="J810" s="1223"/>
      <c r="K810" s="1224"/>
      <c r="L810" s="1225">
        <v>0</v>
      </c>
      <c r="M810" s="1226"/>
      <c r="N810" s="1225">
        <v>2161.5</v>
      </c>
      <c r="O810" s="1226">
        <f t="shared" si="1218"/>
        <v>0</v>
      </c>
      <c r="P810" s="1226">
        <f t="shared" si="1219"/>
        <v>0</v>
      </c>
      <c r="Q810" s="1224"/>
      <c r="R810" s="1225">
        <v>0</v>
      </c>
      <c r="S810" s="1226"/>
      <c r="T810" s="1225">
        <v>2161.5</v>
      </c>
      <c r="U810" s="1226">
        <f t="shared" si="1220"/>
        <v>0</v>
      </c>
      <c r="V810" s="1226">
        <f t="shared" si="1221"/>
        <v>0</v>
      </c>
      <c r="W810" s="1226"/>
      <c r="X810" s="1225">
        <v>0</v>
      </c>
      <c r="Y810" s="1226"/>
      <c r="Z810" s="1225">
        <v>2161.5</v>
      </c>
      <c r="AA810" s="1226">
        <f t="shared" si="1222"/>
        <v>0</v>
      </c>
      <c r="AB810" s="1226">
        <f t="shared" si="1223"/>
        <v>0</v>
      </c>
      <c r="AC810" s="1224"/>
      <c r="AD810" s="1225">
        <v>0</v>
      </c>
      <c r="AE810" s="1226"/>
      <c r="AF810" s="1225">
        <v>2161.5</v>
      </c>
      <c r="AG810" s="1226">
        <f t="shared" si="1224"/>
        <v>0</v>
      </c>
      <c r="AH810" s="1226">
        <f t="shared" si="1225"/>
        <v>0</v>
      </c>
      <c r="AI810" s="1224"/>
      <c r="AJ810" s="1225">
        <v>0</v>
      </c>
      <c r="AK810" s="1226"/>
      <c r="AL810" s="1225">
        <v>2161.5</v>
      </c>
      <c r="AM810" s="1226">
        <f t="shared" si="1226"/>
        <v>0</v>
      </c>
      <c r="AN810" s="1226">
        <f t="shared" si="1227"/>
        <v>0</v>
      </c>
      <c r="AO810" s="1224"/>
      <c r="AP810" s="1225">
        <v>0</v>
      </c>
      <c r="AQ810" s="1226"/>
      <c r="AR810" s="1225">
        <v>2161.5</v>
      </c>
      <c r="AS810" s="1226">
        <f t="shared" si="1228"/>
        <v>0</v>
      </c>
      <c r="AT810" s="1226">
        <f t="shared" si="1229"/>
        <v>0</v>
      </c>
      <c r="AU810" s="1224"/>
      <c r="AV810" s="1225">
        <v>0</v>
      </c>
      <c r="AW810" s="1226"/>
      <c r="AX810" s="1225">
        <v>2161.5</v>
      </c>
      <c r="AY810" s="1226">
        <f t="shared" si="1230"/>
        <v>0</v>
      </c>
      <c r="AZ810" s="1226">
        <f t="shared" si="1231"/>
        <v>0</v>
      </c>
      <c r="BA810" s="1224"/>
      <c r="BB810" s="1222">
        <v>0</v>
      </c>
      <c r="BC810" s="1223"/>
      <c r="BD810" s="1222">
        <v>2161.5</v>
      </c>
      <c r="BE810" s="1223">
        <f t="shared" si="1232"/>
        <v>0</v>
      </c>
      <c r="BF810" s="1223">
        <f t="shared" si="1233"/>
        <v>0</v>
      </c>
      <c r="BG810" s="1223"/>
      <c r="BH810" s="1166">
        <f t="shared" si="1214"/>
        <v>0</v>
      </c>
      <c r="BI810" s="1222">
        <v>0</v>
      </c>
      <c r="BJ810" s="1223"/>
      <c r="BK810" s="1222">
        <v>2161.5</v>
      </c>
      <c r="BL810" s="1223">
        <f t="shared" si="1234"/>
        <v>0</v>
      </c>
      <c r="BM810" s="1223">
        <f t="shared" si="1235"/>
        <v>0</v>
      </c>
      <c r="BN810" s="1166">
        <f t="shared" si="1215"/>
        <v>14</v>
      </c>
      <c r="BO810" s="1222">
        <v>0</v>
      </c>
      <c r="BP810" s="1223"/>
      <c r="BQ810" s="1222">
        <v>2161.5</v>
      </c>
      <c r="BR810" s="1223">
        <f t="shared" si="1236"/>
        <v>30261</v>
      </c>
      <c r="BS810" s="1223">
        <f t="shared" si="1237"/>
        <v>30261</v>
      </c>
    </row>
    <row r="811" spans="1:203" s="1189" customFormat="1" ht="20.25" customHeight="1" outlineLevel="1" thickBot="1" x14ac:dyDescent="0.25">
      <c r="A811" s="1377" t="s">
        <v>1883</v>
      </c>
      <c r="B811" s="1378" t="s">
        <v>1845</v>
      </c>
      <c r="C811" s="1379" t="s">
        <v>1189</v>
      </c>
      <c r="D811" s="1379">
        <f>153.72-D807</f>
        <v>31.72</v>
      </c>
      <c r="E811" s="1380">
        <v>0</v>
      </c>
      <c r="F811" s="1381"/>
      <c r="G811" s="1380">
        <v>6681</v>
      </c>
      <c r="H811" s="1381">
        <f t="shared" si="1216"/>
        <v>211921.31999999998</v>
      </c>
      <c r="I811" s="1381">
        <f t="shared" si="1217"/>
        <v>211921.31999999998</v>
      </c>
      <c r="J811" s="1381"/>
      <c r="K811" s="1382"/>
      <c r="L811" s="1383">
        <v>0</v>
      </c>
      <c r="M811" s="1384"/>
      <c r="N811" s="1383">
        <v>6681</v>
      </c>
      <c r="O811" s="1384">
        <f t="shared" si="1218"/>
        <v>0</v>
      </c>
      <c r="P811" s="1384">
        <f t="shared" si="1219"/>
        <v>0</v>
      </c>
      <c r="Q811" s="1382"/>
      <c r="R811" s="1383">
        <v>0</v>
      </c>
      <c r="S811" s="1384"/>
      <c r="T811" s="1383">
        <v>6681</v>
      </c>
      <c r="U811" s="1384">
        <f t="shared" si="1220"/>
        <v>0</v>
      </c>
      <c r="V811" s="1384">
        <f t="shared" si="1221"/>
        <v>0</v>
      </c>
      <c r="W811" s="1384">
        <v>31.69</v>
      </c>
      <c r="X811" s="1383">
        <v>0</v>
      </c>
      <c r="Y811" s="1384"/>
      <c r="Z811" s="1383">
        <v>6681</v>
      </c>
      <c r="AA811" s="1384">
        <f t="shared" si="1222"/>
        <v>211720.89</v>
      </c>
      <c r="AB811" s="1384">
        <f t="shared" si="1223"/>
        <v>211720.89</v>
      </c>
      <c r="AC811" s="1224"/>
      <c r="AD811" s="1225">
        <v>0</v>
      </c>
      <c r="AE811" s="1226"/>
      <c r="AF811" s="1225">
        <v>6681</v>
      </c>
      <c r="AG811" s="1226">
        <f t="shared" si="1224"/>
        <v>0</v>
      </c>
      <c r="AH811" s="1226">
        <f t="shared" si="1225"/>
        <v>0</v>
      </c>
      <c r="AI811" s="1224"/>
      <c r="AJ811" s="1225">
        <v>0</v>
      </c>
      <c r="AK811" s="1226"/>
      <c r="AL811" s="1225">
        <v>6681</v>
      </c>
      <c r="AM811" s="1226">
        <f t="shared" si="1226"/>
        <v>0</v>
      </c>
      <c r="AN811" s="1226">
        <f t="shared" si="1227"/>
        <v>0</v>
      </c>
      <c r="AO811" s="1224"/>
      <c r="AP811" s="1225">
        <v>0</v>
      </c>
      <c r="AQ811" s="1226"/>
      <c r="AR811" s="1225">
        <v>6681</v>
      </c>
      <c r="AS811" s="1226">
        <f t="shared" si="1228"/>
        <v>0</v>
      </c>
      <c r="AT811" s="1226">
        <f t="shared" si="1229"/>
        <v>0</v>
      </c>
      <c r="AU811" s="1224"/>
      <c r="AV811" s="1225">
        <v>0</v>
      </c>
      <c r="AW811" s="1226"/>
      <c r="AX811" s="1225">
        <v>6681</v>
      </c>
      <c r="AY811" s="1226">
        <f t="shared" si="1230"/>
        <v>0</v>
      </c>
      <c r="AZ811" s="1226">
        <f t="shared" si="1231"/>
        <v>0</v>
      </c>
      <c r="BA811" s="1224"/>
      <c r="BB811" s="1222">
        <v>0</v>
      </c>
      <c r="BC811" s="1223"/>
      <c r="BD811" s="1222">
        <v>6681</v>
      </c>
      <c r="BE811" s="1223">
        <f t="shared" si="1232"/>
        <v>0</v>
      </c>
      <c r="BF811" s="1223">
        <f t="shared" si="1233"/>
        <v>0</v>
      </c>
      <c r="BG811" s="1223"/>
      <c r="BH811" s="1166">
        <f t="shared" si="1214"/>
        <v>31.69</v>
      </c>
      <c r="BI811" s="1222">
        <v>0</v>
      </c>
      <c r="BJ811" s="1223"/>
      <c r="BK811" s="1222">
        <v>6681</v>
      </c>
      <c r="BL811" s="1223">
        <f t="shared" si="1234"/>
        <v>211720.89</v>
      </c>
      <c r="BM811" s="1223">
        <f t="shared" si="1235"/>
        <v>211720.89</v>
      </c>
      <c r="BN811" s="1166">
        <f t="shared" si="1215"/>
        <v>2.9999999999997584E-2</v>
      </c>
      <c r="BO811" s="1222">
        <v>0</v>
      </c>
      <c r="BP811" s="1223"/>
      <c r="BQ811" s="1222">
        <v>6681</v>
      </c>
      <c r="BR811" s="1223">
        <f t="shared" si="1236"/>
        <v>200.42999999998386</v>
      </c>
      <c r="BS811" s="1223">
        <f t="shared" si="1237"/>
        <v>200.42999999998386</v>
      </c>
    </row>
    <row r="812" spans="1:203" s="1189" customFormat="1" ht="15" hidden="1" outlineLevel="1" thickTop="1" x14ac:dyDescent="0.2">
      <c r="A812" s="1385" t="s">
        <v>1884</v>
      </c>
      <c r="B812" s="1386" t="s">
        <v>1870</v>
      </c>
      <c r="C812" s="1172" t="s">
        <v>32</v>
      </c>
      <c r="D812" s="1172">
        <v>97.2</v>
      </c>
      <c r="E812" s="1347">
        <v>46.8</v>
      </c>
      <c r="F812" s="1348">
        <f>D812*E812</f>
        <v>4548.96</v>
      </c>
      <c r="G812" s="1347">
        <v>180</v>
      </c>
      <c r="H812" s="1348">
        <f t="shared" si="1216"/>
        <v>17496</v>
      </c>
      <c r="I812" s="1348">
        <f t="shared" si="1217"/>
        <v>22044.959999999999</v>
      </c>
      <c r="J812" s="1348"/>
      <c r="K812" s="1332"/>
      <c r="L812" s="1349">
        <v>46.8</v>
      </c>
      <c r="M812" s="1387">
        <f>K812*L812</f>
        <v>0</v>
      </c>
      <c r="N812" s="1349">
        <v>180</v>
      </c>
      <c r="O812" s="1387">
        <f t="shared" si="1218"/>
        <v>0</v>
      </c>
      <c r="P812" s="1387">
        <f t="shared" si="1219"/>
        <v>0</v>
      </c>
      <c r="Q812" s="1332"/>
      <c r="R812" s="1349">
        <v>46.8</v>
      </c>
      <c r="S812" s="1387">
        <f>Q812*R812</f>
        <v>0</v>
      </c>
      <c r="T812" s="1349">
        <v>180</v>
      </c>
      <c r="U812" s="1387">
        <f t="shared" si="1220"/>
        <v>0</v>
      </c>
      <c r="V812" s="1387">
        <f t="shared" si="1221"/>
        <v>0</v>
      </c>
      <c r="W812" s="1387"/>
      <c r="X812" s="1349">
        <v>46.8</v>
      </c>
      <c r="Y812" s="1387">
        <f>W812*X812</f>
        <v>0</v>
      </c>
      <c r="Z812" s="1349">
        <v>180</v>
      </c>
      <c r="AA812" s="1387">
        <f t="shared" si="1222"/>
        <v>0</v>
      </c>
      <c r="AB812" s="1387">
        <f t="shared" si="1223"/>
        <v>0</v>
      </c>
      <c r="AC812" s="1224"/>
      <c r="AD812" s="1225">
        <v>46.8</v>
      </c>
      <c r="AE812" s="1226">
        <f>AC812*AD812</f>
        <v>0</v>
      </c>
      <c r="AF812" s="1225">
        <v>180</v>
      </c>
      <c r="AG812" s="1226">
        <f t="shared" si="1224"/>
        <v>0</v>
      </c>
      <c r="AH812" s="1226">
        <f t="shared" si="1225"/>
        <v>0</v>
      </c>
      <c r="AI812" s="1224"/>
      <c r="AJ812" s="1225">
        <v>46.8</v>
      </c>
      <c r="AK812" s="1226">
        <f>AI812*AJ812</f>
        <v>0</v>
      </c>
      <c r="AL812" s="1225">
        <v>180</v>
      </c>
      <c r="AM812" s="1226">
        <f t="shared" si="1226"/>
        <v>0</v>
      </c>
      <c r="AN812" s="1226">
        <f t="shared" si="1227"/>
        <v>0</v>
      </c>
      <c r="AO812" s="1224"/>
      <c r="AP812" s="1225">
        <v>46.8</v>
      </c>
      <c r="AQ812" s="1226">
        <f>AO812*AP812</f>
        <v>0</v>
      </c>
      <c r="AR812" s="1225">
        <v>180</v>
      </c>
      <c r="AS812" s="1226">
        <f t="shared" si="1228"/>
        <v>0</v>
      </c>
      <c r="AT812" s="1226">
        <f t="shared" si="1229"/>
        <v>0</v>
      </c>
      <c r="AU812" s="1224"/>
      <c r="AV812" s="1225">
        <v>46.8</v>
      </c>
      <c r="AW812" s="1226">
        <f>AU812*AV812</f>
        <v>0</v>
      </c>
      <c r="AX812" s="1225">
        <v>180</v>
      </c>
      <c r="AY812" s="1226">
        <f t="shared" si="1230"/>
        <v>0</v>
      </c>
      <c r="AZ812" s="1226">
        <f t="shared" si="1231"/>
        <v>0</v>
      </c>
      <c r="BA812" s="1224"/>
      <c r="BB812" s="1222">
        <v>46.8</v>
      </c>
      <c r="BC812" s="1223">
        <f>BA812*BB812</f>
        <v>0</v>
      </c>
      <c r="BD812" s="1222">
        <v>180</v>
      </c>
      <c r="BE812" s="1223">
        <f t="shared" si="1232"/>
        <v>0</v>
      </c>
      <c r="BF812" s="1223">
        <f t="shared" si="1233"/>
        <v>0</v>
      </c>
      <c r="BG812" s="1223"/>
      <c r="BH812" s="1166">
        <f t="shared" si="1214"/>
        <v>0</v>
      </c>
      <c r="BI812" s="1222">
        <v>46.8</v>
      </c>
      <c r="BJ812" s="1223">
        <f>BH812*BI812</f>
        <v>0</v>
      </c>
      <c r="BK812" s="1222">
        <v>180</v>
      </c>
      <c r="BL812" s="1223">
        <f t="shared" si="1234"/>
        <v>0</v>
      </c>
      <c r="BM812" s="1223">
        <f t="shared" si="1235"/>
        <v>0</v>
      </c>
      <c r="BN812" s="1166">
        <f t="shared" si="1215"/>
        <v>97.2</v>
      </c>
      <c r="BO812" s="1222">
        <v>46.8</v>
      </c>
      <c r="BP812" s="1223">
        <f>BN812*BO812</f>
        <v>4548.96</v>
      </c>
      <c r="BQ812" s="1222">
        <v>180</v>
      </c>
      <c r="BR812" s="1223">
        <f t="shared" si="1236"/>
        <v>17496</v>
      </c>
      <c r="BS812" s="1223">
        <f t="shared" si="1237"/>
        <v>22044.959999999999</v>
      </c>
    </row>
    <row r="813" spans="1:203" s="1365" customFormat="1" ht="15" hidden="1" outlineLevel="1" thickTop="1" x14ac:dyDescent="0.2">
      <c r="A813" s="1333" t="s">
        <v>1885</v>
      </c>
      <c r="B813" s="1388" t="s">
        <v>1559</v>
      </c>
      <c r="C813" s="1389" t="s">
        <v>1189</v>
      </c>
      <c r="D813" s="1390">
        <f>133.19*1.6-133.19</f>
        <v>79.914000000000016</v>
      </c>
      <c r="E813" s="1341">
        <v>1590</v>
      </c>
      <c r="F813" s="1342">
        <f>D813*E813</f>
        <v>127063.26000000002</v>
      </c>
      <c r="G813" s="1341">
        <v>0</v>
      </c>
      <c r="H813" s="1342"/>
      <c r="I813" s="1342">
        <f t="shared" si="1217"/>
        <v>127063.26000000002</v>
      </c>
      <c r="J813" s="1342"/>
      <c r="K813" s="1391"/>
      <c r="L813" s="1344">
        <v>1590</v>
      </c>
      <c r="M813" s="1389">
        <f>K813*L813</f>
        <v>0</v>
      </c>
      <c r="N813" s="1344">
        <v>0</v>
      </c>
      <c r="O813" s="1389"/>
      <c r="P813" s="1389">
        <f t="shared" si="1219"/>
        <v>0</v>
      </c>
      <c r="Q813" s="1391"/>
      <c r="R813" s="1344">
        <v>1590</v>
      </c>
      <c r="S813" s="1389">
        <f>Q813*R813</f>
        <v>0</v>
      </c>
      <c r="T813" s="1344">
        <v>0</v>
      </c>
      <c r="U813" s="1389"/>
      <c r="V813" s="1389">
        <f t="shared" si="1221"/>
        <v>0</v>
      </c>
      <c r="W813" s="1390"/>
      <c r="X813" s="1344">
        <v>1590</v>
      </c>
      <c r="Y813" s="1389">
        <f>W813*X813</f>
        <v>0</v>
      </c>
      <c r="Z813" s="1344">
        <v>0</v>
      </c>
      <c r="AA813" s="1389"/>
      <c r="AB813" s="1389">
        <f t="shared" si="1223"/>
        <v>0</v>
      </c>
      <c r="AC813" s="1391"/>
      <c r="AD813" s="1344">
        <v>1590</v>
      </c>
      <c r="AE813" s="1389">
        <f>AC813*AD813</f>
        <v>0</v>
      </c>
      <c r="AF813" s="1344">
        <v>0</v>
      </c>
      <c r="AG813" s="1389"/>
      <c r="AH813" s="1389">
        <f t="shared" si="1225"/>
        <v>0</v>
      </c>
      <c r="AI813" s="1391"/>
      <c r="AJ813" s="1344">
        <v>1590</v>
      </c>
      <c r="AK813" s="1389">
        <f>AI813*AJ813</f>
        <v>0</v>
      </c>
      <c r="AL813" s="1344">
        <v>0</v>
      </c>
      <c r="AM813" s="1389"/>
      <c r="AN813" s="1389">
        <f t="shared" si="1227"/>
        <v>0</v>
      </c>
      <c r="AO813" s="1391"/>
      <c r="AP813" s="1344">
        <v>1590</v>
      </c>
      <c r="AQ813" s="1389">
        <f>AO813*AP813</f>
        <v>0</v>
      </c>
      <c r="AR813" s="1344">
        <v>0</v>
      </c>
      <c r="AS813" s="1389"/>
      <c r="AT813" s="1389">
        <f t="shared" si="1229"/>
        <v>0</v>
      </c>
      <c r="AU813" s="1391"/>
      <c r="AV813" s="1344">
        <v>1590</v>
      </c>
      <c r="AW813" s="1389">
        <f>AU813*AV813</f>
        <v>0</v>
      </c>
      <c r="AX813" s="1344">
        <v>0</v>
      </c>
      <c r="AY813" s="1389"/>
      <c r="AZ813" s="1389">
        <f t="shared" si="1231"/>
        <v>0</v>
      </c>
      <c r="BA813" s="1391"/>
      <c r="BB813" s="1341">
        <v>1590</v>
      </c>
      <c r="BC813" s="1342">
        <f>BA813*BB813</f>
        <v>0</v>
      </c>
      <c r="BD813" s="1341">
        <v>0</v>
      </c>
      <c r="BE813" s="1342"/>
      <c r="BF813" s="1342">
        <f t="shared" si="1233"/>
        <v>0</v>
      </c>
      <c r="BG813" s="1342"/>
      <c r="BH813" s="1166">
        <f t="shared" si="1214"/>
        <v>0</v>
      </c>
      <c r="BI813" s="1341">
        <v>1590</v>
      </c>
      <c r="BJ813" s="1342">
        <f>BH813*BI813</f>
        <v>0</v>
      </c>
      <c r="BK813" s="1341">
        <v>0</v>
      </c>
      <c r="BL813" s="1342"/>
      <c r="BM813" s="1342">
        <f t="shared" si="1235"/>
        <v>0</v>
      </c>
      <c r="BN813" s="1166">
        <f t="shared" si="1215"/>
        <v>79.914000000000016</v>
      </c>
      <c r="BO813" s="1341">
        <v>1590</v>
      </c>
      <c r="BP813" s="1342">
        <f>BN813*BO813</f>
        <v>127063.26000000002</v>
      </c>
      <c r="BQ813" s="1341">
        <v>0</v>
      </c>
      <c r="BR813" s="1342"/>
      <c r="BS813" s="1342">
        <f t="shared" si="1237"/>
        <v>127063.26000000002</v>
      </c>
      <c r="BT813" s="1189"/>
      <c r="BU813" s="1189"/>
      <c r="BV813" s="1189"/>
      <c r="BW813" s="1189"/>
      <c r="BX813" s="1189"/>
      <c r="BY813" s="1189"/>
      <c r="BZ813" s="1189"/>
      <c r="CA813" s="1189"/>
      <c r="CB813" s="1189"/>
      <c r="CC813" s="1189"/>
      <c r="CD813" s="1189"/>
      <c r="CE813" s="1189"/>
      <c r="CF813" s="1189"/>
      <c r="CG813" s="1189"/>
      <c r="CH813" s="1189"/>
      <c r="CI813" s="1189"/>
      <c r="CJ813" s="1189"/>
      <c r="CK813" s="1189"/>
      <c r="CL813" s="1189"/>
      <c r="CM813" s="1189"/>
      <c r="CN813" s="1189"/>
      <c r="CO813" s="1189"/>
      <c r="CP813" s="1189"/>
      <c r="CQ813" s="1189"/>
      <c r="CR813" s="1189"/>
      <c r="CS813" s="1189"/>
      <c r="CT813" s="1189"/>
      <c r="CU813" s="1189"/>
      <c r="CV813" s="1189"/>
      <c r="CW813" s="1189"/>
      <c r="CX813" s="1189"/>
      <c r="CY813" s="1189"/>
      <c r="CZ813" s="1189"/>
      <c r="DA813" s="1189"/>
      <c r="DB813" s="1189"/>
      <c r="DC813" s="1189"/>
      <c r="DD813" s="1189"/>
      <c r="DE813" s="1189"/>
      <c r="DF813" s="1189"/>
      <c r="DG813" s="1189"/>
      <c r="DH813" s="1189"/>
      <c r="DI813" s="1189"/>
      <c r="DJ813" s="1189"/>
      <c r="DK813" s="1189"/>
      <c r="DL813" s="1189"/>
      <c r="DM813" s="1189"/>
      <c r="DN813" s="1189"/>
      <c r="DO813" s="1189"/>
      <c r="DP813" s="1189"/>
      <c r="DQ813" s="1189"/>
      <c r="DR813" s="1189"/>
      <c r="DS813" s="1189"/>
      <c r="DT813" s="1189"/>
      <c r="DU813" s="1189"/>
      <c r="DV813" s="1189"/>
      <c r="DW813" s="1189"/>
      <c r="DX813" s="1189"/>
      <c r="DY813" s="1189"/>
      <c r="DZ813" s="1189"/>
      <c r="EA813" s="1189"/>
      <c r="EB813" s="1189"/>
      <c r="EC813" s="1189"/>
      <c r="ED813" s="1189"/>
      <c r="EE813" s="1189"/>
      <c r="EF813" s="1189"/>
      <c r="EG813" s="1189"/>
      <c r="EH813" s="1189"/>
      <c r="EI813" s="1189"/>
      <c r="EJ813" s="1189"/>
      <c r="EK813" s="1189"/>
      <c r="EL813" s="1189"/>
      <c r="EM813" s="1189"/>
      <c r="EN813" s="1189"/>
      <c r="EO813" s="1189"/>
      <c r="EP813" s="1189"/>
      <c r="EQ813" s="1189"/>
      <c r="ER813" s="1189"/>
      <c r="ES813" s="1189"/>
      <c r="ET813" s="1189"/>
      <c r="EU813" s="1189"/>
      <c r="EV813" s="1189"/>
      <c r="EW813" s="1189"/>
      <c r="EX813" s="1189"/>
      <c r="EY813" s="1189"/>
      <c r="EZ813" s="1189"/>
      <c r="FA813" s="1189"/>
      <c r="FB813" s="1189"/>
      <c r="FC813" s="1189"/>
      <c r="FD813" s="1189"/>
      <c r="FE813" s="1189"/>
      <c r="FF813" s="1189"/>
      <c r="FG813" s="1189"/>
      <c r="FH813" s="1189"/>
      <c r="FI813" s="1189"/>
      <c r="FJ813" s="1189"/>
      <c r="FK813" s="1189"/>
      <c r="FL813" s="1189"/>
      <c r="FM813" s="1189"/>
      <c r="FN813" s="1189"/>
      <c r="FO813" s="1189"/>
      <c r="FP813" s="1189"/>
      <c r="FQ813" s="1189"/>
      <c r="FR813" s="1189"/>
      <c r="FS813" s="1189"/>
      <c r="FT813" s="1189"/>
      <c r="FU813" s="1189"/>
      <c r="FV813" s="1189"/>
      <c r="FW813" s="1189"/>
      <c r="FX813" s="1189"/>
      <c r="FY813" s="1189"/>
      <c r="FZ813" s="1189"/>
      <c r="GA813" s="1189"/>
      <c r="GB813" s="1189"/>
      <c r="GC813" s="1189"/>
      <c r="GD813" s="1189"/>
      <c r="GE813" s="1189"/>
      <c r="GF813" s="1189"/>
      <c r="GG813" s="1189"/>
      <c r="GH813" s="1189"/>
      <c r="GI813" s="1189"/>
      <c r="GJ813" s="1189"/>
      <c r="GK813" s="1189"/>
      <c r="GL813" s="1189"/>
      <c r="GM813" s="1189"/>
      <c r="GN813" s="1189"/>
      <c r="GO813" s="1189"/>
      <c r="GP813" s="1189"/>
      <c r="GQ813" s="1189"/>
      <c r="GR813" s="1189"/>
      <c r="GS813" s="1189"/>
      <c r="GT813" s="1189"/>
      <c r="GU813" s="1189"/>
    </row>
    <row r="814" spans="1:203" ht="26.25" hidden="1" customHeight="1" x14ac:dyDescent="0.2">
      <c r="A814" s="1392">
        <v>4</v>
      </c>
      <c r="B814" s="1139" t="s">
        <v>584</v>
      </c>
      <c r="C814" s="1140"/>
      <c r="D814" s="1141"/>
      <c r="E814" s="1142"/>
      <c r="F814" s="1143"/>
      <c r="G814" s="1142"/>
      <c r="H814" s="1143"/>
      <c r="I814" s="1144"/>
      <c r="J814" s="1143"/>
      <c r="K814" s="1145"/>
      <c r="L814" s="1146"/>
      <c r="M814" s="1143"/>
      <c r="N814" s="1146"/>
      <c r="O814" s="1143"/>
      <c r="P814" s="1144"/>
      <c r="Q814" s="1145"/>
      <c r="R814" s="1146"/>
      <c r="S814" s="1143"/>
      <c r="T814" s="1146"/>
      <c r="U814" s="1143"/>
      <c r="V814" s="1144"/>
      <c r="W814" s="1393"/>
      <c r="X814" s="1146"/>
      <c r="Y814" s="1143"/>
      <c r="Z814" s="1146"/>
      <c r="AA814" s="1143"/>
      <c r="AB814" s="1144"/>
      <c r="AC814" s="1145"/>
      <c r="AD814" s="1146"/>
      <c r="AE814" s="1143"/>
      <c r="AF814" s="1146"/>
      <c r="AG814" s="1143"/>
      <c r="AH814" s="1144"/>
      <c r="AI814" s="1145"/>
      <c r="AJ814" s="1146"/>
      <c r="AK814" s="1143"/>
      <c r="AL814" s="1146"/>
      <c r="AM814" s="1143"/>
      <c r="AN814" s="1144"/>
      <c r="AO814" s="1145"/>
      <c r="AP814" s="1146"/>
      <c r="AQ814" s="1143"/>
      <c r="AR814" s="1146"/>
      <c r="AS814" s="1143"/>
      <c r="AT814" s="1144"/>
      <c r="AU814" s="1145"/>
      <c r="AV814" s="1146"/>
      <c r="AW814" s="1143"/>
      <c r="AX814" s="1146"/>
      <c r="AY814" s="1143"/>
      <c r="AZ814" s="1144"/>
      <c r="BA814" s="1145"/>
      <c r="BB814" s="1142"/>
      <c r="BC814" s="1143"/>
      <c r="BD814" s="1142"/>
      <c r="BE814" s="1143"/>
      <c r="BF814" s="1144"/>
      <c r="BG814" s="1143"/>
      <c r="BH814" s="1166">
        <f t="shared" si="1214"/>
        <v>0</v>
      </c>
      <c r="BI814" s="1142"/>
      <c r="BJ814" s="1143"/>
      <c r="BK814" s="1142"/>
      <c r="BL814" s="1143"/>
      <c r="BM814" s="1144"/>
      <c r="BN814" s="1166">
        <f t="shared" si="1215"/>
        <v>0</v>
      </c>
      <c r="BO814" s="1142"/>
      <c r="BP814" s="1143"/>
      <c r="BQ814" s="1142"/>
      <c r="BR814" s="1143"/>
      <c r="BS814" s="1144"/>
    </row>
    <row r="815" spans="1:203" s="1396" customFormat="1" ht="15.75" hidden="1" customHeight="1" x14ac:dyDescent="0.25">
      <c r="A815" s="1205" t="s">
        <v>1886</v>
      </c>
      <c r="B815" s="1148" t="s">
        <v>586</v>
      </c>
      <c r="C815" s="1149"/>
      <c r="D815" s="1150"/>
      <c r="E815" s="1151"/>
      <c r="F815" s="1154">
        <f>F816+F817+F818+F821+F822+F825+F826+F827</f>
        <v>2541810.2672999999</v>
      </c>
      <c r="G815" s="1394"/>
      <c r="H815" s="1154">
        <f>H816+H817+H818+H821+H822+H825+H826+H827</f>
        <v>1021837.1271999999</v>
      </c>
      <c r="I815" s="1154">
        <f>I816+I817+I818+I821+I822+I825+I826+I827</f>
        <v>3563647.3944999999</v>
      </c>
      <c r="J815" s="1155"/>
      <c r="K815" s="1145"/>
      <c r="L815" s="1156"/>
      <c r="M815" s="1159">
        <f>M816+M817+M818+M821+M822+M825+M826+M827</f>
        <v>0</v>
      </c>
      <c r="N815" s="1395"/>
      <c r="O815" s="1159">
        <f>O816+O817+O818+O821+O822+O825+O826+O827</f>
        <v>0</v>
      </c>
      <c r="P815" s="1159">
        <f>P816+P817+P818+P821+P822+P825+P826+P827</f>
        <v>0</v>
      </c>
      <c r="Q815" s="1145"/>
      <c r="R815" s="1156"/>
      <c r="S815" s="1159">
        <f>S816+S817+S818+S821+S822+S825+S826+S827</f>
        <v>0</v>
      </c>
      <c r="T815" s="1395"/>
      <c r="U815" s="1159">
        <f>U816+U817+U818+U821+U822+U825+U826+U827</f>
        <v>0</v>
      </c>
      <c r="V815" s="1159">
        <f>V816+V817+V818+V821+V822+V825+V826+V827</f>
        <v>0</v>
      </c>
      <c r="W815" s="1393"/>
      <c r="X815" s="1156"/>
      <c r="Y815" s="1159">
        <f>Y816+Y817+Y818+Y821+Y822+Y825+Y826+Y827</f>
        <v>0</v>
      </c>
      <c r="Z815" s="1395"/>
      <c r="AA815" s="1159">
        <f>AA816+AA817+AA818+AA821+AA822+AA825+AA826+AA827</f>
        <v>0</v>
      </c>
      <c r="AB815" s="1159">
        <f>AB816+AB817+AB818+AB821+AB822+AB825+AB826+AB827</f>
        <v>0</v>
      </c>
      <c r="AC815" s="1145"/>
      <c r="AD815" s="1156"/>
      <c r="AE815" s="1159">
        <f>AE816+AE817+AE818+AE821+AE822+AE825+AE826+AE827</f>
        <v>0</v>
      </c>
      <c r="AF815" s="1395"/>
      <c r="AG815" s="1159">
        <f>AG816+AG817+AG818+AG821+AG822+AG825+AG826+AG827</f>
        <v>0</v>
      </c>
      <c r="AH815" s="1159">
        <f>AH816+AH817+AH818+AH821+AH822+AH825+AH826+AH827</f>
        <v>0</v>
      </c>
      <c r="AI815" s="1145"/>
      <c r="AJ815" s="1156"/>
      <c r="AK815" s="1159">
        <f>AK816+AK817+AK818+AK821+AK822+AK825+AK826+AK827</f>
        <v>0</v>
      </c>
      <c r="AL815" s="1395"/>
      <c r="AM815" s="1159">
        <f>AM816+AM817+AM818+AM821+AM822+AM825+AM826+AM827</f>
        <v>0</v>
      </c>
      <c r="AN815" s="1159">
        <f>AN816+AN817+AN818+AN821+AN822+AN825+AN826+AN827</f>
        <v>0</v>
      </c>
      <c r="AO815" s="1145"/>
      <c r="AP815" s="1156"/>
      <c r="AQ815" s="1159">
        <f>AQ816+AQ817+AQ818+AQ821+AQ822+AQ825+AQ826+AQ827</f>
        <v>0</v>
      </c>
      <c r="AR815" s="1395"/>
      <c r="AS815" s="1159">
        <f>AS816+AS817+AS818+AS821+AS822+AS825+AS826+AS827</f>
        <v>0</v>
      </c>
      <c r="AT815" s="1159">
        <f>AT816+AT817+AT818+AT821+AT822+AT825+AT826+AT827</f>
        <v>0</v>
      </c>
      <c r="AU815" s="1145"/>
      <c r="AV815" s="1156"/>
      <c r="AW815" s="1159">
        <f>AW816+AW817+AW818+AW821+AW822+AW825+AW826+AW827</f>
        <v>0</v>
      </c>
      <c r="AX815" s="1395"/>
      <c r="AY815" s="1159">
        <f>AY816+AY817+AY818+AY821+AY822+AY825+AY826+AY827</f>
        <v>0</v>
      </c>
      <c r="AZ815" s="1159">
        <f>AZ816+AZ817+AZ818+AZ821+AZ822+AZ825+AZ826+AZ827</f>
        <v>0</v>
      </c>
      <c r="BA815" s="1145"/>
      <c r="BB815" s="1151"/>
      <c r="BC815" s="1154">
        <f>BC816+BC817+BC818+BC821+BC822+BC825+BC826+BC827</f>
        <v>0</v>
      </c>
      <c r="BD815" s="1394"/>
      <c r="BE815" s="1154">
        <f>BE816+BE817+BE818+BE821+BE822+BE825+BE826+BE827</f>
        <v>0</v>
      </c>
      <c r="BF815" s="1154">
        <f>BF816+BF817+BF818+BF821+BF822+BF825+BF826+BF827</f>
        <v>0</v>
      </c>
      <c r="BG815" s="1155"/>
      <c r="BH815" s="1166">
        <f t="shared" si="1214"/>
        <v>0</v>
      </c>
      <c r="BI815" s="1151"/>
      <c r="BJ815" s="1154">
        <f>BJ816+BJ817+BJ818+BJ821+BJ822+BJ825+BJ826+BJ827</f>
        <v>0</v>
      </c>
      <c r="BK815" s="1394"/>
      <c r="BL815" s="1154">
        <f>BL816+BL817+BL818+BL821+BL822+BL825+BL826+BL827</f>
        <v>0</v>
      </c>
      <c r="BM815" s="1154">
        <f>BM816+BM817+BM818+BM821+BM822+BM825+BM826+BM827</f>
        <v>0</v>
      </c>
      <c r="BN815" s="1166">
        <f t="shared" si="1215"/>
        <v>0</v>
      </c>
      <c r="BO815" s="1151"/>
      <c r="BP815" s="1154">
        <f>BP816+BP817+BP818+BP821+BP822+BP825+BP826+BP827</f>
        <v>2541810.2672999999</v>
      </c>
      <c r="BQ815" s="1394"/>
      <c r="BR815" s="1154">
        <f>BR816+BR817+BR818+BR821+BR822+BR825+BR826+BR827</f>
        <v>1021837.1271999999</v>
      </c>
      <c r="BS815" s="1154">
        <f>BS816+BS817+BS818+BS821+BS822+BS825+BS826+BS827</f>
        <v>3563647.3944999999</v>
      </c>
      <c r="BT815" s="1260"/>
      <c r="BU815" s="1260"/>
      <c r="BV815" s="1260"/>
      <c r="BW815" s="1260"/>
      <c r="BX815" s="1260"/>
      <c r="BY815" s="1260"/>
      <c r="BZ815" s="1260"/>
      <c r="CA815" s="1260"/>
      <c r="CB815" s="1260"/>
      <c r="CC815" s="1260"/>
      <c r="CD815" s="1260"/>
      <c r="CE815" s="1260"/>
      <c r="CF815" s="1260"/>
      <c r="CG815" s="1260"/>
      <c r="CH815" s="1260"/>
      <c r="CI815" s="1260"/>
      <c r="CJ815" s="1260"/>
      <c r="CK815" s="1260"/>
      <c r="CL815" s="1260"/>
      <c r="CM815" s="1260"/>
      <c r="CN815" s="1260"/>
      <c r="CO815" s="1260"/>
      <c r="CP815" s="1260"/>
      <c r="CQ815" s="1260"/>
      <c r="CR815" s="1260"/>
      <c r="CS815" s="1260"/>
      <c r="CT815" s="1260"/>
      <c r="CU815" s="1260"/>
      <c r="CV815" s="1260"/>
      <c r="CW815" s="1260"/>
      <c r="CX815" s="1260"/>
      <c r="CY815" s="1260"/>
      <c r="CZ815" s="1260"/>
      <c r="DA815" s="1260"/>
      <c r="DB815" s="1260"/>
      <c r="DC815" s="1260"/>
      <c r="DD815" s="1260"/>
      <c r="DE815" s="1260"/>
      <c r="DF815" s="1260"/>
      <c r="DG815" s="1260"/>
      <c r="DH815" s="1260"/>
      <c r="DI815" s="1260"/>
      <c r="DJ815" s="1260"/>
      <c r="DK815" s="1260"/>
      <c r="DL815" s="1260"/>
      <c r="DM815" s="1260"/>
      <c r="DN815" s="1260"/>
      <c r="DO815" s="1260"/>
      <c r="DP815" s="1260"/>
      <c r="DQ815" s="1260"/>
      <c r="DR815" s="1260"/>
      <c r="DS815" s="1260"/>
      <c r="DT815" s="1260"/>
      <c r="DU815" s="1260"/>
      <c r="DV815" s="1260"/>
      <c r="DW815" s="1260"/>
      <c r="DX815" s="1260"/>
      <c r="DY815" s="1260"/>
      <c r="DZ815" s="1260"/>
      <c r="EA815" s="1260"/>
      <c r="EB815" s="1260"/>
      <c r="EC815" s="1260"/>
      <c r="ED815" s="1260"/>
      <c r="EE815" s="1260"/>
      <c r="EF815" s="1260"/>
      <c r="EG815" s="1260"/>
      <c r="EH815" s="1260"/>
      <c r="EI815" s="1260"/>
      <c r="EJ815" s="1260"/>
      <c r="EK815" s="1260"/>
      <c r="EL815" s="1260"/>
      <c r="EM815" s="1260"/>
      <c r="EN815" s="1260"/>
      <c r="EO815" s="1260"/>
      <c r="EP815" s="1260"/>
      <c r="EQ815" s="1260"/>
      <c r="ER815" s="1260"/>
      <c r="ES815" s="1260"/>
      <c r="ET815" s="1260"/>
      <c r="EU815" s="1260"/>
      <c r="EV815" s="1260"/>
      <c r="EW815" s="1260"/>
      <c r="EX815" s="1260"/>
      <c r="EY815" s="1260"/>
      <c r="EZ815" s="1260"/>
      <c r="FA815" s="1260"/>
      <c r="FB815" s="1260"/>
      <c r="FC815" s="1260"/>
      <c r="FD815" s="1260"/>
      <c r="FE815" s="1260"/>
      <c r="FF815" s="1260"/>
      <c r="FG815" s="1260"/>
      <c r="FH815" s="1260"/>
      <c r="FI815" s="1260"/>
      <c r="FJ815" s="1260"/>
      <c r="FK815" s="1260"/>
      <c r="FL815" s="1260"/>
      <c r="FM815" s="1260"/>
      <c r="FN815" s="1260"/>
      <c r="FO815" s="1260"/>
      <c r="FP815" s="1260"/>
      <c r="FQ815" s="1260"/>
      <c r="FR815" s="1260"/>
      <c r="FS815" s="1260"/>
      <c r="FT815" s="1260"/>
      <c r="FU815" s="1260"/>
      <c r="FV815" s="1260"/>
      <c r="FW815" s="1260"/>
      <c r="FX815" s="1260"/>
      <c r="FY815" s="1260"/>
      <c r="FZ815" s="1260"/>
      <c r="GA815" s="1260"/>
      <c r="GB815" s="1260"/>
      <c r="GC815" s="1260"/>
      <c r="GD815" s="1260"/>
      <c r="GE815" s="1260"/>
      <c r="GF815" s="1260"/>
      <c r="GG815" s="1260"/>
      <c r="GH815" s="1260"/>
      <c r="GI815" s="1260"/>
      <c r="GJ815" s="1260"/>
      <c r="GK815" s="1260"/>
      <c r="GL815" s="1260"/>
      <c r="GM815" s="1260"/>
      <c r="GN815" s="1260"/>
      <c r="GO815" s="1260"/>
      <c r="GP815" s="1260"/>
      <c r="GQ815" s="1260"/>
      <c r="GR815" s="1260"/>
      <c r="GS815" s="1260"/>
      <c r="GT815" s="1260"/>
      <c r="GU815" s="1260"/>
    </row>
    <row r="816" spans="1:203" s="1260" customFormat="1" ht="19.149999999999999" hidden="1" customHeight="1" outlineLevel="1" x14ac:dyDescent="0.25">
      <c r="A816" s="1308" t="s">
        <v>1115</v>
      </c>
      <c r="B816" s="1200" t="s">
        <v>1887</v>
      </c>
      <c r="C816" s="1397" t="s">
        <v>1189</v>
      </c>
      <c r="D816" s="1196">
        <v>92.84</v>
      </c>
      <c r="E816" s="1276">
        <v>7609.19</v>
      </c>
      <c r="F816" s="1223">
        <f>D816*E816</f>
        <v>706437.19959999993</v>
      </c>
      <c r="G816" s="1276">
        <v>0</v>
      </c>
      <c r="H816" s="1223"/>
      <c r="I816" s="1296">
        <f>E816*D816+G816*D816</f>
        <v>706437.19959999993</v>
      </c>
      <c r="J816" s="1296"/>
      <c r="K816" s="1197"/>
      <c r="L816" s="1277">
        <v>7609.19</v>
      </c>
      <c r="M816" s="1226">
        <f>K816*L816</f>
        <v>0</v>
      </c>
      <c r="N816" s="1277">
        <v>0</v>
      </c>
      <c r="O816" s="1226"/>
      <c r="P816" s="1198">
        <f>L816*K816+N816*K816</f>
        <v>0</v>
      </c>
      <c r="Q816" s="1197"/>
      <c r="R816" s="1277">
        <v>7609.19</v>
      </c>
      <c r="S816" s="1226">
        <f>Q816*R816</f>
        <v>0</v>
      </c>
      <c r="T816" s="1277">
        <v>0</v>
      </c>
      <c r="U816" s="1226"/>
      <c r="V816" s="1198">
        <f>R816*Q816+T816*Q816</f>
        <v>0</v>
      </c>
      <c r="W816" s="1198"/>
      <c r="X816" s="1277">
        <v>7609.19</v>
      </c>
      <c r="Y816" s="1226">
        <f>W816*X816</f>
        <v>0</v>
      </c>
      <c r="Z816" s="1277">
        <v>0</v>
      </c>
      <c r="AA816" s="1226"/>
      <c r="AB816" s="1198">
        <f>X816*W816+Z816*W816</f>
        <v>0</v>
      </c>
      <c r="AC816" s="1197"/>
      <c r="AD816" s="1277">
        <v>7609.19</v>
      </c>
      <c r="AE816" s="1226">
        <f>AC816*AD816</f>
        <v>0</v>
      </c>
      <c r="AF816" s="1277">
        <v>0</v>
      </c>
      <c r="AG816" s="1226"/>
      <c r="AH816" s="1198">
        <f>AD816*AC816+AF816*AC816</f>
        <v>0</v>
      </c>
      <c r="AI816" s="1197"/>
      <c r="AJ816" s="1277">
        <v>7609.19</v>
      </c>
      <c r="AK816" s="1226">
        <f>AI816*AJ816</f>
        <v>0</v>
      </c>
      <c r="AL816" s="1277">
        <v>0</v>
      </c>
      <c r="AM816" s="1226"/>
      <c r="AN816" s="1198">
        <f>AJ816*AI816+AL816*AI816</f>
        <v>0</v>
      </c>
      <c r="AO816" s="1197"/>
      <c r="AP816" s="1277">
        <v>7609.19</v>
      </c>
      <c r="AQ816" s="1226">
        <f>AO816*AP816</f>
        <v>0</v>
      </c>
      <c r="AR816" s="1277">
        <v>0</v>
      </c>
      <c r="AS816" s="1226"/>
      <c r="AT816" s="1198">
        <f>AP816*AO816+AR816*AO816</f>
        <v>0</v>
      </c>
      <c r="AU816" s="1197"/>
      <c r="AV816" s="1277">
        <v>7609.19</v>
      </c>
      <c r="AW816" s="1226">
        <f>AU816*AV816</f>
        <v>0</v>
      </c>
      <c r="AX816" s="1277">
        <v>0</v>
      </c>
      <c r="AY816" s="1226"/>
      <c r="AZ816" s="1198">
        <f>AV816*AU816+AX816*AU816</f>
        <v>0</v>
      </c>
      <c r="BA816" s="1197"/>
      <c r="BB816" s="1276">
        <v>7609.19</v>
      </c>
      <c r="BC816" s="1223">
        <f>BA816*BB816</f>
        <v>0</v>
      </c>
      <c r="BD816" s="1276">
        <v>0</v>
      </c>
      <c r="BE816" s="1223"/>
      <c r="BF816" s="1296">
        <f>BB816*BA816+BD816*BA816</f>
        <v>0</v>
      </c>
      <c r="BG816" s="1296"/>
      <c r="BH816" s="1166">
        <f t="shared" si="1214"/>
        <v>0</v>
      </c>
      <c r="BI816" s="1276">
        <v>7609.19</v>
      </c>
      <c r="BJ816" s="1223">
        <f>BH816*BI816</f>
        <v>0</v>
      </c>
      <c r="BK816" s="1276">
        <v>0</v>
      </c>
      <c r="BL816" s="1223"/>
      <c r="BM816" s="1296">
        <f>BI816*BH816+BK816*BH816</f>
        <v>0</v>
      </c>
      <c r="BN816" s="1166">
        <f t="shared" si="1215"/>
        <v>92.84</v>
      </c>
      <c r="BO816" s="1276">
        <v>7609.19</v>
      </c>
      <c r="BP816" s="1223">
        <f>BN816*BO816</f>
        <v>706437.19959999993</v>
      </c>
      <c r="BQ816" s="1276">
        <v>0</v>
      </c>
      <c r="BR816" s="1223"/>
      <c r="BS816" s="1296">
        <f>BO816*BN816+BQ816*BN816</f>
        <v>706437.19959999993</v>
      </c>
    </row>
    <row r="817" spans="1:203" s="1260" customFormat="1" ht="19.149999999999999" hidden="1" customHeight="1" outlineLevel="1" x14ac:dyDescent="0.25">
      <c r="A817" s="1308" t="s">
        <v>1116</v>
      </c>
      <c r="B817" s="1200" t="s">
        <v>1888</v>
      </c>
      <c r="C817" s="1397" t="s">
        <v>1189</v>
      </c>
      <c r="D817" s="1196">
        <v>2.89</v>
      </c>
      <c r="E817" s="1276">
        <v>120911.25</v>
      </c>
      <c r="F817" s="1223">
        <f>D817*E817</f>
        <v>349433.51250000001</v>
      </c>
      <c r="G817" s="1276">
        <v>0</v>
      </c>
      <c r="H817" s="1223"/>
      <c r="I817" s="1296">
        <f>E817*D817+G817*D817</f>
        <v>349433.51250000001</v>
      </c>
      <c r="J817" s="1296"/>
      <c r="K817" s="1197"/>
      <c r="L817" s="1277">
        <v>120911.25</v>
      </c>
      <c r="M817" s="1226">
        <f>K817*L817</f>
        <v>0</v>
      </c>
      <c r="N817" s="1277">
        <v>0</v>
      </c>
      <c r="O817" s="1226"/>
      <c r="P817" s="1198">
        <f>L817*K817+N817*K817</f>
        <v>0</v>
      </c>
      <c r="Q817" s="1197"/>
      <c r="R817" s="1277">
        <v>120911.25</v>
      </c>
      <c r="S817" s="1226">
        <f>Q817*R817</f>
        <v>0</v>
      </c>
      <c r="T817" s="1277">
        <v>0</v>
      </c>
      <c r="U817" s="1226"/>
      <c r="V817" s="1198">
        <f>R817*Q817+T817*Q817</f>
        <v>0</v>
      </c>
      <c r="W817" s="1198"/>
      <c r="X817" s="1277">
        <v>120911.25</v>
      </c>
      <c r="Y817" s="1226">
        <f>W817*X817</f>
        <v>0</v>
      </c>
      <c r="Z817" s="1277">
        <v>0</v>
      </c>
      <c r="AA817" s="1226"/>
      <c r="AB817" s="1198">
        <f>X817*W817+Z817*W817</f>
        <v>0</v>
      </c>
      <c r="AC817" s="1197"/>
      <c r="AD817" s="1277">
        <v>120911.25</v>
      </c>
      <c r="AE817" s="1226">
        <f>AC817*AD817</f>
        <v>0</v>
      </c>
      <c r="AF817" s="1277">
        <v>0</v>
      </c>
      <c r="AG817" s="1226"/>
      <c r="AH817" s="1198">
        <f>AD817*AC817+AF817*AC817</f>
        <v>0</v>
      </c>
      <c r="AI817" s="1197"/>
      <c r="AJ817" s="1277">
        <v>120911.25</v>
      </c>
      <c r="AK817" s="1226">
        <f>AI817*AJ817</f>
        <v>0</v>
      </c>
      <c r="AL817" s="1277">
        <v>0</v>
      </c>
      <c r="AM817" s="1226"/>
      <c r="AN817" s="1198">
        <f>AJ817*AI817+AL817*AI817</f>
        <v>0</v>
      </c>
      <c r="AO817" s="1197"/>
      <c r="AP817" s="1277">
        <v>120911.25</v>
      </c>
      <c r="AQ817" s="1226">
        <f>AO817*AP817</f>
        <v>0</v>
      </c>
      <c r="AR817" s="1277">
        <v>0</v>
      </c>
      <c r="AS817" s="1226"/>
      <c r="AT817" s="1198">
        <f>AP817*AO817+AR817*AO817</f>
        <v>0</v>
      </c>
      <c r="AU817" s="1197"/>
      <c r="AV817" s="1277">
        <v>120911.25</v>
      </c>
      <c r="AW817" s="1226">
        <f>AU817*AV817</f>
        <v>0</v>
      </c>
      <c r="AX817" s="1277">
        <v>0</v>
      </c>
      <c r="AY817" s="1226"/>
      <c r="AZ817" s="1198">
        <f>AV817*AU817+AX817*AU817</f>
        <v>0</v>
      </c>
      <c r="BA817" s="1197"/>
      <c r="BB817" s="1276">
        <v>120911.25</v>
      </c>
      <c r="BC817" s="1223">
        <f>BA817*BB817</f>
        <v>0</v>
      </c>
      <c r="BD817" s="1276">
        <v>0</v>
      </c>
      <c r="BE817" s="1223"/>
      <c r="BF817" s="1296">
        <f>BB817*BA817+BD817*BA817</f>
        <v>0</v>
      </c>
      <c r="BG817" s="1296"/>
      <c r="BH817" s="1166">
        <f t="shared" si="1214"/>
        <v>0</v>
      </c>
      <c r="BI817" s="1276">
        <v>120911.25</v>
      </c>
      <c r="BJ817" s="1223">
        <f>BH817*BI817</f>
        <v>0</v>
      </c>
      <c r="BK817" s="1276">
        <v>0</v>
      </c>
      <c r="BL817" s="1223"/>
      <c r="BM817" s="1296">
        <f>BI817*BH817+BK817*BH817</f>
        <v>0</v>
      </c>
      <c r="BN817" s="1166">
        <f t="shared" si="1215"/>
        <v>2.89</v>
      </c>
      <c r="BO817" s="1276">
        <v>120911.25</v>
      </c>
      <c r="BP817" s="1223">
        <f>BN817*BO817</f>
        <v>349433.51250000001</v>
      </c>
      <c r="BQ817" s="1276">
        <v>0</v>
      </c>
      <c r="BR817" s="1223"/>
      <c r="BS817" s="1296">
        <f>BO817*BN817+BQ817*BN817</f>
        <v>349433.51250000001</v>
      </c>
    </row>
    <row r="818" spans="1:203" s="1189" customFormat="1" ht="19.149999999999999" hidden="1" customHeight="1" outlineLevel="1" x14ac:dyDescent="0.2">
      <c r="A818" s="1308" t="s">
        <v>1117</v>
      </c>
      <c r="B818" s="1200" t="s">
        <v>1889</v>
      </c>
      <c r="C818" s="1398"/>
      <c r="D818" s="1173"/>
      <c r="E818" s="1222">
        <v>0</v>
      </c>
      <c r="F818" s="1212">
        <f>SUM(F819:F820)</f>
        <v>320749.10880000005</v>
      </c>
      <c r="G818" s="1222">
        <v>0</v>
      </c>
      <c r="H818" s="1212"/>
      <c r="I818" s="1212">
        <f>SUM(I819:I820)</f>
        <v>320749.10880000005</v>
      </c>
      <c r="J818" s="1212"/>
      <c r="K818" s="1224"/>
      <c r="L818" s="1225">
        <v>0</v>
      </c>
      <c r="M818" s="1196">
        <f>SUM(M819:M820)</f>
        <v>0</v>
      </c>
      <c r="N818" s="1225">
        <v>0</v>
      </c>
      <c r="O818" s="1196"/>
      <c r="P818" s="1196">
        <f>SUM(P819:P820)</f>
        <v>0</v>
      </c>
      <c r="Q818" s="1224"/>
      <c r="R818" s="1225">
        <v>0</v>
      </c>
      <c r="S818" s="1196">
        <f>SUM(S819:S820)</f>
        <v>0</v>
      </c>
      <c r="T818" s="1225">
        <v>0</v>
      </c>
      <c r="U818" s="1196"/>
      <c r="V818" s="1196">
        <f>SUM(V819:V820)</f>
        <v>0</v>
      </c>
      <c r="W818" s="1226"/>
      <c r="X818" s="1225">
        <v>0</v>
      </c>
      <c r="Y818" s="1196">
        <f>SUM(Y819:Y820)</f>
        <v>0</v>
      </c>
      <c r="Z818" s="1225">
        <v>0</v>
      </c>
      <c r="AA818" s="1196"/>
      <c r="AB818" s="1196">
        <f>SUM(AB819:AB820)</f>
        <v>0</v>
      </c>
      <c r="AC818" s="1224"/>
      <c r="AD818" s="1225">
        <v>0</v>
      </c>
      <c r="AE818" s="1196">
        <f>SUM(AE819:AE820)</f>
        <v>0</v>
      </c>
      <c r="AF818" s="1225">
        <v>0</v>
      </c>
      <c r="AG818" s="1196"/>
      <c r="AH818" s="1196">
        <f>SUM(AH819:AH820)</f>
        <v>0</v>
      </c>
      <c r="AI818" s="1224"/>
      <c r="AJ818" s="1225">
        <v>0</v>
      </c>
      <c r="AK818" s="1196">
        <f>SUM(AK819:AK820)</f>
        <v>0</v>
      </c>
      <c r="AL818" s="1225">
        <v>0</v>
      </c>
      <c r="AM818" s="1196"/>
      <c r="AN818" s="1196">
        <f>SUM(AN819:AN820)</f>
        <v>0</v>
      </c>
      <c r="AO818" s="1224"/>
      <c r="AP818" s="1225">
        <v>0</v>
      </c>
      <c r="AQ818" s="1196">
        <f>SUM(AQ819:AQ820)</f>
        <v>0</v>
      </c>
      <c r="AR818" s="1225">
        <v>0</v>
      </c>
      <c r="AS818" s="1196"/>
      <c r="AT818" s="1196">
        <f>SUM(AT819:AT820)</f>
        <v>0</v>
      </c>
      <c r="AU818" s="1224"/>
      <c r="AV818" s="1225">
        <v>0</v>
      </c>
      <c r="AW818" s="1196">
        <f>SUM(AW819:AW820)</f>
        <v>0</v>
      </c>
      <c r="AX818" s="1225">
        <v>0</v>
      </c>
      <c r="AY818" s="1196"/>
      <c r="AZ818" s="1196">
        <f>SUM(AZ819:AZ820)</f>
        <v>0</v>
      </c>
      <c r="BA818" s="1224"/>
      <c r="BB818" s="1222">
        <v>0</v>
      </c>
      <c r="BC818" s="1212">
        <f>SUM(BC819:BC820)</f>
        <v>0</v>
      </c>
      <c r="BD818" s="1222">
        <v>0</v>
      </c>
      <c r="BE818" s="1212"/>
      <c r="BF818" s="1212">
        <f>SUM(BF819:BF820)</f>
        <v>0</v>
      </c>
      <c r="BG818" s="1212"/>
      <c r="BH818" s="1166">
        <f t="shared" si="1214"/>
        <v>0</v>
      </c>
      <c r="BI818" s="1222">
        <v>0</v>
      </c>
      <c r="BJ818" s="1212">
        <f>SUM(BJ819:BJ820)</f>
        <v>0</v>
      </c>
      <c r="BK818" s="1222">
        <v>0</v>
      </c>
      <c r="BL818" s="1212"/>
      <c r="BM818" s="1212">
        <f>SUM(BM819:BM820)</f>
        <v>0</v>
      </c>
      <c r="BN818" s="1166">
        <f t="shared" si="1215"/>
        <v>0</v>
      </c>
      <c r="BO818" s="1222">
        <v>0</v>
      </c>
      <c r="BP818" s="1212">
        <f>SUM(BP819:BP820)</f>
        <v>320749.10880000005</v>
      </c>
      <c r="BQ818" s="1222">
        <v>0</v>
      </c>
      <c r="BR818" s="1212"/>
      <c r="BS818" s="1212">
        <f>SUM(BS819:BS820)</f>
        <v>320749.10880000005</v>
      </c>
    </row>
    <row r="819" spans="1:203" s="1189" customFormat="1" ht="19.149999999999999" hidden="1" customHeight="1" outlineLevel="1" x14ac:dyDescent="0.2">
      <c r="A819" s="1307" t="s">
        <v>1890</v>
      </c>
      <c r="B819" s="1217" t="s">
        <v>1891</v>
      </c>
      <c r="C819" s="1398" t="s">
        <v>1189</v>
      </c>
      <c r="D819" s="1173">
        <v>95.73</v>
      </c>
      <c r="E819" s="1222">
        <v>1013.26</v>
      </c>
      <c r="F819" s="1223">
        <f>D819*E819</f>
        <v>96999.37980000001</v>
      </c>
      <c r="G819" s="1222">
        <v>0</v>
      </c>
      <c r="H819" s="1223"/>
      <c r="I819" s="1223">
        <f>E819*D819+G819*D819</f>
        <v>96999.37980000001</v>
      </c>
      <c r="J819" s="1223"/>
      <c r="K819" s="1224"/>
      <c r="L819" s="1225">
        <v>1013.26</v>
      </c>
      <c r="M819" s="1226">
        <f>K819*L819</f>
        <v>0</v>
      </c>
      <c r="N819" s="1225">
        <v>0</v>
      </c>
      <c r="O819" s="1226"/>
      <c r="P819" s="1226">
        <f>L819*K819+N819*K819</f>
        <v>0</v>
      </c>
      <c r="Q819" s="1224"/>
      <c r="R819" s="1225">
        <v>1013.26</v>
      </c>
      <c r="S819" s="1226">
        <f>Q819*R819</f>
        <v>0</v>
      </c>
      <c r="T819" s="1225">
        <v>0</v>
      </c>
      <c r="U819" s="1226"/>
      <c r="V819" s="1226">
        <f>R819*Q819+T819*Q819</f>
        <v>0</v>
      </c>
      <c r="W819" s="1226"/>
      <c r="X819" s="1225">
        <v>1013.26</v>
      </c>
      <c r="Y819" s="1226">
        <f>W819*X819</f>
        <v>0</v>
      </c>
      <c r="Z819" s="1225">
        <v>0</v>
      </c>
      <c r="AA819" s="1226"/>
      <c r="AB819" s="1226">
        <f>X819*W819+Z819*W819</f>
        <v>0</v>
      </c>
      <c r="AC819" s="1224"/>
      <c r="AD819" s="1225">
        <v>1013.26</v>
      </c>
      <c r="AE819" s="1226">
        <f>AC819*AD819</f>
        <v>0</v>
      </c>
      <c r="AF819" s="1225">
        <v>0</v>
      </c>
      <c r="AG819" s="1226"/>
      <c r="AH819" s="1226">
        <f>AD819*AC819+AF819*AC819</f>
        <v>0</v>
      </c>
      <c r="AI819" s="1224"/>
      <c r="AJ819" s="1225">
        <v>1013.26</v>
      </c>
      <c r="AK819" s="1226">
        <f>AI819*AJ819</f>
        <v>0</v>
      </c>
      <c r="AL819" s="1225">
        <v>0</v>
      </c>
      <c r="AM819" s="1226"/>
      <c r="AN819" s="1226">
        <f>AJ819*AI819+AL819*AI819</f>
        <v>0</v>
      </c>
      <c r="AO819" s="1224"/>
      <c r="AP819" s="1225">
        <v>1013.26</v>
      </c>
      <c r="AQ819" s="1226">
        <f>AO819*AP819</f>
        <v>0</v>
      </c>
      <c r="AR819" s="1225">
        <v>0</v>
      </c>
      <c r="AS819" s="1226"/>
      <c r="AT819" s="1226">
        <f>AP819*AO819+AR819*AO819</f>
        <v>0</v>
      </c>
      <c r="AU819" s="1224"/>
      <c r="AV819" s="1225">
        <v>1013.26</v>
      </c>
      <c r="AW819" s="1226">
        <f>AU819*AV819</f>
        <v>0</v>
      </c>
      <c r="AX819" s="1225">
        <v>0</v>
      </c>
      <c r="AY819" s="1226"/>
      <c r="AZ819" s="1226">
        <f>AV819*AU819+AX819*AU819</f>
        <v>0</v>
      </c>
      <c r="BA819" s="1224"/>
      <c r="BB819" s="1222">
        <v>1013.26</v>
      </c>
      <c r="BC819" s="1223">
        <f>BA819*BB819</f>
        <v>0</v>
      </c>
      <c r="BD819" s="1222">
        <v>0</v>
      </c>
      <c r="BE819" s="1223"/>
      <c r="BF819" s="1223">
        <f>BB819*BA819+BD819*BA819</f>
        <v>0</v>
      </c>
      <c r="BG819" s="1223"/>
      <c r="BH819" s="1166">
        <f t="shared" si="1214"/>
        <v>0</v>
      </c>
      <c r="BI819" s="1222">
        <v>1013.26</v>
      </c>
      <c r="BJ819" s="1223">
        <f>BH819*BI819</f>
        <v>0</v>
      </c>
      <c r="BK819" s="1222">
        <v>0</v>
      </c>
      <c r="BL819" s="1223"/>
      <c r="BM819" s="1223">
        <f>BI819*BH819+BK819*BH819</f>
        <v>0</v>
      </c>
      <c r="BN819" s="1166">
        <f t="shared" si="1215"/>
        <v>95.73</v>
      </c>
      <c r="BO819" s="1222">
        <v>1013.26</v>
      </c>
      <c r="BP819" s="1223">
        <f>BN819*BO819</f>
        <v>96999.37980000001</v>
      </c>
      <c r="BQ819" s="1222">
        <v>0</v>
      </c>
      <c r="BR819" s="1223"/>
      <c r="BS819" s="1223">
        <f>BO819*BN819+BQ819*BN819</f>
        <v>96999.37980000001</v>
      </c>
    </row>
    <row r="820" spans="1:203" s="1189" customFormat="1" ht="19.149999999999999" hidden="1" customHeight="1" outlineLevel="1" x14ac:dyDescent="0.2">
      <c r="A820" s="1333" t="s">
        <v>1892</v>
      </c>
      <c r="B820" s="1253" t="s">
        <v>1557</v>
      </c>
      <c r="C820" s="1226" t="s">
        <v>1189</v>
      </c>
      <c r="D820" s="1334">
        <f>D819*1.47</f>
        <v>140.72310000000002</v>
      </c>
      <c r="E820" s="1222">
        <v>1590</v>
      </c>
      <c r="F820" s="1223">
        <f>D820*E820</f>
        <v>223749.72900000002</v>
      </c>
      <c r="G820" s="1222">
        <v>0</v>
      </c>
      <c r="H820" s="1223"/>
      <c r="I820" s="1223">
        <f>E820*D820+G820*D820</f>
        <v>223749.72900000002</v>
      </c>
      <c r="J820" s="1223"/>
      <c r="K820" s="1335"/>
      <c r="L820" s="1225">
        <v>1590</v>
      </c>
      <c r="M820" s="1226">
        <f>K820*L820</f>
        <v>0</v>
      </c>
      <c r="N820" s="1225">
        <v>0</v>
      </c>
      <c r="O820" s="1226"/>
      <c r="P820" s="1226">
        <f>L820*K820+N820*K820</f>
        <v>0</v>
      </c>
      <c r="Q820" s="1335"/>
      <c r="R820" s="1225">
        <v>1590</v>
      </c>
      <c r="S820" s="1226">
        <f>Q820*R820</f>
        <v>0</v>
      </c>
      <c r="T820" s="1225">
        <v>0</v>
      </c>
      <c r="U820" s="1226"/>
      <c r="V820" s="1226">
        <f>R820*Q820+T820*Q820</f>
        <v>0</v>
      </c>
      <c r="W820" s="1334"/>
      <c r="X820" s="1225">
        <v>1590</v>
      </c>
      <c r="Y820" s="1226">
        <f>W820*X820</f>
        <v>0</v>
      </c>
      <c r="Z820" s="1225">
        <v>0</v>
      </c>
      <c r="AA820" s="1226"/>
      <c r="AB820" s="1226">
        <f>X820*W820+Z820*W820</f>
        <v>0</v>
      </c>
      <c r="AC820" s="1335"/>
      <c r="AD820" s="1225">
        <v>1590</v>
      </c>
      <c r="AE820" s="1226">
        <f>AC820*AD820</f>
        <v>0</v>
      </c>
      <c r="AF820" s="1225">
        <v>0</v>
      </c>
      <c r="AG820" s="1226"/>
      <c r="AH820" s="1226">
        <f>AD820*AC820+AF820*AC820</f>
        <v>0</v>
      </c>
      <c r="AI820" s="1335"/>
      <c r="AJ820" s="1225">
        <v>1590</v>
      </c>
      <c r="AK820" s="1226">
        <f>AI820*AJ820</f>
        <v>0</v>
      </c>
      <c r="AL820" s="1225">
        <v>0</v>
      </c>
      <c r="AM820" s="1226"/>
      <c r="AN820" s="1226">
        <f>AJ820*AI820+AL820*AI820</f>
        <v>0</v>
      </c>
      <c r="AO820" s="1335"/>
      <c r="AP820" s="1225">
        <v>1590</v>
      </c>
      <c r="AQ820" s="1226">
        <f>AO820*AP820</f>
        <v>0</v>
      </c>
      <c r="AR820" s="1225">
        <v>0</v>
      </c>
      <c r="AS820" s="1226"/>
      <c r="AT820" s="1226">
        <f>AP820*AO820+AR820*AO820</f>
        <v>0</v>
      </c>
      <c r="AU820" s="1335"/>
      <c r="AV820" s="1225">
        <v>1590</v>
      </c>
      <c r="AW820" s="1226">
        <f>AU820*AV820</f>
        <v>0</v>
      </c>
      <c r="AX820" s="1225">
        <v>0</v>
      </c>
      <c r="AY820" s="1226"/>
      <c r="AZ820" s="1226">
        <f>AV820*AU820+AX820*AU820</f>
        <v>0</v>
      </c>
      <c r="BA820" s="1335"/>
      <c r="BB820" s="1222">
        <v>1590</v>
      </c>
      <c r="BC820" s="1223">
        <f>BA820*BB820</f>
        <v>0</v>
      </c>
      <c r="BD820" s="1222">
        <v>0</v>
      </c>
      <c r="BE820" s="1223"/>
      <c r="BF820" s="1223">
        <f>BB820*BA820+BD820*BA820</f>
        <v>0</v>
      </c>
      <c r="BG820" s="1223"/>
      <c r="BH820" s="1166">
        <f t="shared" si="1214"/>
        <v>0</v>
      </c>
      <c r="BI820" s="1222">
        <v>1590</v>
      </c>
      <c r="BJ820" s="1223">
        <f>BH820*BI820</f>
        <v>0</v>
      </c>
      <c r="BK820" s="1222">
        <v>0</v>
      </c>
      <c r="BL820" s="1223"/>
      <c r="BM820" s="1223">
        <f>BI820*BH820+BK820*BH820</f>
        <v>0</v>
      </c>
      <c r="BN820" s="1166">
        <f t="shared" si="1215"/>
        <v>140.72310000000002</v>
      </c>
      <c r="BO820" s="1222">
        <v>1590</v>
      </c>
      <c r="BP820" s="1223">
        <f>BN820*BO820</f>
        <v>223749.72900000002</v>
      </c>
      <c r="BQ820" s="1222">
        <v>0</v>
      </c>
      <c r="BR820" s="1223"/>
      <c r="BS820" s="1223">
        <f>BO820*BN820+BQ820*BN820</f>
        <v>223749.72900000002</v>
      </c>
    </row>
    <row r="821" spans="1:203" s="1260" customFormat="1" ht="30.75" hidden="1" outlineLevel="1" thickTop="1" x14ac:dyDescent="0.25">
      <c r="A821" s="1308" t="s">
        <v>1118</v>
      </c>
      <c r="B821" s="1200" t="s">
        <v>1893</v>
      </c>
      <c r="C821" s="1397" t="s">
        <v>1189</v>
      </c>
      <c r="D821" s="1196">
        <v>164.87</v>
      </c>
      <c r="E821" s="1276">
        <v>3171.81</v>
      </c>
      <c r="F821" s="1223">
        <f>D821*E821</f>
        <v>522936.31469999999</v>
      </c>
      <c r="G821" s="1276">
        <v>2762.02</v>
      </c>
      <c r="H821" s="1223">
        <f>D821*G821</f>
        <v>455374.23739999998</v>
      </c>
      <c r="I821" s="1296">
        <f>E821*D821+G821*D821</f>
        <v>978310.55209999997</v>
      </c>
      <c r="J821" s="1296"/>
      <c r="K821" s="1197"/>
      <c r="L821" s="1277">
        <v>3171.81</v>
      </c>
      <c r="M821" s="1226">
        <f>K821*L821</f>
        <v>0</v>
      </c>
      <c r="N821" s="1277">
        <v>2762.02</v>
      </c>
      <c r="O821" s="1226">
        <f>K821*N821</f>
        <v>0</v>
      </c>
      <c r="P821" s="1198">
        <f>L821*K821+N821*K821</f>
        <v>0</v>
      </c>
      <c r="Q821" s="1197"/>
      <c r="R821" s="1277">
        <v>3171.81</v>
      </c>
      <c r="S821" s="1226">
        <f>Q821*R821</f>
        <v>0</v>
      </c>
      <c r="T821" s="1277">
        <v>2762.02</v>
      </c>
      <c r="U821" s="1226">
        <f>Q821*T821</f>
        <v>0</v>
      </c>
      <c r="V821" s="1198">
        <f>R821*Q821+T821*Q821</f>
        <v>0</v>
      </c>
      <c r="W821" s="1198"/>
      <c r="X821" s="1277">
        <v>3171.81</v>
      </c>
      <c r="Y821" s="1226">
        <f>W821*X821</f>
        <v>0</v>
      </c>
      <c r="Z821" s="1277">
        <v>2762.02</v>
      </c>
      <c r="AA821" s="1226">
        <f>W821*Z821</f>
        <v>0</v>
      </c>
      <c r="AB821" s="1198">
        <f>X821*W821+Z821*W821</f>
        <v>0</v>
      </c>
      <c r="AC821" s="1197"/>
      <c r="AD821" s="1277">
        <v>3171.81</v>
      </c>
      <c r="AE821" s="1226">
        <f>AC821*AD821</f>
        <v>0</v>
      </c>
      <c r="AF821" s="1277">
        <v>2762.02</v>
      </c>
      <c r="AG821" s="1226">
        <f>AC821*AF821</f>
        <v>0</v>
      </c>
      <c r="AH821" s="1198">
        <f>AD821*AC821+AF821*AC821</f>
        <v>0</v>
      </c>
      <c r="AI821" s="1197"/>
      <c r="AJ821" s="1277">
        <v>3171.81</v>
      </c>
      <c r="AK821" s="1226">
        <f>AI821*AJ821</f>
        <v>0</v>
      </c>
      <c r="AL821" s="1277">
        <v>2762.02</v>
      </c>
      <c r="AM821" s="1226">
        <f>AI821*AL821</f>
        <v>0</v>
      </c>
      <c r="AN821" s="1198">
        <f>AJ821*AI821+AL821*AI821</f>
        <v>0</v>
      </c>
      <c r="AO821" s="1197"/>
      <c r="AP821" s="1277">
        <v>3171.81</v>
      </c>
      <c r="AQ821" s="1226">
        <f>AO821*AP821</f>
        <v>0</v>
      </c>
      <c r="AR821" s="1277">
        <v>2762.02</v>
      </c>
      <c r="AS821" s="1226">
        <f>AO821*AR821</f>
        <v>0</v>
      </c>
      <c r="AT821" s="1198">
        <f>AP821*AO821+AR821*AO821</f>
        <v>0</v>
      </c>
      <c r="AU821" s="1197"/>
      <c r="AV821" s="1277">
        <v>3171.81</v>
      </c>
      <c r="AW821" s="1226">
        <f>AU821*AV821</f>
        <v>0</v>
      </c>
      <c r="AX821" s="1277">
        <v>2762.02</v>
      </c>
      <c r="AY821" s="1226">
        <f>AU821*AX821</f>
        <v>0</v>
      </c>
      <c r="AZ821" s="1198">
        <f>AV821*AU821+AX821*AU821</f>
        <v>0</v>
      </c>
      <c r="BA821" s="1197"/>
      <c r="BB821" s="1276">
        <v>3171.81</v>
      </c>
      <c r="BC821" s="1223">
        <f>BA821*BB821</f>
        <v>0</v>
      </c>
      <c r="BD821" s="1276">
        <v>2762.02</v>
      </c>
      <c r="BE821" s="1223">
        <f>BA821*BD821</f>
        <v>0</v>
      </c>
      <c r="BF821" s="1296">
        <f>BB821*BA821+BD821*BA821</f>
        <v>0</v>
      </c>
      <c r="BG821" s="1296"/>
      <c r="BH821" s="1166">
        <f t="shared" si="1214"/>
        <v>0</v>
      </c>
      <c r="BI821" s="1276">
        <v>3171.81</v>
      </c>
      <c r="BJ821" s="1223">
        <f>BH821*BI821</f>
        <v>0</v>
      </c>
      <c r="BK821" s="1276">
        <v>2762.02</v>
      </c>
      <c r="BL821" s="1223">
        <f>BH821*BK821</f>
        <v>0</v>
      </c>
      <c r="BM821" s="1296">
        <f>BI821*BH821+BK821*BH821</f>
        <v>0</v>
      </c>
      <c r="BN821" s="1166">
        <f t="shared" si="1215"/>
        <v>164.87</v>
      </c>
      <c r="BO821" s="1276">
        <v>3171.81</v>
      </c>
      <c r="BP821" s="1223">
        <f>BN821*BO821</f>
        <v>522936.31469999999</v>
      </c>
      <c r="BQ821" s="1276">
        <v>2762.02</v>
      </c>
      <c r="BR821" s="1223">
        <f>BN821*BQ821</f>
        <v>455374.23739999998</v>
      </c>
      <c r="BS821" s="1296">
        <f>BO821*BN821+BQ821*BN821</f>
        <v>978310.55209999997</v>
      </c>
    </row>
    <row r="822" spans="1:203" s="1220" customFormat="1" ht="19.149999999999999" hidden="1" customHeight="1" outlineLevel="1" x14ac:dyDescent="0.2">
      <c r="A822" s="1308" t="s">
        <v>1119</v>
      </c>
      <c r="B822" s="1200" t="s">
        <v>1894</v>
      </c>
      <c r="C822" s="1398"/>
      <c r="D822" s="1173"/>
      <c r="E822" s="1222">
        <v>0</v>
      </c>
      <c r="F822" s="1212">
        <f>SUM(F823:F824)</f>
        <v>82184.665500000003</v>
      </c>
      <c r="G822" s="1222">
        <v>0</v>
      </c>
      <c r="H822" s="1212"/>
      <c r="I822" s="1212">
        <f>SUM(I823:I824)</f>
        <v>82184.665500000003</v>
      </c>
      <c r="J822" s="1212"/>
      <c r="K822" s="1224"/>
      <c r="L822" s="1225">
        <v>0</v>
      </c>
      <c r="M822" s="1196">
        <f>SUM(M823:M824)</f>
        <v>0</v>
      </c>
      <c r="N822" s="1225">
        <v>0</v>
      </c>
      <c r="O822" s="1196"/>
      <c r="P822" s="1196">
        <f>SUM(P823:P824)</f>
        <v>0</v>
      </c>
      <c r="Q822" s="1224"/>
      <c r="R822" s="1225">
        <v>0</v>
      </c>
      <c r="S822" s="1196">
        <f>SUM(S823:S824)</f>
        <v>0</v>
      </c>
      <c r="T822" s="1225">
        <v>0</v>
      </c>
      <c r="U822" s="1196"/>
      <c r="V822" s="1196">
        <f>SUM(V823:V824)</f>
        <v>0</v>
      </c>
      <c r="W822" s="1226"/>
      <c r="X822" s="1225">
        <v>0</v>
      </c>
      <c r="Y822" s="1196">
        <f>SUM(Y823:Y824)</f>
        <v>0</v>
      </c>
      <c r="Z822" s="1225">
        <v>0</v>
      </c>
      <c r="AA822" s="1196"/>
      <c r="AB822" s="1196">
        <f>SUM(AB823:AB824)</f>
        <v>0</v>
      </c>
      <c r="AC822" s="1224"/>
      <c r="AD822" s="1225">
        <v>0</v>
      </c>
      <c r="AE822" s="1196">
        <f>SUM(AE823:AE824)</f>
        <v>0</v>
      </c>
      <c r="AF822" s="1225">
        <v>0</v>
      </c>
      <c r="AG822" s="1196"/>
      <c r="AH822" s="1196">
        <f>SUM(AH823:AH824)</f>
        <v>0</v>
      </c>
      <c r="AI822" s="1224"/>
      <c r="AJ822" s="1225">
        <v>0</v>
      </c>
      <c r="AK822" s="1196">
        <f>SUM(AK823:AK824)</f>
        <v>0</v>
      </c>
      <c r="AL822" s="1225">
        <v>0</v>
      </c>
      <c r="AM822" s="1196"/>
      <c r="AN822" s="1196">
        <f>SUM(AN823:AN824)</f>
        <v>0</v>
      </c>
      <c r="AO822" s="1224"/>
      <c r="AP822" s="1225">
        <v>0</v>
      </c>
      <c r="AQ822" s="1196">
        <f>SUM(AQ823:AQ824)</f>
        <v>0</v>
      </c>
      <c r="AR822" s="1225">
        <v>0</v>
      </c>
      <c r="AS822" s="1196"/>
      <c r="AT822" s="1196">
        <f>SUM(AT823:AT824)</f>
        <v>0</v>
      </c>
      <c r="AU822" s="1224"/>
      <c r="AV822" s="1225">
        <v>0</v>
      </c>
      <c r="AW822" s="1196">
        <f>SUM(AW823:AW824)</f>
        <v>0</v>
      </c>
      <c r="AX822" s="1225">
        <v>0</v>
      </c>
      <c r="AY822" s="1196"/>
      <c r="AZ822" s="1196">
        <f>SUM(AZ823:AZ824)</f>
        <v>0</v>
      </c>
      <c r="BA822" s="1224"/>
      <c r="BB822" s="1222">
        <v>0</v>
      </c>
      <c r="BC822" s="1212">
        <f>SUM(BC823:BC824)</f>
        <v>0</v>
      </c>
      <c r="BD822" s="1222">
        <v>0</v>
      </c>
      <c r="BE822" s="1212"/>
      <c r="BF822" s="1212">
        <f>SUM(BF823:BF824)</f>
        <v>0</v>
      </c>
      <c r="BG822" s="1212"/>
      <c r="BH822" s="1166">
        <f t="shared" si="1214"/>
        <v>0</v>
      </c>
      <c r="BI822" s="1222">
        <v>0</v>
      </c>
      <c r="BJ822" s="1212">
        <f>SUM(BJ823:BJ824)</f>
        <v>0</v>
      </c>
      <c r="BK822" s="1222">
        <v>0</v>
      </c>
      <c r="BL822" s="1212"/>
      <c r="BM822" s="1212">
        <f>SUM(BM823:BM824)</f>
        <v>0</v>
      </c>
      <c r="BN822" s="1166">
        <f t="shared" si="1215"/>
        <v>0</v>
      </c>
      <c r="BO822" s="1222">
        <v>0</v>
      </c>
      <c r="BP822" s="1212">
        <f>SUM(BP823:BP824)</f>
        <v>82184.665500000003</v>
      </c>
      <c r="BQ822" s="1222">
        <v>0</v>
      </c>
      <c r="BR822" s="1212"/>
      <c r="BS822" s="1212">
        <f>SUM(BS823:BS824)</f>
        <v>82184.665500000003</v>
      </c>
    </row>
    <row r="823" spans="1:203" s="1189" customFormat="1" ht="19.149999999999999" hidden="1" customHeight="1" outlineLevel="1" x14ac:dyDescent="0.2">
      <c r="A823" s="1307" t="s">
        <v>1895</v>
      </c>
      <c r="B823" s="1217" t="s">
        <v>1896</v>
      </c>
      <c r="C823" s="1398" t="s">
        <v>1189</v>
      </c>
      <c r="D823" s="1173">
        <v>24.85</v>
      </c>
      <c r="E823" s="1222">
        <v>915.23</v>
      </c>
      <c r="F823" s="1223">
        <f>D823*E823</f>
        <v>22743.465500000002</v>
      </c>
      <c r="G823" s="1222">
        <v>0</v>
      </c>
      <c r="H823" s="1223"/>
      <c r="I823" s="1223">
        <f t="shared" ref="I823:I827" si="1238">E823*D823+G823*D823</f>
        <v>22743.465500000002</v>
      </c>
      <c r="J823" s="1223"/>
      <c r="K823" s="1224"/>
      <c r="L823" s="1225">
        <v>915.23</v>
      </c>
      <c r="M823" s="1226">
        <f>K823*L823</f>
        <v>0</v>
      </c>
      <c r="N823" s="1225">
        <v>0</v>
      </c>
      <c r="O823" s="1226"/>
      <c r="P823" s="1226">
        <f t="shared" ref="P823:P827" si="1239">L823*K823+N823*K823</f>
        <v>0</v>
      </c>
      <c r="Q823" s="1224"/>
      <c r="R823" s="1225">
        <v>915.23</v>
      </c>
      <c r="S823" s="1226">
        <f>Q823*R823</f>
        <v>0</v>
      </c>
      <c r="T823" s="1225">
        <v>0</v>
      </c>
      <c r="U823" s="1226"/>
      <c r="V823" s="1226">
        <f t="shared" ref="V823:V827" si="1240">R823*Q823+T823*Q823</f>
        <v>0</v>
      </c>
      <c r="W823" s="1226"/>
      <c r="X823" s="1225">
        <v>915.23</v>
      </c>
      <c r="Y823" s="1226">
        <f>W823*X823</f>
        <v>0</v>
      </c>
      <c r="Z823" s="1225">
        <v>0</v>
      </c>
      <c r="AA823" s="1226"/>
      <c r="AB823" s="1226">
        <f t="shared" ref="AB823:AB827" si="1241">X823*W823+Z823*W823</f>
        <v>0</v>
      </c>
      <c r="AC823" s="1224"/>
      <c r="AD823" s="1225">
        <v>915.23</v>
      </c>
      <c r="AE823" s="1226">
        <f>AC823*AD823</f>
        <v>0</v>
      </c>
      <c r="AF823" s="1225">
        <v>0</v>
      </c>
      <c r="AG823" s="1226"/>
      <c r="AH823" s="1226">
        <f t="shared" ref="AH823:AH827" si="1242">AD823*AC823+AF823*AC823</f>
        <v>0</v>
      </c>
      <c r="AI823" s="1224"/>
      <c r="AJ823" s="1225">
        <v>915.23</v>
      </c>
      <c r="AK823" s="1226">
        <f>AI823*AJ823</f>
        <v>0</v>
      </c>
      <c r="AL823" s="1225">
        <v>0</v>
      </c>
      <c r="AM823" s="1226"/>
      <c r="AN823" s="1226">
        <f t="shared" ref="AN823:AN827" si="1243">AJ823*AI823+AL823*AI823</f>
        <v>0</v>
      </c>
      <c r="AO823" s="1224"/>
      <c r="AP823" s="1225">
        <v>915.23</v>
      </c>
      <c r="AQ823" s="1226">
        <f>AO823*AP823</f>
        <v>0</v>
      </c>
      <c r="AR823" s="1225">
        <v>0</v>
      </c>
      <c r="AS823" s="1226"/>
      <c r="AT823" s="1226">
        <f t="shared" ref="AT823:AT827" si="1244">AP823*AO823+AR823*AO823</f>
        <v>0</v>
      </c>
      <c r="AU823" s="1224"/>
      <c r="AV823" s="1225">
        <v>915.23</v>
      </c>
      <c r="AW823" s="1226">
        <f>AU823*AV823</f>
        <v>0</v>
      </c>
      <c r="AX823" s="1225">
        <v>0</v>
      </c>
      <c r="AY823" s="1226"/>
      <c r="AZ823" s="1226">
        <f t="shared" ref="AZ823:AZ827" si="1245">AV823*AU823+AX823*AU823</f>
        <v>0</v>
      </c>
      <c r="BA823" s="1224"/>
      <c r="BB823" s="1222">
        <v>915.23</v>
      </c>
      <c r="BC823" s="1223">
        <f>BA823*BB823</f>
        <v>0</v>
      </c>
      <c r="BD823" s="1222">
        <v>0</v>
      </c>
      <c r="BE823" s="1223"/>
      <c r="BF823" s="1223">
        <f t="shared" ref="BF823:BF827" si="1246">BB823*BA823+BD823*BA823</f>
        <v>0</v>
      </c>
      <c r="BG823" s="1223"/>
      <c r="BH823" s="1166">
        <f t="shared" si="1214"/>
        <v>0</v>
      </c>
      <c r="BI823" s="1222">
        <v>915.23</v>
      </c>
      <c r="BJ823" s="1223">
        <f>BH823*BI823</f>
        <v>0</v>
      </c>
      <c r="BK823" s="1222">
        <v>0</v>
      </c>
      <c r="BL823" s="1223"/>
      <c r="BM823" s="1223">
        <f t="shared" ref="BM823:BM827" si="1247">BI823*BH823+BK823*BH823</f>
        <v>0</v>
      </c>
      <c r="BN823" s="1166">
        <f t="shared" si="1215"/>
        <v>24.85</v>
      </c>
      <c r="BO823" s="1222">
        <v>915.23</v>
      </c>
      <c r="BP823" s="1223">
        <f>BN823*BO823</f>
        <v>22743.465500000002</v>
      </c>
      <c r="BQ823" s="1222">
        <v>0</v>
      </c>
      <c r="BR823" s="1223"/>
      <c r="BS823" s="1223">
        <f t="shared" ref="BS823:BS827" si="1248">BO823*BN823+BQ823*BN823</f>
        <v>22743.465500000002</v>
      </c>
    </row>
    <row r="824" spans="1:203" s="1189" customFormat="1" ht="19.149999999999999" hidden="1" customHeight="1" outlineLevel="1" x14ac:dyDescent="0.2">
      <c r="A824" s="1333" t="s">
        <v>1897</v>
      </c>
      <c r="B824" s="1253" t="s">
        <v>1559</v>
      </c>
      <c r="C824" s="1226" t="s">
        <v>1189</v>
      </c>
      <c r="D824" s="1294">
        <f>D823*1.6</f>
        <v>39.760000000000005</v>
      </c>
      <c r="E824" s="1222">
        <v>1495</v>
      </c>
      <c r="F824" s="1223">
        <f>D824*E824</f>
        <v>59441.200000000004</v>
      </c>
      <c r="G824" s="1222">
        <v>0</v>
      </c>
      <c r="H824" s="1223"/>
      <c r="I824" s="1223">
        <f t="shared" si="1238"/>
        <v>59441.200000000004</v>
      </c>
      <c r="J824" s="1223"/>
      <c r="K824" s="1293"/>
      <c r="L824" s="1225">
        <v>1495</v>
      </c>
      <c r="M824" s="1226">
        <f>K824*L824</f>
        <v>0</v>
      </c>
      <c r="N824" s="1225">
        <v>0</v>
      </c>
      <c r="O824" s="1226"/>
      <c r="P824" s="1226">
        <f t="shared" si="1239"/>
        <v>0</v>
      </c>
      <c r="Q824" s="1293"/>
      <c r="R824" s="1225">
        <v>1495</v>
      </c>
      <c r="S824" s="1226">
        <f>Q824*R824</f>
        <v>0</v>
      </c>
      <c r="T824" s="1225">
        <v>0</v>
      </c>
      <c r="U824" s="1226"/>
      <c r="V824" s="1226">
        <f t="shared" si="1240"/>
        <v>0</v>
      </c>
      <c r="W824" s="1294"/>
      <c r="X824" s="1225">
        <v>1495</v>
      </c>
      <c r="Y824" s="1226">
        <f>W824*X824</f>
        <v>0</v>
      </c>
      <c r="Z824" s="1225">
        <v>0</v>
      </c>
      <c r="AA824" s="1226"/>
      <c r="AB824" s="1226">
        <f t="shared" si="1241"/>
        <v>0</v>
      </c>
      <c r="AC824" s="1293"/>
      <c r="AD824" s="1225">
        <v>1495</v>
      </c>
      <c r="AE824" s="1226">
        <f>AC824*AD824</f>
        <v>0</v>
      </c>
      <c r="AF824" s="1225">
        <v>0</v>
      </c>
      <c r="AG824" s="1226"/>
      <c r="AH824" s="1226">
        <f t="shared" si="1242"/>
        <v>0</v>
      </c>
      <c r="AI824" s="1293"/>
      <c r="AJ824" s="1225">
        <v>1495</v>
      </c>
      <c r="AK824" s="1226">
        <f>AI824*AJ824</f>
        <v>0</v>
      </c>
      <c r="AL824" s="1225">
        <v>0</v>
      </c>
      <c r="AM824" s="1226"/>
      <c r="AN824" s="1226">
        <f t="shared" si="1243"/>
        <v>0</v>
      </c>
      <c r="AO824" s="1293"/>
      <c r="AP824" s="1225">
        <v>1495</v>
      </c>
      <c r="AQ824" s="1226">
        <f>AO824*AP824</f>
        <v>0</v>
      </c>
      <c r="AR824" s="1225">
        <v>0</v>
      </c>
      <c r="AS824" s="1226"/>
      <c r="AT824" s="1226">
        <f t="shared" si="1244"/>
        <v>0</v>
      </c>
      <c r="AU824" s="1293"/>
      <c r="AV824" s="1225">
        <v>1495</v>
      </c>
      <c r="AW824" s="1226">
        <f>AU824*AV824</f>
        <v>0</v>
      </c>
      <c r="AX824" s="1225">
        <v>0</v>
      </c>
      <c r="AY824" s="1226"/>
      <c r="AZ824" s="1226">
        <f t="shared" si="1245"/>
        <v>0</v>
      </c>
      <c r="BA824" s="1293"/>
      <c r="BB824" s="1222">
        <v>1495</v>
      </c>
      <c r="BC824" s="1223">
        <f>BA824*BB824</f>
        <v>0</v>
      </c>
      <c r="BD824" s="1222">
        <v>0</v>
      </c>
      <c r="BE824" s="1223"/>
      <c r="BF824" s="1223">
        <f t="shared" si="1246"/>
        <v>0</v>
      </c>
      <c r="BG824" s="1223"/>
      <c r="BH824" s="1166">
        <f t="shared" si="1214"/>
        <v>0</v>
      </c>
      <c r="BI824" s="1222">
        <v>1495</v>
      </c>
      <c r="BJ824" s="1223">
        <f>BH824*BI824</f>
        <v>0</v>
      </c>
      <c r="BK824" s="1222">
        <v>0</v>
      </c>
      <c r="BL824" s="1223"/>
      <c r="BM824" s="1223">
        <f t="shared" si="1247"/>
        <v>0</v>
      </c>
      <c r="BN824" s="1166">
        <f t="shared" si="1215"/>
        <v>39.760000000000005</v>
      </c>
      <c r="BO824" s="1222">
        <v>1495</v>
      </c>
      <c r="BP824" s="1223">
        <f>BN824*BO824</f>
        <v>59441.200000000004</v>
      </c>
      <c r="BQ824" s="1222">
        <v>0</v>
      </c>
      <c r="BR824" s="1223"/>
      <c r="BS824" s="1223">
        <f t="shared" si="1248"/>
        <v>59441.200000000004</v>
      </c>
    </row>
    <row r="825" spans="1:203" s="1260" customFormat="1" ht="30.75" hidden="1" outlineLevel="1" thickTop="1" x14ac:dyDescent="0.25">
      <c r="A825" s="1308" t="s">
        <v>1120</v>
      </c>
      <c r="B825" s="1200" t="s">
        <v>1898</v>
      </c>
      <c r="C825" s="1397" t="s">
        <v>32</v>
      </c>
      <c r="D825" s="1196">
        <v>106.18</v>
      </c>
      <c r="E825" s="1276">
        <v>4824.59</v>
      </c>
      <c r="F825" s="1223">
        <f>D825*E825</f>
        <v>512274.96620000002</v>
      </c>
      <c r="G825" s="1276">
        <v>4179.6099999999997</v>
      </c>
      <c r="H825" s="1223">
        <f>D825*G825</f>
        <v>443790.98979999998</v>
      </c>
      <c r="I825" s="1296">
        <f t="shared" si="1238"/>
        <v>956065.95600000001</v>
      </c>
      <c r="J825" s="1296"/>
      <c r="K825" s="1197"/>
      <c r="L825" s="1277">
        <v>4824.59</v>
      </c>
      <c r="M825" s="1226">
        <f>K825*L825</f>
        <v>0</v>
      </c>
      <c r="N825" s="1277">
        <v>4179.6099999999997</v>
      </c>
      <c r="O825" s="1226">
        <f>K825*N825</f>
        <v>0</v>
      </c>
      <c r="P825" s="1198">
        <f t="shared" si="1239"/>
        <v>0</v>
      </c>
      <c r="Q825" s="1197"/>
      <c r="R825" s="1277">
        <v>4824.59</v>
      </c>
      <c r="S825" s="1226">
        <f>Q825*R825</f>
        <v>0</v>
      </c>
      <c r="T825" s="1277">
        <v>4179.6099999999997</v>
      </c>
      <c r="U825" s="1226">
        <f>Q825*T825</f>
        <v>0</v>
      </c>
      <c r="V825" s="1198">
        <f t="shared" si="1240"/>
        <v>0</v>
      </c>
      <c r="W825" s="1198"/>
      <c r="X825" s="1277">
        <v>4824.59</v>
      </c>
      <c r="Y825" s="1226">
        <f>W825*X825</f>
        <v>0</v>
      </c>
      <c r="Z825" s="1277">
        <v>4179.6099999999997</v>
      </c>
      <c r="AA825" s="1226">
        <f>W825*Z825</f>
        <v>0</v>
      </c>
      <c r="AB825" s="1198">
        <f t="shared" si="1241"/>
        <v>0</v>
      </c>
      <c r="AC825" s="1197"/>
      <c r="AD825" s="1277">
        <v>4824.59</v>
      </c>
      <c r="AE825" s="1226">
        <f>AC825*AD825</f>
        <v>0</v>
      </c>
      <c r="AF825" s="1277">
        <v>4179.6099999999997</v>
      </c>
      <c r="AG825" s="1226">
        <f>AC825*AF825</f>
        <v>0</v>
      </c>
      <c r="AH825" s="1198">
        <f t="shared" si="1242"/>
        <v>0</v>
      </c>
      <c r="AI825" s="1197"/>
      <c r="AJ825" s="1277">
        <v>4824.59</v>
      </c>
      <c r="AK825" s="1226">
        <f>AI825*AJ825</f>
        <v>0</v>
      </c>
      <c r="AL825" s="1277">
        <v>4179.6099999999997</v>
      </c>
      <c r="AM825" s="1226">
        <f>AI825*AL825</f>
        <v>0</v>
      </c>
      <c r="AN825" s="1198">
        <f t="shared" si="1243"/>
        <v>0</v>
      </c>
      <c r="AO825" s="1197"/>
      <c r="AP825" s="1277">
        <v>4824.59</v>
      </c>
      <c r="AQ825" s="1226">
        <f>AO825*AP825</f>
        <v>0</v>
      </c>
      <c r="AR825" s="1277">
        <v>4179.6099999999997</v>
      </c>
      <c r="AS825" s="1226">
        <f>AO825*AR825</f>
        <v>0</v>
      </c>
      <c r="AT825" s="1198">
        <f t="shared" si="1244"/>
        <v>0</v>
      </c>
      <c r="AU825" s="1197"/>
      <c r="AV825" s="1277">
        <v>4824.59</v>
      </c>
      <c r="AW825" s="1226">
        <f>AU825*AV825</f>
        <v>0</v>
      </c>
      <c r="AX825" s="1277">
        <v>4179.6099999999997</v>
      </c>
      <c r="AY825" s="1226">
        <f>AU825*AX825</f>
        <v>0</v>
      </c>
      <c r="AZ825" s="1198">
        <f t="shared" si="1245"/>
        <v>0</v>
      </c>
      <c r="BA825" s="1197"/>
      <c r="BB825" s="1276">
        <v>4824.59</v>
      </c>
      <c r="BC825" s="1223">
        <f>BA825*BB825</f>
        <v>0</v>
      </c>
      <c r="BD825" s="1276">
        <v>4179.6099999999997</v>
      </c>
      <c r="BE825" s="1223">
        <f>BA825*BD825</f>
        <v>0</v>
      </c>
      <c r="BF825" s="1296">
        <f t="shared" si="1246"/>
        <v>0</v>
      </c>
      <c r="BG825" s="1296"/>
      <c r="BH825" s="1166">
        <f t="shared" si="1214"/>
        <v>0</v>
      </c>
      <c r="BI825" s="1276">
        <v>4824.59</v>
      </c>
      <c r="BJ825" s="1223">
        <f>BH825*BI825</f>
        <v>0</v>
      </c>
      <c r="BK825" s="1276">
        <v>4179.6099999999997</v>
      </c>
      <c r="BL825" s="1223">
        <f>BH825*BK825</f>
        <v>0</v>
      </c>
      <c r="BM825" s="1296">
        <f t="shared" si="1247"/>
        <v>0</v>
      </c>
      <c r="BN825" s="1166">
        <f t="shared" si="1215"/>
        <v>106.18</v>
      </c>
      <c r="BO825" s="1276">
        <v>4824.59</v>
      </c>
      <c r="BP825" s="1223">
        <f>BN825*BO825</f>
        <v>512274.96620000002</v>
      </c>
      <c r="BQ825" s="1276">
        <v>4179.6099999999997</v>
      </c>
      <c r="BR825" s="1223">
        <f>BN825*BQ825</f>
        <v>443790.98979999998</v>
      </c>
      <c r="BS825" s="1296">
        <f t="shared" si="1248"/>
        <v>956065.95600000001</v>
      </c>
    </row>
    <row r="826" spans="1:203" s="1260" customFormat="1" ht="19.149999999999999" hidden="1" customHeight="1" outlineLevel="1" x14ac:dyDescent="0.25">
      <c r="A826" s="1308" t="s">
        <v>1121</v>
      </c>
      <c r="B826" s="1200" t="s">
        <v>1899</v>
      </c>
      <c r="C826" s="1397" t="s">
        <v>1261</v>
      </c>
      <c r="D826" s="1196">
        <v>1</v>
      </c>
      <c r="E826" s="1399">
        <v>23112.7</v>
      </c>
      <c r="F826" s="1169">
        <f>D826*E826</f>
        <v>23112.7</v>
      </c>
      <c r="G826" s="1399">
        <v>62314.2</v>
      </c>
      <c r="H826" s="1169">
        <f>D826*G826</f>
        <v>62314.2</v>
      </c>
      <c r="I826" s="1296">
        <f t="shared" si="1238"/>
        <v>85426.9</v>
      </c>
      <c r="J826" s="1296"/>
      <c r="K826" s="1197"/>
      <c r="L826" s="1400">
        <v>23112.7</v>
      </c>
      <c r="M826" s="1173">
        <f>K826*L826</f>
        <v>0</v>
      </c>
      <c r="N826" s="1400">
        <v>62314.2</v>
      </c>
      <c r="O826" s="1173">
        <f>K826*N826</f>
        <v>0</v>
      </c>
      <c r="P826" s="1198">
        <f t="shared" si="1239"/>
        <v>0</v>
      </c>
      <c r="Q826" s="1197"/>
      <c r="R826" s="1400">
        <v>23112.7</v>
      </c>
      <c r="S826" s="1173">
        <f>Q826*R826</f>
        <v>0</v>
      </c>
      <c r="T826" s="1400">
        <v>62314.2</v>
      </c>
      <c r="U826" s="1173">
        <f>Q826*T826</f>
        <v>0</v>
      </c>
      <c r="V826" s="1198">
        <f t="shared" si="1240"/>
        <v>0</v>
      </c>
      <c r="W826" s="1198"/>
      <c r="X826" s="1400">
        <v>23112.7</v>
      </c>
      <c r="Y826" s="1173">
        <f>W826*X826</f>
        <v>0</v>
      </c>
      <c r="Z826" s="1400">
        <v>62314.2</v>
      </c>
      <c r="AA826" s="1173">
        <f>W826*Z826</f>
        <v>0</v>
      </c>
      <c r="AB826" s="1198">
        <f t="shared" si="1241"/>
        <v>0</v>
      </c>
      <c r="AC826" s="1197"/>
      <c r="AD826" s="1400">
        <v>23112.7</v>
      </c>
      <c r="AE826" s="1173">
        <f>AC826*AD826</f>
        <v>0</v>
      </c>
      <c r="AF826" s="1400">
        <v>62314.2</v>
      </c>
      <c r="AG826" s="1173">
        <f>AC826*AF826</f>
        <v>0</v>
      </c>
      <c r="AH826" s="1198">
        <f t="shared" si="1242"/>
        <v>0</v>
      </c>
      <c r="AI826" s="1197"/>
      <c r="AJ826" s="1400">
        <v>23112.7</v>
      </c>
      <c r="AK826" s="1173">
        <f>AI826*AJ826</f>
        <v>0</v>
      </c>
      <c r="AL826" s="1400">
        <v>62314.2</v>
      </c>
      <c r="AM826" s="1173">
        <f>AI826*AL826</f>
        <v>0</v>
      </c>
      <c r="AN826" s="1198">
        <f t="shared" si="1243"/>
        <v>0</v>
      </c>
      <c r="AO826" s="1197"/>
      <c r="AP826" s="1400">
        <v>23112.7</v>
      </c>
      <c r="AQ826" s="1173">
        <f>AO826*AP826</f>
        <v>0</v>
      </c>
      <c r="AR826" s="1400">
        <v>62314.2</v>
      </c>
      <c r="AS826" s="1173">
        <f>AO826*AR826</f>
        <v>0</v>
      </c>
      <c r="AT826" s="1198">
        <f t="shared" si="1244"/>
        <v>0</v>
      </c>
      <c r="AU826" s="1197"/>
      <c r="AV826" s="1400">
        <v>23112.7</v>
      </c>
      <c r="AW826" s="1173">
        <f>AU826*AV826</f>
        <v>0</v>
      </c>
      <c r="AX826" s="1400">
        <v>62314.2</v>
      </c>
      <c r="AY826" s="1173">
        <f>AU826*AX826</f>
        <v>0</v>
      </c>
      <c r="AZ826" s="1198">
        <f t="shared" si="1245"/>
        <v>0</v>
      </c>
      <c r="BA826" s="1197"/>
      <c r="BB826" s="1399">
        <v>23112.7</v>
      </c>
      <c r="BC826" s="1169">
        <f>BA826*BB826</f>
        <v>0</v>
      </c>
      <c r="BD826" s="1399">
        <v>62314.2</v>
      </c>
      <c r="BE826" s="1169">
        <f>BA826*BD826</f>
        <v>0</v>
      </c>
      <c r="BF826" s="1296">
        <f t="shared" si="1246"/>
        <v>0</v>
      </c>
      <c r="BG826" s="1296"/>
      <c r="BH826" s="1166">
        <f t="shared" si="1214"/>
        <v>0</v>
      </c>
      <c r="BI826" s="1399">
        <v>23112.7</v>
      </c>
      <c r="BJ826" s="1169">
        <f>BH826*BI826</f>
        <v>0</v>
      </c>
      <c r="BK826" s="1399">
        <v>62314.2</v>
      </c>
      <c r="BL826" s="1169">
        <f>BH826*BK826</f>
        <v>0</v>
      </c>
      <c r="BM826" s="1296">
        <f t="shared" si="1247"/>
        <v>0</v>
      </c>
      <c r="BN826" s="1166">
        <f t="shared" si="1215"/>
        <v>1</v>
      </c>
      <c r="BO826" s="1399">
        <v>23112.7</v>
      </c>
      <c r="BP826" s="1169">
        <f>BN826*BO826</f>
        <v>23112.7</v>
      </c>
      <c r="BQ826" s="1399">
        <v>62314.2</v>
      </c>
      <c r="BR826" s="1169">
        <f>BN826*BQ826</f>
        <v>62314.2</v>
      </c>
      <c r="BS826" s="1296">
        <f t="shared" si="1248"/>
        <v>85426.9</v>
      </c>
    </row>
    <row r="827" spans="1:203" s="1260" customFormat="1" ht="19.149999999999999" hidden="1" customHeight="1" outlineLevel="1" x14ac:dyDescent="0.25">
      <c r="A827" s="1308" t="s">
        <v>1122</v>
      </c>
      <c r="B827" s="1200" t="s">
        <v>1900</v>
      </c>
      <c r="C827" s="1397" t="s">
        <v>1261</v>
      </c>
      <c r="D827" s="1196">
        <v>1</v>
      </c>
      <c r="E827" s="1399">
        <v>24681.8</v>
      </c>
      <c r="F827" s="1169">
        <f>D827*E827</f>
        <v>24681.8</v>
      </c>
      <c r="G827" s="1399">
        <v>60357.7</v>
      </c>
      <c r="H827" s="1169">
        <f>D827*G827</f>
        <v>60357.7</v>
      </c>
      <c r="I827" s="1296">
        <f t="shared" si="1238"/>
        <v>85039.5</v>
      </c>
      <c r="J827" s="1296"/>
      <c r="K827" s="1197"/>
      <c r="L827" s="1400">
        <v>24681.8</v>
      </c>
      <c r="M827" s="1173">
        <f>K827*L827</f>
        <v>0</v>
      </c>
      <c r="N827" s="1400">
        <v>60357.7</v>
      </c>
      <c r="O827" s="1173">
        <f>K827*N827</f>
        <v>0</v>
      </c>
      <c r="P827" s="1198">
        <f t="shared" si="1239"/>
        <v>0</v>
      </c>
      <c r="Q827" s="1197"/>
      <c r="R827" s="1400">
        <v>24681.8</v>
      </c>
      <c r="S827" s="1173">
        <f>Q827*R827</f>
        <v>0</v>
      </c>
      <c r="T827" s="1400">
        <v>60357.7</v>
      </c>
      <c r="U827" s="1173">
        <f>Q827*T827</f>
        <v>0</v>
      </c>
      <c r="V827" s="1198">
        <f t="shared" si="1240"/>
        <v>0</v>
      </c>
      <c r="W827" s="1198"/>
      <c r="X827" s="1400">
        <v>24681.8</v>
      </c>
      <c r="Y827" s="1173">
        <f>W827*X827</f>
        <v>0</v>
      </c>
      <c r="Z827" s="1400">
        <v>60357.7</v>
      </c>
      <c r="AA827" s="1173">
        <f>W827*Z827</f>
        <v>0</v>
      </c>
      <c r="AB827" s="1198">
        <f t="shared" si="1241"/>
        <v>0</v>
      </c>
      <c r="AC827" s="1197"/>
      <c r="AD827" s="1400">
        <v>24681.8</v>
      </c>
      <c r="AE827" s="1173">
        <f>AC827*AD827</f>
        <v>0</v>
      </c>
      <c r="AF827" s="1400">
        <v>60357.7</v>
      </c>
      <c r="AG827" s="1173">
        <f>AC827*AF827</f>
        <v>0</v>
      </c>
      <c r="AH827" s="1198">
        <f t="shared" si="1242"/>
        <v>0</v>
      </c>
      <c r="AI827" s="1197"/>
      <c r="AJ827" s="1400">
        <v>24681.8</v>
      </c>
      <c r="AK827" s="1173">
        <f>AI827*AJ827</f>
        <v>0</v>
      </c>
      <c r="AL827" s="1400">
        <v>60357.7</v>
      </c>
      <c r="AM827" s="1173">
        <f>AI827*AL827</f>
        <v>0</v>
      </c>
      <c r="AN827" s="1198">
        <f t="shared" si="1243"/>
        <v>0</v>
      </c>
      <c r="AO827" s="1197"/>
      <c r="AP827" s="1400">
        <v>24681.8</v>
      </c>
      <c r="AQ827" s="1173">
        <f>AO827*AP827</f>
        <v>0</v>
      </c>
      <c r="AR827" s="1400">
        <v>60357.7</v>
      </c>
      <c r="AS827" s="1173">
        <f>AO827*AR827</f>
        <v>0</v>
      </c>
      <c r="AT827" s="1198">
        <f t="shared" si="1244"/>
        <v>0</v>
      </c>
      <c r="AU827" s="1197"/>
      <c r="AV827" s="1400">
        <v>24681.8</v>
      </c>
      <c r="AW827" s="1173">
        <f>AU827*AV827</f>
        <v>0</v>
      </c>
      <c r="AX827" s="1400">
        <v>60357.7</v>
      </c>
      <c r="AY827" s="1173">
        <f>AU827*AX827</f>
        <v>0</v>
      </c>
      <c r="AZ827" s="1198">
        <f t="shared" si="1245"/>
        <v>0</v>
      </c>
      <c r="BA827" s="1197"/>
      <c r="BB827" s="1399">
        <v>24681.8</v>
      </c>
      <c r="BC827" s="1169">
        <f>BA827*BB827</f>
        <v>0</v>
      </c>
      <c r="BD827" s="1399">
        <v>60357.7</v>
      </c>
      <c r="BE827" s="1169">
        <f>BA827*BD827</f>
        <v>0</v>
      </c>
      <c r="BF827" s="1296">
        <f t="shared" si="1246"/>
        <v>0</v>
      </c>
      <c r="BG827" s="1296"/>
      <c r="BH827" s="1166">
        <f t="shared" si="1214"/>
        <v>0</v>
      </c>
      <c r="BI827" s="1399">
        <v>24681.8</v>
      </c>
      <c r="BJ827" s="1169">
        <f>BH827*BI827</f>
        <v>0</v>
      </c>
      <c r="BK827" s="1399">
        <v>60357.7</v>
      </c>
      <c r="BL827" s="1169">
        <f>BH827*BK827</f>
        <v>0</v>
      </c>
      <c r="BM827" s="1296">
        <f t="shared" si="1247"/>
        <v>0</v>
      </c>
      <c r="BN827" s="1166">
        <f t="shared" si="1215"/>
        <v>1</v>
      </c>
      <c r="BO827" s="1399">
        <v>24681.8</v>
      </c>
      <c r="BP827" s="1169">
        <f>BN827*BO827</f>
        <v>24681.8</v>
      </c>
      <c r="BQ827" s="1399">
        <v>60357.7</v>
      </c>
      <c r="BR827" s="1169">
        <f>BN827*BQ827</f>
        <v>60357.7</v>
      </c>
      <c r="BS827" s="1296">
        <f t="shared" si="1248"/>
        <v>85039.5</v>
      </c>
    </row>
    <row r="828" spans="1:203" s="1414" customFormat="1" ht="19.149999999999999" customHeight="1" collapsed="1" thickTop="1" x14ac:dyDescent="0.2">
      <c r="A828" s="1401"/>
      <c r="B828" s="1402" t="s">
        <v>1905</v>
      </c>
      <c r="C828" s="1403"/>
      <c r="D828" s="1403"/>
      <c r="E828" s="1403"/>
      <c r="F828" s="1403"/>
      <c r="G828" s="1403"/>
      <c r="H828" s="1403"/>
      <c r="I828" s="1403"/>
      <c r="J828" s="1403"/>
      <c r="K828" s="1403"/>
      <c r="L828" s="1403"/>
      <c r="M828" s="1403"/>
      <c r="N828" s="1403"/>
      <c r="O828" s="1403"/>
      <c r="P828" s="1403"/>
      <c r="Q828" s="1403"/>
      <c r="R828" s="1403"/>
      <c r="S828" s="1403"/>
      <c r="T828" s="1403"/>
      <c r="U828" s="1403"/>
      <c r="V828" s="1403"/>
      <c r="W828" s="1403"/>
      <c r="X828" s="1404"/>
      <c r="Y828" s="1405">
        <f>Y32+Y94+Y109+Y114+Y198+Y212+Y234+Y289+Y307+Y310+Y333+Y341+Y376+Y514+Y538+Y571+Y588+Y686+Y709+Y714+Y719+Y733+Y815</f>
        <v>74375405.949089989</v>
      </c>
      <c r="Z828" s="1404"/>
      <c r="AA828" s="1405">
        <f>AA32+AA94+AA109+AA114+AA198+AA212+AA234+AA289+AA307+AA310+AA333+AA341+AA376+AA514+AA538+AA571+AA588+AA686+AA709+AA714+AA719+AA733+AA815</f>
        <v>95020732.786350012</v>
      </c>
      <c r="AB828" s="1405">
        <f>AB32+AB94+AB109+AB114+AB198+AB212+AB234+AB289+AB307+AB310+AB333+AB341+AB376+AB514+AB538+AB571+AB588+AB686+AB709+AB714+AB719+AB733+AB815</f>
        <v>169396138.73543996</v>
      </c>
      <c r="AC828" s="1406"/>
      <c r="AD828" s="1407"/>
      <c r="AE828" s="1408">
        <f>AE32+AE94+AE109+AE114+AE198+AE212+AE234+AE289+AE307+AE310+AE333+AE341+AE376+AE514+AE538+AE571+AE588+AE686+AE709+AE714+AE719+AE733+AE815</f>
        <v>0</v>
      </c>
      <c r="AF828" s="1407"/>
      <c r="AG828" s="1408">
        <f>AG32+AG94+AG109+AG114+AG198+AG212+AG234+AG289+AG307+AG310+AG333+AG341+AG376+AG514+AG538+AG571+AG588+AG686+AG709+AG714+AG719+AG733+AG815</f>
        <v>0</v>
      </c>
      <c r="AH828" s="1408">
        <f>AH32+AH94+AH109+AH114+AH198+AH212+AH234+AH289+AH307+AH310+AH333+AH341+AH376+AH514+AH538+AH571+AH588+AH686+AH709+AH714+AH719+AH733+AH815</f>
        <v>0</v>
      </c>
      <c r="AI828" s="1406"/>
      <c r="AJ828" s="1407"/>
      <c r="AK828" s="1408">
        <f>AK32+AK94+AK109+AK114+AK198+AK212+AK234+AK289+AK307+AK310+AK333+AK341+AK376+AK514+AK538+AK571+AK588+AK686+AK709+AK714+AK719+AK733+AK815</f>
        <v>0</v>
      </c>
      <c r="AL828" s="1407"/>
      <c r="AM828" s="1408">
        <f>AM32+AM94+AM109+AM114+AM198+AM212+AM234+AM289+AM307+AM310+AM333+AM341+AM376+AM514+AM538+AM571+AM588+AM686+AM709+AM714+AM719+AM733+AM815</f>
        <v>0</v>
      </c>
      <c r="AN828" s="1408">
        <f>AN32+AN94+AN109+AN114+AN198+AN212+AN234+AN289+AN307+AN310+AN333+AN341+AN376+AN514+AN538+AN571+AN588+AN686+AN709+AN714+AN719+AN733+AN815</f>
        <v>0</v>
      </c>
      <c r="AO828" s="1406"/>
      <c r="AP828" s="1407"/>
      <c r="AQ828" s="1408">
        <f>AQ32+AQ94+AQ109+AQ114+AQ198+AQ212+AQ234+AQ289+AQ307+AQ310+AQ333+AQ341+AQ376+AQ514+AQ538+AQ571+AQ588+AQ686+AQ709+AQ714+AQ719+AQ733+AQ815</f>
        <v>0</v>
      </c>
      <c r="AR828" s="1407"/>
      <c r="AS828" s="1408">
        <f>AS32+AS94+AS109+AS114+AS198+AS212+AS234+AS289+AS307+AS310+AS333+AS341+AS376+AS514+AS538+AS571+AS588+AS686+AS709+AS714+AS719+AS733+AS815</f>
        <v>0</v>
      </c>
      <c r="AT828" s="1408">
        <f>AT32+AT94+AT109+AT114+AT198+AT212+AT234+AT289+AT307+AT310+AT333+AT341+AT376+AT514+AT538+AT571+AT588+AT686+AT709+AT714+AT719+AT733+AT815</f>
        <v>0</v>
      </c>
      <c r="AU828" s="1406"/>
      <c r="AV828" s="1407"/>
      <c r="AW828" s="1408">
        <f>AW32+AW94+AW109+AW114+AW198+AW212+AW234+AW289+AW307+AW310+AW333+AW341+AW376+AW514+AW538+AW571+AW588+AW686+AW709+AW714+AW719+AW733+AW815</f>
        <v>0</v>
      </c>
      <c r="AX828" s="1407"/>
      <c r="AY828" s="1408">
        <f>AY32+AY94+AY109+AY114+AY198+AY212+AY234+AY289+AY307+AY310+AY333+AY341+AY376+AY514+AY538+AY571+AY588+AY686+AY709+AY714+AY719+AY733+AY815</f>
        <v>0</v>
      </c>
      <c r="AZ828" s="1408">
        <f>AZ32+AZ94+AZ109+AZ114+AZ198+AZ212+AZ234+AZ289+AZ307+AZ310+AZ333+AZ341+AZ376+AZ514+AZ538+AZ571+AZ588+AZ686+AZ709+AZ714+AZ719+AZ733+AZ815</f>
        <v>0</v>
      </c>
      <c r="BA828" s="1406"/>
      <c r="BB828" s="1409"/>
      <c r="BC828" s="1410">
        <f>BC32+BC94+BC109+BC114+BC198+BC212+BC234+BC289+BC307+BC310+BC333+BC341+BC376+BC514+BC538+BC571+BC588+BC686+BC709+BC714+BC719+BC733+BC815</f>
        <v>0</v>
      </c>
      <c r="BD828" s="1409"/>
      <c r="BE828" s="1410">
        <f>BE32+BE94+BE109+BE114+BE198+BE212+BE234+BE289+BE307+BE310+BE333+BE341+BE376+BE514+BE538+BE571+BE588+BE686+BE709+BE714+BE719+BE733+BE815</f>
        <v>0</v>
      </c>
      <c r="BF828" s="1410">
        <f>BF32+BF94+BF109+BF114+BF198+BF212+BF234+BF289+BF307+BF310+BF333+BF341+BF376+BF514+BF538+BF571+BF588+BF686+BF709+BF714+BF719+BF733+BF815</f>
        <v>0</v>
      </c>
      <c r="BG828" s="1410"/>
      <c r="BH828" s="1166">
        <f t="shared" si="1214"/>
        <v>0</v>
      </c>
      <c r="BI828" s="1409"/>
      <c r="BJ828" s="1410">
        <f>BJ32+BJ94+BJ109+BJ114+BJ198+BJ212+BJ234+BJ289+BJ307+BJ310+BJ333+BJ341+BJ376+BJ514+BJ538+BJ571+BJ588+BJ686+BJ709+BJ714+BJ719+BJ733+BJ815</f>
        <v>161512787.16209003</v>
      </c>
      <c r="BK828" s="1409"/>
      <c r="BL828" s="1410">
        <f>BL32+BL94+BL109+BL114+BL198+BL212+BL234+BL289+BL307+BL310+BL333+BL341+BL376+BL514+BL538+BL571+BL588+BL686+BL709+BL714+BL719+BL733+BL815</f>
        <v>208640854.38634995</v>
      </c>
      <c r="BM828" s="1410">
        <f>BM32+BM94+BM109+BM114+BM198+BM212+BM234+BM289+BM307+BM310+BM333+BM341+BM376+BM514+BM538+BM571+BM588+BM686+BM709+BM714+BM719+BM733+BM815</f>
        <v>370153641.5684399</v>
      </c>
      <c r="BN828" s="1411"/>
      <c r="BO828" s="1409"/>
      <c r="BP828" s="1410">
        <f>BP32+BP94+BP109+BP114+BP198+BP212+BP234+BP289+BP307+BP310+BP333+BP341+BP376+BP514+BP538+BP571+BP588+BP686+BP709+BP714+BP719+BP733+BP815</f>
        <v>69694470.050539985</v>
      </c>
      <c r="BQ828" s="1409"/>
      <c r="BR828" s="1410">
        <f>BR32+BR94+BR109+BR114+BR198+BR212+BR234+BR289+BR307+BR310+BR333+BR341+BR376+BR514+BR538+BR571+BR588+BR686+BR709+BR714+BR719+BR733+BR815</f>
        <v>73632641.279489964</v>
      </c>
      <c r="BS828" s="1410">
        <f>BS32+BS94+BS109+BS114+BS198+BS212+BS234+BS289+BS307+BS310+BS333+BS341+BS376+BS514+BS538+BS571+BS588+BS686+BS709+BS714+BS719+BS733+BS815</f>
        <v>143327111.33002999</v>
      </c>
      <c r="BT828" s="1412"/>
      <c r="BU828" s="1413"/>
      <c r="BV828" s="1125"/>
      <c r="BW828" s="1125"/>
      <c r="BX828" s="1125"/>
      <c r="BY828" s="1125"/>
      <c r="BZ828" s="1125"/>
      <c r="CA828" s="1125"/>
      <c r="CB828" s="1125"/>
      <c r="CC828" s="1125"/>
      <c r="CD828" s="1125"/>
      <c r="CE828" s="1125"/>
      <c r="CF828" s="1125"/>
      <c r="CG828" s="1125"/>
      <c r="CH828" s="1125"/>
      <c r="CI828" s="1125"/>
      <c r="CJ828" s="1125"/>
      <c r="CK828" s="1125"/>
      <c r="CL828" s="1125"/>
      <c r="CM828" s="1125"/>
      <c r="CN828" s="1125"/>
      <c r="CO828" s="1125"/>
      <c r="CP828" s="1125"/>
      <c r="CQ828" s="1125"/>
      <c r="CR828" s="1125"/>
      <c r="CS828" s="1125"/>
      <c r="CT828" s="1125"/>
      <c r="CU828" s="1125"/>
      <c r="CV828" s="1125"/>
      <c r="CW828" s="1125"/>
      <c r="CX828" s="1125"/>
      <c r="CY828" s="1125"/>
      <c r="CZ828" s="1125"/>
      <c r="DA828" s="1125"/>
      <c r="DB828" s="1125"/>
      <c r="DC828" s="1125"/>
      <c r="DD828" s="1125"/>
      <c r="DE828" s="1125"/>
      <c r="DF828" s="1125"/>
      <c r="DG828" s="1125"/>
      <c r="DH828" s="1125"/>
      <c r="DI828" s="1125"/>
      <c r="DJ828" s="1125"/>
      <c r="DK828" s="1125"/>
      <c r="DL828" s="1125"/>
      <c r="DM828" s="1125"/>
      <c r="DN828" s="1125"/>
      <c r="DO828" s="1125"/>
      <c r="DP828" s="1125"/>
      <c r="DQ828" s="1125"/>
      <c r="DR828" s="1125"/>
      <c r="DS828" s="1125"/>
      <c r="DT828" s="1125"/>
      <c r="DU828" s="1125"/>
      <c r="DV828" s="1125"/>
      <c r="DW828" s="1125"/>
      <c r="DX828" s="1125"/>
      <c r="DY828" s="1125"/>
      <c r="DZ828" s="1125"/>
      <c r="EA828" s="1125"/>
      <c r="EB828" s="1125"/>
      <c r="EC828" s="1125"/>
      <c r="ED828" s="1125"/>
      <c r="EE828" s="1125"/>
      <c r="EF828" s="1125"/>
      <c r="EG828" s="1125"/>
      <c r="EH828" s="1125"/>
      <c r="EI828" s="1125"/>
      <c r="EJ828" s="1125"/>
      <c r="EK828" s="1125"/>
      <c r="EL828" s="1125"/>
      <c r="EM828" s="1125"/>
      <c r="EN828" s="1125"/>
      <c r="EO828" s="1125"/>
      <c r="EP828" s="1125"/>
      <c r="EQ828" s="1125"/>
      <c r="ER828" s="1125"/>
      <c r="ES828" s="1125"/>
      <c r="ET828" s="1125"/>
      <c r="EU828" s="1125"/>
      <c r="EV828" s="1125"/>
      <c r="EW828" s="1125"/>
      <c r="EX828" s="1125"/>
      <c r="EY828" s="1125"/>
      <c r="EZ828" s="1125"/>
      <c r="FA828" s="1125"/>
      <c r="FB828" s="1125"/>
      <c r="FC828" s="1125"/>
      <c r="FD828" s="1125"/>
      <c r="FE828" s="1125"/>
      <c r="FF828" s="1125"/>
      <c r="FG828" s="1125"/>
      <c r="FH828" s="1125"/>
      <c r="FI828" s="1125"/>
      <c r="FJ828" s="1125"/>
      <c r="FK828" s="1125"/>
      <c r="FL828" s="1125"/>
      <c r="FM828" s="1125"/>
      <c r="FN828" s="1125"/>
      <c r="FO828" s="1125"/>
      <c r="FP828" s="1125"/>
      <c r="FQ828" s="1125"/>
      <c r="FR828" s="1125"/>
      <c r="FS828" s="1125"/>
      <c r="FT828" s="1125"/>
      <c r="FU828" s="1125"/>
      <c r="FV828" s="1125"/>
      <c r="FW828" s="1125"/>
      <c r="FX828" s="1125"/>
      <c r="FY828" s="1125"/>
      <c r="FZ828" s="1125"/>
      <c r="GA828" s="1125"/>
      <c r="GB828" s="1125"/>
      <c r="GC828" s="1125"/>
      <c r="GD828" s="1125"/>
      <c r="GE828" s="1125"/>
      <c r="GF828" s="1125"/>
      <c r="GG828" s="1125"/>
      <c r="GH828" s="1125"/>
      <c r="GI828" s="1125"/>
      <c r="GJ828" s="1125"/>
      <c r="GK828" s="1125"/>
      <c r="GL828" s="1125"/>
      <c r="GM828" s="1125"/>
      <c r="GN828" s="1125"/>
      <c r="GO828" s="1125"/>
      <c r="GP828" s="1125"/>
      <c r="GQ828" s="1125"/>
      <c r="GR828" s="1125"/>
      <c r="GS828" s="1125"/>
      <c r="GT828" s="1125"/>
      <c r="GU828" s="1125"/>
    </row>
    <row r="829" spans="1:203" s="196" customFormat="1" ht="17.45" customHeight="1" x14ac:dyDescent="0.25">
      <c r="A829" s="1036"/>
      <c r="B829" s="1429" t="s">
        <v>1149</v>
      </c>
      <c r="C829" s="1037"/>
      <c r="D829" s="1038"/>
      <c r="E829" s="1039"/>
      <c r="F829" s="1039"/>
      <c r="G829" s="1039"/>
      <c r="H829" s="1039"/>
      <c r="I829" s="1040"/>
      <c r="J829" s="1041"/>
      <c r="K829" s="1042"/>
      <c r="L829" s="1043"/>
      <c r="M829" s="1042"/>
      <c r="N829" s="1043"/>
      <c r="O829" s="1044"/>
      <c r="P829" s="1045"/>
      <c r="Q829" s="1046"/>
      <c r="R829" s="1047"/>
      <c r="S829" s="1048"/>
      <c r="T829" s="1042"/>
      <c r="U829" s="1042"/>
      <c r="V829" s="1042"/>
      <c r="W829" s="513"/>
      <c r="X829" s="513"/>
      <c r="Y829" s="1436">
        <f>Y828*0.92</f>
        <v>68425373.4731628</v>
      </c>
      <c r="Z829" s="513"/>
      <c r="AA829" s="513">
        <f>AA828*0.92</f>
        <v>87419074.163442016</v>
      </c>
      <c r="AB829" s="513">
        <f>AB828*0.92</f>
        <v>155844447.63660476</v>
      </c>
      <c r="AC829" s="1042">
        <f>AC828</f>
        <v>0</v>
      </c>
      <c r="AD829" s="1049">
        <f>AD828</f>
        <v>0</v>
      </c>
      <c r="AE829" s="1050"/>
      <c r="AF829" s="1051"/>
      <c r="AG829" s="1051"/>
      <c r="AH829" s="1051"/>
      <c r="AI829" s="1051"/>
      <c r="AJ829" s="1052"/>
      <c r="AK829" s="403"/>
      <c r="AL829" s="838"/>
      <c r="AM829" s="838"/>
      <c r="AN829" s="838"/>
    </row>
    <row r="830" spans="1:203" s="196" customFormat="1" ht="17.45" customHeight="1" x14ac:dyDescent="0.25">
      <c r="A830" s="1430"/>
      <c r="B830" s="1432" t="s">
        <v>1901</v>
      </c>
      <c r="C830" s="1037"/>
      <c r="D830" s="1038"/>
      <c r="E830" s="1039"/>
      <c r="F830" s="1039"/>
      <c r="G830" s="1039"/>
      <c r="H830" s="1039"/>
      <c r="I830" s="1040"/>
      <c r="J830" s="1041"/>
      <c r="K830" s="1042"/>
      <c r="L830" s="1043"/>
      <c r="M830" s="1042"/>
      <c r="N830" s="1043"/>
      <c r="O830" s="1044"/>
      <c r="P830" s="1045"/>
      <c r="Q830" s="1046"/>
      <c r="R830" s="1047"/>
      <c r="S830" s="1048"/>
      <c r="T830" s="1042"/>
      <c r="U830" s="1042"/>
      <c r="V830" s="1042"/>
      <c r="W830" s="1042"/>
      <c r="X830" s="1042"/>
      <c r="Y830" s="1434">
        <f>Y829</f>
        <v>68425373.4731628</v>
      </c>
      <c r="Z830" s="1042"/>
      <c r="AA830" s="1042">
        <f>AA829</f>
        <v>87419074.163442016</v>
      </c>
      <c r="AB830" s="1042">
        <f>AB829</f>
        <v>155844447.63660476</v>
      </c>
      <c r="AC830" s="1042"/>
      <c r="AD830" s="1049"/>
      <c r="AE830" s="1050"/>
      <c r="AF830" s="1051"/>
      <c r="AG830" s="1051"/>
      <c r="AH830" s="1051"/>
      <c r="AI830" s="1051"/>
      <c r="AJ830" s="1052"/>
      <c r="AK830" s="403"/>
      <c r="AL830" s="838"/>
      <c r="AM830" s="838"/>
      <c r="AN830" s="838"/>
    </row>
    <row r="831" spans="1:203" s="196" customFormat="1" ht="17.25" customHeight="1" thickBot="1" x14ac:dyDescent="0.3">
      <c r="A831" s="1431"/>
      <c r="B831" s="1433" t="s">
        <v>601</v>
      </c>
      <c r="C831" s="978"/>
      <c r="D831" s="721"/>
      <c r="E831" s="722" t="s">
        <v>601</v>
      </c>
      <c r="F831" s="722">
        <f>ROUND((F827/1.2*0.2),0)</f>
        <v>4114</v>
      </c>
      <c r="G831" s="722"/>
      <c r="H831" s="722">
        <f>ROUND((H827/1.2*0.2),0)</f>
        <v>10060</v>
      </c>
      <c r="I831" s="723">
        <f>ROUND((I827/1.2*0.2),0)</f>
        <v>14173</v>
      </c>
      <c r="J831" s="629" t="s">
        <v>601</v>
      </c>
      <c r="K831" s="630"/>
      <c r="L831" s="631">
        <f>ROUND((L827/1.2*0.2),0)</f>
        <v>4114</v>
      </c>
      <c r="M831" s="630"/>
      <c r="N831" s="631">
        <f>ROUND((N827/1.2*0.2),0)</f>
        <v>10060</v>
      </c>
      <c r="O831" s="632">
        <f>ROUND((O827/1.2*0.2),0)</f>
        <v>0</v>
      </c>
      <c r="P831" s="644"/>
      <c r="Q831" s="645"/>
      <c r="R831" s="646"/>
      <c r="S831" s="654" t="s">
        <v>601</v>
      </c>
      <c r="T831" s="630"/>
      <c r="U831" s="630">
        <f>ROUND((U827/1.2*0.2),2)</f>
        <v>0</v>
      </c>
      <c r="V831" s="630"/>
      <c r="W831" s="630"/>
      <c r="X831" s="630"/>
      <c r="Y831" s="1435">
        <f>ROUND((Y830/1.2*0.2),2)</f>
        <v>11404228.91</v>
      </c>
      <c r="Z831" s="630"/>
      <c r="AA831" s="630">
        <f>ROUND((AA829/1.2*0.2),2)+0.01</f>
        <v>14569845.699999999</v>
      </c>
      <c r="AB831" s="630">
        <f>ROUND((AB830/1.2*0.2),2)</f>
        <v>25974074.609999999</v>
      </c>
      <c r="AC831" s="630">
        <f t="shared" ref="AC831:AD831" si="1249">ROUND((AC829/1.2*0.2),2)</f>
        <v>0</v>
      </c>
      <c r="AD831" s="684">
        <f t="shared" si="1249"/>
        <v>0</v>
      </c>
      <c r="AE831" s="783" t="s">
        <v>601</v>
      </c>
      <c r="AF831" s="784"/>
      <c r="AG831" s="784">
        <f>ROUND((AG827/1.2*0.2),2)</f>
        <v>0</v>
      </c>
      <c r="AH831" s="784"/>
      <c r="AI831" s="784">
        <f>ROUND((AI827/1.2*0.2),2)</f>
        <v>0</v>
      </c>
      <c r="AJ831" s="785">
        <f>ROUND((AJ827/1.2*0.2),2)</f>
        <v>4113.63</v>
      </c>
      <c r="AK831" s="403"/>
      <c r="AL831" s="838"/>
      <c r="AM831" s="838"/>
    </row>
    <row r="832" spans="1:203" s="196" customFormat="1" ht="17.45" customHeight="1" x14ac:dyDescent="0.25">
      <c r="A832" s="429"/>
      <c r="B832" s="449"/>
      <c r="C832" s="450"/>
      <c r="D832" s="423"/>
      <c r="E832" s="416"/>
      <c r="F832" s="416"/>
      <c r="G832" s="416"/>
      <c r="H832" s="416"/>
      <c r="I832" s="416"/>
      <c r="J832" s="458"/>
      <c r="K832" s="543"/>
      <c r="L832" s="454"/>
      <c r="M832" s="543"/>
      <c r="N832" s="454"/>
      <c r="O832" s="454"/>
      <c r="P832" s="552"/>
      <c r="Q832" s="552"/>
      <c r="R832" s="403"/>
      <c r="S832" s="511"/>
      <c r="T832" s="511"/>
      <c r="U832" s="511"/>
      <c r="V832" s="511"/>
      <c r="W832" s="511"/>
      <c r="X832" s="511"/>
      <c r="Y832" s="942"/>
      <c r="Z832" s="942"/>
      <c r="AA832" s="942"/>
      <c r="AB832" s="942"/>
      <c r="AC832" s="942"/>
      <c r="AD832" s="942"/>
      <c r="AE832" s="735"/>
      <c r="AF832" s="735"/>
      <c r="AG832" s="735"/>
      <c r="AH832" s="735"/>
      <c r="AI832" s="735"/>
      <c r="AJ832" s="735"/>
      <c r="AK832" s="403"/>
    </row>
    <row r="833" spans="1:73" s="196" customFormat="1" ht="17.45" customHeight="1" x14ac:dyDescent="0.25">
      <c r="A833" s="429"/>
      <c r="B833" s="449"/>
      <c r="C833" s="450"/>
      <c r="D833" s="423"/>
      <c r="E833" s="416"/>
      <c r="F833" s="416"/>
      <c r="G833" s="416"/>
      <c r="H833" s="416"/>
      <c r="I833" s="416"/>
      <c r="J833" s="458"/>
      <c r="K833" s="543"/>
      <c r="L833" s="454"/>
      <c r="M833" s="543"/>
      <c r="N833" s="454"/>
      <c r="O833" s="454"/>
      <c r="P833" s="552"/>
      <c r="Q833" s="552"/>
      <c r="R833" s="403"/>
      <c r="S833" s="511"/>
      <c r="T833" s="511"/>
      <c r="U833" s="511"/>
      <c r="V833" s="511"/>
      <c r="W833" s="511"/>
      <c r="X833" s="511"/>
      <c r="Y833" s="942"/>
      <c r="Z833" s="942"/>
      <c r="AA833" s="942"/>
      <c r="AB833" s="942"/>
      <c r="AC833" s="942"/>
      <c r="AD833" s="942"/>
      <c r="AE833" s="735"/>
      <c r="AF833" s="735"/>
      <c r="AG833" s="735"/>
      <c r="AH833" s="735"/>
      <c r="AI833" s="735"/>
      <c r="AJ833" s="735"/>
      <c r="AK833" s="403"/>
    </row>
    <row r="834" spans="1:73" s="303" customFormat="1" ht="12" x14ac:dyDescent="0.2">
      <c r="A834" s="401" t="s">
        <v>38</v>
      </c>
      <c r="B834" s="541" t="s">
        <v>1150</v>
      </c>
      <c r="C834" s="1481"/>
      <c r="D834" s="1481"/>
      <c r="E834" s="1481"/>
      <c r="F834" s="1481"/>
      <c r="G834" s="1481"/>
      <c r="H834" s="1481"/>
      <c r="O834" s="459"/>
      <c r="P834" s="557"/>
      <c r="Q834" s="557"/>
      <c r="R834" s="558"/>
      <c r="S834" s="1482" t="s">
        <v>1151</v>
      </c>
      <c r="T834" s="1482"/>
      <c r="U834" s="1482"/>
      <c r="V834" s="1482"/>
      <c r="W834" s="1482"/>
      <c r="X834" s="1482"/>
      <c r="Y834" s="1053"/>
      <c r="Z834" s="1053"/>
      <c r="AA834" s="1053"/>
      <c r="AB834" s="1053"/>
      <c r="AC834" s="1053"/>
      <c r="AD834" s="1053" t="s">
        <v>1151</v>
      </c>
      <c r="AE834" s="302"/>
      <c r="AF834" s="302"/>
      <c r="AG834" s="302"/>
      <c r="AH834" s="302"/>
      <c r="AI834" s="302"/>
      <c r="AJ834" s="302"/>
      <c r="AK834" s="302"/>
      <c r="AL834" s="302"/>
      <c r="AM834" s="302"/>
      <c r="AN834" s="302"/>
      <c r="AO834" s="302"/>
      <c r="AP834" s="302"/>
      <c r="AQ834" s="302"/>
      <c r="AR834" s="302"/>
      <c r="AS834" s="302"/>
      <c r="AT834" s="302" t="s">
        <v>5</v>
      </c>
      <c r="AU834" s="302" t="s">
        <v>39</v>
      </c>
      <c r="AV834" s="302"/>
      <c r="AW834" s="302"/>
    </row>
    <row r="835" spans="1:73" s="304" customFormat="1" ht="54" customHeight="1" x14ac:dyDescent="0.25">
      <c r="A835" s="401"/>
      <c r="B835" s="1476" t="s">
        <v>40</v>
      </c>
      <c r="C835" s="1476"/>
      <c r="D835" s="1476"/>
      <c r="E835" s="1476"/>
      <c r="F835" s="1476"/>
      <c r="G835" s="1476"/>
      <c r="H835" s="1476"/>
      <c r="I835" s="1476"/>
      <c r="J835" s="1476"/>
      <c r="K835" s="1476"/>
      <c r="L835" s="1476"/>
      <c r="M835" s="1476"/>
      <c r="N835" s="1476"/>
      <c r="P835" s="559"/>
      <c r="Q835" s="559"/>
      <c r="R835" s="560"/>
      <c r="S835" s="516"/>
      <c r="T835" s="516"/>
      <c r="U835" s="516"/>
      <c r="V835" s="516"/>
      <c r="W835" s="516"/>
      <c r="X835" s="516"/>
      <c r="Y835" s="305"/>
      <c r="Z835" s="305"/>
      <c r="AA835" s="305"/>
      <c r="AB835" s="305"/>
      <c r="AC835" s="305"/>
      <c r="AD835" s="305"/>
      <c r="AE835" s="305"/>
      <c r="AF835" s="305"/>
      <c r="AG835" s="305"/>
      <c r="AH835" s="305"/>
      <c r="AI835" s="305"/>
      <c r="AJ835" s="305"/>
      <c r="AK835" s="305"/>
      <c r="AL835" s="305"/>
      <c r="AM835" s="305"/>
      <c r="AN835" s="305"/>
      <c r="AO835" s="305"/>
      <c r="AP835" s="305"/>
      <c r="AQ835" s="305"/>
      <c r="AR835" s="305"/>
      <c r="AS835" s="305"/>
      <c r="AT835" s="305"/>
      <c r="AU835" s="305"/>
      <c r="AV835" s="305"/>
      <c r="AW835" s="305"/>
    </row>
    <row r="836" spans="1:73" s="303" customFormat="1" ht="12" x14ac:dyDescent="0.2">
      <c r="A836" s="401" t="s">
        <v>41</v>
      </c>
      <c r="B836" s="541" t="s">
        <v>44</v>
      </c>
      <c r="C836" s="1481"/>
      <c r="D836" s="1481"/>
      <c r="E836" s="1481"/>
      <c r="F836" s="1481"/>
      <c r="G836" s="1481"/>
      <c r="H836" s="1481"/>
      <c r="O836" s="459"/>
      <c r="P836" s="557"/>
      <c r="Q836" s="557"/>
      <c r="R836" s="558"/>
      <c r="S836" s="1482" t="s">
        <v>45</v>
      </c>
      <c r="T836" s="1482"/>
      <c r="U836" s="1482"/>
      <c r="V836" s="1482"/>
      <c r="W836" s="1482"/>
      <c r="X836" s="1482"/>
      <c r="Y836" s="1053"/>
      <c r="Z836" s="1053"/>
      <c r="AA836" s="1053"/>
      <c r="AB836" s="1053"/>
      <c r="AC836" s="1053"/>
      <c r="AD836" s="1053" t="s">
        <v>45</v>
      </c>
      <c r="AE836" s="302"/>
      <c r="AF836" s="302"/>
      <c r="AG836" s="302"/>
      <c r="AH836" s="302"/>
      <c r="AI836" s="302"/>
      <c r="AJ836" s="302"/>
      <c r="AK836" s="302"/>
      <c r="AL836" s="302"/>
      <c r="AM836" s="302"/>
      <c r="AN836" s="302"/>
      <c r="AO836" s="302"/>
      <c r="AP836" s="302"/>
      <c r="AQ836" s="302"/>
      <c r="AR836" s="302"/>
      <c r="AS836" s="302"/>
      <c r="AT836" s="302"/>
      <c r="AU836" s="302"/>
      <c r="AV836" s="302" t="s">
        <v>5</v>
      </c>
      <c r="AW836" s="302" t="s">
        <v>39</v>
      </c>
    </row>
    <row r="837" spans="1:73" s="304" customFormat="1" ht="18.75" customHeight="1" x14ac:dyDescent="0.25">
      <c r="A837" s="401"/>
      <c r="B837" s="1476" t="s">
        <v>40</v>
      </c>
      <c r="C837" s="1476"/>
      <c r="D837" s="1476"/>
      <c r="E837" s="1476"/>
      <c r="F837" s="1476"/>
      <c r="G837" s="1476"/>
      <c r="H837" s="1476"/>
      <c r="I837" s="1476"/>
      <c r="J837" s="1476"/>
      <c r="K837" s="1476"/>
      <c r="L837" s="1476"/>
      <c r="M837" s="1476"/>
      <c r="N837" s="1476"/>
      <c r="O837" s="306"/>
      <c r="P837" s="559"/>
      <c r="Q837" s="559"/>
      <c r="R837" s="560"/>
      <c r="S837" s="516"/>
      <c r="T837" s="516"/>
      <c r="U837" s="516"/>
      <c r="V837" s="516"/>
      <c r="W837" s="516"/>
      <c r="X837" s="516"/>
      <c r="Y837" s="305"/>
      <c r="Z837" s="305"/>
      <c r="AA837" s="305"/>
      <c r="AB837" s="305"/>
      <c r="AC837" s="305"/>
      <c r="AD837" s="305"/>
      <c r="AE837" s="305"/>
      <c r="AF837" s="305"/>
      <c r="AG837" s="305"/>
      <c r="AH837" s="305"/>
      <c r="AI837" s="305"/>
      <c r="AJ837" s="305"/>
      <c r="AK837" s="305"/>
      <c r="AL837" s="305"/>
      <c r="AM837" s="305"/>
      <c r="AN837" s="305"/>
      <c r="AO837" s="305"/>
      <c r="AP837" s="305"/>
      <c r="AQ837" s="305"/>
      <c r="AR837" s="305"/>
      <c r="AS837" s="305"/>
      <c r="AT837" s="305"/>
      <c r="AU837" s="305"/>
      <c r="AV837" s="305"/>
      <c r="AW837" s="305"/>
    </row>
    <row r="838" spans="1:73" customFormat="1" ht="15" x14ac:dyDescent="0.25">
      <c r="A838" s="451"/>
      <c r="B838" s="539"/>
      <c r="C838" s="428"/>
      <c r="D838" s="412"/>
      <c r="E838" s="412"/>
      <c r="F838" s="412"/>
      <c r="G838" s="412"/>
      <c r="H838" s="412"/>
      <c r="I838" s="412"/>
      <c r="J838" s="428"/>
      <c r="K838" s="544"/>
      <c r="L838" s="428"/>
      <c r="M838" s="544"/>
      <c r="N838" s="428"/>
      <c r="O838" s="425"/>
      <c r="P838" s="545"/>
      <c r="Q838" s="545"/>
      <c r="R838" s="561"/>
      <c r="S838" s="517"/>
      <c r="T838" s="517"/>
      <c r="U838" s="517"/>
      <c r="V838" s="517"/>
      <c r="W838" s="517"/>
      <c r="X838" s="517"/>
      <c r="Y838" s="943"/>
      <c r="Z838" s="943"/>
      <c r="AA838" s="943"/>
      <c r="AB838" s="943"/>
      <c r="AC838" s="943"/>
      <c r="AD838" s="943"/>
      <c r="AE838" s="787"/>
      <c r="AF838" s="787"/>
      <c r="AG838" s="787"/>
      <c r="AH838" s="787"/>
      <c r="AI838" s="787"/>
      <c r="AJ838" s="787"/>
      <c r="AK838" s="561"/>
    </row>
    <row r="839" spans="1:73" ht="18.75" customHeight="1" x14ac:dyDescent="0.2">
      <c r="A839" s="1415"/>
      <c r="B839" s="1416"/>
      <c r="C839" s="1417"/>
      <c r="I839" s="1419">
        <v>513428946.07847011</v>
      </c>
      <c r="BT839" s="1413"/>
      <c r="BU839" s="1413"/>
    </row>
    <row r="840" spans="1:73" ht="19.149999999999999" customHeight="1" x14ac:dyDescent="0.2">
      <c r="A840" s="1415"/>
      <c r="B840" s="1416"/>
      <c r="C840" s="1417"/>
    </row>
    <row r="841" spans="1:73" ht="19.149999999999999" customHeight="1" x14ac:dyDescent="0.2">
      <c r="A841" s="1415"/>
      <c r="B841" s="1416"/>
      <c r="C841" s="1417"/>
      <c r="E841" s="1571"/>
      <c r="F841" s="1571"/>
      <c r="I841" s="1418"/>
      <c r="J841" s="1418"/>
      <c r="L841" s="1554"/>
      <c r="M841" s="1554"/>
      <c r="P841" s="1420"/>
      <c r="R841" s="1554"/>
      <c r="S841" s="1554"/>
      <c r="V841" s="1420"/>
      <c r="X841" s="1554"/>
      <c r="Y841" s="1554"/>
      <c r="AB841" s="1420"/>
      <c r="AD841" s="1554"/>
      <c r="AE841" s="1554"/>
      <c r="AH841" s="1420"/>
      <c r="AJ841" s="1554"/>
      <c r="AK841" s="1554"/>
      <c r="AN841" s="1420"/>
      <c r="AP841" s="1554"/>
      <c r="AQ841" s="1554"/>
      <c r="AT841" s="1420"/>
      <c r="AV841" s="1554"/>
      <c r="AW841" s="1554"/>
      <c r="AZ841" s="1420"/>
      <c r="BB841" s="1571"/>
      <c r="BC841" s="1571"/>
      <c r="BF841" s="1418"/>
      <c r="BG841" s="1418"/>
      <c r="BI841" s="1571"/>
      <c r="BJ841" s="1571"/>
      <c r="BM841" s="1418"/>
      <c r="BO841" s="1571"/>
      <c r="BP841" s="1571"/>
      <c r="BS841" s="1418"/>
    </row>
    <row r="842" spans="1:73" ht="19.149999999999999" customHeight="1" x14ac:dyDescent="0.2">
      <c r="A842" s="1415"/>
      <c r="B842" s="1416"/>
      <c r="C842" s="1417"/>
      <c r="E842" s="1421"/>
      <c r="F842" s="1416"/>
      <c r="BB842" s="1421"/>
      <c r="BC842" s="1416"/>
      <c r="BI842" s="1421"/>
      <c r="BJ842" s="1416"/>
      <c r="BO842" s="1421"/>
      <c r="BP842" s="1416"/>
    </row>
    <row r="843" spans="1:73" ht="19.149999999999999" customHeight="1" x14ac:dyDescent="0.2">
      <c r="A843" s="1415"/>
      <c r="B843" s="1422"/>
      <c r="C843" s="1423"/>
      <c r="D843" s="1423"/>
      <c r="E843" s="1424"/>
      <c r="F843" s="1422"/>
      <c r="K843" s="1423"/>
      <c r="L843" s="1425"/>
      <c r="M843" s="1423"/>
      <c r="Q843" s="1423"/>
      <c r="R843" s="1425"/>
      <c r="S843" s="1423"/>
      <c r="W843" s="1423"/>
      <c r="X843" s="1425"/>
      <c r="Y843" s="1423"/>
      <c r="AC843" s="1423"/>
      <c r="AD843" s="1425"/>
      <c r="AE843" s="1423"/>
      <c r="AI843" s="1423"/>
      <c r="AJ843" s="1425"/>
      <c r="AK843" s="1423"/>
      <c r="AO843" s="1423"/>
      <c r="AP843" s="1425"/>
      <c r="AQ843" s="1423"/>
      <c r="AU843" s="1423"/>
      <c r="AV843" s="1425"/>
      <c r="AW843" s="1423"/>
      <c r="BA843" s="1423"/>
      <c r="BB843" s="1424"/>
      <c r="BC843" s="1422"/>
      <c r="BH843" s="1423"/>
      <c r="BI843" s="1424"/>
      <c r="BJ843" s="1422"/>
      <c r="BN843" s="1423"/>
      <c r="BO843" s="1424"/>
      <c r="BP843" s="1422"/>
    </row>
    <row r="844" spans="1:73" ht="14.25" customHeight="1" x14ac:dyDescent="0.2">
      <c r="A844" s="1415"/>
    </row>
    <row r="845" spans="1:73" ht="14.25" customHeight="1" x14ac:dyDescent="0.2">
      <c r="A845" s="1415"/>
    </row>
    <row r="846" spans="1:73" ht="14.25" customHeight="1" x14ac:dyDescent="0.2">
      <c r="A846" s="1415"/>
    </row>
    <row r="847" spans="1:73" ht="14.25" customHeight="1" x14ac:dyDescent="0.2">
      <c r="A847" s="1415"/>
    </row>
    <row r="848" spans="1:73" ht="14.25" customHeight="1" x14ac:dyDescent="0.2">
      <c r="A848" s="1415"/>
    </row>
    <row r="849" spans="1:203" ht="14.25" customHeight="1" x14ac:dyDescent="0.2">
      <c r="A849" s="1415"/>
    </row>
    <row r="850" spans="1:203" ht="14.25" customHeight="1" x14ac:dyDescent="0.2">
      <c r="A850" s="1415"/>
    </row>
    <row r="851" spans="1:203" ht="14.25" customHeight="1" x14ac:dyDescent="0.2">
      <c r="A851" s="1415"/>
    </row>
    <row r="852" spans="1:203" ht="14.25" customHeight="1" x14ac:dyDescent="0.2">
      <c r="A852" s="1415"/>
    </row>
    <row r="853" spans="1:203" ht="14.25" customHeight="1" x14ac:dyDescent="0.2">
      <c r="A853" s="1415"/>
    </row>
    <row r="854" spans="1:203" ht="14.25" customHeight="1" x14ac:dyDescent="0.2">
      <c r="A854" s="1415"/>
    </row>
    <row r="855" spans="1:203" ht="14.25" customHeight="1" x14ac:dyDescent="0.2">
      <c r="A855" s="1415"/>
    </row>
    <row r="856" spans="1:203" ht="14.25" customHeight="1" x14ac:dyDescent="0.2">
      <c r="A856" s="1415"/>
    </row>
    <row r="857" spans="1:203" s="1426" customFormat="1" ht="14.25" customHeight="1" x14ac:dyDescent="0.2">
      <c r="A857" s="1415"/>
      <c r="C857" s="1427"/>
      <c r="D857" s="1417"/>
      <c r="E857" s="1418"/>
      <c r="F857" s="1419"/>
      <c r="G857" s="1418"/>
      <c r="H857" s="1419"/>
      <c r="I857" s="1419"/>
      <c r="J857" s="1419"/>
      <c r="K857" s="1417"/>
      <c r="L857" s="1420"/>
      <c r="M857" s="1417"/>
      <c r="N857" s="1420"/>
      <c r="O857" s="1417"/>
      <c r="P857" s="1417"/>
      <c r="Q857" s="1417"/>
      <c r="R857" s="1420"/>
      <c r="S857" s="1417"/>
      <c r="T857" s="1420"/>
      <c r="U857" s="1417"/>
      <c r="V857" s="1417"/>
      <c r="W857" s="1417"/>
      <c r="X857" s="1420"/>
      <c r="Y857" s="1417"/>
      <c r="Z857" s="1420"/>
      <c r="AA857" s="1417"/>
      <c r="AB857" s="1417"/>
      <c r="AC857" s="1417"/>
      <c r="AD857" s="1420"/>
      <c r="AE857" s="1417"/>
      <c r="AF857" s="1420"/>
      <c r="AG857" s="1417"/>
      <c r="AH857" s="1417"/>
      <c r="AI857" s="1417"/>
      <c r="AJ857" s="1420"/>
      <c r="AK857" s="1417"/>
      <c r="AL857" s="1420"/>
      <c r="AM857" s="1417"/>
      <c r="AN857" s="1417"/>
      <c r="AO857" s="1417"/>
      <c r="AP857" s="1420"/>
      <c r="AQ857" s="1417"/>
      <c r="AR857" s="1420"/>
      <c r="AS857" s="1417"/>
      <c r="AT857" s="1417"/>
      <c r="AU857" s="1417"/>
      <c r="AV857" s="1420"/>
      <c r="AW857" s="1417"/>
      <c r="AX857" s="1420"/>
      <c r="AY857" s="1417"/>
      <c r="AZ857" s="1417"/>
      <c r="BA857" s="1417"/>
      <c r="BB857" s="1418"/>
      <c r="BC857" s="1419"/>
      <c r="BD857" s="1418"/>
      <c r="BE857" s="1419"/>
      <c r="BF857" s="1419"/>
      <c r="BG857" s="1419"/>
      <c r="BH857" s="1417"/>
      <c r="BI857" s="1418"/>
      <c r="BJ857" s="1419"/>
      <c r="BK857" s="1418"/>
      <c r="BL857" s="1419"/>
      <c r="BM857" s="1419"/>
      <c r="BN857" s="1417"/>
      <c r="BO857" s="1418"/>
      <c r="BP857" s="1419"/>
      <c r="BQ857" s="1418"/>
      <c r="BR857" s="1419"/>
      <c r="BS857" s="1419"/>
      <c r="BT857" s="1125"/>
      <c r="BU857" s="1125"/>
      <c r="BV857" s="1125"/>
      <c r="BW857" s="1125"/>
      <c r="BX857" s="1125"/>
      <c r="BY857" s="1125"/>
      <c r="BZ857" s="1125"/>
      <c r="CA857" s="1125"/>
      <c r="CB857" s="1125"/>
      <c r="CC857" s="1125"/>
      <c r="CD857" s="1125"/>
      <c r="CE857" s="1125"/>
      <c r="CF857" s="1125"/>
      <c r="CG857" s="1125"/>
      <c r="CH857" s="1125"/>
      <c r="CI857" s="1125"/>
      <c r="CJ857" s="1125"/>
      <c r="CK857" s="1125"/>
      <c r="CL857" s="1125"/>
      <c r="CM857" s="1125"/>
      <c r="CN857" s="1125"/>
      <c r="CO857" s="1125"/>
      <c r="CP857" s="1125"/>
      <c r="CQ857" s="1125"/>
      <c r="CR857" s="1125"/>
      <c r="CS857" s="1125"/>
      <c r="CT857" s="1125"/>
      <c r="CU857" s="1125"/>
      <c r="CV857" s="1125"/>
      <c r="CW857" s="1125"/>
      <c r="CX857" s="1125"/>
      <c r="CY857" s="1125"/>
      <c r="CZ857" s="1125"/>
      <c r="DA857" s="1125"/>
      <c r="DB857" s="1125"/>
      <c r="DC857" s="1125"/>
      <c r="DD857" s="1125"/>
      <c r="DE857" s="1125"/>
      <c r="DF857" s="1125"/>
      <c r="DG857" s="1125"/>
      <c r="DH857" s="1125"/>
      <c r="DI857" s="1125"/>
      <c r="DJ857" s="1125"/>
      <c r="DK857" s="1125"/>
      <c r="DL857" s="1125"/>
      <c r="DM857" s="1125"/>
      <c r="DN857" s="1125"/>
      <c r="DO857" s="1125"/>
      <c r="DP857" s="1125"/>
      <c r="DQ857" s="1125"/>
      <c r="DR857" s="1125"/>
      <c r="DS857" s="1125"/>
      <c r="DT857" s="1125"/>
      <c r="DU857" s="1125"/>
      <c r="DV857" s="1125"/>
      <c r="DW857" s="1125"/>
      <c r="DX857" s="1125"/>
      <c r="DY857" s="1125"/>
      <c r="DZ857" s="1125"/>
      <c r="EA857" s="1125"/>
      <c r="EB857" s="1125"/>
      <c r="EC857" s="1125"/>
      <c r="ED857" s="1125"/>
      <c r="EE857" s="1125"/>
      <c r="EF857" s="1125"/>
      <c r="EG857" s="1125"/>
      <c r="EH857" s="1125"/>
      <c r="EI857" s="1125"/>
      <c r="EJ857" s="1125"/>
      <c r="EK857" s="1125"/>
      <c r="EL857" s="1125"/>
      <c r="EM857" s="1125"/>
      <c r="EN857" s="1125"/>
      <c r="EO857" s="1125"/>
      <c r="EP857" s="1125"/>
      <c r="EQ857" s="1125"/>
      <c r="ER857" s="1125"/>
      <c r="ES857" s="1125"/>
      <c r="ET857" s="1125"/>
      <c r="EU857" s="1125"/>
      <c r="EV857" s="1125"/>
      <c r="EW857" s="1125"/>
      <c r="EX857" s="1125"/>
      <c r="EY857" s="1125"/>
      <c r="EZ857" s="1125"/>
      <c r="FA857" s="1125"/>
      <c r="FB857" s="1125"/>
      <c r="FC857" s="1125"/>
      <c r="FD857" s="1125"/>
      <c r="FE857" s="1125"/>
      <c r="FF857" s="1125"/>
      <c r="FG857" s="1125"/>
      <c r="FH857" s="1125"/>
      <c r="FI857" s="1125"/>
      <c r="FJ857" s="1125"/>
      <c r="FK857" s="1125"/>
      <c r="FL857" s="1125"/>
      <c r="FM857" s="1125"/>
      <c r="FN857" s="1125"/>
      <c r="FO857" s="1125"/>
      <c r="FP857" s="1125"/>
      <c r="FQ857" s="1125"/>
      <c r="FR857" s="1125"/>
      <c r="FS857" s="1125"/>
      <c r="FT857" s="1125"/>
      <c r="FU857" s="1125"/>
      <c r="FV857" s="1125"/>
      <c r="FW857" s="1125"/>
      <c r="FX857" s="1125"/>
      <c r="FY857" s="1125"/>
      <c r="FZ857" s="1125"/>
      <c r="GA857" s="1125"/>
      <c r="GB857" s="1125"/>
      <c r="GC857" s="1125"/>
      <c r="GD857" s="1125"/>
      <c r="GE857" s="1125"/>
      <c r="GF857" s="1125"/>
      <c r="GG857" s="1125"/>
      <c r="GH857" s="1125"/>
      <c r="GI857" s="1125"/>
      <c r="GJ857" s="1125"/>
      <c r="GK857" s="1125"/>
      <c r="GL857" s="1125"/>
      <c r="GM857" s="1125"/>
      <c r="GN857" s="1125"/>
      <c r="GO857" s="1125"/>
      <c r="GP857" s="1125"/>
      <c r="GQ857" s="1125"/>
      <c r="GR857" s="1125"/>
      <c r="GS857" s="1125"/>
      <c r="GT857" s="1125"/>
      <c r="GU857" s="1125"/>
    </row>
    <row r="858" spans="1:203" s="1426" customFormat="1" ht="14.25" customHeight="1" x14ac:dyDescent="0.2">
      <c r="A858" s="1415"/>
      <c r="C858" s="1427"/>
      <c r="D858" s="1417"/>
      <c r="E858" s="1418"/>
      <c r="F858" s="1419"/>
      <c r="G858" s="1418"/>
      <c r="H858" s="1419"/>
      <c r="I858" s="1419"/>
      <c r="J858" s="1419"/>
      <c r="K858" s="1417"/>
      <c r="L858" s="1420"/>
      <c r="M858" s="1417"/>
      <c r="N858" s="1420"/>
      <c r="O858" s="1417"/>
      <c r="P858" s="1417"/>
      <c r="Q858" s="1417"/>
      <c r="R858" s="1420"/>
      <c r="S858" s="1417"/>
      <c r="T858" s="1420"/>
      <c r="U858" s="1417"/>
      <c r="V858" s="1417"/>
      <c r="W858" s="1417"/>
      <c r="X858" s="1420"/>
      <c r="Y858" s="1417"/>
      <c r="Z858" s="1420"/>
      <c r="AA858" s="1417"/>
      <c r="AB858" s="1417"/>
      <c r="AC858" s="1417"/>
      <c r="AD858" s="1420"/>
      <c r="AE858" s="1417"/>
      <c r="AF858" s="1420"/>
      <c r="AG858" s="1417"/>
      <c r="AH858" s="1417"/>
      <c r="AI858" s="1417"/>
      <c r="AJ858" s="1420"/>
      <c r="AK858" s="1417"/>
      <c r="AL858" s="1420"/>
      <c r="AM858" s="1417"/>
      <c r="AN858" s="1417"/>
      <c r="AO858" s="1417"/>
      <c r="AP858" s="1420"/>
      <c r="AQ858" s="1417"/>
      <c r="AR858" s="1420"/>
      <c r="AS858" s="1417"/>
      <c r="AT858" s="1417"/>
      <c r="AU858" s="1417"/>
      <c r="AV858" s="1420"/>
      <c r="AW858" s="1417"/>
      <c r="AX858" s="1420"/>
      <c r="AY858" s="1417"/>
      <c r="AZ858" s="1417"/>
      <c r="BA858" s="1417"/>
      <c r="BB858" s="1418"/>
      <c r="BC858" s="1419"/>
      <c r="BD858" s="1418"/>
      <c r="BE858" s="1419"/>
      <c r="BF858" s="1419"/>
      <c r="BG858" s="1419"/>
      <c r="BH858" s="1417"/>
      <c r="BI858" s="1418"/>
      <c r="BJ858" s="1419"/>
      <c r="BK858" s="1418"/>
      <c r="BL858" s="1419"/>
      <c r="BM858" s="1419"/>
      <c r="BN858" s="1417"/>
      <c r="BO858" s="1418"/>
      <c r="BP858" s="1419"/>
      <c r="BQ858" s="1418"/>
      <c r="BR858" s="1419"/>
      <c r="BS858" s="1419"/>
      <c r="BT858" s="1125"/>
      <c r="BU858" s="1125"/>
      <c r="BV858" s="1125"/>
      <c r="BW858" s="1125"/>
      <c r="BX858" s="1125"/>
      <c r="BY858" s="1125"/>
      <c r="BZ858" s="1125"/>
      <c r="CA858" s="1125"/>
      <c r="CB858" s="1125"/>
      <c r="CC858" s="1125"/>
      <c r="CD858" s="1125"/>
      <c r="CE858" s="1125"/>
      <c r="CF858" s="1125"/>
      <c r="CG858" s="1125"/>
      <c r="CH858" s="1125"/>
      <c r="CI858" s="1125"/>
      <c r="CJ858" s="1125"/>
      <c r="CK858" s="1125"/>
      <c r="CL858" s="1125"/>
      <c r="CM858" s="1125"/>
      <c r="CN858" s="1125"/>
      <c r="CO858" s="1125"/>
      <c r="CP858" s="1125"/>
      <c r="CQ858" s="1125"/>
      <c r="CR858" s="1125"/>
      <c r="CS858" s="1125"/>
      <c r="CT858" s="1125"/>
      <c r="CU858" s="1125"/>
      <c r="CV858" s="1125"/>
      <c r="CW858" s="1125"/>
      <c r="CX858" s="1125"/>
      <c r="CY858" s="1125"/>
      <c r="CZ858" s="1125"/>
      <c r="DA858" s="1125"/>
      <c r="DB858" s="1125"/>
      <c r="DC858" s="1125"/>
      <c r="DD858" s="1125"/>
      <c r="DE858" s="1125"/>
      <c r="DF858" s="1125"/>
      <c r="DG858" s="1125"/>
      <c r="DH858" s="1125"/>
      <c r="DI858" s="1125"/>
      <c r="DJ858" s="1125"/>
      <c r="DK858" s="1125"/>
      <c r="DL858" s="1125"/>
      <c r="DM858" s="1125"/>
      <c r="DN858" s="1125"/>
      <c r="DO858" s="1125"/>
      <c r="DP858" s="1125"/>
      <c r="DQ858" s="1125"/>
      <c r="DR858" s="1125"/>
      <c r="DS858" s="1125"/>
      <c r="DT858" s="1125"/>
      <c r="DU858" s="1125"/>
      <c r="DV858" s="1125"/>
      <c r="DW858" s="1125"/>
      <c r="DX858" s="1125"/>
      <c r="DY858" s="1125"/>
      <c r="DZ858" s="1125"/>
      <c r="EA858" s="1125"/>
      <c r="EB858" s="1125"/>
      <c r="EC858" s="1125"/>
      <c r="ED858" s="1125"/>
      <c r="EE858" s="1125"/>
      <c r="EF858" s="1125"/>
      <c r="EG858" s="1125"/>
      <c r="EH858" s="1125"/>
      <c r="EI858" s="1125"/>
      <c r="EJ858" s="1125"/>
      <c r="EK858" s="1125"/>
      <c r="EL858" s="1125"/>
      <c r="EM858" s="1125"/>
      <c r="EN858" s="1125"/>
      <c r="EO858" s="1125"/>
      <c r="EP858" s="1125"/>
      <c r="EQ858" s="1125"/>
      <c r="ER858" s="1125"/>
      <c r="ES858" s="1125"/>
      <c r="ET858" s="1125"/>
      <c r="EU858" s="1125"/>
      <c r="EV858" s="1125"/>
      <c r="EW858" s="1125"/>
      <c r="EX858" s="1125"/>
      <c r="EY858" s="1125"/>
      <c r="EZ858" s="1125"/>
      <c r="FA858" s="1125"/>
      <c r="FB858" s="1125"/>
      <c r="FC858" s="1125"/>
      <c r="FD858" s="1125"/>
      <c r="FE858" s="1125"/>
      <c r="FF858" s="1125"/>
      <c r="FG858" s="1125"/>
      <c r="FH858" s="1125"/>
      <c r="FI858" s="1125"/>
      <c r="FJ858" s="1125"/>
      <c r="FK858" s="1125"/>
      <c r="FL858" s="1125"/>
      <c r="FM858" s="1125"/>
      <c r="FN858" s="1125"/>
      <c r="FO858" s="1125"/>
      <c r="FP858" s="1125"/>
      <c r="FQ858" s="1125"/>
      <c r="FR858" s="1125"/>
      <c r="FS858" s="1125"/>
      <c r="FT858" s="1125"/>
      <c r="FU858" s="1125"/>
      <c r="FV858" s="1125"/>
      <c r="FW858" s="1125"/>
      <c r="FX858" s="1125"/>
      <c r="FY858" s="1125"/>
      <c r="FZ858" s="1125"/>
      <c r="GA858" s="1125"/>
      <c r="GB858" s="1125"/>
      <c r="GC858" s="1125"/>
      <c r="GD858" s="1125"/>
      <c r="GE858" s="1125"/>
      <c r="GF858" s="1125"/>
      <c r="GG858" s="1125"/>
      <c r="GH858" s="1125"/>
      <c r="GI858" s="1125"/>
      <c r="GJ858" s="1125"/>
      <c r="GK858" s="1125"/>
      <c r="GL858" s="1125"/>
      <c r="GM858" s="1125"/>
      <c r="GN858" s="1125"/>
      <c r="GO858" s="1125"/>
      <c r="GP858" s="1125"/>
      <c r="GQ858" s="1125"/>
      <c r="GR858" s="1125"/>
      <c r="GS858" s="1125"/>
      <c r="GT858" s="1125"/>
      <c r="GU858" s="1125"/>
    </row>
    <row r="859" spans="1:203" s="1426" customFormat="1" ht="14.25" customHeight="1" x14ac:dyDescent="0.2">
      <c r="A859" s="1415"/>
      <c r="C859" s="1427"/>
      <c r="D859" s="1417"/>
      <c r="E859" s="1418"/>
      <c r="F859" s="1419"/>
      <c r="G859" s="1418"/>
      <c r="H859" s="1419"/>
      <c r="I859" s="1419"/>
      <c r="J859" s="1419"/>
      <c r="K859" s="1417"/>
      <c r="L859" s="1420"/>
      <c r="M859" s="1417"/>
      <c r="N859" s="1420"/>
      <c r="O859" s="1417"/>
      <c r="P859" s="1417"/>
      <c r="Q859" s="1417"/>
      <c r="R859" s="1420"/>
      <c r="S859" s="1417"/>
      <c r="T859" s="1420"/>
      <c r="U859" s="1417"/>
      <c r="V859" s="1417"/>
      <c r="W859" s="1417"/>
      <c r="X859" s="1420"/>
      <c r="Y859" s="1417"/>
      <c r="Z859" s="1420"/>
      <c r="AA859" s="1417"/>
      <c r="AB859" s="1417"/>
      <c r="AC859" s="1417"/>
      <c r="AD859" s="1420"/>
      <c r="AE859" s="1417"/>
      <c r="AF859" s="1420"/>
      <c r="AG859" s="1417"/>
      <c r="AH859" s="1417"/>
      <c r="AI859" s="1417"/>
      <c r="AJ859" s="1420"/>
      <c r="AK859" s="1417"/>
      <c r="AL859" s="1420"/>
      <c r="AM859" s="1417"/>
      <c r="AN859" s="1417"/>
      <c r="AO859" s="1417"/>
      <c r="AP859" s="1420"/>
      <c r="AQ859" s="1417"/>
      <c r="AR859" s="1420"/>
      <c r="AS859" s="1417"/>
      <c r="AT859" s="1417"/>
      <c r="AU859" s="1417"/>
      <c r="AV859" s="1420"/>
      <c r="AW859" s="1417"/>
      <c r="AX859" s="1420"/>
      <c r="AY859" s="1417"/>
      <c r="AZ859" s="1417"/>
      <c r="BA859" s="1417"/>
      <c r="BB859" s="1418"/>
      <c r="BC859" s="1419"/>
      <c r="BD859" s="1418"/>
      <c r="BE859" s="1419"/>
      <c r="BF859" s="1419"/>
      <c r="BG859" s="1419"/>
      <c r="BH859" s="1417"/>
      <c r="BI859" s="1418"/>
      <c r="BJ859" s="1419"/>
      <c r="BK859" s="1418"/>
      <c r="BL859" s="1419"/>
      <c r="BM859" s="1419"/>
      <c r="BN859" s="1417"/>
      <c r="BO859" s="1418"/>
      <c r="BP859" s="1419"/>
      <c r="BQ859" s="1418"/>
      <c r="BR859" s="1419"/>
      <c r="BS859" s="1419"/>
      <c r="BT859" s="1125"/>
      <c r="BU859" s="1125"/>
      <c r="BV859" s="1125"/>
      <c r="BW859" s="1125"/>
      <c r="BX859" s="1125"/>
      <c r="BY859" s="1125"/>
      <c r="BZ859" s="1125"/>
      <c r="CA859" s="1125"/>
      <c r="CB859" s="1125"/>
      <c r="CC859" s="1125"/>
      <c r="CD859" s="1125"/>
      <c r="CE859" s="1125"/>
      <c r="CF859" s="1125"/>
      <c r="CG859" s="1125"/>
      <c r="CH859" s="1125"/>
      <c r="CI859" s="1125"/>
      <c r="CJ859" s="1125"/>
      <c r="CK859" s="1125"/>
      <c r="CL859" s="1125"/>
      <c r="CM859" s="1125"/>
      <c r="CN859" s="1125"/>
      <c r="CO859" s="1125"/>
      <c r="CP859" s="1125"/>
      <c r="CQ859" s="1125"/>
      <c r="CR859" s="1125"/>
      <c r="CS859" s="1125"/>
      <c r="CT859" s="1125"/>
      <c r="CU859" s="1125"/>
      <c r="CV859" s="1125"/>
      <c r="CW859" s="1125"/>
      <c r="CX859" s="1125"/>
      <c r="CY859" s="1125"/>
      <c r="CZ859" s="1125"/>
      <c r="DA859" s="1125"/>
      <c r="DB859" s="1125"/>
      <c r="DC859" s="1125"/>
      <c r="DD859" s="1125"/>
      <c r="DE859" s="1125"/>
      <c r="DF859" s="1125"/>
      <c r="DG859" s="1125"/>
      <c r="DH859" s="1125"/>
      <c r="DI859" s="1125"/>
      <c r="DJ859" s="1125"/>
      <c r="DK859" s="1125"/>
      <c r="DL859" s="1125"/>
      <c r="DM859" s="1125"/>
      <c r="DN859" s="1125"/>
      <c r="DO859" s="1125"/>
      <c r="DP859" s="1125"/>
      <c r="DQ859" s="1125"/>
      <c r="DR859" s="1125"/>
      <c r="DS859" s="1125"/>
      <c r="DT859" s="1125"/>
      <c r="DU859" s="1125"/>
      <c r="DV859" s="1125"/>
      <c r="DW859" s="1125"/>
      <c r="DX859" s="1125"/>
      <c r="DY859" s="1125"/>
      <c r="DZ859" s="1125"/>
      <c r="EA859" s="1125"/>
      <c r="EB859" s="1125"/>
      <c r="EC859" s="1125"/>
      <c r="ED859" s="1125"/>
      <c r="EE859" s="1125"/>
      <c r="EF859" s="1125"/>
      <c r="EG859" s="1125"/>
      <c r="EH859" s="1125"/>
      <c r="EI859" s="1125"/>
      <c r="EJ859" s="1125"/>
      <c r="EK859" s="1125"/>
      <c r="EL859" s="1125"/>
      <c r="EM859" s="1125"/>
      <c r="EN859" s="1125"/>
      <c r="EO859" s="1125"/>
      <c r="EP859" s="1125"/>
      <c r="EQ859" s="1125"/>
      <c r="ER859" s="1125"/>
      <c r="ES859" s="1125"/>
      <c r="ET859" s="1125"/>
      <c r="EU859" s="1125"/>
      <c r="EV859" s="1125"/>
      <c r="EW859" s="1125"/>
      <c r="EX859" s="1125"/>
      <c r="EY859" s="1125"/>
      <c r="EZ859" s="1125"/>
      <c r="FA859" s="1125"/>
      <c r="FB859" s="1125"/>
      <c r="FC859" s="1125"/>
      <c r="FD859" s="1125"/>
      <c r="FE859" s="1125"/>
      <c r="FF859" s="1125"/>
      <c r="FG859" s="1125"/>
      <c r="FH859" s="1125"/>
      <c r="FI859" s="1125"/>
      <c r="FJ859" s="1125"/>
      <c r="FK859" s="1125"/>
      <c r="FL859" s="1125"/>
      <c r="FM859" s="1125"/>
      <c r="FN859" s="1125"/>
      <c r="FO859" s="1125"/>
      <c r="FP859" s="1125"/>
      <c r="FQ859" s="1125"/>
      <c r="FR859" s="1125"/>
      <c r="FS859" s="1125"/>
      <c r="FT859" s="1125"/>
      <c r="FU859" s="1125"/>
      <c r="FV859" s="1125"/>
      <c r="FW859" s="1125"/>
      <c r="FX859" s="1125"/>
      <c r="FY859" s="1125"/>
      <c r="FZ859" s="1125"/>
      <c r="GA859" s="1125"/>
      <c r="GB859" s="1125"/>
      <c r="GC859" s="1125"/>
      <c r="GD859" s="1125"/>
      <c r="GE859" s="1125"/>
      <c r="GF859" s="1125"/>
      <c r="GG859" s="1125"/>
      <c r="GH859" s="1125"/>
      <c r="GI859" s="1125"/>
      <c r="GJ859" s="1125"/>
      <c r="GK859" s="1125"/>
      <c r="GL859" s="1125"/>
      <c r="GM859" s="1125"/>
      <c r="GN859" s="1125"/>
      <c r="GO859" s="1125"/>
      <c r="GP859" s="1125"/>
      <c r="GQ859" s="1125"/>
      <c r="GR859" s="1125"/>
      <c r="GS859" s="1125"/>
      <c r="GT859" s="1125"/>
      <c r="GU859" s="1125"/>
    </row>
    <row r="860" spans="1:203" s="1426" customFormat="1" ht="14.25" customHeight="1" x14ac:dyDescent="0.2">
      <c r="A860" s="1415"/>
      <c r="C860" s="1427"/>
      <c r="D860" s="1417"/>
      <c r="E860" s="1418"/>
      <c r="F860" s="1419"/>
      <c r="G860" s="1418"/>
      <c r="H860" s="1419"/>
      <c r="I860" s="1419"/>
      <c r="J860" s="1419"/>
      <c r="K860" s="1417"/>
      <c r="L860" s="1420"/>
      <c r="M860" s="1417"/>
      <c r="N860" s="1420"/>
      <c r="O860" s="1417"/>
      <c r="P860" s="1417"/>
      <c r="Q860" s="1417"/>
      <c r="R860" s="1420"/>
      <c r="S860" s="1417"/>
      <c r="T860" s="1420"/>
      <c r="U860" s="1417"/>
      <c r="V860" s="1417"/>
      <c r="W860" s="1417"/>
      <c r="X860" s="1420"/>
      <c r="Y860" s="1417"/>
      <c r="Z860" s="1420"/>
      <c r="AA860" s="1417"/>
      <c r="AB860" s="1417"/>
      <c r="AC860" s="1417"/>
      <c r="AD860" s="1420"/>
      <c r="AE860" s="1417"/>
      <c r="AF860" s="1420"/>
      <c r="AG860" s="1417"/>
      <c r="AH860" s="1417"/>
      <c r="AI860" s="1417"/>
      <c r="AJ860" s="1420"/>
      <c r="AK860" s="1417"/>
      <c r="AL860" s="1420"/>
      <c r="AM860" s="1417"/>
      <c r="AN860" s="1417"/>
      <c r="AO860" s="1417"/>
      <c r="AP860" s="1420"/>
      <c r="AQ860" s="1417"/>
      <c r="AR860" s="1420"/>
      <c r="AS860" s="1417"/>
      <c r="AT860" s="1417"/>
      <c r="AU860" s="1417"/>
      <c r="AV860" s="1420"/>
      <c r="AW860" s="1417"/>
      <c r="AX860" s="1420"/>
      <c r="AY860" s="1417"/>
      <c r="AZ860" s="1417"/>
      <c r="BA860" s="1417"/>
      <c r="BB860" s="1418"/>
      <c r="BC860" s="1419"/>
      <c r="BD860" s="1418"/>
      <c r="BE860" s="1419"/>
      <c r="BF860" s="1419"/>
      <c r="BG860" s="1419"/>
      <c r="BH860" s="1417"/>
      <c r="BI860" s="1418"/>
      <c r="BJ860" s="1419"/>
      <c r="BK860" s="1418"/>
      <c r="BL860" s="1419"/>
      <c r="BM860" s="1419"/>
      <c r="BN860" s="1417"/>
      <c r="BO860" s="1418"/>
      <c r="BP860" s="1419"/>
      <c r="BQ860" s="1418"/>
      <c r="BR860" s="1419"/>
      <c r="BS860" s="1419"/>
      <c r="BT860" s="1125"/>
      <c r="BU860" s="1125"/>
      <c r="BV860" s="1125"/>
      <c r="BW860" s="1125"/>
      <c r="BX860" s="1125"/>
      <c r="BY860" s="1125"/>
      <c r="BZ860" s="1125"/>
      <c r="CA860" s="1125"/>
      <c r="CB860" s="1125"/>
      <c r="CC860" s="1125"/>
      <c r="CD860" s="1125"/>
      <c r="CE860" s="1125"/>
      <c r="CF860" s="1125"/>
      <c r="CG860" s="1125"/>
      <c r="CH860" s="1125"/>
      <c r="CI860" s="1125"/>
      <c r="CJ860" s="1125"/>
      <c r="CK860" s="1125"/>
      <c r="CL860" s="1125"/>
      <c r="CM860" s="1125"/>
      <c r="CN860" s="1125"/>
      <c r="CO860" s="1125"/>
      <c r="CP860" s="1125"/>
      <c r="CQ860" s="1125"/>
      <c r="CR860" s="1125"/>
      <c r="CS860" s="1125"/>
      <c r="CT860" s="1125"/>
      <c r="CU860" s="1125"/>
      <c r="CV860" s="1125"/>
      <c r="CW860" s="1125"/>
      <c r="CX860" s="1125"/>
      <c r="CY860" s="1125"/>
      <c r="CZ860" s="1125"/>
      <c r="DA860" s="1125"/>
      <c r="DB860" s="1125"/>
      <c r="DC860" s="1125"/>
      <c r="DD860" s="1125"/>
      <c r="DE860" s="1125"/>
      <c r="DF860" s="1125"/>
      <c r="DG860" s="1125"/>
      <c r="DH860" s="1125"/>
      <c r="DI860" s="1125"/>
      <c r="DJ860" s="1125"/>
      <c r="DK860" s="1125"/>
      <c r="DL860" s="1125"/>
      <c r="DM860" s="1125"/>
      <c r="DN860" s="1125"/>
      <c r="DO860" s="1125"/>
      <c r="DP860" s="1125"/>
      <c r="DQ860" s="1125"/>
      <c r="DR860" s="1125"/>
      <c r="DS860" s="1125"/>
      <c r="DT860" s="1125"/>
      <c r="DU860" s="1125"/>
      <c r="DV860" s="1125"/>
      <c r="DW860" s="1125"/>
      <c r="DX860" s="1125"/>
      <c r="DY860" s="1125"/>
      <c r="DZ860" s="1125"/>
      <c r="EA860" s="1125"/>
      <c r="EB860" s="1125"/>
      <c r="EC860" s="1125"/>
      <c r="ED860" s="1125"/>
      <c r="EE860" s="1125"/>
      <c r="EF860" s="1125"/>
      <c r="EG860" s="1125"/>
      <c r="EH860" s="1125"/>
      <c r="EI860" s="1125"/>
      <c r="EJ860" s="1125"/>
      <c r="EK860" s="1125"/>
      <c r="EL860" s="1125"/>
      <c r="EM860" s="1125"/>
      <c r="EN860" s="1125"/>
      <c r="EO860" s="1125"/>
      <c r="EP860" s="1125"/>
      <c r="EQ860" s="1125"/>
      <c r="ER860" s="1125"/>
      <c r="ES860" s="1125"/>
      <c r="ET860" s="1125"/>
      <c r="EU860" s="1125"/>
      <c r="EV860" s="1125"/>
      <c r="EW860" s="1125"/>
      <c r="EX860" s="1125"/>
      <c r="EY860" s="1125"/>
      <c r="EZ860" s="1125"/>
      <c r="FA860" s="1125"/>
      <c r="FB860" s="1125"/>
      <c r="FC860" s="1125"/>
      <c r="FD860" s="1125"/>
      <c r="FE860" s="1125"/>
      <c r="FF860" s="1125"/>
      <c r="FG860" s="1125"/>
      <c r="FH860" s="1125"/>
      <c r="FI860" s="1125"/>
      <c r="FJ860" s="1125"/>
      <c r="FK860" s="1125"/>
      <c r="FL860" s="1125"/>
      <c r="FM860" s="1125"/>
      <c r="FN860" s="1125"/>
      <c r="FO860" s="1125"/>
      <c r="FP860" s="1125"/>
      <c r="FQ860" s="1125"/>
      <c r="FR860" s="1125"/>
      <c r="FS860" s="1125"/>
      <c r="FT860" s="1125"/>
      <c r="FU860" s="1125"/>
      <c r="FV860" s="1125"/>
      <c r="FW860" s="1125"/>
      <c r="FX860" s="1125"/>
      <c r="FY860" s="1125"/>
      <c r="FZ860" s="1125"/>
      <c r="GA860" s="1125"/>
      <c r="GB860" s="1125"/>
      <c r="GC860" s="1125"/>
      <c r="GD860" s="1125"/>
      <c r="GE860" s="1125"/>
      <c r="GF860" s="1125"/>
      <c r="GG860" s="1125"/>
      <c r="GH860" s="1125"/>
      <c r="GI860" s="1125"/>
      <c r="GJ860" s="1125"/>
      <c r="GK860" s="1125"/>
      <c r="GL860" s="1125"/>
      <c r="GM860" s="1125"/>
      <c r="GN860" s="1125"/>
      <c r="GO860" s="1125"/>
      <c r="GP860" s="1125"/>
      <c r="GQ860" s="1125"/>
      <c r="GR860" s="1125"/>
      <c r="GS860" s="1125"/>
      <c r="GT860" s="1125"/>
      <c r="GU860" s="1125"/>
    </row>
    <row r="861" spans="1:203" s="1426" customFormat="1" ht="14.25" customHeight="1" x14ac:dyDescent="0.2">
      <c r="A861" s="1415"/>
      <c r="C861" s="1427"/>
      <c r="D861" s="1417"/>
      <c r="E861" s="1418"/>
      <c r="F861" s="1419"/>
      <c r="G861" s="1418"/>
      <c r="H861" s="1419"/>
      <c r="I861" s="1419"/>
      <c r="J861" s="1419"/>
      <c r="K861" s="1417"/>
      <c r="L861" s="1420"/>
      <c r="M861" s="1417"/>
      <c r="N861" s="1420"/>
      <c r="O861" s="1417"/>
      <c r="P861" s="1417"/>
      <c r="Q861" s="1417"/>
      <c r="R861" s="1420"/>
      <c r="S861" s="1417"/>
      <c r="T861" s="1420"/>
      <c r="U861" s="1417"/>
      <c r="V861" s="1417"/>
      <c r="W861" s="1417"/>
      <c r="X861" s="1420"/>
      <c r="Y861" s="1417"/>
      <c r="Z861" s="1420"/>
      <c r="AA861" s="1417"/>
      <c r="AB861" s="1417"/>
      <c r="AC861" s="1417"/>
      <c r="AD861" s="1420"/>
      <c r="AE861" s="1417"/>
      <c r="AF861" s="1420"/>
      <c r="AG861" s="1417"/>
      <c r="AH861" s="1417"/>
      <c r="AI861" s="1417"/>
      <c r="AJ861" s="1420"/>
      <c r="AK861" s="1417"/>
      <c r="AL861" s="1420"/>
      <c r="AM861" s="1417"/>
      <c r="AN861" s="1417"/>
      <c r="AO861" s="1417"/>
      <c r="AP861" s="1420"/>
      <c r="AQ861" s="1417"/>
      <c r="AR861" s="1420"/>
      <c r="AS861" s="1417"/>
      <c r="AT861" s="1417"/>
      <c r="AU861" s="1417"/>
      <c r="AV861" s="1420"/>
      <c r="AW861" s="1417"/>
      <c r="AX861" s="1420"/>
      <c r="AY861" s="1417"/>
      <c r="AZ861" s="1417"/>
      <c r="BA861" s="1417"/>
      <c r="BB861" s="1418"/>
      <c r="BC861" s="1419"/>
      <c r="BD861" s="1418"/>
      <c r="BE861" s="1419"/>
      <c r="BF861" s="1419"/>
      <c r="BG861" s="1419"/>
      <c r="BH861" s="1417"/>
      <c r="BI861" s="1418"/>
      <c r="BJ861" s="1419"/>
      <c r="BK861" s="1418"/>
      <c r="BL861" s="1419"/>
      <c r="BM861" s="1419"/>
      <c r="BN861" s="1417"/>
      <c r="BO861" s="1418"/>
      <c r="BP861" s="1419"/>
      <c r="BQ861" s="1418"/>
      <c r="BR861" s="1419"/>
      <c r="BS861" s="1419"/>
      <c r="BT861" s="1125"/>
      <c r="BU861" s="1125"/>
      <c r="BV861" s="1125"/>
      <c r="BW861" s="1125"/>
      <c r="BX861" s="1125"/>
      <c r="BY861" s="1125"/>
      <c r="BZ861" s="1125"/>
      <c r="CA861" s="1125"/>
      <c r="CB861" s="1125"/>
      <c r="CC861" s="1125"/>
      <c r="CD861" s="1125"/>
      <c r="CE861" s="1125"/>
      <c r="CF861" s="1125"/>
      <c r="CG861" s="1125"/>
      <c r="CH861" s="1125"/>
      <c r="CI861" s="1125"/>
      <c r="CJ861" s="1125"/>
      <c r="CK861" s="1125"/>
      <c r="CL861" s="1125"/>
      <c r="CM861" s="1125"/>
      <c r="CN861" s="1125"/>
      <c r="CO861" s="1125"/>
      <c r="CP861" s="1125"/>
      <c r="CQ861" s="1125"/>
      <c r="CR861" s="1125"/>
      <c r="CS861" s="1125"/>
      <c r="CT861" s="1125"/>
      <c r="CU861" s="1125"/>
      <c r="CV861" s="1125"/>
      <c r="CW861" s="1125"/>
      <c r="CX861" s="1125"/>
      <c r="CY861" s="1125"/>
      <c r="CZ861" s="1125"/>
      <c r="DA861" s="1125"/>
      <c r="DB861" s="1125"/>
      <c r="DC861" s="1125"/>
      <c r="DD861" s="1125"/>
      <c r="DE861" s="1125"/>
      <c r="DF861" s="1125"/>
      <c r="DG861" s="1125"/>
      <c r="DH861" s="1125"/>
      <c r="DI861" s="1125"/>
      <c r="DJ861" s="1125"/>
      <c r="DK861" s="1125"/>
      <c r="DL861" s="1125"/>
      <c r="DM861" s="1125"/>
      <c r="DN861" s="1125"/>
      <c r="DO861" s="1125"/>
      <c r="DP861" s="1125"/>
      <c r="DQ861" s="1125"/>
      <c r="DR861" s="1125"/>
      <c r="DS861" s="1125"/>
      <c r="DT861" s="1125"/>
      <c r="DU861" s="1125"/>
      <c r="DV861" s="1125"/>
      <c r="DW861" s="1125"/>
      <c r="DX861" s="1125"/>
      <c r="DY861" s="1125"/>
      <c r="DZ861" s="1125"/>
      <c r="EA861" s="1125"/>
      <c r="EB861" s="1125"/>
      <c r="EC861" s="1125"/>
      <c r="ED861" s="1125"/>
      <c r="EE861" s="1125"/>
      <c r="EF861" s="1125"/>
      <c r="EG861" s="1125"/>
      <c r="EH861" s="1125"/>
      <c r="EI861" s="1125"/>
      <c r="EJ861" s="1125"/>
      <c r="EK861" s="1125"/>
      <c r="EL861" s="1125"/>
      <c r="EM861" s="1125"/>
      <c r="EN861" s="1125"/>
      <c r="EO861" s="1125"/>
      <c r="EP861" s="1125"/>
      <c r="EQ861" s="1125"/>
      <c r="ER861" s="1125"/>
      <c r="ES861" s="1125"/>
      <c r="ET861" s="1125"/>
      <c r="EU861" s="1125"/>
      <c r="EV861" s="1125"/>
      <c r="EW861" s="1125"/>
      <c r="EX861" s="1125"/>
      <c r="EY861" s="1125"/>
      <c r="EZ861" s="1125"/>
      <c r="FA861" s="1125"/>
      <c r="FB861" s="1125"/>
      <c r="FC861" s="1125"/>
      <c r="FD861" s="1125"/>
      <c r="FE861" s="1125"/>
      <c r="FF861" s="1125"/>
      <c r="FG861" s="1125"/>
      <c r="FH861" s="1125"/>
      <c r="FI861" s="1125"/>
      <c r="FJ861" s="1125"/>
      <c r="FK861" s="1125"/>
      <c r="FL861" s="1125"/>
      <c r="FM861" s="1125"/>
      <c r="FN861" s="1125"/>
      <c r="FO861" s="1125"/>
      <c r="FP861" s="1125"/>
      <c r="FQ861" s="1125"/>
      <c r="FR861" s="1125"/>
      <c r="FS861" s="1125"/>
      <c r="FT861" s="1125"/>
      <c r="FU861" s="1125"/>
      <c r="FV861" s="1125"/>
      <c r="FW861" s="1125"/>
      <c r="FX861" s="1125"/>
      <c r="FY861" s="1125"/>
      <c r="FZ861" s="1125"/>
      <c r="GA861" s="1125"/>
      <c r="GB861" s="1125"/>
      <c r="GC861" s="1125"/>
      <c r="GD861" s="1125"/>
      <c r="GE861" s="1125"/>
      <c r="GF861" s="1125"/>
      <c r="GG861" s="1125"/>
      <c r="GH861" s="1125"/>
      <c r="GI861" s="1125"/>
      <c r="GJ861" s="1125"/>
      <c r="GK861" s="1125"/>
      <c r="GL861" s="1125"/>
      <c r="GM861" s="1125"/>
      <c r="GN861" s="1125"/>
      <c r="GO861" s="1125"/>
      <c r="GP861" s="1125"/>
      <c r="GQ861" s="1125"/>
      <c r="GR861" s="1125"/>
      <c r="GS861" s="1125"/>
      <c r="GT861" s="1125"/>
      <c r="GU861" s="1125"/>
    </row>
    <row r="862" spans="1:203" s="1426" customFormat="1" ht="14.25" customHeight="1" x14ac:dyDescent="0.2">
      <c r="A862" s="1415"/>
      <c r="C862" s="1427"/>
      <c r="D862" s="1417"/>
      <c r="E862" s="1418"/>
      <c r="F862" s="1419"/>
      <c r="G862" s="1418"/>
      <c r="H862" s="1419"/>
      <c r="I862" s="1419"/>
      <c r="J862" s="1419"/>
      <c r="K862" s="1417"/>
      <c r="L862" s="1420"/>
      <c r="M862" s="1417"/>
      <c r="N862" s="1420"/>
      <c r="O862" s="1417"/>
      <c r="P862" s="1417"/>
      <c r="Q862" s="1417"/>
      <c r="R862" s="1420"/>
      <c r="S862" s="1417"/>
      <c r="T862" s="1420"/>
      <c r="U862" s="1417"/>
      <c r="V862" s="1417"/>
      <c r="W862" s="1417"/>
      <c r="X862" s="1420"/>
      <c r="Y862" s="1417"/>
      <c r="Z862" s="1420"/>
      <c r="AA862" s="1417"/>
      <c r="AB862" s="1417"/>
      <c r="AC862" s="1417"/>
      <c r="AD862" s="1420"/>
      <c r="AE862" s="1417"/>
      <c r="AF862" s="1420"/>
      <c r="AG862" s="1417"/>
      <c r="AH862" s="1417"/>
      <c r="AI862" s="1417"/>
      <c r="AJ862" s="1420"/>
      <c r="AK862" s="1417"/>
      <c r="AL862" s="1420"/>
      <c r="AM862" s="1417"/>
      <c r="AN862" s="1417"/>
      <c r="AO862" s="1417"/>
      <c r="AP862" s="1420"/>
      <c r="AQ862" s="1417"/>
      <c r="AR862" s="1420"/>
      <c r="AS862" s="1417"/>
      <c r="AT862" s="1417"/>
      <c r="AU862" s="1417"/>
      <c r="AV862" s="1420"/>
      <c r="AW862" s="1417"/>
      <c r="AX862" s="1420"/>
      <c r="AY862" s="1417"/>
      <c r="AZ862" s="1417"/>
      <c r="BA862" s="1417"/>
      <c r="BB862" s="1418"/>
      <c r="BC862" s="1419"/>
      <c r="BD862" s="1418"/>
      <c r="BE862" s="1419"/>
      <c r="BF862" s="1419"/>
      <c r="BG862" s="1419"/>
      <c r="BH862" s="1417"/>
      <c r="BI862" s="1418"/>
      <c r="BJ862" s="1419"/>
      <c r="BK862" s="1418"/>
      <c r="BL862" s="1419"/>
      <c r="BM862" s="1419"/>
      <c r="BN862" s="1417"/>
      <c r="BO862" s="1418"/>
      <c r="BP862" s="1419"/>
      <c r="BQ862" s="1418"/>
      <c r="BR862" s="1419"/>
      <c r="BS862" s="1419"/>
      <c r="BT862" s="1125"/>
      <c r="BU862" s="1125"/>
      <c r="BV862" s="1125"/>
      <c r="BW862" s="1125"/>
      <c r="BX862" s="1125"/>
      <c r="BY862" s="1125"/>
      <c r="BZ862" s="1125"/>
      <c r="CA862" s="1125"/>
      <c r="CB862" s="1125"/>
      <c r="CC862" s="1125"/>
      <c r="CD862" s="1125"/>
      <c r="CE862" s="1125"/>
      <c r="CF862" s="1125"/>
      <c r="CG862" s="1125"/>
      <c r="CH862" s="1125"/>
      <c r="CI862" s="1125"/>
      <c r="CJ862" s="1125"/>
      <c r="CK862" s="1125"/>
      <c r="CL862" s="1125"/>
      <c r="CM862" s="1125"/>
      <c r="CN862" s="1125"/>
      <c r="CO862" s="1125"/>
      <c r="CP862" s="1125"/>
      <c r="CQ862" s="1125"/>
      <c r="CR862" s="1125"/>
      <c r="CS862" s="1125"/>
      <c r="CT862" s="1125"/>
      <c r="CU862" s="1125"/>
      <c r="CV862" s="1125"/>
      <c r="CW862" s="1125"/>
      <c r="CX862" s="1125"/>
      <c r="CY862" s="1125"/>
      <c r="CZ862" s="1125"/>
      <c r="DA862" s="1125"/>
      <c r="DB862" s="1125"/>
      <c r="DC862" s="1125"/>
      <c r="DD862" s="1125"/>
      <c r="DE862" s="1125"/>
      <c r="DF862" s="1125"/>
      <c r="DG862" s="1125"/>
      <c r="DH862" s="1125"/>
      <c r="DI862" s="1125"/>
      <c r="DJ862" s="1125"/>
      <c r="DK862" s="1125"/>
      <c r="DL862" s="1125"/>
      <c r="DM862" s="1125"/>
      <c r="DN862" s="1125"/>
      <c r="DO862" s="1125"/>
      <c r="DP862" s="1125"/>
      <c r="DQ862" s="1125"/>
      <c r="DR862" s="1125"/>
      <c r="DS862" s="1125"/>
      <c r="DT862" s="1125"/>
      <c r="DU862" s="1125"/>
      <c r="DV862" s="1125"/>
      <c r="DW862" s="1125"/>
      <c r="DX862" s="1125"/>
      <c r="DY862" s="1125"/>
      <c r="DZ862" s="1125"/>
      <c r="EA862" s="1125"/>
      <c r="EB862" s="1125"/>
      <c r="EC862" s="1125"/>
      <c r="ED862" s="1125"/>
      <c r="EE862" s="1125"/>
      <c r="EF862" s="1125"/>
      <c r="EG862" s="1125"/>
      <c r="EH862" s="1125"/>
      <c r="EI862" s="1125"/>
      <c r="EJ862" s="1125"/>
      <c r="EK862" s="1125"/>
      <c r="EL862" s="1125"/>
      <c r="EM862" s="1125"/>
      <c r="EN862" s="1125"/>
      <c r="EO862" s="1125"/>
      <c r="EP862" s="1125"/>
      <c r="EQ862" s="1125"/>
      <c r="ER862" s="1125"/>
      <c r="ES862" s="1125"/>
      <c r="ET862" s="1125"/>
      <c r="EU862" s="1125"/>
      <c r="EV862" s="1125"/>
      <c r="EW862" s="1125"/>
      <c r="EX862" s="1125"/>
      <c r="EY862" s="1125"/>
      <c r="EZ862" s="1125"/>
      <c r="FA862" s="1125"/>
      <c r="FB862" s="1125"/>
      <c r="FC862" s="1125"/>
      <c r="FD862" s="1125"/>
      <c r="FE862" s="1125"/>
      <c r="FF862" s="1125"/>
      <c r="FG862" s="1125"/>
      <c r="FH862" s="1125"/>
      <c r="FI862" s="1125"/>
      <c r="FJ862" s="1125"/>
      <c r="FK862" s="1125"/>
      <c r="FL862" s="1125"/>
      <c r="FM862" s="1125"/>
      <c r="FN862" s="1125"/>
      <c r="FO862" s="1125"/>
      <c r="FP862" s="1125"/>
      <c r="FQ862" s="1125"/>
      <c r="FR862" s="1125"/>
      <c r="FS862" s="1125"/>
      <c r="FT862" s="1125"/>
      <c r="FU862" s="1125"/>
      <c r="FV862" s="1125"/>
      <c r="FW862" s="1125"/>
      <c r="FX862" s="1125"/>
      <c r="FY862" s="1125"/>
      <c r="FZ862" s="1125"/>
      <c r="GA862" s="1125"/>
      <c r="GB862" s="1125"/>
      <c r="GC862" s="1125"/>
      <c r="GD862" s="1125"/>
      <c r="GE862" s="1125"/>
      <c r="GF862" s="1125"/>
      <c r="GG862" s="1125"/>
      <c r="GH862" s="1125"/>
      <c r="GI862" s="1125"/>
      <c r="GJ862" s="1125"/>
      <c r="GK862" s="1125"/>
      <c r="GL862" s="1125"/>
      <c r="GM862" s="1125"/>
      <c r="GN862" s="1125"/>
      <c r="GO862" s="1125"/>
      <c r="GP862" s="1125"/>
      <c r="GQ862" s="1125"/>
      <c r="GR862" s="1125"/>
      <c r="GS862" s="1125"/>
      <c r="GT862" s="1125"/>
      <c r="GU862" s="1125"/>
    </row>
    <row r="863" spans="1:203" s="1426" customFormat="1" ht="14.25" customHeight="1" x14ac:dyDescent="0.2">
      <c r="A863" s="1415"/>
      <c r="C863" s="1427"/>
      <c r="D863" s="1417"/>
      <c r="E863" s="1418"/>
      <c r="F863" s="1419"/>
      <c r="G863" s="1418"/>
      <c r="H863" s="1419"/>
      <c r="I863" s="1419"/>
      <c r="J863" s="1419"/>
      <c r="K863" s="1417"/>
      <c r="L863" s="1420"/>
      <c r="M863" s="1417"/>
      <c r="N863" s="1420"/>
      <c r="O863" s="1417"/>
      <c r="P863" s="1417"/>
      <c r="Q863" s="1417"/>
      <c r="R863" s="1420"/>
      <c r="S863" s="1417"/>
      <c r="T863" s="1420"/>
      <c r="U863" s="1417"/>
      <c r="V863" s="1417"/>
      <c r="W863" s="1417"/>
      <c r="X863" s="1420"/>
      <c r="Y863" s="1417"/>
      <c r="Z863" s="1420"/>
      <c r="AA863" s="1417"/>
      <c r="AB863" s="1417"/>
      <c r="AC863" s="1417"/>
      <c r="AD863" s="1420"/>
      <c r="AE863" s="1417"/>
      <c r="AF863" s="1420"/>
      <c r="AG863" s="1417"/>
      <c r="AH863" s="1417"/>
      <c r="AI863" s="1417"/>
      <c r="AJ863" s="1420"/>
      <c r="AK863" s="1417"/>
      <c r="AL863" s="1420"/>
      <c r="AM863" s="1417"/>
      <c r="AN863" s="1417"/>
      <c r="AO863" s="1417"/>
      <c r="AP863" s="1420"/>
      <c r="AQ863" s="1417"/>
      <c r="AR863" s="1420"/>
      <c r="AS863" s="1417"/>
      <c r="AT863" s="1417"/>
      <c r="AU863" s="1417"/>
      <c r="AV863" s="1420"/>
      <c r="AW863" s="1417"/>
      <c r="AX863" s="1420"/>
      <c r="AY863" s="1417"/>
      <c r="AZ863" s="1417"/>
      <c r="BA863" s="1417"/>
      <c r="BB863" s="1418"/>
      <c r="BC863" s="1419"/>
      <c r="BD863" s="1418"/>
      <c r="BE863" s="1419"/>
      <c r="BF863" s="1419"/>
      <c r="BG863" s="1419"/>
      <c r="BH863" s="1417"/>
      <c r="BI863" s="1418"/>
      <c r="BJ863" s="1419"/>
      <c r="BK863" s="1418"/>
      <c r="BL863" s="1419"/>
      <c r="BM863" s="1419"/>
      <c r="BN863" s="1417"/>
      <c r="BO863" s="1418"/>
      <c r="BP863" s="1419"/>
      <c r="BQ863" s="1418"/>
      <c r="BR863" s="1419"/>
      <c r="BS863" s="1419"/>
      <c r="BT863" s="1125"/>
      <c r="BU863" s="1125"/>
      <c r="BV863" s="1125"/>
      <c r="BW863" s="1125"/>
      <c r="BX863" s="1125"/>
      <c r="BY863" s="1125"/>
      <c r="BZ863" s="1125"/>
      <c r="CA863" s="1125"/>
      <c r="CB863" s="1125"/>
      <c r="CC863" s="1125"/>
      <c r="CD863" s="1125"/>
      <c r="CE863" s="1125"/>
      <c r="CF863" s="1125"/>
      <c r="CG863" s="1125"/>
      <c r="CH863" s="1125"/>
      <c r="CI863" s="1125"/>
      <c r="CJ863" s="1125"/>
      <c r="CK863" s="1125"/>
      <c r="CL863" s="1125"/>
      <c r="CM863" s="1125"/>
      <c r="CN863" s="1125"/>
      <c r="CO863" s="1125"/>
      <c r="CP863" s="1125"/>
      <c r="CQ863" s="1125"/>
      <c r="CR863" s="1125"/>
      <c r="CS863" s="1125"/>
      <c r="CT863" s="1125"/>
      <c r="CU863" s="1125"/>
      <c r="CV863" s="1125"/>
      <c r="CW863" s="1125"/>
      <c r="CX863" s="1125"/>
      <c r="CY863" s="1125"/>
      <c r="CZ863" s="1125"/>
      <c r="DA863" s="1125"/>
      <c r="DB863" s="1125"/>
      <c r="DC863" s="1125"/>
      <c r="DD863" s="1125"/>
      <c r="DE863" s="1125"/>
      <c r="DF863" s="1125"/>
      <c r="DG863" s="1125"/>
      <c r="DH863" s="1125"/>
      <c r="DI863" s="1125"/>
      <c r="DJ863" s="1125"/>
      <c r="DK863" s="1125"/>
      <c r="DL863" s="1125"/>
      <c r="DM863" s="1125"/>
      <c r="DN863" s="1125"/>
      <c r="DO863" s="1125"/>
      <c r="DP863" s="1125"/>
      <c r="DQ863" s="1125"/>
      <c r="DR863" s="1125"/>
      <c r="DS863" s="1125"/>
      <c r="DT863" s="1125"/>
      <c r="DU863" s="1125"/>
      <c r="DV863" s="1125"/>
      <c r="DW863" s="1125"/>
      <c r="DX863" s="1125"/>
      <c r="DY863" s="1125"/>
      <c r="DZ863" s="1125"/>
      <c r="EA863" s="1125"/>
      <c r="EB863" s="1125"/>
      <c r="EC863" s="1125"/>
      <c r="ED863" s="1125"/>
      <c r="EE863" s="1125"/>
      <c r="EF863" s="1125"/>
      <c r="EG863" s="1125"/>
      <c r="EH863" s="1125"/>
      <c r="EI863" s="1125"/>
      <c r="EJ863" s="1125"/>
      <c r="EK863" s="1125"/>
      <c r="EL863" s="1125"/>
      <c r="EM863" s="1125"/>
      <c r="EN863" s="1125"/>
      <c r="EO863" s="1125"/>
      <c r="EP863" s="1125"/>
      <c r="EQ863" s="1125"/>
      <c r="ER863" s="1125"/>
      <c r="ES863" s="1125"/>
      <c r="ET863" s="1125"/>
      <c r="EU863" s="1125"/>
      <c r="EV863" s="1125"/>
      <c r="EW863" s="1125"/>
      <c r="EX863" s="1125"/>
      <c r="EY863" s="1125"/>
      <c r="EZ863" s="1125"/>
      <c r="FA863" s="1125"/>
      <c r="FB863" s="1125"/>
      <c r="FC863" s="1125"/>
      <c r="FD863" s="1125"/>
      <c r="FE863" s="1125"/>
      <c r="FF863" s="1125"/>
      <c r="FG863" s="1125"/>
      <c r="FH863" s="1125"/>
      <c r="FI863" s="1125"/>
      <c r="FJ863" s="1125"/>
      <c r="FK863" s="1125"/>
      <c r="FL863" s="1125"/>
      <c r="FM863" s="1125"/>
      <c r="FN863" s="1125"/>
      <c r="FO863" s="1125"/>
      <c r="FP863" s="1125"/>
      <c r="FQ863" s="1125"/>
      <c r="FR863" s="1125"/>
      <c r="FS863" s="1125"/>
      <c r="FT863" s="1125"/>
      <c r="FU863" s="1125"/>
      <c r="FV863" s="1125"/>
      <c r="FW863" s="1125"/>
      <c r="FX863" s="1125"/>
      <c r="FY863" s="1125"/>
      <c r="FZ863" s="1125"/>
      <c r="GA863" s="1125"/>
      <c r="GB863" s="1125"/>
      <c r="GC863" s="1125"/>
      <c r="GD863" s="1125"/>
      <c r="GE863" s="1125"/>
      <c r="GF863" s="1125"/>
      <c r="GG863" s="1125"/>
      <c r="GH863" s="1125"/>
      <c r="GI863" s="1125"/>
      <c r="GJ863" s="1125"/>
      <c r="GK863" s="1125"/>
      <c r="GL863" s="1125"/>
      <c r="GM863" s="1125"/>
      <c r="GN863" s="1125"/>
      <c r="GO863" s="1125"/>
      <c r="GP863" s="1125"/>
      <c r="GQ863" s="1125"/>
      <c r="GR863" s="1125"/>
      <c r="GS863" s="1125"/>
      <c r="GT863" s="1125"/>
      <c r="GU863" s="1125"/>
    </row>
    <row r="864" spans="1:203" s="1426" customFormat="1" ht="14.25" customHeight="1" x14ac:dyDescent="0.2">
      <c r="A864" s="1415"/>
      <c r="C864" s="1427"/>
      <c r="D864" s="1417"/>
      <c r="E864" s="1418"/>
      <c r="F864" s="1419"/>
      <c r="G864" s="1418"/>
      <c r="H864" s="1419"/>
      <c r="I864" s="1419"/>
      <c r="J864" s="1419"/>
      <c r="K864" s="1417"/>
      <c r="L864" s="1420"/>
      <c r="M864" s="1417"/>
      <c r="N864" s="1420"/>
      <c r="O864" s="1417"/>
      <c r="P864" s="1417"/>
      <c r="Q864" s="1417"/>
      <c r="R864" s="1420"/>
      <c r="S864" s="1417"/>
      <c r="T864" s="1420"/>
      <c r="U864" s="1417"/>
      <c r="V864" s="1417"/>
      <c r="W864" s="1417"/>
      <c r="X864" s="1420"/>
      <c r="Y864" s="1417"/>
      <c r="Z864" s="1420"/>
      <c r="AA864" s="1417"/>
      <c r="AB864" s="1417"/>
      <c r="AC864" s="1417"/>
      <c r="AD864" s="1420"/>
      <c r="AE864" s="1417"/>
      <c r="AF864" s="1420"/>
      <c r="AG864" s="1417"/>
      <c r="AH864" s="1417"/>
      <c r="AI864" s="1417"/>
      <c r="AJ864" s="1420"/>
      <c r="AK864" s="1417"/>
      <c r="AL864" s="1420"/>
      <c r="AM864" s="1417"/>
      <c r="AN864" s="1417"/>
      <c r="AO864" s="1417"/>
      <c r="AP864" s="1420"/>
      <c r="AQ864" s="1417"/>
      <c r="AR864" s="1420"/>
      <c r="AS864" s="1417"/>
      <c r="AT864" s="1417"/>
      <c r="AU864" s="1417"/>
      <c r="AV864" s="1420"/>
      <c r="AW864" s="1417"/>
      <c r="AX864" s="1420"/>
      <c r="AY864" s="1417"/>
      <c r="AZ864" s="1417"/>
      <c r="BA864" s="1417"/>
      <c r="BB864" s="1418"/>
      <c r="BC864" s="1419"/>
      <c r="BD864" s="1418"/>
      <c r="BE864" s="1419"/>
      <c r="BF864" s="1419"/>
      <c r="BG864" s="1419"/>
      <c r="BH864" s="1417"/>
      <c r="BI864" s="1418"/>
      <c r="BJ864" s="1419"/>
      <c r="BK864" s="1418"/>
      <c r="BL864" s="1419"/>
      <c r="BM864" s="1419"/>
      <c r="BN864" s="1417"/>
      <c r="BO864" s="1418"/>
      <c r="BP864" s="1419"/>
      <c r="BQ864" s="1418"/>
      <c r="BR864" s="1419"/>
      <c r="BS864" s="1419"/>
      <c r="BT864" s="1125"/>
      <c r="BU864" s="1125"/>
      <c r="BV864" s="1125"/>
      <c r="BW864" s="1125"/>
      <c r="BX864" s="1125"/>
      <c r="BY864" s="1125"/>
      <c r="BZ864" s="1125"/>
      <c r="CA864" s="1125"/>
      <c r="CB864" s="1125"/>
      <c r="CC864" s="1125"/>
      <c r="CD864" s="1125"/>
      <c r="CE864" s="1125"/>
      <c r="CF864" s="1125"/>
      <c r="CG864" s="1125"/>
      <c r="CH864" s="1125"/>
      <c r="CI864" s="1125"/>
      <c r="CJ864" s="1125"/>
      <c r="CK864" s="1125"/>
      <c r="CL864" s="1125"/>
      <c r="CM864" s="1125"/>
      <c r="CN864" s="1125"/>
      <c r="CO864" s="1125"/>
      <c r="CP864" s="1125"/>
      <c r="CQ864" s="1125"/>
      <c r="CR864" s="1125"/>
      <c r="CS864" s="1125"/>
      <c r="CT864" s="1125"/>
      <c r="CU864" s="1125"/>
      <c r="CV864" s="1125"/>
      <c r="CW864" s="1125"/>
      <c r="CX864" s="1125"/>
      <c r="CY864" s="1125"/>
      <c r="CZ864" s="1125"/>
      <c r="DA864" s="1125"/>
      <c r="DB864" s="1125"/>
      <c r="DC864" s="1125"/>
      <c r="DD864" s="1125"/>
      <c r="DE864" s="1125"/>
      <c r="DF864" s="1125"/>
      <c r="DG864" s="1125"/>
      <c r="DH864" s="1125"/>
      <c r="DI864" s="1125"/>
      <c r="DJ864" s="1125"/>
      <c r="DK864" s="1125"/>
      <c r="DL864" s="1125"/>
      <c r="DM864" s="1125"/>
      <c r="DN864" s="1125"/>
      <c r="DO864" s="1125"/>
      <c r="DP864" s="1125"/>
      <c r="DQ864" s="1125"/>
      <c r="DR864" s="1125"/>
      <c r="DS864" s="1125"/>
      <c r="DT864" s="1125"/>
      <c r="DU864" s="1125"/>
      <c r="DV864" s="1125"/>
      <c r="DW864" s="1125"/>
      <c r="DX864" s="1125"/>
      <c r="DY864" s="1125"/>
      <c r="DZ864" s="1125"/>
      <c r="EA864" s="1125"/>
      <c r="EB864" s="1125"/>
      <c r="EC864" s="1125"/>
      <c r="ED864" s="1125"/>
      <c r="EE864" s="1125"/>
      <c r="EF864" s="1125"/>
      <c r="EG864" s="1125"/>
      <c r="EH864" s="1125"/>
      <c r="EI864" s="1125"/>
      <c r="EJ864" s="1125"/>
      <c r="EK864" s="1125"/>
      <c r="EL864" s="1125"/>
      <c r="EM864" s="1125"/>
      <c r="EN864" s="1125"/>
      <c r="EO864" s="1125"/>
      <c r="EP864" s="1125"/>
      <c r="EQ864" s="1125"/>
      <c r="ER864" s="1125"/>
      <c r="ES864" s="1125"/>
      <c r="ET864" s="1125"/>
      <c r="EU864" s="1125"/>
      <c r="EV864" s="1125"/>
      <c r="EW864" s="1125"/>
      <c r="EX864" s="1125"/>
      <c r="EY864" s="1125"/>
      <c r="EZ864" s="1125"/>
      <c r="FA864" s="1125"/>
      <c r="FB864" s="1125"/>
      <c r="FC864" s="1125"/>
      <c r="FD864" s="1125"/>
      <c r="FE864" s="1125"/>
      <c r="FF864" s="1125"/>
      <c r="FG864" s="1125"/>
      <c r="FH864" s="1125"/>
      <c r="FI864" s="1125"/>
      <c r="FJ864" s="1125"/>
      <c r="FK864" s="1125"/>
      <c r="FL864" s="1125"/>
      <c r="FM864" s="1125"/>
      <c r="FN864" s="1125"/>
      <c r="FO864" s="1125"/>
      <c r="FP864" s="1125"/>
      <c r="FQ864" s="1125"/>
      <c r="FR864" s="1125"/>
      <c r="FS864" s="1125"/>
      <c r="FT864" s="1125"/>
      <c r="FU864" s="1125"/>
      <c r="FV864" s="1125"/>
      <c r="FW864" s="1125"/>
      <c r="FX864" s="1125"/>
      <c r="FY864" s="1125"/>
      <c r="FZ864" s="1125"/>
      <c r="GA864" s="1125"/>
      <c r="GB864" s="1125"/>
      <c r="GC864" s="1125"/>
      <c r="GD864" s="1125"/>
      <c r="GE864" s="1125"/>
      <c r="GF864" s="1125"/>
      <c r="GG864" s="1125"/>
      <c r="GH864" s="1125"/>
      <c r="GI864" s="1125"/>
      <c r="GJ864" s="1125"/>
      <c r="GK864" s="1125"/>
      <c r="GL864" s="1125"/>
      <c r="GM864" s="1125"/>
      <c r="GN864" s="1125"/>
      <c r="GO864" s="1125"/>
      <c r="GP864" s="1125"/>
      <c r="GQ864" s="1125"/>
      <c r="GR864" s="1125"/>
      <c r="GS864" s="1125"/>
      <c r="GT864" s="1125"/>
      <c r="GU864" s="1125"/>
    </row>
    <row r="865" spans="1:203" s="1426" customFormat="1" ht="14.25" customHeight="1" x14ac:dyDescent="0.2">
      <c r="A865" s="1415"/>
      <c r="C865" s="1427"/>
      <c r="D865" s="1417"/>
      <c r="E865" s="1418"/>
      <c r="F865" s="1419"/>
      <c r="G865" s="1418"/>
      <c r="H865" s="1419"/>
      <c r="I865" s="1419"/>
      <c r="J865" s="1419"/>
      <c r="K865" s="1417"/>
      <c r="L865" s="1420"/>
      <c r="M865" s="1417"/>
      <c r="N865" s="1420"/>
      <c r="O865" s="1417"/>
      <c r="P865" s="1417"/>
      <c r="Q865" s="1417"/>
      <c r="R865" s="1420"/>
      <c r="S865" s="1417"/>
      <c r="T865" s="1420"/>
      <c r="U865" s="1417"/>
      <c r="V865" s="1417"/>
      <c r="W865" s="1417"/>
      <c r="X865" s="1420"/>
      <c r="Y865" s="1417"/>
      <c r="Z865" s="1420"/>
      <c r="AA865" s="1417"/>
      <c r="AB865" s="1417"/>
      <c r="AC865" s="1417"/>
      <c r="AD865" s="1420"/>
      <c r="AE865" s="1417"/>
      <c r="AF865" s="1420"/>
      <c r="AG865" s="1417"/>
      <c r="AH865" s="1417"/>
      <c r="AI865" s="1417"/>
      <c r="AJ865" s="1420"/>
      <c r="AK865" s="1417"/>
      <c r="AL865" s="1420"/>
      <c r="AM865" s="1417"/>
      <c r="AN865" s="1417"/>
      <c r="AO865" s="1417"/>
      <c r="AP865" s="1420"/>
      <c r="AQ865" s="1417"/>
      <c r="AR865" s="1420"/>
      <c r="AS865" s="1417"/>
      <c r="AT865" s="1417"/>
      <c r="AU865" s="1417"/>
      <c r="AV865" s="1420"/>
      <c r="AW865" s="1417"/>
      <c r="AX865" s="1420"/>
      <c r="AY865" s="1417"/>
      <c r="AZ865" s="1417"/>
      <c r="BA865" s="1417"/>
      <c r="BB865" s="1418"/>
      <c r="BC865" s="1419"/>
      <c r="BD865" s="1418"/>
      <c r="BE865" s="1419"/>
      <c r="BF865" s="1419"/>
      <c r="BG865" s="1419"/>
      <c r="BH865" s="1417"/>
      <c r="BI865" s="1418"/>
      <c r="BJ865" s="1419"/>
      <c r="BK865" s="1418"/>
      <c r="BL865" s="1419"/>
      <c r="BM865" s="1419"/>
      <c r="BN865" s="1417"/>
      <c r="BO865" s="1418"/>
      <c r="BP865" s="1419"/>
      <c r="BQ865" s="1418"/>
      <c r="BR865" s="1419"/>
      <c r="BS865" s="1419"/>
      <c r="BT865" s="1125"/>
      <c r="BU865" s="1125"/>
      <c r="BV865" s="1125"/>
      <c r="BW865" s="1125"/>
      <c r="BX865" s="1125"/>
      <c r="BY865" s="1125"/>
      <c r="BZ865" s="1125"/>
      <c r="CA865" s="1125"/>
      <c r="CB865" s="1125"/>
      <c r="CC865" s="1125"/>
      <c r="CD865" s="1125"/>
      <c r="CE865" s="1125"/>
      <c r="CF865" s="1125"/>
      <c r="CG865" s="1125"/>
      <c r="CH865" s="1125"/>
      <c r="CI865" s="1125"/>
      <c r="CJ865" s="1125"/>
      <c r="CK865" s="1125"/>
      <c r="CL865" s="1125"/>
      <c r="CM865" s="1125"/>
      <c r="CN865" s="1125"/>
      <c r="CO865" s="1125"/>
      <c r="CP865" s="1125"/>
      <c r="CQ865" s="1125"/>
      <c r="CR865" s="1125"/>
      <c r="CS865" s="1125"/>
      <c r="CT865" s="1125"/>
      <c r="CU865" s="1125"/>
      <c r="CV865" s="1125"/>
      <c r="CW865" s="1125"/>
      <c r="CX865" s="1125"/>
      <c r="CY865" s="1125"/>
      <c r="CZ865" s="1125"/>
      <c r="DA865" s="1125"/>
      <c r="DB865" s="1125"/>
      <c r="DC865" s="1125"/>
      <c r="DD865" s="1125"/>
      <c r="DE865" s="1125"/>
      <c r="DF865" s="1125"/>
      <c r="DG865" s="1125"/>
      <c r="DH865" s="1125"/>
      <c r="DI865" s="1125"/>
      <c r="DJ865" s="1125"/>
      <c r="DK865" s="1125"/>
      <c r="DL865" s="1125"/>
      <c r="DM865" s="1125"/>
      <c r="DN865" s="1125"/>
      <c r="DO865" s="1125"/>
      <c r="DP865" s="1125"/>
      <c r="DQ865" s="1125"/>
      <c r="DR865" s="1125"/>
      <c r="DS865" s="1125"/>
      <c r="DT865" s="1125"/>
      <c r="DU865" s="1125"/>
      <c r="DV865" s="1125"/>
      <c r="DW865" s="1125"/>
      <c r="DX865" s="1125"/>
      <c r="DY865" s="1125"/>
      <c r="DZ865" s="1125"/>
      <c r="EA865" s="1125"/>
      <c r="EB865" s="1125"/>
      <c r="EC865" s="1125"/>
      <c r="ED865" s="1125"/>
      <c r="EE865" s="1125"/>
      <c r="EF865" s="1125"/>
      <c r="EG865" s="1125"/>
      <c r="EH865" s="1125"/>
      <c r="EI865" s="1125"/>
      <c r="EJ865" s="1125"/>
      <c r="EK865" s="1125"/>
      <c r="EL865" s="1125"/>
      <c r="EM865" s="1125"/>
      <c r="EN865" s="1125"/>
      <c r="EO865" s="1125"/>
      <c r="EP865" s="1125"/>
      <c r="EQ865" s="1125"/>
      <c r="ER865" s="1125"/>
      <c r="ES865" s="1125"/>
      <c r="ET865" s="1125"/>
      <c r="EU865" s="1125"/>
      <c r="EV865" s="1125"/>
      <c r="EW865" s="1125"/>
      <c r="EX865" s="1125"/>
      <c r="EY865" s="1125"/>
      <c r="EZ865" s="1125"/>
      <c r="FA865" s="1125"/>
      <c r="FB865" s="1125"/>
      <c r="FC865" s="1125"/>
      <c r="FD865" s="1125"/>
      <c r="FE865" s="1125"/>
      <c r="FF865" s="1125"/>
      <c r="FG865" s="1125"/>
      <c r="FH865" s="1125"/>
      <c r="FI865" s="1125"/>
      <c r="FJ865" s="1125"/>
      <c r="FK865" s="1125"/>
      <c r="FL865" s="1125"/>
      <c r="FM865" s="1125"/>
      <c r="FN865" s="1125"/>
      <c r="FO865" s="1125"/>
      <c r="FP865" s="1125"/>
      <c r="FQ865" s="1125"/>
      <c r="FR865" s="1125"/>
      <c r="FS865" s="1125"/>
      <c r="FT865" s="1125"/>
      <c r="FU865" s="1125"/>
      <c r="FV865" s="1125"/>
      <c r="FW865" s="1125"/>
      <c r="FX865" s="1125"/>
      <c r="FY865" s="1125"/>
      <c r="FZ865" s="1125"/>
      <c r="GA865" s="1125"/>
      <c r="GB865" s="1125"/>
      <c r="GC865" s="1125"/>
      <c r="GD865" s="1125"/>
      <c r="GE865" s="1125"/>
      <c r="GF865" s="1125"/>
      <c r="GG865" s="1125"/>
      <c r="GH865" s="1125"/>
      <c r="GI865" s="1125"/>
      <c r="GJ865" s="1125"/>
      <c r="GK865" s="1125"/>
      <c r="GL865" s="1125"/>
      <c r="GM865" s="1125"/>
      <c r="GN865" s="1125"/>
      <c r="GO865" s="1125"/>
      <c r="GP865" s="1125"/>
      <c r="GQ865" s="1125"/>
      <c r="GR865" s="1125"/>
      <c r="GS865" s="1125"/>
      <c r="GT865" s="1125"/>
      <c r="GU865" s="1125"/>
    </row>
    <row r="866" spans="1:203" s="1426" customFormat="1" ht="14.25" customHeight="1" x14ac:dyDescent="0.2">
      <c r="A866" s="1415"/>
      <c r="C866" s="1427"/>
      <c r="D866" s="1417"/>
      <c r="E866" s="1418"/>
      <c r="F866" s="1419"/>
      <c r="G866" s="1418"/>
      <c r="H866" s="1419"/>
      <c r="I866" s="1419"/>
      <c r="J866" s="1419"/>
      <c r="K866" s="1417"/>
      <c r="L866" s="1420"/>
      <c r="M866" s="1417"/>
      <c r="N866" s="1420"/>
      <c r="O866" s="1417"/>
      <c r="P866" s="1417"/>
      <c r="Q866" s="1417"/>
      <c r="R866" s="1420"/>
      <c r="S866" s="1417"/>
      <c r="T866" s="1420"/>
      <c r="U866" s="1417"/>
      <c r="V866" s="1417"/>
      <c r="W866" s="1417"/>
      <c r="X866" s="1420"/>
      <c r="Y866" s="1417"/>
      <c r="Z866" s="1420"/>
      <c r="AA866" s="1417"/>
      <c r="AB866" s="1417"/>
      <c r="AC866" s="1417"/>
      <c r="AD866" s="1420"/>
      <c r="AE866" s="1417"/>
      <c r="AF866" s="1420"/>
      <c r="AG866" s="1417"/>
      <c r="AH866" s="1417"/>
      <c r="AI866" s="1417"/>
      <c r="AJ866" s="1420"/>
      <c r="AK866" s="1417"/>
      <c r="AL866" s="1420"/>
      <c r="AM866" s="1417"/>
      <c r="AN866" s="1417"/>
      <c r="AO866" s="1417"/>
      <c r="AP866" s="1420"/>
      <c r="AQ866" s="1417"/>
      <c r="AR866" s="1420"/>
      <c r="AS866" s="1417"/>
      <c r="AT866" s="1417"/>
      <c r="AU866" s="1417"/>
      <c r="AV866" s="1420"/>
      <c r="AW866" s="1417"/>
      <c r="AX866" s="1420"/>
      <c r="AY866" s="1417"/>
      <c r="AZ866" s="1417"/>
      <c r="BA866" s="1417"/>
      <c r="BB866" s="1418"/>
      <c r="BC866" s="1419"/>
      <c r="BD866" s="1418"/>
      <c r="BE866" s="1419"/>
      <c r="BF866" s="1419"/>
      <c r="BG866" s="1419"/>
      <c r="BH866" s="1417"/>
      <c r="BI866" s="1418"/>
      <c r="BJ866" s="1419"/>
      <c r="BK866" s="1418"/>
      <c r="BL866" s="1419"/>
      <c r="BM866" s="1419"/>
      <c r="BN866" s="1417"/>
      <c r="BO866" s="1418"/>
      <c r="BP866" s="1419"/>
      <c r="BQ866" s="1418"/>
      <c r="BR866" s="1419"/>
      <c r="BS866" s="1419"/>
      <c r="BT866" s="1125"/>
      <c r="BU866" s="1125"/>
      <c r="BV866" s="1125"/>
      <c r="BW866" s="1125"/>
      <c r="BX866" s="1125"/>
      <c r="BY866" s="1125"/>
      <c r="BZ866" s="1125"/>
      <c r="CA866" s="1125"/>
      <c r="CB866" s="1125"/>
      <c r="CC866" s="1125"/>
      <c r="CD866" s="1125"/>
      <c r="CE866" s="1125"/>
      <c r="CF866" s="1125"/>
      <c r="CG866" s="1125"/>
      <c r="CH866" s="1125"/>
      <c r="CI866" s="1125"/>
      <c r="CJ866" s="1125"/>
      <c r="CK866" s="1125"/>
      <c r="CL866" s="1125"/>
      <c r="CM866" s="1125"/>
      <c r="CN866" s="1125"/>
      <c r="CO866" s="1125"/>
      <c r="CP866" s="1125"/>
      <c r="CQ866" s="1125"/>
      <c r="CR866" s="1125"/>
      <c r="CS866" s="1125"/>
      <c r="CT866" s="1125"/>
      <c r="CU866" s="1125"/>
      <c r="CV866" s="1125"/>
      <c r="CW866" s="1125"/>
      <c r="CX866" s="1125"/>
      <c r="CY866" s="1125"/>
      <c r="CZ866" s="1125"/>
      <c r="DA866" s="1125"/>
      <c r="DB866" s="1125"/>
      <c r="DC866" s="1125"/>
      <c r="DD866" s="1125"/>
      <c r="DE866" s="1125"/>
      <c r="DF866" s="1125"/>
      <c r="DG866" s="1125"/>
      <c r="DH866" s="1125"/>
      <c r="DI866" s="1125"/>
      <c r="DJ866" s="1125"/>
      <c r="DK866" s="1125"/>
      <c r="DL866" s="1125"/>
      <c r="DM866" s="1125"/>
      <c r="DN866" s="1125"/>
      <c r="DO866" s="1125"/>
      <c r="DP866" s="1125"/>
      <c r="DQ866" s="1125"/>
      <c r="DR866" s="1125"/>
      <c r="DS866" s="1125"/>
      <c r="DT866" s="1125"/>
      <c r="DU866" s="1125"/>
      <c r="DV866" s="1125"/>
      <c r="DW866" s="1125"/>
      <c r="DX866" s="1125"/>
      <c r="DY866" s="1125"/>
      <c r="DZ866" s="1125"/>
      <c r="EA866" s="1125"/>
      <c r="EB866" s="1125"/>
      <c r="EC866" s="1125"/>
      <c r="ED866" s="1125"/>
      <c r="EE866" s="1125"/>
      <c r="EF866" s="1125"/>
      <c r="EG866" s="1125"/>
      <c r="EH866" s="1125"/>
      <c r="EI866" s="1125"/>
      <c r="EJ866" s="1125"/>
      <c r="EK866" s="1125"/>
      <c r="EL866" s="1125"/>
      <c r="EM866" s="1125"/>
      <c r="EN866" s="1125"/>
      <c r="EO866" s="1125"/>
      <c r="EP866" s="1125"/>
      <c r="EQ866" s="1125"/>
      <c r="ER866" s="1125"/>
      <c r="ES866" s="1125"/>
      <c r="ET866" s="1125"/>
      <c r="EU866" s="1125"/>
      <c r="EV866" s="1125"/>
      <c r="EW866" s="1125"/>
      <c r="EX866" s="1125"/>
      <c r="EY866" s="1125"/>
      <c r="EZ866" s="1125"/>
      <c r="FA866" s="1125"/>
      <c r="FB866" s="1125"/>
      <c r="FC866" s="1125"/>
      <c r="FD866" s="1125"/>
      <c r="FE866" s="1125"/>
      <c r="FF866" s="1125"/>
      <c r="FG866" s="1125"/>
      <c r="FH866" s="1125"/>
      <c r="FI866" s="1125"/>
      <c r="FJ866" s="1125"/>
      <c r="FK866" s="1125"/>
      <c r="FL866" s="1125"/>
      <c r="FM866" s="1125"/>
      <c r="FN866" s="1125"/>
      <c r="FO866" s="1125"/>
      <c r="FP866" s="1125"/>
      <c r="FQ866" s="1125"/>
      <c r="FR866" s="1125"/>
      <c r="FS866" s="1125"/>
      <c r="FT866" s="1125"/>
      <c r="FU866" s="1125"/>
      <c r="FV866" s="1125"/>
      <c r="FW866" s="1125"/>
      <c r="FX866" s="1125"/>
      <c r="FY866" s="1125"/>
      <c r="FZ866" s="1125"/>
      <c r="GA866" s="1125"/>
      <c r="GB866" s="1125"/>
      <c r="GC866" s="1125"/>
      <c r="GD866" s="1125"/>
      <c r="GE866" s="1125"/>
      <c r="GF866" s="1125"/>
      <c r="GG866" s="1125"/>
      <c r="GH866" s="1125"/>
      <c r="GI866" s="1125"/>
      <c r="GJ866" s="1125"/>
      <c r="GK866" s="1125"/>
      <c r="GL866" s="1125"/>
      <c r="GM866" s="1125"/>
      <c r="GN866" s="1125"/>
      <c r="GO866" s="1125"/>
      <c r="GP866" s="1125"/>
      <c r="GQ866" s="1125"/>
      <c r="GR866" s="1125"/>
      <c r="GS866" s="1125"/>
      <c r="GT866" s="1125"/>
      <c r="GU866" s="1125"/>
    </row>
    <row r="867" spans="1:203" s="1426" customFormat="1" ht="14.25" customHeight="1" x14ac:dyDescent="0.2">
      <c r="A867" s="1415"/>
      <c r="C867" s="1427"/>
      <c r="D867" s="1417"/>
      <c r="E867" s="1418"/>
      <c r="F867" s="1419"/>
      <c r="G867" s="1418"/>
      <c r="H867" s="1419"/>
      <c r="I867" s="1419"/>
      <c r="J867" s="1419"/>
      <c r="K867" s="1417"/>
      <c r="L867" s="1420"/>
      <c r="M867" s="1417"/>
      <c r="N867" s="1420"/>
      <c r="O867" s="1417"/>
      <c r="P867" s="1417"/>
      <c r="Q867" s="1417"/>
      <c r="R867" s="1420"/>
      <c r="S867" s="1417"/>
      <c r="T867" s="1420"/>
      <c r="U867" s="1417"/>
      <c r="V867" s="1417"/>
      <c r="W867" s="1417"/>
      <c r="X867" s="1420"/>
      <c r="Y867" s="1417"/>
      <c r="Z867" s="1420"/>
      <c r="AA867" s="1417"/>
      <c r="AB867" s="1417"/>
      <c r="AC867" s="1417"/>
      <c r="AD867" s="1420"/>
      <c r="AE867" s="1417"/>
      <c r="AF867" s="1420"/>
      <c r="AG867" s="1417"/>
      <c r="AH867" s="1417"/>
      <c r="AI867" s="1417"/>
      <c r="AJ867" s="1420"/>
      <c r="AK867" s="1417"/>
      <c r="AL867" s="1420"/>
      <c r="AM867" s="1417"/>
      <c r="AN867" s="1417"/>
      <c r="AO867" s="1417"/>
      <c r="AP867" s="1420"/>
      <c r="AQ867" s="1417"/>
      <c r="AR867" s="1420"/>
      <c r="AS867" s="1417"/>
      <c r="AT867" s="1417"/>
      <c r="AU867" s="1417"/>
      <c r="AV867" s="1420"/>
      <c r="AW867" s="1417"/>
      <c r="AX867" s="1420"/>
      <c r="AY867" s="1417"/>
      <c r="AZ867" s="1417"/>
      <c r="BA867" s="1417"/>
      <c r="BB867" s="1418"/>
      <c r="BC867" s="1419"/>
      <c r="BD867" s="1418"/>
      <c r="BE867" s="1419"/>
      <c r="BF867" s="1419"/>
      <c r="BG867" s="1419"/>
      <c r="BH867" s="1417"/>
      <c r="BI867" s="1418"/>
      <c r="BJ867" s="1419"/>
      <c r="BK867" s="1418"/>
      <c r="BL867" s="1419"/>
      <c r="BM867" s="1419"/>
      <c r="BN867" s="1417"/>
      <c r="BO867" s="1418"/>
      <c r="BP867" s="1419"/>
      <c r="BQ867" s="1418"/>
      <c r="BR867" s="1419"/>
      <c r="BS867" s="1419"/>
      <c r="BT867" s="1125"/>
      <c r="BU867" s="1125"/>
      <c r="BV867" s="1125"/>
      <c r="BW867" s="1125"/>
      <c r="BX867" s="1125"/>
      <c r="BY867" s="1125"/>
      <c r="BZ867" s="1125"/>
      <c r="CA867" s="1125"/>
      <c r="CB867" s="1125"/>
      <c r="CC867" s="1125"/>
      <c r="CD867" s="1125"/>
      <c r="CE867" s="1125"/>
      <c r="CF867" s="1125"/>
      <c r="CG867" s="1125"/>
      <c r="CH867" s="1125"/>
      <c r="CI867" s="1125"/>
      <c r="CJ867" s="1125"/>
      <c r="CK867" s="1125"/>
      <c r="CL867" s="1125"/>
      <c r="CM867" s="1125"/>
      <c r="CN867" s="1125"/>
      <c r="CO867" s="1125"/>
      <c r="CP867" s="1125"/>
      <c r="CQ867" s="1125"/>
      <c r="CR867" s="1125"/>
      <c r="CS867" s="1125"/>
      <c r="CT867" s="1125"/>
      <c r="CU867" s="1125"/>
      <c r="CV867" s="1125"/>
      <c r="CW867" s="1125"/>
      <c r="CX867" s="1125"/>
      <c r="CY867" s="1125"/>
      <c r="CZ867" s="1125"/>
      <c r="DA867" s="1125"/>
      <c r="DB867" s="1125"/>
      <c r="DC867" s="1125"/>
      <c r="DD867" s="1125"/>
      <c r="DE867" s="1125"/>
      <c r="DF867" s="1125"/>
      <c r="DG867" s="1125"/>
      <c r="DH867" s="1125"/>
      <c r="DI867" s="1125"/>
      <c r="DJ867" s="1125"/>
      <c r="DK867" s="1125"/>
      <c r="DL867" s="1125"/>
      <c r="DM867" s="1125"/>
      <c r="DN867" s="1125"/>
      <c r="DO867" s="1125"/>
      <c r="DP867" s="1125"/>
      <c r="DQ867" s="1125"/>
      <c r="DR867" s="1125"/>
      <c r="DS867" s="1125"/>
      <c r="DT867" s="1125"/>
      <c r="DU867" s="1125"/>
      <c r="DV867" s="1125"/>
      <c r="DW867" s="1125"/>
      <c r="DX867" s="1125"/>
      <c r="DY867" s="1125"/>
      <c r="DZ867" s="1125"/>
      <c r="EA867" s="1125"/>
      <c r="EB867" s="1125"/>
      <c r="EC867" s="1125"/>
      <c r="ED867" s="1125"/>
      <c r="EE867" s="1125"/>
      <c r="EF867" s="1125"/>
      <c r="EG867" s="1125"/>
      <c r="EH867" s="1125"/>
      <c r="EI867" s="1125"/>
      <c r="EJ867" s="1125"/>
      <c r="EK867" s="1125"/>
      <c r="EL867" s="1125"/>
      <c r="EM867" s="1125"/>
      <c r="EN867" s="1125"/>
      <c r="EO867" s="1125"/>
      <c r="EP867" s="1125"/>
      <c r="EQ867" s="1125"/>
      <c r="ER867" s="1125"/>
      <c r="ES867" s="1125"/>
      <c r="ET867" s="1125"/>
      <c r="EU867" s="1125"/>
      <c r="EV867" s="1125"/>
      <c r="EW867" s="1125"/>
      <c r="EX867" s="1125"/>
      <c r="EY867" s="1125"/>
      <c r="EZ867" s="1125"/>
      <c r="FA867" s="1125"/>
      <c r="FB867" s="1125"/>
      <c r="FC867" s="1125"/>
      <c r="FD867" s="1125"/>
      <c r="FE867" s="1125"/>
      <c r="FF867" s="1125"/>
      <c r="FG867" s="1125"/>
      <c r="FH867" s="1125"/>
      <c r="FI867" s="1125"/>
      <c r="FJ867" s="1125"/>
      <c r="FK867" s="1125"/>
      <c r="FL867" s="1125"/>
      <c r="FM867" s="1125"/>
      <c r="FN867" s="1125"/>
      <c r="FO867" s="1125"/>
      <c r="FP867" s="1125"/>
      <c r="FQ867" s="1125"/>
      <c r="FR867" s="1125"/>
      <c r="FS867" s="1125"/>
      <c r="FT867" s="1125"/>
      <c r="FU867" s="1125"/>
      <c r="FV867" s="1125"/>
      <c r="FW867" s="1125"/>
      <c r="FX867" s="1125"/>
      <c r="FY867" s="1125"/>
      <c r="FZ867" s="1125"/>
      <c r="GA867" s="1125"/>
      <c r="GB867" s="1125"/>
      <c r="GC867" s="1125"/>
      <c r="GD867" s="1125"/>
      <c r="GE867" s="1125"/>
      <c r="GF867" s="1125"/>
      <c r="GG867" s="1125"/>
      <c r="GH867" s="1125"/>
      <c r="GI867" s="1125"/>
      <c r="GJ867" s="1125"/>
      <c r="GK867" s="1125"/>
      <c r="GL867" s="1125"/>
      <c r="GM867" s="1125"/>
      <c r="GN867" s="1125"/>
      <c r="GO867" s="1125"/>
      <c r="GP867" s="1125"/>
      <c r="GQ867" s="1125"/>
      <c r="GR867" s="1125"/>
      <c r="GS867" s="1125"/>
      <c r="GT867" s="1125"/>
      <c r="GU867" s="1125"/>
    </row>
    <row r="868" spans="1:203" s="1426" customFormat="1" ht="14.25" customHeight="1" x14ac:dyDescent="0.2">
      <c r="A868" s="1415"/>
      <c r="C868" s="1427"/>
      <c r="D868" s="1417"/>
      <c r="E868" s="1418"/>
      <c r="F868" s="1419"/>
      <c r="G868" s="1418"/>
      <c r="H868" s="1419"/>
      <c r="I868" s="1419"/>
      <c r="J868" s="1419"/>
      <c r="K868" s="1417"/>
      <c r="L868" s="1420"/>
      <c r="M868" s="1417"/>
      <c r="N868" s="1420"/>
      <c r="O868" s="1417"/>
      <c r="P868" s="1417"/>
      <c r="Q868" s="1417"/>
      <c r="R868" s="1420"/>
      <c r="S868" s="1417"/>
      <c r="T868" s="1420"/>
      <c r="U868" s="1417"/>
      <c r="V868" s="1417"/>
      <c r="W868" s="1417"/>
      <c r="X868" s="1420"/>
      <c r="Y868" s="1417"/>
      <c r="Z868" s="1420"/>
      <c r="AA868" s="1417"/>
      <c r="AB868" s="1417"/>
      <c r="AC868" s="1417"/>
      <c r="AD868" s="1420"/>
      <c r="AE868" s="1417"/>
      <c r="AF868" s="1420"/>
      <c r="AG868" s="1417"/>
      <c r="AH868" s="1417"/>
      <c r="AI868" s="1417"/>
      <c r="AJ868" s="1420"/>
      <c r="AK868" s="1417"/>
      <c r="AL868" s="1420"/>
      <c r="AM868" s="1417"/>
      <c r="AN868" s="1417"/>
      <c r="AO868" s="1417"/>
      <c r="AP868" s="1420"/>
      <c r="AQ868" s="1417"/>
      <c r="AR868" s="1420"/>
      <c r="AS868" s="1417"/>
      <c r="AT868" s="1417"/>
      <c r="AU868" s="1417"/>
      <c r="AV868" s="1420"/>
      <c r="AW868" s="1417"/>
      <c r="AX868" s="1420"/>
      <c r="AY868" s="1417"/>
      <c r="AZ868" s="1417"/>
      <c r="BA868" s="1417"/>
      <c r="BB868" s="1418"/>
      <c r="BC868" s="1419"/>
      <c r="BD868" s="1418"/>
      <c r="BE868" s="1419"/>
      <c r="BF868" s="1419"/>
      <c r="BG868" s="1419"/>
      <c r="BH868" s="1417"/>
      <c r="BI868" s="1418"/>
      <c r="BJ868" s="1419"/>
      <c r="BK868" s="1418"/>
      <c r="BL868" s="1419"/>
      <c r="BM868" s="1419"/>
      <c r="BN868" s="1417"/>
      <c r="BO868" s="1418"/>
      <c r="BP868" s="1419"/>
      <c r="BQ868" s="1418"/>
      <c r="BR868" s="1419"/>
      <c r="BS868" s="1419"/>
      <c r="BT868" s="1125"/>
      <c r="BU868" s="1125"/>
      <c r="BV868" s="1125"/>
      <c r="BW868" s="1125"/>
      <c r="BX868" s="1125"/>
      <c r="BY868" s="1125"/>
      <c r="BZ868" s="1125"/>
      <c r="CA868" s="1125"/>
      <c r="CB868" s="1125"/>
      <c r="CC868" s="1125"/>
      <c r="CD868" s="1125"/>
      <c r="CE868" s="1125"/>
      <c r="CF868" s="1125"/>
      <c r="CG868" s="1125"/>
      <c r="CH868" s="1125"/>
      <c r="CI868" s="1125"/>
      <c r="CJ868" s="1125"/>
      <c r="CK868" s="1125"/>
      <c r="CL868" s="1125"/>
      <c r="CM868" s="1125"/>
      <c r="CN868" s="1125"/>
      <c r="CO868" s="1125"/>
      <c r="CP868" s="1125"/>
      <c r="CQ868" s="1125"/>
      <c r="CR868" s="1125"/>
      <c r="CS868" s="1125"/>
      <c r="CT868" s="1125"/>
      <c r="CU868" s="1125"/>
      <c r="CV868" s="1125"/>
      <c r="CW868" s="1125"/>
      <c r="CX868" s="1125"/>
      <c r="CY868" s="1125"/>
      <c r="CZ868" s="1125"/>
      <c r="DA868" s="1125"/>
      <c r="DB868" s="1125"/>
      <c r="DC868" s="1125"/>
      <c r="DD868" s="1125"/>
      <c r="DE868" s="1125"/>
      <c r="DF868" s="1125"/>
      <c r="DG868" s="1125"/>
      <c r="DH868" s="1125"/>
      <c r="DI868" s="1125"/>
      <c r="DJ868" s="1125"/>
      <c r="DK868" s="1125"/>
      <c r="DL868" s="1125"/>
      <c r="DM868" s="1125"/>
      <c r="DN868" s="1125"/>
      <c r="DO868" s="1125"/>
      <c r="DP868" s="1125"/>
      <c r="DQ868" s="1125"/>
      <c r="DR868" s="1125"/>
      <c r="DS868" s="1125"/>
      <c r="DT868" s="1125"/>
      <c r="DU868" s="1125"/>
      <c r="DV868" s="1125"/>
      <c r="DW868" s="1125"/>
      <c r="DX868" s="1125"/>
      <c r="DY868" s="1125"/>
      <c r="DZ868" s="1125"/>
      <c r="EA868" s="1125"/>
      <c r="EB868" s="1125"/>
      <c r="EC868" s="1125"/>
      <c r="ED868" s="1125"/>
      <c r="EE868" s="1125"/>
      <c r="EF868" s="1125"/>
      <c r="EG868" s="1125"/>
      <c r="EH868" s="1125"/>
      <c r="EI868" s="1125"/>
      <c r="EJ868" s="1125"/>
      <c r="EK868" s="1125"/>
      <c r="EL868" s="1125"/>
      <c r="EM868" s="1125"/>
      <c r="EN868" s="1125"/>
      <c r="EO868" s="1125"/>
      <c r="EP868" s="1125"/>
      <c r="EQ868" s="1125"/>
      <c r="ER868" s="1125"/>
      <c r="ES868" s="1125"/>
      <c r="ET868" s="1125"/>
      <c r="EU868" s="1125"/>
      <c r="EV868" s="1125"/>
      <c r="EW868" s="1125"/>
      <c r="EX868" s="1125"/>
      <c r="EY868" s="1125"/>
      <c r="EZ868" s="1125"/>
      <c r="FA868" s="1125"/>
      <c r="FB868" s="1125"/>
      <c r="FC868" s="1125"/>
      <c r="FD868" s="1125"/>
      <c r="FE868" s="1125"/>
      <c r="FF868" s="1125"/>
      <c r="FG868" s="1125"/>
      <c r="FH868" s="1125"/>
      <c r="FI868" s="1125"/>
      <c r="FJ868" s="1125"/>
      <c r="FK868" s="1125"/>
      <c r="FL868" s="1125"/>
      <c r="FM868" s="1125"/>
      <c r="FN868" s="1125"/>
      <c r="FO868" s="1125"/>
      <c r="FP868" s="1125"/>
      <c r="FQ868" s="1125"/>
      <c r="FR868" s="1125"/>
      <c r="FS868" s="1125"/>
      <c r="FT868" s="1125"/>
      <c r="FU868" s="1125"/>
      <c r="FV868" s="1125"/>
      <c r="FW868" s="1125"/>
      <c r="FX868" s="1125"/>
      <c r="FY868" s="1125"/>
      <c r="FZ868" s="1125"/>
      <c r="GA868" s="1125"/>
      <c r="GB868" s="1125"/>
      <c r="GC868" s="1125"/>
      <c r="GD868" s="1125"/>
      <c r="GE868" s="1125"/>
      <c r="GF868" s="1125"/>
      <c r="GG868" s="1125"/>
      <c r="GH868" s="1125"/>
      <c r="GI868" s="1125"/>
      <c r="GJ868" s="1125"/>
      <c r="GK868" s="1125"/>
      <c r="GL868" s="1125"/>
      <c r="GM868" s="1125"/>
      <c r="GN868" s="1125"/>
      <c r="GO868" s="1125"/>
      <c r="GP868" s="1125"/>
      <c r="GQ868" s="1125"/>
      <c r="GR868" s="1125"/>
      <c r="GS868" s="1125"/>
      <c r="GT868" s="1125"/>
      <c r="GU868" s="1125"/>
    </row>
    <row r="869" spans="1:203" s="1426" customFormat="1" ht="14.25" customHeight="1" x14ac:dyDescent="0.2">
      <c r="A869" s="1415"/>
      <c r="C869" s="1427"/>
      <c r="D869" s="1417"/>
      <c r="E869" s="1418"/>
      <c r="F869" s="1419"/>
      <c r="G869" s="1418"/>
      <c r="H869" s="1419"/>
      <c r="I869" s="1419"/>
      <c r="J869" s="1419"/>
      <c r="K869" s="1417"/>
      <c r="L869" s="1420"/>
      <c r="M869" s="1417"/>
      <c r="N869" s="1420"/>
      <c r="O869" s="1417"/>
      <c r="P869" s="1417"/>
      <c r="Q869" s="1417"/>
      <c r="R869" s="1420"/>
      <c r="S869" s="1417"/>
      <c r="T869" s="1420"/>
      <c r="U869" s="1417"/>
      <c r="V869" s="1417"/>
      <c r="W869" s="1417"/>
      <c r="X869" s="1420"/>
      <c r="Y869" s="1417"/>
      <c r="Z869" s="1420"/>
      <c r="AA869" s="1417"/>
      <c r="AB869" s="1417"/>
      <c r="AC869" s="1417"/>
      <c r="AD869" s="1420"/>
      <c r="AE869" s="1417"/>
      <c r="AF869" s="1420"/>
      <c r="AG869" s="1417"/>
      <c r="AH869" s="1417"/>
      <c r="AI869" s="1417"/>
      <c r="AJ869" s="1420"/>
      <c r="AK869" s="1417"/>
      <c r="AL869" s="1420"/>
      <c r="AM869" s="1417"/>
      <c r="AN869" s="1417"/>
      <c r="AO869" s="1417"/>
      <c r="AP869" s="1420"/>
      <c r="AQ869" s="1417"/>
      <c r="AR869" s="1420"/>
      <c r="AS869" s="1417"/>
      <c r="AT869" s="1417"/>
      <c r="AU869" s="1417"/>
      <c r="AV869" s="1420"/>
      <c r="AW869" s="1417"/>
      <c r="AX869" s="1420"/>
      <c r="AY869" s="1417"/>
      <c r="AZ869" s="1417"/>
      <c r="BA869" s="1417"/>
      <c r="BB869" s="1418"/>
      <c r="BC869" s="1419"/>
      <c r="BD869" s="1418"/>
      <c r="BE869" s="1419"/>
      <c r="BF869" s="1419"/>
      <c r="BG869" s="1419"/>
      <c r="BH869" s="1417"/>
      <c r="BI869" s="1418"/>
      <c r="BJ869" s="1419"/>
      <c r="BK869" s="1418"/>
      <c r="BL869" s="1419"/>
      <c r="BM869" s="1419"/>
      <c r="BN869" s="1417"/>
      <c r="BO869" s="1418"/>
      <c r="BP869" s="1419"/>
      <c r="BQ869" s="1418"/>
      <c r="BR869" s="1419"/>
      <c r="BS869" s="1419"/>
      <c r="BT869" s="1125"/>
      <c r="BU869" s="1125"/>
      <c r="BV869" s="1125"/>
      <c r="BW869" s="1125"/>
      <c r="BX869" s="1125"/>
      <c r="BY869" s="1125"/>
      <c r="BZ869" s="1125"/>
      <c r="CA869" s="1125"/>
      <c r="CB869" s="1125"/>
      <c r="CC869" s="1125"/>
      <c r="CD869" s="1125"/>
      <c r="CE869" s="1125"/>
      <c r="CF869" s="1125"/>
      <c r="CG869" s="1125"/>
      <c r="CH869" s="1125"/>
      <c r="CI869" s="1125"/>
      <c r="CJ869" s="1125"/>
      <c r="CK869" s="1125"/>
      <c r="CL869" s="1125"/>
      <c r="CM869" s="1125"/>
      <c r="CN869" s="1125"/>
      <c r="CO869" s="1125"/>
      <c r="CP869" s="1125"/>
      <c r="CQ869" s="1125"/>
      <c r="CR869" s="1125"/>
      <c r="CS869" s="1125"/>
      <c r="CT869" s="1125"/>
      <c r="CU869" s="1125"/>
      <c r="CV869" s="1125"/>
      <c r="CW869" s="1125"/>
      <c r="CX869" s="1125"/>
      <c r="CY869" s="1125"/>
      <c r="CZ869" s="1125"/>
      <c r="DA869" s="1125"/>
      <c r="DB869" s="1125"/>
      <c r="DC869" s="1125"/>
      <c r="DD869" s="1125"/>
      <c r="DE869" s="1125"/>
      <c r="DF869" s="1125"/>
      <c r="DG869" s="1125"/>
      <c r="DH869" s="1125"/>
      <c r="DI869" s="1125"/>
      <c r="DJ869" s="1125"/>
      <c r="DK869" s="1125"/>
      <c r="DL869" s="1125"/>
      <c r="DM869" s="1125"/>
      <c r="DN869" s="1125"/>
      <c r="DO869" s="1125"/>
      <c r="DP869" s="1125"/>
      <c r="DQ869" s="1125"/>
      <c r="DR869" s="1125"/>
      <c r="DS869" s="1125"/>
      <c r="DT869" s="1125"/>
      <c r="DU869" s="1125"/>
      <c r="DV869" s="1125"/>
      <c r="DW869" s="1125"/>
      <c r="DX869" s="1125"/>
      <c r="DY869" s="1125"/>
      <c r="DZ869" s="1125"/>
      <c r="EA869" s="1125"/>
      <c r="EB869" s="1125"/>
      <c r="EC869" s="1125"/>
      <c r="ED869" s="1125"/>
      <c r="EE869" s="1125"/>
      <c r="EF869" s="1125"/>
      <c r="EG869" s="1125"/>
      <c r="EH869" s="1125"/>
      <c r="EI869" s="1125"/>
      <c r="EJ869" s="1125"/>
      <c r="EK869" s="1125"/>
      <c r="EL869" s="1125"/>
      <c r="EM869" s="1125"/>
      <c r="EN869" s="1125"/>
      <c r="EO869" s="1125"/>
      <c r="EP869" s="1125"/>
      <c r="EQ869" s="1125"/>
      <c r="ER869" s="1125"/>
      <c r="ES869" s="1125"/>
      <c r="ET869" s="1125"/>
      <c r="EU869" s="1125"/>
      <c r="EV869" s="1125"/>
      <c r="EW869" s="1125"/>
      <c r="EX869" s="1125"/>
      <c r="EY869" s="1125"/>
      <c r="EZ869" s="1125"/>
      <c r="FA869" s="1125"/>
      <c r="FB869" s="1125"/>
      <c r="FC869" s="1125"/>
      <c r="FD869" s="1125"/>
      <c r="FE869" s="1125"/>
      <c r="FF869" s="1125"/>
      <c r="FG869" s="1125"/>
      <c r="FH869" s="1125"/>
      <c r="FI869" s="1125"/>
      <c r="FJ869" s="1125"/>
      <c r="FK869" s="1125"/>
      <c r="FL869" s="1125"/>
      <c r="FM869" s="1125"/>
      <c r="FN869" s="1125"/>
      <c r="FO869" s="1125"/>
      <c r="FP869" s="1125"/>
      <c r="FQ869" s="1125"/>
      <c r="FR869" s="1125"/>
      <c r="FS869" s="1125"/>
      <c r="FT869" s="1125"/>
      <c r="FU869" s="1125"/>
      <c r="FV869" s="1125"/>
      <c r="FW869" s="1125"/>
      <c r="FX869" s="1125"/>
      <c r="FY869" s="1125"/>
      <c r="FZ869" s="1125"/>
      <c r="GA869" s="1125"/>
      <c r="GB869" s="1125"/>
      <c r="GC869" s="1125"/>
      <c r="GD869" s="1125"/>
      <c r="GE869" s="1125"/>
      <c r="GF869" s="1125"/>
      <c r="GG869" s="1125"/>
      <c r="GH869" s="1125"/>
      <c r="GI869" s="1125"/>
      <c r="GJ869" s="1125"/>
      <c r="GK869" s="1125"/>
      <c r="GL869" s="1125"/>
      <c r="GM869" s="1125"/>
      <c r="GN869" s="1125"/>
      <c r="GO869" s="1125"/>
      <c r="GP869" s="1125"/>
      <c r="GQ869" s="1125"/>
      <c r="GR869" s="1125"/>
      <c r="GS869" s="1125"/>
      <c r="GT869" s="1125"/>
      <c r="GU869" s="1125"/>
    </row>
    <row r="870" spans="1:203" s="1426" customFormat="1" ht="14.25" customHeight="1" x14ac:dyDescent="0.2">
      <c r="A870" s="1415"/>
      <c r="C870" s="1427"/>
      <c r="D870" s="1417"/>
      <c r="E870" s="1418"/>
      <c r="F870" s="1419"/>
      <c r="G870" s="1418"/>
      <c r="H870" s="1419"/>
      <c r="I870" s="1419"/>
      <c r="J870" s="1419"/>
      <c r="K870" s="1417"/>
      <c r="L870" s="1420"/>
      <c r="M870" s="1417"/>
      <c r="N870" s="1420"/>
      <c r="O870" s="1417"/>
      <c r="P870" s="1417"/>
      <c r="Q870" s="1417"/>
      <c r="R870" s="1420"/>
      <c r="S870" s="1417"/>
      <c r="T870" s="1420"/>
      <c r="U870" s="1417"/>
      <c r="V870" s="1417"/>
      <c r="W870" s="1417"/>
      <c r="X870" s="1420"/>
      <c r="Y870" s="1417"/>
      <c r="Z870" s="1420"/>
      <c r="AA870" s="1417"/>
      <c r="AB870" s="1417"/>
      <c r="AC870" s="1417"/>
      <c r="AD870" s="1420"/>
      <c r="AE870" s="1417"/>
      <c r="AF870" s="1420"/>
      <c r="AG870" s="1417"/>
      <c r="AH870" s="1417"/>
      <c r="AI870" s="1417"/>
      <c r="AJ870" s="1420"/>
      <c r="AK870" s="1417"/>
      <c r="AL870" s="1420"/>
      <c r="AM870" s="1417"/>
      <c r="AN870" s="1417"/>
      <c r="AO870" s="1417"/>
      <c r="AP870" s="1420"/>
      <c r="AQ870" s="1417"/>
      <c r="AR870" s="1420"/>
      <c r="AS870" s="1417"/>
      <c r="AT870" s="1417"/>
      <c r="AU870" s="1417"/>
      <c r="AV870" s="1420"/>
      <c r="AW870" s="1417"/>
      <c r="AX870" s="1420"/>
      <c r="AY870" s="1417"/>
      <c r="AZ870" s="1417"/>
      <c r="BA870" s="1417"/>
      <c r="BB870" s="1418"/>
      <c r="BC870" s="1419"/>
      <c r="BD870" s="1418"/>
      <c r="BE870" s="1419"/>
      <c r="BF870" s="1419"/>
      <c r="BG870" s="1419"/>
      <c r="BH870" s="1417"/>
      <c r="BI870" s="1418"/>
      <c r="BJ870" s="1419"/>
      <c r="BK870" s="1418"/>
      <c r="BL870" s="1419"/>
      <c r="BM870" s="1419"/>
      <c r="BN870" s="1417"/>
      <c r="BO870" s="1418"/>
      <c r="BP870" s="1419"/>
      <c r="BQ870" s="1418"/>
      <c r="BR870" s="1419"/>
      <c r="BS870" s="1419"/>
      <c r="BT870" s="1125"/>
      <c r="BU870" s="1125"/>
      <c r="BV870" s="1125"/>
      <c r="BW870" s="1125"/>
      <c r="BX870" s="1125"/>
      <c r="BY870" s="1125"/>
      <c r="BZ870" s="1125"/>
      <c r="CA870" s="1125"/>
      <c r="CB870" s="1125"/>
      <c r="CC870" s="1125"/>
      <c r="CD870" s="1125"/>
      <c r="CE870" s="1125"/>
      <c r="CF870" s="1125"/>
      <c r="CG870" s="1125"/>
      <c r="CH870" s="1125"/>
      <c r="CI870" s="1125"/>
      <c r="CJ870" s="1125"/>
      <c r="CK870" s="1125"/>
      <c r="CL870" s="1125"/>
      <c r="CM870" s="1125"/>
      <c r="CN870" s="1125"/>
      <c r="CO870" s="1125"/>
      <c r="CP870" s="1125"/>
      <c r="CQ870" s="1125"/>
      <c r="CR870" s="1125"/>
      <c r="CS870" s="1125"/>
      <c r="CT870" s="1125"/>
      <c r="CU870" s="1125"/>
      <c r="CV870" s="1125"/>
      <c r="CW870" s="1125"/>
      <c r="CX870" s="1125"/>
      <c r="CY870" s="1125"/>
      <c r="CZ870" s="1125"/>
      <c r="DA870" s="1125"/>
      <c r="DB870" s="1125"/>
      <c r="DC870" s="1125"/>
      <c r="DD870" s="1125"/>
      <c r="DE870" s="1125"/>
      <c r="DF870" s="1125"/>
      <c r="DG870" s="1125"/>
      <c r="DH870" s="1125"/>
      <c r="DI870" s="1125"/>
      <c r="DJ870" s="1125"/>
      <c r="DK870" s="1125"/>
      <c r="DL870" s="1125"/>
      <c r="DM870" s="1125"/>
      <c r="DN870" s="1125"/>
      <c r="DO870" s="1125"/>
      <c r="DP870" s="1125"/>
      <c r="DQ870" s="1125"/>
      <c r="DR870" s="1125"/>
      <c r="DS870" s="1125"/>
      <c r="DT870" s="1125"/>
      <c r="DU870" s="1125"/>
      <c r="DV870" s="1125"/>
      <c r="DW870" s="1125"/>
      <c r="DX870" s="1125"/>
      <c r="DY870" s="1125"/>
      <c r="DZ870" s="1125"/>
      <c r="EA870" s="1125"/>
      <c r="EB870" s="1125"/>
      <c r="EC870" s="1125"/>
      <c r="ED870" s="1125"/>
      <c r="EE870" s="1125"/>
      <c r="EF870" s="1125"/>
      <c r="EG870" s="1125"/>
      <c r="EH870" s="1125"/>
      <c r="EI870" s="1125"/>
      <c r="EJ870" s="1125"/>
      <c r="EK870" s="1125"/>
      <c r="EL870" s="1125"/>
      <c r="EM870" s="1125"/>
      <c r="EN870" s="1125"/>
      <c r="EO870" s="1125"/>
      <c r="EP870" s="1125"/>
      <c r="EQ870" s="1125"/>
      <c r="ER870" s="1125"/>
      <c r="ES870" s="1125"/>
      <c r="ET870" s="1125"/>
      <c r="EU870" s="1125"/>
      <c r="EV870" s="1125"/>
      <c r="EW870" s="1125"/>
      <c r="EX870" s="1125"/>
      <c r="EY870" s="1125"/>
      <c r="EZ870" s="1125"/>
      <c r="FA870" s="1125"/>
      <c r="FB870" s="1125"/>
      <c r="FC870" s="1125"/>
      <c r="FD870" s="1125"/>
      <c r="FE870" s="1125"/>
      <c r="FF870" s="1125"/>
      <c r="FG870" s="1125"/>
      <c r="FH870" s="1125"/>
      <c r="FI870" s="1125"/>
      <c r="FJ870" s="1125"/>
      <c r="FK870" s="1125"/>
      <c r="FL870" s="1125"/>
      <c r="FM870" s="1125"/>
      <c r="FN870" s="1125"/>
      <c r="FO870" s="1125"/>
      <c r="FP870" s="1125"/>
      <c r="FQ870" s="1125"/>
      <c r="FR870" s="1125"/>
      <c r="FS870" s="1125"/>
      <c r="FT870" s="1125"/>
      <c r="FU870" s="1125"/>
      <c r="FV870" s="1125"/>
      <c r="FW870" s="1125"/>
      <c r="FX870" s="1125"/>
      <c r="FY870" s="1125"/>
      <c r="FZ870" s="1125"/>
      <c r="GA870" s="1125"/>
      <c r="GB870" s="1125"/>
      <c r="GC870" s="1125"/>
      <c r="GD870" s="1125"/>
      <c r="GE870" s="1125"/>
      <c r="GF870" s="1125"/>
      <c r="GG870" s="1125"/>
      <c r="GH870" s="1125"/>
      <c r="GI870" s="1125"/>
      <c r="GJ870" s="1125"/>
      <c r="GK870" s="1125"/>
      <c r="GL870" s="1125"/>
      <c r="GM870" s="1125"/>
      <c r="GN870" s="1125"/>
      <c r="GO870" s="1125"/>
      <c r="GP870" s="1125"/>
      <c r="GQ870" s="1125"/>
      <c r="GR870" s="1125"/>
      <c r="GS870" s="1125"/>
      <c r="GT870" s="1125"/>
      <c r="GU870" s="1125"/>
    </row>
    <row r="871" spans="1:203" s="1426" customFormat="1" ht="14.25" customHeight="1" x14ac:dyDescent="0.2">
      <c r="A871" s="1415"/>
      <c r="C871" s="1427"/>
      <c r="D871" s="1417"/>
      <c r="E871" s="1418"/>
      <c r="F871" s="1419"/>
      <c r="G871" s="1418"/>
      <c r="H871" s="1419"/>
      <c r="I871" s="1419"/>
      <c r="J871" s="1419"/>
      <c r="K871" s="1417"/>
      <c r="L871" s="1420"/>
      <c r="M871" s="1417"/>
      <c r="N871" s="1420"/>
      <c r="O871" s="1417"/>
      <c r="P871" s="1417"/>
      <c r="Q871" s="1417"/>
      <c r="R871" s="1420"/>
      <c r="S871" s="1417"/>
      <c r="T871" s="1420"/>
      <c r="U871" s="1417"/>
      <c r="V871" s="1417"/>
      <c r="W871" s="1417"/>
      <c r="X871" s="1420"/>
      <c r="Y871" s="1417"/>
      <c r="Z871" s="1420"/>
      <c r="AA871" s="1417"/>
      <c r="AB871" s="1417"/>
      <c r="AC871" s="1417"/>
      <c r="AD871" s="1420"/>
      <c r="AE871" s="1417"/>
      <c r="AF871" s="1420"/>
      <c r="AG871" s="1417"/>
      <c r="AH871" s="1417"/>
      <c r="AI871" s="1417"/>
      <c r="AJ871" s="1420"/>
      <c r="AK871" s="1417"/>
      <c r="AL871" s="1420"/>
      <c r="AM871" s="1417"/>
      <c r="AN871" s="1417"/>
      <c r="AO871" s="1417"/>
      <c r="AP871" s="1420"/>
      <c r="AQ871" s="1417"/>
      <c r="AR871" s="1420"/>
      <c r="AS871" s="1417"/>
      <c r="AT871" s="1417"/>
      <c r="AU871" s="1417"/>
      <c r="AV871" s="1420"/>
      <c r="AW871" s="1417"/>
      <c r="AX871" s="1420"/>
      <c r="AY871" s="1417"/>
      <c r="AZ871" s="1417"/>
      <c r="BA871" s="1417"/>
      <c r="BB871" s="1418"/>
      <c r="BC871" s="1419"/>
      <c r="BD871" s="1418"/>
      <c r="BE871" s="1419"/>
      <c r="BF871" s="1419"/>
      <c r="BG871" s="1419"/>
      <c r="BH871" s="1417"/>
      <c r="BI871" s="1418"/>
      <c r="BJ871" s="1419"/>
      <c r="BK871" s="1418"/>
      <c r="BL871" s="1419"/>
      <c r="BM871" s="1419"/>
      <c r="BN871" s="1417"/>
      <c r="BO871" s="1418"/>
      <c r="BP871" s="1419"/>
      <c r="BQ871" s="1418"/>
      <c r="BR871" s="1419"/>
      <c r="BS871" s="1419"/>
      <c r="BT871" s="1125"/>
      <c r="BU871" s="1125"/>
      <c r="BV871" s="1125"/>
      <c r="BW871" s="1125"/>
      <c r="BX871" s="1125"/>
      <c r="BY871" s="1125"/>
      <c r="BZ871" s="1125"/>
      <c r="CA871" s="1125"/>
      <c r="CB871" s="1125"/>
      <c r="CC871" s="1125"/>
      <c r="CD871" s="1125"/>
      <c r="CE871" s="1125"/>
      <c r="CF871" s="1125"/>
      <c r="CG871" s="1125"/>
      <c r="CH871" s="1125"/>
      <c r="CI871" s="1125"/>
      <c r="CJ871" s="1125"/>
      <c r="CK871" s="1125"/>
      <c r="CL871" s="1125"/>
      <c r="CM871" s="1125"/>
      <c r="CN871" s="1125"/>
      <c r="CO871" s="1125"/>
      <c r="CP871" s="1125"/>
      <c r="CQ871" s="1125"/>
      <c r="CR871" s="1125"/>
      <c r="CS871" s="1125"/>
      <c r="CT871" s="1125"/>
      <c r="CU871" s="1125"/>
      <c r="CV871" s="1125"/>
      <c r="CW871" s="1125"/>
      <c r="CX871" s="1125"/>
      <c r="CY871" s="1125"/>
      <c r="CZ871" s="1125"/>
      <c r="DA871" s="1125"/>
      <c r="DB871" s="1125"/>
      <c r="DC871" s="1125"/>
      <c r="DD871" s="1125"/>
      <c r="DE871" s="1125"/>
      <c r="DF871" s="1125"/>
      <c r="DG871" s="1125"/>
      <c r="DH871" s="1125"/>
      <c r="DI871" s="1125"/>
      <c r="DJ871" s="1125"/>
      <c r="DK871" s="1125"/>
      <c r="DL871" s="1125"/>
      <c r="DM871" s="1125"/>
      <c r="DN871" s="1125"/>
      <c r="DO871" s="1125"/>
      <c r="DP871" s="1125"/>
      <c r="DQ871" s="1125"/>
      <c r="DR871" s="1125"/>
      <c r="DS871" s="1125"/>
      <c r="DT871" s="1125"/>
      <c r="DU871" s="1125"/>
      <c r="DV871" s="1125"/>
      <c r="DW871" s="1125"/>
      <c r="DX871" s="1125"/>
      <c r="DY871" s="1125"/>
      <c r="DZ871" s="1125"/>
      <c r="EA871" s="1125"/>
      <c r="EB871" s="1125"/>
      <c r="EC871" s="1125"/>
      <c r="ED871" s="1125"/>
      <c r="EE871" s="1125"/>
      <c r="EF871" s="1125"/>
      <c r="EG871" s="1125"/>
      <c r="EH871" s="1125"/>
      <c r="EI871" s="1125"/>
      <c r="EJ871" s="1125"/>
      <c r="EK871" s="1125"/>
      <c r="EL871" s="1125"/>
      <c r="EM871" s="1125"/>
      <c r="EN871" s="1125"/>
      <c r="EO871" s="1125"/>
      <c r="EP871" s="1125"/>
      <c r="EQ871" s="1125"/>
      <c r="ER871" s="1125"/>
      <c r="ES871" s="1125"/>
      <c r="ET871" s="1125"/>
      <c r="EU871" s="1125"/>
      <c r="EV871" s="1125"/>
      <c r="EW871" s="1125"/>
      <c r="EX871" s="1125"/>
      <c r="EY871" s="1125"/>
      <c r="EZ871" s="1125"/>
      <c r="FA871" s="1125"/>
      <c r="FB871" s="1125"/>
      <c r="FC871" s="1125"/>
      <c r="FD871" s="1125"/>
      <c r="FE871" s="1125"/>
      <c r="FF871" s="1125"/>
      <c r="FG871" s="1125"/>
      <c r="FH871" s="1125"/>
      <c r="FI871" s="1125"/>
      <c r="FJ871" s="1125"/>
      <c r="FK871" s="1125"/>
      <c r="FL871" s="1125"/>
      <c r="FM871" s="1125"/>
      <c r="FN871" s="1125"/>
      <c r="FO871" s="1125"/>
      <c r="FP871" s="1125"/>
      <c r="FQ871" s="1125"/>
      <c r="FR871" s="1125"/>
      <c r="FS871" s="1125"/>
      <c r="FT871" s="1125"/>
      <c r="FU871" s="1125"/>
      <c r="FV871" s="1125"/>
      <c r="FW871" s="1125"/>
      <c r="FX871" s="1125"/>
      <c r="FY871" s="1125"/>
      <c r="FZ871" s="1125"/>
      <c r="GA871" s="1125"/>
      <c r="GB871" s="1125"/>
      <c r="GC871" s="1125"/>
      <c r="GD871" s="1125"/>
      <c r="GE871" s="1125"/>
      <c r="GF871" s="1125"/>
      <c r="GG871" s="1125"/>
      <c r="GH871" s="1125"/>
      <c r="GI871" s="1125"/>
      <c r="GJ871" s="1125"/>
      <c r="GK871" s="1125"/>
      <c r="GL871" s="1125"/>
      <c r="GM871" s="1125"/>
      <c r="GN871" s="1125"/>
      <c r="GO871" s="1125"/>
      <c r="GP871" s="1125"/>
      <c r="GQ871" s="1125"/>
      <c r="GR871" s="1125"/>
      <c r="GS871" s="1125"/>
      <c r="GT871" s="1125"/>
      <c r="GU871" s="1125"/>
    </row>
    <row r="872" spans="1:203" s="1426" customFormat="1" ht="14.25" customHeight="1" x14ac:dyDescent="0.2">
      <c r="A872" s="1415"/>
      <c r="C872" s="1427"/>
      <c r="D872" s="1417"/>
      <c r="E872" s="1418"/>
      <c r="F872" s="1419"/>
      <c r="G872" s="1418"/>
      <c r="H872" s="1419"/>
      <c r="I872" s="1419"/>
      <c r="J872" s="1419"/>
      <c r="K872" s="1417"/>
      <c r="L872" s="1420"/>
      <c r="M872" s="1417"/>
      <c r="N872" s="1420"/>
      <c r="O872" s="1417"/>
      <c r="P872" s="1417"/>
      <c r="Q872" s="1417"/>
      <c r="R872" s="1420"/>
      <c r="S872" s="1417"/>
      <c r="T872" s="1420"/>
      <c r="U872" s="1417"/>
      <c r="V872" s="1417"/>
      <c r="W872" s="1417"/>
      <c r="X872" s="1420"/>
      <c r="Y872" s="1417"/>
      <c r="Z872" s="1420"/>
      <c r="AA872" s="1417"/>
      <c r="AB872" s="1417"/>
      <c r="AC872" s="1417"/>
      <c r="AD872" s="1420"/>
      <c r="AE872" s="1417"/>
      <c r="AF872" s="1420"/>
      <c r="AG872" s="1417"/>
      <c r="AH872" s="1417"/>
      <c r="AI872" s="1417"/>
      <c r="AJ872" s="1420"/>
      <c r="AK872" s="1417"/>
      <c r="AL872" s="1420"/>
      <c r="AM872" s="1417"/>
      <c r="AN872" s="1417"/>
      <c r="AO872" s="1417"/>
      <c r="AP872" s="1420"/>
      <c r="AQ872" s="1417"/>
      <c r="AR872" s="1420"/>
      <c r="AS872" s="1417"/>
      <c r="AT872" s="1417"/>
      <c r="AU872" s="1417"/>
      <c r="AV872" s="1420"/>
      <c r="AW872" s="1417"/>
      <c r="AX872" s="1420"/>
      <c r="AY872" s="1417"/>
      <c r="AZ872" s="1417"/>
      <c r="BA872" s="1417"/>
      <c r="BB872" s="1418"/>
      <c r="BC872" s="1419"/>
      <c r="BD872" s="1418"/>
      <c r="BE872" s="1419"/>
      <c r="BF872" s="1419"/>
      <c r="BG872" s="1419"/>
      <c r="BH872" s="1417"/>
      <c r="BI872" s="1418"/>
      <c r="BJ872" s="1419"/>
      <c r="BK872" s="1418"/>
      <c r="BL872" s="1419"/>
      <c r="BM872" s="1419"/>
      <c r="BN872" s="1417"/>
      <c r="BO872" s="1418"/>
      <c r="BP872" s="1419"/>
      <c r="BQ872" s="1418"/>
      <c r="BR872" s="1419"/>
      <c r="BS872" s="1419"/>
      <c r="BT872" s="1125"/>
      <c r="BU872" s="1125"/>
      <c r="BV872" s="1125"/>
      <c r="BW872" s="1125"/>
      <c r="BX872" s="1125"/>
      <c r="BY872" s="1125"/>
      <c r="BZ872" s="1125"/>
      <c r="CA872" s="1125"/>
      <c r="CB872" s="1125"/>
      <c r="CC872" s="1125"/>
      <c r="CD872" s="1125"/>
      <c r="CE872" s="1125"/>
      <c r="CF872" s="1125"/>
      <c r="CG872" s="1125"/>
      <c r="CH872" s="1125"/>
      <c r="CI872" s="1125"/>
      <c r="CJ872" s="1125"/>
      <c r="CK872" s="1125"/>
      <c r="CL872" s="1125"/>
      <c r="CM872" s="1125"/>
      <c r="CN872" s="1125"/>
      <c r="CO872" s="1125"/>
      <c r="CP872" s="1125"/>
      <c r="CQ872" s="1125"/>
      <c r="CR872" s="1125"/>
      <c r="CS872" s="1125"/>
      <c r="CT872" s="1125"/>
      <c r="CU872" s="1125"/>
      <c r="CV872" s="1125"/>
      <c r="CW872" s="1125"/>
      <c r="CX872" s="1125"/>
      <c r="CY872" s="1125"/>
      <c r="CZ872" s="1125"/>
      <c r="DA872" s="1125"/>
      <c r="DB872" s="1125"/>
      <c r="DC872" s="1125"/>
      <c r="DD872" s="1125"/>
      <c r="DE872" s="1125"/>
      <c r="DF872" s="1125"/>
      <c r="DG872" s="1125"/>
      <c r="DH872" s="1125"/>
      <c r="DI872" s="1125"/>
      <c r="DJ872" s="1125"/>
      <c r="DK872" s="1125"/>
      <c r="DL872" s="1125"/>
      <c r="DM872" s="1125"/>
      <c r="DN872" s="1125"/>
      <c r="DO872" s="1125"/>
      <c r="DP872" s="1125"/>
      <c r="DQ872" s="1125"/>
      <c r="DR872" s="1125"/>
      <c r="DS872" s="1125"/>
      <c r="DT872" s="1125"/>
      <c r="DU872" s="1125"/>
      <c r="DV872" s="1125"/>
      <c r="DW872" s="1125"/>
      <c r="DX872" s="1125"/>
      <c r="DY872" s="1125"/>
      <c r="DZ872" s="1125"/>
      <c r="EA872" s="1125"/>
      <c r="EB872" s="1125"/>
      <c r="EC872" s="1125"/>
      <c r="ED872" s="1125"/>
      <c r="EE872" s="1125"/>
      <c r="EF872" s="1125"/>
      <c r="EG872" s="1125"/>
      <c r="EH872" s="1125"/>
      <c r="EI872" s="1125"/>
      <c r="EJ872" s="1125"/>
      <c r="EK872" s="1125"/>
      <c r="EL872" s="1125"/>
      <c r="EM872" s="1125"/>
      <c r="EN872" s="1125"/>
      <c r="EO872" s="1125"/>
      <c r="EP872" s="1125"/>
      <c r="EQ872" s="1125"/>
      <c r="ER872" s="1125"/>
      <c r="ES872" s="1125"/>
      <c r="ET872" s="1125"/>
      <c r="EU872" s="1125"/>
      <c r="EV872" s="1125"/>
      <c r="EW872" s="1125"/>
      <c r="EX872" s="1125"/>
      <c r="EY872" s="1125"/>
      <c r="EZ872" s="1125"/>
      <c r="FA872" s="1125"/>
      <c r="FB872" s="1125"/>
      <c r="FC872" s="1125"/>
      <c r="FD872" s="1125"/>
      <c r="FE872" s="1125"/>
      <c r="FF872" s="1125"/>
      <c r="FG872" s="1125"/>
      <c r="FH872" s="1125"/>
      <c r="FI872" s="1125"/>
      <c r="FJ872" s="1125"/>
      <c r="FK872" s="1125"/>
      <c r="FL872" s="1125"/>
      <c r="FM872" s="1125"/>
      <c r="FN872" s="1125"/>
      <c r="FO872" s="1125"/>
      <c r="FP872" s="1125"/>
      <c r="FQ872" s="1125"/>
      <c r="FR872" s="1125"/>
      <c r="FS872" s="1125"/>
      <c r="FT872" s="1125"/>
      <c r="FU872" s="1125"/>
      <c r="FV872" s="1125"/>
      <c r="FW872" s="1125"/>
      <c r="FX872" s="1125"/>
      <c r="FY872" s="1125"/>
      <c r="FZ872" s="1125"/>
      <c r="GA872" s="1125"/>
      <c r="GB872" s="1125"/>
      <c r="GC872" s="1125"/>
      <c r="GD872" s="1125"/>
      <c r="GE872" s="1125"/>
      <c r="GF872" s="1125"/>
      <c r="GG872" s="1125"/>
      <c r="GH872" s="1125"/>
      <c r="GI872" s="1125"/>
      <c r="GJ872" s="1125"/>
      <c r="GK872" s="1125"/>
      <c r="GL872" s="1125"/>
      <c r="GM872" s="1125"/>
      <c r="GN872" s="1125"/>
      <c r="GO872" s="1125"/>
      <c r="GP872" s="1125"/>
      <c r="GQ872" s="1125"/>
      <c r="GR872" s="1125"/>
      <c r="GS872" s="1125"/>
      <c r="GT872" s="1125"/>
      <c r="GU872" s="1125"/>
    </row>
    <row r="873" spans="1:203" s="1426" customFormat="1" ht="14.25" customHeight="1" x14ac:dyDescent="0.2">
      <c r="A873" s="1415"/>
      <c r="C873" s="1427"/>
      <c r="D873" s="1417"/>
      <c r="E873" s="1418"/>
      <c r="F873" s="1419"/>
      <c r="G873" s="1418"/>
      <c r="H873" s="1419"/>
      <c r="I873" s="1419"/>
      <c r="J873" s="1419"/>
      <c r="K873" s="1417"/>
      <c r="L873" s="1420"/>
      <c r="M873" s="1417"/>
      <c r="N873" s="1420"/>
      <c r="O873" s="1417"/>
      <c r="P873" s="1417"/>
      <c r="Q873" s="1417"/>
      <c r="R873" s="1420"/>
      <c r="S873" s="1417"/>
      <c r="T873" s="1420"/>
      <c r="U873" s="1417"/>
      <c r="V873" s="1417"/>
      <c r="W873" s="1417"/>
      <c r="X873" s="1420"/>
      <c r="Y873" s="1417"/>
      <c r="Z873" s="1420"/>
      <c r="AA873" s="1417"/>
      <c r="AB873" s="1417"/>
      <c r="AC873" s="1417"/>
      <c r="AD873" s="1420"/>
      <c r="AE873" s="1417"/>
      <c r="AF873" s="1420"/>
      <c r="AG873" s="1417"/>
      <c r="AH873" s="1417"/>
      <c r="AI873" s="1417"/>
      <c r="AJ873" s="1420"/>
      <c r="AK873" s="1417"/>
      <c r="AL873" s="1420"/>
      <c r="AM873" s="1417"/>
      <c r="AN873" s="1417"/>
      <c r="AO873" s="1417"/>
      <c r="AP873" s="1420"/>
      <c r="AQ873" s="1417"/>
      <c r="AR873" s="1420"/>
      <c r="AS873" s="1417"/>
      <c r="AT873" s="1417"/>
      <c r="AU873" s="1417"/>
      <c r="AV873" s="1420"/>
      <c r="AW873" s="1417"/>
      <c r="AX873" s="1420"/>
      <c r="AY873" s="1417"/>
      <c r="AZ873" s="1417"/>
      <c r="BA873" s="1417"/>
      <c r="BB873" s="1418"/>
      <c r="BC873" s="1419"/>
      <c r="BD873" s="1418"/>
      <c r="BE873" s="1419"/>
      <c r="BF873" s="1419"/>
      <c r="BG873" s="1419"/>
      <c r="BH873" s="1417"/>
      <c r="BI873" s="1418"/>
      <c r="BJ873" s="1419"/>
      <c r="BK873" s="1418"/>
      <c r="BL873" s="1419"/>
      <c r="BM873" s="1419"/>
      <c r="BN873" s="1417"/>
      <c r="BO873" s="1418"/>
      <c r="BP873" s="1419"/>
      <c r="BQ873" s="1418"/>
      <c r="BR873" s="1419"/>
      <c r="BS873" s="1419"/>
      <c r="BT873" s="1125"/>
      <c r="BU873" s="1125"/>
      <c r="BV873" s="1125"/>
      <c r="BW873" s="1125"/>
      <c r="BX873" s="1125"/>
      <c r="BY873" s="1125"/>
      <c r="BZ873" s="1125"/>
      <c r="CA873" s="1125"/>
      <c r="CB873" s="1125"/>
      <c r="CC873" s="1125"/>
      <c r="CD873" s="1125"/>
      <c r="CE873" s="1125"/>
      <c r="CF873" s="1125"/>
      <c r="CG873" s="1125"/>
      <c r="CH873" s="1125"/>
      <c r="CI873" s="1125"/>
      <c r="CJ873" s="1125"/>
      <c r="CK873" s="1125"/>
      <c r="CL873" s="1125"/>
      <c r="CM873" s="1125"/>
      <c r="CN873" s="1125"/>
      <c r="CO873" s="1125"/>
      <c r="CP873" s="1125"/>
      <c r="CQ873" s="1125"/>
      <c r="CR873" s="1125"/>
      <c r="CS873" s="1125"/>
      <c r="CT873" s="1125"/>
      <c r="CU873" s="1125"/>
      <c r="CV873" s="1125"/>
      <c r="CW873" s="1125"/>
      <c r="CX873" s="1125"/>
      <c r="CY873" s="1125"/>
      <c r="CZ873" s="1125"/>
      <c r="DA873" s="1125"/>
      <c r="DB873" s="1125"/>
      <c r="DC873" s="1125"/>
      <c r="DD873" s="1125"/>
      <c r="DE873" s="1125"/>
      <c r="DF873" s="1125"/>
      <c r="DG873" s="1125"/>
      <c r="DH873" s="1125"/>
      <c r="DI873" s="1125"/>
      <c r="DJ873" s="1125"/>
      <c r="DK873" s="1125"/>
      <c r="DL873" s="1125"/>
      <c r="DM873" s="1125"/>
      <c r="DN873" s="1125"/>
      <c r="DO873" s="1125"/>
      <c r="DP873" s="1125"/>
      <c r="DQ873" s="1125"/>
      <c r="DR873" s="1125"/>
      <c r="DS873" s="1125"/>
      <c r="DT873" s="1125"/>
      <c r="DU873" s="1125"/>
      <c r="DV873" s="1125"/>
      <c r="DW873" s="1125"/>
      <c r="DX873" s="1125"/>
      <c r="DY873" s="1125"/>
      <c r="DZ873" s="1125"/>
      <c r="EA873" s="1125"/>
      <c r="EB873" s="1125"/>
      <c r="EC873" s="1125"/>
      <c r="ED873" s="1125"/>
      <c r="EE873" s="1125"/>
      <c r="EF873" s="1125"/>
      <c r="EG873" s="1125"/>
      <c r="EH873" s="1125"/>
      <c r="EI873" s="1125"/>
      <c r="EJ873" s="1125"/>
      <c r="EK873" s="1125"/>
      <c r="EL873" s="1125"/>
      <c r="EM873" s="1125"/>
      <c r="EN873" s="1125"/>
      <c r="EO873" s="1125"/>
      <c r="EP873" s="1125"/>
      <c r="EQ873" s="1125"/>
      <c r="ER873" s="1125"/>
      <c r="ES873" s="1125"/>
      <c r="ET873" s="1125"/>
      <c r="EU873" s="1125"/>
      <c r="EV873" s="1125"/>
      <c r="EW873" s="1125"/>
      <c r="EX873" s="1125"/>
      <c r="EY873" s="1125"/>
      <c r="EZ873" s="1125"/>
      <c r="FA873" s="1125"/>
      <c r="FB873" s="1125"/>
      <c r="FC873" s="1125"/>
      <c r="FD873" s="1125"/>
      <c r="FE873" s="1125"/>
      <c r="FF873" s="1125"/>
      <c r="FG873" s="1125"/>
      <c r="FH873" s="1125"/>
      <c r="FI873" s="1125"/>
      <c r="FJ873" s="1125"/>
      <c r="FK873" s="1125"/>
      <c r="FL873" s="1125"/>
      <c r="FM873" s="1125"/>
      <c r="FN873" s="1125"/>
      <c r="FO873" s="1125"/>
      <c r="FP873" s="1125"/>
      <c r="FQ873" s="1125"/>
      <c r="FR873" s="1125"/>
      <c r="FS873" s="1125"/>
      <c r="FT873" s="1125"/>
      <c r="FU873" s="1125"/>
      <c r="FV873" s="1125"/>
      <c r="FW873" s="1125"/>
      <c r="FX873" s="1125"/>
      <c r="FY873" s="1125"/>
      <c r="FZ873" s="1125"/>
      <c r="GA873" s="1125"/>
      <c r="GB873" s="1125"/>
      <c r="GC873" s="1125"/>
      <c r="GD873" s="1125"/>
      <c r="GE873" s="1125"/>
      <c r="GF873" s="1125"/>
      <c r="GG873" s="1125"/>
      <c r="GH873" s="1125"/>
      <c r="GI873" s="1125"/>
      <c r="GJ873" s="1125"/>
      <c r="GK873" s="1125"/>
      <c r="GL873" s="1125"/>
      <c r="GM873" s="1125"/>
      <c r="GN873" s="1125"/>
      <c r="GO873" s="1125"/>
      <c r="GP873" s="1125"/>
      <c r="GQ873" s="1125"/>
      <c r="GR873" s="1125"/>
      <c r="GS873" s="1125"/>
      <c r="GT873" s="1125"/>
      <c r="GU873" s="1125"/>
    </row>
    <row r="874" spans="1:203" s="1426" customFormat="1" ht="14.25" customHeight="1" x14ac:dyDescent="0.2">
      <c r="A874" s="1415"/>
      <c r="C874" s="1427"/>
      <c r="D874" s="1417"/>
      <c r="E874" s="1418"/>
      <c r="F874" s="1419"/>
      <c r="G874" s="1418"/>
      <c r="H874" s="1419"/>
      <c r="I874" s="1419"/>
      <c r="J874" s="1419"/>
      <c r="K874" s="1417"/>
      <c r="L874" s="1420"/>
      <c r="M874" s="1417"/>
      <c r="N874" s="1420"/>
      <c r="O874" s="1417"/>
      <c r="P874" s="1417"/>
      <c r="Q874" s="1417"/>
      <c r="R874" s="1420"/>
      <c r="S874" s="1417"/>
      <c r="T874" s="1420"/>
      <c r="U874" s="1417"/>
      <c r="V874" s="1417"/>
      <c r="W874" s="1417"/>
      <c r="X874" s="1420"/>
      <c r="Y874" s="1417"/>
      <c r="Z874" s="1420"/>
      <c r="AA874" s="1417"/>
      <c r="AB874" s="1417"/>
      <c r="AC874" s="1417"/>
      <c r="AD874" s="1420"/>
      <c r="AE874" s="1417"/>
      <c r="AF874" s="1420"/>
      <c r="AG874" s="1417"/>
      <c r="AH874" s="1417"/>
      <c r="AI874" s="1417"/>
      <c r="AJ874" s="1420"/>
      <c r="AK874" s="1417"/>
      <c r="AL874" s="1420"/>
      <c r="AM874" s="1417"/>
      <c r="AN874" s="1417"/>
      <c r="AO874" s="1417"/>
      <c r="AP874" s="1420"/>
      <c r="AQ874" s="1417"/>
      <c r="AR874" s="1420"/>
      <c r="AS874" s="1417"/>
      <c r="AT874" s="1417"/>
      <c r="AU874" s="1417"/>
      <c r="AV874" s="1420"/>
      <c r="AW874" s="1417"/>
      <c r="AX874" s="1420"/>
      <c r="AY874" s="1417"/>
      <c r="AZ874" s="1417"/>
      <c r="BA874" s="1417"/>
      <c r="BB874" s="1418"/>
      <c r="BC874" s="1419"/>
      <c r="BD874" s="1418"/>
      <c r="BE874" s="1419"/>
      <c r="BF874" s="1419"/>
      <c r="BG874" s="1419"/>
      <c r="BH874" s="1417"/>
      <c r="BI874" s="1418"/>
      <c r="BJ874" s="1419"/>
      <c r="BK874" s="1418"/>
      <c r="BL874" s="1419"/>
      <c r="BM874" s="1419"/>
      <c r="BN874" s="1417"/>
      <c r="BO874" s="1418"/>
      <c r="BP874" s="1419"/>
      <c r="BQ874" s="1418"/>
      <c r="BR874" s="1419"/>
      <c r="BS874" s="1419"/>
      <c r="BT874" s="1125"/>
      <c r="BU874" s="1125"/>
      <c r="BV874" s="1125"/>
      <c r="BW874" s="1125"/>
      <c r="BX874" s="1125"/>
      <c r="BY874" s="1125"/>
      <c r="BZ874" s="1125"/>
      <c r="CA874" s="1125"/>
      <c r="CB874" s="1125"/>
      <c r="CC874" s="1125"/>
      <c r="CD874" s="1125"/>
      <c r="CE874" s="1125"/>
      <c r="CF874" s="1125"/>
      <c r="CG874" s="1125"/>
      <c r="CH874" s="1125"/>
      <c r="CI874" s="1125"/>
      <c r="CJ874" s="1125"/>
      <c r="CK874" s="1125"/>
      <c r="CL874" s="1125"/>
      <c r="CM874" s="1125"/>
      <c r="CN874" s="1125"/>
      <c r="CO874" s="1125"/>
      <c r="CP874" s="1125"/>
      <c r="CQ874" s="1125"/>
      <c r="CR874" s="1125"/>
      <c r="CS874" s="1125"/>
      <c r="CT874" s="1125"/>
      <c r="CU874" s="1125"/>
      <c r="CV874" s="1125"/>
      <c r="CW874" s="1125"/>
      <c r="CX874" s="1125"/>
      <c r="CY874" s="1125"/>
      <c r="CZ874" s="1125"/>
      <c r="DA874" s="1125"/>
      <c r="DB874" s="1125"/>
      <c r="DC874" s="1125"/>
      <c r="DD874" s="1125"/>
      <c r="DE874" s="1125"/>
      <c r="DF874" s="1125"/>
      <c r="DG874" s="1125"/>
      <c r="DH874" s="1125"/>
      <c r="DI874" s="1125"/>
      <c r="DJ874" s="1125"/>
      <c r="DK874" s="1125"/>
      <c r="DL874" s="1125"/>
      <c r="DM874" s="1125"/>
      <c r="DN874" s="1125"/>
      <c r="DO874" s="1125"/>
      <c r="DP874" s="1125"/>
      <c r="DQ874" s="1125"/>
      <c r="DR874" s="1125"/>
      <c r="DS874" s="1125"/>
      <c r="DT874" s="1125"/>
      <c r="DU874" s="1125"/>
      <c r="DV874" s="1125"/>
      <c r="DW874" s="1125"/>
      <c r="DX874" s="1125"/>
      <c r="DY874" s="1125"/>
      <c r="DZ874" s="1125"/>
      <c r="EA874" s="1125"/>
      <c r="EB874" s="1125"/>
      <c r="EC874" s="1125"/>
      <c r="ED874" s="1125"/>
      <c r="EE874" s="1125"/>
      <c r="EF874" s="1125"/>
      <c r="EG874" s="1125"/>
      <c r="EH874" s="1125"/>
      <c r="EI874" s="1125"/>
      <c r="EJ874" s="1125"/>
      <c r="EK874" s="1125"/>
      <c r="EL874" s="1125"/>
      <c r="EM874" s="1125"/>
      <c r="EN874" s="1125"/>
      <c r="EO874" s="1125"/>
      <c r="EP874" s="1125"/>
      <c r="EQ874" s="1125"/>
      <c r="ER874" s="1125"/>
      <c r="ES874" s="1125"/>
      <c r="ET874" s="1125"/>
      <c r="EU874" s="1125"/>
      <c r="EV874" s="1125"/>
      <c r="EW874" s="1125"/>
      <c r="EX874" s="1125"/>
      <c r="EY874" s="1125"/>
      <c r="EZ874" s="1125"/>
      <c r="FA874" s="1125"/>
      <c r="FB874" s="1125"/>
      <c r="FC874" s="1125"/>
      <c r="FD874" s="1125"/>
      <c r="FE874" s="1125"/>
      <c r="FF874" s="1125"/>
      <c r="FG874" s="1125"/>
      <c r="FH874" s="1125"/>
      <c r="FI874" s="1125"/>
      <c r="FJ874" s="1125"/>
      <c r="FK874" s="1125"/>
      <c r="FL874" s="1125"/>
      <c r="FM874" s="1125"/>
      <c r="FN874" s="1125"/>
      <c r="FO874" s="1125"/>
      <c r="FP874" s="1125"/>
      <c r="FQ874" s="1125"/>
      <c r="FR874" s="1125"/>
      <c r="FS874" s="1125"/>
      <c r="FT874" s="1125"/>
      <c r="FU874" s="1125"/>
      <c r="FV874" s="1125"/>
      <c r="FW874" s="1125"/>
      <c r="FX874" s="1125"/>
      <c r="FY874" s="1125"/>
      <c r="FZ874" s="1125"/>
      <c r="GA874" s="1125"/>
      <c r="GB874" s="1125"/>
      <c r="GC874" s="1125"/>
      <c r="GD874" s="1125"/>
      <c r="GE874" s="1125"/>
      <c r="GF874" s="1125"/>
      <c r="GG874" s="1125"/>
      <c r="GH874" s="1125"/>
      <c r="GI874" s="1125"/>
      <c r="GJ874" s="1125"/>
      <c r="GK874" s="1125"/>
      <c r="GL874" s="1125"/>
      <c r="GM874" s="1125"/>
      <c r="GN874" s="1125"/>
      <c r="GO874" s="1125"/>
      <c r="GP874" s="1125"/>
      <c r="GQ874" s="1125"/>
      <c r="GR874" s="1125"/>
      <c r="GS874" s="1125"/>
      <c r="GT874" s="1125"/>
      <c r="GU874" s="1125"/>
    </row>
    <row r="875" spans="1:203" s="1426" customFormat="1" ht="14.25" customHeight="1" x14ac:dyDescent="0.2">
      <c r="A875" s="1415"/>
      <c r="C875" s="1427"/>
      <c r="D875" s="1417"/>
      <c r="E875" s="1418"/>
      <c r="F875" s="1419"/>
      <c r="G875" s="1418"/>
      <c r="H875" s="1419"/>
      <c r="I875" s="1419"/>
      <c r="J875" s="1419"/>
      <c r="K875" s="1417"/>
      <c r="L875" s="1420"/>
      <c r="M875" s="1417"/>
      <c r="N875" s="1420"/>
      <c r="O875" s="1417"/>
      <c r="P875" s="1417"/>
      <c r="Q875" s="1417"/>
      <c r="R875" s="1420"/>
      <c r="S875" s="1417"/>
      <c r="T875" s="1420"/>
      <c r="U875" s="1417"/>
      <c r="V875" s="1417"/>
      <c r="W875" s="1417"/>
      <c r="X875" s="1420"/>
      <c r="Y875" s="1417"/>
      <c r="Z875" s="1420"/>
      <c r="AA875" s="1417"/>
      <c r="AB875" s="1417"/>
      <c r="AC875" s="1417"/>
      <c r="AD875" s="1420"/>
      <c r="AE875" s="1417"/>
      <c r="AF875" s="1420"/>
      <c r="AG875" s="1417"/>
      <c r="AH875" s="1417"/>
      <c r="AI875" s="1417"/>
      <c r="AJ875" s="1420"/>
      <c r="AK875" s="1417"/>
      <c r="AL875" s="1420"/>
      <c r="AM875" s="1417"/>
      <c r="AN875" s="1417"/>
      <c r="AO875" s="1417"/>
      <c r="AP875" s="1420"/>
      <c r="AQ875" s="1417"/>
      <c r="AR875" s="1420"/>
      <c r="AS875" s="1417"/>
      <c r="AT875" s="1417"/>
      <c r="AU875" s="1417"/>
      <c r="AV875" s="1420"/>
      <c r="AW875" s="1417"/>
      <c r="AX875" s="1420"/>
      <c r="AY875" s="1417"/>
      <c r="AZ875" s="1417"/>
      <c r="BA875" s="1417"/>
      <c r="BB875" s="1418"/>
      <c r="BC875" s="1419"/>
      <c r="BD875" s="1418"/>
      <c r="BE875" s="1419"/>
      <c r="BF875" s="1419"/>
      <c r="BG875" s="1419"/>
      <c r="BH875" s="1417"/>
      <c r="BI875" s="1418"/>
      <c r="BJ875" s="1419"/>
      <c r="BK875" s="1418"/>
      <c r="BL875" s="1419"/>
      <c r="BM875" s="1419"/>
      <c r="BN875" s="1417"/>
      <c r="BO875" s="1418"/>
      <c r="BP875" s="1419"/>
      <c r="BQ875" s="1418"/>
      <c r="BR875" s="1419"/>
      <c r="BS875" s="1419"/>
      <c r="BT875" s="1125"/>
      <c r="BU875" s="1125"/>
      <c r="BV875" s="1125"/>
      <c r="BW875" s="1125"/>
      <c r="BX875" s="1125"/>
      <c r="BY875" s="1125"/>
      <c r="BZ875" s="1125"/>
      <c r="CA875" s="1125"/>
      <c r="CB875" s="1125"/>
      <c r="CC875" s="1125"/>
      <c r="CD875" s="1125"/>
      <c r="CE875" s="1125"/>
      <c r="CF875" s="1125"/>
      <c r="CG875" s="1125"/>
      <c r="CH875" s="1125"/>
      <c r="CI875" s="1125"/>
      <c r="CJ875" s="1125"/>
      <c r="CK875" s="1125"/>
      <c r="CL875" s="1125"/>
      <c r="CM875" s="1125"/>
      <c r="CN875" s="1125"/>
      <c r="CO875" s="1125"/>
      <c r="CP875" s="1125"/>
      <c r="CQ875" s="1125"/>
      <c r="CR875" s="1125"/>
      <c r="CS875" s="1125"/>
      <c r="CT875" s="1125"/>
      <c r="CU875" s="1125"/>
      <c r="CV875" s="1125"/>
      <c r="CW875" s="1125"/>
      <c r="CX875" s="1125"/>
      <c r="CY875" s="1125"/>
      <c r="CZ875" s="1125"/>
      <c r="DA875" s="1125"/>
      <c r="DB875" s="1125"/>
      <c r="DC875" s="1125"/>
      <c r="DD875" s="1125"/>
      <c r="DE875" s="1125"/>
      <c r="DF875" s="1125"/>
      <c r="DG875" s="1125"/>
      <c r="DH875" s="1125"/>
      <c r="DI875" s="1125"/>
      <c r="DJ875" s="1125"/>
      <c r="DK875" s="1125"/>
      <c r="DL875" s="1125"/>
      <c r="DM875" s="1125"/>
      <c r="DN875" s="1125"/>
      <c r="DO875" s="1125"/>
      <c r="DP875" s="1125"/>
      <c r="DQ875" s="1125"/>
      <c r="DR875" s="1125"/>
      <c r="DS875" s="1125"/>
      <c r="DT875" s="1125"/>
      <c r="DU875" s="1125"/>
      <c r="DV875" s="1125"/>
      <c r="DW875" s="1125"/>
      <c r="DX875" s="1125"/>
      <c r="DY875" s="1125"/>
      <c r="DZ875" s="1125"/>
      <c r="EA875" s="1125"/>
      <c r="EB875" s="1125"/>
      <c r="EC875" s="1125"/>
      <c r="ED875" s="1125"/>
      <c r="EE875" s="1125"/>
      <c r="EF875" s="1125"/>
      <c r="EG875" s="1125"/>
      <c r="EH875" s="1125"/>
      <c r="EI875" s="1125"/>
      <c r="EJ875" s="1125"/>
      <c r="EK875" s="1125"/>
      <c r="EL875" s="1125"/>
      <c r="EM875" s="1125"/>
      <c r="EN875" s="1125"/>
      <c r="EO875" s="1125"/>
      <c r="EP875" s="1125"/>
      <c r="EQ875" s="1125"/>
      <c r="ER875" s="1125"/>
      <c r="ES875" s="1125"/>
      <c r="ET875" s="1125"/>
      <c r="EU875" s="1125"/>
      <c r="EV875" s="1125"/>
      <c r="EW875" s="1125"/>
      <c r="EX875" s="1125"/>
      <c r="EY875" s="1125"/>
      <c r="EZ875" s="1125"/>
      <c r="FA875" s="1125"/>
      <c r="FB875" s="1125"/>
      <c r="FC875" s="1125"/>
      <c r="FD875" s="1125"/>
      <c r="FE875" s="1125"/>
      <c r="FF875" s="1125"/>
      <c r="FG875" s="1125"/>
      <c r="FH875" s="1125"/>
      <c r="FI875" s="1125"/>
      <c r="FJ875" s="1125"/>
      <c r="FK875" s="1125"/>
      <c r="FL875" s="1125"/>
      <c r="FM875" s="1125"/>
      <c r="FN875" s="1125"/>
      <c r="FO875" s="1125"/>
      <c r="FP875" s="1125"/>
      <c r="FQ875" s="1125"/>
      <c r="FR875" s="1125"/>
      <c r="FS875" s="1125"/>
      <c r="FT875" s="1125"/>
      <c r="FU875" s="1125"/>
      <c r="FV875" s="1125"/>
      <c r="FW875" s="1125"/>
      <c r="FX875" s="1125"/>
      <c r="FY875" s="1125"/>
      <c r="FZ875" s="1125"/>
      <c r="GA875" s="1125"/>
      <c r="GB875" s="1125"/>
      <c r="GC875" s="1125"/>
      <c r="GD875" s="1125"/>
      <c r="GE875" s="1125"/>
      <c r="GF875" s="1125"/>
      <c r="GG875" s="1125"/>
      <c r="GH875" s="1125"/>
      <c r="GI875" s="1125"/>
      <c r="GJ875" s="1125"/>
      <c r="GK875" s="1125"/>
      <c r="GL875" s="1125"/>
      <c r="GM875" s="1125"/>
      <c r="GN875" s="1125"/>
      <c r="GO875" s="1125"/>
      <c r="GP875" s="1125"/>
      <c r="GQ875" s="1125"/>
      <c r="GR875" s="1125"/>
      <c r="GS875" s="1125"/>
      <c r="GT875" s="1125"/>
      <c r="GU875" s="1125"/>
    </row>
    <row r="876" spans="1:203" s="1426" customFormat="1" ht="14.25" customHeight="1" x14ac:dyDescent="0.2">
      <c r="A876" s="1415"/>
      <c r="C876" s="1427"/>
      <c r="D876" s="1417"/>
      <c r="E876" s="1418"/>
      <c r="F876" s="1419"/>
      <c r="G876" s="1418"/>
      <c r="H876" s="1419"/>
      <c r="I876" s="1419"/>
      <c r="J876" s="1419"/>
      <c r="K876" s="1417"/>
      <c r="L876" s="1420"/>
      <c r="M876" s="1417"/>
      <c r="N876" s="1420"/>
      <c r="O876" s="1417"/>
      <c r="P876" s="1417"/>
      <c r="Q876" s="1417"/>
      <c r="R876" s="1420"/>
      <c r="S876" s="1417"/>
      <c r="T876" s="1420"/>
      <c r="U876" s="1417"/>
      <c r="V876" s="1417"/>
      <c r="W876" s="1417"/>
      <c r="X876" s="1420"/>
      <c r="Y876" s="1417"/>
      <c r="Z876" s="1420"/>
      <c r="AA876" s="1417"/>
      <c r="AB876" s="1417"/>
      <c r="AC876" s="1417"/>
      <c r="AD876" s="1420"/>
      <c r="AE876" s="1417"/>
      <c r="AF876" s="1420"/>
      <c r="AG876" s="1417"/>
      <c r="AH876" s="1417"/>
      <c r="AI876" s="1417"/>
      <c r="AJ876" s="1420"/>
      <c r="AK876" s="1417"/>
      <c r="AL876" s="1420"/>
      <c r="AM876" s="1417"/>
      <c r="AN876" s="1417"/>
      <c r="AO876" s="1417"/>
      <c r="AP876" s="1420"/>
      <c r="AQ876" s="1417"/>
      <c r="AR876" s="1420"/>
      <c r="AS876" s="1417"/>
      <c r="AT876" s="1417"/>
      <c r="AU876" s="1417"/>
      <c r="AV876" s="1420"/>
      <c r="AW876" s="1417"/>
      <c r="AX876" s="1420"/>
      <c r="AY876" s="1417"/>
      <c r="AZ876" s="1417"/>
      <c r="BA876" s="1417"/>
      <c r="BB876" s="1418"/>
      <c r="BC876" s="1419"/>
      <c r="BD876" s="1418"/>
      <c r="BE876" s="1419"/>
      <c r="BF876" s="1419"/>
      <c r="BG876" s="1419"/>
      <c r="BH876" s="1417"/>
      <c r="BI876" s="1418"/>
      <c r="BJ876" s="1419"/>
      <c r="BK876" s="1418"/>
      <c r="BL876" s="1419"/>
      <c r="BM876" s="1419"/>
      <c r="BN876" s="1417"/>
      <c r="BO876" s="1418"/>
      <c r="BP876" s="1419"/>
      <c r="BQ876" s="1418"/>
      <c r="BR876" s="1419"/>
      <c r="BS876" s="1419"/>
      <c r="BT876" s="1125"/>
      <c r="BU876" s="1125"/>
      <c r="BV876" s="1125"/>
      <c r="BW876" s="1125"/>
      <c r="BX876" s="1125"/>
      <c r="BY876" s="1125"/>
      <c r="BZ876" s="1125"/>
      <c r="CA876" s="1125"/>
      <c r="CB876" s="1125"/>
      <c r="CC876" s="1125"/>
      <c r="CD876" s="1125"/>
      <c r="CE876" s="1125"/>
      <c r="CF876" s="1125"/>
      <c r="CG876" s="1125"/>
      <c r="CH876" s="1125"/>
      <c r="CI876" s="1125"/>
      <c r="CJ876" s="1125"/>
      <c r="CK876" s="1125"/>
      <c r="CL876" s="1125"/>
      <c r="CM876" s="1125"/>
      <c r="CN876" s="1125"/>
      <c r="CO876" s="1125"/>
      <c r="CP876" s="1125"/>
      <c r="CQ876" s="1125"/>
      <c r="CR876" s="1125"/>
      <c r="CS876" s="1125"/>
      <c r="CT876" s="1125"/>
      <c r="CU876" s="1125"/>
      <c r="CV876" s="1125"/>
      <c r="CW876" s="1125"/>
      <c r="CX876" s="1125"/>
      <c r="CY876" s="1125"/>
      <c r="CZ876" s="1125"/>
      <c r="DA876" s="1125"/>
      <c r="DB876" s="1125"/>
      <c r="DC876" s="1125"/>
      <c r="DD876" s="1125"/>
      <c r="DE876" s="1125"/>
      <c r="DF876" s="1125"/>
      <c r="DG876" s="1125"/>
      <c r="DH876" s="1125"/>
      <c r="DI876" s="1125"/>
      <c r="DJ876" s="1125"/>
      <c r="DK876" s="1125"/>
      <c r="DL876" s="1125"/>
      <c r="DM876" s="1125"/>
      <c r="DN876" s="1125"/>
      <c r="DO876" s="1125"/>
      <c r="DP876" s="1125"/>
      <c r="DQ876" s="1125"/>
      <c r="DR876" s="1125"/>
      <c r="DS876" s="1125"/>
      <c r="DT876" s="1125"/>
      <c r="DU876" s="1125"/>
      <c r="DV876" s="1125"/>
      <c r="DW876" s="1125"/>
      <c r="DX876" s="1125"/>
      <c r="DY876" s="1125"/>
      <c r="DZ876" s="1125"/>
      <c r="EA876" s="1125"/>
      <c r="EB876" s="1125"/>
      <c r="EC876" s="1125"/>
      <c r="ED876" s="1125"/>
      <c r="EE876" s="1125"/>
      <c r="EF876" s="1125"/>
      <c r="EG876" s="1125"/>
      <c r="EH876" s="1125"/>
      <c r="EI876" s="1125"/>
      <c r="EJ876" s="1125"/>
      <c r="EK876" s="1125"/>
      <c r="EL876" s="1125"/>
      <c r="EM876" s="1125"/>
      <c r="EN876" s="1125"/>
      <c r="EO876" s="1125"/>
      <c r="EP876" s="1125"/>
      <c r="EQ876" s="1125"/>
      <c r="ER876" s="1125"/>
      <c r="ES876" s="1125"/>
      <c r="ET876" s="1125"/>
      <c r="EU876" s="1125"/>
      <c r="EV876" s="1125"/>
      <c r="EW876" s="1125"/>
      <c r="EX876" s="1125"/>
      <c r="EY876" s="1125"/>
      <c r="EZ876" s="1125"/>
      <c r="FA876" s="1125"/>
      <c r="FB876" s="1125"/>
      <c r="FC876" s="1125"/>
      <c r="FD876" s="1125"/>
      <c r="FE876" s="1125"/>
      <c r="FF876" s="1125"/>
      <c r="FG876" s="1125"/>
      <c r="FH876" s="1125"/>
      <c r="FI876" s="1125"/>
      <c r="FJ876" s="1125"/>
      <c r="FK876" s="1125"/>
      <c r="FL876" s="1125"/>
      <c r="FM876" s="1125"/>
      <c r="FN876" s="1125"/>
      <c r="FO876" s="1125"/>
      <c r="FP876" s="1125"/>
      <c r="FQ876" s="1125"/>
      <c r="FR876" s="1125"/>
      <c r="FS876" s="1125"/>
      <c r="FT876" s="1125"/>
      <c r="FU876" s="1125"/>
      <c r="FV876" s="1125"/>
      <c r="FW876" s="1125"/>
      <c r="FX876" s="1125"/>
      <c r="FY876" s="1125"/>
      <c r="FZ876" s="1125"/>
      <c r="GA876" s="1125"/>
      <c r="GB876" s="1125"/>
      <c r="GC876" s="1125"/>
      <c r="GD876" s="1125"/>
      <c r="GE876" s="1125"/>
      <c r="GF876" s="1125"/>
      <c r="GG876" s="1125"/>
      <c r="GH876" s="1125"/>
      <c r="GI876" s="1125"/>
      <c r="GJ876" s="1125"/>
      <c r="GK876" s="1125"/>
      <c r="GL876" s="1125"/>
      <c r="GM876" s="1125"/>
      <c r="GN876" s="1125"/>
      <c r="GO876" s="1125"/>
      <c r="GP876" s="1125"/>
      <c r="GQ876" s="1125"/>
      <c r="GR876" s="1125"/>
      <c r="GS876" s="1125"/>
      <c r="GT876" s="1125"/>
      <c r="GU876" s="1125"/>
    </row>
    <row r="877" spans="1:203" s="1426" customFormat="1" ht="14.25" customHeight="1" x14ac:dyDescent="0.2">
      <c r="A877" s="1415"/>
      <c r="C877" s="1427"/>
      <c r="D877" s="1417"/>
      <c r="E877" s="1418"/>
      <c r="F877" s="1419"/>
      <c r="G877" s="1418"/>
      <c r="H877" s="1419"/>
      <c r="I877" s="1419"/>
      <c r="J877" s="1419"/>
      <c r="K877" s="1417"/>
      <c r="L877" s="1420"/>
      <c r="M877" s="1417"/>
      <c r="N877" s="1420"/>
      <c r="O877" s="1417"/>
      <c r="P877" s="1417"/>
      <c r="Q877" s="1417"/>
      <c r="R877" s="1420"/>
      <c r="S877" s="1417"/>
      <c r="T877" s="1420"/>
      <c r="U877" s="1417"/>
      <c r="V877" s="1417"/>
      <c r="W877" s="1417"/>
      <c r="X877" s="1420"/>
      <c r="Y877" s="1417"/>
      <c r="Z877" s="1420"/>
      <c r="AA877" s="1417"/>
      <c r="AB877" s="1417"/>
      <c r="AC877" s="1417"/>
      <c r="AD877" s="1420"/>
      <c r="AE877" s="1417"/>
      <c r="AF877" s="1420"/>
      <c r="AG877" s="1417"/>
      <c r="AH877" s="1417"/>
      <c r="AI877" s="1417"/>
      <c r="AJ877" s="1420"/>
      <c r="AK877" s="1417"/>
      <c r="AL877" s="1420"/>
      <c r="AM877" s="1417"/>
      <c r="AN877" s="1417"/>
      <c r="AO877" s="1417"/>
      <c r="AP877" s="1420"/>
      <c r="AQ877" s="1417"/>
      <c r="AR877" s="1420"/>
      <c r="AS877" s="1417"/>
      <c r="AT877" s="1417"/>
      <c r="AU877" s="1417"/>
      <c r="AV877" s="1420"/>
      <c r="AW877" s="1417"/>
      <c r="AX877" s="1420"/>
      <c r="AY877" s="1417"/>
      <c r="AZ877" s="1417"/>
      <c r="BA877" s="1417"/>
      <c r="BB877" s="1418"/>
      <c r="BC877" s="1419"/>
      <c r="BD877" s="1418"/>
      <c r="BE877" s="1419"/>
      <c r="BF877" s="1419"/>
      <c r="BG877" s="1419"/>
      <c r="BH877" s="1417"/>
      <c r="BI877" s="1418"/>
      <c r="BJ877" s="1419"/>
      <c r="BK877" s="1418"/>
      <c r="BL877" s="1419"/>
      <c r="BM877" s="1419"/>
      <c r="BN877" s="1417"/>
      <c r="BO877" s="1418"/>
      <c r="BP877" s="1419"/>
      <c r="BQ877" s="1418"/>
      <c r="BR877" s="1419"/>
      <c r="BS877" s="1419"/>
      <c r="BT877" s="1125"/>
      <c r="BU877" s="1125"/>
      <c r="BV877" s="1125"/>
      <c r="BW877" s="1125"/>
      <c r="BX877" s="1125"/>
      <c r="BY877" s="1125"/>
      <c r="BZ877" s="1125"/>
      <c r="CA877" s="1125"/>
      <c r="CB877" s="1125"/>
      <c r="CC877" s="1125"/>
      <c r="CD877" s="1125"/>
      <c r="CE877" s="1125"/>
      <c r="CF877" s="1125"/>
      <c r="CG877" s="1125"/>
      <c r="CH877" s="1125"/>
      <c r="CI877" s="1125"/>
      <c r="CJ877" s="1125"/>
      <c r="CK877" s="1125"/>
      <c r="CL877" s="1125"/>
      <c r="CM877" s="1125"/>
      <c r="CN877" s="1125"/>
      <c r="CO877" s="1125"/>
      <c r="CP877" s="1125"/>
      <c r="CQ877" s="1125"/>
      <c r="CR877" s="1125"/>
      <c r="CS877" s="1125"/>
      <c r="CT877" s="1125"/>
      <c r="CU877" s="1125"/>
      <c r="CV877" s="1125"/>
      <c r="CW877" s="1125"/>
      <c r="CX877" s="1125"/>
      <c r="CY877" s="1125"/>
      <c r="CZ877" s="1125"/>
      <c r="DA877" s="1125"/>
      <c r="DB877" s="1125"/>
      <c r="DC877" s="1125"/>
      <c r="DD877" s="1125"/>
      <c r="DE877" s="1125"/>
      <c r="DF877" s="1125"/>
      <c r="DG877" s="1125"/>
      <c r="DH877" s="1125"/>
      <c r="DI877" s="1125"/>
      <c r="DJ877" s="1125"/>
      <c r="DK877" s="1125"/>
      <c r="DL877" s="1125"/>
      <c r="DM877" s="1125"/>
      <c r="DN877" s="1125"/>
      <c r="DO877" s="1125"/>
      <c r="DP877" s="1125"/>
      <c r="DQ877" s="1125"/>
      <c r="DR877" s="1125"/>
      <c r="DS877" s="1125"/>
      <c r="DT877" s="1125"/>
      <c r="DU877" s="1125"/>
      <c r="DV877" s="1125"/>
      <c r="DW877" s="1125"/>
      <c r="DX877" s="1125"/>
      <c r="DY877" s="1125"/>
      <c r="DZ877" s="1125"/>
      <c r="EA877" s="1125"/>
      <c r="EB877" s="1125"/>
      <c r="EC877" s="1125"/>
      <c r="ED877" s="1125"/>
      <c r="EE877" s="1125"/>
      <c r="EF877" s="1125"/>
      <c r="EG877" s="1125"/>
      <c r="EH877" s="1125"/>
      <c r="EI877" s="1125"/>
      <c r="EJ877" s="1125"/>
      <c r="EK877" s="1125"/>
      <c r="EL877" s="1125"/>
      <c r="EM877" s="1125"/>
      <c r="EN877" s="1125"/>
      <c r="EO877" s="1125"/>
      <c r="EP877" s="1125"/>
      <c r="EQ877" s="1125"/>
      <c r="ER877" s="1125"/>
      <c r="ES877" s="1125"/>
      <c r="ET877" s="1125"/>
      <c r="EU877" s="1125"/>
      <c r="EV877" s="1125"/>
      <c r="EW877" s="1125"/>
      <c r="EX877" s="1125"/>
      <c r="EY877" s="1125"/>
      <c r="EZ877" s="1125"/>
      <c r="FA877" s="1125"/>
      <c r="FB877" s="1125"/>
      <c r="FC877" s="1125"/>
      <c r="FD877" s="1125"/>
      <c r="FE877" s="1125"/>
      <c r="FF877" s="1125"/>
      <c r="FG877" s="1125"/>
      <c r="FH877" s="1125"/>
      <c r="FI877" s="1125"/>
      <c r="FJ877" s="1125"/>
      <c r="FK877" s="1125"/>
      <c r="FL877" s="1125"/>
      <c r="FM877" s="1125"/>
      <c r="FN877" s="1125"/>
      <c r="FO877" s="1125"/>
      <c r="FP877" s="1125"/>
      <c r="FQ877" s="1125"/>
      <c r="FR877" s="1125"/>
      <c r="FS877" s="1125"/>
      <c r="FT877" s="1125"/>
      <c r="FU877" s="1125"/>
      <c r="FV877" s="1125"/>
      <c r="FW877" s="1125"/>
      <c r="FX877" s="1125"/>
      <c r="FY877" s="1125"/>
      <c r="FZ877" s="1125"/>
      <c r="GA877" s="1125"/>
      <c r="GB877" s="1125"/>
      <c r="GC877" s="1125"/>
      <c r="GD877" s="1125"/>
      <c r="GE877" s="1125"/>
      <c r="GF877" s="1125"/>
      <c r="GG877" s="1125"/>
      <c r="GH877" s="1125"/>
      <c r="GI877" s="1125"/>
      <c r="GJ877" s="1125"/>
      <c r="GK877" s="1125"/>
      <c r="GL877" s="1125"/>
      <c r="GM877" s="1125"/>
      <c r="GN877" s="1125"/>
      <c r="GO877" s="1125"/>
      <c r="GP877" s="1125"/>
      <c r="GQ877" s="1125"/>
      <c r="GR877" s="1125"/>
      <c r="GS877" s="1125"/>
      <c r="GT877" s="1125"/>
      <c r="GU877" s="1125"/>
    </row>
    <row r="878" spans="1:203" s="1426" customFormat="1" ht="14.25" customHeight="1" x14ac:dyDescent="0.2">
      <c r="A878" s="1415"/>
      <c r="C878" s="1427"/>
      <c r="D878" s="1417"/>
      <c r="E878" s="1418"/>
      <c r="F878" s="1419"/>
      <c r="G878" s="1418"/>
      <c r="H878" s="1419"/>
      <c r="I878" s="1419"/>
      <c r="J878" s="1419"/>
      <c r="K878" s="1417"/>
      <c r="L878" s="1420"/>
      <c r="M878" s="1417"/>
      <c r="N878" s="1420"/>
      <c r="O878" s="1417"/>
      <c r="P878" s="1417"/>
      <c r="Q878" s="1417"/>
      <c r="R878" s="1420"/>
      <c r="S878" s="1417"/>
      <c r="T878" s="1420"/>
      <c r="U878" s="1417"/>
      <c r="V878" s="1417"/>
      <c r="W878" s="1417"/>
      <c r="X878" s="1420"/>
      <c r="Y878" s="1417"/>
      <c r="Z878" s="1420"/>
      <c r="AA878" s="1417"/>
      <c r="AB878" s="1417"/>
      <c r="AC878" s="1417"/>
      <c r="AD878" s="1420"/>
      <c r="AE878" s="1417"/>
      <c r="AF878" s="1420"/>
      <c r="AG878" s="1417"/>
      <c r="AH878" s="1417"/>
      <c r="AI878" s="1417"/>
      <c r="AJ878" s="1420"/>
      <c r="AK878" s="1417"/>
      <c r="AL878" s="1420"/>
      <c r="AM878" s="1417"/>
      <c r="AN878" s="1417"/>
      <c r="AO878" s="1417"/>
      <c r="AP878" s="1420"/>
      <c r="AQ878" s="1417"/>
      <c r="AR878" s="1420"/>
      <c r="AS878" s="1417"/>
      <c r="AT878" s="1417"/>
      <c r="AU878" s="1417"/>
      <c r="AV878" s="1420"/>
      <c r="AW878" s="1417"/>
      <c r="AX878" s="1420"/>
      <c r="AY878" s="1417"/>
      <c r="AZ878" s="1417"/>
      <c r="BA878" s="1417"/>
      <c r="BB878" s="1418"/>
      <c r="BC878" s="1419"/>
      <c r="BD878" s="1418"/>
      <c r="BE878" s="1419"/>
      <c r="BF878" s="1419"/>
      <c r="BG878" s="1419"/>
      <c r="BH878" s="1417"/>
      <c r="BI878" s="1418"/>
      <c r="BJ878" s="1419"/>
      <c r="BK878" s="1418"/>
      <c r="BL878" s="1419"/>
      <c r="BM878" s="1419"/>
      <c r="BN878" s="1417"/>
      <c r="BO878" s="1418"/>
      <c r="BP878" s="1419"/>
      <c r="BQ878" s="1418"/>
      <c r="BR878" s="1419"/>
      <c r="BS878" s="1419"/>
      <c r="BT878" s="1125"/>
      <c r="BU878" s="1125"/>
      <c r="BV878" s="1125"/>
      <c r="BW878" s="1125"/>
      <c r="BX878" s="1125"/>
      <c r="BY878" s="1125"/>
      <c r="BZ878" s="1125"/>
      <c r="CA878" s="1125"/>
      <c r="CB878" s="1125"/>
      <c r="CC878" s="1125"/>
      <c r="CD878" s="1125"/>
      <c r="CE878" s="1125"/>
      <c r="CF878" s="1125"/>
      <c r="CG878" s="1125"/>
      <c r="CH878" s="1125"/>
      <c r="CI878" s="1125"/>
      <c r="CJ878" s="1125"/>
      <c r="CK878" s="1125"/>
      <c r="CL878" s="1125"/>
      <c r="CM878" s="1125"/>
      <c r="CN878" s="1125"/>
      <c r="CO878" s="1125"/>
      <c r="CP878" s="1125"/>
      <c r="CQ878" s="1125"/>
      <c r="CR878" s="1125"/>
      <c r="CS878" s="1125"/>
      <c r="CT878" s="1125"/>
      <c r="CU878" s="1125"/>
      <c r="CV878" s="1125"/>
      <c r="CW878" s="1125"/>
      <c r="CX878" s="1125"/>
      <c r="CY878" s="1125"/>
      <c r="CZ878" s="1125"/>
      <c r="DA878" s="1125"/>
      <c r="DB878" s="1125"/>
      <c r="DC878" s="1125"/>
      <c r="DD878" s="1125"/>
      <c r="DE878" s="1125"/>
      <c r="DF878" s="1125"/>
      <c r="DG878" s="1125"/>
      <c r="DH878" s="1125"/>
      <c r="DI878" s="1125"/>
      <c r="DJ878" s="1125"/>
      <c r="DK878" s="1125"/>
      <c r="DL878" s="1125"/>
      <c r="DM878" s="1125"/>
      <c r="DN878" s="1125"/>
      <c r="DO878" s="1125"/>
      <c r="DP878" s="1125"/>
      <c r="DQ878" s="1125"/>
      <c r="DR878" s="1125"/>
      <c r="DS878" s="1125"/>
      <c r="DT878" s="1125"/>
      <c r="DU878" s="1125"/>
      <c r="DV878" s="1125"/>
      <c r="DW878" s="1125"/>
      <c r="DX878" s="1125"/>
      <c r="DY878" s="1125"/>
      <c r="DZ878" s="1125"/>
      <c r="EA878" s="1125"/>
      <c r="EB878" s="1125"/>
      <c r="EC878" s="1125"/>
      <c r="ED878" s="1125"/>
      <c r="EE878" s="1125"/>
      <c r="EF878" s="1125"/>
      <c r="EG878" s="1125"/>
      <c r="EH878" s="1125"/>
      <c r="EI878" s="1125"/>
      <c r="EJ878" s="1125"/>
      <c r="EK878" s="1125"/>
      <c r="EL878" s="1125"/>
      <c r="EM878" s="1125"/>
      <c r="EN878" s="1125"/>
      <c r="EO878" s="1125"/>
      <c r="EP878" s="1125"/>
      <c r="EQ878" s="1125"/>
      <c r="ER878" s="1125"/>
      <c r="ES878" s="1125"/>
      <c r="ET878" s="1125"/>
      <c r="EU878" s="1125"/>
      <c r="EV878" s="1125"/>
      <c r="EW878" s="1125"/>
      <c r="EX878" s="1125"/>
      <c r="EY878" s="1125"/>
      <c r="EZ878" s="1125"/>
      <c r="FA878" s="1125"/>
      <c r="FB878" s="1125"/>
      <c r="FC878" s="1125"/>
      <c r="FD878" s="1125"/>
      <c r="FE878" s="1125"/>
      <c r="FF878" s="1125"/>
      <c r="FG878" s="1125"/>
      <c r="FH878" s="1125"/>
      <c r="FI878" s="1125"/>
      <c r="FJ878" s="1125"/>
      <c r="FK878" s="1125"/>
      <c r="FL878" s="1125"/>
      <c r="FM878" s="1125"/>
      <c r="FN878" s="1125"/>
      <c r="FO878" s="1125"/>
      <c r="FP878" s="1125"/>
      <c r="FQ878" s="1125"/>
      <c r="FR878" s="1125"/>
      <c r="FS878" s="1125"/>
      <c r="FT878" s="1125"/>
      <c r="FU878" s="1125"/>
      <c r="FV878" s="1125"/>
      <c r="FW878" s="1125"/>
      <c r="FX878" s="1125"/>
      <c r="FY878" s="1125"/>
      <c r="FZ878" s="1125"/>
      <c r="GA878" s="1125"/>
      <c r="GB878" s="1125"/>
      <c r="GC878" s="1125"/>
      <c r="GD878" s="1125"/>
      <c r="GE878" s="1125"/>
      <c r="GF878" s="1125"/>
      <c r="GG878" s="1125"/>
      <c r="GH878" s="1125"/>
      <c r="GI878" s="1125"/>
      <c r="GJ878" s="1125"/>
      <c r="GK878" s="1125"/>
      <c r="GL878" s="1125"/>
      <c r="GM878" s="1125"/>
      <c r="GN878" s="1125"/>
      <c r="GO878" s="1125"/>
      <c r="GP878" s="1125"/>
      <c r="GQ878" s="1125"/>
      <c r="GR878" s="1125"/>
      <c r="GS878" s="1125"/>
      <c r="GT878" s="1125"/>
      <c r="GU878" s="1125"/>
    </row>
    <row r="879" spans="1:203" s="1426" customFormat="1" ht="14.25" customHeight="1" x14ac:dyDescent="0.2">
      <c r="A879" s="1415"/>
      <c r="C879" s="1427"/>
      <c r="D879" s="1417"/>
      <c r="E879" s="1418"/>
      <c r="F879" s="1419"/>
      <c r="G879" s="1418"/>
      <c r="H879" s="1419"/>
      <c r="I879" s="1419"/>
      <c r="J879" s="1419"/>
      <c r="K879" s="1417"/>
      <c r="L879" s="1420"/>
      <c r="M879" s="1417"/>
      <c r="N879" s="1420"/>
      <c r="O879" s="1417"/>
      <c r="P879" s="1417"/>
      <c r="Q879" s="1417"/>
      <c r="R879" s="1420"/>
      <c r="S879" s="1417"/>
      <c r="T879" s="1420"/>
      <c r="U879" s="1417"/>
      <c r="V879" s="1417"/>
      <c r="W879" s="1417"/>
      <c r="X879" s="1420"/>
      <c r="Y879" s="1417"/>
      <c r="Z879" s="1420"/>
      <c r="AA879" s="1417"/>
      <c r="AB879" s="1417"/>
      <c r="AC879" s="1417"/>
      <c r="AD879" s="1420"/>
      <c r="AE879" s="1417"/>
      <c r="AF879" s="1420"/>
      <c r="AG879" s="1417"/>
      <c r="AH879" s="1417"/>
      <c r="AI879" s="1417"/>
      <c r="AJ879" s="1420"/>
      <c r="AK879" s="1417"/>
      <c r="AL879" s="1420"/>
      <c r="AM879" s="1417"/>
      <c r="AN879" s="1417"/>
      <c r="AO879" s="1417"/>
      <c r="AP879" s="1420"/>
      <c r="AQ879" s="1417"/>
      <c r="AR879" s="1420"/>
      <c r="AS879" s="1417"/>
      <c r="AT879" s="1417"/>
      <c r="AU879" s="1417"/>
      <c r="AV879" s="1420"/>
      <c r="AW879" s="1417"/>
      <c r="AX879" s="1420"/>
      <c r="AY879" s="1417"/>
      <c r="AZ879" s="1417"/>
      <c r="BA879" s="1417"/>
      <c r="BB879" s="1418"/>
      <c r="BC879" s="1419"/>
      <c r="BD879" s="1418"/>
      <c r="BE879" s="1419"/>
      <c r="BF879" s="1419"/>
      <c r="BG879" s="1419"/>
      <c r="BH879" s="1417"/>
      <c r="BI879" s="1418"/>
      <c r="BJ879" s="1419"/>
      <c r="BK879" s="1418"/>
      <c r="BL879" s="1419"/>
      <c r="BM879" s="1419"/>
      <c r="BN879" s="1417"/>
      <c r="BO879" s="1418"/>
      <c r="BP879" s="1419"/>
      <c r="BQ879" s="1418"/>
      <c r="BR879" s="1419"/>
      <c r="BS879" s="1419"/>
      <c r="BT879" s="1125"/>
      <c r="BU879" s="1125"/>
      <c r="BV879" s="1125"/>
      <c r="BW879" s="1125"/>
      <c r="BX879" s="1125"/>
      <c r="BY879" s="1125"/>
      <c r="BZ879" s="1125"/>
      <c r="CA879" s="1125"/>
      <c r="CB879" s="1125"/>
      <c r="CC879" s="1125"/>
      <c r="CD879" s="1125"/>
      <c r="CE879" s="1125"/>
      <c r="CF879" s="1125"/>
      <c r="CG879" s="1125"/>
      <c r="CH879" s="1125"/>
      <c r="CI879" s="1125"/>
      <c r="CJ879" s="1125"/>
      <c r="CK879" s="1125"/>
      <c r="CL879" s="1125"/>
      <c r="CM879" s="1125"/>
      <c r="CN879" s="1125"/>
      <c r="CO879" s="1125"/>
      <c r="CP879" s="1125"/>
      <c r="CQ879" s="1125"/>
      <c r="CR879" s="1125"/>
      <c r="CS879" s="1125"/>
      <c r="CT879" s="1125"/>
      <c r="CU879" s="1125"/>
      <c r="CV879" s="1125"/>
      <c r="CW879" s="1125"/>
      <c r="CX879" s="1125"/>
      <c r="CY879" s="1125"/>
      <c r="CZ879" s="1125"/>
      <c r="DA879" s="1125"/>
      <c r="DB879" s="1125"/>
      <c r="DC879" s="1125"/>
      <c r="DD879" s="1125"/>
      <c r="DE879" s="1125"/>
      <c r="DF879" s="1125"/>
      <c r="DG879" s="1125"/>
      <c r="DH879" s="1125"/>
      <c r="DI879" s="1125"/>
      <c r="DJ879" s="1125"/>
      <c r="DK879" s="1125"/>
      <c r="DL879" s="1125"/>
      <c r="DM879" s="1125"/>
      <c r="DN879" s="1125"/>
      <c r="DO879" s="1125"/>
      <c r="DP879" s="1125"/>
      <c r="DQ879" s="1125"/>
      <c r="DR879" s="1125"/>
      <c r="DS879" s="1125"/>
      <c r="DT879" s="1125"/>
      <c r="DU879" s="1125"/>
      <c r="DV879" s="1125"/>
      <c r="DW879" s="1125"/>
      <c r="DX879" s="1125"/>
      <c r="DY879" s="1125"/>
      <c r="DZ879" s="1125"/>
      <c r="EA879" s="1125"/>
      <c r="EB879" s="1125"/>
      <c r="EC879" s="1125"/>
      <c r="ED879" s="1125"/>
      <c r="EE879" s="1125"/>
      <c r="EF879" s="1125"/>
      <c r="EG879" s="1125"/>
      <c r="EH879" s="1125"/>
      <c r="EI879" s="1125"/>
      <c r="EJ879" s="1125"/>
      <c r="EK879" s="1125"/>
      <c r="EL879" s="1125"/>
      <c r="EM879" s="1125"/>
      <c r="EN879" s="1125"/>
      <c r="EO879" s="1125"/>
      <c r="EP879" s="1125"/>
      <c r="EQ879" s="1125"/>
      <c r="ER879" s="1125"/>
      <c r="ES879" s="1125"/>
      <c r="ET879" s="1125"/>
      <c r="EU879" s="1125"/>
      <c r="EV879" s="1125"/>
      <c r="EW879" s="1125"/>
      <c r="EX879" s="1125"/>
      <c r="EY879" s="1125"/>
      <c r="EZ879" s="1125"/>
      <c r="FA879" s="1125"/>
      <c r="FB879" s="1125"/>
      <c r="FC879" s="1125"/>
      <c r="FD879" s="1125"/>
      <c r="FE879" s="1125"/>
      <c r="FF879" s="1125"/>
      <c r="FG879" s="1125"/>
      <c r="FH879" s="1125"/>
      <c r="FI879" s="1125"/>
      <c r="FJ879" s="1125"/>
      <c r="FK879" s="1125"/>
      <c r="FL879" s="1125"/>
      <c r="FM879" s="1125"/>
      <c r="FN879" s="1125"/>
      <c r="FO879" s="1125"/>
      <c r="FP879" s="1125"/>
      <c r="FQ879" s="1125"/>
      <c r="FR879" s="1125"/>
      <c r="FS879" s="1125"/>
      <c r="FT879" s="1125"/>
      <c r="FU879" s="1125"/>
      <c r="FV879" s="1125"/>
      <c r="FW879" s="1125"/>
      <c r="FX879" s="1125"/>
      <c r="FY879" s="1125"/>
      <c r="FZ879" s="1125"/>
      <c r="GA879" s="1125"/>
      <c r="GB879" s="1125"/>
      <c r="GC879" s="1125"/>
      <c r="GD879" s="1125"/>
      <c r="GE879" s="1125"/>
      <c r="GF879" s="1125"/>
      <c r="GG879" s="1125"/>
      <c r="GH879" s="1125"/>
      <c r="GI879" s="1125"/>
      <c r="GJ879" s="1125"/>
      <c r="GK879" s="1125"/>
      <c r="GL879" s="1125"/>
      <c r="GM879" s="1125"/>
      <c r="GN879" s="1125"/>
      <c r="GO879" s="1125"/>
      <c r="GP879" s="1125"/>
      <c r="GQ879" s="1125"/>
      <c r="GR879" s="1125"/>
      <c r="GS879" s="1125"/>
      <c r="GT879" s="1125"/>
      <c r="GU879" s="1125"/>
    </row>
    <row r="880" spans="1:203" s="1426" customFormat="1" ht="14.25" customHeight="1" x14ac:dyDescent="0.2">
      <c r="A880" s="1415"/>
      <c r="C880" s="1427"/>
      <c r="D880" s="1417"/>
      <c r="E880" s="1418"/>
      <c r="F880" s="1419"/>
      <c r="G880" s="1418"/>
      <c r="H880" s="1419"/>
      <c r="I880" s="1419"/>
      <c r="J880" s="1419"/>
      <c r="K880" s="1417"/>
      <c r="L880" s="1420"/>
      <c r="M880" s="1417"/>
      <c r="N880" s="1420"/>
      <c r="O880" s="1417"/>
      <c r="P880" s="1417"/>
      <c r="Q880" s="1417"/>
      <c r="R880" s="1420"/>
      <c r="S880" s="1417"/>
      <c r="T880" s="1420"/>
      <c r="U880" s="1417"/>
      <c r="V880" s="1417"/>
      <c r="W880" s="1417"/>
      <c r="X880" s="1420"/>
      <c r="Y880" s="1417"/>
      <c r="Z880" s="1420"/>
      <c r="AA880" s="1417"/>
      <c r="AB880" s="1417"/>
      <c r="AC880" s="1417"/>
      <c r="AD880" s="1420"/>
      <c r="AE880" s="1417"/>
      <c r="AF880" s="1420"/>
      <c r="AG880" s="1417"/>
      <c r="AH880" s="1417"/>
      <c r="AI880" s="1417"/>
      <c r="AJ880" s="1420"/>
      <c r="AK880" s="1417"/>
      <c r="AL880" s="1420"/>
      <c r="AM880" s="1417"/>
      <c r="AN880" s="1417"/>
      <c r="AO880" s="1417"/>
      <c r="AP880" s="1420"/>
      <c r="AQ880" s="1417"/>
      <c r="AR880" s="1420"/>
      <c r="AS880" s="1417"/>
      <c r="AT880" s="1417"/>
      <c r="AU880" s="1417"/>
      <c r="AV880" s="1420"/>
      <c r="AW880" s="1417"/>
      <c r="AX880" s="1420"/>
      <c r="AY880" s="1417"/>
      <c r="AZ880" s="1417"/>
      <c r="BA880" s="1417"/>
      <c r="BB880" s="1418"/>
      <c r="BC880" s="1419"/>
      <c r="BD880" s="1418"/>
      <c r="BE880" s="1419"/>
      <c r="BF880" s="1419"/>
      <c r="BG880" s="1419"/>
      <c r="BH880" s="1417"/>
      <c r="BI880" s="1418"/>
      <c r="BJ880" s="1419"/>
      <c r="BK880" s="1418"/>
      <c r="BL880" s="1419"/>
      <c r="BM880" s="1419"/>
      <c r="BN880" s="1417"/>
      <c r="BO880" s="1418"/>
      <c r="BP880" s="1419"/>
      <c r="BQ880" s="1418"/>
      <c r="BR880" s="1419"/>
      <c r="BS880" s="1419"/>
      <c r="BT880" s="1125"/>
      <c r="BU880" s="1125"/>
      <c r="BV880" s="1125"/>
      <c r="BW880" s="1125"/>
      <c r="BX880" s="1125"/>
      <c r="BY880" s="1125"/>
      <c r="BZ880" s="1125"/>
      <c r="CA880" s="1125"/>
      <c r="CB880" s="1125"/>
      <c r="CC880" s="1125"/>
      <c r="CD880" s="1125"/>
      <c r="CE880" s="1125"/>
      <c r="CF880" s="1125"/>
      <c r="CG880" s="1125"/>
      <c r="CH880" s="1125"/>
      <c r="CI880" s="1125"/>
      <c r="CJ880" s="1125"/>
      <c r="CK880" s="1125"/>
      <c r="CL880" s="1125"/>
      <c r="CM880" s="1125"/>
      <c r="CN880" s="1125"/>
      <c r="CO880" s="1125"/>
      <c r="CP880" s="1125"/>
      <c r="CQ880" s="1125"/>
      <c r="CR880" s="1125"/>
      <c r="CS880" s="1125"/>
      <c r="CT880" s="1125"/>
      <c r="CU880" s="1125"/>
      <c r="CV880" s="1125"/>
      <c r="CW880" s="1125"/>
      <c r="CX880" s="1125"/>
      <c r="CY880" s="1125"/>
      <c r="CZ880" s="1125"/>
      <c r="DA880" s="1125"/>
      <c r="DB880" s="1125"/>
      <c r="DC880" s="1125"/>
      <c r="DD880" s="1125"/>
      <c r="DE880" s="1125"/>
      <c r="DF880" s="1125"/>
      <c r="DG880" s="1125"/>
      <c r="DH880" s="1125"/>
      <c r="DI880" s="1125"/>
      <c r="DJ880" s="1125"/>
      <c r="DK880" s="1125"/>
      <c r="DL880" s="1125"/>
      <c r="DM880" s="1125"/>
      <c r="DN880" s="1125"/>
      <c r="DO880" s="1125"/>
      <c r="DP880" s="1125"/>
      <c r="DQ880" s="1125"/>
      <c r="DR880" s="1125"/>
      <c r="DS880" s="1125"/>
      <c r="DT880" s="1125"/>
      <c r="DU880" s="1125"/>
      <c r="DV880" s="1125"/>
      <c r="DW880" s="1125"/>
      <c r="DX880" s="1125"/>
      <c r="DY880" s="1125"/>
      <c r="DZ880" s="1125"/>
      <c r="EA880" s="1125"/>
      <c r="EB880" s="1125"/>
      <c r="EC880" s="1125"/>
      <c r="ED880" s="1125"/>
      <c r="EE880" s="1125"/>
      <c r="EF880" s="1125"/>
      <c r="EG880" s="1125"/>
      <c r="EH880" s="1125"/>
      <c r="EI880" s="1125"/>
      <c r="EJ880" s="1125"/>
      <c r="EK880" s="1125"/>
      <c r="EL880" s="1125"/>
      <c r="EM880" s="1125"/>
      <c r="EN880" s="1125"/>
      <c r="EO880" s="1125"/>
      <c r="EP880" s="1125"/>
      <c r="EQ880" s="1125"/>
      <c r="ER880" s="1125"/>
      <c r="ES880" s="1125"/>
      <c r="ET880" s="1125"/>
      <c r="EU880" s="1125"/>
      <c r="EV880" s="1125"/>
      <c r="EW880" s="1125"/>
      <c r="EX880" s="1125"/>
      <c r="EY880" s="1125"/>
      <c r="EZ880" s="1125"/>
      <c r="FA880" s="1125"/>
      <c r="FB880" s="1125"/>
      <c r="FC880" s="1125"/>
      <c r="FD880" s="1125"/>
      <c r="FE880" s="1125"/>
      <c r="FF880" s="1125"/>
      <c r="FG880" s="1125"/>
      <c r="FH880" s="1125"/>
      <c r="FI880" s="1125"/>
      <c r="FJ880" s="1125"/>
      <c r="FK880" s="1125"/>
      <c r="FL880" s="1125"/>
      <c r="FM880" s="1125"/>
      <c r="FN880" s="1125"/>
      <c r="FO880" s="1125"/>
      <c r="FP880" s="1125"/>
      <c r="FQ880" s="1125"/>
      <c r="FR880" s="1125"/>
      <c r="FS880" s="1125"/>
      <c r="FT880" s="1125"/>
      <c r="FU880" s="1125"/>
      <c r="FV880" s="1125"/>
      <c r="FW880" s="1125"/>
      <c r="FX880" s="1125"/>
      <c r="FY880" s="1125"/>
      <c r="FZ880" s="1125"/>
      <c r="GA880" s="1125"/>
      <c r="GB880" s="1125"/>
      <c r="GC880" s="1125"/>
      <c r="GD880" s="1125"/>
      <c r="GE880" s="1125"/>
      <c r="GF880" s="1125"/>
      <c r="GG880" s="1125"/>
      <c r="GH880" s="1125"/>
      <c r="GI880" s="1125"/>
      <c r="GJ880" s="1125"/>
      <c r="GK880" s="1125"/>
      <c r="GL880" s="1125"/>
      <c r="GM880" s="1125"/>
      <c r="GN880" s="1125"/>
      <c r="GO880" s="1125"/>
      <c r="GP880" s="1125"/>
      <c r="GQ880" s="1125"/>
      <c r="GR880" s="1125"/>
      <c r="GS880" s="1125"/>
      <c r="GT880" s="1125"/>
      <c r="GU880" s="1125"/>
    </row>
    <row r="881" spans="1:203" s="1426" customFormat="1" ht="14.25" customHeight="1" x14ac:dyDescent="0.2">
      <c r="A881" s="1415"/>
      <c r="C881" s="1427"/>
      <c r="D881" s="1417"/>
      <c r="E881" s="1418"/>
      <c r="F881" s="1419"/>
      <c r="G881" s="1418"/>
      <c r="H881" s="1419"/>
      <c r="I881" s="1419"/>
      <c r="J881" s="1419"/>
      <c r="K881" s="1417"/>
      <c r="L881" s="1420"/>
      <c r="M881" s="1417"/>
      <c r="N881" s="1420"/>
      <c r="O881" s="1417"/>
      <c r="P881" s="1417"/>
      <c r="Q881" s="1417"/>
      <c r="R881" s="1420"/>
      <c r="S881" s="1417"/>
      <c r="T881" s="1420"/>
      <c r="U881" s="1417"/>
      <c r="V881" s="1417"/>
      <c r="W881" s="1417"/>
      <c r="X881" s="1420"/>
      <c r="Y881" s="1417"/>
      <c r="Z881" s="1420"/>
      <c r="AA881" s="1417"/>
      <c r="AB881" s="1417"/>
      <c r="AC881" s="1417"/>
      <c r="AD881" s="1420"/>
      <c r="AE881" s="1417"/>
      <c r="AF881" s="1420"/>
      <c r="AG881" s="1417"/>
      <c r="AH881" s="1417"/>
      <c r="AI881" s="1417"/>
      <c r="AJ881" s="1420"/>
      <c r="AK881" s="1417"/>
      <c r="AL881" s="1420"/>
      <c r="AM881" s="1417"/>
      <c r="AN881" s="1417"/>
      <c r="AO881" s="1417"/>
      <c r="AP881" s="1420"/>
      <c r="AQ881" s="1417"/>
      <c r="AR881" s="1420"/>
      <c r="AS881" s="1417"/>
      <c r="AT881" s="1417"/>
      <c r="AU881" s="1417"/>
      <c r="AV881" s="1420"/>
      <c r="AW881" s="1417"/>
      <c r="AX881" s="1420"/>
      <c r="AY881" s="1417"/>
      <c r="AZ881" s="1417"/>
      <c r="BA881" s="1417"/>
      <c r="BB881" s="1418"/>
      <c r="BC881" s="1419"/>
      <c r="BD881" s="1418"/>
      <c r="BE881" s="1419"/>
      <c r="BF881" s="1419"/>
      <c r="BG881" s="1419"/>
      <c r="BH881" s="1417"/>
      <c r="BI881" s="1418"/>
      <c r="BJ881" s="1419"/>
      <c r="BK881" s="1418"/>
      <c r="BL881" s="1419"/>
      <c r="BM881" s="1419"/>
      <c r="BN881" s="1417"/>
      <c r="BO881" s="1418"/>
      <c r="BP881" s="1419"/>
      <c r="BQ881" s="1418"/>
      <c r="BR881" s="1419"/>
      <c r="BS881" s="1419"/>
      <c r="BT881" s="1125"/>
      <c r="BU881" s="1125"/>
      <c r="BV881" s="1125"/>
      <c r="BW881" s="1125"/>
      <c r="BX881" s="1125"/>
      <c r="BY881" s="1125"/>
      <c r="BZ881" s="1125"/>
      <c r="CA881" s="1125"/>
      <c r="CB881" s="1125"/>
      <c r="CC881" s="1125"/>
      <c r="CD881" s="1125"/>
      <c r="CE881" s="1125"/>
      <c r="CF881" s="1125"/>
      <c r="CG881" s="1125"/>
      <c r="CH881" s="1125"/>
      <c r="CI881" s="1125"/>
      <c r="CJ881" s="1125"/>
      <c r="CK881" s="1125"/>
      <c r="CL881" s="1125"/>
      <c r="CM881" s="1125"/>
      <c r="CN881" s="1125"/>
      <c r="CO881" s="1125"/>
      <c r="CP881" s="1125"/>
      <c r="CQ881" s="1125"/>
      <c r="CR881" s="1125"/>
      <c r="CS881" s="1125"/>
      <c r="CT881" s="1125"/>
      <c r="CU881" s="1125"/>
      <c r="CV881" s="1125"/>
      <c r="CW881" s="1125"/>
      <c r="CX881" s="1125"/>
      <c r="CY881" s="1125"/>
      <c r="CZ881" s="1125"/>
      <c r="DA881" s="1125"/>
      <c r="DB881" s="1125"/>
      <c r="DC881" s="1125"/>
      <c r="DD881" s="1125"/>
      <c r="DE881" s="1125"/>
      <c r="DF881" s="1125"/>
      <c r="DG881" s="1125"/>
      <c r="DH881" s="1125"/>
      <c r="DI881" s="1125"/>
      <c r="DJ881" s="1125"/>
      <c r="DK881" s="1125"/>
      <c r="DL881" s="1125"/>
      <c r="DM881" s="1125"/>
      <c r="DN881" s="1125"/>
      <c r="DO881" s="1125"/>
      <c r="DP881" s="1125"/>
      <c r="DQ881" s="1125"/>
      <c r="DR881" s="1125"/>
      <c r="DS881" s="1125"/>
      <c r="DT881" s="1125"/>
      <c r="DU881" s="1125"/>
      <c r="DV881" s="1125"/>
      <c r="DW881" s="1125"/>
      <c r="DX881" s="1125"/>
      <c r="DY881" s="1125"/>
      <c r="DZ881" s="1125"/>
      <c r="EA881" s="1125"/>
      <c r="EB881" s="1125"/>
      <c r="EC881" s="1125"/>
      <c r="ED881" s="1125"/>
      <c r="EE881" s="1125"/>
      <c r="EF881" s="1125"/>
      <c r="EG881" s="1125"/>
      <c r="EH881" s="1125"/>
      <c r="EI881" s="1125"/>
      <c r="EJ881" s="1125"/>
      <c r="EK881" s="1125"/>
      <c r="EL881" s="1125"/>
      <c r="EM881" s="1125"/>
      <c r="EN881" s="1125"/>
      <c r="EO881" s="1125"/>
      <c r="EP881" s="1125"/>
      <c r="EQ881" s="1125"/>
      <c r="ER881" s="1125"/>
      <c r="ES881" s="1125"/>
      <c r="ET881" s="1125"/>
      <c r="EU881" s="1125"/>
      <c r="EV881" s="1125"/>
      <c r="EW881" s="1125"/>
      <c r="EX881" s="1125"/>
      <c r="EY881" s="1125"/>
      <c r="EZ881" s="1125"/>
      <c r="FA881" s="1125"/>
      <c r="FB881" s="1125"/>
      <c r="FC881" s="1125"/>
      <c r="FD881" s="1125"/>
      <c r="FE881" s="1125"/>
      <c r="FF881" s="1125"/>
      <c r="FG881" s="1125"/>
      <c r="FH881" s="1125"/>
      <c r="FI881" s="1125"/>
      <c r="FJ881" s="1125"/>
      <c r="FK881" s="1125"/>
      <c r="FL881" s="1125"/>
      <c r="FM881" s="1125"/>
      <c r="FN881" s="1125"/>
      <c r="FO881" s="1125"/>
      <c r="FP881" s="1125"/>
      <c r="FQ881" s="1125"/>
      <c r="FR881" s="1125"/>
      <c r="FS881" s="1125"/>
      <c r="FT881" s="1125"/>
      <c r="FU881" s="1125"/>
      <c r="FV881" s="1125"/>
      <c r="FW881" s="1125"/>
      <c r="FX881" s="1125"/>
      <c r="FY881" s="1125"/>
      <c r="FZ881" s="1125"/>
      <c r="GA881" s="1125"/>
      <c r="GB881" s="1125"/>
      <c r="GC881" s="1125"/>
      <c r="GD881" s="1125"/>
      <c r="GE881" s="1125"/>
      <c r="GF881" s="1125"/>
      <c r="GG881" s="1125"/>
      <c r="GH881" s="1125"/>
      <c r="GI881" s="1125"/>
      <c r="GJ881" s="1125"/>
      <c r="GK881" s="1125"/>
      <c r="GL881" s="1125"/>
      <c r="GM881" s="1125"/>
      <c r="GN881" s="1125"/>
      <c r="GO881" s="1125"/>
      <c r="GP881" s="1125"/>
      <c r="GQ881" s="1125"/>
      <c r="GR881" s="1125"/>
      <c r="GS881" s="1125"/>
      <c r="GT881" s="1125"/>
      <c r="GU881" s="1125"/>
    </row>
    <row r="882" spans="1:203" s="1426" customFormat="1" ht="14.25" customHeight="1" x14ac:dyDescent="0.2">
      <c r="A882" s="1415"/>
      <c r="C882" s="1427"/>
      <c r="D882" s="1417"/>
      <c r="E882" s="1418"/>
      <c r="F882" s="1419"/>
      <c r="G882" s="1418"/>
      <c r="H882" s="1419"/>
      <c r="I882" s="1419"/>
      <c r="J882" s="1419"/>
      <c r="K882" s="1417"/>
      <c r="L882" s="1420"/>
      <c r="M882" s="1417"/>
      <c r="N882" s="1420"/>
      <c r="O882" s="1417"/>
      <c r="P882" s="1417"/>
      <c r="Q882" s="1417"/>
      <c r="R882" s="1420"/>
      <c r="S882" s="1417"/>
      <c r="T882" s="1420"/>
      <c r="U882" s="1417"/>
      <c r="V882" s="1417"/>
      <c r="W882" s="1417"/>
      <c r="X882" s="1420"/>
      <c r="Y882" s="1417"/>
      <c r="Z882" s="1420"/>
      <c r="AA882" s="1417"/>
      <c r="AB882" s="1417"/>
      <c r="AC882" s="1417"/>
      <c r="AD882" s="1420"/>
      <c r="AE882" s="1417"/>
      <c r="AF882" s="1420"/>
      <c r="AG882" s="1417"/>
      <c r="AH882" s="1417"/>
      <c r="AI882" s="1417"/>
      <c r="AJ882" s="1420"/>
      <c r="AK882" s="1417"/>
      <c r="AL882" s="1420"/>
      <c r="AM882" s="1417"/>
      <c r="AN882" s="1417"/>
      <c r="AO882" s="1417"/>
      <c r="AP882" s="1420"/>
      <c r="AQ882" s="1417"/>
      <c r="AR882" s="1420"/>
      <c r="AS882" s="1417"/>
      <c r="AT882" s="1417"/>
      <c r="AU882" s="1417"/>
      <c r="AV882" s="1420"/>
      <c r="AW882" s="1417"/>
      <c r="AX882" s="1420"/>
      <c r="AY882" s="1417"/>
      <c r="AZ882" s="1417"/>
      <c r="BA882" s="1417"/>
      <c r="BB882" s="1418"/>
      <c r="BC882" s="1419"/>
      <c r="BD882" s="1418"/>
      <c r="BE882" s="1419"/>
      <c r="BF882" s="1419"/>
      <c r="BG882" s="1419"/>
      <c r="BH882" s="1417"/>
      <c r="BI882" s="1418"/>
      <c r="BJ882" s="1419"/>
      <c r="BK882" s="1418"/>
      <c r="BL882" s="1419"/>
      <c r="BM882" s="1419"/>
      <c r="BN882" s="1417"/>
      <c r="BO882" s="1418"/>
      <c r="BP882" s="1419"/>
      <c r="BQ882" s="1418"/>
      <c r="BR882" s="1419"/>
      <c r="BS882" s="1419"/>
      <c r="BT882" s="1125"/>
      <c r="BU882" s="1125"/>
      <c r="BV882" s="1125"/>
      <c r="BW882" s="1125"/>
      <c r="BX882" s="1125"/>
      <c r="BY882" s="1125"/>
      <c r="BZ882" s="1125"/>
      <c r="CA882" s="1125"/>
      <c r="CB882" s="1125"/>
      <c r="CC882" s="1125"/>
      <c r="CD882" s="1125"/>
      <c r="CE882" s="1125"/>
      <c r="CF882" s="1125"/>
      <c r="CG882" s="1125"/>
      <c r="CH882" s="1125"/>
      <c r="CI882" s="1125"/>
      <c r="CJ882" s="1125"/>
      <c r="CK882" s="1125"/>
      <c r="CL882" s="1125"/>
      <c r="CM882" s="1125"/>
      <c r="CN882" s="1125"/>
      <c r="CO882" s="1125"/>
      <c r="CP882" s="1125"/>
      <c r="CQ882" s="1125"/>
      <c r="CR882" s="1125"/>
      <c r="CS882" s="1125"/>
      <c r="CT882" s="1125"/>
      <c r="CU882" s="1125"/>
      <c r="CV882" s="1125"/>
      <c r="CW882" s="1125"/>
      <c r="CX882" s="1125"/>
      <c r="CY882" s="1125"/>
      <c r="CZ882" s="1125"/>
      <c r="DA882" s="1125"/>
      <c r="DB882" s="1125"/>
      <c r="DC882" s="1125"/>
      <c r="DD882" s="1125"/>
      <c r="DE882" s="1125"/>
      <c r="DF882" s="1125"/>
      <c r="DG882" s="1125"/>
      <c r="DH882" s="1125"/>
      <c r="DI882" s="1125"/>
      <c r="DJ882" s="1125"/>
      <c r="DK882" s="1125"/>
      <c r="DL882" s="1125"/>
      <c r="DM882" s="1125"/>
      <c r="DN882" s="1125"/>
      <c r="DO882" s="1125"/>
      <c r="DP882" s="1125"/>
      <c r="DQ882" s="1125"/>
      <c r="DR882" s="1125"/>
      <c r="DS882" s="1125"/>
      <c r="DT882" s="1125"/>
      <c r="DU882" s="1125"/>
      <c r="DV882" s="1125"/>
      <c r="DW882" s="1125"/>
      <c r="DX882" s="1125"/>
      <c r="DY882" s="1125"/>
      <c r="DZ882" s="1125"/>
      <c r="EA882" s="1125"/>
      <c r="EB882" s="1125"/>
      <c r="EC882" s="1125"/>
      <c r="ED882" s="1125"/>
      <c r="EE882" s="1125"/>
      <c r="EF882" s="1125"/>
      <c r="EG882" s="1125"/>
      <c r="EH882" s="1125"/>
      <c r="EI882" s="1125"/>
      <c r="EJ882" s="1125"/>
      <c r="EK882" s="1125"/>
      <c r="EL882" s="1125"/>
      <c r="EM882" s="1125"/>
      <c r="EN882" s="1125"/>
      <c r="EO882" s="1125"/>
      <c r="EP882" s="1125"/>
      <c r="EQ882" s="1125"/>
      <c r="ER882" s="1125"/>
      <c r="ES882" s="1125"/>
      <c r="ET882" s="1125"/>
      <c r="EU882" s="1125"/>
      <c r="EV882" s="1125"/>
      <c r="EW882" s="1125"/>
      <c r="EX882" s="1125"/>
      <c r="EY882" s="1125"/>
      <c r="EZ882" s="1125"/>
      <c r="FA882" s="1125"/>
      <c r="FB882" s="1125"/>
      <c r="FC882" s="1125"/>
      <c r="FD882" s="1125"/>
      <c r="FE882" s="1125"/>
      <c r="FF882" s="1125"/>
      <c r="FG882" s="1125"/>
      <c r="FH882" s="1125"/>
      <c r="FI882" s="1125"/>
      <c r="FJ882" s="1125"/>
      <c r="FK882" s="1125"/>
      <c r="FL882" s="1125"/>
      <c r="FM882" s="1125"/>
      <c r="FN882" s="1125"/>
      <c r="FO882" s="1125"/>
      <c r="FP882" s="1125"/>
      <c r="FQ882" s="1125"/>
      <c r="FR882" s="1125"/>
      <c r="FS882" s="1125"/>
      <c r="FT882" s="1125"/>
      <c r="FU882" s="1125"/>
      <c r="FV882" s="1125"/>
      <c r="FW882" s="1125"/>
      <c r="FX882" s="1125"/>
      <c r="FY882" s="1125"/>
      <c r="FZ882" s="1125"/>
      <c r="GA882" s="1125"/>
      <c r="GB882" s="1125"/>
      <c r="GC882" s="1125"/>
      <c r="GD882" s="1125"/>
      <c r="GE882" s="1125"/>
      <c r="GF882" s="1125"/>
      <c r="GG882" s="1125"/>
      <c r="GH882" s="1125"/>
      <c r="GI882" s="1125"/>
      <c r="GJ882" s="1125"/>
      <c r="GK882" s="1125"/>
      <c r="GL882" s="1125"/>
      <c r="GM882" s="1125"/>
      <c r="GN882" s="1125"/>
      <c r="GO882" s="1125"/>
      <c r="GP882" s="1125"/>
      <c r="GQ882" s="1125"/>
      <c r="GR882" s="1125"/>
      <c r="GS882" s="1125"/>
      <c r="GT882" s="1125"/>
      <c r="GU882" s="1125"/>
    </row>
    <row r="883" spans="1:203" s="1426" customFormat="1" ht="14.25" customHeight="1" x14ac:dyDescent="0.2">
      <c r="A883" s="1415"/>
      <c r="C883" s="1427"/>
      <c r="D883" s="1417"/>
      <c r="E883" s="1418"/>
      <c r="F883" s="1419"/>
      <c r="G883" s="1418"/>
      <c r="H883" s="1419"/>
      <c r="I883" s="1419"/>
      <c r="J883" s="1419"/>
      <c r="K883" s="1417"/>
      <c r="L883" s="1420"/>
      <c r="M883" s="1417"/>
      <c r="N883" s="1420"/>
      <c r="O883" s="1417"/>
      <c r="P883" s="1417"/>
      <c r="Q883" s="1417"/>
      <c r="R883" s="1420"/>
      <c r="S883" s="1417"/>
      <c r="T883" s="1420"/>
      <c r="U883" s="1417"/>
      <c r="V883" s="1417"/>
      <c r="W883" s="1417"/>
      <c r="X883" s="1420"/>
      <c r="Y883" s="1417"/>
      <c r="Z883" s="1420"/>
      <c r="AA883" s="1417"/>
      <c r="AB883" s="1417"/>
      <c r="AC883" s="1417"/>
      <c r="AD883" s="1420"/>
      <c r="AE883" s="1417"/>
      <c r="AF883" s="1420"/>
      <c r="AG883" s="1417"/>
      <c r="AH883" s="1417"/>
      <c r="AI883" s="1417"/>
      <c r="AJ883" s="1420"/>
      <c r="AK883" s="1417"/>
      <c r="AL883" s="1420"/>
      <c r="AM883" s="1417"/>
      <c r="AN883" s="1417"/>
      <c r="AO883" s="1417"/>
      <c r="AP883" s="1420"/>
      <c r="AQ883" s="1417"/>
      <c r="AR883" s="1420"/>
      <c r="AS883" s="1417"/>
      <c r="AT883" s="1417"/>
      <c r="AU883" s="1417"/>
      <c r="AV883" s="1420"/>
      <c r="AW883" s="1417"/>
      <c r="AX883" s="1420"/>
      <c r="AY883" s="1417"/>
      <c r="AZ883" s="1417"/>
      <c r="BA883" s="1417"/>
      <c r="BB883" s="1418"/>
      <c r="BC883" s="1419"/>
      <c r="BD883" s="1418"/>
      <c r="BE883" s="1419"/>
      <c r="BF883" s="1419"/>
      <c r="BG883" s="1419"/>
      <c r="BH883" s="1417"/>
      <c r="BI883" s="1418"/>
      <c r="BJ883" s="1419"/>
      <c r="BK883" s="1418"/>
      <c r="BL883" s="1419"/>
      <c r="BM883" s="1419"/>
      <c r="BN883" s="1417"/>
      <c r="BO883" s="1418"/>
      <c r="BP883" s="1419"/>
      <c r="BQ883" s="1418"/>
      <c r="BR883" s="1419"/>
      <c r="BS883" s="1419"/>
      <c r="BT883" s="1125"/>
      <c r="BU883" s="1125"/>
      <c r="BV883" s="1125"/>
      <c r="BW883" s="1125"/>
      <c r="BX883" s="1125"/>
      <c r="BY883" s="1125"/>
      <c r="BZ883" s="1125"/>
      <c r="CA883" s="1125"/>
      <c r="CB883" s="1125"/>
      <c r="CC883" s="1125"/>
      <c r="CD883" s="1125"/>
      <c r="CE883" s="1125"/>
      <c r="CF883" s="1125"/>
      <c r="CG883" s="1125"/>
      <c r="CH883" s="1125"/>
      <c r="CI883" s="1125"/>
      <c r="CJ883" s="1125"/>
      <c r="CK883" s="1125"/>
      <c r="CL883" s="1125"/>
      <c r="CM883" s="1125"/>
      <c r="CN883" s="1125"/>
      <c r="CO883" s="1125"/>
      <c r="CP883" s="1125"/>
      <c r="CQ883" s="1125"/>
      <c r="CR883" s="1125"/>
      <c r="CS883" s="1125"/>
      <c r="CT883" s="1125"/>
      <c r="CU883" s="1125"/>
      <c r="CV883" s="1125"/>
      <c r="CW883" s="1125"/>
      <c r="CX883" s="1125"/>
      <c r="CY883" s="1125"/>
      <c r="CZ883" s="1125"/>
      <c r="DA883" s="1125"/>
      <c r="DB883" s="1125"/>
      <c r="DC883" s="1125"/>
      <c r="DD883" s="1125"/>
      <c r="DE883" s="1125"/>
      <c r="DF883" s="1125"/>
      <c r="DG883" s="1125"/>
      <c r="DH883" s="1125"/>
      <c r="DI883" s="1125"/>
      <c r="DJ883" s="1125"/>
      <c r="DK883" s="1125"/>
      <c r="DL883" s="1125"/>
      <c r="DM883" s="1125"/>
      <c r="DN883" s="1125"/>
      <c r="DO883" s="1125"/>
      <c r="DP883" s="1125"/>
      <c r="DQ883" s="1125"/>
      <c r="DR883" s="1125"/>
      <c r="DS883" s="1125"/>
      <c r="DT883" s="1125"/>
      <c r="DU883" s="1125"/>
      <c r="DV883" s="1125"/>
      <c r="DW883" s="1125"/>
      <c r="DX883" s="1125"/>
      <c r="DY883" s="1125"/>
      <c r="DZ883" s="1125"/>
      <c r="EA883" s="1125"/>
      <c r="EB883" s="1125"/>
      <c r="EC883" s="1125"/>
      <c r="ED883" s="1125"/>
      <c r="EE883" s="1125"/>
      <c r="EF883" s="1125"/>
      <c r="EG883" s="1125"/>
      <c r="EH883" s="1125"/>
      <c r="EI883" s="1125"/>
      <c r="EJ883" s="1125"/>
      <c r="EK883" s="1125"/>
      <c r="EL883" s="1125"/>
      <c r="EM883" s="1125"/>
      <c r="EN883" s="1125"/>
      <c r="EO883" s="1125"/>
      <c r="EP883" s="1125"/>
      <c r="EQ883" s="1125"/>
      <c r="ER883" s="1125"/>
      <c r="ES883" s="1125"/>
      <c r="ET883" s="1125"/>
      <c r="EU883" s="1125"/>
      <c r="EV883" s="1125"/>
      <c r="EW883" s="1125"/>
      <c r="EX883" s="1125"/>
      <c r="EY883" s="1125"/>
      <c r="EZ883" s="1125"/>
      <c r="FA883" s="1125"/>
      <c r="FB883" s="1125"/>
      <c r="FC883" s="1125"/>
      <c r="FD883" s="1125"/>
      <c r="FE883" s="1125"/>
      <c r="FF883" s="1125"/>
      <c r="FG883" s="1125"/>
      <c r="FH883" s="1125"/>
      <c r="FI883" s="1125"/>
      <c r="FJ883" s="1125"/>
      <c r="FK883" s="1125"/>
      <c r="FL883" s="1125"/>
      <c r="FM883" s="1125"/>
      <c r="FN883" s="1125"/>
      <c r="FO883" s="1125"/>
      <c r="FP883" s="1125"/>
      <c r="FQ883" s="1125"/>
      <c r="FR883" s="1125"/>
      <c r="FS883" s="1125"/>
      <c r="FT883" s="1125"/>
      <c r="FU883" s="1125"/>
      <c r="FV883" s="1125"/>
      <c r="FW883" s="1125"/>
      <c r="FX883" s="1125"/>
      <c r="FY883" s="1125"/>
      <c r="FZ883" s="1125"/>
      <c r="GA883" s="1125"/>
      <c r="GB883" s="1125"/>
      <c r="GC883" s="1125"/>
      <c r="GD883" s="1125"/>
      <c r="GE883" s="1125"/>
      <c r="GF883" s="1125"/>
      <c r="GG883" s="1125"/>
      <c r="GH883" s="1125"/>
      <c r="GI883" s="1125"/>
      <c r="GJ883" s="1125"/>
      <c r="GK883" s="1125"/>
      <c r="GL883" s="1125"/>
      <c r="GM883" s="1125"/>
      <c r="GN883" s="1125"/>
      <c r="GO883" s="1125"/>
      <c r="GP883" s="1125"/>
      <c r="GQ883" s="1125"/>
      <c r="GR883" s="1125"/>
      <c r="GS883" s="1125"/>
      <c r="GT883" s="1125"/>
      <c r="GU883" s="1125"/>
    </row>
    <row r="884" spans="1:203" s="1426" customFormat="1" ht="14.25" customHeight="1" x14ac:dyDescent="0.2">
      <c r="A884" s="1415"/>
      <c r="C884" s="1427"/>
      <c r="D884" s="1417"/>
      <c r="E884" s="1418"/>
      <c r="F884" s="1419"/>
      <c r="G884" s="1418"/>
      <c r="H884" s="1419"/>
      <c r="I884" s="1419"/>
      <c r="J884" s="1419"/>
      <c r="K884" s="1417"/>
      <c r="L884" s="1420"/>
      <c r="M884" s="1417"/>
      <c r="N884" s="1420"/>
      <c r="O884" s="1417"/>
      <c r="P884" s="1417"/>
      <c r="Q884" s="1417"/>
      <c r="R884" s="1420"/>
      <c r="S884" s="1417"/>
      <c r="T884" s="1420"/>
      <c r="U884" s="1417"/>
      <c r="V884" s="1417"/>
      <c r="W884" s="1417"/>
      <c r="X884" s="1420"/>
      <c r="Y884" s="1417"/>
      <c r="Z884" s="1420"/>
      <c r="AA884" s="1417"/>
      <c r="AB884" s="1417"/>
      <c r="AC884" s="1417"/>
      <c r="AD884" s="1420"/>
      <c r="AE884" s="1417"/>
      <c r="AF884" s="1420"/>
      <c r="AG884" s="1417"/>
      <c r="AH884" s="1417"/>
      <c r="AI884" s="1417"/>
      <c r="AJ884" s="1420"/>
      <c r="AK884" s="1417"/>
      <c r="AL884" s="1420"/>
      <c r="AM884" s="1417"/>
      <c r="AN884" s="1417"/>
      <c r="AO884" s="1417"/>
      <c r="AP884" s="1420"/>
      <c r="AQ884" s="1417"/>
      <c r="AR884" s="1420"/>
      <c r="AS884" s="1417"/>
      <c r="AT884" s="1417"/>
      <c r="AU884" s="1417"/>
      <c r="AV884" s="1420"/>
      <c r="AW884" s="1417"/>
      <c r="AX884" s="1420"/>
      <c r="AY884" s="1417"/>
      <c r="AZ884" s="1417"/>
      <c r="BA884" s="1417"/>
      <c r="BB884" s="1418"/>
      <c r="BC884" s="1419"/>
      <c r="BD884" s="1418"/>
      <c r="BE884" s="1419"/>
      <c r="BF884" s="1419"/>
      <c r="BG884" s="1419"/>
      <c r="BH884" s="1417"/>
      <c r="BI884" s="1418"/>
      <c r="BJ884" s="1419"/>
      <c r="BK884" s="1418"/>
      <c r="BL884" s="1419"/>
      <c r="BM884" s="1419"/>
      <c r="BN884" s="1417"/>
      <c r="BO884" s="1418"/>
      <c r="BP884" s="1419"/>
      <c r="BQ884" s="1418"/>
      <c r="BR884" s="1419"/>
      <c r="BS884" s="1419"/>
      <c r="BT884" s="1125"/>
      <c r="BU884" s="1125"/>
      <c r="BV884" s="1125"/>
      <c r="BW884" s="1125"/>
      <c r="BX884" s="1125"/>
      <c r="BY884" s="1125"/>
      <c r="BZ884" s="1125"/>
      <c r="CA884" s="1125"/>
      <c r="CB884" s="1125"/>
      <c r="CC884" s="1125"/>
      <c r="CD884" s="1125"/>
      <c r="CE884" s="1125"/>
      <c r="CF884" s="1125"/>
      <c r="CG884" s="1125"/>
      <c r="CH884" s="1125"/>
      <c r="CI884" s="1125"/>
      <c r="CJ884" s="1125"/>
      <c r="CK884" s="1125"/>
      <c r="CL884" s="1125"/>
      <c r="CM884" s="1125"/>
      <c r="CN884" s="1125"/>
      <c r="CO884" s="1125"/>
      <c r="CP884" s="1125"/>
      <c r="CQ884" s="1125"/>
      <c r="CR884" s="1125"/>
      <c r="CS884" s="1125"/>
      <c r="CT884" s="1125"/>
      <c r="CU884" s="1125"/>
      <c r="CV884" s="1125"/>
      <c r="CW884" s="1125"/>
      <c r="CX884" s="1125"/>
      <c r="CY884" s="1125"/>
      <c r="CZ884" s="1125"/>
      <c r="DA884" s="1125"/>
      <c r="DB884" s="1125"/>
      <c r="DC884" s="1125"/>
      <c r="DD884" s="1125"/>
      <c r="DE884" s="1125"/>
      <c r="DF884" s="1125"/>
      <c r="DG884" s="1125"/>
      <c r="DH884" s="1125"/>
      <c r="DI884" s="1125"/>
      <c r="DJ884" s="1125"/>
      <c r="DK884" s="1125"/>
      <c r="DL884" s="1125"/>
      <c r="DM884" s="1125"/>
      <c r="DN884" s="1125"/>
      <c r="DO884" s="1125"/>
      <c r="DP884" s="1125"/>
      <c r="DQ884" s="1125"/>
      <c r="DR884" s="1125"/>
      <c r="DS884" s="1125"/>
      <c r="DT884" s="1125"/>
      <c r="DU884" s="1125"/>
      <c r="DV884" s="1125"/>
      <c r="DW884" s="1125"/>
      <c r="DX884" s="1125"/>
      <c r="DY884" s="1125"/>
      <c r="DZ884" s="1125"/>
      <c r="EA884" s="1125"/>
      <c r="EB884" s="1125"/>
      <c r="EC884" s="1125"/>
      <c r="ED884" s="1125"/>
      <c r="EE884" s="1125"/>
      <c r="EF884" s="1125"/>
      <c r="EG884" s="1125"/>
      <c r="EH884" s="1125"/>
      <c r="EI884" s="1125"/>
      <c r="EJ884" s="1125"/>
      <c r="EK884" s="1125"/>
      <c r="EL884" s="1125"/>
      <c r="EM884" s="1125"/>
      <c r="EN884" s="1125"/>
      <c r="EO884" s="1125"/>
      <c r="EP884" s="1125"/>
      <c r="EQ884" s="1125"/>
      <c r="ER884" s="1125"/>
      <c r="ES884" s="1125"/>
      <c r="ET884" s="1125"/>
      <c r="EU884" s="1125"/>
      <c r="EV884" s="1125"/>
      <c r="EW884" s="1125"/>
      <c r="EX884" s="1125"/>
      <c r="EY884" s="1125"/>
      <c r="EZ884" s="1125"/>
      <c r="FA884" s="1125"/>
      <c r="FB884" s="1125"/>
      <c r="FC884" s="1125"/>
      <c r="FD884" s="1125"/>
      <c r="FE884" s="1125"/>
      <c r="FF884" s="1125"/>
      <c r="FG884" s="1125"/>
      <c r="FH884" s="1125"/>
      <c r="FI884" s="1125"/>
      <c r="FJ884" s="1125"/>
      <c r="FK884" s="1125"/>
      <c r="FL884" s="1125"/>
      <c r="FM884" s="1125"/>
      <c r="FN884" s="1125"/>
      <c r="FO884" s="1125"/>
      <c r="FP884" s="1125"/>
      <c r="FQ884" s="1125"/>
      <c r="FR884" s="1125"/>
      <c r="FS884" s="1125"/>
      <c r="FT884" s="1125"/>
      <c r="FU884" s="1125"/>
      <c r="FV884" s="1125"/>
      <c r="FW884" s="1125"/>
      <c r="FX884" s="1125"/>
      <c r="FY884" s="1125"/>
      <c r="FZ884" s="1125"/>
      <c r="GA884" s="1125"/>
      <c r="GB884" s="1125"/>
      <c r="GC884" s="1125"/>
      <c r="GD884" s="1125"/>
      <c r="GE884" s="1125"/>
      <c r="GF884" s="1125"/>
      <c r="GG884" s="1125"/>
      <c r="GH884" s="1125"/>
      <c r="GI884" s="1125"/>
      <c r="GJ884" s="1125"/>
      <c r="GK884" s="1125"/>
      <c r="GL884" s="1125"/>
      <c r="GM884" s="1125"/>
      <c r="GN884" s="1125"/>
      <c r="GO884" s="1125"/>
      <c r="GP884" s="1125"/>
      <c r="GQ884" s="1125"/>
      <c r="GR884" s="1125"/>
      <c r="GS884" s="1125"/>
      <c r="GT884" s="1125"/>
      <c r="GU884" s="1125"/>
    </row>
    <row r="885" spans="1:203" s="1426" customFormat="1" ht="14.25" customHeight="1" x14ac:dyDescent="0.2">
      <c r="A885" s="1415"/>
      <c r="C885" s="1427"/>
      <c r="D885" s="1417"/>
      <c r="E885" s="1418"/>
      <c r="F885" s="1419"/>
      <c r="G885" s="1418"/>
      <c r="H885" s="1419"/>
      <c r="I885" s="1419"/>
      <c r="J885" s="1419"/>
      <c r="K885" s="1417"/>
      <c r="L885" s="1420"/>
      <c r="M885" s="1417"/>
      <c r="N885" s="1420"/>
      <c r="O885" s="1417"/>
      <c r="P885" s="1417"/>
      <c r="Q885" s="1417"/>
      <c r="R885" s="1420"/>
      <c r="S885" s="1417"/>
      <c r="T885" s="1420"/>
      <c r="U885" s="1417"/>
      <c r="V885" s="1417"/>
      <c r="W885" s="1417"/>
      <c r="X885" s="1420"/>
      <c r="Y885" s="1417"/>
      <c r="Z885" s="1420"/>
      <c r="AA885" s="1417"/>
      <c r="AB885" s="1417"/>
      <c r="AC885" s="1417"/>
      <c r="AD885" s="1420"/>
      <c r="AE885" s="1417"/>
      <c r="AF885" s="1420"/>
      <c r="AG885" s="1417"/>
      <c r="AH885" s="1417"/>
      <c r="AI885" s="1417"/>
      <c r="AJ885" s="1420"/>
      <c r="AK885" s="1417"/>
      <c r="AL885" s="1420"/>
      <c r="AM885" s="1417"/>
      <c r="AN885" s="1417"/>
      <c r="AO885" s="1417"/>
      <c r="AP885" s="1420"/>
      <c r="AQ885" s="1417"/>
      <c r="AR885" s="1420"/>
      <c r="AS885" s="1417"/>
      <c r="AT885" s="1417"/>
      <c r="AU885" s="1417"/>
      <c r="AV885" s="1420"/>
      <c r="AW885" s="1417"/>
      <c r="AX885" s="1420"/>
      <c r="AY885" s="1417"/>
      <c r="AZ885" s="1417"/>
      <c r="BA885" s="1417"/>
      <c r="BB885" s="1418"/>
      <c r="BC885" s="1419"/>
      <c r="BD885" s="1418"/>
      <c r="BE885" s="1419"/>
      <c r="BF885" s="1419"/>
      <c r="BG885" s="1419"/>
      <c r="BH885" s="1417"/>
      <c r="BI885" s="1418"/>
      <c r="BJ885" s="1419"/>
      <c r="BK885" s="1418"/>
      <c r="BL885" s="1419"/>
      <c r="BM885" s="1419"/>
      <c r="BN885" s="1417"/>
      <c r="BO885" s="1418"/>
      <c r="BP885" s="1419"/>
      <c r="BQ885" s="1418"/>
      <c r="BR885" s="1419"/>
      <c r="BS885" s="1419"/>
      <c r="BT885" s="1125"/>
      <c r="BU885" s="1125"/>
      <c r="BV885" s="1125"/>
      <c r="BW885" s="1125"/>
      <c r="BX885" s="1125"/>
      <c r="BY885" s="1125"/>
      <c r="BZ885" s="1125"/>
      <c r="CA885" s="1125"/>
      <c r="CB885" s="1125"/>
      <c r="CC885" s="1125"/>
      <c r="CD885" s="1125"/>
      <c r="CE885" s="1125"/>
      <c r="CF885" s="1125"/>
      <c r="CG885" s="1125"/>
      <c r="CH885" s="1125"/>
      <c r="CI885" s="1125"/>
      <c r="CJ885" s="1125"/>
      <c r="CK885" s="1125"/>
      <c r="CL885" s="1125"/>
      <c r="CM885" s="1125"/>
      <c r="CN885" s="1125"/>
      <c r="CO885" s="1125"/>
      <c r="CP885" s="1125"/>
      <c r="CQ885" s="1125"/>
      <c r="CR885" s="1125"/>
      <c r="CS885" s="1125"/>
      <c r="CT885" s="1125"/>
      <c r="CU885" s="1125"/>
      <c r="CV885" s="1125"/>
      <c r="CW885" s="1125"/>
      <c r="CX885" s="1125"/>
      <c r="CY885" s="1125"/>
      <c r="CZ885" s="1125"/>
      <c r="DA885" s="1125"/>
      <c r="DB885" s="1125"/>
      <c r="DC885" s="1125"/>
      <c r="DD885" s="1125"/>
      <c r="DE885" s="1125"/>
      <c r="DF885" s="1125"/>
      <c r="DG885" s="1125"/>
      <c r="DH885" s="1125"/>
      <c r="DI885" s="1125"/>
      <c r="DJ885" s="1125"/>
      <c r="DK885" s="1125"/>
      <c r="DL885" s="1125"/>
      <c r="DM885" s="1125"/>
      <c r="DN885" s="1125"/>
      <c r="DO885" s="1125"/>
      <c r="DP885" s="1125"/>
      <c r="DQ885" s="1125"/>
      <c r="DR885" s="1125"/>
      <c r="DS885" s="1125"/>
      <c r="DT885" s="1125"/>
      <c r="DU885" s="1125"/>
      <c r="DV885" s="1125"/>
      <c r="DW885" s="1125"/>
      <c r="DX885" s="1125"/>
      <c r="DY885" s="1125"/>
      <c r="DZ885" s="1125"/>
      <c r="EA885" s="1125"/>
      <c r="EB885" s="1125"/>
      <c r="EC885" s="1125"/>
      <c r="ED885" s="1125"/>
      <c r="EE885" s="1125"/>
      <c r="EF885" s="1125"/>
      <c r="EG885" s="1125"/>
      <c r="EH885" s="1125"/>
      <c r="EI885" s="1125"/>
      <c r="EJ885" s="1125"/>
      <c r="EK885" s="1125"/>
      <c r="EL885" s="1125"/>
      <c r="EM885" s="1125"/>
      <c r="EN885" s="1125"/>
      <c r="EO885" s="1125"/>
      <c r="EP885" s="1125"/>
      <c r="EQ885" s="1125"/>
      <c r="ER885" s="1125"/>
      <c r="ES885" s="1125"/>
      <c r="ET885" s="1125"/>
      <c r="EU885" s="1125"/>
      <c r="EV885" s="1125"/>
      <c r="EW885" s="1125"/>
      <c r="EX885" s="1125"/>
      <c r="EY885" s="1125"/>
      <c r="EZ885" s="1125"/>
      <c r="FA885" s="1125"/>
      <c r="FB885" s="1125"/>
      <c r="FC885" s="1125"/>
      <c r="FD885" s="1125"/>
      <c r="FE885" s="1125"/>
      <c r="FF885" s="1125"/>
      <c r="FG885" s="1125"/>
      <c r="FH885" s="1125"/>
      <c r="FI885" s="1125"/>
      <c r="FJ885" s="1125"/>
      <c r="FK885" s="1125"/>
      <c r="FL885" s="1125"/>
      <c r="FM885" s="1125"/>
      <c r="FN885" s="1125"/>
      <c r="FO885" s="1125"/>
      <c r="FP885" s="1125"/>
      <c r="FQ885" s="1125"/>
      <c r="FR885" s="1125"/>
      <c r="FS885" s="1125"/>
      <c r="FT885" s="1125"/>
      <c r="FU885" s="1125"/>
      <c r="FV885" s="1125"/>
      <c r="FW885" s="1125"/>
      <c r="FX885" s="1125"/>
      <c r="FY885" s="1125"/>
      <c r="FZ885" s="1125"/>
      <c r="GA885" s="1125"/>
      <c r="GB885" s="1125"/>
      <c r="GC885" s="1125"/>
      <c r="GD885" s="1125"/>
      <c r="GE885" s="1125"/>
      <c r="GF885" s="1125"/>
      <c r="GG885" s="1125"/>
      <c r="GH885" s="1125"/>
      <c r="GI885" s="1125"/>
      <c r="GJ885" s="1125"/>
      <c r="GK885" s="1125"/>
      <c r="GL885" s="1125"/>
      <c r="GM885" s="1125"/>
      <c r="GN885" s="1125"/>
      <c r="GO885" s="1125"/>
      <c r="GP885" s="1125"/>
      <c r="GQ885" s="1125"/>
      <c r="GR885" s="1125"/>
      <c r="GS885" s="1125"/>
      <c r="GT885" s="1125"/>
      <c r="GU885" s="1125"/>
    </row>
    <row r="886" spans="1:203" s="1426" customFormat="1" ht="14.25" customHeight="1" x14ac:dyDescent="0.2">
      <c r="A886" s="1415"/>
      <c r="C886" s="1427"/>
      <c r="D886" s="1417"/>
      <c r="E886" s="1418"/>
      <c r="F886" s="1419"/>
      <c r="G886" s="1418"/>
      <c r="H886" s="1419"/>
      <c r="I886" s="1419"/>
      <c r="J886" s="1419"/>
      <c r="K886" s="1417"/>
      <c r="L886" s="1420"/>
      <c r="M886" s="1417"/>
      <c r="N886" s="1420"/>
      <c r="O886" s="1417"/>
      <c r="P886" s="1417"/>
      <c r="Q886" s="1417"/>
      <c r="R886" s="1420"/>
      <c r="S886" s="1417"/>
      <c r="T886" s="1420"/>
      <c r="U886" s="1417"/>
      <c r="V886" s="1417"/>
      <c r="W886" s="1417"/>
      <c r="X886" s="1420"/>
      <c r="Y886" s="1417"/>
      <c r="Z886" s="1420"/>
      <c r="AA886" s="1417"/>
      <c r="AB886" s="1417"/>
      <c r="AC886" s="1417"/>
      <c r="AD886" s="1420"/>
      <c r="AE886" s="1417"/>
      <c r="AF886" s="1420"/>
      <c r="AG886" s="1417"/>
      <c r="AH886" s="1417"/>
      <c r="AI886" s="1417"/>
      <c r="AJ886" s="1420"/>
      <c r="AK886" s="1417"/>
      <c r="AL886" s="1420"/>
      <c r="AM886" s="1417"/>
      <c r="AN886" s="1417"/>
      <c r="AO886" s="1417"/>
      <c r="AP886" s="1420"/>
      <c r="AQ886" s="1417"/>
      <c r="AR886" s="1420"/>
      <c r="AS886" s="1417"/>
      <c r="AT886" s="1417"/>
      <c r="AU886" s="1417"/>
      <c r="AV886" s="1420"/>
      <c r="AW886" s="1417"/>
      <c r="AX886" s="1420"/>
      <c r="AY886" s="1417"/>
      <c r="AZ886" s="1417"/>
      <c r="BA886" s="1417"/>
      <c r="BB886" s="1418"/>
      <c r="BC886" s="1419"/>
      <c r="BD886" s="1418"/>
      <c r="BE886" s="1419"/>
      <c r="BF886" s="1419"/>
      <c r="BG886" s="1419"/>
      <c r="BH886" s="1417"/>
      <c r="BI886" s="1418"/>
      <c r="BJ886" s="1419"/>
      <c r="BK886" s="1418"/>
      <c r="BL886" s="1419"/>
      <c r="BM886" s="1419"/>
      <c r="BN886" s="1417"/>
      <c r="BO886" s="1418"/>
      <c r="BP886" s="1419"/>
      <c r="BQ886" s="1418"/>
      <c r="BR886" s="1419"/>
      <c r="BS886" s="1419"/>
      <c r="BT886" s="1125"/>
      <c r="BU886" s="1125"/>
      <c r="BV886" s="1125"/>
      <c r="BW886" s="1125"/>
      <c r="BX886" s="1125"/>
      <c r="BY886" s="1125"/>
      <c r="BZ886" s="1125"/>
      <c r="CA886" s="1125"/>
      <c r="CB886" s="1125"/>
      <c r="CC886" s="1125"/>
      <c r="CD886" s="1125"/>
      <c r="CE886" s="1125"/>
      <c r="CF886" s="1125"/>
      <c r="CG886" s="1125"/>
      <c r="CH886" s="1125"/>
      <c r="CI886" s="1125"/>
      <c r="CJ886" s="1125"/>
      <c r="CK886" s="1125"/>
      <c r="CL886" s="1125"/>
      <c r="CM886" s="1125"/>
      <c r="CN886" s="1125"/>
      <c r="CO886" s="1125"/>
      <c r="CP886" s="1125"/>
      <c r="CQ886" s="1125"/>
      <c r="CR886" s="1125"/>
      <c r="CS886" s="1125"/>
      <c r="CT886" s="1125"/>
      <c r="CU886" s="1125"/>
      <c r="CV886" s="1125"/>
      <c r="CW886" s="1125"/>
      <c r="CX886" s="1125"/>
      <c r="CY886" s="1125"/>
      <c r="CZ886" s="1125"/>
      <c r="DA886" s="1125"/>
      <c r="DB886" s="1125"/>
      <c r="DC886" s="1125"/>
      <c r="DD886" s="1125"/>
      <c r="DE886" s="1125"/>
      <c r="DF886" s="1125"/>
      <c r="DG886" s="1125"/>
      <c r="DH886" s="1125"/>
      <c r="DI886" s="1125"/>
      <c r="DJ886" s="1125"/>
      <c r="DK886" s="1125"/>
      <c r="DL886" s="1125"/>
      <c r="DM886" s="1125"/>
      <c r="DN886" s="1125"/>
      <c r="DO886" s="1125"/>
      <c r="DP886" s="1125"/>
      <c r="DQ886" s="1125"/>
      <c r="DR886" s="1125"/>
      <c r="DS886" s="1125"/>
      <c r="DT886" s="1125"/>
      <c r="DU886" s="1125"/>
      <c r="DV886" s="1125"/>
      <c r="DW886" s="1125"/>
      <c r="DX886" s="1125"/>
      <c r="DY886" s="1125"/>
      <c r="DZ886" s="1125"/>
      <c r="EA886" s="1125"/>
      <c r="EB886" s="1125"/>
      <c r="EC886" s="1125"/>
      <c r="ED886" s="1125"/>
      <c r="EE886" s="1125"/>
      <c r="EF886" s="1125"/>
      <c r="EG886" s="1125"/>
      <c r="EH886" s="1125"/>
      <c r="EI886" s="1125"/>
      <c r="EJ886" s="1125"/>
      <c r="EK886" s="1125"/>
      <c r="EL886" s="1125"/>
      <c r="EM886" s="1125"/>
      <c r="EN886" s="1125"/>
      <c r="EO886" s="1125"/>
      <c r="EP886" s="1125"/>
      <c r="EQ886" s="1125"/>
      <c r="ER886" s="1125"/>
      <c r="ES886" s="1125"/>
      <c r="ET886" s="1125"/>
      <c r="EU886" s="1125"/>
      <c r="EV886" s="1125"/>
      <c r="EW886" s="1125"/>
      <c r="EX886" s="1125"/>
      <c r="EY886" s="1125"/>
      <c r="EZ886" s="1125"/>
      <c r="FA886" s="1125"/>
      <c r="FB886" s="1125"/>
      <c r="FC886" s="1125"/>
      <c r="FD886" s="1125"/>
      <c r="FE886" s="1125"/>
      <c r="FF886" s="1125"/>
      <c r="FG886" s="1125"/>
      <c r="FH886" s="1125"/>
      <c r="FI886" s="1125"/>
      <c r="FJ886" s="1125"/>
      <c r="FK886" s="1125"/>
      <c r="FL886" s="1125"/>
      <c r="FM886" s="1125"/>
      <c r="FN886" s="1125"/>
      <c r="FO886" s="1125"/>
      <c r="FP886" s="1125"/>
      <c r="FQ886" s="1125"/>
      <c r="FR886" s="1125"/>
      <c r="FS886" s="1125"/>
      <c r="FT886" s="1125"/>
      <c r="FU886" s="1125"/>
      <c r="FV886" s="1125"/>
      <c r="FW886" s="1125"/>
      <c r="FX886" s="1125"/>
      <c r="FY886" s="1125"/>
      <c r="FZ886" s="1125"/>
      <c r="GA886" s="1125"/>
      <c r="GB886" s="1125"/>
      <c r="GC886" s="1125"/>
      <c r="GD886" s="1125"/>
      <c r="GE886" s="1125"/>
      <c r="GF886" s="1125"/>
      <c r="GG886" s="1125"/>
      <c r="GH886" s="1125"/>
      <c r="GI886" s="1125"/>
      <c r="GJ886" s="1125"/>
      <c r="GK886" s="1125"/>
      <c r="GL886" s="1125"/>
      <c r="GM886" s="1125"/>
      <c r="GN886" s="1125"/>
      <c r="GO886" s="1125"/>
      <c r="GP886" s="1125"/>
      <c r="GQ886" s="1125"/>
      <c r="GR886" s="1125"/>
      <c r="GS886" s="1125"/>
      <c r="GT886" s="1125"/>
      <c r="GU886" s="1125"/>
    </row>
    <row r="887" spans="1:203" s="1426" customFormat="1" ht="14.25" customHeight="1" x14ac:dyDescent="0.2">
      <c r="A887" s="1415"/>
      <c r="C887" s="1427"/>
      <c r="D887" s="1417"/>
      <c r="E887" s="1418"/>
      <c r="F887" s="1419"/>
      <c r="G887" s="1418"/>
      <c r="H887" s="1419"/>
      <c r="I887" s="1419"/>
      <c r="J887" s="1419"/>
      <c r="K887" s="1417"/>
      <c r="L887" s="1420"/>
      <c r="M887" s="1417"/>
      <c r="N887" s="1420"/>
      <c r="O887" s="1417"/>
      <c r="P887" s="1417"/>
      <c r="Q887" s="1417"/>
      <c r="R887" s="1420"/>
      <c r="S887" s="1417"/>
      <c r="T887" s="1420"/>
      <c r="U887" s="1417"/>
      <c r="V887" s="1417"/>
      <c r="W887" s="1417"/>
      <c r="X887" s="1420"/>
      <c r="Y887" s="1417"/>
      <c r="Z887" s="1420"/>
      <c r="AA887" s="1417"/>
      <c r="AB887" s="1417"/>
      <c r="AC887" s="1417"/>
      <c r="AD887" s="1420"/>
      <c r="AE887" s="1417"/>
      <c r="AF887" s="1420"/>
      <c r="AG887" s="1417"/>
      <c r="AH887" s="1417"/>
      <c r="AI887" s="1417"/>
      <c r="AJ887" s="1420"/>
      <c r="AK887" s="1417"/>
      <c r="AL887" s="1420"/>
      <c r="AM887" s="1417"/>
      <c r="AN887" s="1417"/>
      <c r="AO887" s="1417"/>
      <c r="AP887" s="1420"/>
      <c r="AQ887" s="1417"/>
      <c r="AR887" s="1420"/>
      <c r="AS887" s="1417"/>
      <c r="AT887" s="1417"/>
      <c r="AU887" s="1417"/>
      <c r="AV887" s="1420"/>
      <c r="AW887" s="1417"/>
      <c r="AX887" s="1420"/>
      <c r="AY887" s="1417"/>
      <c r="AZ887" s="1417"/>
      <c r="BA887" s="1417"/>
      <c r="BB887" s="1418"/>
      <c r="BC887" s="1419"/>
      <c r="BD887" s="1418"/>
      <c r="BE887" s="1419"/>
      <c r="BF887" s="1419"/>
      <c r="BG887" s="1419"/>
      <c r="BH887" s="1417"/>
      <c r="BI887" s="1418"/>
      <c r="BJ887" s="1419"/>
      <c r="BK887" s="1418"/>
      <c r="BL887" s="1419"/>
      <c r="BM887" s="1419"/>
      <c r="BN887" s="1417"/>
      <c r="BO887" s="1418"/>
      <c r="BP887" s="1419"/>
      <c r="BQ887" s="1418"/>
      <c r="BR887" s="1419"/>
      <c r="BS887" s="1419"/>
      <c r="BT887" s="1125"/>
      <c r="BU887" s="1125"/>
      <c r="BV887" s="1125"/>
      <c r="BW887" s="1125"/>
      <c r="BX887" s="1125"/>
      <c r="BY887" s="1125"/>
      <c r="BZ887" s="1125"/>
      <c r="CA887" s="1125"/>
      <c r="CB887" s="1125"/>
      <c r="CC887" s="1125"/>
      <c r="CD887" s="1125"/>
      <c r="CE887" s="1125"/>
      <c r="CF887" s="1125"/>
      <c r="CG887" s="1125"/>
      <c r="CH887" s="1125"/>
      <c r="CI887" s="1125"/>
      <c r="CJ887" s="1125"/>
      <c r="CK887" s="1125"/>
      <c r="CL887" s="1125"/>
      <c r="CM887" s="1125"/>
      <c r="CN887" s="1125"/>
      <c r="CO887" s="1125"/>
      <c r="CP887" s="1125"/>
      <c r="CQ887" s="1125"/>
      <c r="CR887" s="1125"/>
      <c r="CS887" s="1125"/>
      <c r="CT887" s="1125"/>
      <c r="CU887" s="1125"/>
      <c r="CV887" s="1125"/>
      <c r="CW887" s="1125"/>
      <c r="CX887" s="1125"/>
      <c r="CY887" s="1125"/>
      <c r="CZ887" s="1125"/>
      <c r="DA887" s="1125"/>
      <c r="DB887" s="1125"/>
      <c r="DC887" s="1125"/>
      <c r="DD887" s="1125"/>
      <c r="DE887" s="1125"/>
      <c r="DF887" s="1125"/>
      <c r="DG887" s="1125"/>
      <c r="DH887" s="1125"/>
      <c r="DI887" s="1125"/>
      <c r="DJ887" s="1125"/>
      <c r="DK887" s="1125"/>
      <c r="DL887" s="1125"/>
      <c r="DM887" s="1125"/>
      <c r="DN887" s="1125"/>
      <c r="DO887" s="1125"/>
      <c r="DP887" s="1125"/>
      <c r="DQ887" s="1125"/>
      <c r="DR887" s="1125"/>
      <c r="DS887" s="1125"/>
      <c r="DT887" s="1125"/>
      <c r="DU887" s="1125"/>
      <c r="DV887" s="1125"/>
      <c r="DW887" s="1125"/>
      <c r="DX887" s="1125"/>
      <c r="DY887" s="1125"/>
      <c r="DZ887" s="1125"/>
      <c r="EA887" s="1125"/>
      <c r="EB887" s="1125"/>
      <c r="EC887" s="1125"/>
      <c r="ED887" s="1125"/>
      <c r="EE887" s="1125"/>
      <c r="EF887" s="1125"/>
      <c r="EG887" s="1125"/>
      <c r="EH887" s="1125"/>
      <c r="EI887" s="1125"/>
      <c r="EJ887" s="1125"/>
      <c r="EK887" s="1125"/>
      <c r="EL887" s="1125"/>
      <c r="EM887" s="1125"/>
      <c r="EN887" s="1125"/>
      <c r="EO887" s="1125"/>
      <c r="EP887" s="1125"/>
      <c r="EQ887" s="1125"/>
      <c r="ER887" s="1125"/>
      <c r="ES887" s="1125"/>
      <c r="ET887" s="1125"/>
      <c r="EU887" s="1125"/>
      <c r="EV887" s="1125"/>
      <c r="EW887" s="1125"/>
      <c r="EX887" s="1125"/>
      <c r="EY887" s="1125"/>
      <c r="EZ887" s="1125"/>
      <c r="FA887" s="1125"/>
      <c r="FB887" s="1125"/>
      <c r="FC887" s="1125"/>
      <c r="FD887" s="1125"/>
      <c r="FE887" s="1125"/>
      <c r="FF887" s="1125"/>
      <c r="FG887" s="1125"/>
      <c r="FH887" s="1125"/>
      <c r="FI887" s="1125"/>
      <c r="FJ887" s="1125"/>
      <c r="FK887" s="1125"/>
      <c r="FL887" s="1125"/>
      <c r="FM887" s="1125"/>
      <c r="FN887" s="1125"/>
      <c r="FO887" s="1125"/>
      <c r="FP887" s="1125"/>
      <c r="FQ887" s="1125"/>
      <c r="FR887" s="1125"/>
      <c r="FS887" s="1125"/>
      <c r="FT887" s="1125"/>
      <c r="FU887" s="1125"/>
      <c r="FV887" s="1125"/>
      <c r="FW887" s="1125"/>
      <c r="FX887" s="1125"/>
      <c r="FY887" s="1125"/>
      <c r="FZ887" s="1125"/>
      <c r="GA887" s="1125"/>
      <c r="GB887" s="1125"/>
      <c r="GC887" s="1125"/>
      <c r="GD887" s="1125"/>
      <c r="GE887" s="1125"/>
      <c r="GF887" s="1125"/>
      <c r="GG887" s="1125"/>
      <c r="GH887" s="1125"/>
      <c r="GI887" s="1125"/>
      <c r="GJ887" s="1125"/>
      <c r="GK887" s="1125"/>
      <c r="GL887" s="1125"/>
      <c r="GM887" s="1125"/>
      <c r="GN887" s="1125"/>
      <c r="GO887" s="1125"/>
      <c r="GP887" s="1125"/>
      <c r="GQ887" s="1125"/>
      <c r="GR887" s="1125"/>
      <c r="GS887" s="1125"/>
      <c r="GT887" s="1125"/>
      <c r="GU887" s="1125"/>
    </row>
    <row r="888" spans="1:203" s="1426" customFormat="1" ht="14.25" customHeight="1" x14ac:dyDescent="0.2">
      <c r="A888" s="1415"/>
      <c r="C888" s="1427"/>
      <c r="D888" s="1417"/>
      <c r="E888" s="1418"/>
      <c r="F888" s="1419"/>
      <c r="G888" s="1418"/>
      <c r="H888" s="1419"/>
      <c r="I888" s="1419"/>
      <c r="J888" s="1419"/>
      <c r="K888" s="1417"/>
      <c r="L888" s="1420"/>
      <c r="M888" s="1417"/>
      <c r="N888" s="1420"/>
      <c r="O888" s="1417"/>
      <c r="P888" s="1417"/>
      <c r="Q888" s="1417"/>
      <c r="R888" s="1420"/>
      <c r="S888" s="1417"/>
      <c r="T888" s="1420"/>
      <c r="U888" s="1417"/>
      <c r="V888" s="1417"/>
      <c r="W888" s="1417"/>
      <c r="X888" s="1420"/>
      <c r="Y888" s="1417"/>
      <c r="Z888" s="1420"/>
      <c r="AA888" s="1417"/>
      <c r="AB888" s="1417"/>
      <c r="AC888" s="1417"/>
      <c r="AD888" s="1420"/>
      <c r="AE888" s="1417"/>
      <c r="AF888" s="1420"/>
      <c r="AG888" s="1417"/>
      <c r="AH888" s="1417"/>
      <c r="AI888" s="1417"/>
      <c r="AJ888" s="1420"/>
      <c r="AK888" s="1417"/>
      <c r="AL888" s="1420"/>
      <c r="AM888" s="1417"/>
      <c r="AN888" s="1417"/>
      <c r="AO888" s="1417"/>
      <c r="AP888" s="1420"/>
      <c r="AQ888" s="1417"/>
      <c r="AR888" s="1420"/>
      <c r="AS888" s="1417"/>
      <c r="AT888" s="1417"/>
      <c r="AU888" s="1417"/>
      <c r="AV888" s="1420"/>
      <c r="AW888" s="1417"/>
      <c r="AX888" s="1420"/>
      <c r="AY888" s="1417"/>
      <c r="AZ888" s="1417"/>
      <c r="BA888" s="1417"/>
      <c r="BB888" s="1418"/>
      <c r="BC888" s="1419"/>
      <c r="BD888" s="1418"/>
      <c r="BE888" s="1419"/>
      <c r="BF888" s="1419"/>
      <c r="BG888" s="1419"/>
      <c r="BH888" s="1417"/>
      <c r="BI888" s="1418"/>
      <c r="BJ888" s="1419"/>
      <c r="BK888" s="1418"/>
      <c r="BL888" s="1419"/>
      <c r="BM888" s="1419"/>
      <c r="BN888" s="1417"/>
      <c r="BO888" s="1418"/>
      <c r="BP888" s="1419"/>
      <c r="BQ888" s="1418"/>
      <c r="BR888" s="1419"/>
      <c r="BS888" s="1419"/>
      <c r="BT888" s="1125"/>
      <c r="BU888" s="1125"/>
      <c r="BV888" s="1125"/>
      <c r="BW888" s="1125"/>
      <c r="BX888" s="1125"/>
      <c r="BY888" s="1125"/>
      <c r="BZ888" s="1125"/>
      <c r="CA888" s="1125"/>
      <c r="CB888" s="1125"/>
      <c r="CC888" s="1125"/>
      <c r="CD888" s="1125"/>
      <c r="CE888" s="1125"/>
      <c r="CF888" s="1125"/>
      <c r="CG888" s="1125"/>
      <c r="CH888" s="1125"/>
      <c r="CI888" s="1125"/>
      <c r="CJ888" s="1125"/>
      <c r="CK888" s="1125"/>
      <c r="CL888" s="1125"/>
      <c r="CM888" s="1125"/>
      <c r="CN888" s="1125"/>
      <c r="CO888" s="1125"/>
      <c r="CP888" s="1125"/>
      <c r="CQ888" s="1125"/>
      <c r="CR888" s="1125"/>
      <c r="CS888" s="1125"/>
      <c r="CT888" s="1125"/>
      <c r="CU888" s="1125"/>
      <c r="CV888" s="1125"/>
      <c r="CW888" s="1125"/>
      <c r="CX888" s="1125"/>
      <c r="CY888" s="1125"/>
      <c r="CZ888" s="1125"/>
      <c r="DA888" s="1125"/>
      <c r="DB888" s="1125"/>
      <c r="DC888" s="1125"/>
      <c r="DD888" s="1125"/>
      <c r="DE888" s="1125"/>
      <c r="DF888" s="1125"/>
      <c r="DG888" s="1125"/>
      <c r="DH888" s="1125"/>
      <c r="DI888" s="1125"/>
      <c r="DJ888" s="1125"/>
      <c r="DK888" s="1125"/>
      <c r="DL888" s="1125"/>
      <c r="DM888" s="1125"/>
      <c r="DN888" s="1125"/>
      <c r="DO888" s="1125"/>
      <c r="DP888" s="1125"/>
      <c r="DQ888" s="1125"/>
      <c r="DR888" s="1125"/>
      <c r="DS888" s="1125"/>
      <c r="DT888" s="1125"/>
      <c r="DU888" s="1125"/>
      <c r="DV888" s="1125"/>
      <c r="DW888" s="1125"/>
      <c r="DX888" s="1125"/>
      <c r="DY888" s="1125"/>
      <c r="DZ888" s="1125"/>
      <c r="EA888" s="1125"/>
      <c r="EB888" s="1125"/>
      <c r="EC888" s="1125"/>
      <c r="ED888" s="1125"/>
      <c r="EE888" s="1125"/>
      <c r="EF888" s="1125"/>
      <c r="EG888" s="1125"/>
      <c r="EH888" s="1125"/>
      <c r="EI888" s="1125"/>
      <c r="EJ888" s="1125"/>
      <c r="EK888" s="1125"/>
      <c r="EL888" s="1125"/>
      <c r="EM888" s="1125"/>
      <c r="EN888" s="1125"/>
      <c r="EO888" s="1125"/>
      <c r="EP888" s="1125"/>
      <c r="EQ888" s="1125"/>
      <c r="ER888" s="1125"/>
      <c r="ES888" s="1125"/>
      <c r="ET888" s="1125"/>
      <c r="EU888" s="1125"/>
      <c r="EV888" s="1125"/>
      <c r="EW888" s="1125"/>
      <c r="EX888" s="1125"/>
      <c r="EY888" s="1125"/>
      <c r="EZ888" s="1125"/>
      <c r="FA888" s="1125"/>
      <c r="FB888" s="1125"/>
      <c r="FC888" s="1125"/>
      <c r="FD888" s="1125"/>
      <c r="FE888" s="1125"/>
      <c r="FF888" s="1125"/>
      <c r="FG888" s="1125"/>
      <c r="FH888" s="1125"/>
      <c r="FI888" s="1125"/>
      <c r="FJ888" s="1125"/>
      <c r="FK888" s="1125"/>
      <c r="FL888" s="1125"/>
      <c r="FM888" s="1125"/>
      <c r="FN888" s="1125"/>
      <c r="FO888" s="1125"/>
      <c r="FP888" s="1125"/>
      <c r="FQ888" s="1125"/>
      <c r="FR888" s="1125"/>
      <c r="FS888" s="1125"/>
      <c r="FT888" s="1125"/>
      <c r="FU888" s="1125"/>
      <c r="FV888" s="1125"/>
      <c r="FW888" s="1125"/>
      <c r="FX888" s="1125"/>
      <c r="FY888" s="1125"/>
      <c r="FZ888" s="1125"/>
      <c r="GA888" s="1125"/>
      <c r="GB888" s="1125"/>
      <c r="GC888" s="1125"/>
      <c r="GD888" s="1125"/>
      <c r="GE888" s="1125"/>
      <c r="GF888" s="1125"/>
      <c r="GG888" s="1125"/>
      <c r="GH888" s="1125"/>
      <c r="GI888" s="1125"/>
      <c r="GJ888" s="1125"/>
      <c r="GK888" s="1125"/>
      <c r="GL888" s="1125"/>
      <c r="GM888" s="1125"/>
      <c r="GN888" s="1125"/>
      <c r="GO888" s="1125"/>
      <c r="GP888" s="1125"/>
      <c r="GQ888" s="1125"/>
      <c r="GR888" s="1125"/>
      <c r="GS888" s="1125"/>
      <c r="GT888" s="1125"/>
      <c r="GU888" s="1125"/>
    </row>
    <row r="889" spans="1:203" s="1426" customFormat="1" ht="14.25" customHeight="1" x14ac:dyDescent="0.2">
      <c r="A889" s="1415"/>
      <c r="C889" s="1427"/>
      <c r="D889" s="1417"/>
      <c r="E889" s="1418"/>
      <c r="F889" s="1419"/>
      <c r="G889" s="1418"/>
      <c r="H889" s="1419"/>
      <c r="I889" s="1419"/>
      <c r="J889" s="1419"/>
      <c r="K889" s="1417"/>
      <c r="L889" s="1420"/>
      <c r="M889" s="1417"/>
      <c r="N889" s="1420"/>
      <c r="O889" s="1417"/>
      <c r="P889" s="1417"/>
      <c r="Q889" s="1417"/>
      <c r="R889" s="1420"/>
      <c r="S889" s="1417"/>
      <c r="T889" s="1420"/>
      <c r="U889" s="1417"/>
      <c r="V889" s="1417"/>
      <c r="W889" s="1417"/>
      <c r="X889" s="1420"/>
      <c r="Y889" s="1417"/>
      <c r="Z889" s="1420"/>
      <c r="AA889" s="1417"/>
      <c r="AB889" s="1417"/>
      <c r="AC889" s="1417"/>
      <c r="AD889" s="1420"/>
      <c r="AE889" s="1417"/>
      <c r="AF889" s="1420"/>
      <c r="AG889" s="1417"/>
      <c r="AH889" s="1417"/>
      <c r="AI889" s="1417"/>
      <c r="AJ889" s="1420"/>
      <c r="AK889" s="1417"/>
      <c r="AL889" s="1420"/>
      <c r="AM889" s="1417"/>
      <c r="AN889" s="1417"/>
      <c r="AO889" s="1417"/>
      <c r="AP889" s="1420"/>
      <c r="AQ889" s="1417"/>
      <c r="AR889" s="1420"/>
      <c r="AS889" s="1417"/>
      <c r="AT889" s="1417"/>
      <c r="AU889" s="1417"/>
      <c r="AV889" s="1420"/>
      <c r="AW889" s="1417"/>
      <c r="AX889" s="1420"/>
      <c r="AY889" s="1417"/>
      <c r="AZ889" s="1417"/>
      <c r="BA889" s="1417"/>
      <c r="BB889" s="1418"/>
      <c r="BC889" s="1419"/>
      <c r="BD889" s="1418"/>
      <c r="BE889" s="1419"/>
      <c r="BF889" s="1419"/>
      <c r="BG889" s="1419"/>
      <c r="BH889" s="1417"/>
      <c r="BI889" s="1418"/>
      <c r="BJ889" s="1419"/>
      <c r="BK889" s="1418"/>
      <c r="BL889" s="1419"/>
      <c r="BM889" s="1419"/>
      <c r="BN889" s="1417"/>
      <c r="BO889" s="1418"/>
      <c r="BP889" s="1419"/>
      <c r="BQ889" s="1418"/>
      <c r="BR889" s="1419"/>
      <c r="BS889" s="1419"/>
      <c r="BT889" s="1125"/>
      <c r="BU889" s="1125"/>
      <c r="BV889" s="1125"/>
      <c r="BW889" s="1125"/>
      <c r="BX889" s="1125"/>
      <c r="BY889" s="1125"/>
      <c r="BZ889" s="1125"/>
      <c r="CA889" s="1125"/>
      <c r="CB889" s="1125"/>
      <c r="CC889" s="1125"/>
      <c r="CD889" s="1125"/>
      <c r="CE889" s="1125"/>
      <c r="CF889" s="1125"/>
      <c r="CG889" s="1125"/>
      <c r="CH889" s="1125"/>
      <c r="CI889" s="1125"/>
      <c r="CJ889" s="1125"/>
      <c r="CK889" s="1125"/>
      <c r="CL889" s="1125"/>
      <c r="CM889" s="1125"/>
      <c r="CN889" s="1125"/>
      <c r="CO889" s="1125"/>
      <c r="CP889" s="1125"/>
      <c r="CQ889" s="1125"/>
      <c r="CR889" s="1125"/>
      <c r="CS889" s="1125"/>
      <c r="CT889" s="1125"/>
      <c r="CU889" s="1125"/>
      <c r="CV889" s="1125"/>
      <c r="CW889" s="1125"/>
      <c r="CX889" s="1125"/>
      <c r="CY889" s="1125"/>
      <c r="CZ889" s="1125"/>
      <c r="DA889" s="1125"/>
      <c r="DB889" s="1125"/>
      <c r="DC889" s="1125"/>
      <c r="DD889" s="1125"/>
      <c r="DE889" s="1125"/>
      <c r="DF889" s="1125"/>
      <c r="DG889" s="1125"/>
      <c r="DH889" s="1125"/>
      <c r="DI889" s="1125"/>
      <c r="DJ889" s="1125"/>
      <c r="DK889" s="1125"/>
      <c r="DL889" s="1125"/>
      <c r="DM889" s="1125"/>
      <c r="DN889" s="1125"/>
      <c r="DO889" s="1125"/>
      <c r="DP889" s="1125"/>
      <c r="DQ889" s="1125"/>
      <c r="DR889" s="1125"/>
      <c r="DS889" s="1125"/>
      <c r="DT889" s="1125"/>
      <c r="DU889" s="1125"/>
      <c r="DV889" s="1125"/>
      <c r="DW889" s="1125"/>
      <c r="DX889" s="1125"/>
      <c r="DY889" s="1125"/>
      <c r="DZ889" s="1125"/>
      <c r="EA889" s="1125"/>
      <c r="EB889" s="1125"/>
      <c r="EC889" s="1125"/>
      <c r="ED889" s="1125"/>
      <c r="EE889" s="1125"/>
      <c r="EF889" s="1125"/>
      <c r="EG889" s="1125"/>
      <c r="EH889" s="1125"/>
      <c r="EI889" s="1125"/>
      <c r="EJ889" s="1125"/>
      <c r="EK889" s="1125"/>
      <c r="EL889" s="1125"/>
      <c r="EM889" s="1125"/>
      <c r="EN889" s="1125"/>
      <c r="EO889" s="1125"/>
      <c r="EP889" s="1125"/>
      <c r="EQ889" s="1125"/>
      <c r="ER889" s="1125"/>
      <c r="ES889" s="1125"/>
      <c r="ET889" s="1125"/>
      <c r="EU889" s="1125"/>
      <c r="EV889" s="1125"/>
      <c r="EW889" s="1125"/>
      <c r="EX889" s="1125"/>
      <c r="EY889" s="1125"/>
      <c r="EZ889" s="1125"/>
      <c r="FA889" s="1125"/>
      <c r="FB889" s="1125"/>
      <c r="FC889" s="1125"/>
      <c r="FD889" s="1125"/>
      <c r="FE889" s="1125"/>
      <c r="FF889" s="1125"/>
      <c r="FG889" s="1125"/>
      <c r="FH889" s="1125"/>
      <c r="FI889" s="1125"/>
      <c r="FJ889" s="1125"/>
      <c r="FK889" s="1125"/>
      <c r="FL889" s="1125"/>
      <c r="FM889" s="1125"/>
      <c r="FN889" s="1125"/>
      <c r="FO889" s="1125"/>
      <c r="FP889" s="1125"/>
      <c r="FQ889" s="1125"/>
      <c r="FR889" s="1125"/>
      <c r="FS889" s="1125"/>
      <c r="FT889" s="1125"/>
      <c r="FU889" s="1125"/>
      <c r="FV889" s="1125"/>
      <c r="FW889" s="1125"/>
      <c r="FX889" s="1125"/>
      <c r="FY889" s="1125"/>
      <c r="FZ889" s="1125"/>
      <c r="GA889" s="1125"/>
      <c r="GB889" s="1125"/>
      <c r="GC889" s="1125"/>
      <c r="GD889" s="1125"/>
      <c r="GE889" s="1125"/>
      <c r="GF889" s="1125"/>
      <c r="GG889" s="1125"/>
      <c r="GH889" s="1125"/>
      <c r="GI889" s="1125"/>
      <c r="GJ889" s="1125"/>
      <c r="GK889" s="1125"/>
      <c r="GL889" s="1125"/>
      <c r="GM889" s="1125"/>
      <c r="GN889" s="1125"/>
      <c r="GO889" s="1125"/>
      <c r="GP889" s="1125"/>
      <c r="GQ889" s="1125"/>
      <c r="GR889" s="1125"/>
      <c r="GS889" s="1125"/>
      <c r="GT889" s="1125"/>
      <c r="GU889" s="1125"/>
    </row>
    <row r="890" spans="1:203" s="1426" customFormat="1" ht="14.25" customHeight="1" x14ac:dyDescent="0.2">
      <c r="A890" s="1415"/>
      <c r="C890" s="1427"/>
      <c r="D890" s="1417"/>
      <c r="E890" s="1418"/>
      <c r="F890" s="1419"/>
      <c r="G890" s="1418"/>
      <c r="H890" s="1419"/>
      <c r="I890" s="1419"/>
      <c r="J890" s="1419"/>
      <c r="K890" s="1417"/>
      <c r="L890" s="1420"/>
      <c r="M890" s="1417"/>
      <c r="N890" s="1420"/>
      <c r="O890" s="1417"/>
      <c r="P890" s="1417"/>
      <c r="Q890" s="1417"/>
      <c r="R890" s="1420"/>
      <c r="S890" s="1417"/>
      <c r="T890" s="1420"/>
      <c r="U890" s="1417"/>
      <c r="V890" s="1417"/>
      <c r="W890" s="1417"/>
      <c r="X890" s="1420"/>
      <c r="Y890" s="1417"/>
      <c r="Z890" s="1420"/>
      <c r="AA890" s="1417"/>
      <c r="AB890" s="1417"/>
      <c r="AC890" s="1417"/>
      <c r="AD890" s="1420"/>
      <c r="AE890" s="1417"/>
      <c r="AF890" s="1420"/>
      <c r="AG890" s="1417"/>
      <c r="AH890" s="1417"/>
      <c r="AI890" s="1417"/>
      <c r="AJ890" s="1420"/>
      <c r="AK890" s="1417"/>
      <c r="AL890" s="1420"/>
      <c r="AM890" s="1417"/>
      <c r="AN890" s="1417"/>
      <c r="AO890" s="1417"/>
      <c r="AP890" s="1420"/>
      <c r="AQ890" s="1417"/>
      <c r="AR890" s="1420"/>
      <c r="AS890" s="1417"/>
      <c r="AT890" s="1417"/>
      <c r="AU890" s="1417"/>
      <c r="AV890" s="1420"/>
      <c r="AW890" s="1417"/>
      <c r="AX890" s="1420"/>
      <c r="AY890" s="1417"/>
      <c r="AZ890" s="1417"/>
      <c r="BA890" s="1417"/>
      <c r="BB890" s="1418"/>
      <c r="BC890" s="1419"/>
      <c r="BD890" s="1418"/>
      <c r="BE890" s="1419"/>
      <c r="BF890" s="1419"/>
      <c r="BG890" s="1419"/>
      <c r="BH890" s="1417"/>
      <c r="BI890" s="1418"/>
      <c r="BJ890" s="1419"/>
      <c r="BK890" s="1418"/>
      <c r="BL890" s="1419"/>
      <c r="BM890" s="1419"/>
      <c r="BN890" s="1417"/>
      <c r="BO890" s="1418"/>
      <c r="BP890" s="1419"/>
      <c r="BQ890" s="1418"/>
      <c r="BR890" s="1419"/>
      <c r="BS890" s="1419"/>
      <c r="BT890" s="1125"/>
      <c r="BU890" s="1125"/>
      <c r="BV890" s="1125"/>
      <c r="BW890" s="1125"/>
      <c r="BX890" s="1125"/>
      <c r="BY890" s="1125"/>
      <c r="BZ890" s="1125"/>
      <c r="CA890" s="1125"/>
      <c r="CB890" s="1125"/>
      <c r="CC890" s="1125"/>
      <c r="CD890" s="1125"/>
      <c r="CE890" s="1125"/>
      <c r="CF890" s="1125"/>
      <c r="CG890" s="1125"/>
      <c r="CH890" s="1125"/>
      <c r="CI890" s="1125"/>
      <c r="CJ890" s="1125"/>
      <c r="CK890" s="1125"/>
      <c r="CL890" s="1125"/>
      <c r="CM890" s="1125"/>
      <c r="CN890" s="1125"/>
      <c r="CO890" s="1125"/>
      <c r="CP890" s="1125"/>
      <c r="CQ890" s="1125"/>
      <c r="CR890" s="1125"/>
      <c r="CS890" s="1125"/>
      <c r="CT890" s="1125"/>
      <c r="CU890" s="1125"/>
      <c r="CV890" s="1125"/>
      <c r="CW890" s="1125"/>
      <c r="CX890" s="1125"/>
      <c r="CY890" s="1125"/>
      <c r="CZ890" s="1125"/>
      <c r="DA890" s="1125"/>
      <c r="DB890" s="1125"/>
      <c r="DC890" s="1125"/>
      <c r="DD890" s="1125"/>
      <c r="DE890" s="1125"/>
      <c r="DF890" s="1125"/>
      <c r="DG890" s="1125"/>
      <c r="DH890" s="1125"/>
      <c r="DI890" s="1125"/>
      <c r="DJ890" s="1125"/>
      <c r="DK890" s="1125"/>
      <c r="DL890" s="1125"/>
      <c r="DM890" s="1125"/>
      <c r="DN890" s="1125"/>
      <c r="DO890" s="1125"/>
      <c r="DP890" s="1125"/>
      <c r="DQ890" s="1125"/>
      <c r="DR890" s="1125"/>
      <c r="DS890" s="1125"/>
      <c r="DT890" s="1125"/>
      <c r="DU890" s="1125"/>
      <c r="DV890" s="1125"/>
      <c r="DW890" s="1125"/>
      <c r="DX890" s="1125"/>
      <c r="DY890" s="1125"/>
      <c r="DZ890" s="1125"/>
      <c r="EA890" s="1125"/>
      <c r="EB890" s="1125"/>
      <c r="EC890" s="1125"/>
      <c r="ED890" s="1125"/>
      <c r="EE890" s="1125"/>
      <c r="EF890" s="1125"/>
      <c r="EG890" s="1125"/>
      <c r="EH890" s="1125"/>
      <c r="EI890" s="1125"/>
      <c r="EJ890" s="1125"/>
      <c r="EK890" s="1125"/>
      <c r="EL890" s="1125"/>
      <c r="EM890" s="1125"/>
      <c r="EN890" s="1125"/>
      <c r="EO890" s="1125"/>
      <c r="EP890" s="1125"/>
      <c r="EQ890" s="1125"/>
      <c r="ER890" s="1125"/>
      <c r="ES890" s="1125"/>
      <c r="ET890" s="1125"/>
      <c r="EU890" s="1125"/>
      <c r="EV890" s="1125"/>
      <c r="EW890" s="1125"/>
      <c r="EX890" s="1125"/>
      <c r="EY890" s="1125"/>
      <c r="EZ890" s="1125"/>
      <c r="FA890" s="1125"/>
      <c r="FB890" s="1125"/>
      <c r="FC890" s="1125"/>
      <c r="FD890" s="1125"/>
      <c r="FE890" s="1125"/>
      <c r="FF890" s="1125"/>
      <c r="FG890" s="1125"/>
      <c r="FH890" s="1125"/>
      <c r="FI890" s="1125"/>
      <c r="FJ890" s="1125"/>
      <c r="FK890" s="1125"/>
      <c r="FL890" s="1125"/>
      <c r="FM890" s="1125"/>
      <c r="FN890" s="1125"/>
      <c r="FO890" s="1125"/>
      <c r="FP890" s="1125"/>
      <c r="FQ890" s="1125"/>
      <c r="FR890" s="1125"/>
      <c r="FS890" s="1125"/>
      <c r="FT890" s="1125"/>
      <c r="FU890" s="1125"/>
      <c r="FV890" s="1125"/>
      <c r="FW890" s="1125"/>
      <c r="FX890" s="1125"/>
      <c r="FY890" s="1125"/>
      <c r="FZ890" s="1125"/>
      <c r="GA890" s="1125"/>
      <c r="GB890" s="1125"/>
      <c r="GC890" s="1125"/>
      <c r="GD890" s="1125"/>
      <c r="GE890" s="1125"/>
      <c r="GF890" s="1125"/>
      <c r="GG890" s="1125"/>
      <c r="GH890" s="1125"/>
      <c r="GI890" s="1125"/>
      <c r="GJ890" s="1125"/>
      <c r="GK890" s="1125"/>
      <c r="GL890" s="1125"/>
      <c r="GM890" s="1125"/>
      <c r="GN890" s="1125"/>
      <c r="GO890" s="1125"/>
      <c r="GP890" s="1125"/>
      <c r="GQ890" s="1125"/>
      <c r="GR890" s="1125"/>
      <c r="GS890" s="1125"/>
      <c r="GT890" s="1125"/>
      <c r="GU890" s="1125"/>
    </row>
    <row r="891" spans="1:203" s="1426" customFormat="1" ht="14.25" customHeight="1" x14ac:dyDescent="0.2">
      <c r="A891" s="1415"/>
      <c r="C891" s="1427"/>
      <c r="D891" s="1417"/>
      <c r="E891" s="1418"/>
      <c r="F891" s="1419"/>
      <c r="G891" s="1418"/>
      <c r="H891" s="1419"/>
      <c r="I891" s="1419"/>
      <c r="J891" s="1419"/>
      <c r="K891" s="1417"/>
      <c r="L891" s="1420"/>
      <c r="M891" s="1417"/>
      <c r="N891" s="1420"/>
      <c r="O891" s="1417"/>
      <c r="P891" s="1417"/>
      <c r="Q891" s="1417"/>
      <c r="R891" s="1420"/>
      <c r="S891" s="1417"/>
      <c r="T891" s="1420"/>
      <c r="U891" s="1417"/>
      <c r="V891" s="1417"/>
      <c r="W891" s="1417"/>
      <c r="X891" s="1420"/>
      <c r="Y891" s="1417"/>
      <c r="Z891" s="1420"/>
      <c r="AA891" s="1417"/>
      <c r="AB891" s="1417"/>
      <c r="AC891" s="1417"/>
      <c r="AD891" s="1420"/>
      <c r="AE891" s="1417"/>
      <c r="AF891" s="1420"/>
      <c r="AG891" s="1417"/>
      <c r="AH891" s="1417"/>
      <c r="AI891" s="1417"/>
      <c r="AJ891" s="1420"/>
      <c r="AK891" s="1417"/>
      <c r="AL891" s="1420"/>
      <c r="AM891" s="1417"/>
      <c r="AN891" s="1417"/>
      <c r="AO891" s="1417"/>
      <c r="AP891" s="1420"/>
      <c r="AQ891" s="1417"/>
      <c r="AR891" s="1420"/>
      <c r="AS891" s="1417"/>
      <c r="AT891" s="1417"/>
      <c r="AU891" s="1417"/>
      <c r="AV891" s="1420"/>
      <c r="AW891" s="1417"/>
      <c r="AX891" s="1420"/>
      <c r="AY891" s="1417"/>
      <c r="AZ891" s="1417"/>
      <c r="BA891" s="1417"/>
      <c r="BB891" s="1418"/>
      <c r="BC891" s="1419"/>
      <c r="BD891" s="1418"/>
      <c r="BE891" s="1419"/>
      <c r="BF891" s="1419"/>
      <c r="BG891" s="1419"/>
      <c r="BH891" s="1417"/>
      <c r="BI891" s="1418"/>
      <c r="BJ891" s="1419"/>
      <c r="BK891" s="1418"/>
      <c r="BL891" s="1419"/>
      <c r="BM891" s="1419"/>
      <c r="BN891" s="1417"/>
      <c r="BO891" s="1418"/>
      <c r="BP891" s="1419"/>
      <c r="BQ891" s="1418"/>
      <c r="BR891" s="1419"/>
      <c r="BS891" s="1419"/>
      <c r="BT891" s="1125"/>
      <c r="BU891" s="1125"/>
      <c r="BV891" s="1125"/>
      <c r="BW891" s="1125"/>
      <c r="BX891" s="1125"/>
      <c r="BY891" s="1125"/>
      <c r="BZ891" s="1125"/>
      <c r="CA891" s="1125"/>
      <c r="CB891" s="1125"/>
      <c r="CC891" s="1125"/>
      <c r="CD891" s="1125"/>
      <c r="CE891" s="1125"/>
      <c r="CF891" s="1125"/>
      <c r="CG891" s="1125"/>
      <c r="CH891" s="1125"/>
      <c r="CI891" s="1125"/>
      <c r="CJ891" s="1125"/>
      <c r="CK891" s="1125"/>
      <c r="CL891" s="1125"/>
      <c r="CM891" s="1125"/>
      <c r="CN891" s="1125"/>
      <c r="CO891" s="1125"/>
      <c r="CP891" s="1125"/>
      <c r="CQ891" s="1125"/>
      <c r="CR891" s="1125"/>
      <c r="CS891" s="1125"/>
      <c r="CT891" s="1125"/>
      <c r="CU891" s="1125"/>
      <c r="CV891" s="1125"/>
      <c r="CW891" s="1125"/>
      <c r="CX891" s="1125"/>
      <c r="CY891" s="1125"/>
      <c r="CZ891" s="1125"/>
      <c r="DA891" s="1125"/>
      <c r="DB891" s="1125"/>
      <c r="DC891" s="1125"/>
      <c r="DD891" s="1125"/>
      <c r="DE891" s="1125"/>
      <c r="DF891" s="1125"/>
      <c r="DG891" s="1125"/>
      <c r="DH891" s="1125"/>
      <c r="DI891" s="1125"/>
      <c r="DJ891" s="1125"/>
      <c r="DK891" s="1125"/>
      <c r="DL891" s="1125"/>
      <c r="DM891" s="1125"/>
      <c r="DN891" s="1125"/>
      <c r="DO891" s="1125"/>
      <c r="DP891" s="1125"/>
      <c r="DQ891" s="1125"/>
      <c r="DR891" s="1125"/>
      <c r="DS891" s="1125"/>
      <c r="DT891" s="1125"/>
      <c r="DU891" s="1125"/>
      <c r="DV891" s="1125"/>
      <c r="DW891" s="1125"/>
      <c r="DX891" s="1125"/>
      <c r="DY891" s="1125"/>
      <c r="DZ891" s="1125"/>
      <c r="EA891" s="1125"/>
      <c r="EB891" s="1125"/>
      <c r="EC891" s="1125"/>
      <c r="ED891" s="1125"/>
      <c r="EE891" s="1125"/>
      <c r="EF891" s="1125"/>
      <c r="EG891" s="1125"/>
      <c r="EH891" s="1125"/>
      <c r="EI891" s="1125"/>
      <c r="EJ891" s="1125"/>
      <c r="EK891" s="1125"/>
      <c r="EL891" s="1125"/>
      <c r="EM891" s="1125"/>
      <c r="EN891" s="1125"/>
      <c r="EO891" s="1125"/>
      <c r="EP891" s="1125"/>
      <c r="EQ891" s="1125"/>
      <c r="ER891" s="1125"/>
      <c r="ES891" s="1125"/>
      <c r="ET891" s="1125"/>
      <c r="EU891" s="1125"/>
      <c r="EV891" s="1125"/>
      <c r="EW891" s="1125"/>
      <c r="EX891" s="1125"/>
      <c r="EY891" s="1125"/>
      <c r="EZ891" s="1125"/>
      <c r="FA891" s="1125"/>
      <c r="FB891" s="1125"/>
      <c r="FC891" s="1125"/>
      <c r="FD891" s="1125"/>
      <c r="FE891" s="1125"/>
      <c r="FF891" s="1125"/>
      <c r="FG891" s="1125"/>
      <c r="FH891" s="1125"/>
      <c r="FI891" s="1125"/>
      <c r="FJ891" s="1125"/>
      <c r="FK891" s="1125"/>
      <c r="FL891" s="1125"/>
      <c r="FM891" s="1125"/>
      <c r="FN891" s="1125"/>
      <c r="FO891" s="1125"/>
      <c r="FP891" s="1125"/>
      <c r="FQ891" s="1125"/>
      <c r="FR891" s="1125"/>
      <c r="FS891" s="1125"/>
      <c r="FT891" s="1125"/>
      <c r="FU891" s="1125"/>
      <c r="FV891" s="1125"/>
      <c r="FW891" s="1125"/>
      <c r="FX891" s="1125"/>
      <c r="FY891" s="1125"/>
      <c r="FZ891" s="1125"/>
      <c r="GA891" s="1125"/>
      <c r="GB891" s="1125"/>
      <c r="GC891" s="1125"/>
      <c r="GD891" s="1125"/>
      <c r="GE891" s="1125"/>
      <c r="GF891" s="1125"/>
      <c r="GG891" s="1125"/>
      <c r="GH891" s="1125"/>
      <c r="GI891" s="1125"/>
      <c r="GJ891" s="1125"/>
      <c r="GK891" s="1125"/>
      <c r="GL891" s="1125"/>
      <c r="GM891" s="1125"/>
      <c r="GN891" s="1125"/>
      <c r="GO891" s="1125"/>
      <c r="GP891" s="1125"/>
      <c r="GQ891" s="1125"/>
      <c r="GR891" s="1125"/>
      <c r="GS891" s="1125"/>
      <c r="GT891" s="1125"/>
      <c r="GU891" s="1125"/>
    </row>
    <row r="892" spans="1:203" s="1426" customFormat="1" ht="14.25" customHeight="1" x14ac:dyDescent="0.2">
      <c r="A892" s="1415"/>
      <c r="C892" s="1427"/>
      <c r="D892" s="1417"/>
      <c r="E892" s="1418"/>
      <c r="F892" s="1419"/>
      <c r="G892" s="1418"/>
      <c r="H892" s="1419"/>
      <c r="I892" s="1419"/>
      <c r="J892" s="1419"/>
      <c r="K892" s="1417"/>
      <c r="L892" s="1420"/>
      <c r="M892" s="1417"/>
      <c r="N892" s="1420"/>
      <c r="O892" s="1417"/>
      <c r="P892" s="1417"/>
      <c r="Q892" s="1417"/>
      <c r="R892" s="1420"/>
      <c r="S892" s="1417"/>
      <c r="T892" s="1420"/>
      <c r="U892" s="1417"/>
      <c r="V892" s="1417"/>
      <c r="W892" s="1417"/>
      <c r="X892" s="1420"/>
      <c r="Y892" s="1417"/>
      <c r="Z892" s="1420"/>
      <c r="AA892" s="1417"/>
      <c r="AB892" s="1417"/>
      <c r="AC892" s="1417"/>
      <c r="AD892" s="1420"/>
      <c r="AE892" s="1417"/>
      <c r="AF892" s="1420"/>
      <c r="AG892" s="1417"/>
      <c r="AH892" s="1417"/>
      <c r="AI892" s="1417"/>
      <c r="AJ892" s="1420"/>
      <c r="AK892" s="1417"/>
      <c r="AL892" s="1420"/>
      <c r="AM892" s="1417"/>
      <c r="AN892" s="1417"/>
      <c r="AO892" s="1417"/>
      <c r="AP892" s="1420"/>
      <c r="AQ892" s="1417"/>
      <c r="AR892" s="1420"/>
      <c r="AS892" s="1417"/>
      <c r="AT892" s="1417"/>
      <c r="AU892" s="1417"/>
      <c r="AV892" s="1420"/>
      <c r="AW892" s="1417"/>
      <c r="AX892" s="1420"/>
      <c r="AY892" s="1417"/>
      <c r="AZ892" s="1417"/>
      <c r="BA892" s="1417"/>
      <c r="BB892" s="1418"/>
      <c r="BC892" s="1419"/>
      <c r="BD892" s="1418"/>
      <c r="BE892" s="1419"/>
      <c r="BF892" s="1419"/>
      <c r="BG892" s="1419"/>
      <c r="BH892" s="1417"/>
      <c r="BI892" s="1418"/>
      <c r="BJ892" s="1419"/>
      <c r="BK892" s="1418"/>
      <c r="BL892" s="1419"/>
      <c r="BM892" s="1419"/>
      <c r="BN892" s="1417"/>
      <c r="BO892" s="1418"/>
      <c r="BP892" s="1419"/>
      <c r="BQ892" s="1418"/>
      <c r="BR892" s="1419"/>
      <c r="BS892" s="1419"/>
      <c r="BT892" s="1125"/>
      <c r="BU892" s="1125"/>
      <c r="BV892" s="1125"/>
      <c r="BW892" s="1125"/>
      <c r="BX892" s="1125"/>
      <c r="BY892" s="1125"/>
      <c r="BZ892" s="1125"/>
      <c r="CA892" s="1125"/>
      <c r="CB892" s="1125"/>
      <c r="CC892" s="1125"/>
      <c r="CD892" s="1125"/>
      <c r="CE892" s="1125"/>
      <c r="CF892" s="1125"/>
      <c r="CG892" s="1125"/>
      <c r="CH892" s="1125"/>
      <c r="CI892" s="1125"/>
      <c r="CJ892" s="1125"/>
      <c r="CK892" s="1125"/>
      <c r="CL892" s="1125"/>
      <c r="CM892" s="1125"/>
      <c r="CN892" s="1125"/>
      <c r="CO892" s="1125"/>
      <c r="CP892" s="1125"/>
      <c r="CQ892" s="1125"/>
      <c r="CR892" s="1125"/>
      <c r="CS892" s="1125"/>
      <c r="CT892" s="1125"/>
      <c r="CU892" s="1125"/>
      <c r="CV892" s="1125"/>
      <c r="CW892" s="1125"/>
      <c r="CX892" s="1125"/>
      <c r="CY892" s="1125"/>
      <c r="CZ892" s="1125"/>
      <c r="DA892" s="1125"/>
      <c r="DB892" s="1125"/>
      <c r="DC892" s="1125"/>
      <c r="DD892" s="1125"/>
      <c r="DE892" s="1125"/>
      <c r="DF892" s="1125"/>
      <c r="DG892" s="1125"/>
      <c r="DH892" s="1125"/>
      <c r="DI892" s="1125"/>
      <c r="DJ892" s="1125"/>
      <c r="DK892" s="1125"/>
      <c r="DL892" s="1125"/>
      <c r="DM892" s="1125"/>
      <c r="DN892" s="1125"/>
      <c r="DO892" s="1125"/>
      <c r="DP892" s="1125"/>
      <c r="DQ892" s="1125"/>
      <c r="DR892" s="1125"/>
      <c r="DS892" s="1125"/>
      <c r="DT892" s="1125"/>
      <c r="DU892" s="1125"/>
      <c r="DV892" s="1125"/>
      <c r="DW892" s="1125"/>
      <c r="DX892" s="1125"/>
      <c r="DY892" s="1125"/>
      <c r="DZ892" s="1125"/>
      <c r="EA892" s="1125"/>
      <c r="EB892" s="1125"/>
      <c r="EC892" s="1125"/>
      <c r="ED892" s="1125"/>
      <c r="EE892" s="1125"/>
      <c r="EF892" s="1125"/>
      <c r="EG892" s="1125"/>
      <c r="EH892" s="1125"/>
      <c r="EI892" s="1125"/>
      <c r="EJ892" s="1125"/>
      <c r="EK892" s="1125"/>
      <c r="EL892" s="1125"/>
      <c r="EM892" s="1125"/>
      <c r="EN892" s="1125"/>
      <c r="EO892" s="1125"/>
      <c r="EP892" s="1125"/>
      <c r="EQ892" s="1125"/>
      <c r="ER892" s="1125"/>
      <c r="ES892" s="1125"/>
      <c r="ET892" s="1125"/>
      <c r="EU892" s="1125"/>
      <c r="EV892" s="1125"/>
      <c r="EW892" s="1125"/>
      <c r="EX892" s="1125"/>
      <c r="EY892" s="1125"/>
      <c r="EZ892" s="1125"/>
      <c r="FA892" s="1125"/>
      <c r="FB892" s="1125"/>
      <c r="FC892" s="1125"/>
      <c r="FD892" s="1125"/>
      <c r="FE892" s="1125"/>
      <c r="FF892" s="1125"/>
      <c r="FG892" s="1125"/>
      <c r="FH892" s="1125"/>
      <c r="FI892" s="1125"/>
      <c r="FJ892" s="1125"/>
      <c r="FK892" s="1125"/>
      <c r="FL892" s="1125"/>
      <c r="FM892" s="1125"/>
      <c r="FN892" s="1125"/>
      <c r="FO892" s="1125"/>
      <c r="FP892" s="1125"/>
      <c r="FQ892" s="1125"/>
      <c r="FR892" s="1125"/>
      <c r="FS892" s="1125"/>
      <c r="FT892" s="1125"/>
      <c r="FU892" s="1125"/>
      <c r="FV892" s="1125"/>
      <c r="FW892" s="1125"/>
      <c r="FX892" s="1125"/>
      <c r="FY892" s="1125"/>
      <c r="FZ892" s="1125"/>
      <c r="GA892" s="1125"/>
      <c r="GB892" s="1125"/>
      <c r="GC892" s="1125"/>
      <c r="GD892" s="1125"/>
      <c r="GE892" s="1125"/>
      <c r="GF892" s="1125"/>
      <c r="GG892" s="1125"/>
      <c r="GH892" s="1125"/>
      <c r="GI892" s="1125"/>
      <c r="GJ892" s="1125"/>
      <c r="GK892" s="1125"/>
      <c r="GL892" s="1125"/>
      <c r="GM892" s="1125"/>
      <c r="GN892" s="1125"/>
      <c r="GO892" s="1125"/>
      <c r="GP892" s="1125"/>
      <c r="GQ892" s="1125"/>
      <c r="GR892" s="1125"/>
      <c r="GS892" s="1125"/>
      <c r="GT892" s="1125"/>
      <c r="GU892" s="1125"/>
    </row>
    <row r="893" spans="1:203" s="1426" customFormat="1" ht="14.25" customHeight="1" x14ac:dyDescent="0.2">
      <c r="A893" s="1415"/>
      <c r="C893" s="1427"/>
      <c r="D893" s="1417"/>
      <c r="E893" s="1418"/>
      <c r="F893" s="1419"/>
      <c r="G893" s="1418"/>
      <c r="H893" s="1419"/>
      <c r="I893" s="1419"/>
      <c r="J893" s="1419"/>
      <c r="K893" s="1417"/>
      <c r="L893" s="1420"/>
      <c r="M893" s="1417"/>
      <c r="N893" s="1420"/>
      <c r="O893" s="1417"/>
      <c r="P893" s="1417"/>
      <c r="Q893" s="1417"/>
      <c r="R893" s="1420"/>
      <c r="S893" s="1417"/>
      <c r="T893" s="1420"/>
      <c r="U893" s="1417"/>
      <c r="V893" s="1417"/>
      <c r="W893" s="1417"/>
      <c r="X893" s="1420"/>
      <c r="Y893" s="1417"/>
      <c r="Z893" s="1420"/>
      <c r="AA893" s="1417"/>
      <c r="AB893" s="1417"/>
      <c r="AC893" s="1417"/>
      <c r="AD893" s="1420"/>
      <c r="AE893" s="1417"/>
      <c r="AF893" s="1420"/>
      <c r="AG893" s="1417"/>
      <c r="AH893" s="1417"/>
      <c r="AI893" s="1417"/>
      <c r="AJ893" s="1420"/>
      <c r="AK893" s="1417"/>
      <c r="AL893" s="1420"/>
      <c r="AM893" s="1417"/>
      <c r="AN893" s="1417"/>
      <c r="AO893" s="1417"/>
      <c r="AP893" s="1420"/>
      <c r="AQ893" s="1417"/>
      <c r="AR893" s="1420"/>
      <c r="AS893" s="1417"/>
      <c r="AT893" s="1417"/>
      <c r="AU893" s="1417"/>
      <c r="AV893" s="1420"/>
      <c r="AW893" s="1417"/>
      <c r="AX893" s="1420"/>
      <c r="AY893" s="1417"/>
      <c r="AZ893" s="1417"/>
      <c r="BA893" s="1417"/>
      <c r="BB893" s="1418"/>
      <c r="BC893" s="1419"/>
      <c r="BD893" s="1418"/>
      <c r="BE893" s="1419"/>
      <c r="BF893" s="1419"/>
      <c r="BG893" s="1419"/>
      <c r="BH893" s="1417"/>
      <c r="BI893" s="1418"/>
      <c r="BJ893" s="1419"/>
      <c r="BK893" s="1418"/>
      <c r="BL893" s="1419"/>
      <c r="BM893" s="1419"/>
      <c r="BN893" s="1417"/>
      <c r="BO893" s="1418"/>
      <c r="BP893" s="1419"/>
      <c r="BQ893" s="1418"/>
      <c r="BR893" s="1419"/>
      <c r="BS893" s="1419"/>
      <c r="BT893" s="1125"/>
      <c r="BU893" s="1125"/>
      <c r="BV893" s="1125"/>
      <c r="BW893" s="1125"/>
      <c r="BX893" s="1125"/>
      <c r="BY893" s="1125"/>
      <c r="BZ893" s="1125"/>
      <c r="CA893" s="1125"/>
      <c r="CB893" s="1125"/>
      <c r="CC893" s="1125"/>
      <c r="CD893" s="1125"/>
      <c r="CE893" s="1125"/>
      <c r="CF893" s="1125"/>
      <c r="CG893" s="1125"/>
      <c r="CH893" s="1125"/>
      <c r="CI893" s="1125"/>
      <c r="CJ893" s="1125"/>
      <c r="CK893" s="1125"/>
      <c r="CL893" s="1125"/>
      <c r="CM893" s="1125"/>
      <c r="CN893" s="1125"/>
      <c r="CO893" s="1125"/>
      <c r="CP893" s="1125"/>
      <c r="CQ893" s="1125"/>
      <c r="CR893" s="1125"/>
      <c r="CS893" s="1125"/>
      <c r="CT893" s="1125"/>
      <c r="CU893" s="1125"/>
      <c r="CV893" s="1125"/>
      <c r="CW893" s="1125"/>
      <c r="CX893" s="1125"/>
      <c r="CY893" s="1125"/>
      <c r="CZ893" s="1125"/>
      <c r="DA893" s="1125"/>
      <c r="DB893" s="1125"/>
      <c r="DC893" s="1125"/>
      <c r="DD893" s="1125"/>
      <c r="DE893" s="1125"/>
      <c r="DF893" s="1125"/>
      <c r="DG893" s="1125"/>
      <c r="DH893" s="1125"/>
      <c r="DI893" s="1125"/>
      <c r="DJ893" s="1125"/>
      <c r="DK893" s="1125"/>
      <c r="DL893" s="1125"/>
      <c r="DM893" s="1125"/>
      <c r="DN893" s="1125"/>
      <c r="DO893" s="1125"/>
      <c r="DP893" s="1125"/>
      <c r="DQ893" s="1125"/>
      <c r="DR893" s="1125"/>
      <c r="DS893" s="1125"/>
      <c r="DT893" s="1125"/>
      <c r="DU893" s="1125"/>
      <c r="DV893" s="1125"/>
      <c r="DW893" s="1125"/>
      <c r="DX893" s="1125"/>
      <c r="DY893" s="1125"/>
      <c r="DZ893" s="1125"/>
      <c r="EA893" s="1125"/>
      <c r="EB893" s="1125"/>
      <c r="EC893" s="1125"/>
      <c r="ED893" s="1125"/>
      <c r="EE893" s="1125"/>
      <c r="EF893" s="1125"/>
      <c r="EG893" s="1125"/>
      <c r="EH893" s="1125"/>
      <c r="EI893" s="1125"/>
      <c r="EJ893" s="1125"/>
      <c r="EK893" s="1125"/>
      <c r="EL893" s="1125"/>
      <c r="EM893" s="1125"/>
      <c r="EN893" s="1125"/>
      <c r="EO893" s="1125"/>
      <c r="EP893" s="1125"/>
      <c r="EQ893" s="1125"/>
      <c r="ER893" s="1125"/>
      <c r="ES893" s="1125"/>
      <c r="ET893" s="1125"/>
      <c r="EU893" s="1125"/>
      <c r="EV893" s="1125"/>
      <c r="EW893" s="1125"/>
      <c r="EX893" s="1125"/>
      <c r="EY893" s="1125"/>
      <c r="EZ893" s="1125"/>
      <c r="FA893" s="1125"/>
      <c r="FB893" s="1125"/>
      <c r="FC893" s="1125"/>
      <c r="FD893" s="1125"/>
      <c r="FE893" s="1125"/>
      <c r="FF893" s="1125"/>
      <c r="FG893" s="1125"/>
      <c r="FH893" s="1125"/>
      <c r="FI893" s="1125"/>
      <c r="FJ893" s="1125"/>
      <c r="FK893" s="1125"/>
      <c r="FL893" s="1125"/>
      <c r="FM893" s="1125"/>
      <c r="FN893" s="1125"/>
      <c r="FO893" s="1125"/>
      <c r="FP893" s="1125"/>
      <c r="FQ893" s="1125"/>
      <c r="FR893" s="1125"/>
      <c r="FS893" s="1125"/>
      <c r="FT893" s="1125"/>
      <c r="FU893" s="1125"/>
      <c r="FV893" s="1125"/>
      <c r="FW893" s="1125"/>
      <c r="FX893" s="1125"/>
      <c r="FY893" s="1125"/>
      <c r="FZ893" s="1125"/>
      <c r="GA893" s="1125"/>
      <c r="GB893" s="1125"/>
      <c r="GC893" s="1125"/>
      <c r="GD893" s="1125"/>
      <c r="GE893" s="1125"/>
      <c r="GF893" s="1125"/>
      <c r="GG893" s="1125"/>
      <c r="GH893" s="1125"/>
      <c r="GI893" s="1125"/>
      <c r="GJ893" s="1125"/>
      <c r="GK893" s="1125"/>
      <c r="GL893" s="1125"/>
      <c r="GM893" s="1125"/>
      <c r="GN893" s="1125"/>
      <c r="GO893" s="1125"/>
      <c r="GP893" s="1125"/>
      <c r="GQ893" s="1125"/>
      <c r="GR893" s="1125"/>
      <c r="GS893" s="1125"/>
      <c r="GT893" s="1125"/>
      <c r="GU893" s="1125"/>
    </row>
    <row r="894" spans="1:203" s="1426" customFormat="1" ht="14.25" customHeight="1" x14ac:dyDescent="0.2">
      <c r="A894" s="1415"/>
      <c r="C894" s="1427"/>
      <c r="D894" s="1417"/>
      <c r="E894" s="1418"/>
      <c r="F894" s="1419"/>
      <c r="G894" s="1418"/>
      <c r="H894" s="1419"/>
      <c r="I894" s="1419"/>
      <c r="J894" s="1419"/>
      <c r="K894" s="1417"/>
      <c r="L894" s="1420"/>
      <c r="M894" s="1417"/>
      <c r="N894" s="1420"/>
      <c r="O894" s="1417"/>
      <c r="P894" s="1417"/>
      <c r="Q894" s="1417"/>
      <c r="R894" s="1420"/>
      <c r="S894" s="1417"/>
      <c r="T894" s="1420"/>
      <c r="U894" s="1417"/>
      <c r="V894" s="1417"/>
      <c r="W894" s="1417"/>
      <c r="X894" s="1420"/>
      <c r="Y894" s="1417"/>
      <c r="Z894" s="1420"/>
      <c r="AA894" s="1417"/>
      <c r="AB894" s="1417"/>
      <c r="AC894" s="1417"/>
      <c r="AD894" s="1420"/>
      <c r="AE894" s="1417"/>
      <c r="AF894" s="1420"/>
      <c r="AG894" s="1417"/>
      <c r="AH894" s="1417"/>
      <c r="AI894" s="1417"/>
      <c r="AJ894" s="1420"/>
      <c r="AK894" s="1417"/>
      <c r="AL894" s="1420"/>
      <c r="AM894" s="1417"/>
      <c r="AN894" s="1417"/>
      <c r="AO894" s="1417"/>
      <c r="AP894" s="1420"/>
      <c r="AQ894" s="1417"/>
      <c r="AR894" s="1420"/>
      <c r="AS894" s="1417"/>
      <c r="AT894" s="1417"/>
      <c r="AU894" s="1417"/>
      <c r="AV894" s="1420"/>
      <c r="AW894" s="1417"/>
      <c r="AX894" s="1420"/>
      <c r="AY894" s="1417"/>
      <c r="AZ894" s="1417"/>
      <c r="BA894" s="1417"/>
      <c r="BB894" s="1418"/>
      <c r="BC894" s="1419"/>
      <c r="BD894" s="1418"/>
      <c r="BE894" s="1419"/>
      <c r="BF894" s="1419"/>
      <c r="BG894" s="1419"/>
      <c r="BH894" s="1417"/>
      <c r="BI894" s="1418"/>
      <c r="BJ894" s="1419"/>
      <c r="BK894" s="1418"/>
      <c r="BL894" s="1419"/>
      <c r="BM894" s="1419"/>
      <c r="BN894" s="1417"/>
      <c r="BO894" s="1418"/>
      <c r="BP894" s="1419"/>
      <c r="BQ894" s="1418"/>
      <c r="BR894" s="1419"/>
      <c r="BS894" s="1419"/>
      <c r="BT894" s="1125"/>
      <c r="BU894" s="1125"/>
      <c r="BV894" s="1125"/>
      <c r="BW894" s="1125"/>
      <c r="BX894" s="1125"/>
      <c r="BY894" s="1125"/>
      <c r="BZ894" s="1125"/>
      <c r="CA894" s="1125"/>
      <c r="CB894" s="1125"/>
      <c r="CC894" s="1125"/>
      <c r="CD894" s="1125"/>
      <c r="CE894" s="1125"/>
      <c r="CF894" s="1125"/>
      <c r="CG894" s="1125"/>
      <c r="CH894" s="1125"/>
      <c r="CI894" s="1125"/>
      <c r="CJ894" s="1125"/>
      <c r="CK894" s="1125"/>
      <c r="CL894" s="1125"/>
      <c r="CM894" s="1125"/>
      <c r="CN894" s="1125"/>
      <c r="CO894" s="1125"/>
      <c r="CP894" s="1125"/>
      <c r="CQ894" s="1125"/>
      <c r="CR894" s="1125"/>
      <c r="CS894" s="1125"/>
      <c r="CT894" s="1125"/>
      <c r="CU894" s="1125"/>
      <c r="CV894" s="1125"/>
      <c r="CW894" s="1125"/>
      <c r="CX894" s="1125"/>
      <c r="CY894" s="1125"/>
      <c r="CZ894" s="1125"/>
      <c r="DA894" s="1125"/>
      <c r="DB894" s="1125"/>
      <c r="DC894" s="1125"/>
      <c r="DD894" s="1125"/>
      <c r="DE894" s="1125"/>
      <c r="DF894" s="1125"/>
      <c r="DG894" s="1125"/>
      <c r="DH894" s="1125"/>
      <c r="DI894" s="1125"/>
      <c r="DJ894" s="1125"/>
      <c r="DK894" s="1125"/>
      <c r="DL894" s="1125"/>
      <c r="DM894" s="1125"/>
      <c r="DN894" s="1125"/>
      <c r="DO894" s="1125"/>
      <c r="DP894" s="1125"/>
      <c r="DQ894" s="1125"/>
      <c r="DR894" s="1125"/>
      <c r="DS894" s="1125"/>
      <c r="DT894" s="1125"/>
      <c r="DU894" s="1125"/>
      <c r="DV894" s="1125"/>
      <c r="DW894" s="1125"/>
      <c r="DX894" s="1125"/>
      <c r="DY894" s="1125"/>
      <c r="DZ894" s="1125"/>
      <c r="EA894" s="1125"/>
      <c r="EB894" s="1125"/>
      <c r="EC894" s="1125"/>
      <c r="ED894" s="1125"/>
      <c r="EE894" s="1125"/>
      <c r="EF894" s="1125"/>
      <c r="EG894" s="1125"/>
      <c r="EH894" s="1125"/>
      <c r="EI894" s="1125"/>
      <c r="EJ894" s="1125"/>
      <c r="EK894" s="1125"/>
      <c r="EL894" s="1125"/>
      <c r="EM894" s="1125"/>
      <c r="EN894" s="1125"/>
      <c r="EO894" s="1125"/>
      <c r="EP894" s="1125"/>
      <c r="EQ894" s="1125"/>
      <c r="ER894" s="1125"/>
      <c r="ES894" s="1125"/>
      <c r="ET894" s="1125"/>
      <c r="EU894" s="1125"/>
      <c r="EV894" s="1125"/>
      <c r="EW894" s="1125"/>
      <c r="EX894" s="1125"/>
      <c r="EY894" s="1125"/>
      <c r="EZ894" s="1125"/>
      <c r="FA894" s="1125"/>
      <c r="FB894" s="1125"/>
      <c r="FC894" s="1125"/>
      <c r="FD894" s="1125"/>
      <c r="FE894" s="1125"/>
      <c r="FF894" s="1125"/>
      <c r="FG894" s="1125"/>
      <c r="FH894" s="1125"/>
      <c r="FI894" s="1125"/>
      <c r="FJ894" s="1125"/>
      <c r="FK894" s="1125"/>
      <c r="FL894" s="1125"/>
      <c r="FM894" s="1125"/>
      <c r="FN894" s="1125"/>
      <c r="FO894" s="1125"/>
      <c r="FP894" s="1125"/>
      <c r="FQ894" s="1125"/>
      <c r="FR894" s="1125"/>
      <c r="FS894" s="1125"/>
      <c r="FT894" s="1125"/>
      <c r="FU894" s="1125"/>
      <c r="FV894" s="1125"/>
      <c r="FW894" s="1125"/>
      <c r="FX894" s="1125"/>
      <c r="FY894" s="1125"/>
      <c r="FZ894" s="1125"/>
      <c r="GA894" s="1125"/>
      <c r="GB894" s="1125"/>
      <c r="GC894" s="1125"/>
      <c r="GD894" s="1125"/>
      <c r="GE894" s="1125"/>
      <c r="GF894" s="1125"/>
      <c r="GG894" s="1125"/>
      <c r="GH894" s="1125"/>
      <c r="GI894" s="1125"/>
      <c r="GJ894" s="1125"/>
      <c r="GK894" s="1125"/>
      <c r="GL894" s="1125"/>
      <c r="GM894" s="1125"/>
      <c r="GN894" s="1125"/>
      <c r="GO894" s="1125"/>
      <c r="GP894" s="1125"/>
      <c r="GQ894" s="1125"/>
      <c r="GR894" s="1125"/>
      <c r="GS894" s="1125"/>
      <c r="GT894" s="1125"/>
      <c r="GU894" s="1125"/>
    </row>
    <row r="895" spans="1:203" s="1426" customFormat="1" ht="14.25" customHeight="1" x14ac:dyDescent="0.2">
      <c r="A895" s="1415"/>
      <c r="C895" s="1427"/>
      <c r="D895" s="1417"/>
      <c r="E895" s="1418"/>
      <c r="F895" s="1419"/>
      <c r="G895" s="1418"/>
      <c r="H895" s="1419"/>
      <c r="I895" s="1419"/>
      <c r="J895" s="1419"/>
      <c r="K895" s="1417"/>
      <c r="L895" s="1420"/>
      <c r="M895" s="1417"/>
      <c r="N895" s="1420"/>
      <c r="O895" s="1417"/>
      <c r="P895" s="1417"/>
      <c r="Q895" s="1417"/>
      <c r="R895" s="1420"/>
      <c r="S895" s="1417"/>
      <c r="T895" s="1420"/>
      <c r="U895" s="1417"/>
      <c r="V895" s="1417"/>
      <c r="W895" s="1417"/>
      <c r="X895" s="1420"/>
      <c r="Y895" s="1417"/>
      <c r="Z895" s="1420"/>
      <c r="AA895" s="1417"/>
      <c r="AB895" s="1417"/>
      <c r="AC895" s="1417"/>
      <c r="AD895" s="1420"/>
      <c r="AE895" s="1417"/>
      <c r="AF895" s="1420"/>
      <c r="AG895" s="1417"/>
      <c r="AH895" s="1417"/>
      <c r="AI895" s="1417"/>
      <c r="AJ895" s="1420"/>
      <c r="AK895" s="1417"/>
      <c r="AL895" s="1420"/>
      <c r="AM895" s="1417"/>
      <c r="AN895" s="1417"/>
      <c r="AO895" s="1417"/>
      <c r="AP895" s="1420"/>
      <c r="AQ895" s="1417"/>
      <c r="AR895" s="1420"/>
      <c r="AS895" s="1417"/>
      <c r="AT895" s="1417"/>
      <c r="AU895" s="1417"/>
      <c r="AV895" s="1420"/>
      <c r="AW895" s="1417"/>
      <c r="AX895" s="1420"/>
      <c r="AY895" s="1417"/>
      <c r="AZ895" s="1417"/>
      <c r="BA895" s="1417"/>
      <c r="BB895" s="1418"/>
      <c r="BC895" s="1419"/>
      <c r="BD895" s="1418"/>
      <c r="BE895" s="1419"/>
      <c r="BF895" s="1419"/>
      <c r="BG895" s="1419"/>
      <c r="BH895" s="1417"/>
      <c r="BI895" s="1418"/>
      <c r="BJ895" s="1419"/>
      <c r="BK895" s="1418"/>
      <c r="BL895" s="1419"/>
      <c r="BM895" s="1419"/>
      <c r="BN895" s="1417"/>
      <c r="BO895" s="1418"/>
      <c r="BP895" s="1419"/>
      <c r="BQ895" s="1418"/>
      <c r="BR895" s="1419"/>
      <c r="BS895" s="1419"/>
      <c r="BT895" s="1125"/>
      <c r="BU895" s="1125"/>
      <c r="BV895" s="1125"/>
      <c r="BW895" s="1125"/>
      <c r="BX895" s="1125"/>
      <c r="BY895" s="1125"/>
      <c r="BZ895" s="1125"/>
      <c r="CA895" s="1125"/>
      <c r="CB895" s="1125"/>
      <c r="CC895" s="1125"/>
      <c r="CD895" s="1125"/>
      <c r="CE895" s="1125"/>
      <c r="CF895" s="1125"/>
      <c r="CG895" s="1125"/>
      <c r="CH895" s="1125"/>
      <c r="CI895" s="1125"/>
      <c r="CJ895" s="1125"/>
      <c r="CK895" s="1125"/>
      <c r="CL895" s="1125"/>
      <c r="CM895" s="1125"/>
      <c r="CN895" s="1125"/>
      <c r="CO895" s="1125"/>
      <c r="CP895" s="1125"/>
      <c r="CQ895" s="1125"/>
      <c r="CR895" s="1125"/>
      <c r="CS895" s="1125"/>
      <c r="CT895" s="1125"/>
      <c r="CU895" s="1125"/>
      <c r="CV895" s="1125"/>
      <c r="CW895" s="1125"/>
      <c r="CX895" s="1125"/>
      <c r="CY895" s="1125"/>
      <c r="CZ895" s="1125"/>
      <c r="DA895" s="1125"/>
      <c r="DB895" s="1125"/>
      <c r="DC895" s="1125"/>
      <c r="DD895" s="1125"/>
      <c r="DE895" s="1125"/>
      <c r="DF895" s="1125"/>
      <c r="DG895" s="1125"/>
      <c r="DH895" s="1125"/>
      <c r="DI895" s="1125"/>
      <c r="DJ895" s="1125"/>
      <c r="DK895" s="1125"/>
      <c r="DL895" s="1125"/>
      <c r="DM895" s="1125"/>
      <c r="DN895" s="1125"/>
      <c r="DO895" s="1125"/>
      <c r="DP895" s="1125"/>
      <c r="DQ895" s="1125"/>
      <c r="DR895" s="1125"/>
      <c r="DS895" s="1125"/>
      <c r="DT895" s="1125"/>
      <c r="DU895" s="1125"/>
      <c r="DV895" s="1125"/>
      <c r="DW895" s="1125"/>
      <c r="DX895" s="1125"/>
      <c r="DY895" s="1125"/>
      <c r="DZ895" s="1125"/>
      <c r="EA895" s="1125"/>
      <c r="EB895" s="1125"/>
      <c r="EC895" s="1125"/>
      <c r="ED895" s="1125"/>
      <c r="EE895" s="1125"/>
      <c r="EF895" s="1125"/>
      <c r="EG895" s="1125"/>
      <c r="EH895" s="1125"/>
      <c r="EI895" s="1125"/>
      <c r="EJ895" s="1125"/>
      <c r="EK895" s="1125"/>
      <c r="EL895" s="1125"/>
      <c r="EM895" s="1125"/>
      <c r="EN895" s="1125"/>
      <c r="EO895" s="1125"/>
      <c r="EP895" s="1125"/>
      <c r="EQ895" s="1125"/>
      <c r="ER895" s="1125"/>
      <c r="ES895" s="1125"/>
      <c r="ET895" s="1125"/>
      <c r="EU895" s="1125"/>
      <c r="EV895" s="1125"/>
      <c r="EW895" s="1125"/>
      <c r="EX895" s="1125"/>
      <c r="EY895" s="1125"/>
      <c r="EZ895" s="1125"/>
      <c r="FA895" s="1125"/>
      <c r="FB895" s="1125"/>
      <c r="FC895" s="1125"/>
      <c r="FD895" s="1125"/>
      <c r="FE895" s="1125"/>
      <c r="FF895" s="1125"/>
      <c r="FG895" s="1125"/>
      <c r="FH895" s="1125"/>
      <c r="FI895" s="1125"/>
      <c r="FJ895" s="1125"/>
      <c r="FK895" s="1125"/>
      <c r="FL895" s="1125"/>
      <c r="FM895" s="1125"/>
      <c r="FN895" s="1125"/>
      <c r="FO895" s="1125"/>
      <c r="FP895" s="1125"/>
      <c r="FQ895" s="1125"/>
      <c r="FR895" s="1125"/>
      <c r="FS895" s="1125"/>
      <c r="FT895" s="1125"/>
      <c r="FU895" s="1125"/>
      <c r="FV895" s="1125"/>
      <c r="FW895" s="1125"/>
      <c r="FX895" s="1125"/>
      <c r="FY895" s="1125"/>
      <c r="FZ895" s="1125"/>
      <c r="GA895" s="1125"/>
      <c r="GB895" s="1125"/>
      <c r="GC895" s="1125"/>
      <c r="GD895" s="1125"/>
      <c r="GE895" s="1125"/>
      <c r="GF895" s="1125"/>
      <c r="GG895" s="1125"/>
      <c r="GH895" s="1125"/>
      <c r="GI895" s="1125"/>
      <c r="GJ895" s="1125"/>
      <c r="GK895" s="1125"/>
      <c r="GL895" s="1125"/>
      <c r="GM895" s="1125"/>
      <c r="GN895" s="1125"/>
      <c r="GO895" s="1125"/>
      <c r="GP895" s="1125"/>
      <c r="GQ895" s="1125"/>
      <c r="GR895" s="1125"/>
      <c r="GS895" s="1125"/>
      <c r="GT895" s="1125"/>
      <c r="GU895" s="1125"/>
    </row>
    <row r="896" spans="1:203" s="1426" customFormat="1" ht="14.25" customHeight="1" x14ac:dyDescent="0.2">
      <c r="A896" s="1415"/>
      <c r="C896" s="1427"/>
      <c r="D896" s="1417"/>
      <c r="E896" s="1418"/>
      <c r="F896" s="1419"/>
      <c r="G896" s="1418"/>
      <c r="H896" s="1419"/>
      <c r="I896" s="1419"/>
      <c r="J896" s="1419"/>
      <c r="K896" s="1417"/>
      <c r="L896" s="1420"/>
      <c r="M896" s="1417"/>
      <c r="N896" s="1420"/>
      <c r="O896" s="1417"/>
      <c r="P896" s="1417"/>
      <c r="Q896" s="1417"/>
      <c r="R896" s="1420"/>
      <c r="S896" s="1417"/>
      <c r="T896" s="1420"/>
      <c r="U896" s="1417"/>
      <c r="V896" s="1417"/>
      <c r="W896" s="1417"/>
      <c r="X896" s="1420"/>
      <c r="Y896" s="1417"/>
      <c r="Z896" s="1420"/>
      <c r="AA896" s="1417"/>
      <c r="AB896" s="1417"/>
      <c r="AC896" s="1417"/>
      <c r="AD896" s="1420"/>
      <c r="AE896" s="1417"/>
      <c r="AF896" s="1420"/>
      <c r="AG896" s="1417"/>
      <c r="AH896" s="1417"/>
      <c r="AI896" s="1417"/>
      <c r="AJ896" s="1420"/>
      <c r="AK896" s="1417"/>
      <c r="AL896" s="1420"/>
      <c r="AM896" s="1417"/>
      <c r="AN896" s="1417"/>
      <c r="AO896" s="1417"/>
      <c r="AP896" s="1420"/>
      <c r="AQ896" s="1417"/>
      <c r="AR896" s="1420"/>
      <c r="AS896" s="1417"/>
      <c r="AT896" s="1417"/>
      <c r="AU896" s="1417"/>
      <c r="AV896" s="1420"/>
      <c r="AW896" s="1417"/>
      <c r="AX896" s="1420"/>
      <c r="AY896" s="1417"/>
      <c r="AZ896" s="1417"/>
      <c r="BA896" s="1417"/>
      <c r="BB896" s="1418"/>
      <c r="BC896" s="1419"/>
      <c r="BD896" s="1418"/>
      <c r="BE896" s="1419"/>
      <c r="BF896" s="1419"/>
      <c r="BG896" s="1419"/>
      <c r="BH896" s="1417"/>
      <c r="BI896" s="1418"/>
      <c r="BJ896" s="1419"/>
      <c r="BK896" s="1418"/>
      <c r="BL896" s="1419"/>
      <c r="BM896" s="1419"/>
      <c r="BN896" s="1417"/>
      <c r="BO896" s="1418"/>
      <c r="BP896" s="1419"/>
      <c r="BQ896" s="1418"/>
      <c r="BR896" s="1419"/>
      <c r="BS896" s="1419"/>
      <c r="BT896" s="1125"/>
      <c r="BU896" s="1125"/>
      <c r="BV896" s="1125"/>
      <c r="BW896" s="1125"/>
      <c r="BX896" s="1125"/>
      <c r="BY896" s="1125"/>
      <c r="BZ896" s="1125"/>
      <c r="CA896" s="1125"/>
      <c r="CB896" s="1125"/>
      <c r="CC896" s="1125"/>
      <c r="CD896" s="1125"/>
      <c r="CE896" s="1125"/>
      <c r="CF896" s="1125"/>
      <c r="CG896" s="1125"/>
      <c r="CH896" s="1125"/>
      <c r="CI896" s="1125"/>
      <c r="CJ896" s="1125"/>
      <c r="CK896" s="1125"/>
      <c r="CL896" s="1125"/>
      <c r="CM896" s="1125"/>
      <c r="CN896" s="1125"/>
      <c r="CO896" s="1125"/>
      <c r="CP896" s="1125"/>
      <c r="CQ896" s="1125"/>
      <c r="CR896" s="1125"/>
      <c r="CS896" s="1125"/>
      <c r="CT896" s="1125"/>
      <c r="CU896" s="1125"/>
      <c r="CV896" s="1125"/>
      <c r="CW896" s="1125"/>
      <c r="CX896" s="1125"/>
      <c r="CY896" s="1125"/>
      <c r="CZ896" s="1125"/>
      <c r="DA896" s="1125"/>
      <c r="DB896" s="1125"/>
      <c r="DC896" s="1125"/>
      <c r="DD896" s="1125"/>
      <c r="DE896" s="1125"/>
      <c r="DF896" s="1125"/>
      <c r="DG896" s="1125"/>
      <c r="DH896" s="1125"/>
      <c r="DI896" s="1125"/>
      <c r="DJ896" s="1125"/>
      <c r="DK896" s="1125"/>
      <c r="DL896" s="1125"/>
      <c r="DM896" s="1125"/>
      <c r="DN896" s="1125"/>
      <c r="DO896" s="1125"/>
      <c r="DP896" s="1125"/>
      <c r="DQ896" s="1125"/>
      <c r="DR896" s="1125"/>
      <c r="DS896" s="1125"/>
      <c r="DT896" s="1125"/>
      <c r="DU896" s="1125"/>
      <c r="DV896" s="1125"/>
      <c r="DW896" s="1125"/>
      <c r="DX896" s="1125"/>
      <c r="DY896" s="1125"/>
      <c r="DZ896" s="1125"/>
      <c r="EA896" s="1125"/>
      <c r="EB896" s="1125"/>
      <c r="EC896" s="1125"/>
      <c r="ED896" s="1125"/>
      <c r="EE896" s="1125"/>
      <c r="EF896" s="1125"/>
      <c r="EG896" s="1125"/>
      <c r="EH896" s="1125"/>
      <c r="EI896" s="1125"/>
      <c r="EJ896" s="1125"/>
      <c r="EK896" s="1125"/>
      <c r="EL896" s="1125"/>
      <c r="EM896" s="1125"/>
      <c r="EN896" s="1125"/>
      <c r="EO896" s="1125"/>
      <c r="EP896" s="1125"/>
      <c r="EQ896" s="1125"/>
      <c r="ER896" s="1125"/>
      <c r="ES896" s="1125"/>
      <c r="ET896" s="1125"/>
      <c r="EU896" s="1125"/>
      <c r="EV896" s="1125"/>
      <c r="EW896" s="1125"/>
      <c r="EX896" s="1125"/>
      <c r="EY896" s="1125"/>
      <c r="EZ896" s="1125"/>
      <c r="FA896" s="1125"/>
      <c r="FB896" s="1125"/>
      <c r="FC896" s="1125"/>
      <c r="FD896" s="1125"/>
      <c r="FE896" s="1125"/>
      <c r="FF896" s="1125"/>
      <c r="FG896" s="1125"/>
      <c r="FH896" s="1125"/>
      <c r="FI896" s="1125"/>
      <c r="FJ896" s="1125"/>
      <c r="FK896" s="1125"/>
      <c r="FL896" s="1125"/>
      <c r="FM896" s="1125"/>
      <c r="FN896" s="1125"/>
      <c r="FO896" s="1125"/>
      <c r="FP896" s="1125"/>
      <c r="FQ896" s="1125"/>
      <c r="FR896" s="1125"/>
      <c r="FS896" s="1125"/>
      <c r="FT896" s="1125"/>
      <c r="FU896" s="1125"/>
      <c r="FV896" s="1125"/>
      <c r="FW896" s="1125"/>
      <c r="FX896" s="1125"/>
      <c r="FY896" s="1125"/>
      <c r="FZ896" s="1125"/>
      <c r="GA896" s="1125"/>
      <c r="GB896" s="1125"/>
      <c r="GC896" s="1125"/>
      <c r="GD896" s="1125"/>
      <c r="GE896" s="1125"/>
      <c r="GF896" s="1125"/>
      <c r="GG896" s="1125"/>
      <c r="GH896" s="1125"/>
      <c r="GI896" s="1125"/>
      <c r="GJ896" s="1125"/>
      <c r="GK896" s="1125"/>
      <c r="GL896" s="1125"/>
      <c r="GM896" s="1125"/>
      <c r="GN896" s="1125"/>
      <c r="GO896" s="1125"/>
      <c r="GP896" s="1125"/>
      <c r="GQ896" s="1125"/>
      <c r="GR896" s="1125"/>
      <c r="GS896" s="1125"/>
      <c r="GT896" s="1125"/>
      <c r="GU896" s="1125"/>
    </row>
    <row r="897" spans="1:203" s="1426" customFormat="1" ht="14.25" customHeight="1" x14ac:dyDescent="0.2">
      <c r="A897" s="1415"/>
      <c r="C897" s="1427"/>
      <c r="D897" s="1417"/>
      <c r="E897" s="1418"/>
      <c r="F897" s="1419"/>
      <c r="G897" s="1418"/>
      <c r="H897" s="1419"/>
      <c r="I897" s="1419"/>
      <c r="J897" s="1419"/>
      <c r="K897" s="1417"/>
      <c r="L897" s="1420"/>
      <c r="M897" s="1417"/>
      <c r="N897" s="1420"/>
      <c r="O897" s="1417"/>
      <c r="P897" s="1417"/>
      <c r="Q897" s="1417"/>
      <c r="R897" s="1420"/>
      <c r="S897" s="1417"/>
      <c r="T897" s="1420"/>
      <c r="U897" s="1417"/>
      <c r="V897" s="1417"/>
      <c r="W897" s="1417"/>
      <c r="X897" s="1420"/>
      <c r="Y897" s="1417"/>
      <c r="Z897" s="1420"/>
      <c r="AA897" s="1417"/>
      <c r="AB897" s="1417"/>
      <c r="AC897" s="1417"/>
      <c r="AD897" s="1420"/>
      <c r="AE897" s="1417"/>
      <c r="AF897" s="1420"/>
      <c r="AG897" s="1417"/>
      <c r="AH897" s="1417"/>
      <c r="AI897" s="1417"/>
      <c r="AJ897" s="1420"/>
      <c r="AK897" s="1417"/>
      <c r="AL897" s="1420"/>
      <c r="AM897" s="1417"/>
      <c r="AN897" s="1417"/>
      <c r="AO897" s="1417"/>
      <c r="AP897" s="1420"/>
      <c r="AQ897" s="1417"/>
      <c r="AR897" s="1420"/>
      <c r="AS897" s="1417"/>
      <c r="AT897" s="1417"/>
      <c r="AU897" s="1417"/>
      <c r="AV897" s="1420"/>
      <c r="AW897" s="1417"/>
      <c r="AX897" s="1420"/>
      <c r="AY897" s="1417"/>
      <c r="AZ897" s="1417"/>
      <c r="BA897" s="1417"/>
      <c r="BB897" s="1418"/>
      <c r="BC897" s="1419"/>
      <c r="BD897" s="1418"/>
      <c r="BE897" s="1419"/>
      <c r="BF897" s="1419"/>
      <c r="BG897" s="1419"/>
      <c r="BH897" s="1417"/>
      <c r="BI897" s="1418"/>
      <c r="BJ897" s="1419"/>
      <c r="BK897" s="1418"/>
      <c r="BL897" s="1419"/>
      <c r="BM897" s="1419"/>
      <c r="BN897" s="1417"/>
      <c r="BO897" s="1418"/>
      <c r="BP897" s="1419"/>
      <c r="BQ897" s="1418"/>
      <c r="BR897" s="1419"/>
      <c r="BS897" s="1419"/>
      <c r="BT897" s="1125"/>
      <c r="BU897" s="1125"/>
      <c r="BV897" s="1125"/>
      <c r="BW897" s="1125"/>
      <c r="BX897" s="1125"/>
      <c r="BY897" s="1125"/>
      <c r="BZ897" s="1125"/>
      <c r="CA897" s="1125"/>
      <c r="CB897" s="1125"/>
      <c r="CC897" s="1125"/>
      <c r="CD897" s="1125"/>
      <c r="CE897" s="1125"/>
      <c r="CF897" s="1125"/>
      <c r="CG897" s="1125"/>
      <c r="CH897" s="1125"/>
      <c r="CI897" s="1125"/>
      <c r="CJ897" s="1125"/>
      <c r="CK897" s="1125"/>
      <c r="CL897" s="1125"/>
      <c r="CM897" s="1125"/>
      <c r="CN897" s="1125"/>
      <c r="CO897" s="1125"/>
      <c r="CP897" s="1125"/>
      <c r="CQ897" s="1125"/>
      <c r="CR897" s="1125"/>
      <c r="CS897" s="1125"/>
      <c r="CT897" s="1125"/>
      <c r="CU897" s="1125"/>
      <c r="CV897" s="1125"/>
      <c r="CW897" s="1125"/>
      <c r="CX897" s="1125"/>
      <c r="CY897" s="1125"/>
      <c r="CZ897" s="1125"/>
      <c r="DA897" s="1125"/>
      <c r="DB897" s="1125"/>
      <c r="DC897" s="1125"/>
      <c r="DD897" s="1125"/>
      <c r="DE897" s="1125"/>
      <c r="DF897" s="1125"/>
      <c r="DG897" s="1125"/>
      <c r="DH897" s="1125"/>
      <c r="DI897" s="1125"/>
      <c r="DJ897" s="1125"/>
      <c r="DK897" s="1125"/>
      <c r="DL897" s="1125"/>
      <c r="DM897" s="1125"/>
      <c r="DN897" s="1125"/>
      <c r="DO897" s="1125"/>
      <c r="DP897" s="1125"/>
      <c r="DQ897" s="1125"/>
      <c r="DR897" s="1125"/>
      <c r="DS897" s="1125"/>
      <c r="DT897" s="1125"/>
      <c r="DU897" s="1125"/>
      <c r="DV897" s="1125"/>
      <c r="DW897" s="1125"/>
      <c r="DX897" s="1125"/>
      <c r="DY897" s="1125"/>
      <c r="DZ897" s="1125"/>
      <c r="EA897" s="1125"/>
      <c r="EB897" s="1125"/>
      <c r="EC897" s="1125"/>
      <c r="ED897" s="1125"/>
      <c r="EE897" s="1125"/>
      <c r="EF897" s="1125"/>
      <c r="EG897" s="1125"/>
      <c r="EH897" s="1125"/>
      <c r="EI897" s="1125"/>
      <c r="EJ897" s="1125"/>
      <c r="EK897" s="1125"/>
      <c r="EL897" s="1125"/>
      <c r="EM897" s="1125"/>
      <c r="EN897" s="1125"/>
      <c r="EO897" s="1125"/>
      <c r="EP897" s="1125"/>
      <c r="EQ897" s="1125"/>
      <c r="ER897" s="1125"/>
      <c r="ES897" s="1125"/>
      <c r="ET897" s="1125"/>
      <c r="EU897" s="1125"/>
      <c r="EV897" s="1125"/>
      <c r="EW897" s="1125"/>
      <c r="EX897" s="1125"/>
      <c r="EY897" s="1125"/>
      <c r="EZ897" s="1125"/>
      <c r="FA897" s="1125"/>
      <c r="FB897" s="1125"/>
      <c r="FC897" s="1125"/>
      <c r="FD897" s="1125"/>
      <c r="FE897" s="1125"/>
      <c r="FF897" s="1125"/>
      <c r="FG897" s="1125"/>
      <c r="FH897" s="1125"/>
      <c r="FI897" s="1125"/>
      <c r="FJ897" s="1125"/>
      <c r="FK897" s="1125"/>
      <c r="FL897" s="1125"/>
      <c r="FM897" s="1125"/>
      <c r="FN897" s="1125"/>
      <c r="FO897" s="1125"/>
      <c r="FP897" s="1125"/>
      <c r="FQ897" s="1125"/>
      <c r="FR897" s="1125"/>
      <c r="FS897" s="1125"/>
      <c r="FT897" s="1125"/>
      <c r="FU897" s="1125"/>
      <c r="FV897" s="1125"/>
      <c r="FW897" s="1125"/>
      <c r="FX897" s="1125"/>
      <c r="FY897" s="1125"/>
      <c r="FZ897" s="1125"/>
      <c r="GA897" s="1125"/>
      <c r="GB897" s="1125"/>
      <c r="GC897" s="1125"/>
      <c r="GD897" s="1125"/>
      <c r="GE897" s="1125"/>
      <c r="GF897" s="1125"/>
      <c r="GG897" s="1125"/>
      <c r="GH897" s="1125"/>
      <c r="GI897" s="1125"/>
      <c r="GJ897" s="1125"/>
      <c r="GK897" s="1125"/>
      <c r="GL897" s="1125"/>
      <c r="GM897" s="1125"/>
      <c r="GN897" s="1125"/>
      <c r="GO897" s="1125"/>
      <c r="GP897" s="1125"/>
      <c r="GQ897" s="1125"/>
      <c r="GR897" s="1125"/>
      <c r="GS897" s="1125"/>
      <c r="GT897" s="1125"/>
      <c r="GU897" s="1125"/>
    </row>
    <row r="898" spans="1:203" s="1426" customFormat="1" ht="14.25" customHeight="1" x14ac:dyDescent="0.2">
      <c r="A898" s="1415"/>
      <c r="C898" s="1427"/>
      <c r="D898" s="1417"/>
      <c r="E898" s="1418"/>
      <c r="F898" s="1419"/>
      <c r="G898" s="1418"/>
      <c r="H898" s="1419"/>
      <c r="I898" s="1419"/>
      <c r="J898" s="1419"/>
      <c r="K898" s="1417"/>
      <c r="L898" s="1420"/>
      <c r="M898" s="1417"/>
      <c r="N898" s="1420"/>
      <c r="O898" s="1417"/>
      <c r="P898" s="1417"/>
      <c r="Q898" s="1417"/>
      <c r="R898" s="1420"/>
      <c r="S898" s="1417"/>
      <c r="T898" s="1420"/>
      <c r="U898" s="1417"/>
      <c r="V898" s="1417"/>
      <c r="W898" s="1417"/>
      <c r="X898" s="1420"/>
      <c r="Y898" s="1417"/>
      <c r="Z898" s="1420"/>
      <c r="AA898" s="1417"/>
      <c r="AB898" s="1417"/>
      <c r="AC898" s="1417"/>
      <c r="AD898" s="1420"/>
      <c r="AE898" s="1417"/>
      <c r="AF898" s="1420"/>
      <c r="AG898" s="1417"/>
      <c r="AH898" s="1417"/>
      <c r="AI898" s="1417"/>
      <c r="AJ898" s="1420"/>
      <c r="AK898" s="1417"/>
      <c r="AL898" s="1420"/>
      <c r="AM898" s="1417"/>
      <c r="AN898" s="1417"/>
      <c r="AO898" s="1417"/>
      <c r="AP898" s="1420"/>
      <c r="AQ898" s="1417"/>
      <c r="AR898" s="1420"/>
      <c r="AS898" s="1417"/>
      <c r="AT898" s="1417"/>
      <c r="AU898" s="1417"/>
      <c r="AV898" s="1420"/>
      <c r="AW898" s="1417"/>
      <c r="AX898" s="1420"/>
      <c r="AY898" s="1417"/>
      <c r="AZ898" s="1417"/>
      <c r="BA898" s="1417"/>
      <c r="BB898" s="1418"/>
      <c r="BC898" s="1419"/>
      <c r="BD898" s="1418"/>
      <c r="BE898" s="1419"/>
      <c r="BF898" s="1419"/>
      <c r="BG898" s="1419"/>
      <c r="BH898" s="1417"/>
      <c r="BI898" s="1418"/>
      <c r="BJ898" s="1419"/>
      <c r="BK898" s="1418"/>
      <c r="BL898" s="1419"/>
      <c r="BM898" s="1419"/>
      <c r="BN898" s="1417"/>
      <c r="BO898" s="1418"/>
      <c r="BP898" s="1419"/>
      <c r="BQ898" s="1418"/>
      <c r="BR898" s="1419"/>
      <c r="BS898" s="1419"/>
      <c r="BT898" s="1125"/>
      <c r="BU898" s="1125"/>
      <c r="BV898" s="1125"/>
      <c r="BW898" s="1125"/>
      <c r="BX898" s="1125"/>
      <c r="BY898" s="1125"/>
      <c r="BZ898" s="1125"/>
      <c r="CA898" s="1125"/>
      <c r="CB898" s="1125"/>
      <c r="CC898" s="1125"/>
      <c r="CD898" s="1125"/>
      <c r="CE898" s="1125"/>
      <c r="CF898" s="1125"/>
      <c r="CG898" s="1125"/>
      <c r="CH898" s="1125"/>
      <c r="CI898" s="1125"/>
      <c r="CJ898" s="1125"/>
      <c r="CK898" s="1125"/>
      <c r="CL898" s="1125"/>
      <c r="CM898" s="1125"/>
      <c r="CN898" s="1125"/>
      <c r="CO898" s="1125"/>
      <c r="CP898" s="1125"/>
      <c r="CQ898" s="1125"/>
      <c r="CR898" s="1125"/>
      <c r="CS898" s="1125"/>
      <c r="CT898" s="1125"/>
      <c r="CU898" s="1125"/>
      <c r="CV898" s="1125"/>
      <c r="CW898" s="1125"/>
      <c r="CX898" s="1125"/>
      <c r="CY898" s="1125"/>
      <c r="CZ898" s="1125"/>
      <c r="DA898" s="1125"/>
      <c r="DB898" s="1125"/>
      <c r="DC898" s="1125"/>
      <c r="DD898" s="1125"/>
      <c r="DE898" s="1125"/>
      <c r="DF898" s="1125"/>
      <c r="DG898" s="1125"/>
      <c r="DH898" s="1125"/>
      <c r="DI898" s="1125"/>
      <c r="DJ898" s="1125"/>
      <c r="DK898" s="1125"/>
      <c r="DL898" s="1125"/>
      <c r="DM898" s="1125"/>
      <c r="DN898" s="1125"/>
      <c r="DO898" s="1125"/>
      <c r="DP898" s="1125"/>
      <c r="DQ898" s="1125"/>
      <c r="DR898" s="1125"/>
      <c r="DS898" s="1125"/>
      <c r="DT898" s="1125"/>
      <c r="DU898" s="1125"/>
      <c r="DV898" s="1125"/>
      <c r="DW898" s="1125"/>
      <c r="DX898" s="1125"/>
      <c r="DY898" s="1125"/>
      <c r="DZ898" s="1125"/>
      <c r="EA898" s="1125"/>
      <c r="EB898" s="1125"/>
      <c r="EC898" s="1125"/>
      <c r="ED898" s="1125"/>
      <c r="EE898" s="1125"/>
      <c r="EF898" s="1125"/>
      <c r="EG898" s="1125"/>
      <c r="EH898" s="1125"/>
      <c r="EI898" s="1125"/>
      <c r="EJ898" s="1125"/>
      <c r="EK898" s="1125"/>
      <c r="EL898" s="1125"/>
      <c r="EM898" s="1125"/>
      <c r="EN898" s="1125"/>
      <c r="EO898" s="1125"/>
      <c r="EP898" s="1125"/>
      <c r="EQ898" s="1125"/>
      <c r="ER898" s="1125"/>
      <c r="ES898" s="1125"/>
      <c r="ET898" s="1125"/>
      <c r="EU898" s="1125"/>
      <c r="EV898" s="1125"/>
      <c r="EW898" s="1125"/>
      <c r="EX898" s="1125"/>
      <c r="EY898" s="1125"/>
      <c r="EZ898" s="1125"/>
      <c r="FA898" s="1125"/>
      <c r="FB898" s="1125"/>
      <c r="FC898" s="1125"/>
      <c r="FD898" s="1125"/>
      <c r="FE898" s="1125"/>
      <c r="FF898" s="1125"/>
      <c r="FG898" s="1125"/>
      <c r="FH898" s="1125"/>
      <c r="FI898" s="1125"/>
      <c r="FJ898" s="1125"/>
      <c r="FK898" s="1125"/>
      <c r="FL898" s="1125"/>
      <c r="FM898" s="1125"/>
      <c r="FN898" s="1125"/>
      <c r="FO898" s="1125"/>
      <c r="FP898" s="1125"/>
      <c r="FQ898" s="1125"/>
      <c r="FR898" s="1125"/>
      <c r="FS898" s="1125"/>
      <c r="FT898" s="1125"/>
      <c r="FU898" s="1125"/>
      <c r="FV898" s="1125"/>
      <c r="FW898" s="1125"/>
      <c r="FX898" s="1125"/>
      <c r="FY898" s="1125"/>
      <c r="FZ898" s="1125"/>
      <c r="GA898" s="1125"/>
      <c r="GB898" s="1125"/>
      <c r="GC898" s="1125"/>
      <c r="GD898" s="1125"/>
      <c r="GE898" s="1125"/>
      <c r="GF898" s="1125"/>
      <c r="GG898" s="1125"/>
      <c r="GH898" s="1125"/>
      <c r="GI898" s="1125"/>
      <c r="GJ898" s="1125"/>
      <c r="GK898" s="1125"/>
      <c r="GL898" s="1125"/>
      <c r="GM898" s="1125"/>
      <c r="GN898" s="1125"/>
      <c r="GO898" s="1125"/>
      <c r="GP898" s="1125"/>
      <c r="GQ898" s="1125"/>
      <c r="GR898" s="1125"/>
      <c r="GS898" s="1125"/>
      <c r="GT898" s="1125"/>
      <c r="GU898" s="1125"/>
    </row>
    <row r="899" spans="1:203" s="1426" customFormat="1" ht="14.25" customHeight="1" x14ac:dyDescent="0.2">
      <c r="A899" s="1415"/>
      <c r="C899" s="1427"/>
      <c r="D899" s="1417"/>
      <c r="E899" s="1418"/>
      <c r="F899" s="1419"/>
      <c r="G899" s="1418"/>
      <c r="H899" s="1419"/>
      <c r="I899" s="1419"/>
      <c r="J899" s="1419"/>
      <c r="K899" s="1417"/>
      <c r="L899" s="1420"/>
      <c r="M899" s="1417"/>
      <c r="N899" s="1420"/>
      <c r="O899" s="1417"/>
      <c r="P899" s="1417"/>
      <c r="Q899" s="1417"/>
      <c r="R899" s="1420"/>
      <c r="S899" s="1417"/>
      <c r="T899" s="1420"/>
      <c r="U899" s="1417"/>
      <c r="V899" s="1417"/>
      <c r="W899" s="1417"/>
      <c r="X899" s="1420"/>
      <c r="Y899" s="1417"/>
      <c r="Z899" s="1420"/>
      <c r="AA899" s="1417"/>
      <c r="AB899" s="1417"/>
      <c r="AC899" s="1417"/>
      <c r="AD899" s="1420"/>
      <c r="AE899" s="1417"/>
      <c r="AF899" s="1420"/>
      <c r="AG899" s="1417"/>
      <c r="AH899" s="1417"/>
      <c r="AI899" s="1417"/>
      <c r="AJ899" s="1420"/>
      <c r="AK899" s="1417"/>
      <c r="AL899" s="1420"/>
      <c r="AM899" s="1417"/>
      <c r="AN899" s="1417"/>
      <c r="AO899" s="1417"/>
      <c r="AP899" s="1420"/>
      <c r="AQ899" s="1417"/>
      <c r="AR899" s="1420"/>
      <c r="AS899" s="1417"/>
      <c r="AT899" s="1417"/>
      <c r="AU899" s="1417"/>
      <c r="AV899" s="1420"/>
      <c r="AW899" s="1417"/>
      <c r="AX899" s="1420"/>
      <c r="AY899" s="1417"/>
      <c r="AZ899" s="1417"/>
      <c r="BA899" s="1417"/>
      <c r="BB899" s="1418"/>
      <c r="BC899" s="1419"/>
      <c r="BD899" s="1418"/>
      <c r="BE899" s="1419"/>
      <c r="BF899" s="1419"/>
      <c r="BG899" s="1419"/>
      <c r="BH899" s="1417"/>
      <c r="BI899" s="1418"/>
      <c r="BJ899" s="1419"/>
      <c r="BK899" s="1418"/>
      <c r="BL899" s="1419"/>
      <c r="BM899" s="1419"/>
      <c r="BN899" s="1417"/>
      <c r="BO899" s="1418"/>
      <c r="BP899" s="1419"/>
      <c r="BQ899" s="1418"/>
      <c r="BR899" s="1419"/>
      <c r="BS899" s="1419"/>
      <c r="BT899" s="1125"/>
      <c r="BU899" s="1125"/>
      <c r="BV899" s="1125"/>
      <c r="BW899" s="1125"/>
      <c r="BX899" s="1125"/>
      <c r="BY899" s="1125"/>
      <c r="BZ899" s="1125"/>
      <c r="CA899" s="1125"/>
      <c r="CB899" s="1125"/>
      <c r="CC899" s="1125"/>
      <c r="CD899" s="1125"/>
      <c r="CE899" s="1125"/>
      <c r="CF899" s="1125"/>
      <c r="CG899" s="1125"/>
      <c r="CH899" s="1125"/>
      <c r="CI899" s="1125"/>
      <c r="CJ899" s="1125"/>
      <c r="CK899" s="1125"/>
      <c r="CL899" s="1125"/>
      <c r="CM899" s="1125"/>
      <c r="CN899" s="1125"/>
      <c r="CO899" s="1125"/>
      <c r="CP899" s="1125"/>
      <c r="CQ899" s="1125"/>
      <c r="CR899" s="1125"/>
      <c r="CS899" s="1125"/>
      <c r="CT899" s="1125"/>
      <c r="CU899" s="1125"/>
      <c r="CV899" s="1125"/>
      <c r="CW899" s="1125"/>
      <c r="CX899" s="1125"/>
      <c r="CY899" s="1125"/>
      <c r="CZ899" s="1125"/>
      <c r="DA899" s="1125"/>
      <c r="DB899" s="1125"/>
      <c r="DC899" s="1125"/>
      <c r="DD899" s="1125"/>
      <c r="DE899" s="1125"/>
      <c r="DF899" s="1125"/>
      <c r="DG899" s="1125"/>
      <c r="DH899" s="1125"/>
      <c r="DI899" s="1125"/>
      <c r="DJ899" s="1125"/>
      <c r="DK899" s="1125"/>
      <c r="DL899" s="1125"/>
      <c r="DM899" s="1125"/>
      <c r="DN899" s="1125"/>
      <c r="DO899" s="1125"/>
      <c r="DP899" s="1125"/>
      <c r="DQ899" s="1125"/>
      <c r="DR899" s="1125"/>
      <c r="DS899" s="1125"/>
      <c r="DT899" s="1125"/>
      <c r="DU899" s="1125"/>
      <c r="DV899" s="1125"/>
      <c r="DW899" s="1125"/>
      <c r="DX899" s="1125"/>
      <c r="DY899" s="1125"/>
      <c r="DZ899" s="1125"/>
      <c r="EA899" s="1125"/>
      <c r="EB899" s="1125"/>
      <c r="EC899" s="1125"/>
      <c r="ED899" s="1125"/>
      <c r="EE899" s="1125"/>
      <c r="EF899" s="1125"/>
      <c r="EG899" s="1125"/>
      <c r="EH899" s="1125"/>
      <c r="EI899" s="1125"/>
      <c r="EJ899" s="1125"/>
      <c r="EK899" s="1125"/>
      <c r="EL899" s="1125"/>
      <c r="EM899" s="1125"/>
      <c r="EN899" s="1125"/>
      <c r="EO899" s="1125"/>
      <c r="EP899" s="1125"/>
      <c r="EQ899" s="1125"/>
      <c r="ER899" s="1125"/>
      <c r="ES899" s="1125"/>
      <c r="ET899" s="1125"/>
      <c r="EU899" s="1125"/>
      <c r="EV899" s="1125"/>
      <c r="EW899" s="1125"/>
      <c r="EX899" s="1125"/>
      <c r="EY899" s="1125"/>
      <c r="EZ899" s="1125"/>
      <c r="FA899" s="1125"/>
      <c r="FB899" s="1125"/>
      <c r="FC899" s="1125"/>
      <c r="FD899" s="1125"/>
      <c r="FE899" s="1125"/>
      <c r="FF899" s="1125"/>
      <c r="FG899" s="1125"/>
      <c r="FH899" s="1125"/>
      <c r="FI899" s="1125"/>
      <c r="FJ899" s="1125"/>
      <c r="FK899" s="1125"/>
      <c r="FL899" s="1125"/>
      <c r="FM899" s="1125"/>
      <c r="FN899" s="1125"/>
      <c r="FO899" s="1125"/>
      <c r="FP899" s="1125"/>
      <c r="FQ899" s="1125"/>
      <c r="FR899" s="1125"/>
      <c r="FS899" s="1125"/>
      <c r="FT899" s="1125"/>
      <c r="FU899" s="1125"/>
      <c r="FV899" s="1125"/>
      <c r="FW899" s="1125"/>
      <c r="FX899" s="1125"/>
      <c r="FY899" s="1125"/>
      <c r="FZ899" s="1125"/>
      <c r="GA899" s="1125"/>
      <c r="GB899" s="1125"/>
      <c r="GC899" s="1125"/>
      <c r="GD899" s="1125"/>
      <c r="GE899" s="1125"/>
      <c r="GF899" s="1125"/>
      <c r="GG899" s="1125"/>
      <c r="GH899" s="1125"/>
      <c r="GI899" s="1125"/>
      <c r="GJ899" s="1125"/>
      <c r="GK899" s="1125"/>
      <c r="GL899" s="1125"/>
      <c r="GM899" s="1125"/>
      <c r="GN899" s="1125"/>
      <c r="GO899" s="1125"/>
      <c r="GP899" s="1125"/>
      <c r="GQ899" s="1125"/>
      <c r="GR899" s="1125"/>
      <c r="GS899" s="1125"/>
      <c r="GT899" s="1125"/>
      <c r="GU899" s="1125"/>
    </row>
    <row r="900" spans="1:203" s="1426" customFormat="1" ht="14.25" customHeight="1" x14ac:dyDescent="0.2">
      <c r="A900" s="1415"/>
      <c r="C900" s="1427"/>
      <c r="D900" s="1417"/>
      <c r="E900" s="1418"/>
      <c r="F900" s="1419"/>
      <c r="G900" s="1418"/>
      <c r="H900" s="1419"/>
      <c r="I900" s="1419"/>
      <c r="J900" s="1419"/>
      <c r="K900" s="1417"/>
      <c r="L900" s="1420"/>
      <c r="M900" s="1417"/>
      <c r="N900" s="1420"/>
      <c r="O900" s="1417"/>
      <c r="P900" s="1417"/>
      <c r="Q900" s="1417"/>
      <c r="R900" s="1420"/>
      <c r="S900" s="1417"/>
      <c r="T900" s="1420"/>
      <c r="U900" s="1417"/>
      <c r="V900" s="1417"/>
      <c r="W900" s="1417"/>
      <c r="X900" s="1420"/>
      <c r="Y900" s="1417"/>
      <c r="Z900" s="1420"/>
      <c r="AA900" s="1417"/>
      <c r="AB900" s="1417"/>
      <c r="AC900" s="1417"/>
      <c r="AD900" s="1420"/>
      <c r="AE900" s="1417"/>
      <c r="AF900" s="1420"/>
      <c r="AG900" s="1417"/>
      <c r="AH900" s="1417"/>
      <c r="AI900" s="1417"/>
      <c r="AJ900" s="1420"/>
      <c r="AK900" s="1417"/>
      <c r="AL900" s="1420"/>
      <c r="AM900" s="1417"/>
      <c r="AN900" s="1417"/>
      <c r="AO900" s="1417"/>
      <c r="AP900" s="1420"/>
      <c r="AQ900" s="1417"/>
      <c r="AR900" s="1420"/>
      <c r="AS900" s="1417"/>
      <c r="AT900" s="1417"/>
      <c r="AU900" s="1417"/>
      <c r="AV900" s="1420"/>
      <c r="AW900" s="1417"/>
      <c r="AX900" s="1420"/>
      <c r="AY900" s="1417"/>
      <c r="AZ900" s="1417"/>
      <c r="BA900" s="1417"/>
      <c r="BB900" s="1418"/>
      <c r="BC900" s="1419"/>
      <c r="BD900" s="1418"/>
      <c r="BE900" s="1419"/>
      <c r="BF900" s="1419"/>
      <c r="BG900" s="1419"/>
      <c r="BH900" s="1417"/>
      <c r="BI900" s="1418"/>
      <c r="BJ900" s="1419"/>
      <c r="BK900" s="1418"/>
      <c r="BL900" s="1419"/>
      <c r="BM900" s="1419"/>
      <c r="BN900" s="1417"/>
      <c r="BO900" s="1418"/>
      <c r="BP900" s="1419"/>
      <c r="BQ900" s="1418"/>
      <c r="BR900" s="1419"/>
      <c r="BS900" s="1419"/>
      <c r="BT900" s="1125"/>
      <c r="BU900" s="1125"/>
      <c r="BV900" s="1125"/>
      <c r="BW900" s="1125"/>
      <c r="BX900" s="1125"/>
      <c r="BY900" s="1125"/>
      <c r="BZ900" s="1125"/>
      <c r="CA900" s="1125"/>
      <c r="CB900" s="1125"/>
      <c r="CC900" s="1125"/>
      <c r="CD900" s="1125"/>
      <c r="CE900" s="1125"/>
      <c r="CF900" s="1125"/>
      <c r="CG900" s="1125"/>
      <c r="CH900" s="1125"/>
      <c r="CI900" s="1125"/>
      <c r="CJ900" s="1125"/>
      <c r="CK900" s="1125"/>
      <c r="CL900" s="1125"/>
      <c r="CM900" s="1125"/>
      <c r="CN900" s="1125"/>
      <c r="CO900" s="1125"/>
      <c r="CP900" s="1125"/>
      <c r="CQ900" s="1125"/>
      <c r="CR900" s="1125"/>
      <c r="CS900" s="1125"/>
      <c r="CT900" s="1125"/>
      <c r="CU900" s="1125"/>
      <c r="CV900" s="1125"/>
      <c r="CW900" s="1125"/>
      <c r="CX900" s="1125"/>
      <c r="CY900" s="1125"/>
      <c r="CZ900" s="1125"/>
      <c r="DA900" s="1125"/>
      <c r="DB900" s="1125"/>
      <c r="DC900" s="1125"/>
      <c r="DD900" s="1125"/>
      <c r="DE900" s="1125"/>
      <c r="DF900" s="1125"/>
      <c r="DG900" s="1125"/>
      <c r="DH900" s="1125"/>
      <c r="DI900" s="1125"/>
      <c r="DJ900" s="1125"/>
      <c r="DK900" s="1125"/>
      <c r="DL900" s="1125"/>
      <c r="DM900" s="1125"/>
      <c r="DN900" s="1125"/>
      <c r="DO900" s="1125"/>
      <c r="DP900" s="1125"/>
      <c r="DQ900" s="1125"/>
      <c r="DR900" s="1125"/>
      <c r="DS900" s="1125"/>
      <c r="DT900" s="1125"/>
      <c r="DU900" s="1125"/>
      <c r="DV900" s="1125"/>
      <c r="DW900" s="1125"/>
      <c r="DX900" s="1125"/>
      <c r="DY900" s="1125"/>
      <c r="DZ900" s="1125"/>
      <c r="EA900" s="1125"/>
      <c r="EB900" s="1125"/>
      <c r="EC900" s="1125"/>
      <c r="ED900" s="1125"/>
      <c r="EE900" s="1125"/>
      <c r="EF900" s="1125"/>
      <c r="EG900" s="1125"/>
      <c r="EH900" s="1125"/>
      <c r="EI900" s="1125"/>
      <c r="EJ900" s="1125"/>
      <c r="EK900" s="1125"/>
      <c r="EL900" s="1125"/>
      <c r="EM900" s="1125"/>
      <c r="EN900" s="1125"/>
      <c r="EO900" s="1125"/>
      <c r="EP900" s="1125"/>
      <c r="EQ900" s="1125"/>
      <c r="ER900" s="1125"/>
      <c r="ES900" s="1125"/>
      <c r="ET900" s="1125"/>
      <c r="EU900" s="1125"/>
      <c r="EV900" s="1125"/>
      <c r="EW900" s="1125"/>
      <c r="EX900" s="1125"/>
      <c r="EY900" s="1125"/>
      <c r="EZ900" s="1125"/>
      <c r="FA900" s="1125"/>
      <c r="FB900" s="1125"/>
      <c r="FC900" s="1125"/>
      <c r="FD900" s="1125"/>
      <c r="FE900" s="1125"/>
      <c r="FF900" s="1125"/>
      <c r="FG900" s="1125"/>
      <c r="FH900" s="1125"/>
      <c r="FI900" s="1125"/>
      <c r="FJ900" s="1125"/>
      <c r="FK900" s="1125"/>
      <c r="FL900" s="1125"/>
      <c r="FM900" s="1125"/>
      <c r="FN900" s="1125"/>
      <c r="FO900" s="1125"/>
      <c r="FP900" s="1125"/>
      <c r="FQ900" s="1125"/>
      <c r="FR900" s="1125"/>
      <c r="FS900" s="1125"/>
      <c r="FT900" s="1125"/>
      <c r="FU900" s="1125"/>
      <c r="FV900" s="1125"/>
      <c r="FW900" s="1125"/>
      <c r="FX900" s="1125"/>
      <c r="FY900" s="1125"/>
      <c r="FZ900" s="1125"/>
      <c r="GA900" s="1125"/>
      <c r="GB900" s="1125"/>
      <c r="GC900" s="1125"/>
      <c r="GD900" s="1125"/>
      <c r="GE900" s="1125"/>
      <c r="GF900" s="1125"/>
      <c r="GG900" s="1125"/>
      <c r="GH900" s="1125"/>
      <c r="GI900" s="1125"/>
      <c r="GJ900" s="1125"/>
      <c r="GK900" s="1125"/>
      <c r="GL900" s="1125"/>
      <c r="GM900" s="1125"/>
      <c r="GN900" s="1125"/>
      <c r="GO900" s="1125"/>
      <c r="GP900" s="1125"/>
      <c r="GQ900" s="1125"/>
      <c r="GR900" s="1125"/>
      <c r="GS900" s="1125"/>
      <c r="GT900" s="1125"/>
      <c r="GU900" s="1125"/>
    </row>
    <row r="901" spans="1:203" s="1426" customFormat="1" ht="14.25" customHeight="1" x14ac:dyDescent="0.2">
      <c r="A901" s="1415"/>
      <c r="C901" s="1427"/>
      <c r="D901" s="1417"/>
      <c r="E901" s="1418"/>
      <c r="F901" s="1419"/>
      <c r="G901" s="1418"/>
      <c r="H901" s="1419"/>
      <c r="I901" s="1419"/>
      <c r="J901" s="1419"/>
      <c r="K901" s="1417"/>
      <c r="L901" s="1420"/>
      <c r="M901" s="1417"/>
      <c r="N901" s="1420"/>
      <c r="O901" s="1417"/>
      <c r="P901" s="1417"/>
      <c r="Q901" s="1417"/>
      <c r="R901" s="1420"/>
      <c r="S901" s="1417"/>
      <c r="T901" s="1420"/>
      <c r="U901" s="1417"/>
      <c r="V901" s="1417"/>
      <c r="W901" s="1417"/>
      <c r="X901" s="1420"/>
      <c r="Y901" s="1417"/>
      <c r="Z901" s="1420"/>
      <c r="AA901" s="1417"/>
      <c r="AB901" s="1417"/>
      <c r="AC901" s="1417"/>
      <c r="AD901" s="1420"/>
      <c r="AE901" s="1417"/>
      <c r="AF901" s="1420"/>
      <c r="AG901" s="1417"/>
      <c r="AH901" s="1417"/>
      <c r="AI901" s="1417"/>
      <c r="AJ901" s="1420"/>
      <c r="AK901" s="1417"/>
      <c r="AL901" s="1420"/>
      <c r="AM901" s="1417"/>
      <c r="AN901" s="1417"/>
      <c r="AO901" s="1417"/>
      <c r="AP901" s="1420"/>
      <c r="AQ901" s="1417"/>
      <c r="AR901" s="1420"/>
      <c r="AS901" s="1417"/>
      <c r="AT901" s="1417"/>
      <c r="AU901" s="1417"/>
      <c r="AV901" s="1420"/>
      <c r="AW901" s="1417"/>
      <c r="AX901" s="1420"/>
      <c r="AY901" s="1417"/>
      <c r="AZ901" s="1417"/>
      <c r="BA901" s="1417"/>
      <c r="BB901" s="1418"/>
      <c r="BC901" s="1419"/>
      <c r="BD901" s="1418"/>
      <c r="BE901" s="1419"/>
      <c r="BF901" s="1419"/>
      <c r="BG901" s="1419"/>
      <c r="BH901" s="1417"/>
      <c r="BI901" s="1418"/>
      <c r="BJ901" s="1419"/>
      <c r="BK901" s="1418"/>
      <c r="BL901" s="1419"/>
      <c r="BM901" s="1419"/>
      <c r="BN901" s="1417"/>
      <c r="BO901" s="1418"/>
      <c r="BP901" s="1419"/>
      <c r="BQ901" s="1418"/>
      <c r="BR901" s="1419"/>
      <c r="BS901" s="1419"/>
      <c r="BT901" s="1125"/>
      <c r="BU901" s="1125"/>
      <c r="BV901" s="1125"/>
      <c r="BW901" s="1125"/>
      <c r="BX901" s="1125"/>
      <c r="BY901" s="1125"/>
      <c r="BZ901" s="1125"/>
      <c r="CA901" s="1125"/>
      <c r="CB901" s="1125"/>
      <c r="CC901" s="1125"/>
      <c r="CD901" s="1125"/>
      <c r="CE901" s="1125"/>
      <c r="CF901" s="1125"/>
      <c r="CG901" s="1125"/>
      <c r="CH901" s="1125"/>
      <c r="CI901" s="1125"/>
      <c r="CJ901" s="1125"/>
      <c r="CK901" s="1125"/>
      <c r="CL901" s="1125"/>
      <c r="CM901" s="1125"/>
      <c r="CN901" s="1125"/>
      <c r="CO901" s="1125"/>
      <c r="CP901" s="1125"/>
      <c r="CQ901" s="1125"/>
      <c r="CR901" s="1125"/>
      <c r="CS901" s="1125"/>
      <c r="CT901" s="1125"/>
      <c r="CU901" s="1125"/>
      <c r="CV901" s="1125"/>
      <c r="CW901" s="1125"/>
      <c r="CX901" s="1125"/>
      <c r="CY901" s="1125"/>
      <c r="CZ901" s="1125"/>
      <c r="DA901" s="1125"/>
      <c r="DB901" s="1125"/>
      <c r="DC901" s="1125"/>
      <c r="DD901" s="1125"/>
      <c r="DE901" s="1125"/>
      <c r="DF901" s="1125"/>
      <c r="DG901" s="1125"/>
      <c r="DH901" s="1125"/>
      <c r="DI901" s="1125"/>
      <c r="DJ901" s="1125"/>
      <c r="DK901" s="1125"/>
      <c r="DL901" s="1125"/>
      <c r="DM901" s="1125"/>
      <c r="DN901" s="1125"/>
      <c r="DO901" s="1125"/>
      <c r="DP901" s="1125"/>
      <c r="DQ901" s="1125"/>
      <c r="DR901" s="1125"/>
      <c r="DS901" s="1125"/>
      <c r="DT901" s="1125"/>
      <c r="DU901" s="1125"/>
      <c r="DV901" s="1125"/>
      <c r="DW901" s="1125"/>
      <c r="DX901" s="1125"/>
      <c r="DY901" s="1125"/>
      <c r="DZ901" s="1125"/>
      <c r="EA901" s="1125"/>
      <c r="EB901" s="1125"/>
      <c r="EC901" s="1125"/>
      <c r="ED901" s="1125"/>
      <c r="EE901" s="1125"/>
      <c r="EF901" s="1125"/>
      <c r="EG901" s="1125"/>
      <c r="EH901" s="1125"/>
      <c r="EI901" s="1125"/>
      <c r="EJ901" s="1125"/>
      <c r="EK901" s="1125"/>
      <c r="EL901" s="1125"/>
      <c r="EM901" s="1125"/>
      <c r="EN901" s="1125"/>
      <c r="EO901" s="1125"/>
      <c r="EP901" s="1125"/>
      <c r="EQ901" s="1125"/>
      <c r="ER901" s="1125"/>
      <c r="ES901" s="1125"/>
      <c r="ET901" s="1125"/>
      <c r="EU901" s="1125"/>
      <c r="EV901" s="1125"/>
      <c r="EW901" s="1125"/>
      <c r="EX901" s="1125"/>
      <c r="EY901" s="1125"/>
      <c r="EZ901" s="1125"/>
      <c r="FA901" s="1125"/>
      <c r="FB901" s="1125"/>
      <c r="FC901" s="1125"/>
      <c r="FD901" s="1125"/>
      <c r="FE901" s="1125"/>
      <c r="FF901" s="1125"/>
      <c r="FG901" s="1125"/>
      <c r="FH901" s="1125"/>
      <c r="FI901" s="1125"/>
      <c r="FJ901" s="1125"/>
      <c r="FK901" s="1125"/>
      <c r="FL901" s="1125"/>
      <c r="FM901" s="1125"/>
      <c r="FN901" s="1125"/>
      <c r="FO901" s="1125"/>
      <c r="FP901" s="1125"/>
      <c r="FQ901" s="1125"/>
      <c r="FR901" s="1125"/>
      <c r="FS901" s="1125"/>
      <c r="FT901" s="1125"/>
      <c r="FU901" s="1125"/>
      <c r="FV901" s="1125"/>
      <c r="FW901" s="1125"/>
      <c r="FX901" s="1125"/>
      <c r="FY901" s="1125"/>
      <c r="FZ901" s="1125"/>
      <c r="GA901" s="1125"/>
      <c r="GB901" s="1125"/>
      <c r="GC901" s="1125"/>
      <c r="GD901" s="1125"/>
      <c r="GE901" s="1125"/>
      <c r="GF901" s="1125"/>
      <c r="GG901" s="1125"/>
      <c r="GH901" s="1125"/>
      <c r="GI901" s="1125"/>
      <c r="GJ901" s="1125"/>
      <c r="GK901" s="1125"/>
      <c r="GL901" s="1125"/>
      <c r="GM901" s="1125"/>
      <c r="GN901" s="1125"/>
      <c r="GO901" s="1125"/>
      <c r="GP901" s="1125"/>
      <c r="GQ901" s="1125"/>
      <c r="GR901" s="1125"/>
      <c r="GS901" s="1125"/>
      <c r="GT901" s="1125"/>
      <c r="GU901" s="1125"/>
    </row>
    <row r="902" spans="1:203" s="1426" customFormat="1" ht="14.25" customHeight="1" x14ac:dyDescent="0.2">
      <c r="A902" s="1415"/>
      <c r="C902" s="1427"/>
      <c r="D902" s="1417"/>
      <c r="E902" s="1418"/>
      <c r="F902" s="1419"/>
      <c r="G902" s="1418"/>
      <c r="H902" s="1419"/>
      <c r="I902" s="1419"/>
      <c r="J902" s="1419"/>
      <c r="K902" s="1417"/>
      <c r="L902" s="1420"/>
      <c r="M902" s="1417"/>
      <c r="N902" s="1420"/>
      <c r="O902" s="1417"/>
      <c r="P902" s="1417"/>
      <c r="Q902" s="1417"/>
      <c r="R902" s="1420"/>
      <c r="S902" s="1417"/>
      <c r="T902" s="1420"/>
      <c r="U902" s="1417"/>
      <c r="V902" s="1417"/>
      <c r="W902" s="1417"/>
      <c r="X902" s="1420"/>
      <c r="Y902" s="1417"/>
      <c r="Z902" s="1420"/>
      <c r="AA902" s="1417"/>
      <c r="AB902" s="1417"/>
      <c r="AC902" s="1417"/>
      <c r="AD902" s="1420"/>
      <c r="AE902" s="1417"/>
      <c r="AF902" s="1420"/>
      <c r="AG902" s="1417"/>
      <c r="AH902" s="1417"/>
      <c r="AI902" s="1417"/>
      <c r="AJ902" s="1420"/>
      <c r="AK902" s="1417"/>
      <c r="AL902" s="1420"/>
      <c r="AM902" s="1417"/>
      <c r="AN902" s="1417"/>
      <c r="AO902" s="1417"/>
      <c r="AP902" s="1420"/>
      <c r="AQ902" s="1417"/>
      <c r="AR902" s="1420"/>
      <c r="AS902" s="1417"/>
      <c r="AT902" s="1417"/>
      <c r="AU902" s="1417"/>
      <c r="AV902" s="1420"/>
      <c r="AW902" s="1417"/>
      <c r="AX902" s="1420"/>
      <c r="AY902" s="1417"/>
      <c r="AZ902" s="1417"/>
      <c r="BA902" s="1417"/>
      <c r="BB902" s="1418"/>
      <c r="BC902" s="1419"/>
      <c r="BD902" s="1418"/>
      <c r="BE902" s="1419"/>
      <c r="BF902" s="1419"/>
      <c r="BG902" s="1419"/>
      <c r="BH902" s="1417"/>
      <c r="BI902" s="1418"/>
      <c r="BJ902" s="1419"/>
      <c r="BK902" s="1418"/>
      <c r="BL902" s="1419"/>
      <c r="BM902" s="1419"/>
      <c r="BN902" s="1417"/>
      <c r="BO902" s="1418"/>
      <c r="BP902" s="1419"/>
      <c r="BQ902" s="1418"/>
      <c r="BR902" s="1419"/>
      <c r="BS902" s="1419"/>
      <c r="BT902" s="1125"/>
      <c r="BU902" s="1125"/>
      <c r="BV902" s="1125"/>
      <c r="BW902" s="1125"/>
      <c r="BX902" s="1125"/>
      <c r="BY902" s="1125"/>
      <c r="BZ902" s="1125"/>
      <c r="CA902" s="1125"/>
      <c r="CB902" s="1125"/>
      <c r="CC902" s="1125"/>
      <c r="CD902" s="1125"/>
      <c r="CE902" s="1125"/>
      <c r="CF902" s="1125"/>
      <c r="CG902" s="1125"/>
      <c r="CH902" s="1125"/>
      <c r="CI902" s="1125"/>
      <c r="CJ902" s="1125"/>
      <c r="CK902" s="1125"/>
      <c r="CL902" s="1125"/>
      <c r="CM902" s="1125"/>
      <c r="CN902" s="1125"/>
      <c r="CO902" s="1125"/>
      <c r="CP902" s="1125"/>
      <c r="CQ902" s="1125"/>
      <c r="CR902" s="1125"/>
      <c r="CS902" s="1125"/>
      <c r="CT902" s="1125"/>
      <c r="CU902" s="1125"/>
      <c r="CV902" s="1125"/>
      <c r="CW902" s="1125"/>
      <c r="CX902" s="1125"/>
      <c r="CY902" s="1125"/>
      <c r="CZ902" s="1125"/>
      <c r="DA902" s="1125"/>
      <c r="DB902" s="1125"/>
      <c r="DC902" s="1125"/>
      <c r="DD902" s="1125"/>
      <c r="DE902" s="1125"/>
      <c r="DF902" s="1125"/>
      <c r="DG902" s="1125"/>
      <c r="DH902" s="1125"/>
      <c r="DI902" s="1125"/>
      <c r="DJ902" s="1125"/>
      <c r="DK902" s="1125"/>
      <c r="DL902" s="1125"/>
      <c r="DM902" s="1125"/>
      <c r="DN902" s="1125"/>
      <c r="DO902" s="1125"/>
      <c r="DP902" s="1125"/>
      <c r="DQ902" s="1125"/>
      <c r="DR902" s="1125"/>
      <c r="DS902" s="1125"/>
      <c r="DT902" s="1125"/>
      <c r="DU902" s="1125"/>
      <c r="DV902" s="1125"/>
      <c r="DW902" s="1125"/>
      <c r="DX902" s="1125"/>
      <c r="DY902" s="1125"/>
      <c r="DZ902" s="1125"/>
      <c r="EA902" s="1125"/>
      <c r="EB902" s="1125"/>
      <c r="EC902" s="1125"/>
      <c r="ED902" s="1125"/>
      <c r="EE902" s="1125"/>
      <c r="EF902" s="1125"/>
      <c r="EG902" s="1125"/>
      <c r="EH902" s="1125"/>
      <c r="EI902" s="1125"/>
      <c r="EJ902" s="1125"/>
      <c r="EK902" s="1125"/>
      <c r="EL902" s="1125"/>
      <c r="EM902" s="1125"/>
      <c r="EN902" s="1125"/>
      <c r="EO902" s="1125"/>
      <c r="EP902" s="1125"/>
      <c r="EQ902" s="1125"/>
      <c r="ER902" s="1125"/>
      <c r="ES902" s="1125"/>
      <c r="ET902" s="1125"/>
      <c r="EU902" s="1125"/>
      <c r="EV902" s="1125"/>
      <c r="EW902" s="1125"/>
      <c r="EX902" s="1125"/>
      <c r="EY902" s="1125"/>
      <c r="EZ902" s="1125"/>
      <c r="FA902" s="1125"/>
      <c r="FB902" s="1125"/>
      <c r="FC902" s="1125"/>
      <c r="FD902" s="1125"/>
      <c r="FE902" s="1125"/>
      <c r="FF902" s="1125"/>
      <c r="FG902" s="1125"/>
      <c r="FH902" s="1125"/>
      <c r="FI902" s="1125"/>
      <c r="FJ902" s="1125"/>
      <c r="FK902" s="1125"/>
      <c r="FL902" s="1125"/>
      <c r="FM902" s="1125"/>
      <c r="FN902" s="1125"/>
      <c r="FO902" s="1125"/>
      <c r="FP902" s="1125"/>
      <c r="FQ902" s="1125"/>
      <c r="FR902" s="1125"/>
      <c r="FS902" s="1125"/>
      <c r="FT902" s="1125"/>
      <c r="FU902" s="1125"/>
      <c r="FV902" s="1125"/>
      <c r="FW902" s="1125"/>
      <c r="FX902" s="1125"/>
      <c r="FY902" s="1125"/>
      <c r="FZ902" s="1125"/>
      <c r="GA902" s="1125"/>
      <c r="GB902" s="1125"/>
      <c r="GC902" s="1125"/>
      <c r="GD902" s="1125"/>
      <c r="GE902" s="1125"/>
      <c r="GF902" s="1125"/>
      <c r="GG902" s="1125"/>
      <c r="GH902" s="1125"/>
      <c r="GI902" s="1125"/>
      <c r="GJ902" s="1125"/>
      <c r="GK902" s="1125"/>
      <c r="GL902" s="1125"/>
      <c r="GM902" s="1125"/>
      <c r="GN902" s="1125"/>
      <c r="GO902" s="1125"/>
      <c r="GP902" s="1125"/>
      <c r="GQ902" s="1125"/>
      <c r="GR902" s="1125"/>
      <c r="GS902" s="1125"/>
      <c r="GT902" s="1125"/>
      <c r="GU902" s="1125"/>
    </row>
    <row r="903" spans="1:203" s="1426" customFormat="1" ht="14.25" customHeight="1" x14ac:dyDescent="0.2">
      <c r="A903" s="1415"/>
      <c r="C903" s="1427"/>
      <c r="D903" s="1417"/>
      <c r="E903" s="1418"/>
      <c r="F903" s="1419"/>
      <c r="G903" s="1418"/>
      <c r="H903" s="1419"/>
      <c r="I903" s="1419"/>
      <c r="J903" s="1419"/>
      <c r="K903" s="1417"/>
      <c r="L903" s="1420"/>
      <c r="M903" s="1417"/>
      <c r="N903" s="1420"/>
      <c r="O903" s="1417"/>
      <c r="P903" s="1417"/>
      <c r="Q903" s="1417"/>
      <c r="R903" s="1420"/>
      <c r="S903" s="1417"/>
      <c r="T903" s="1420"/>
      <c r="U903" s="1417"/>
      <c r="V903" s="1417"/>
      <c r="W903" s="1417"/>
      <c r="X903" s="1420"/>
      <c r="Y903" s="1417"/>
      <c r="Z903" s="1420"/>
      <c r="AA903" s="1417"/>
      <c r="AB903" s="1417"/>
      <c r="AC903" s="1417"/>
      <c r="AD903" s="1420"/>
      <c r="AE903" s="1417"/>
      <c r="AF903" s="1420"/>
      <c r="AG903" s="1417"/>
      <c r="AH903" s="1417"/>
      <c r="AI903" s="1417"/>
      <c r="AJ903" s="1420"/>
      <c r="AK903" s="1417"/>
      <c r="AL903" s="1420"/>
      <c r="AM903" s="1417"/>
      <c r="AN903" s="1417"/>
      <c r="AO903" s="1417"/>
      <c r="AP903" s="1420"/>
      <c r="AQ903" s="1417"/>
      <c r="AR903" s="1420"/>
      <c r="AS903" s="1417"/>
      <c r="AT903" s="1417"/>
      <c r="AU903" s="1417"/>
      <c r="AV903" s="1420"/>
      <c r="AW903" s="1417"/>
      <c r="AX903" s="1420"/>
      <c r="AY903" s="1417"/>
      <c r="AZ903" s="1417"/>
      <c r="BA903" s="1417"/>
      <c r="BB903" s="1418"/>
      <c r="BC903" s="1419"/>
      <c r="BD903" s="1418"/>
      <c r="BE903" s="1419"/>
      <c r="BF903" s="1419"/>
      <c r="BG903" s="1419"/>
      <c r="BH903" s="1417"/>
      <c r="BI903" s="1418"/>
      <c r="BJ903" s="1419"/>
      <c r="BK903" s="1418"/>
      <c r="BL903" s="1419"/>
      <c r="BM903" s="1419"/>
      <c r="BN903" s="1417"/>
      <c r="BO903" s="1418"/>
      <c r="BP903" s="1419"/>
      <c r="BQ903" s="1418"/>
      <c r="BR903" s="1419"/>
      <c r="BS903" s="1419"/>
      <c r="BT903" s="1125"/>
      <c r="BU903" s="1125"/>
      <c r="BV903" s="1125"/>
      <c r="BW903" s="1125"/>
      <c r="BX903" s="1125"/>
      <c r="BY903" s="1125"/>
      <c r="BZ903" s="1125"/>
      <c r="CA903" s="1125"/>
      <c r="CB903" s="1125"/>
      <c r="CC903" s="1125"/>
      <c r="CD903" s="1125"/>
      <c r="CE903" s="1125"/>
      <c r="CF903" s="1125"/>
      <c r="CG903" s="1125"/>
      <c r="CH903" s="1125"/>
      <c r="CI903" s="1125"/>
      <c r="CJ903" s="1125"/>
      <c r="CK903" s="1125"/>
      <c r="CL903" s="1125"/>
      <c r="CM903" s="1125"/>
      <c r="CN903" s="1125"/>
      <c r="CO903" s="1125"/>
      <c r="CP903" s="1125"/>
      <c r="CQ903" s="1125"/>
      <c r="CR903" s="1125"/>
      <c r="CS903" s="1125"/>
      <c r="CT903" s="1125"/>
      <c r="CU903" s="1125"/>
      <c r="CV903" s="1125"/>
      <c r="CW903" s="1125"/>
      <c r="CX903" s="1125"/>
      <c r="CY903" s="1125"/>
      <c r="CZ903" s="1125"/>
      <c r="DA903" s="1125"/>
      <c r="DB903" s="1125"/>
      <c r="DC903" s="1125"/>
      <c r="DD903" s="1125"/>
      <c r="DE903" s="1125"/>
      <c r="DF903" s="1125"/>
      <c r="DG903" s="1125"/>
      <c r="DH903" s="1125"/>
      <c r="DI903" s="1125"/>
      <c r="DJ903" s="1125"/>
      <c r="DK903" s="1125"/>
      <c r="DL903" s="1125"/>
      <c r="DM903" s="1125"/>
      <c r="DN903" s="1125"/>
      <c r="DO903" s="1125"/>
      <c r="DP903" s="1125"/>
      <c r="DQ903" s="1125"/>
      <c r="DR903" s="1125"/>
      <c r="DS903" s="1125"/>
      <c r="DT903" s="1125"/>
      <c r="DU903" s="1125"/>
      <c r="DV903" s="1125"/>
      <c r="DW903" s="1125"/>
      <c r="DX903" s="1125"/>
      <c r="DY903" s="1125"/>
      <c r="DZ903" s="1125"/>
      <c r="EA903" s="1125"/>
      <c r="EB903" s="1125"/>
      <c r="EC903" s="1125"/>
      <c r="ED903" s="1125"/>
      <c r="EE903" s="1125"/>
      <c r="EF903" s="1125"/>
      <c r="EG903" s="1125"/>
      <c r="EH903" s="1125"/>
      <c r="EI903" s="1125"/>
      <c r="EJ903" s="1125"/>
      <c r="EK903" s="1125"/>
      <c r="EL903" s="1125"/>
      <c r="EM903" s="1125"/>
      <c r="EN903" s="1125"/>
      <c r="EO903" s="1125"/>
      <c r="EP903" s="1125"/>
      <c r="EQ903" s="1125"/>
      <c r="ER903" s="1125"/>
      <c r="ES903" s="1125"/>
      <c r="ET903" s="1125"/>
      <c r="EU903" s="1125"/>
      <c r="EV903" s="1125"/>
      <c r="EW903" s="1125"/>
      <c r="EX903" s="1125"/>
      <c r="EY903" s="1125"/>
      <c r="EZ903" s="1125"/>
      <c r="FA903" s="1125"/>
      <c r="FB903" s="1125"/>
      <c r="FC903" s="1125"/>
      <c r="FD903" s="1125"/>
      <c r="FE903" s="1125"/>
      <c r="FF903" s="1125"/>
      <c r="FG903" s="1125"/>
      <c r="FH903" s="1125"/>
      <c r="FI903" s="1125"/>
      <c r="FJ903" s="1125"/>
      <c r="FK903" s="1125"/>
      <c r="FL903" s="1125"/>
      <c r="FM903" s="1125"/>
      <c r="FN903" s="1125"/>
      <c r="FO903" s="1125"/>
      <c r="FP903" s="1125"/>
      <c r="FQ903" s="1125"/>
      <c r="FR903" s="1125"/>
      <c r="FS903" s="1125"/>
      <c r="FT903" s="1125"/>
      <c r="FU903" s="1125"/>
      <c r="FV903" s="1125"/>
      <c r="FW903" s="1125"/>
      <c r="FX903" s="1125"/>
      <c r="FY903" s="1125"/>
      <c r="FZ903" s="1125"/>
      <c r="GA903" s="1125"/>
      <c r="GB903" s="1125"/>
      <c r="GC903" s="1125"/>
      <c r="GD903" s="1125"/>
      <c r="GE903" s="1125"/>
      <c r="GF903" s="1125"/>
      <c r="GG903" s="1125"/>
      <c r="GH903" s="1125"/>
      <c r="GI903" s="1125"/>
      <c r="GJ903" s="1125"/>
      <c r="GK903" s="1125"/>
      <c r="GL903" s="1125"/>
      <c r="GM903" s="1125"/>
      <c r="GN903" s="1125"/>
      <c r="GO903" s="1125"/>
      <c r="GP903" s="1125"/>
      <c r="GQ903" s="1125"/>
      <c r="GR903" s="1125"/>
      <c r="GS903" s="1125"/>
      <c r="GT903" s="1125"/>
      <c r="GU903" s="1125"/>
    </row>
    <row r="904" spans="1:203" s="1426" customFormat="1" ht="14.25" customHeight="1" x14ac:dyDescent="0.2">
      <c r="A904" s="1415"/>
      <c r="C904" s="1427"/>
      <c r="D904" s="1417"/>
      <c r="E904" s="1418"/>
      <c r="F904" s="1419"/>
      <c r="G904" s="1418"/>
      <c r="H904" s="1419"/>
      <c r="I904" s="1419"/>
      <c r="J904" s="1419"/>
      <c r="K904" s="1417"/>
      <c r="L904" s="1420"/>
      <c r="M904" s="1417"/>
      <c r="N904" s="1420"/>
      <c r="O904" s="1417"/>
      <c r="P904" s="1417"/>
      <c r="Q904" s="1417"/>
      <c r="R904" s="1420"/>
      <c r="S904" s="1417"/>
      <c r="T904" s="1420"/>
      <c r="U904" s="1417"/>
      <c r="V904" s="1417"/>
      <c r="W904" s="1417"/>
      <c r="X904" s="1420"/>
      <c r="Y904" s="1417"/>
      <c r="Z904" s="1420"/>
      <c r="AA904" s="1417"/>
      <c r="AB904" s="1417"/>
      <c r="AC904" s="1417"/>
      <c r="AD904" s="1420"/>
      <c r="AE904" s="1417"/>
      <c r="AF904" s="1420"/>
      <c r="AG904" s="1417"/>
      <c r="AH904" s="1417"/>
      <c r="AI904" s="1417"/>
      <c r="AJ904" s="1420"/>
      <c r="AK904" s="1417"/>
      <c r="AL904" s="1420"/>
      <c r="AM904" s="1417"/>
      <c r="AN904" s="1417"/>
      <c r="AO904" s="1417"/>
      <c r="AP904" s="1420"/>
      <c r="AQ904" s="1417"/>
      <c r="AR904" s="1420"/>
      <c r="AS904" s="1417"/>
      <c r="AT904" s="1417"/>
      <c r="AU904" s="1417"/>
      <c r="AV904" s="1420"/>
      <c r="AW904" s="1417"/>
      <c r="AX904" s="1420"/>
      <c r="AY904" s="1417"/>
      <c r="AZ904" s="1417"/>
      <c r="BA904" s="1417"/>
      <c r="BB904" s="1418"/>
      <c r="BC904" s="1419"/>
      <c r="BD904" s="1418"/>
      <c r="BE904" s="1419"/>
      <c r="BF904" s="1419"/>
      <c r="BG904" s="1419"/>
      <c r="BH904" s="1417"/>
      <c r="BI904" s="1418"/>
      <c r="BJ904" s="1419"/>
      <c r="BK904" s="1418"/>
      <c r="BL904" s="1419"/>
      <c r="BM904" s="1419"/>
      <c r="BN904" s="1417"/>
      <c r="BO904" s="1418"/>
      <c r="BP904" s="1419"/>
      <c r="BQ904" s="1418"/>
      <c r="BR904" s="1419"/>
      <c r="BS904" s="1419"/>
      <c r="BT904" s="1125"/>
      <c r="BU904" s="1125"/>
      <c r="BV904" s="1125"/>
      <c r="BW904" s="1125"/>
      <c r="BX904" s="1125"/>
      <c r="BY904" s="1125"/>
      <c r="BZ904" s="1125"/>
      <c r="CA904" s="1125"/>
      <c r="CB904" s="1125"/>
      <c r="CC904" s="1125"/>
      <c r="CD904" s="1125"/>
      <c r="CE904" s="1125"/>
      <c r="CF904" s="1125"/>
      <c r="CG904" s="1125"/>
      <c r="CH904" s="1125"/>
      <c r="CI904" s="1125"/>
      <c r="CJ904" s="1125"/>
      <c r="CK904" s="1125"/>
      <c r="CL904" s="1125"/>
      <c r="CM904" s="1125"/>
      <c r="CN904" s="1125"/>
      <c r="CO904" s="1125"/>
      <c r="CP904" s="1125"/>
      <c r="CQ904" s="1125"/>
      <c r="CR904" s="1125"/>
      <c r="CS904" s="1125"/>
      <c r="CT904" s="1125"/>
      <c r="CU904" s="1125"/>
      <c r="CV904" s="1125"/>
      <c r="CW904" s="1125"/>
      <c r="CX904" s="1125"/>
      <c r="CY904" s="1125"/>
      <c r="CZ904" s="1125"/>
      <c r="DA904" s="1125"/>
      <c r="DB904" s="1125"/>
      <c r="DC904" s="1125"/>
      <c r="DD904" s="1125"/>
      <c r="DE904" s="1125"/>
      <c r="DF904" s="1125"/>
      <c r="DG904" s="1125"/>
      <c r="DH904" s="1125"/>
      <c r="DI904" s="1125"/>
      <c r="DJ904" s="1125"/>
      <c r="DK904" s="1125"/>
      <c r="DL904" s="1125"/>
      <c r="DM904" s="1125"/>
      <c r="DN904" s="1125"/>
      <c r="DO904" s="1125"/>
      <c r="DP904" s="1125"/>
      <c r="DQ904" s="1125"/>
      <c r="DR904" s="1125"/>
      <c r="DS904" s="1125"/>
      <c r="DT904" s="1125"/>
      <c r="DU904" s="1125"/>
      <c r="DV904" s="1125"/>
      <c r="DW904" s="1125"/>
      <c r="DX904" s="1125"/>
      <c r="DY904" s="1125"/>
      <c r="DZ904" s="1125"/>
      <c r="EA904" s="1125"/>
      <c r="EB904" s="1125"/>
      <c r="EC904" s="1125"/>
      <c r="ED904" s="1125"/>
      <c r="EE904" s="1125"/>
      <c r="EF904" s="1125"/>
      <c r="EG904" s="1125"/>
      <c r="EH904" s="1125"/>
      <c r="EI904" s="1125"/>
      <c r="EJ904" s="1125"/>
      <c r="EK904" s="1125"/>
      <c r="EL904" s="1125"/>
      <c r="EM904" s="1125"/>
      <c r="EN904" s="1125"/>
      <c r="EO904" s="1125"/>
      <c r="EP904" s="1125"/>
      <c r="EQ904" s="1125"/>
      <c r="ER904" s="1125"/>
      <c r="ES904" s="1125"/>
      <c r="ET904" s="1125"/>
      <c r="EU904" s="1125"/>
      <c r="EV904" s="1125"/>
      <c r="EW904" s="1125"/>
      <c r="EX904" s="1125"/>
      <c r="EY904" s="1125"/>
      <c r="EZ904" s="1125"/>
      <c r="FA904" s="1125"/>
      <c r="FB904" s="1125"/>
      <c r="FC904" s="1125"/>
      <c r="FD904" s="1125"/>
      <c r="FE904" s="1125"/>
      <c r="FF904" s="1125"/>
      <c r="FG904" s="1125"/>
      <c r="FH904" s="1125"/>
      <c r="FI904" s="1125"/>
      <c r="FJ904" s="1125"/>
      <c r="FK904" s="1125"/>
      <c r="FL904" s="1125"/>
      <c r="FM904" s="1125"/>
      <c r="FN904" s="1125"/>
      <c r="FO904" s="1125"/>
      <c r="FP904" s="1125"/>
      <c r="FQ904" s="1125"/>
      <c r="FR904" s="1125"/>
      <c r="FS904" s="1125"/>
      <c r="FT904" s="1125"/>
      <c r="FU904" s="1125"/>
      <c r="FV904" s="1125"/>
      <c r="FW904" s="1125"/>
      <c r="FX904" s="1125"/>
      <c r="FY904" s="1125"/>
      <c r="FZ904" s="1125"/>
      <c r="GA904" s="1125"/>
      <c r="GB904" s="1125"/>
      <c r="GC904" s="1125"/>
      <c r="GD904" s="1125"/>
      <c r="GE904" s="1125"/>
      <c r="GF904" s="1125"/>
      <c r="GG904" s="1125"/>
      <c r="GH904" s="1125"/>
      <c r="GI904" s="1125"/>
      <c r="GJ904" s="1125"/>
      <c r="GK904" s="1125"/>
      <c r="GL904" s="1125"/>
      <c r="GM904" s="1125"/>
      <c r="GN904" s="1125"/>
      <c r="GO904" s="1125"/>
      <c r="GP904" s="1125"/>
      <c r="GQ904" s="1125"/>
      <c r="GR904" s="1125"/>
      <c r="GS904" s="1125"/>
      <c r="GT904" s="1125"/>
      <c r="GU904" s="1125"/>
    </row>
    <row r="905" spans="1:203" s="1426" customFormat="1" ht="14.25" customHeight="1" x14ac:dyDescent="0.2">
      <c r="A905" s="1415"/>
      <c r="C905" s="1427"/>
      <c r="D905" s="1417"/>
      <c r="E905" s="1418"/>
      <c r="F905" s="1419"/>
      <c r="G905" s="1418"/>
      <c r="H905" s="1419"/>
      <c r="I905" s="1419"/>
      <c r="J905" s="1419"/>
      <c r="K905" s="1417"/>
      <c r="L905" s="1420"/>
      <c r="M905" s="1417"/>
      <c r="N905" s="1420"/>
      <c r="O905" s="1417"/>
      <c r="P905" s="1417"/>
      <c r="Q905" s="1417"/>
      <c r="R905" s="1420"/>
      <c r="S905" s="1417"/>
      <c r="T905" s="1420"/>
      <c r="U905" s="1417"/>
      <c r="V905" s="1417"/>
      <c r="W905" s="1417"/>
      <c r="X905" s="1420"/>
      <c r="Y905" s="1417"/>
      <c r="Z905" s="1420"/>
      <c r="AA905" s="1417"/>
      <c r="AB905" s="1417"/>
      <c r="AC905" s="1417"/>
      <c r="AD905" s="1420"/>
      <c r="AE905" s="1417"/>
      <c r="AF905" s="1420"/>
      <c r="AG905" s="1417"/>
      <c r="AH905" s="1417"/>
      <c r="AI905" s="1417"/>
      <c r="AJ905" s="1420"/>
      <c r="AK905" s="1417"/>
      <c r="AL905" s="1420"/>
      <c r="AM905" s="1417"/>
      <c r="AN905" s="1417"/>
      <c r="AO905" s="1417"/>
      <c r="AP905" s="1420"/>
      <c r="AQ905" s="1417"/>
      <c r="AR905" s="1420"/>
      <c r="AS905" s="1417"/>
      <c r="AT905" s="1417"/>
      <c r="AU905" s="1417"/>
      <c r="AV905" s="1420"/>
      <c r="AW905" s="1417"/>
      <c r="AX905" s="1420"/>
      <c r="AY905" s="1417"/>
      <c r="AZ905" s="1417"/>
      <c r="BA905" s="1417"/>
      <c r="BB905" s="1418"/>
      <c r="BC905" s="1419"/>
      <c r="BD905" s="1418"/>
      <c r="BE905" s="1419"/>
      <c r="BF905" s="1419"/>
      <c r="BG905" s="1419"/>
      <c r="BH905" s="1417"/>
      <c r="BI905" s="1418"/>
      <c r="BJ905" s="1419"/>
      <c r="BK905" s="1418"/>
      <c r="BL905" s="1419"/>
      <c r="BM905" s="1419"/>
      <c r="BN905" s="1417"/>
      <c r="BO905" s="1418"/>
      <c r="BP905" s="1419"/>
      <c r="BQ905" s="1418"/>
      <c r="BR905" s="1419"/>
      <c r="BS905" s="1419"/>
      <c r="BT905" s="1125"/>
      <c r="BU905" s="1125"/>
      <c r="BV905" s="1125"/>
      <c r="BW905" s="1125"/>
      <c r="BX905" s="1125"/>
      <c r="BY905" s="1125"/>
      <c r="BZ905" s="1125"/>
      <c r="CA905" s="1125"/>
      <c r="CB905" s="1125"/>
      <c r="CC905" s="1125"/>
      <c r="CD905" s="1125"/>
      <c r="CE905" s="1125"/>
      <c r="CF905" s="1125"/>
      <c r="CG905" s="1125"/>
      <c r="CH905" s="1125"/>
      <c r="CI905" s="1125"/>
      <c r="CJ905" s="1125"/>
      <c r="CK905" s="1125"/>
      <c r="CL905" s="1125"/>
      <c r="CM905" s="1125"/>
      <c r="CN905" s="1125"/>
      <c r="CO905" s="1125"/>
      <c r="CP905" s="1125"/>
      <c r="CQ905" s="1125"/>
      <c r="CR905" s="1125"/>
      <c r="CS905" s="1125"/>
      <c r="CT905" s="1125"/>
      <c r="CU905" s="1125"/>
      <c r="CV905" s="1125"/>
      <c r="CW905" s="1125"/>
      <c r="CX905" s="1125"/>
      <c r="CY905" s="1125"/>
      <c r="CZ905" s="1125"/>
      <c r="DA905" s="1125"/>
      <c r="DB905" s="1125"/>
      <c r="DC905" s="1125"/>
      <c r="DD905" s="1125"/>
      <c r="DE905" s="1125"/>
      <c r="DF905" s="1125"/>
      <c r="DG905" s="1125"/>
      <c r="DH905" s="1125"/>
      <c r="DI905" s="1125"/>
      <c r="DJ905" s="1125"/>
      <c r="DK905" s="1125"/>
      <c r="DL905" s="1125"/>
      <c r="DM905" s="1125"/>
      <c r="DN905" s="1125"/>
      <c r="DO905" s="1125"/>
      <c r="DP905" s="1125"/>
      <c r="DQ905" s="1125"/>
      <c r="DR905" s="1125"/>
      <c r="DS905" s="1125"/>
      <c r="DT905" s="1125"/>
      <c r="DU905" s="1125"/>
      <c r="DV905" s="1125"/>
      <c r="DW905" s="1125"/>
      <c r="DX905" s="1125"/>
      <c r="DY905" s="1125"/>
      <c r="DZ905" s="1125"/>
      <c r="EA905" s="1125"/>
      <c r="EB905" s="1125"/>
      <c r="EC905" s="1125"/>
      <c r="ED905" s="1125"/>
      <c r="EE905" s="1125"/>
      <c r="EF905" s="1125"/>
      <c r="EG905" s="1125"/>
      <c r="EH905" s="1125"/>
      <c r="EI905" s="1125"/>
      <c r="EJ905" s="1125"/>
      <c r="EK905" s="1125"/>
      <c r="EL905" s="1125"/>
      <c r="EM905" s="1125"/>
      <c r="EN905" s="1125"/>
      <c r="EO905" s="1125"/>
      <c r="EP905" s="1125"/>
      <c r="EQ905" s="1125"/>
      <c r="ER905" s="1125"/>
      <c r="ES905" s="1125"/>
      <c r="ET905" s="1125"/>
      <c r="EU905" s="1125"/>
      <c r="EV905" s="1125"/>
      <c r="EW905" s="1125"/>
      <c r="EX905" s="1125"/>
      <c r="EY905" s="1125"/>
      <c r="EZ905" s="1125"/>
      <c r="FA905" s="1125"/>
      <c r="FB905" s="1125"/>
      <c r="FC905" s="1125"/>
      <c r="FD905" s="1125"/>
      <c r="FE905" s="1125"/>
      <c r="FF905" s="1125"/>
      <c r="FG905" s="1125"/>
      <c r="FH905" s="1125"/>
      <c r="FI905" s="1125"/>
      <c r="FJ905" s="1125"/>
      <c r="FK905" s="1125"/>
      <c r="FL905" s="1125"/>
      <c r="FM905" s="1125"/>
      <c r="FN905" s="1125"/>
      <c r="FO905" s="1125"/>
      <c r="FP905" s="1125"/>
      <c r="FQ905" s="1125"/>
      <c r="FR905" s="1125"/>
      <c r="FS905" s="1125"/>
      <c r="FT905" s="1125"/>
      <c r="FU905" s="1125"/>
      <c r="FV905" s="1125"/>
      <c r="FW905" s="1125"/>
      <c r="FX905" s="1125"/>
      <c r="FY905" s="1125"/>
      <c r="FZ905" s="1125"/>
      <c r="GA905" s="1125"/>
      <c r="GB905" s="1125"/>
      <c r="GC905" s="1125"/>
      <c r="GD905" s="1125"/>
      <c r="GE905" s="1125"/>
      <c r="GF905" s="1125"/>
      <c r="GG905" s="1125"/>
      <c r="GH905" s="1125"/>
      <c r="GI905" s="1125"/>
      <c r="GJ905" s="1125"/>
      <c r="GK905" s="1125"/>
      <c r="GL905" s="1125"/>
      <c r="GM905" s="1125"/>
      <c r="GN905" s="1125"/>
      <c r="GO905" s="1125"/>
      <c r="GP905" s="1125"/>
      <c r="GQ905" s="1125"/>
      <c r="GR905" s="1125"/>
      <c r="GS905" s="1125"/>
      <c r="GT905" s="1125"/>
      <c r="GU905" s="1125"/>
    </row>
    <row r="906" spans="1:203" s="1426" customFormat="1" ht="14.25" customHeight="1" x14ac:dyDescent="0.2">
      <c r="A906" s="1415"/>
      <c r="C906" s="1427"/>
      <c r="D906" s="1417"/>
      <c r="E906" s="1418"/>
      <c r="F906" s="1419"/>
      <c r="G906" s="1418"/>
      <c r="H906" s="1419"/>
      <c r="I906" s="1419"/>
      <c r="J906" s="1419"/>
      <c r="K906" s="1417"/>
      <c r="L906" s="1420"/>
      <c r="M906" s="1417"/>
      <c r="N906" s="1420"/>
      <c r="O906" s="1417"/>
      <c r="P906" s="1417"/>
      <c r="Q906" s="1417"/>
      <c r="R906" s="1420"/>
      <c r="S906" s="1417"/>
      <c r="T906" s="1420"/>
      <c r="U906" s="1417"/>
      <c r="V906" s="1417"/>
      <c r="W906" s="1417"/>
      <c r="X906" s="1420"/>
      <c r="Y906" s="1417"/>
      <c r="Z906" s="1420"/>
      <c r="AA906" s="1417"/>
      <c r="AB906" s="1417"/>
      <c r="AC906" s="1417"/>
      <c r="AD906" s="1420"/>
      <c r="AE906" s="1417"/>
      <c r="AF906" s="1420"/>
      <c r="AG906" s="1417"/>
      <c r="AH906" s="1417"/>
      <c r="AI906" s="1417"/>
      <c r="AJ906" s="1420"/>
      <c r="AK906" s="1417"/>
      <c r="AL906" s="1420"/>
      <c r="AM906" s="1417"/>
      <c r="AN906" s="1417"/>
      <c r="AO906" s="1417"/>
      <c r="AP906" s="1420"/>
      <c r="AQ906" s="1417"/>
      <c r="AR906" s="1420"/>
      <c r="AS906" s="1417"/>
      <c r="AT906" s="1417"/>
      <c r="AU906" s="1417"/>
      <c r="AV906" s="1420"/>
      <c r="AW906" s="1417"/>
      <c r="AX906" s="1420"/>
      <c r="AY906" s="1417"/>
      <c r="AZ906" s="1417"/>
      <c r="BA906" s="1417"/>
      <c r="BB906" s="1418"/>
      <c r="BC906" s="1419"/>
      <c r="BD906" s="1418"/>
      <c r="BE906" s="1419"/>
      <c r="BF906" s="1419"/>
      <c r="BG906" s="1419"/>
      <c r="BH906" s="1417"/>
      <c r="BI906" s="1418"/>
      <c r="BJ906" s="1419"/>
      <c r="BK906" s="1418"/>
      <c r="BL906" s="1419"/>
      <c r="BM906" s="1419"/>
      <c r="BN906" s="1417"/>
      <c r="BO906" s="1418"/>
      <c r="BP906" s="1419"/>
      <c r="BQ906" s="1418"/>
      <c r="BR906" s="1419"/>
      <c r="BS906" s="1419"/>
      <c r="BT906" s="1125"/>
      <c r="BU906" s="1125"/>
      <c r="BV906" s="1125"/>
      <c r="BW906" s="1125"/>
      <c r="BX906" s="1125"/>
      <c r="BY906" s="1125"/>
      <c r="BZ906" s="1125"/>
      <c r="CA906" s="1125"/>
      <c r="CB906" s="1125"/>
      <c r="CC906" s="1125"/>
      <c r="CD906" s="1125"/>
      <c r="CE906" s="1125"/>
      <c r="CF906" s="1125"/>
      <c r="CG906" s="1125"/>
      <c r="CH906" s="1125"/>
      <c r="CI906" s="1125"/>
      <c r="CJ906" s="1125"/>
      <c r="CK906" s="1125"/>
      <c r="CL906" s="1125"/>
      <c r="CM906" s="1125"/>
      <c r="CN906" s="1125"/>
      <c r="CO906" s="1125"/>
      <c r="CP906" s="1125"/>
      <c r="CQ906" s="1125"/>
      <c r="CR906" s="1125"/>
      <c r="CS906" s="1125"/>
      <c r="CT906" s="1125"/>
      <c r="CU906" s="1125"/>
      <c r="CV906" s="1125"/>
      <c r="CW906" s="1125"/>
      <c r="CX906" s="1125"/>
      <c r="CY906" s="1125"/>
      <c r="CZ906" s="1125"/>
      <c r="DA906" s="1125"/>
      <c r="DB906" s="1125"/>
      <c r="DC906" s="1125"/>
      <c r="DD906" s="1125"/>
      <c r="DE906" s="1125"/>
      <c r="DF906" s="1125"/>
      <c r="DG906" s="1125"/>
      <c r="DH906" s="1125"/>
      <c r="DI906" s="1125"/>
      <c r="DJ906" s="1125"/>
      <c r="DK906" s="1125"/>
      <c r="DL906" s="1125"/>
      <c r="DM906" s="1125"/>
      <c r="DN906" s="1125"/>
      <c r="DO906" s="1125"/>
      <c r="DP906" s="1125"/>
      <c r="DQ906" s="1125"/>
      <c r="DR906" s="1125"/>
      <c r="DS906" s="1125"/>
      <c r="DT906" s="1125"/>
      <c r="DU906" s="1125"/>
      <c r="DV906" s="1125"/>
      <c r="DW906" s="1125"/>
      <c r="DX906" s="1125"/>
      <c r="DY906" s="1125"/>
      <c r="DZ906" s="1125"/>
      <c r="EA906" s="1125"/>
      <c r="EB906" s="1125"/>
      <c r="EC906" s="1125"/>
      <c r="ED906" s="1125"/>
      <c r="EE906" s="1125"/>
      <c r="EF906" s="1125"/>
      <c r="EG906" s="1125"/>
      <c r="EH906" s="1125"/>
      <c r="EI906" s="1125"/>
      <c r="EJ906" s="1125"/>
      <c r="EK906" s="1125"/>
      <c r="EL906" s="1125"/>
      <c r="EM906" s="1125"/>
      <c r="EN906" s="1125"/>
      <c r="EO906" s="1125"/>
      <c r="EP906" s="1125"/>
      <c r="EQ906" s="1125"/>
      <c r="ER906" s="1125"/>
      <c r="ES906" s="1125"/>
      <c r="ET906" s="1125"/>
      <c r="EU906" s="1125"/>
      <c r="EV906" s="1125"/>
      <c r="EW906" s="1125"/>
      <c r="EX906" s="1125"/>
      <c r="EY906" s="1125"/>
      <c r="EZ906" s="1125"/>
      <c r="FA906" s="1125"/>
      <c r="FB906" s="1125"/>
      <c r="FC906" s="1125"/>
      <c r="FD906" s="1125"/>
      <c r="FE906" s="1125"/>
      <c r="FF906" s="1125"/>
      <c r="FG906" s="1125"/>
      <c r="FH906" s="1125"/>
      <c r="FI906" s="1125"/>
      <c r="FJ906" s="1125"/>
      <c r="FK906" s="1125"/>
      <c r="FL906" s="1125"/>
      <c r="FM906" s="1125"/>
      <c r="FN906" s="1125"/>
      <c r="FO906" s="1125"/>
      <c r="FP906" s="1125"/>
      <c r="FQ906" s="1125"/>
      <c r="FR906" s="1125"/>
      <c r="FS906" s="1125"/>
      <c r="FT906" s="1125"/>
      <c r="FU906" s="1125"/>
      <c r="FV906" s="1125"/>
      <c r="FW906" s="1125"/>
      <c r="FX906" s="1125"/>
      <c r="FY906" s="1125"/>
      <c r="FZ906" s="1125"/>
      <c r="GA906" s="1125"/>
      <c r="GB906" s="1125"/>
      <c r="GC906" s="1125"/>
      <c r="GD906" s="1125"/>
      <c r="GE906" s="1125"/>
      <c r="GF906" s="1125"/>
      <c r="GG906" s="1125"/>
      <c r="GH906" s="1125"/>
      <c r="GI906" s="1125"/>
      <c r="GJ906" s="1125"/>
      <c r="GK906" s="1125"/>
      <c r="GL906" s="1125"/>
      <c r="GM906" s="1125"/>
      <c r="GN906" s="1125"/>
      <c r="GO906" s="1125"/>
      <c r="GP906" s="1125"/>
      <c r="GQ906" s="1125"/>
      <c r="GR906" s="1125"/>
      <c r="GS906" s="1125"/>
      <c r="GT906" s="1125"/>
      <c r="GU906" s="1125"/>
    </row>
    <row r="907" spans="1:203" s="1426" customFormat="1" ht="14.25" customHeight="1" x14ac:dyDescent="0.2">
      <c r="A907" s="1415"/>
      <c r="C907" s="1427"/>
      <c r="D907" s="1417"/>
      <c r="E907" s="1418"/>
      <c r="F907" s="1419"/>
      <c r="G907" s="1418"/>
      <c r="H907" s="1419"/>
      <c r="I907" s="1419"/>
      <c r="J907" s="1419"/>
      <c r="K907" s="1417"/>
      <c r="L907" s="1420"/>
      <c r="M907" s="1417"/>
      <c r="N907" s="1420"/>
      <c r="O907" s="1417"/>
      <c r="P907" s="1417"/>
      <c r="Q907" s="1417"/>
      <c r="R907" s="1420"/>
      <c r="S907" s="1417"/>
      <c r="T907" s="1420"/>
      <c r="U907" s="1417"/>
      <c r="V907" s="1417"/>
      <c r="W907" s="1417"/>
      <c r="X907" s="1420"/>
      <c r="Y907" s="1417"/>
      <c r="Z907" s="1420"/>
      <c r="AA907" s="1417"/>
      <c r="AB907" s="1417"/>
      <c r="AC907" s="1417"/>
      <c r="AD907" s="1420"/>
      <c r="AE907" s="1417"/>
      <c r="AF907" s="1420"/>
      <c r="AG907" s="1417"/>
      <c r="AH907" s="1417"/>
      <c r="AI907" s="1417"/>
      <c r="AJ907" s="1420"/>
      <c r="AK907" s="1417"/>
      <c r="AL907" s="1420"/>
      <c r="AM907" s="1417"/>
      <c r="AN907" s="1417"/>
      <c r="AO907" s="1417"/>
      <c r="AP907" s="1420"/>
      <c r="AQ907" s="1417"/>
      <c r="AR907" s="1420"/>
      <c r="AS907" s="1417"/>
      <c r="AT907" s="1417"/>
      <c r="AU907" s="1417"/>
      <c r="AV907" s="1420"/>
      <c r="AW907" s="1417"/>
      <c r="AX907" s="1420"/>
      <c r="AY907" s="1417"/>
      <c r="AZ907" s="1417"/>
      <c r="BA907" s="1417"/>
      <c r="BB907" s="1418"/>
      <c r="BC907" s="1419"/>
      <c r="BD907" s="1418"/>
      <c r="BE907" s="1419"/>
      <c r="BF907" s="1419"/>
      <c r="BG907" s="1419"/>
      <c r="BH907" s="1417"/>
      <c r="BI907" s="1418"/>
      <c r="BJ907" s="1419"/>
      <c r="BK907" s="1418"/>
      <c r="BL907" s="1419"/>
      <c r="BM907" s="1419"/>
      <c r="BN907" s="1417"/>
      <c r="BO907" s="1418"/>
      <c r="BP907" s="1419"/>
      <c r="BQ907" s="1418"/>
      <c r="BR907" s="1419"/>
      <c r="BS907" s="1419"/>
      <c r="BT907" s="1125"/>
      <c r="BU907" s="1125"/>
      <c r="BV907" s="1125"/>
      <c r="BW907" s="1125"/>
      <c r="BX907" s="1125"/>
      <c r="BY907" s="1125"/>
      <c r="BZ907" s="1125"/>
      <c r="CA907" s="1125"/>
      <c r="CB907" s="1125"/>
      <c r="CC907" s="1125"/>
      <c r="CD907" s="1125"/>
      <c r="CE907" s="1125"/>
      <c r="CF907" s="1125"/>
      <c r="CG907" s="1125"/>
      <c r="CH907" s="1125"/>
      <c r="CI907" s="1125"/>
      <c r="CJ907" s="1125"/>
      <c r="CK907" s="1125"/>
      <c r="CL907" s="1125"/>
      <c r="CM907" s="1125"/>
      <c r="CN907" s="1125"/>
      <c r="CO907" s="1125"/>
      <c r="CP907" s="1125"/>
      <c r="CQ907" s="1125"/>
      <c r="CR907" s="1125"/>
      <c r="CS907" s="1125"/>
      <c r="CT907" s="1125"/>
      <c r="CU907" s="1125"/>
      <c r="CV907" s="1125"/>
      <c r="CW907" s="1125"/>
      <c r="CX907" s="1125"/>
      <c r="CY907" s="1125"/>
      <c r="CZ907" s="1125"/>
      <c r="DA907" s="1125"/>
      <c r="DB907" s="1125"/>
      <c r="DC907" s="1125"/>
      <c r="DD907" s="1125"/>
      <c r="DE907" s="1125"/>
      <c r="DF907" s="1125"/>
      <c r="DG907" s="1125"/>
      <c r="DH907" s="1125"/>
      <c r="DI907" s="1125"/>
      <c r="DJ907" s="1125"/>
      <c r="DK907" s="1125"/>
      <c r="DL907" s="1125"/>
      <c r="DM907" s="1125"/>
      <c r="DN907" s="1125"/>
      <c r="DO907" s="1125"/>
      <c r="DP907" s="1125"/>
      <c r="DQ907" s="1125"/>
      <c r="DR907" s="1125"/>
      <c r="DS907" s="1125"/>
      <c r="DT907" s="1125"/>
      <c r="DU907" s="1125"/>
      <c r="DV907" s="1125"/>
      <c r="DW907" s="1125"/>
      <c r="DX907" s="1125"/>
      <c r="DY907" s="1125"/>
      <c r="DZ907" s="1125"/>
      <c r="EA907" s="1125"/>
      <c r="EB907" s="1125"/>
      <c r="EC907" s="1125"/>
      <c r="ED907" s="1125"/>
      <c r="EE907" s="1125"/>
      <c r="EF907" s="1125"/>
      <c r="EG907" s="1125"/>
      <c r="EH907" s="1125"/>
      <c r="EI907" s="1125"/>
      <c r="EJ907" s="1125"/>
      <c r="EK907" s="1125"/>
      <c r="EL907" s="1125"/>
      <c r="EM907" s="1125"/>
      <c r="EN907" s="1125"/>
      <c r="EO907" s="1125"/>
      <c r="EP907" s="1125"/>
      <c r="EQ907" s="1125"/>
      <c r="ER907" s="1125"/>
      <c r="ES907" s="1125"/>
      <c r="ET907" s="1125"/>
      <c r="EU907" s="1125"/>
      <c r="EV907" s="1125"/>
      <c r="EW907" s="1125"/>
      <c r="EX907" s="1125"/>
      <c r="EY907" s="1125"/>
      <c r="EZ907" s="1125"/>
      <c r="FA907" s="1125"/>
      <c r="FB907" s="1125"/>
      <c r="FC907" s="1125"/>
      <c r="FD907" s="1125"/>
      <c r="FE907" s="1125"/>
      <c r="FF907" s="1125"/>
      <c r="FG907" s="1125"/>
      <c r="FH907" s="1125"/>
      <c r="FI907" s="1125"/>
      <c r="FJ907" s="1125"/>
      <c r="FK907" s="1125"/>
      <c r="FL907" s="1125"/>
      <c r="FM907" s="1125"/>
      <c r="FN907" s="1125"/>
      <c r="FO907" s="1125"/>
      <c r="FP907" s="1125"/>
      <c r="FQ907" s="1125"/>
      <c r="FR907" s="1125"/>
      <c r="FS907" s="1125"/>
      <c r="FT907" s="1125"/>
      <c r="FU907" s="1125"/>
      <c r="FV907" s="1125"/>
      <c r="FW907" s="1125"/>
      <c r="FX907" s="1125"/>
      <c r="FY907" s="1125"/>
      <c r="FZ907" s="1125"/>
      <c r="GA907" s="1125"/>
      <c r="GB907" s="1125"/>
      <c r="GC907" s="1125"/>
      <c r="GD907" s="1125"/>
      <c r="GE907" s="1125"/>
      <c r="GF907" s="1125"/>
      <c r="GG907" s="1125"/>
      <c r="GH907" s="1125"/>
      <c r="GI907" s="1125"/>
      <c r="GJ907" s="1125"/>
      <c r="GK907" s="1125"/>
      <c r="GL907" s="1125"/>
      <c r="GM907" s="1125"/>
      <c r="GN907" s="1125"/>
      <c r="GO907" s="1125"/>
      <c r="GP907" s="1125"/>
      <c r="GQ907" s="1125"/>
      <c r="GR907" s="1125"/>
      <c r="GS907" s="1125"/>
      <c r="GT907" s="1125"/>
      <c r="GU907" s="1125"/>
    </row>
    <row r="908" spans="1:203" s="1426" customFormat="1" ht="14.25" customHeight="1" x14ac:dyDescent="0.2">
      <c r="A908" s="1415"/>
      <c r="C908" s="1427"/>
      <c r="D908" s="1417"/>
      <c r="E908" s="1418"/>
      <c r="F908" s="1419"/>
      <c r="G908" s="1418"/>
      <c r="H908" s="1419"/>
      <c r="I908" s="1419"/>
      <c r="J908" s="1419"/>
      <c r="K908" s="1417"/>
      <c r="L908" s="1420"/>
      <c r="M908" s="1417"/>
      <c r="N908" s="1420"/>
      <c r="O908" s="1417"/>
      <c r="P908" s="1417"/>
      <c r="Q908" s="1417"/>
      <c r="R908" s="1420"/>
      <c r="S908" s="1417"/>
      <c r="T908" s="1420"/>
      <c r="U908" s="1417"/>
      <c r="V908" s="1417"/>
      <c r="W908" s="1417"/>
      <c r="X908" s="1420"/>
      <c r="Y908" s="1417"/>
      <c r="Z908" s="1420"/>
      <c r="AA908" s="1417"/>
      <c r="AB908" s="1417"/>
      <c r="AC908" s="1417"/>
      <c r="AD908" s="1420"/>
      <c r="AE908" s="1417"/>
      <c r="AF908" s="1420"/>
      <c r="AG908" s="1417"/>
      <c r="AH908" s="1417"/>
      <c r="AI908" s="1417"/>
      <c r="AJ908" s="1420"/>
      <c r="AK908" s="1417"/>
      <c r="AL908" s="1420"/>
      <c r="AM908" s="1417"/>
      <c r="AN908" s="1417"/>
      <c r="AO908" s="1417"/>
      <c r="AP908" s="1420"/>
      <c r="AQ908" s="1417"/>
      <c r="AR908" s="1420"/>
      <c r="AS908" s="1417"/>
      <c r="AT908" s="1417"/>
      <c r="AU908" s="1417"/>
      <c r="AV908" s="1420"/>
      <c r="AW908" s="1417"/>
      <c r="AX908" s="1420"/>
      <c r="AY908" s="1417"/>
      <c r="AZ908" s="1417"/>
      <c r="BA908" s="1417"/>
      <c r="BB908" s="1418"/>
      <c r="BC908" s="1419"/>
      <c r="BD908" s="1418"/>
      <c r="BE908" s="1419"/>
      <c r="BF908" s="1419"/>
      <c r="BG908" s="1419"/>
      <c r="BH908" s="1417"/>
      <c r="BI908" s="1418"/>
      <c r="BJ908" s="1419"/>
      <c r="BK908" s="1418"/>
      <c r="BL908" s="1419"/>
      <c r="BM908" s="1419"/>
      <c r="BN908" s="1417"/>
      <c r="BO908" s="1418"/>
      <c r="BP908" s="1419"/>
      <c r="BQ908" s="1418"/>
      <c r="BR908" s="1419"/>
      <c r="BS908" s="1419"/>
      <c r="BT908" s="1125"/>
      <c r="BU908" s="1125"/>
      <c r="BV908" s="1125"/>
      <c r="BW908" s="1125"/>
      <c r="BX908" s="1125"/>
      <c r="BY908" s="1125"/>
      <c r="BZ908" s="1125"/>
      <c r="CA908" s="1125"/>
      <c r="CB908" s="1125"/>
      <c r="CC908" s="1125"/>
      <c r="CD908" s="1125"/>
      <c r="CE908" s="1125"/>
      <c r="CF908" s="1125"/>
      <c r="CG908" s="1125"/>
      <c r="CH908" s="1125"/>
      <c r="CI908" s="1125"/>
      <c r="CJ908" s="1125"/>
      <c r="CK908" s="1125"/>
      <c r="CL908" s="1125"/>
      <c r="CM908" s="1125"/>
      <c r="CN908" s="1125"/>
      <c r="CO908" s="1125"/>
      <c r="CP908" s="1125"/>
      <c r="CQ908" s="1125"/>
      <c r="CR908" s="1125"/>
      <c r="CS908" s="1125"/>
      <c r="CT908" s="1125"/>
      <c r="CU908" s="1125"/>
      <c r="CV908" s="1125"/>
      <c r="CW908" s="1125"/>
      <c r="CX908" s="1125"/>
      <c r="CY908" s="1125"/>
      <c r="CZ908" s="1125"/>
      <c r="DA908" s="1125"/>
      <c r="DB908" s="1125"/>
      <c r="DC908" s="1125"/>
      <c r="DD908" s="1125"/>
      <c r="DE908" s="1125"/>
      <c r="DF908" s="1125"/>
      <c r="DG908" s="1125"/>
      <c r="DH908" s="1125"/>
      <c r="DI908" s="1125"/>
      <c r="DJ908" s="1125"/>
      <c r="DK908" s="1125"/>
      <c r="DL908" s="1125"/>
      <c r="DM908" s="1125"/>
      <c r="DN908" s="1125"/>
      <c r="DO908" s="1125"/>
      <c r="DP908" s="1125"/>
      <c r="DQ908" s="1125"/>
      <c r="DR908" s="1125"/>
      <c r="DS908" s="1125"/>
      <c r="DT908" s="1125"/>
      <c r="DU908" s="1125"/>
      <c r="DV908" s="1125"/>
      <c r="DW908" s="1125"/>
      <c r="DX908" s="1125"/>
      <c r="DY908" s="1125"/>
      <c r="DZ908" s="1125"/>
      <c r="EA908" s="1125"/>
      <c r="EB908" s="1125"/>
      <c r="EC908" s="1125"/>
      <c r="ED908" s="1125"/>
      <c r="EE908" s="1125"/>
      <c r="EF908" s="1125"/>
      <c r="EG908" s="1125"/>
      <c r="EH908" s="1125"/>
      <c r="EI908" s="1125"/>
      <c r="EJ908" s="1125"/>
      <c r="EK908" s="1125"/>
      <c r="EL908" s="1125"/>
      <c r="EM908" s="1125"/>
      <c r="EN908" s="1125"/>
      <c r="EO908" s="1125"/>
      <c r="EP908" s="1125"/>
      <c r="EQ908" s="1125"/>
      <c r="ER908" s="1125"/>
      <c r="ES908" s="1125"/>
      <c r="ET908" s="1125"/>
      <c r="EU908" s="1125"/>
      <c r="EV908" s="1125"/>
      <c r="EW908" s="1125"/>
      <c r="EX908" s="1125"/>
      <c r="EY908" s="1125"/>
      <c r="EZ908" s="1125"/>
      <c r="FA908" s="1125"/>
      <c r="FB908" s="1125"/>
      <c r="FC908" s="1125"/>
      <c r="FD908" s="1125"/>
      <c r="FE908" s="1125"/>
      <c r="FF908" s="1125"/>
      <c r="FG908" s="1125"/>
      <c r="FH908" s="1125"/>
      <c r="FI908" s="1125"/>
      <c r="FJ908" s="1125"/>
      <c r="FK908" s="1125"/>
      <c r="FL908" s="1125"/>
      <c r="FM908" s="1125"/>
      <c r="FN908" s="1125"/>
      <c r="FO908" s="1125"/>
      <c r="FP908" s="1125"/>
      <c r="FQ908" s="1125"/>
      <c r="FR908" s="1125"/>
      <c r="FS908" s="1125"/>
      <c r="FT908" s="1125"/>
      <c r="FU908" s="1125"/>
      <c r="FV908" s="1125"/>
      <c r="FW908" s="1125"/>
      <c r="FX908" s="1125"/>
      <c r="FY908" s="1125"/>
      <c r="FZ908" s="1125"/>
      <c r="GA908" s="1125"/>
      <c r="GB908" s="1125"/>
      <c r="GC908" s="1125"/>
      <c r="GD908" s="1125"/>
      <c r="GE908" s="1125"/>
      <c r="GF908" s="1125"/>
      <c r="GG908" s="1125"/>
      <c r="GH908" s="1125"/>
      <c r="GI908" s="1125"/>
      <c r="GJ908" s="1125"/>
      <c r="GK908" s="1125"/>
      <c r="GL908" s="1125"/>
      <c r="GM908" s="1125"/>
      <c r="GN908" s="1125"/>
      <c r="GO908" s="1125"/>
      <c r="GP908" s="1125"/>
      <c r="GQ908" s="1125"/>
      <c r="GR908" s="1125"/>
      <c r="GS908" s="1125"/>
      <c r="GT908" s="1125"/>
      <c r="GU908" s="1125"/>
    </row>
    <row r="909" spans="1:203" s="1426" customFormat="1" ht="14.25" customHeight="1" x14ac:dyDescent="0.2">
      <c r="A909" s="1415"/>
      <c r="C909" s="1427"/>
      <c r="D909" s="1417"/>
      <c r="E909" s="1418"/>
      <c r="F909" s="1419"/>
      <c r="G909" s="1418"/>
      <c r="H909" s="1419"/>
      <c r="I909" s="1419"/>
      <c r="J909" s="1419"/>
      <c r="K909" s="1417"/>
      <c r="L909" s="1420"/>
      <c r="M909" s="1417"/>
      <c r="N909" s="1420"/>
      <c r="O909" s="1417"/>
      <c r="P909" s="1417"/>
      <c r="Q909" s="1417"/>
      <c r="R909" s="1420"/>
      <c r="S909" s="1417"/>
      <c r="T909" s="1420"/>
      <c r="U909" s="1417"/>
      <c r="V909" s="1417"/>
      <c r="W909" s="1417"/>
      <c r="X909" s="1420"/>
      <c r="Y909" s="1417"/>
      <c r="Z909" s="1420"/>
      <c r="AA909" s="1417"/>
      <c r="AB909" s="1417"/>
      <c r="AC909" s="1417"/>
      <c r="AD909" s="1420"/>
      <c r="AE909" s="1417"/>
      <c r="AF909" s="1420"/>
      <c r="AG909" s="1417"/>
      <c r="AH909" s="1417"/>
      <c r="AI909" s="1417"/>
      <c r="AJ909" s="1420"/>
      <c r="AK909" s="1417"/>
      <c r="AL909" s="1420"/>
      <c r="AM909" s="1417"/>
      <c r="AN909" s="1417"/>
      <c r="AO909" s="1417"/>
      <c r="AP909" s="1420"/>
      <c r="AQ909" s="1417"/>
      <c r="AR909" s="1420"/>
      <c r="AS909" s="1417"/>
      <c r="AT909" s="1417"/>
      <c r="AU909" s="1417"/>
      <c r="AV909" s="1420"/>
      <c r="AW909" s="1417"/>
      <c r="AX909" s="1420"/>
      <c r="AY909" s="1417"/>
      <c r="AZ909" s="1417"/>
      <c r="BA909" s="1417"/>
      <c r="BB909" s="1418"/>
      <c r="BC909" s="1419"/>
      <c r="BD909" s="1418"/>
      <c r="BE909" s="1419"/>
      <c r="BF909" s="1419"/>
      <c r="BG909" s="1419"/>
      <c r="BH909" s="1417"/>
      <c r="BI909" s="1418"/>
      <c r="BJ909" s="1419"/>
      <c r="BK909" s="1418"/>
      <c r="BL909" s="1419"/>
      <c r="BM909" s="1419"/>
      <c r="BN909" s="1417"/>
      <c r="BO909" s="1418"/>
      <c r="BP909" s="1419"/>
      <c r="BQ909" s="1418"/>
      <c r="BR909" s="1419"/>
      <c r="BS909" s="1419"/>
      <c r="BT909" s="1125"/>
      <c r="BU909" s="1125"/>
      <c r="BV909" s="1125"/>
      <c r="BW909" s="1125"/>
      <c r="BX909" s="1125"/>
      <c r="BY909" s="1125"/>
      <c r="BZ909" s="1125"/>
      <c r="CA909" s="1125"/>
      <c r="CB909" s="1125"/>
      <c r="CC909" s="1125"/>
      <c r="CD909" s="1125"/>
      <c r="CE909" s="1125"/>
      <c r="CF909" s="1125"/>
      <c r="CG909" s="1125"/>
      <c r="CH909" s="1125"/>
      <c r="CI909" s="1125"/>
      <c r="CJ909" s="1125"/>
      <c r="CK909" s="1125"/>
      <c r="CL909" s="1125"/>
      <c r="CM909" s="1125"/>
      <c r="CN909" s="1125"/>
      <c r="CO909" s="1125"/>
      <c r="CP909" s="1125"/>
      <c r="CQ909" s="1125"/>
      <c r="CR909" s="1125"/>
      <c r="CS909" s="1125"/>
      <c r="CT909" s="1125"/>
      <c r="CU909" s="1125"/>
      <c r="CV909" s="1125"/>
      <c r="CW909" s="1125"/>
      <c r="CX909" s="1125"/>
      <c r="CY909" s="1125"/>
      <c r="CZ909" s="1125"/>
      <c r="DA909" s="1125"/>
      <c r="DB909" s="1125"/>
      <c r="DC909" s="1125"/>
      <c r="DD909" s="1125"/>
      <c r="DE909" s="1125"/>
      <c r="DF909" s="1125"/>
      <c r="DG909" s="1125"/>
      <c r="DH909" s="1125"/>
      <c r="DI909" s="1125"/>
      <c r="DJ909" s="1125"/>
      <c r="DK909" s="1125"/>
      <c r="DL909" s="1125"/>
      <c r="DM909" s="1125"/>
      <c r="DN909" s="1125"/>
      <c r="DO909" s="1125"/>
      <c r="DP909" s="1125"/>
      <c r="DQ909" s="1125"/>
      <c r="DR909" s="1125"/>
      <c r="DS909" s="1125"/>
      <c r="DT909" s="1125"/>
      <c r="DU909" s="1125"/>
      <c r="DV909" s="1125"/>
      <c r="DW909" s="1125"/>
      <c r="DX909" s="1125"/>
      <c r="DY909" s="1125"/>
      <c r="DZ909" s="1125"/>
      <c r="EA909" s="1125"/>
      <c r="EB909" s="1125"/>
      <c r="EC909" s="1125"/>
      <c r="ED909" s="1125"/>
      <c r="EE909" s="1125"/>
      <c r="EF909" s="1125"/>
      <c r="EG909" s="1125"/>
      <c r="EH909" s="1125"/>
      <c r="EI909" s="1125"/>
      <c r="EJ909" s="1125"/>
      <c r="EK909" s="1125"/>
      <c r="EL909" s="1125"/>
      <c r="EM909" s="1125"/>
      <c r="EN909" s="1125"/>
      <c r="EO909" s="1125"/>
      <c r="EP909" s="1125"/>
      <c r="EQ909" s="1125"/>
      <c r="ER909" s="1125"/>
      <c r="ES909" s="1125"/>
      <c r="ET909" s="1125"/>
      <c r="EU909" s="1125"/>
      <c r="EV909" s="1125"/>
      <c r="EW909" s="1125"/>
      <c r="EX909" s="1125"/>
      <c r="EY909" s="1125"/>
      <c r="EZ909" s="1125"/>
      <c r="FA909" s="1125"/>
      <c r="FB909" s="1125"/>
      <c r="FC909" s="1125"/>
      <c r="FD909" s="1125"/>
      <c r="FE909" s="1125"/>
      <c r="FF909" s="1125"/>
      <c r="FG909" s="1125"/>
      <c r="FH909" s="1125"/>
      <c r="FI909" s="1125"/>
      <c r="FJ909" s="1125"/>
      <c r="FK909" s="1125"/>
      <c r="FL909" s="1125"/>
      <c r="FM909" s="1125"/>
      <c r="FN909" s="1125"/>
      <c r="FO909" s="1125"/>
      <c r="FP909" s="1125"/>
      <c r="FQ909" s="1125"/>
      <c r="FR909" s="1125"/>
      <c r="FS909" s="1125"/>
      <c r="FT909" s="1125"/>
      <c r="FU909" s="1125"/>
      <c r="FV909" s="1125"/>
      <c r="FW909" s="1125"/>
      <c r="FX909" s="1125"/>
      <c r="FY909" s="1125"/>
      <c r="FZ909" s="1125"/>
      <c r="GA909" s="1125"/>
      <c r="GB909" s="1125"/>
      <c r="GC909" s="1125"/>
      <c r="GD909" s="1125"/>
      <c r="GE909" s="1125"/>
      <c r="GF909" s="1125"/>
      <c r="GG909" s="1125"/>
      <c r="GH909" s="1125"/>
      <c r="GI909" s="1125"/>
      <c r="GJ909" s="1125"/>
      <c r="GK909" s="1125"/>
      <c r="GL909" s="1125"/>
      <c r="GM909" s="1125"/>
      <c r="GN909" s="1125"/>
      <c r="GO909" s="1125"/>
      <c r="GP909" s="1125"/>
      <c r="GQ909" s="1125"/>
      <c r="GR909" s="1125"/>
      <c r="GS909" s="1125"/>
      <c r="GT909" s="1125"/>
      <c r="GU909" s="1125"/>
    </row>
    <row r="910" spans="1:203" s="1426" customFormat="1" ht="14.25" customHeight="1" x14ac:dyDescent="0.2">
      <c r="A910" s="1415"/>
      <c r="C910" s="1427"/>
      <c r="D910" s="1417"/>
      <c r="E910" s="1418"/>
      <c r="F910" s="1419"/>
      <c r="G910" s="1418"/>
      <c r="H910" s="1419"/>
      <c r="I910" s="1419"/>
      <c r="J910" s="1419"/>
      <c r="K910" s="1417"/>
      <c r="L910" s="1420"/>
      <c r="M910" s="1417"/>
      <c r="N910" s="1420"/>
      <c r="O910" s="1417"/>
      <c r="P910" s="1417"/>
      <c r="Q910" s="1417"/>
      <c r="R910" s="1420"/>
      <c r="S910" s="1417"/>
      <c r="T910" s="1420"/>
      <c r="U910" s="1417"/>
      <c r="V910" s="1417"/>
      <c r="W910" s="1417"/>
      <c r="X910" s="1420"/>
      <c r="Y910" s="1417"/>
      <c r="Z910" s="1420"/>
      <c r="AA910" s="1417"/>
      <c r="AB910" s="1417"/>
      <c r="AC910" s="1417"/>
      <c r="AD910" s="1420"/>
      <c r="AE910" s="1417"/>
      <c r="AF910" s="1420"/>
      <c r="AG910" s="1417"/>
      <c r="AH910" s="1417"/>
      <c r="AI910" s="1417"/>
      <c r="AJ910" s="1420"/>
      <c r="AK910" s="1417"/>
      <c r="AL910" s="1420"/>
      <c r="AM910" s="1417"/>
      <c r="AN910" s="1417"/>
      <c r="AO910" s="1417"/>
      <c r="AP910" s="1420"/>
      <c r="AQ910" s="1417"/>
      <c r="AR910" s="1420"/>
      <c r="AS910" s="1417"/>
      <c r="AT910" s="1417"/>
      <c r="AU910" s="1417"/>
      <c r="AV910" s="1420"/>
      <c r="AW910" s="1417"/>
      <c r="AX910" s="1420"/>
      <c r="AY910" s="1417"/>
      <c r="AZ910" s="1417"/>
      <c r="BA910" s="1417"/>
      <c r="BB910" s="1418"/>
      <c r="BC910" s="1419"/>
      <c r="BD910" s="1418"/>
      <c r="BE910" s="1419"/>
      <c r="BF910" s="1419"/>
      <c r="BG910" s="1419"/>
      <c r="BH910" s="1417"/>
      <c r="BI910" s="1418"/>
      <c r="BJ910" s="1419"/>
      <c r="BK910" s="1418"/>
      <c r="BL910" s="1419"/>
      <c r="BM910" s="1419"/>
      <c r="BN910" s="1417"/>
      <c r="BO910" s="1418"/>
      <c r="BP910" s="1419"/>
      <c r="BQ910" s="1418"/>
      <c r="BR910" s="1419"/>
      <c r="BS910" s="1419"/>
      <c r="BT910" s="1125"/>
      <c r="BU910" s="1125"/>
      <c r="BV910" s="1125"/>
      <c r="BW910" s="1125"/>
      <c r="BX910" s="1125"/>
      <c r="BY910" s="1125"/>
      <c r="BZ910" s="1125"/>
      <c r="CA910" s="1125"/>
      <c r="CB910" s="1125"/>
      <c r="CC910" s="1125"/>
      <c r="CD910" s="1125"/>
      <c r="CE910" s="1125"/>
      <c r="CF910" s="1125"/>
      <c r="CG910" s="1125"/>
      <c r="CH910" s="1125"/>
      <c r="CI910" s="1125"/>
      <c r="CJ910" s="1125"/>
      <c r="CK910" s="1125"/>
      <c r="CL910" s="1125"/>
      <c r="CM910" s="1125"/>
      <c r="CN910" s="1125"/>
      <c r="CO910" s="1125"/>
      <c r="CP910" s="1125"/>
      <c r="CQ910" s="1125"/>
      <c r="CR910" s="1125"/>
      <c r="CS910" s="1125"/>
      <c r="CT910" s="1125"/>
      <c r="CU910" s="1125"/>
      <c r="CV910" s="1125"/>
      <c r="CW910" s="1125"/>
      <c r="CX910" s="1125"/>
      <c r="CY910" s="1125"/>
      <c r="CZ910" s="1125"/>
      <c r="DA910" s="1125"/>
      <c r="DB910" s="1125"/>
      <c r="DC910" s="1125"/>
      <c r="DD910" s="1125"/>
      <c r="DE910" s="1125"/>
      <c r="DF910" s="1125"/>
      <c r="DG910" s="1125"/>
      <c r="DH910" s="1125"/>
      <c r="DI910" s="1125"/>
      <c r="DJ910" s="1125"/>
      <c r="DK910" s="1125"/>
      <c r="DL910" s="1125"/>
      <c r="DM910" s="1125"/>
      <c r="DN910" s="1125"/>
      <c r="DO910" s="1125"/>
      <c r="DP910" s="1125"/>
      <c r="DQ910" s="1125"/>
      <c r="DR910" s="1125"/>
      <c r="DS910" s="1125"/>
      <c r="DT910" s="1125"/>
      <c r="DU910" s="1125"/>
      <c r="DV910" s="1125"/>
      <c r="DW910" s="1125"/>
      <c r="DX910" s="1125"/>
      <c r="DY910" s="1125"/>
      <c r="DZ910" s="1125"/>
      <c r="EA910" s="1125"/>
      <c r="EB910" s="1125"/>
      <c r="EC910" s="1125"/>
      <c r="ED910" s="1125"/>
      <c r="EE910" s="1125"/>
      <c r="EF910" s="1125"/>
      <c r="EG910" s="1125"/>
      <c r="EH910" s="1125"/>
      <c r="EI910" s="1125"/>
      <c r="EJ910" s="1125"/>
      <c r="EK910" s="1125"/>
      <c r="EL910" s="1125"/>
      <c r="EM910" s="1125"/>
      <c r="EN910" s="1125"/>
      <c r="EO910" s="1125"/>
      <c r="EP910" s="1125"/>
      <c r="EQ910" s="1125"/>
      <c r="ER910" s="1125"/>
      <c r="ES910" s="1125"/>
      <c r="ET910" s="1125"/>
      <c r="EU910" s="1125"/>
      <c r="EV910" s="1125"/>
      <c r="EW910" s="1125"/>
      <c r="EX910" s="1125"/>
      <c r="EY910" s="1125"/>
      <c r="EZ910" s="1125"/>
      <c r="FA910" s="1125"/>
      <c r="FB910" s="1125"/>
      <c r="FC910" s="1125"/>
      <c r="FD910" s="1125"/>
      <c r="FE910" s="1125"/>
      <c r="FF910" s="1125"/>
      <c r="FG910" s="1125"/>
      <c r="FH910" s="1125"/>
      <c r="FI910" s="1125"/>
      <c r="FJ910" s="1125"/>
      <c r="FK910" s="1125"/>
      <c r="FL910" s="1125"/>
      <c r="FM910" s="1125"/>
      <c r="FN910" s="1125"/>
      <c r="FO910" s="1125"/>
      <c r="FP910" s="1125"/>
      <c r="FQ910" s="1125"/>
      <c r="FR910" s="1125"/>
      <c r="FS910" s="1125"/>
      <c r="FT910" s="1125"/>
      <c r="FU910" s="1125"/>
      <c r="FV910" s="1125"/>
      <c r="FW910" s="1125"/>
      <c r="FX910" s="1125"/>
      <c r="FY910" s="1125"/>
      <c r="FZ910" s="1125"/>
      <c r="GA910" s="1125"/>
      <c r="GB910" s="1125"/>
      <c r="GC910" s="1125"/>
      <c r="GD910" s="1125"/>
      <c r="GE910" s="1125"/>
      <c r="GF910" s="1125"/>
      <c r="GG910" s="1125"/>
      <c r="GH910" s="1125"/>
      <c r="GI910" s="1125"/>
      <c r="GJ910" s="1125"/>
      <c r="GK910" s="1125"/>
      <c r="GL910" s="1125"/>
      <c r="GM910" s="1125"/>
      <c r="GN910" s="1125"/>
      <c r="GO910" s="1125"/>
      <c r="GP910" s="1125"/>
      <c r="GQ910" s="1125"/>
      <c r="GR910" s="1125"/>
      <c r="GS910" s="1125"/>
      <c r="GT910" s="1125"/>
      <c r="GU910" s="1125"/>
    </row>
    <row r="911" spans="1:203" s="1426" customFormat="1" ht="14.25" customHeight="1" x14ac:dyDescent="0.2">
      <c r="A911" s="1415"/>
      <c r="C911" s="1427"/>
      <c r="D911" s="1417"/>
      <c r="E911" s="1418"/>
      <c r="F911" s="1419"/>
      <c r="G911" s="1418"/>
      <c r="H911" s="1419"/>
      <c r="I911" s="1419"/>
      <c r="J911" s="1419"/>
      <c r="K911" s="1417"/>
      <c r="L911" s="1420"/>
      <c r="M911" s="1417"/>
      <c r="N911" s="1420"/>
      <c r="O911" s="1417"/>
      <c r="P911" s="1417"/>
      <c r="Q911" s="1417"/>
      <c r="R911" s="1420"/>
      <c r="S911" s="1417"/>
      <c r="T911" s="1420"/>
      <c r="U911" s="1417"/>
      <c r="V911" s="1417"/>
      <c r="W911" s="1417"/>
      <c r="X911" s="1420"/>
      <c r="Y911" s="1417"/>
      <c r="Z911" s="1420"/>
      <c r="AA911" s="1417"/>
      <c r="AB911" s="1417"/>
      <c r="AC911" s="1417"/>
      <c r="AD911" s="1420"/>
      <c r="AE911" s="1417"/>
      <c r="AF911" s="1420"/>
      <c r="AG911" s="1417"/>
      <c r="AH911" s="1417"/>
      <c r="AI911" s="1417"/>
      <c r="AJ911" s="1420"/>
      <c r="AK911" s="1417"/>
      <c r="AL911" s="1420"/>
      <c r="AM911" s="1417"/>
      <c r="AN911" s="1417"/>
      <c r="AO911" s="1417"/>
      <c r="AP911" s="1420"/>
      <c r="AQ911" s="1417"/>
      <c r="AR911" s="1420"/>
      <c r="AS911" s="1417"/>
      <c r="AT911" s="1417"/>
      <c r="AU911" s="1417"/>
      <c r="AV911" s="1420"/>
      <c r="AW911" s="1417"/>
      <c r="AX911" s="1420"/>
      <c r="AY911" s="1417"/>
      <c r="AZ911" s="1417"/>
      <c r="BA911" s="1417"/>
      <c r="BB911" s="1418"/>
      <c r="BC911" s="1419"/>
      <c r="BD911" s="1418"/>
      <c r="BE911" s="1419"/>
      <c r="BF911" s="1419"/>
      <c r="BG911" s="1419"/>
      <c r="BH911" s="1417"/>
      <c r="BI911" s="1418"/>
      <c r="BJ911" s="1419"/>
      <c r="BK911" s="1418"/>
      <c r="BL911" s="1419"/>
      <c r="BM911" s="1419"/>
      <c r="BN911" s="1417"/>
      <c r="BO911" s="1418"/>
      <c r="BP911" s="1419"/>
      <c r="BQ911" s="1418"/>
      <c r="BR911" s="1419"/>
      <c r="BS911" s="1419"/>
      <c r="BT911" s="1125"/>
      <c r="BU911" s="1125"/>
      <c r="BV911" s="1125"/>
      <c r="BW911" s="1125"/>
      <c r="BX911" s="1125"/>
      <c r="BY911" s="1125"/>
      <c r="BZ911" s="1125"/>
      <c r="CA911" s="1125"/>
      <c r="CB911" s="1125"/>
      <c r="CC911" s="1125"/>
      <c r="CD911" s="1125"/>
      <c r="CE911" s="1125"/>
      <c r="CF911" s="1125"/>
      <c r="CG911" s="1125"/>
      <c r="CH911" s="1125"/>
      <c r="CI911" s="1125"/>
      <c r="CJ911" s="1125"/>
      <c r="CK911" s="1125"/>
      <c r="CL911" s="1125"/>
      <c r="CM911" s="1125"/>
      <c r="CN911" s="1125"/>
      <c r="CO911" s="1125"/>
      <c r="CP911" s="1125"/>
      <c r="CQ911" s="1125"/>
      <c r="CR911" s="1125"/>
      <c r="CS911" s="1125"/>
      <c r="CT911" s="1125"/>
      <c r="CU911" s="1125"/>
      <c r="CV911" s="1125"/>
      <c r="CW911" s="1125"/>
      <c r="CX911" s="1125"/>
      <c r="CY911" s="1125"/>
      <c r="CZ911" s="1125"/>
      <c r="DA911" s="1125"/>
      <c r="DB911" s="1125"/>
      <c r="DC911" s="1125"/>
      <c r="DD911" s="1125"/>
      <c r="DE911" s="1125"/>
      <c r="DF911" s="1125"/>
      <c r="DG911" s="1125"/>
      <c r="DH911" s="1125"/>
      <c r="DI911" s="1125"/>
      <c r="DJ911" s="1125"/>
      <c r="DK911" s="1125"/>
      <c r="DL911" s="1125"/>
      <c r="DM911" s="1125"/>
      <c r="DN911" s="1125"/>
      <c r="DO911" s="1125"/>
      <c r="DP911" s="1125"/>
      <c r="DQ911" s="1125"/>
      <c r="DR911" s="1125"/>
      <c r="DS911" s="1125"/>
      <c r="DT911" s="1125"/>
      <c r="DU911" s="1125"/>
      <c r="DV911" s="1125"/>
      <c r="DW911" s="1125"/>
      <c r="DX911" s="1125"/>
      <c r="DY911" s="1125"/>
      <c r="DZ911" s="1125"/>
      <c r="EA911" s="1125"/>
      <c r="EB911" s="1125"/>
      <c r="EC911" s="1125"/>
      <c r="ED911" s="1125"/>
      <c r="EE911" s="1125"/>
      <c r="EF911" s="1125"/>
      <c r="EG911" s="1125"/>
      <c r="EH911" s="1125"/>
      <c r="EI911" s="1125"/>
      <c r="EJ911" s="1125"/>
      <c r="EK911" s="1125"/>
      <c r="EL911" s="1125"/>
      <c r="EM911" s="1125"/>
      <c r="EN911" s="1125"/>
      <c r="EO911" s="1125"/>
      <c r="EP911" s="1125"/>
      <c r="EQ911" s="1125"/>
      <c r="ER911" s="1125"/>
      <c r="ES911" s="1125"/>
      <c r="ET911" s="1125"/>
      <c r="EU911" s="1125"/>
      <c r="EV911" s="1125"/>
      <c r="EW911" s="1125"/>
      <c r="EX911" s="1125"/>
      <c r="EY911" s="1125"/>
      <c r="EZ911" s="1125"/>
      <c r="FA911" s="1125"/>
      <c r="FB911" s="1125"/>
      <c r="FC911" s="1125"/>
      <c r="FD911" s="1125"/>
      <c r="FE911" s="1125"/>
      <c r="FF911" s="1125"/>
      <c r="FG911" s="1125"/>
      <c r="FH911" s="1125"/>
      <c r="FI911" s="1125"/>
      <c r="FJ911" s="1125"/>
      <c r="FK911" s="1125"/>
      <c r="FL911" s="1125"/>
      <c r="FM911" s="1125"/>
      <c r="FN911" s="1125"/>
      <c r="FO911" s="1125"/>
      <c r="FP911" s="1125"/>
      <c r="FQ911" s="1125"/>
      <c r="FR911" s="1125"/>
      <c r="FS911" s="1125"/>
      <c r="FT911" s="1125"/>
      <c r="FU911" s="1125"/>
      <c r="FV911" s="1125"/>
      <c r="FW911" s="1125"/>
      <c r="FX911" s="1125"/>
      <c r="FY911" s="1125"/>
      <c r="FZ911" s="1125"/>
      <c r="GA911" s="1125"/>
      <c r="GB911" s="1125"/>
      <c r="GC911" s="1125"/>
      <c r="GD911" s="1125"/>
      <c r="GE911" s="1125"/>
      <c r="GF911" s="1125"/>
      <c r="GG911" s="1125"/>
      <c r="GH911" s="1125"/>
      <c r="GI911" s="1125"/>
      <c r="GJ911" s="1125"/>
      <c r="GK911" s="1125"/>
      <c r="GL911" s="1125"/>
      <c r="GM911" s="1125"/>
      <c r="GN911" s="1125"/>
      <c r="GO911" s="1125"/>
      <c r="GP911" s="1125"/>
      <c r="GQ911" s="1125"/>
      <c r="GR911" s="1125"/>
      <c r="GS911" s="1125"/>
      <c r="GT911" s="1125"/>
      <c r="GU911" s="1125"/>
    </row>
    <row r="912" spans="1:203" s="1426" customFormat="1" ht="14.25" customHeight="1" x14ac:dyDescent="0.2">
      <c r="A912" s="1415"/>
      <c r="C912" s="1427"/>
      <c r="D912" s="1417"/>
      <c r="E912" s="1418"/>
      <c r="F912" s="1419"/>
      <c r="G912" s="1418"/>
      <c r="H912" s="1419"/>
      <c r="I912" s="1419"/>
      <c r="J912" s="1419"/>
      <c r="K912" s="1417"/>
      <c r="L912" s="1420"/>
      <c r="M912" s="1417"/>
      <c r="N912" s="1420"/>
      <c r="O912" s="1417"/>
      <c r="P912" s="1417"/>
      <c r="Q912" s="1417"/>
      <c r="R912" s="1420"/>
      <c r="S912" s="1417"/>
      <c r="T912" s="1420"/>
      <c r="U912" s="1417"/>
      <c r="V912" s="1417"/>
      <c r="W912" s="1417"/>
      <c r="X912" s="1420"/>
      <c r="Y912" s="1417"/>
      <c r="Z912" s="1420"/>
      <c r="AA912" s="1417"/>
      <c r="AB912" s="1417"/>
      <c r="AC912" s="1417"/>
      <c r="AD912" s="1420"/>
      <c r="AE912" s="1417"/>
      <c r="AF912" s="1420"/>
      <c r="AG912" s="1417"/>
      <c r="AH912" s="1417"/>
      <c r="AI912" s="1417"/>
      <c r="AJ912" s="1420"/>
      <c r="AK912" s="1417"/>
      <c r="AL912" s="1420"/>
      <c r="AM912" s="1417"/>
      <c r="AN912" s="1417"/>
      <c r="AO912" s="1417"/>
      <c r="AP912" s="1420"/>
      <c r="AQ912" s="1417"/>
      <c r="AR912" s="1420"/>
      <c r="AS912" s="1417"/>
      <c r="AT912" s="1417"/>
      <c r="AU912" s="1417"/>
      <c r="AV912" s="1420"/>
      <c r="AW912" s="1417"/>
      <c r="AX912" s="1420"/>
      <c r="AY912" s="1417"/>
      <c r="AZ912" s="1417"/>
      <c r="BA912" s="1417"/>
      <c r="BB912" s="1418"/>
      <c r="BC912" s="1419"/>
      <c r="BD912" s="1418"/>
      <c r="BE912" s="1419"/>
      <c r="BF912" s="1419"/>
      <c r="BG912" s="1419"/>
      <c r="BH912" s="1417"/>
      <c r="BI912" s="1418"/>
      <c r="BJ912" s="1419"/>
      <c r="BK912" s="1418"/>
      <c r="BL912" s="1419"/>
      <c r="BM912" s="1419"/>
      <c r="BN912" s="1417"/>
      <c r="BO912" s="1418"/>
      <c r="BP912" s="1419"/>
      <c r="BQ912" s="1418"/>
      <c r="BR912" s="1419"/>
      <c r="BS912" s="1419"/>
      <c r="BT912" s="1125"/>
      <c r="BU912" s="1125"/>
      <c r="BV912" s="1125"/>
      <c r="BW912" s="1125"/>
      <c r="BX912" s="1125"/>
      <c r="BY912" s="1125"/>
      <c r="BZ912" s="1125"/>
      <c r="CA912" s="1125"/>
      <c r="CB912" s="1125"/>
      <c r="CC912" s="1125"/>
      <c r="CD912" s="1125"/>
      <c r="CE912" s="1125"/>
      <c r="CF912" s="1125"/>
      <c r="CG912" s="1125"/>
      <c r="CH912" s="1125"/>
      <c r="CI912" s="1125"/>
      <c r="CJ912" s="1125"/>
      <c r="CK912" s="1125"/>
      <c r="CL912" s="1125"/>
      <c r="CM912" s="1125"/>
      <c r="CN912" s="1125"/>
      <c r="CO912" s="1125"/>
      <c r="CP912" s="1125"/>
      <c r="CQ912" s="1125"/>
      <c r="CR912" s="1125"/>
      <c r="CS912" s="1125"/>
      <c r="CT912" s="1125"/>
      <c r="CU912" s="1125"/>
      <c r="CV912" s="1125"/>
      <c r="CW912" s="1125"/>
      <c r="CX912" s="1125"/>
      <c r="CY912" s="1125"/>
      <c r="CZ912" s="1125"/>
      <c r="DA912" s="1125"/>
      <c r="DB912" s="1125"/>
      <c r="DC912" s="1125"/>
      <c r="DD912" s="1125"/>
      <c r="DE912" s="1125"/>
      <c r="DF912" s="1125"/>
      <c r="DG912" s="1125"/>
      <c r="DH912" s="1125"/>
      <c r="DI912" s="1125"/>
      <c r="DJ912" s="1125"/>
      <c r="DK912" s="1125"/>
      <c r="DL912" s="1125"/>
      <c r="DM912" s="1125"/>
      <c r="DN912" s="1125"/>
      <c r="DO912" s="1125"/>
      <c r="DP912" s="1125"/>
      <c r="DQ912" s="1125"/>
      <c r="DR912" s="1125"/>
      <c r="DS912" s="1125"/>
      <c r="DT912" s="1125"/>
      <c r="DU912" s="1125"/>
      <c r="DV912" s="1125"/>
      <c r="DW912" s="1125"/>
      <c r="DX912" s="1125"/>
      <c r="DY912" s="1125"/>
      <c r="DZ912" s="1125"/>
      <c r="EA912" s="1125"/>
      <c r="EB912" s="1125"/>
      <c r="EC912" s="1125"/>
      <c r="ED912" s="1125"/>
      <c r="EE912" s="1125"/>
      <c r="EF912" s="1125"/>
      <c r="EG912" s="1125"/>
      <c r="EH912" s="1125"/>
      <c r="EI912" s="1125"/>
      <c r="EJ912" s="1125"/>
      <c r="EK912" s="1125"/>
      <c r="EL912" s="1125"/>
      <c r="EM912" s="1125"/>
      <c r="EN912" s="1125"/>
      <c r="EO912" s="1125"/>
      <c r="EP912" s="1125"/>
      <c r="EQ912" s="1125"/>
      <c r="ER912" s="1125"/>
      <c r="ES912" s="1125"/>
      <c r="ET912" s="1125"/>
      <c r="EU912" s="1125"/>
      <c r="EV912" s="1125"/>
      <c r="EW912" s="1125"/>
      <c r="EX912" s="1125"/>
      <c r="EY912" s="1125"/>
      <c r="EZ912" s="1125"/>
      <c r="FA912" s="1125"/>
      <c r="FB912" s="1125"/>
      <c r="FC912" s="1125"/>
      <c r="FD912" s="1125"/>
      <c r="FE912" s="1125"/>
      <c r="FF912" s="1125"/>
      <c r="FG912" s="1125"/>
      <c r="FH912" s="1125"/>
      <c r="FI912" s="1125"/>
      <c r="FJ912" s="1125"/>
      <c r="FK912" s="1125"/>
      <c r="FL912" s="1125"/>
      <c r="FM912" s="1125"/>
      <c r="FN912" s="1125"/>
      <c r="FO912" s="1125"/>
      <c r="FP912" s="1125"/>
      <c r="FQ912" s="1125"/>
      <c r="FR912" s="1125"/>
      <c r="FS912" s="1125"/>
      <c r="FT912" s="1125"/>
      <c r="FU912" s="1125"/>
      <c r="FV912" s="1125"/>
      <c r="FW912" s="1125"/>
      <c r="FX912" s="1125"/>
      <c r="FY912" s="1125"/>
      <c r="FZ912" s="1125"/>
      <c r="GA912" s="1125"/>
      <c r="GB912" s="1125"/>
      <c r="GC912" s="1125"/>
      <c r="GD912" s="1125"/>
      <c r="GE912" s="1125"/>
      <c r="GF912" s="1125"/>
      <c r="GG912" s="1125"/>
      <c r="GH912" s="1125"/>
      <c r="GI912" s="1125"/>
      <c r="GJ912" s="1125"/>
      <c r="GK912" s="1125"/>
      <c r="GL912" s="1125"/>
      <c r="GM912" s="1125"/>
      <c r="GN912" s="1125"/>
      <c r="GO912" s="1125"/>
      <c r="GP912" s="1125"/>
      <c r="GQ912" s="1125"/>
      <c r="GR912" s="1125"/>
      <c r="GS912" s="1125"/>
      <c r="GT912" s="1125"/>
      <c r="GU912" s="1125"/>
    </row>
    <row r="913" spans="1:203" s="1426" customFormat="1" ht="14.25" customHeight="1" x14ac:dyDescent="0.2">
      <c r="A913" s="1415"/>
      <c r="C913" s="1427"/>
      <c r="D913" s="1417"/>
      <c r="E913" s="1418"/>
      <c r="F913" s="1419"/>
      <c r="G913" s="1418"/>
      <c r="H913" s="1419"/>
      <c r="I913" s="1419"/>
      <c r="J913" s="1419"/>
      <c r="K913" s="1417"/>
      <c r="L913" s="1420"/>
      <c r="M913" s="1417"/>
      <c r="N913" s="1420"/>
      <c r="O913" s="1417"/>
      <c r="P913" s="1417"/>
      <c r="Q913" s="1417"/>
      <c r="R913" s="1420"/>
      <c r="S913" s="1417"/>
      <c r="T913" s="1420"/>
      <c r="U913" s="1417"/>
      <c r="V913" s="1417"/>
      <c r="W913" s="1417"/>
      <c r="X913" s="1420"/>
      <c r="Y913" s="1417"/>
      <c r="Z913" s="1420"/>
      <c r="AA913" s="1417"/>
      <c r="AB913" s="1417"/>
      <c r="AC913" s="1417"/>
      <c r="AD913" s="1420"/>
      <c r="AE913" s="1417"/>
      <c r="AF913" s="1420"/>
      <c r="AG913" s="1417"/>
      <c r="AH913" s="1417"/>
      <c r="AI913" s="1417"/>
      <c r="AJ913" s="1420"/>
      <c r="AK913" s="1417"/>
      <c r="AL913" s="1420"/>
      <c r="AM913" s="1417"/>
      <c r="AN913" s="1417"/>
      <c r="AO913" s="1417"/>
      <c r="AP913" s="1420"/>
      <c r="AQ913" s="1417"/>
      <c r="AR913" s="1420"/>
      <c r="AS913" s="1417"/>
      <c r="AT913" s="1417"/>
      <c r="AU913" s="1417"/>
      <c r="AV913" s="1420"/>
      <c r="AW913" s="1417"/>
      <c r="AX913" s="1420"/>
      <c r="AY913" s="1417"/>
      <c r="AZ913" s="1417"/>
      <c r="BA913" s="1417"/>
      <c r="BB913" s="1418"/>
      <c r="BC913" s="1419"/>
      <c r="BD913" s="1418"/>
      <c r="BE913" s="1419"/>
      <c r="BF913" s="1419"/>
      <c r="BG913" s="1419"/>
      <c r="BH913" s="1417"/>
      <c r="BI913" s="1418"/>
      <c r="BJ913" s="1419"/>
      <c r="BK913" s="1418"/>
      <c r="BL913" s="1419"/>
      <c r="BM913" s="1419"/>
      <c r="BN913" s="1417"/>
      <c r="BO913" s="1418"/>
      <c r="BP913" s="1419"/>
      <c r="BQ913" s="1418"/>
      <c r="BR913" s="1419"/>
      <c r="BS913" s="1419"/>
      <c r="BT913" s="1125"/>
      <c r="BU913" s="1125"/>
      <c r="BV913" s="1125"/>
      <c r="BW913" s="1125"/>
      <c r="BX913" s="1125"/>
      <c r="BY913" s="1125"/>
      <c r="BZ913" s="1125"/>
      <c r="CA913" s="1125"/>
      <c r="CB913" s="1125"/>
      <c r="CC913" s="1125"/>
      <c r="CD913" s="1125"/>
      <c r="CE913" s="1125"/>
      <c r="CF913" s="1125"/>
      <c r="CG913" s="1125"/>
      <c r="CH913" s="1125"/>
      <c r="CI913" s="1125"/>
      <c r="CJ913" s="1125"/>
      <c r="CK913" s="1125"/>
      <c r="CL913" s="1125"/>
      <c r="CM913" s="1125"/>
      <c r="CN913" s="1125"/>
      <c r="CO913" s="1125"/>
      <c r="CP913" s="1125"/>
      <c r="CQ913" s="1125"/>
      <c r="CR913" s="1125"/>
      <c r="CS913" s="1125"/>
      <c r="CT913" s="1125"/>
      <c r="CU913" s="1125"/>
      <c r="CV913" s="1125"/>
      <c r="CW913" s="1125"/>
      <c r="CX913" s="1125"/>
      <c r="CY913" s="1125"/>
      <c r="CZ913" s="1125"/>
      <c r="DA913" s="1125"/>
      <c r="DB913" s="1125"/>
      <c r="DC913" s="1125"/>
      <c r="DD913" s="1125"/>
      <c r="DE913" s="1125"/>
      <c r="DF913" s="1125"/>
      <c r="DG913" s="1125"/>
      <c r="DH913" s="1125"/>
      <c r="DI913" s="1125"/>
      <c r="DJ913" s="1125"/>
      <c r="DK913" s="1125"/>
      <c r="DL913" s="1125"/>
      <c r="DM913" s="1125"/>
      <c r="DN913" s="1125"/>
      <c r="DO913" s="1125"/>
      <c r="DP913" s="1125"/>
      <c r="DQ913" s="1125"/>
      <c r="DR913" s="1125"/>
      <c r="DS913" s="1125"/>
      <c r="DT913" s="1125"/>
      <c r="DU913" s="1125"/>
      <c r="DV913" s="1125"/>
      <c r="DW913" s="1125"/>
      <c r="DX913" s="1125"/>
      <c r="DY913" s="1125"/>
      <c r="DZ913" s="1125"/>
      <c r="EA913" s="1125"/>
      <c r="EB913" s="1125"/>
      <c r="EC913" s="1125"/>
      <c r="ED913" s="1125"/>
      <c r="EE913" s="1125"/>
      <c r="EF913" s="1125"/>
      <c r="EG913" s="1125"/>
      <c r="EH913" s="1125"/>
      <c r="EI913" s="1125"/>
      <c r="EJ913" s="1125"/>
      <c r="EK913" s="1125"/>
      <c r="EL913" s="1125"/>
      <c r="EM913" s="1125"/>
      <c r="EN913" s="1125"/>
      <c r="EO913" s="1125"/>
      <c r="EP913" s="1125"/>
      <c r="EQ913" s="1125"/>
      <c r="ER913" s="1125"/>
      <c r="ES913" s="1125"/>
      <c r="ET913" s="1125"/>
      <c r="EU913" s="1125"/>
      <c r="EV913" s="1125"/>
      <c r="EW913" s="1125"/>
      <c r="EX913" s="1125"/>
      <c r="EY913" s="1125"/>
      <c r="EZ913" s="1125"/>
      <c r="FA913" s="1125"/>
      <c r="FB913" s="1125"/>
      <c r="FC913" s="1125"/>
      <c r="FD913" s="1125"/>
      <c r="FE913" s="1125"/>
      <c r="FF913" s="1125"/>
      <c r="FG913" s="1125"/>
      <c r="FH913" s="1125"/>
      <c r="FI913" s="1125"/>
      <c r="FJ913" s="1125"/>
      <c r="FK913" s="1125"/>
      <c r="FL913" s="1125"/>
      <c r="FM913" s="1125"/>
      <c r="FN913" s="1125"/>
      <c r="FO913" s="1125"/>
      <c r="FP913" s="1125"/>
      <c r="FQ913" s="1125"/>
      <c r="FR913" s="1125"/>
      <c r="FS913" s="1125"/>
      <c r="FT913" s="1125"/>
      <c r="FU913" s="1125"/>
      <c r="FV913" s="1125"/>
      <c r="FW913" s="1125"/>
      <c r="FX913" s="1125"/>
      <c r="FY913" s="1125"/>
      <c r="FZ913" s="1125"/>
      <c r="GA913" s="1125"/>
      <c r="GB913" s="1125"/>
      <c r="GC913" s="1125"/>
      <c r="GD913" s="1125"/>
      <c r="GE913" s="1125"/>
      <c r="GF913" s="1125"/>
      <c r="GG913" s="1125"/>
      <c r="GH913" s="1125"/>
      <c r="GI913" s="1125"/>
      <c r="GJ913" s="1125"/>
      <c r="GK913" s="1125"/>
      <c r="GL913" s="1125"/>
      <c r="GM913" s="1125"/>
      <c r="GN913" s="1125"/>
      <c r="GO913" s="1125"/>
      <c r="GP913" s="1125"/>
      <c r="GQ913" s="1125"/>
      <c r="GR913" s="1125"/>
      <c r="GS913" s="1125"/>
      <c r="GT913" s="1125"/>
      <c r="GU913" s="1125"/>
    </row>
    <row r="914" spans="1:203" s="1426" customFormat="1" ht="14.25" customHeight="1" x14ac:dyDescent="0.2">
      <c r="A914" s="1415"/>
      <c r="C914" s="1427"/>
      <c r="D914" s="1417"/>
      <c r="E914" s="1418"/>
      <c r="F914" s="1419"/>
      <c r="G914" s="1418"/>
      <c r="H914" s="1419"/>
      <c r="I914" s="1419"/>
      <c r="J914" s="1419"/>
      <c r="K914" s="1417"/>
      <c r="L914" s="1420"/>
      <c r="M914" s="1417"/>
      <c r="N914" s="1420"/>
      <c r="O914" s="1417"/>
      <c r="P914" s="1417"/>
      <c r="Q914" s="1417"/>
      <c r="R914" s="1420"/>
      <c r="S914" s="1417"/>
      <c r="T914" s="1420"/>
      <c r="U914" s="1417"/>
      <c r="V914" s="1417"/>
      <c r="W914" s="1417"/>
      <c r="X914" s="1420"/>
      <c r="Y914" s="1417"/>
      <c r="Z914" s="1420"/>
      <c r="AA914" s="1417"/>
      <c r="AB914" s="1417"/>
      <c r="AC914" s="1417"/>
      <c r="AD914" s="1420"/>
      <c r="AE914" s="1417"/>
      <c r="AF914" s="1420"/>
      <c r="AG914" s="1417"/>
      <c r="AH914" s="1417"/>
      <c r="AI914" s="1417"/>
      <c r="AJ914" s="1420"/>
      <c r="AK914" s="1417"/>
      <c r="AL914" s="1420"/>
      <c r="AM914" s="1417"/>
      <c r="AN914" s="1417"/>
      <c r="AO914" s="1417"/>
      <c r="AP914" s="1420"/>
      <c r="AQ914" s="1417"/>
      <c r="AR914" s="1420"/>
      <c r="AS914" s="1417"/>
      <c r="AT914" s="1417"/>
      <c r="AU914" s="1417"/>
      <c r="AV914" s="1420"/>
      <c r="AW914" s="1417"/>
      <c r="AX914" s="1420"/>
      <c r="AY914" s="1417"/>
      <c r="AZ914" s="1417"/>
      <c r="BA914" s="1417"/>
      <c r="BB914" s="1418"/>
      <c r="BC914" s="1419"/>
      <c r="BD914" s="1418"/>
      <c r="BE914" s="1419"/>
      <c r="BF914" s="1419"/>
      <c r="BG914" s="1419"/>
      <c r="BH914" s="1417"/>
      <c r="BI914" s="1418"/>
      <c r="BJ914" s="1419"/>
      <c r="BK914" s="1418"/>
      <c r="BL914" s="1419"/>
      <c r="BM914" s="1419"/>
      <c r="BN914" s="1417"/>
      <c r="BO914" s="1418"/>
      <c r="BP914" s="1419"/>
      <c r="BQ914" s="1418"/>
      <c r="BR914" s="1419"/>
      <c r="BS914" s="1419"/>
      <c r="BT914" s="1125"/>
      <c r="BU914" s="1125"/>
      <c r="BV914" s="1125"/>
      <c r="BW914" s="1125"/>
      <c r="BX914" s="1125"/>
      <c r="BY914" s="1125"/>
      <c r="BZ914" s="1125"/>
      <c r="CA914" s="1125"/>
      <c r="CB914" s="1125"/>
      <c r="CC914" s="1125"/>
      <c r="CD914" s="1125"/>
      <c r="CE914" s="1125"/>
      <c r="CF914" s="1125"/>
      <c r="CG914" s="1125"/>
      <c r="CH914" s="1125"/>
      <c r="CI914" s="1125"/>
      <c r="CJ914" s="1125"/>
      <c r="CK914" s="1125"/>
      <c r="CL914" s="1125"/>
      <c r="CM914" s="1125"/>
      <c r="CN914" s="1125"/>
      <c r="CO914" s="1125"/>
      <c r="CP914" s="1125"/>
      <c r="CQ914" s="1125"/>
      <c r="CR914" s="1125"/>
      <c r="CS914" s="1125"/>
      <c r="CT914" s="1125"/>
      <c r="CU914" s="1125"/>
      <c r="CV914" s="1125"/>
      <c r="CW914" s="1125"/>
      <c r="CX914" s="1125"/>
      <c r="CY914" s="1125"/>
      <c r="CZ914" s="1125"/>
      <c r="DA914" s="1125"/>
      <c r="DB914" s="1125"/>
      <c r="DC914" s="1125"/>
      <c r="DD914" s="1125"/>
      <c r="DE914" s="1125"/>
      <c r="DF914" s="1125"/>
      <c r="DG914" s="1125"/>
      <c r="DH914" s="1125"/>
      <c r="DI914" s="1125"/>
      <c r="DJ914" s="1125"/>
      <c r="DK914" s="1125"/>
      <c r="DL914" s="1125"/>
      <c r="DM914" s="1125"/>
      <c r="DN914" s="1125"/>
      <c r="DO914" s="1125"/>
      <c r="DP914" s="1125"/>
      <c r="DQ914" s="1125"/>
      <c r="DR914" s="1125"/>
      <c r="DS914" s="1125"/>
      <c r="DT914" s="1125"/>
      <c r="DU914" s="1125"/>
      <c r="DV914" s="1125"/>
      <c r="DW914" s="1125"/>
      <c r="DX914" s="1125"/>
      <c r="DY914" s="1125"/>
      <c r="DZ914" s="1125"/>
      <c r="EA914" s="1125"/>
      <c r="EB914" s="1125"/>
      <c r="EC914" s="1125"/>
      <c r="ED914" s="1125"/>
      <c r="EE914" s="1125"/>
      <c r="EF914" s="1125"/>
      <c r="EG914" s="1125"/>
      <c r="EH914" s="1125"/>
      <c r="EI914" s="1125"/>
      <c r="EJ914" s="1125"/>
      <c r="EK914" s="1125"/>
      <c r="EL914" s="1125"/>
      <c r="EM914" s="1125"/>
      <c r="EN914" s="1125"/>
      <c r="EO914" s="1125"/>
      <c r="EP914" s="1125"/>
      <c r="EQ914" s="1125"/>
      <c r="ER914" s="1125"/>
      <c r="ES914" s="1125"/>
      <c r="ET914" s="1125"/>
      <c r="EU914" s="1125"/>
      <c r="EV914" s="1125"/>
      <c r="EW914" s="1125"/>
      <c r="EX914" s="1125"/>
      <c r="EY914" s="1125"/>
      <c r="EZ914" s="1125"/>
      <c r="FA914" s="1125"/>
      <c r="FB914" s="1125"/>
      <c r="FC914" s="1125"/>
      <c r="FD914" s="1125"/>
      <c r="FE914" s="1125"/>
      <c r="FF914" s="1125"/>
      <c r="FG914" s="1125"/>
      <c r="FH914" s="1125"/>
      <c r="FI914" s="1125"/>
      <c r="FJ914" s="1125"/>
      <c r="FK914" s="1125"/>
      <c r="FL914" s="1125"/>
      <c r="FM914" s="1125"/>
      <c r="FN914" s="1125"/>
      <c r="FO914" s="1125"/>
      <c r="FP914" s="1125"/>
      <c r="FQ914" s="1125"/>
      <c r="FR914" s="1125"/>
      <c r="FS914" s="1125"/>
      <c r="FT914" s="1125"/>
      <c r="FU914" s="1125"/>
      <c r="FV914" s="1125"/>
      <c r="FW914" s="1125"/>
      <c r="FX914" s="1125"/>
      <c r="FY914" s="1125"/>
      <c r="FZ914" s="1125"/>
      <c r="GA914" s="1125"/>
      <c r="GB914" s="1125"/>
      <c r="GC914" s="1125"/>
      <c r="GD914" s="1125"/>
      <c r="GE914" s="1125"/>
      <c r="GF914" s="1125"/>
      <c r="GG914" s="1125"/>
      <c r="GH914" s="1125"/>
      <c r="GI914" s="1125"/>
      <c r="GJ914" s="1125"/>
      <c r="GK914" s="1125"/>
      <c r="GL914" s="1125"/>
      <c r="GM914" s="1125"/>
      <c r="GN914" s="1125"/>
      <c r="GO914" s="1125"/>
      <c r="GP914" s="1125"/>
      <c r="GQ914" s="1125"/>
      <c r="GR914" s="1125"/>
      <c r="GS914" s="1125"/>
      <c r="GT914" s="1125"/>
      <c r="GU914" s="1125"/>
    </row>
    <row r="915" spans="1:203" s="1426" customFormat="1" ht="14.25" customHeight="1" x14ac:dyDescent="0.2">
      <c r="A915" s="1415"/>
      <c r="C915" s="1427"/>
      <c r="D915" s="1417"/>
      <c r="E915" s="1418"/>
      <c r="F915" s="1419"/>
      <c r="G915" s="1418"/>
      <c r="H915" s="1419"/>
      <c r="I915" s="1419"/>
      <c r="J915" s="1419"/>
      <c r="K915" s="1417"/>
      <c r="L915" s="1420"/>
      <c r="M915" s="1417"/>
      <c r="N915" s="1420"/>
      <c r="O915" s="1417"/>
      <c r="P915" s="1417"/>
      <c r="Q915" s="1417"/>
      <c r="R915" s="1420"/>
      <c r="S915" s="1417"/>
      <c r="T915" s="1420"/>
      <c r="U915" s="1417"/>
      <c r="V915" s="1417"/>
      <c r="W915" s="1417"/>
      <c r="X915" s="1420"/>
      <c r="Y915" s="1417"/>
      <c r="Z915" s="1420"/>
      <c r="AA915" s="1417"/>
      <c r="AB915" s="1417"/>
      <c r="AC915" s="1417"/>
      <c r="AD915" s="1420"/>
      <c r="AE915" s="1417"/>
      <c r="AF915" s="1420"/>
      <c r="AG915" s="1417"/>
      <c r="AH915" s="1417"/>
      <c r="AI915" s="1417"/>
      <c r="AJ915" s="1420"/>
      <c r="AK915" s="1417"/>
      <c r="AL915" s="1420"/>
      <c r="AM915" s="1417"/>
      <c r="AN915" s="1417"/>
      <c r="AO915" s="1417"/>
      <c r="AP915" s="1420"/>
      <c r="AQ915" s="1417"/>
      <c r="AR915" s="1420"/>
      <c r="AS915" s="1417"/>
      <c r="AT915" s="1417"/>
      <c r="AU915" s="1417"/>
      <c r="AV915" s="1420"/>
      <c r="AW915" s="1417"/>
      <c r="AX915" s="1420"/>
      <c r="AY915" s="1417"/>
      <c r="AZ915" s="1417"/>
      <c r="BA915" s="1417"/>
      <c r="BB915" s="1418"/>
      <c r="BC915" s="1419"/>
      <c r="BD915" s="1418"/>
      <c r="BE915" s="1419"/>
      <c r="BF915" s="1419"/>
      <c r="BG915" s="1419"/>
      <c r="BH915" s="1417"/>
      <c r="BI915" s="1418"/>
      <c r="BJ915" s="1419"/>
      <c r="BK915" s="1418"/>
      <c r="BL915" s="1419"/>
      <c r="BM915" s="1419"/>
      <c r="BN915" s="1417"/>
      <c r="BO915" s="1418"/>
      <c r="BP915" s="1419"/>
      <c r="BQ915" s="1418"/>
      <c r="BR915" s="1419"/>
      <c r="BS915" s="1419"/>
      <c r="BT915" s="1125"/>
      <c r="BU915" s="1125"/>
      <c r="BV915" s="1125"/>
      <c r="BW915" s="1125"/>
      <c r="BX915" s="1125"/>
      <c r="BY915" s="1125"/>
      <c r="BZ915" s="1125"/>
      <c r="CA915" s="1125"/>
      <c r="CB915" s="1125"/>
      <c r="CC915" s="1125"/>
      <c r="CD915" s="1125"/>
      <c r="CE915" s="1125"/>
      <c r="CF915" s="1125"/>
      <c r="CG915" s="1125"/>
      <c r="CH915" s="1125"/>
      <c r="CI915" s="1125"/>
      <c r="CJ915" s="1125"/>
      <c r="CK915" s="1125"/>
      <c r="CL915" s="1125"/>
      <c r="CM915" s="1125"/>
      <c r="CN915" s="1125"/>
      <c r="CO915" s="1125"/>
      <c r="CP915" s="1125"/>
      <c r="CQ915" s="1125"/>
      <c r="CR915" s="1125"/>
      <c r="CS915" s="1125"/>
      <c r="CT915" s="1125"/>
      <c r="CU915" s="1125"/>
      <c r="CV915" s="1125"/>
      <c r="CW915" s="1125"/>
      <c r="CX915" s="1125"/>
      <c r="CY915" s="1125"/>
      <c r="CZ915" s="1125"/>
      <c r="DA915" s="1125"/>
      <c r="DB915" s="1125"/>
      <c r="DC915" s="1125"/>
      <c r="DD915" s="1125"/>
      <c r="DE915" s="1125"/>
      <c r="DF915" s="1125"/>
      <c r="DG915" s="1125"/>
      <c r="DH915" s="1125"/>
      <c r="DI915" s="1125"/>
      <c r="DJ915" s="1125"/>
      <c r="DK915" s="1125"/>
      <c r="DL915" s="1125"/>
      <c r="DM915" s="1125"/>
      <c r="DN915" s="1125"/>
      <c r="DO915" s="1125"/>
      <c r="DP915" s="1125"/>
      <c r="DQ915" s="1125"/>
      <c r="DR915" s="1125"/>
      <c r="DS915" s="1125"/>
      <c r="DT915" s="1125"/>
      <c r="DU915" s="1125"/>
      <c r="DV915" s="1125"/>
      <c r="DW915" s="1125"/>
      <c r="DX915" s="1125"/>
      <c r="DY915" s="1125"/>
      <c r="DZ915" s="1125"/>
      <c r="EA915" s="1125"/>
      <c r="EB915" s="1125"/>
      <c r="EC915" s="1125"/>
      <c r="ED915" s="1125"/>
      <c r="EE915" s="1125"/>
      <c r="EF915" s="1125"/>
      <c r="EG915" s="1125"/>
      <c r="EH915" s="1125"/>
      <c r="EI915" s="1125"/>
      <c r="EJ915" s="1125"/>
      <c r="EK915" s="1125"/>
      <c r="EL915" s="1125"/>
      <c r="EM915" s="1125"/>
      <c r="EN915" s="1125"/>
      <c r="EO915" s="1125"/>
      <c r="EP915" s="1125"/>
      <c r="EQ915" s="1125"/>
      <c r="ER915" s="1125"/>
      <c r="ES915" s="1125"/>
      <c r="ET915" s="1125"/>
      <c r="EU915" s="1125"/>
      <c r="EV915" s="1125"/>
      <c r="EW915" s="1125"/>
      <c r="EX915" s="1125"/>
      <c r="EY915" s="1125"/>
      <c r="EZ915" s="1125"/>
      <c r="FA915" s="1125"/>
      <c r="FB915" s="1125"/>
      <c r="FC915" s="1125"/>
      <c r="FD915" s="1125"/>
      <c r="FE915" s="1125"/>
      <c r="FF915" s="1125"/>
      <c r="FG915" s="1125"/>
      <c r="FH915" s="1125"/>
      <c r="FI915" s="1125"/>
      <c r="FJ915" s="1125"/>
      <c r="FK915" s="1125"/>
      <c r="FL915" s="1125"/>
      <c r="FM915" s="1125"/>
      <c r="FN915" s="1125"/>
      <c r="FO915" s="1125"/>
      <c r="FP915" s="1125"/>
      <c r="FQ915" s="1125"/>
      <c r="FR915" s="1125"/>
      <c r="FS915" s="1125"/>
      <c r="FT915" s="1125"/>
      <c r="FU915" s="1125"/>
      <c r="FV915" s="1125"/>
      <c r="FW915" s="1125"/>
      <c r="FX915" s="1125"/>
      <c r="FY915" s="1125"/>
      <c r="FZ915" s="1125"/>
      <c r="GA915" s="1125"/>
      <c r="GB915" s="1125"/>
      <c r="GC915" s="1125"/>
      <c r="GD915" s="1125"/>
      <c r="GE915" s="1125"/>
      <c r="GF915" s="1125"/>
      <c r="GG915" s="1125"/>
      <c r="GH915" s="1125"/>
      <c r="GI915" s="1125"/>
      <c r="GJ915" s="1125"/>
      <c r="GK915" s="1125"/>
      <c r="GL915" s="1125"/>
      <c r="GM915" s="1125"/>
      <c r="GN915" s="1125"/>
      <c r="GO915" s="1125"/>
      <c r="GP915" s="1125"/>
      <c r="GQ915" s="1125"/>
      <c r="GR915" s="1125"/>
      <c r="GS915" s="1125"/>
      <c r="GT915" s="1125"/>
      <c r="GU915" s="1125"/>
    </row>
    <row r="916" spans="1:203" s="1426" customFormat="1" ht="14.25" customHeight="1" x14ac:dyDescent="0.2">
      <c r="A916" s="1415"/>
      <c r="C916" s="1427"/>
      <c r="D916" s="1417"/>
      <c r="E916" s="1418"/>
      <c r="F916" s="1419"/>
      <c r="G916" s="1418"/>
      <c r="H916" s="1419"/>
      <c r="I916" s="1419"/>
      <c r="J916" s="1419"/>
      <c r="K916" s="1417"/>
      <c r="L916" s="1420"/>
      <c r="M916" s="1417"/>
      <c r="N916" s="1420"/>
      <c r="O916" s="1417"/>
      <c r="P916" s="1417"/>
      <c r="Q916" s="1417"/>
      <c r="R916" s="1420"/>
      <c r="S916" s="1417"/>
      <c r="T916" s="1420"/>
      <c r="U916" s="1417"/>
      <c r="V916" s="1417"/>
      <c r="W916" s="1417"/>
      <c r="X916" s="1420"/>
      <c r="Y916" s="1417"/>
      <c r="Z916" s="1420"/>
      <c r="AA916" s="1417"/>
      <c r="AB916" s="1417"/>
      <c r="AC916" s="1417"/>
      <c r="AD916" s="1420"/>
      <c r="AE916" s="1417"/>
      <c r="AF916" s="1420"/>
      <c r="AG916" s="1417"/>
      <c r="AH916" s="1417"/>
      <c r="AI916" s="1417"/>
      <c r="AJ916" s="1420"/>
      <c r="AK916" s="1417"/>
      <c r="AL916" s="1420"/>
      <c r="AM916" s="1417"/>
      <c r="AN916" s="1417"/>
      <c r="AO916" s="1417"/>
      <c r="AP916" s="1420"/>
      <c r="AQ916" s="1417"/>
      <c r="AR916" s="1420"/>
      <c r="AS916" s="1417"/>
      <c r="AT916" s="1417"/>
      <c r="AU916" s="1417"/>
      <c r="AV916" s="1420"/>
      <c r="AW916" s="1417"/>
      <c r="AX916" s="1420"/>
      <c r="AY916" s="1417"/>
      <c r="AZ916" s="1417"/>
      <c r="BA916" s="1417"/>
      <c r="BB916" s="1418"/>
      <c r="BC916" s="1419"/>
      <c r="BD916" s="1418"/>
      <c r="BE916" s="1419"/>
      <c r="BF916" s="1419"/>
      <c r="BG916" s="1419"/>
      <c r="BH916" s="1417"/>
      <c r="BI916" s="1418"/>
      <c r="BJ916" s="1419"/>
      <c r="BK916" s="1418"/>
      <c r="BL916" s="1419"/>
      <c r="BM916" s="1419"/>
      <c r="BN916" s="1417"/>
      <c r="BO916" s="1418"/>
      <c r="BP916" s="1419"/>
      <c r="BQ916" s="1418"/>
      <c r="BR916" s="1419"/>
      <c r="BS916" s="1419"/>
      <c r="BT916" s="1125"/>
      <c r="BU916" s="1125"/>
      <c r="BV916" s="1125"/>
      <c r="BW916" s="1125"/>
      <c r="BX916" s="1125"/>
      <c r="BY916" s="1125"/>
      <c r="BZ916" s="1125"/>
      <c r="CA916" s="1125"/>
      <c r="CB916" s="1125"/>
      <c r="CC916" s="1125"/>
      <c r="CD916" s="1125"/>
      <c r="CE916" s="1125"/>
      <c r="CF916" s="1125"/>
      <c r="CG916" s="1125"/>
      <c r="CH916" s="1125"/>
      <c r="CI916" s="1125"/>
      <c r="CJ916" s="1125"/>
      <c r="CK916" s="1125"/>
      <c r="CL916" s="1125"/>
      <c r="CM916" s="1125"/>
      <c r="CN916" s="1125"/>
      <c r="CO916" s="1125"/>
      <c r="CP916" s="1125"/>
      <c r="CQ916" s="1125"/>
      <c r="CR916" s="1125"/>
      <c r="CS916" s="1125"/>
      <c r="CT916" s="1125"/>
      <c r="CU916" s="1125"/>
      <c r="CV916" s="1125"/>
      <c r="CW916" s="1125"/>
      <c r="CX916" s="1125"/>
      <c r="CY916" s="1125"/>
      <c r="CZ916" s="1125"/>
      <c r="DA916" s="1125"/>
      <c r="DB916" s="1125"/>
      <c r="DC916" s="1125"/>
      <c r="DD916" s="1125"/>
      <c r="DE916" s="1125"/>
      <c r="DF916" s="1125"/>
      <c r="DG916" s="1125"/>
      <c r="DH916" s="1125"/>
      <c r="DI916" s="1125"/>
      <c r="DJ916" s="1125"/>
      <c r="DK916" s="1125"/>
      <c r="DL916" s="1125"/>
      <c r="DM916" s="1125"/>
      <c r="DN916" s="1125"/>
      <c r="DO916" s="1125"/>
      <c r="DP916" s="1125"/>
      <c r="DQ916" s="1125"/>
      <c r="DR916" s="1125"/>
      <c r="DS916" s="1125"/>
      <c r="DT916" s="1125"/>
      <c r="DU916" s="1125"/>
      <c r="DV916" s="1125"/>
      <c r="DW916" s="1125"/>
      <c r="DX916" s="1125"/>
      <c r="DY916" s="1125"/>
      <c r="DZ916" s="1125"/>
      <c r="EA916" s="1125"/>
      <c r="EB916" s="1125"/>
      <c r="EC916" s="1125"/>
      <c r="ED916" s="1125"/>
      <c r="EE916" s="1125"/>
      <c r="EF916" s="1125"/>
      <c r="EG916" s="1125"/>
      <c r="EH916" s="1125"/>
      <c r="EI916" s="1125"/>
      <c r="EJ916" s="1125"/>
      <c r="EK916" s="1125"/>
      <c r="EL916" s="1125"/>
      <c r="EM916" s="1125"/>
      <c r="EN916" s="1125"/>
      <c r="EO916" s="1125"/>
      <c r="EP916" s="1125"/>
      <c r="EQ916" s="1125"/>
      <c r="ER916" s="1125"/>
      <c r="ES916" s="1125"/>
      <c r="ET916" s="1125"/>
      <c r="EU916" s="1125"/>
      <c r="EV916" s="1125"/>
      <c r="EW916" s="1125"/>
      <c r="EX916" s="1125"/>
      <c r="EY916" s="1125"/>
      <c r="EZ916" s="1125"/>
      <c r="FA916" s="1125"/>
      <c r="FB916" s="1125"/>
      <c r="FC916" s="1125"/>
      <c r="FD916" s="1125"/>
      <c r="FE916" s="1125"/>
      <c r="FF916" s="1125"/>
      <c r="FG916" s="1125"/>
      <c r="FH916" s="1125"/>
      <c r="FI916" s="1125"/>
      <c r="FJ916" s="1125"/>
      <c r="FK916" s="1125"/>
      <c r="FL916" s="1125"/>
      <c r="FM916" s="1125"/>
      <c r="FN916" s="1125"/>
      <c r="FO916" s="1125"/>
      <c r="FP916" s="1125"/>
      <c r="FQ916" s="1125"/>
      <c r="FR916" s="1125"/>
      <c r="FS916" s="1125"/>
      <c r="FT916" s="1125"/>
      <c r="FU916" s="1125"/>
      <c r="FV916" s="1125"/>
      <c r="FW916" s="1125"/>
      <c r="FX916" s="1125"/>
      <c r="FY916" s="1125"/>
      <c r="FZ916" s="1125"/>
      <c r="GA916" s="1125"/>
      <c r="GB916" s="1125"/>
      <c r="GC916" s="1125"/>
      <c r="GD916" s="1125"/>
      <c r="GE916" s="1125"/>
      <c r="GF916" s="1125"/>
      <c r="GG916" s="1125"/>
      <c r="GH916" s="1125"/>
      <c r="GI916" s="1125"/>
      <c r="GJ916" s="1125"/>
      <c r="GK916" s="1125"/>
      <c r="GL916" s="1125"/>
      <c r="GM916" s="1125"/>
      <c r="GN916" s="1125"/>
      <c r="GO916" s="1125"/>
      <c r="GP916" s="1125"/>
      <c r="GQ916" s="1125"/>
      <c r="GR916" s="1125"/>
      <c r="GS916" s="1125"/>
      <c r="GT916" s="1125"/>
      <c r="GU916" s="1125"/>
    </row>
    <row r="917" spans="1:203" s="1426" customFormat="1" ht="14.25" customHeight="1" x14ac:dyDescent="0.2">
      <c r="A917" s="1415"/>
      <c r="C917" s="1427"/>
      <c r="D917" s="1417"/>
      <c r="E917" s="1418"/>
      <c r="F917" s="1419"/>
      <c r="G917" s="1418"/>
      <c r="H917" s="1419"/>
      <c r="I917" s="1419"/>
      <c r="J917" s="1419"/>
      <c r="K917" s="1417"/>
      <c r="L917" s="1420"/>
      <c r="M917" s="1417"/>
      <c r="N917" s="1420"/>
      <c r="O917" s="1417"/>
      <c r="P917" s="1417"/>
      <c r="Q917" s="1417"/>
      <c r="R917" s="1420"/>
      <c r="S917" s="1417"/>
      <c r="T917" s="1420"/>
      <c r="U917" s="1417"/>
      <c r="V917" s="1417"/>
      <c r="W917" s="1417"/>
      <c r="X917" s="1420"/>
      <c r="Y917" s="1417"/>
      <c r="Z917" s="1420"/>
      <c r="AA917" s="1417"/>
      <c r="AB917" s="1417"/>
      <c r="AC917" s="1417"/>
      <c r="AD917" s="1420"/>
      <c r="AE917" s="1417"/>
      <c r="AF917" s="1420"/>
      <c r="AG917" s="1417"/>
      <c r="AH917" s="1417"/>
      <c r="AI917" s="1417"/>
      <c r="AJ917" s="1420"/>
      <c r="AK917" s="1417"/>
      <c r="AL917" s="1420"/>
      <c r="AM917" s="1417"/>
      <c r="AN917" s="1417"/>
      <c r="AO917" s="1417"/>
      <c r="AP917" s="1420"/>
      <c r="AQ917" s="1417"/>
      <c r="AR917" s="1420"/>
      <c r="AS917" s="1417"/>
      <c r="AT917" s="1417"/>
      <c r="AU917" s="1417"/>
      <c r="AV917" s="1420"/>
      <c r="AW917" s="1417"/>
      <c r="AX917" s="1420"/>
      <c r="AY917" s="1417"/>
      <c r="AZ917" s="1417"/>
      <c r="BA917" s="1417"/>
      <c r="BB917" s="1418"/>
      <c r="BC917" s="1419"/>
      <c r="BD917" s="1418"/>
      <c r="BE917" s="1419"/>
      <c r="BF917" s="1419"/>
      <c r="BG917" s="1419"/>
      <c r="BH917" s="1417"/>
      <c r="BI917" s="1418"/>
      <c r="BJ917" s="1419"/>
      <c r="BK917" s="1418"/>
      <c r="BL917" s="1419"/>
      <c r="BM917" s="1419"/>
      <c r="BN917" s="1417"/>
      <c r="BO917" s="1418"/>
      <c r="BP917" s="1419"/>
      <c r="BQ917" s="1418"/>
      <c r="BR917" s="1419"/>
      <c r="BS917" s="1419"/>
      <c r="BT917" s="1125"/>
      <c r="BU917" s="1125"/>
      <c r="BV917" s="1125"/>
      <c r="BW917" s="1125"/>
      <c r="BX917" s="1125"/>
      <c r="BY917" s="1125"/>
      <c r="BZ917" s="1125"/>
      <c r="CA917" s="1125"/>
      <c r="CB917" s="1125"/>
      <c r="CC917" s="1125"/>
      <c r="CD917" s="1125"/>
      <c r="CE917" s="1125"/>
      <c r="CF917" s="1125"/>
      <c r="CG917" s="1125"/>
      <c r="CH917" s="1125"/>
      <c r="CI917" s="1125"/>
      <c r="CJ917" s="1125"/>
      <c r="CK917" s="1125"/>
      <c r="CL917" s="1125"/>
      <c r="CM917" s="1125"/>
      <c r="CN917" s="1125"/>
      <c r="CO917" s="1125"/>
      <c r="CP917" s="1125"/>
      <c r="CQ917" s="1125"/>
      <c r="CR917" s="1125"/>
      <c r="CS917" s="1125"/>
      <c r="CT917" s="1125"/>
      <c r="CU917" s="1125"/>
      <c r="CV917" s="1125"/>
      <c r="CW917" s="1125"/>
      <c r="CX917" s="1125"/>
      <c r="CY917" s="1125"/>
      <c r="CZ917" s="1125"/>
      <c r="DA917" s="1125"/>
      <c r="DB917" s="1125"/>
      <c r="DC917" s="1125"/>
      <c r="DD917" s="1125"/>
      <c r="DE917" s="1125"/>
      <c r="DF917" s="1125"/>
      <c r="DG917" s="1125"/>
      <c r="DH917" s="1125"/>
      <c r="DI917" s="1125"/>
      <c r="DJ917" s="1125"/>
      <c r="DK917" s="1125"/>
      <c r="DL917" s="1125"/>
      <c r="DM917" s="1125"/>
      <c r="DN917" s="1125"/>
      <c r="DO917" s="1125"/>
      <c r="DP917" s="1125"/>
      <c r="DQ917" s="1125"/>
      <c r="DR917" s="1125"/>
      <c r="DS917" s="1125"/>
      <c r="DT917" s="1125"/>
      <c r="DU917" s="1125"/>
      <c r="DV917" s="1125"/>
      <c r="DW917" s="1125"/>
      <c r="DX917" s="1125"/>
      <c r="DY917" s="1125"/>
      <c r="DZ917" s="1125"/>
      <c r="EA917" s="1125"/>
      <c r="EB917" s="1125"/>
      <c r="EC917" s="1125"/>
      <c r="ED917" s="1125"/>
      <c r="EE917" s="1125"/>
      <c r="EF917" s="1125"/>
      <c r="EG917" s="1125"/>
      <c r="EH917" s="1125"/>
      <c r="EI917" s="1125"/>
      <c r="EJ917" s="1125"/>
      <c r="EK917" s="1125"/>
      <c r="EL917" s="1125"/>
      <c r="EM917" s="1125"/>
      <c r="EN917" s="1125"/>
      <c r="EO917" s="1125"/>
      <c r="EP917" s="1125"/>
      <c r="EQ917" s="1125"/>
      <c r="ER917" s="1125"/>
      <c r="ES917" s="1125"/>
      <c r="ET917" s="1125"/>
      <c r="EU917" s="1125"/>
      <c r="EV917" s="1125"/>
      <c r="EW917" s="1125"/>
      <c r="EX917" s="1125"/>
      <c r="EY917" s="1125"/>
      <c r="EZ917" s="1125"/>
      <c r="FA917" s="1125"/>
      <c r="FB917" s="1125"/>
      <c r="FC917" s="1125"/>
      <c r="FD917" s="1125"/>
      <c r="FE917" s="1125"/>
      <c r="FF917" s="1125"/>
      <c r="FG917" s="1125"/>
      <c r="FH917" s="1125"/>
      <c r="FI917" s="1125"/>
      <c r="FJ917" s="1125"/>
      <c r="FK917" s="1125"/>
      <c r="FL917" s="1125"/>
      <c r="FM917" s="1125"/>
      <c r="FN917" s="1125"/>
      <c r="FO917" s="1125"/>
      <c r="FP917" s="1125"/>
      <c r="FQ917" s="1125"/>
      <c r="FR917" s="1125"/>
      <c r="FS917" s="1125"/>
      <c r="FT917" s="1125"/>
      <c r="FU917" s="1125"/>
      <c r="FV917" s="1125"/>
      <c r="FW917" s="1125"/>
      <c r="FX917" s="1125"/>
      <c r="FY917" s="1125"/>
      <c r="FZ917" s="1125"/>
      <c r="GA917" s="1125"/>
      <c r="GB917" s="1125"/>
      <c r="GC917" s="1125"/>
      <c r="GD917" s="1125"/>
      <c r="GE917" s="1125"/>
      <c r="GF917" s="1125"/>
      <c r="GG917" s="1125"/>
      <c r="GH917" s="1125"/>
      <c r="GI917" s="1125"/>
      <c r="GJ917" s="1125"/>
      <c r="GK917" s="1125"/>
      <c r="GL917" s="1125"/>
      <c r="GM917" s="1125"/>
      <c r="GN917" s="1125"/>
      <c r="GO917" s="1125"/>
      <c r="GP917" s="1125"/>
      <c r="GQ917" s="1125"/>
      <c r="GR917" s="1125"/>
      <c r="GS917" s="1125"/>
      <c r="GT917" s="1125"/>
      <c r="GU917" s="1125"/>
    </row>
    <row r="918" spans="1:203" s="1426" customFormat="1" ht="14.25" customHeight="1" x14ac:dyDescent="0.2">
      <c r="A918" s="1415"/>
      <c r="C918" s="1427"/>
      <c r="D918" s="1417"/>
      <c r="E918" s="1418"/>
      <c r="F918" s="1419"/>
      <c r="G918" s="1418"/>
      <c r="H918" s="1419"/>
      <c r="I918" s="1419"/>
      <c r="J918" s="1419"/>
      <c r="K918" s="1417"/>
      <c r="L918" s="1420"/>
      <c r="M918" s="1417"/>
      <c r="N918" s="1420"/>
      <c r="O918" s="1417"/>
      <c r="P918" s="1417"/>
      <c r="Q918" s="1417"/>
      <c r="R918" s="1420"/>
      <c r="S918" s="1417"/>
      <c r="T918" s="1420"/>
      <c r="U918" s="1417"/>
      <c r="V918" s="1417"/>
      <c r="W918" s="1417"/>
      <c r="X918" s="1420"/>
      <c r="Y918" s="1417"/>
      <c r="Z918" s="1420"/>
      <c r="AA918" s="1417"/>
      <c r="AB918" s="1417"/>
      <c r="AC918" s="1417"/>
      <c r="AD918" s="1420"/>
      <c r="AE918" s="1417"/>
      <c r="AF918" s="1420"/>
      <c r="AG918" s="1417"/>
      <c r="AH918" s="1417"/>
      <c r="AI918" s="1417"/>
      <c r="AJ918" s="1420"/>
      <c r="AK918" s="1417"/>
      <c r="AL918" s="1420"/>
      <c r="AM918" s="1417"/>
      <c r="AN918" s="1417"/>
      <c r="AO918" s="1417"/>
      <c r="AP918" s="1420"/>
      <c r="AQ918" s="1417"/>
      <c r="AR918" s="1420"/>
      <c r="AS918" s="1417"/>
      <c r="AT918" s="1417"/>
      <c r="AU918" s="1417"/>
      <c r="AV918" s="1420"/>
      <c r="AW918" s="1417"/>
      <c r="AX918" s="1420"/>
      <c r="AY918" s="1417"/>
      <c r="AZ918" s="1417"/>
      <c r="BA918" s="1417"/>
      <c r="BB918" s="1418"/>
      <c r="BC918" s="1419"/>
      <c r="BD918" s="1418"/>
      <c r="BE918" s="1419"/>
      <c r="BF918" s="1419"/>
      <c r="BG918" s="1419"/>
      <c r="BH918" s="1417"/>
      <c r="BI918" s="1418"/>
      <c r="BJ918" s="1419"/>
      <c r="BK918" s="1418"/>
      <c r="BL918" s="1419"/>
      <c r="BM918" s="1419"/>
      <c r="BN918" s="1417"/>
      <c r="BO918" s="1418"/>
      <c r="BP918" s="1419"/>
      <c r="BQ918" s="1418"/>
      <c r="BR918" s="1419"/>
      <c r="BS918" s="1419"/>
      <c r="BT918" s="1125"/>
      <c r="BU918" s="1125"/>
      <c r="BV918" s="1125"/>
      <c r="BW918" s="1125"/>
      <c r="BX918" s="1125"/>
      <c r="BY918" s="1125"/>
      <c r="BZ918" s="1125"/>
      <c r="CA918" s="1125"/>
      <c r="CB918" s="1125"/>
      <c r="CC918" s="1125"/>
      <c r="CD918" s="1125"/>
      <c r="CE918" s="1125"/>
      <c r="CF918" s="1125"/>
      <c r="CG918" s="1125"/>
      <c r="CH918" s="1125"/>
      <c r="CI918" s="1125"/>
      <c r="CJ918" s="1125"/>
      <c r="CK918" s="1125"/>
      <c r="CL918" s="1125"/>
      <c r="CM918" s="1125"/>
      <c r="CN918" s="1125"/>
      <c r="CO918" s="1125"/>
      <c r="CP918" s="1125"/>
      <c r="CQ918" s="1125"/>
      <c r="CR918" s="1125"/>
      <c r="CS918" s="1125"/>
      <c r="CT918" s="1125"/>
      <c r="CU918" s="1125"/>
      <c r="CV918" s="1125"/>
      <c r="CW918" s="1125"/>
      <c r="CX918" s="1125"/>
      <c r="CY918" s="1125"/>
      <c r="CZ918" s="1125"/>
      <c r="DA918" s="1125"/>
      <c r="DB918" s="1125"/>
      <c r="DC918" s="1125"/>
      <c r="DD918" s="1125"/>
      <c r="DE918" s="1125"/>
      <c r="DF918" s="1125"/>
      <c r="DG918" s="1125"/>
      <c r="DH918" s="1125"/>
      <c r="DI918" s="1125"/>
      <c r="DJ918" s="1125"/>
      <c r="DK918" s="1125"/>
      <c r="DL918" s="1125"/>
      <c r="DM918" s="1125"/>
      <c r="DN918" s="1125"/>
      <c r="DO918" s="1125"/>
      <c r="DP918" s="1125"/>
      <c r="DQ918" s="1125"/>
      <c r="DR918" s="1125"/>
      <c r="DS918" s="1125"/>
      <c r="DT918" s="1125"/>
      <c r="DU918" s="1125"/>
      <c r="DV918" s="1125"/>
      <c r="DW918" s="1125"/>
      <c r="DX918" s="1125"/>
      <c r="DY918" s="1125"/>
      <c r="DZ918" s="1125"/>
      <c r="EA918" s="1125"/>
      <c r="EB918" s="1125"/>
      <c r="EC918" s="1125"/>
      <c r="ED918" s="1125"/>
      <c r="EE918" s="1125"/>
      <c r="EF918" s="1125"/>
      <c r="EG918" s="1125"/>
      <c r="EH918" s="1125"/>
      <c r="EI918" s="1125"/>
      <c r="EJ918" s="1125"/>
      <c r="EK918" s="1125"/>
      <c r="EL918" s="1125"/>
      <c r="EM918" s="1125"/>
      <c r="EN918" s="1125"/>
      <c r="EO918" s="1125"/>
      <c r="EP918" s="1125"/>
      <c r="EQ918" s="1125"/>
      <c r="ER918" s="1125"/>
      <c r="ES918" s="1125"/>
      <c r="ET918" s="1125"/>
      <c r="EU918" s="1125"/>
      <c r="EV918" s="1125"/>
      <c r="EW918" s="1125"/>
      <c r="EX918" s="1125"/>
      <c r="EY918" s="1125"/>
      <c r="EZ918" s="1125"/>
      <c r="FA918" s="1125"/>
      <c r="FB918" s="1125"/>
      <c r="FC918" s="1125"/>
      <c r="FD918" s="1125"/>
      <c r="FE918" s="1125"/>
      <c r="FF918" s="1125"/>
      <c r="FG918" s="1125"/>
      <c r="FH918" s="1125"/>
      <c r="FI918" s="1125"/>
      <c r="FJ918" s="1125"/>
      <c r="FK918" s="1125"/>
      <c r="FL918" s="1125"/>
      <c r="FM918" s="1125"/>
      <c r="FN918" s="1125"/>
      <c r="FO918" s="1125"/>
      <c r="FP918" s="1125"/>
      <c r="FQ918" s="1125"/>
      <c r="FR918" s="1125"/>
      <c r="FS918" s="1125"/>
      <c r="FT918" s="1125"/>
      <c r="FU918" s="1125"/>
      <c r="FV918" s="1125"/>
      <c r="FW918" s="1125"/>
      <c r="FX918" s="1125"/>
      <c r="FY918" s="1125"/>
      <c r="FZ918" s="1125"/>
      <c r="GA918" s="1125"/>
      <c r="GB918" s="1125"/>
      <c r="GC918" s="1125"/>
      <c r="GD918" s="1125"/>
      <c r="GE918" s="1125"/>
      <c r="GF918" s="1125"/>
      <c r="GG918" s="1125"/>
      <c r="GH918" s="1125"/>
      <c r="GI918" s="1125"/>
      <c r="GJ918" s="1125"/>
      <c r="GK918" s="1125"/>
      <c r="GL918" s="1125"/>
      <c r="GM918" s="1125"/>
      <c r="GN918" s="1125"/>
      <c r="GO918" s="1125"/>
      <c r="GP918" s="1125"/>
      <c r="GQ918" s="1125"/>
      <c r="GR918" s="1125"/>
      <c r="GS918" s="1125"/>
      <c r="GT918" s="1125"/>
      <c r="GU918" s="1125"/>
    </row>
    <row r="919" spans="1:203" s="1426" customFormat="1" ht="14.25" customHeight="1" x14ac:dyDescent="0.2">
      <c r="A919" s="1415"/>
      <c r="C919" s="1427"/>
      <c r="D919" s="1417"/>
      <c r="E919" s="1418"/>
      <c r="F919" s="1419"/>
      <c r="G919" s="1418"/>
      <c r="H919" s="1419"/>
      <c r="I919" s="1419"/>
      <c r="J919" s="1419"/>
      <c r="K919" s="1417"/>
      <c r="L919" s="1420"/>
      <c r="M919" s="1417"/>
      <c r="N919" s="1420"/>
      <c r="O919" s="1417"/>
      <c r="P919" s="1417"/>
      <c r="Q919" s="1417"/>
      <c r="R919" s="1420"/>
      <c r="S919" s="1417"/>
      <c r="T919" s="1420"/>
      <c r="U919" s="1417"/>
      <c r="V919" s="1417"/>
      <c r="W919" s="1417"/>
      <c r="X919" s="1420"/>
      <c r="Y919" s="1417"/>
      <c r="Z919" s="1420"/>
      <c r="AA919" s="1417"/>
      <c r="AB919" s="1417"/>
      <c r="AC919" s="1417"/>
      <c r="AD919" s="1420"/>
      <c r="AE919" s="1417"/>
      <c r="AF919" s="1420"/>
      <c r="AG919" s="1417"/>
      <c r="AH919" s="1417"/>
      <c r="AI919" s="1417"/>
      <c r="AJ919" s="1420"/>
      <c r="AK919" s="1417"/>
      <c r="AL919" s="1420"/>
      <c r="AM919" s="1417"/>
      <c r="AN919" s="1417"/>
      <c r="AO919" s="1417"/>
      <c r="AP919" s="1420"/>
      <c r="AQ919" s="1417"/>
      <c r="AR919" s="1420"/>
      <c r="AS919" s="1417"/>
      <c r="AT919" s="1417"/>
      <c r="AU919" s="1417"/>
      <c r="AV919" s="1420"/>
      <c r="AW919" s="1417"/>
      <c r="AX919" s="1420"/>
      <c r="AY919" s="1417"/>
      <c r="AZ919" s="1417"/>
      <c r="BA919" s="1417"/>
      <c r="BB919" s="1418"/>
      <c r="BC919" s="1419"/>
      <c r="BD919" s="1418"/>
      <c r="BE919" s="1419"/>
      <c r="BF919" s="1419"/>
      <c r="BG919" s="1419"/>
      <c r="BH919" s="1417"/>
      <c r="BI919" s="1418"/>
      <c r="BJ919" s="1419"/>
      <c r="BK919" s="1418"/>
      <c r="BL919" s="1419"/>
      <c r="BM919" s="1419"/>
      <c r="BN919" s="1417"/>
      <c r="BO919" s="1418"/>
      <c r="BP919" s="1419"/>
      <c r="BQ919" s="1418"/>
      <c r="BR919" s="1419"/>
      <c r="BS919" s="1419"/>
      <c r="BT919" s="1125"/>
      <c r="BU919" s="1125"/>
      <c r="BV919" s="1125"/>
      <c r="BW919" s="1125"/>
      <c r="BX919" s="1125"/>
      <c r="BY919" s="1125"/>
      <c r="BZ919" s="1125"/>
      <c r="CA919" s="1125"/>
      <c r="CB919" s="1125"/>
      <c r="CC919" s="1125"/>
      <c r="CD919" s="1125"/>
      <c r="CE919" s="1125"/>
      <c r="CF919" s="1125"/>
      <c r="CG919" s="1125"/>
      <c r="CH919" s="1125"/>
      <c r="CI919" s="1125"/>
      <c r="CJ919" s="1125"/>
      <c r="CK919" s="1125"/>
      <c r="CL919" s="1125"/>
      <c r="CM919" s="1125"/>
      <c r="CN919" s="1125"/>
      <c r="CO919" s="1125"/>
      <c r="CP919" s="1125"/>
      <c r="CQ919" s="1125"/>
      <c r="CR919" s="1125"/>
      <c r="CS919" s="1125"/>
      <c r="CT919" s="1125"/>
      <c r="CU919" s="1125"/>
      <c r="CV919" s="1125"/>
      <c r="CW919" s="1125"/>
      <c r="CX919" s="1125"/>
      <c r="CY919" s="1125"/>
      <c r="CZ919" s="1125"/>
      <c r="DA919" s="1125"/>
      <c r="DB919" s="1125"/>
      <c r="DC919" s="1125"/>
      <c r="DD919" s="1125"/>
      <c r="DE919" s="1125"/>
      <c r="DF919" s="1125"/>
      <c r="DG919" s="1125"/>
      <c r="DH919" s="1125"/>
      <c r="DI919" s="1125"/>
      <c r="DJ919" s="1125"/>
      <c r="DK919" s="1125"/>
      <c r="DL919" s="1125"/>
      <c r="DM919" s="1125"/>
      <c r="DN919" s="1125"/>
      <c r="DO919" s="1125"/>
      <c r="DP919" s="1125"/>
      <c r="DQ919" s="1125"/>
      <c r="DR919" s="1125"/>
      <c r="DS919" s="1125"/>
      <c r="DT919" s="1125"/>
      <c r="DU919" s="1125"/>
      <c r="DV919" s="1125"/>
      <c r="DW919" s="1125"/>
      <c r="DX919" s="1125"/>
      <c r="DY919" s="1125"/>
      <c r="DZ919" s="1125"/>
      <c r="EA919" s="1125"/>
      <c r="EB919" s="1125"/>
      <c r="EC919" s="1125"/>
      <c r="ED919" s="1125"/>
      <c r="EE919" s="1125"/>
      <c r="EF919" s="1125"/>
      <c r="EG919" s="1125"/>
      <c r="EH919" s="1125"/>
      <c r="EI919" s="1125"/>
      <c r="EJ919" s="1125"/>
      <c r="EK919" s="1125"/>
      <c r="EL919" s="1125"/>
      <c r="EM919" s="1125"/>
      <c r="EN919" s="1125"/>
      <c r="EO919" s="1125"/>
      <c r="EP919" s="1125"/>
      <c r="EQ919" s="1125"/>
      <c r="ER919" s="1125"/>
      <c r="ES919" s="1125"/>
      <c r="ET919" s="1125"/>
      <c r="EU919" s="1125"/>
      <c r="EV919" s="1125"/>
      <c r="EW919" s="1125"/>
      <c r="EX919" s="1125"/>
      <c r="EY919" s="1125"/>
      <c r="EZ919" s="1125"/>
      <c r="FA919" s="1125"/>
      <c r="FB919" s="1125"/>
      <c r="FC919" s="1125"/>
      <c r="FD919" s="1125"/>
      <c r="FE919" s="1125"/>
      <c r="FF919" s="1125"/>
      <c r="FG919" s="1125"/>
      <c r="FH919" s="1125"/>
      <c r="FI919" s="1125"/>
      <c r="FJ919" s="1125"/>
      <c r="FK919" s="1125"/>
      <c r="FL919" s="1125"/>
      <c r="FM919" s="1125"/>
      <c r="FN919" s="1125"/>
      <c r="FO919" s="1125"/>
      <c r="FP919" s="1125"/>
      <c r="FQ919" s="1125"/>
      <c r="FR919" s="1125"/>
      <c r="FS919" s="1125"/>
      <c r="FT919" s="1125"/>
      <c r="FU919" s="1125"/>
      <c r="FV919" s="1125"/>
      <c r="FW919" s="1125"/>
      <c r="FX919" s="1125"/>
      <c r="FY919" s="1125"/>
      <c r="FZ919" s="1125"/>
      <c r="GA919" s="1125"/>
      <c r="GB919" s="1125"/>
      <c r="GC919" s="1125"/>
      <c r="GD919" s="1125"/>
      <c r="GE919" s="1125"/>
      <c r="GF919" s="1125"/>
      <c r="GG919" s="1125"/>
      <c r="GH919" s="1125"/>
      <c r="GI919" s="1125"/>
      <c r="GJ919" s="1125"/>
      <c r="GK919" s="1125"/>
      <c r="GL919" s="1125"/>
      <c r="GM919" s="1125"/>
      <c r="GN919" s="1125"/>
      <c r="GO919" s="1125"/>
      <c r="GP919" s="1125"/>
      <c r="GQ919" s="1125"/>
      <c r="GR919" s="1125"/>
      <c r="GS919" s="1125"/>
      <c r="GT919" s="1125"/>
      <c r="GU919" s="1125"/>
    </row>
    <row r="920" spans="1:203" s="1426" customFormat="1" ht="14.25" customHeight="1" x14ac:dyDescent="0.2">
      <c r="A920" s="1415"/>
      <c r="C920" s="1427"/>
      <c r="D920" s="1417"/>
      <c r="E920" s="1418"/>
      <c r="F920" s="1419"/>
      <c r="G920" s="1418"/>
      <c r="H920" s="1419"/>
      <c r="I920" s="1419"/>
      <c r="J920" s="1419"/>
      <c r="K920" s="1417"/>
      <c r="L920" s="1420"/>
      <c r="M920" s="1417"/>
      <c r="N920" s="1420"/>
      <c r="O920" s="1417"/>
      <c r="P920" s="1417"/>
      <c r="Q920" s="1417"/>
      <c r="R920" s="1420"/>
      <c r="S920" s="1417"/>
      <c r="T920" s="1420"/>
      <c r="U920" s="1417"/>
      <c r="V920" s="1417"/>
      <c r="W920" s="1417"/>
      <c r="X920" s="1420"/>
      <c r="Y920" s="1417"/>
      <c r="Z920" s="1420"/>
      <c r="AA920" s="1417"/>
      <c r="AB920" s="1417"/>
      <c r="AC920" s="1417"/>
      <c r="AD920" s="1420"/>
      <c r="AE920" s="1417"/>
      <c r="AF920" s="1420"/>
      <c r="AG920" s="1417"/>
      <c r="AH920" s="1417"/>
      <c r="AI920" s="1417"/>
      <c r="AJ920" s="1420"/>
      <c r="AK920" s="1417"/>
      <c r="AL920" s="1420"/>
      <c r="AM920" s="1417"/>
      <c r="AN920" s="1417"/>
      <c r="AO920" s="1417"/>
      <c r="AP920" s="1420"/>
      <c r="AQ920" s="1417"/>
      <c r="AR920" s="1420"/>
      <c r="AS920" s="1417"/>
      <c r="AT920" s="1417"/>
      <c r="AU920" s="1417"/>
      <c r="AV920" s="1420"/>
      <c r="AW920" s="1417"/>
      <c r="AX920" s="1420"/>
      <c r="AY920" s="1417"/>
      <c r="AZ920" s="1417"/>
      <c r="BA920" s="1417"/>
      <c r="BB920" s="1418"/>
      <c r="BC920" s="1419"/>
      <c r="BD920" s="1418"/>
      <c r="BE920" s="1419"/>
      <c r="BF920" s="1419"/>
      <c r="BG920" s="1419"/>
      <c r="BH920" s="1417"/>
      <c r="BI920" s="1418"/>
      <c r="BJ920" s="1419"/>
      <c r="BK920" s="1418"/>
      <c r="BL920" s="1419"/>
      <c r="BM920" s="1419"/>
      <c r="BN920" s="1417"/>
      <c r="BO920" s="1418"/>
      <c r="BP920" s="1419"/>
      <c r="BQ920" s="1418"/>
      <c r="BR920" s="1419"/>
      <c r="BS920" s="1419"/>
      <c r="BT920" s="1125"/>
      <c r="BU920" s="1125"/>
      <c r="BV920" s="1125"/>
      <c r="BW920" s="1125"/>
      <c r="BX920" s="1125"/>
      <c r="BY920" s="1125"/>
      <c r="BZ920" s="1125"/>
      <c r="CA920" s="1125"/>
      <c r="CB920" s="1125"/>
      <c r="CC920" s="1125"/>
      <c r="CD920" s="1125"/>
      <c r="CE920" s="1125"/>
      <c r="CF920" s="1125"/>
      <c r="CG920" s="1125"/>
      <c r="CH920" s="1125"/>
      <c r="CI920" s="1125"/>
      <c r="CJ920" s="1125"/>
      <c r="CK920" s="1125"/>
      <c r="CL920" s="1125"/>
      <c r="CM920" s="1125"/>
      <c r="CN920" s="1125"/>
      <c r="CO920" s="1125"/>
      <c r="CP920" s="1125"/>
      <c r="CQ920" s="1125"/>
      <c r="CR920" s="1125"/>
      <c r="CS920" s="1125"/>
      <c r="CT920" s="1125"/>
      <c r="CU920" s="1125"/>
      <c r="CV920" s="1125"/>
      <c r="CW920" s="1125"/>
      <c r="CX920" s="1125"/>
      <c r="CY920" s="1125"/>
      <c r="CZ920" s="1125"/>
      <c r="DA920" s="1125"/>
      <c r="DB920" s="1125"/>
      <c r="DC920" s="1125"/>
      <c r="DD920" s="1125"/>
      <c r="DE920" s="1125"/>
      <c r="DF920" s="1125"/>
      <c r="DG920" s="1125"/>
      <c r="DH920" s="1125"/>
      <c r="DI920" s="1125"/>
      <c r="DJ920" s="1125"/>
      <c r="DK920" s="1125"/>
      <c r="DL920" s="1125"/>
      <c r="DM920" s="1125"/>
      <c r="DN920" s="1125"/>
      <c r="DO920" s="1125"/>
      <c r="DP920" s="1125"/>
      <c r="DQ920" s="1125"/>
      <c r="DR920" s="1125"/>
      <c r="DS920" s="1125"/>
      <c r="DT920" s="1125"/>
      <c r="DU920" s="1125"/>
      <c r="DV920" s="1125"/>
      <c r="DW920" s="1125"/>
      <c r="DX920" s="1125"/>
      <c r="DY920" s="1125"/>
      <c r="DZ920" s="1125"/>
      <c r="EA920" s="1125"/>
      <c r="EB920" s="1125"/>
      <c r="EC920" s="1125"/>
      <c r="ED920" s="1125"/>
      <c r="EE920" s="1125"/>
      <c r="EF920" s="1125"/>
      <c r="EG920" s="1125"/>
      <c r="EH920" s="1125"/>
      <c r="EI920" s="1125"/>
      <c r="EJ920" s="1125"/>
      <c r="EK920" s="1125"/>
      <c r="EL920" s="1125"/>
      <c r="EM920" s="1125"/>
      <c r="EN920" s="1125"/>
      <c r="EO920" s="1125"/>
      <c r="EP920" s="1125"/>
      <c r="EQ920" s="1125"/>
      <c r="ER920" s="1125"/>
      <c r="ES920" s="1125"/>
      <c r="ET920" s="1125"/>
      <c r="EU920" s="1125"/>
      <c r="EV920" s="1125"/>
      <c r="EW920" s="1125"/>
      <c r="EX920" s="1125"/>
      <c r="EY920" s="1125"/>
      <c r="EZ920" s="1125"/>
      <c r="FA920" s="1125"/>
      <c r="FB920" s="1125"/>
      <c r="FC920" s="1125"/>
      <c r="FD920" s="1125"/>
      <c r="FE920" s="1125"/>
      <c r="FF920" s="1125"/>
      <c r="FG920" s="1125"/>
      <c r="FH920" s="1125"/>
      <c r="FI920" s="1125"/>
      <c r="FJ920" s="1125"/>
      <c r="FK920" s="1125"/>
      <c r="FL920" s="1125"/>
      <c r="FM920" s="1125"/>
      <c r="FN920" s="1125"/>
      <c r="FO920" s="1125"/>
      <c r="FP920" s="1125"/>
      <c r="FQ920" s="1125"/>
      <c r="FR920" s="1125"/>
      <c r="FS920" s="1125"/>
      <c r="FT920" s="1125"/>
      <c r="FU920" s="1125"/>
      <c r="FV920" s="1125"/>
      <c r="FW920" s="1125"/>
      <c r="FX920" s="1125"/>
      <c r="FY920" s="1125"/>
      <c r="FZ920" s="1125"/>
      <c r="GA920" s="1125"/>
      <c r="GB920" s="1125"/>
      <c r="GC920" s="1125"/>
      <c r="GD920" s="1125"/>
      <c r="GE920" s="1125"/>
      <c r="GF920" s="1125"/>
      <c r="GG920" s="1125"/>
      <c r="GH920" s="1125"/>
      <c r="GI920" s="1125"/>
      <c r="GJ920" s="1125"/>
      <c r="GK920" s="1125"/>
      <c r="GL920" s="1125"/>
      <c r="GM920" s="1125"/>
      <c r="GN920" s="1125"/>
      <c r="GO920" s="1125"/>
      <c r="GP920" s="1125"/>
      <c r="GQ920" s="1125"/>
      <c r="GR920" s="1125"/>
      <c r="GS920" s="1125"/>
      <c r="GT920" s="1125"/>
      <c r="GU920" s="1125"/>
    </row>
    <row r="921" spans="1:203" s="1426" customFormat="1" ht="14.25" customHeight="1" x14ac:dyDescent="0.2">
      <c r="A921" s="1415"/>
      <c r="C921" s="1427"/>
      <c r="D921" s="1417"/>
      <c r="E921" s="1418"/>
      <c r="F921" s="1419"/>
      <c r="G921" s="1418"/>
      <c r="H921" s="1419"/>
      <c r="I921" s="1419"/>
      <c r="J921" s="1419"/>
      <c r="K921" s="1417"/>
      <c r="L921" s="1420"/>
      <c r="M921" s="1417"/>
      <c r="N921" s="1420"/>
      <c r="O921" s="1417"/>
      <c r="P921" s="1417"/>
      <c r="Q921" s="1417"/>
      <c r="R921" s="1420"/>
      <c r="S921" s="1417"/>
      <c r="T921" s="1420"/>
      <c r="U921" s="1417"/>
      <c r="V921" s="1417"/>
      <c r="W921" s="1417"/>
      <c r="X921" s="1420"/>
      <c r="Y921" s="1417"/>
      <c r="Z921" s="1420"/>
      <c r="AA921" s="1417"/>
      <c r="AB921" s="1417"/>
      <c r="AC921" s="1417"/>
      <c r="AD921" s="1420"/>
      <c r="AE921" s="1417"/>
      <c r="AF921" s="1420"/>
      <c r="AG921" s="1417"/>
      <c r="AH921" s="1417"/>
      <c r="AI921" s="1417"/>
      <c r="AJ921" s="1420"/>
      <c r="AK921" s="1417"/>
      <c r="AL921" s="1420"/>
      <c r="AM921" s="1417"/>
      <c r="AN921" s="1417"/>
      <c r="AO921" s="1417"/>
      <c r="AP921" s="1420"/>
      <c r="AQ921" s="1417"/>
      <c r="AR921" s="1420"/>
      <c r="AS921" s="1417"/>
      <c r="AT921" s="1417"/>
      <c r="AU921" s="1417"/>
      <c r="AV921" s="1420"/>
      <c r="AW921" s="1417"/>
      <c r="AX921" s="1420"/>
      <c r="AY921" s="1417"/>
      <c r="AZ921" s="1417"/>
      <c r="BA921" s="1417"/>
      <c r="BB921" s="1418"/>
      <c r="BC921" s="1419"/>
      <c r="BD921" s="1418"/>
      <c r="BE921" s="1419"/>
      <c r="BF921" s="1419"/>
      <c r="BG921" s="1419"/>
      <c r="BH921" s="1417"/>
      <c r="BI921" s="1418"/>
      <c r="BJ921" s="1419"/>
      <c r="BK921" s="1418"/>
      <c r="BL921" s="1419"/>
      <c r="BM921" s="1419"/>
      <c r="BN921" s="1417"/>
      <c r="BO921" s="1418"/>
      <c r="BP921" s="1419"/>
      <c r="BQ921" s="1418"/>
      <c r="BR921" s="1419"/>
      <c r="BS921" s="1419"/>
      <c r="BT921" s="1125"/>
      <c r="BU921" s="1125"/>
      <c r="BV921" s="1125"/>
      <c r="BW921" s="1125"/>
      <c r="BX921" s="1125"/>
      <c r="BY921" s="1125"/>
      <c r="BZ921" s="1125"/>
      <c r="CA921" s="1125"/>
      <c r="CB921" s="1125"/>
      <c r="CC921" s="1125"/>
      <c r="CD921" s="1125"/>
      <c r="CE921" s="1125"/>
      <c r="CF921" s="1125"/>
      <c r="CG921" s="1125"/>
      <c r="CH921" s="1125"/>
      <c r="CI921" s="1125"/>
      <c r="CJ921" s="1125"/>
      <c r="CK921" s="1125"/>
      <c r="CL921" s="1125"/>
      <c r="CM921" s="1125"/>
      <c r="CN921" s="1125"/>
      <c r="CO921" s="1125"/>
      <c r="CP921" s="1125"/>
      <c r="CQ921" s="1125"/>
      <c r="CR921" s="1125"/>
      <c r="CS921" s="1125"/>
      <c r="CT921" s="1125"/>
      <c r="CU921" s="1125"/>
      <c r="CV921" s="1125"/>
      <c r="CW921" s="1125"/>
      <c r="CX921" s="1125"/>
      <c r="CY921" s="1125"/>
      <c r="CZ921" s="1125"/>
      <c r="DA921" s="1125"/>
      <c r="DB921" s="1125"/>
      <c r="DC921" s="1125"/>
      <c r="DD921" s="1125"/>
      <c r="DE921" s="1125"/>
      <c r="DF921" s="1125"/>
      <c r="DG921" s="1125"/>
      <c r="DH921" s="1125"/>
      <c r="DI921" s="1125"/>
      <c r="DJ921" s="1125"/>
      <c r="DK921" s="1125"/>
      <c r="DL921" s="1125"/>
      <c r="DM921" s="1125"/>
      <c r="DN921" s="1125"/>
      <c r="DO921" s="1125"/>
      <c r="DP921" s="1125"/>
      <c r="DQ921" s="1125"/>
      <c r="DR921" s="1125"/>
      <c r="DS921" s="1125"/>
      <c r="DT921" s="1125"/>
      <c r="DU921" s="1125"/>
      <c r="DV921" s="1125"/>
      <c r="DW921" s="1125"/>
      <c r="DX921" s="1125"/>
      <c r="DY921" s="1125"/>
      <c r="DZ921" s="1125"/>
      <c r="EA921" s="1125"/>
      <c r="EB921" s="1125"/>
      <c r="EC921" s="1125"/>
      <c r="ED921" s="1125"/>
      <c r="EE921" s="1125"/>
      <c r="EF921" s="1125"/>
      <c r="EG921" s="1125"/>
      <c r="EH921" s="1125"/>
      <c r="EI921" s="1125"/>
      <c r="EJ921" s="1125"/>
      <c r="EK921" s="1125"/>
      <c r="EL921" s="1125"/>
      <c r="EM921" s="1125"/>
      <c r="EN921" s="1125"/>
      <c r="EO921" s="1125"/>
      <c r="EP921" s="1125"/>
      <c r="EQ921" s="1125"/>
      <c r="ER921" s="1125"/>
      <c r="ES921" s="1125"/>
      <c r="ET921" s="1125"/>
      <c r="EU921" s="1125"/>
      <c r="EV921" s="1125"/>
      <c r="EW921" s="1125"/>
      <c r="EX921" s="1125"/>
      <c r="EY921" s="1125"/>
      <c r="EZ921" s="1125"/>
      <c r="FA921" s="1125"/>
      <c r="FB921" s="1125"/>
      <c r="FC921" s="1125"/>
      <c r="FD921" s="1125"/>
      <c r="FE921" s="1125"/>
      <c r="FF921" s="1125"/>
      <c r="FG921" s="1125"/>
      <c r="FH921" s="1125"/>
      <c r="FI921" s="1125"/>
      <c r="FJ921" s="1125"/>
      <c r="FK921" s="1125"/>
      <c r="FL921" s="1125"/>
      <c r="FM921" s="1125"/>
      <c r="FN921" s="1125"/>
      <c r="FO921" s="1125"/>
      <c r="FP921" s="1125"/>
      <c r="FQ921" s="1125"/>
      <c r="FR921" s="1125"/>
      <c r="FS921" s="1125"/>
      <c r="FT921" s="1125"/>
      <c r="FU921" s="1125"/>
      <c r="FV921" s="1125"/>
      <c r="FW921" s="1125"/>
      <c r="FX921" s="1125"/>
      <c r="FY921" s="1125"/>
      <c r="FZ921" s="1125"/>
      <c r="GA921" s="1125"/>
      <c r="GB921" s="1125"/>
      <c r="GC921" s="1125"/>
      <c r="GD921" s="1125"/>
      <c r="GE921" s="1125"/>
      <c r="GF921" s="1125"/>
      <c r="GG921" s="1125"/>
      <c r="GH921" s="1125"/>
      <c r="GI921" s="1125"/>
      <c r="GJ921" s="1125"/>
      <c r="GK921" s="1125"/>
      <c r="GL921" s="1125"/>
      <c r="GM921" s="1125"/>
      <c r="GN921" s="1125"/>
      <c r="GO921" s="1125"/>
      <c r="GP921" s="1125"/>
      <c r="GQ921" s="1125"/>
      <c r="GR921" s="1125"/>
      <c r="GS921" s="1125"/>
      <c r="GT921" s="1125"/>
      <c r="GU921" s="1125"/>
    </row>
    <row r="922" spans="1:203" s="1426" customFormat="1" ht="14.25" customHeight="1" x14ac:dyDescent="0.2">
      <c r="A922" s="1415"/>
      <c r="C922" s="1427"/>
      <c r="D922" s="1417"/>
      <c r="E922" s="1418"/>
      <c r="F922" s="1419"/>
      <c r="G922" s="1418"/>
      <c r="H922" s="1419"/>
      <c r="I922" s="1419"/>
      <c r="J922" s="1419"/>
      <c r="K922" s="1417"/>
      <c r="L922" s="1420"/>
      <c r="M922" s="1417"/>
      <c r="N922" s="1420"/>
      <c r="O922" s="1417"/>
      <c r="P922" s="1417"/>
      <c r="Q922" s="1417"/>
      <c r="R922" s="1420"/>
      <c r="S922" s="1417"/>
      <c r="T922" s="1420"/>
      <c r="U922" s="1417"/>
      <c r="V922" s="1417"/>
      <c r="W922" s="1417"/>
      <c r="X922" s="1420"/>
      <c r="Y922" s="1417"/>
      <c r="Z922" s="1420"/>
      <c r="AA922" s="1417"/>
      <c r="AB922" s="1417"/>
      <c r="AC922" s="1417"/>
      <c r="AD922" s="1420"/>
      <c r="AE922" s="1417"/>
      <c r="AF922" s="1420"/>
      <c r="AG922" s="1417"/>
      <c r="AH922" s="1417"/>
      <c r="AI922" s="1417"/>
      <c r="AJ922" s="1420"/>
      <c r="AK922" s="1417"/>
      <c r="AL922" s="1420"/>
      <c r="AM922" s="1417"/>
      <c r="AN922" s="1417"/>
      <c r="AO922" s="1417"/>
      <c r="AP922" s="1420"/>
      <c r="AQ922" s="1417"/>
      <c r="AR922" s="1420"/>
      <c r="AS922" s="1417"/>
      <c r="AT922" s="1417"/>
      <c r="AU922" s="1417"/>
      <c r="AV922" s="1420"/>
      <c r="AW922" s="1417"/>
      <c r="AX922" s="1420"/>
      <c r="AY922" s="1417"/>
      <c r="AZ922" s="1417"/>
      <c r="BA922" s="1417"/>
      <c r="BB922" s="1418"/>
      <c r="BC922" s="1419"/>
      <c r="BD922" s="1418"/>
      <c r="BE922" s="1419"/>
      <c r="BF922" s="1419"/>
      <c r="BG922" s="1419"/>
      <c r="BH922" s="1417"/>
      <c r="BI922" s="1418"/>
      <c r="BJ922" s="1419"/>
      <c r="BK922" s="1418"/>
      <c r="BL922" s="1419"/>
      <c r="BM922" s="1419"/>
      <c r="BN922" s="1417"/>
      <c r="BO922" s="1418"/>
      <c r="BP922" s="1419"/>
      <c r="BQ922" s="1418"/>
      <c r="BR922" s="1419"/>
      <c r="BS922" s="1419"/>
      <c r="BT922" s="1125"/>
      <c r="BU922" s="1125"/>
      <c r="BV922" s="1125"/>
      <c r="BW922" s="1125"/>
      <c r="BX922" s="1125"/>
      <c r="BY922" s="1125"/>
      <c r="BZ922" s="1125"/>
      <c r="CA922" s="1125"/>
      <c r="CB922" s="1125"/>
      <c r="CC922" s="1125"/>
      <c r="CD922" s="1125"/>
      <c r="CE922" s="1125"/>
      <c r="CF922" s="1125"/>
      <c r="CG922" s="1125"/>
      <c r="CH922" s="1125"/>
      <c r="CI922" s="1125"/>
      <c r="CJ922" s="1125"/>
      <c r="CK922" s="1125"/>
      <c r="CL922" s="1125"/>
      <c r="CM922" s="1125"/>
      <c r="CN922" s="1125"/>
      <c r="CO922" s="1125"/>
      <c r="CP922" s="1125"/>
      <c r="CQ922" s="1125"/>
      <c r="CR922" s="1125"/>
      <c r="CS922" s="1125"/>
      <c r="CT922" s="1125"/>
      <c r="CU922" s="1125"/>
      <c r="CV922" s="1125"/>
      <c r="CW922" s="1125"/>
      <c r="CX922" s="1125"/>
      <c r="CY922" s="1125"/>
      <c r="CZ922" s="1125"/>
      <c r="DA922" s="1125"/>
      <c r="DB922" s="1125"/>
      <c r="DC922" s="1125"/>
      <c r="DD922" s="1125"/>
      <c r="DE922" s="1125"/>
      <c r="DF922" s="1125"/>
      <c r="DG922" s="1125"/>
      <c r="DH922" s="1125"/>
      <c r="DI922" s="1125"/>
      <c r="DJ922" s="1125"/>
      <c r="DK922" s="1125"/>
      <c r="DL922" s="1125"/>
      <c r="DM922" s="1125"/>
      <c r="DN922" s="1125"/>
      <c r="DO922" s="1125"/>
      <c r="DP922" s="1125"/>
      <c r="DQ922" s="1125"/>
      <c r="DR922" s="1125"/>
      <c r="DS922" s="1125"/>
      <c r="DT922" s="1125"/>
      <c r="DU922" s="1125"/>
      <c r="DV922" s="1125"/>
      <c r="DW922" s="1125"/>
      <c r="DX922" s="1125"/>
      <c r="DY922" s="1125"/>
      <c r="DZ922" s="1125"/>
      <c r="EA922" s="1125"/>
      <c r="EB922" s="1125"/>
      <c r="EC922" s="1125"/>
      <c r="ED922" s="1125"/>
      <c r="EE922" s="1125"/>
      <c r="EF922" s="1125"/>
      <c r="EG922" s="1125"/>
      <c r="EH922" s="1125"/>
      <c r="EI922" s="1125"/>
      <c r="EJ922" s="1125"/>
      <c r="EK922" s="1125"/>
      <c r="EL922" s="1125"/>
      <c r="EM922" s="1125"/>
      <c r="EN922" s="1125"/>
      <c r="EO922" s="1125"/>
      <c r="EP922" s="1125"/>
      <c r="EQ922" s="1125"/>
      <c r="ER922" s="1125"/>
      <c r="ES922" s="1125"/>
      <c r="ET922" s="1125"/>
      <c r="EU922" s="1125"/>
      <c r="EV922" s="1125"/>
      <c r="EW922" s="1125"/>
      <c r="EX922" s="1125"/>
      <c r="EY922" s="1125"/>
      <c r="EZ922" s="1125"/>
      <c r="FA922" s="1125"/>
      <c r="FB922" s="1125"/>
      <c r="FC922" s="1125"/>
      <c r="FD922" s="1125"/>
      <c r="FE922" s="1125"/>
      <c r="FF922" s="1125"/>
      <c r="FG922" s="1125"/>
      <c r="FH922" s="1125"/>
      <c r="FI922" s="1125"/>
      <c r="FJ922" s="1125"/>
      <c r="FK922" s="1125"/>
      <c r="FL922" s="1125"/>
      <c r="FM922" s="1125"/>
      <c r="FN922" s="1125"/>
      <c r="FO922" s="1125"/>
      <c r="FP922" s="1125"/>
      <c r="FQ922" s="1125"/>
      <c r="FR922" s="1125"/>
      <c r="FS922" s="1125"/>
      <c r="FT922" s="1125"/>
      <c r="FU922" s="1125"/>
      <c r="FV922" s="1125"/>
      <c r="FW922" s="1125"/>
      <c r="FX922" s="1125"/>
      <c r="FY922" s="1125"/>
      <c r="FZ922" s="1125"/>
      <c r="GA922" s="1125"/>
      <c r="GB922" s="1125"/>
      <c r="GC922" s="1125"/>
      <c r="GD922" s="1125"/>
      <c r="GE922" s="1125"/>
      <c r="GF922" s="1125"/>
      <c r="GG922" s="1125"/>
      <c r="GH922" s="1125"/>
      <c r="GI922" s="1125"/>
      <c r="GJ922" s="1125"/>
      <c r="GK922" s="1125"/>
      <c r="GL922" s="1125"/>
      <c r="GM922" s="1125"/>
      <c r="GN922" s="1125"/>
      <c r="GO922" s="1125"/>
      <c r="GP922" s="1125"/>
      <c r="GQ922" s="1125"/>
      <c r="GR922" s="1125"/>
      <c r="GS922" s="1125"/>
      <c r="GT922" s="1125"/>
      <c r="GU922" s="1125"/>
    </row>
    <row r="923" spans="1:203" s="1426" customFormat="1" ht="14.25" customHeight="1" x14ac:dyDescent="0.2">
      <c r="A923" s="1415"/>
      <c r="C923" s="1427"/>
      <c r="D923" s="1417"/>
      <c r="E923" s="1418"/>
      <c r="F923" s="1419"/>
      <c r="G923" s="1418"/>
      <c r="H923" s="1419"/>
      <c r="I923" s="1419"/>
      <c r="J923" s="1419"/>
      <c r="K923" s="1417"/>
      <c r="L923" s="1420"/>
      <c r="M923" s="1417"/>
      <c r="N923" s="1420"/>
      <c r="O923" s="1417"/>
      <c r="P923" s="1417"/>
      <c r="Q923" s="1417"/>
      <c r="R923" s="1420"/>
      <c r="S923" s="1417"/>
      <c r="T923" s="1420"/>
      <c r="U923" s="1417"/>
      <c r="V923" s="1417"/>
      <c r="W923" s="1417"/>
      <c r="X923" s="1420"/>
      <c r="Y923" s="1417"/>
      <c r="Z923" s="1420"/>
      <c r="AA923" s="1417"/>
      <c r="AB923" s="1417"/>
      <c r="AC923" s="1417"/>
      <c r="AD923" s="1420"/>
      <c r="AE923" s="1417"/>
      <c r="AF923" s="1420"/>
      <c r="AG923" s="1417"/>
      <c r="AH923" s="1417"/>
      <c r="AI923" s="1417"/>
      <c r="AJ923" s="1420"/>
      <c r="AK923" s="1417"/>
      <c r="AL923" s="1420"/>
      <c r="AM923" s="1417"/>
      <c r="AN923" s="1417"/>
      <c r="AO923" s="1417"/>
      <c r="AP923" s="1420"/>
      <c r="AQ923" s="1417"/>
      <c r="AR923" s="1420"/>
      <c r="AS923" s="1417"/>
      <c r="AT923" s="1417"/>
      <c r="AU923" s="1417"/>
      <c r="AV923" s="1420"/>
      <c r="AW923" s="1417"/>
      <c r="AX923" s="1420"/>
      <c r="AY923" s="1417"/>
      <c r="AZ923" s="1417"/>
      <c r="BA923" s="1417"/>
      <c r="BB923" s="1418"/>
      <c r="BC923" s="1419"/>
      <c r="BD923" s="1418"/>
      <c r="BE923" s="1419"/>
      <c r="BF923" s="1419"/>
      <c r="BG923" s="1419"/>
      <c r="BH923" s="1417"/>
      <c r="BI923" s="1418"/>
      <c r="BJ923" s="1419"/>
      <c r="BK923" s="1418"/>
      <c r="BL923" s="1419"/>
      <c r="BM923" s="1419"/>
      <c r="BN923" s="1417"/>
      <c r="BO923" s="1418"/>
      <c r="BP923" s="1419"/>
      <c r="BQ923" s="1418"/>
      <c r="BR923" s="1419"/>
      <c r="BS923" s="1419"/>
      <c r="BT923" s="1125"/>
      <c r="BU923" s="1125"/>
      <c r="BV923" s="1125"/>
      <c r="BW923" s="1125"/>
      <c r="BX923" s="1125"/>
      <c r="BY923" s="1125"/>
      <c r="BZ923" s="1125"/>
      <c r="CA923" s="1125"/>
      <c r="CB923" s="1125"/>
      <c r="CC923" s="1125"/>
      <c r="CD923" s="1125"/>
      <c r="CE923" s="1125"/>
      <c r="CF923" s="1125"/>
      <c r="CG923" s="1125"/>
      <c r="CH923" s="1125"/>
      <c r="CI923" s="1125"/>
      <c r="CJ923" s="1125"/>
      <c r="CK923" s="1125"/>
      <c r="CL923" s="1125"/>
      <c r="CM923" s="1125"/>
      <c r="CN923" s="1125"/>
      <c r="CO923" s="1125"/>
      <c r="CP923" s="1125"/>
      <c r="CQ923" s="1125"/>
      <c r="CR923" s="1125"/>
      <c r="CS923" s="1125"/>
      <c r="CT923" s="1125"/>
      <c r="CU923" s="1125"/>
      <c r="CV923" s="1125"/>
      <c r="CW923" s="1125"/>
      <c r="CX923" s="1125"/>
      <c r="CY923" s="1125"/>
      <c r="CZ923" s="1125"/>
      <c r="DA923" s="1125"/>
      <c r="DB923" s="1125"/>
      <c r="DC923" s="1125"/>
      <c r="DD923" s="1125"/>
      <c r="DE923" s="1125"/>
      <c r="DF923" s="1125"/>
      <c r="DG923" s="1125"/>
      <c r="DH923" s="1125"/>
      <c r="DI923" s="1125"/>
      <c r="DJ923" s="1125"/>
      <c r="DK923" s="1125"/>
      <c r="DL923" s="1125"/>
      <c r="DM923" s="1125"/>
      <c r="DN923" s="1125"/>
      <c r="DO923" s="1125"/>
      <c r="DP923" s="1125"/>
      <c r="DQ923" s="1125"/>
      <c r="DR923" s="1125"/>
      <c r="DS923" s="1125"/>
      <c r="DT923" s="1125"/>
      <c r="DU923" s="1125"/>
      <c r="DV923" s="1125"/>
      <c r="DW923" s="1125"/>
      <c r="DX923" s="1125"/>
      <c r="DY923" s="1125"/>
      <c r="DZ923" s="1125"/>
      <c r="EA923" s="1125"/>
      <c r="EB923" s="1125"/>
      <c r="EC923" s="1125"/>
      <c r="ED923" s="1125"/>
      <c r="EE923" s="1125"/>
      <c r="EF923" s="1125"/>
      <c r="EG923" s="1125"/>
      <c r="EH923" s="1125"/>
      <c r="EI923" s="1125"/>
      <c r="EJ923" s="1125"/>
      <c r="EK923" s="1125"/>
      <c r="EL923" s="1125"/>
      <c r="EM923" s="1125"/>
      <c r="EN923" s="1125"/>
      <c r="EO923" s="1125"/>
      <c r="EP923" s="1125"/>
      <c r="EQ923" s="1125"/>
      <c r="ER923" s="1125"/>
      <c r="ES923" s="1125"/>
      <c r="ET923" s="1125"/>
      <c r="EU923" s="1125"/>
      <c r="EV923" s="1125"/>
      <c r="EW923" s="1125"/>
      <c r="EX923" s="1125"/>
      <c r="EY923" s="1125"/>
      <c r="EZ923" s="1125"/>
      <c r="FA923" s="1125"/>
      <c r="FB923" s="1125"/>
      <c r="FC923" s="1125"/>
      <c r="FD923" s="1125"/>
      <c r="FE923" s="1125"/>
      <c r="FF923" s="1125"/>
      <c r="FG923" s="1125"/>
      <c r="FH923" s="1125"/>
      <c r="FI923" s="1125"/>
      <c r="FJ923" s="1125"/>
      <c r="FK923" s="1125"/>
      <c r="FL923" s="1125"/>
      <c r="FM923" s="1125"/>
      <c r="FN923" s="1125"/>
      <c r="FO923" s="1125"/>
      <c r="FP923" s="1125"/>
      <c r="FQ923" s="1125"/>
      <c r="FR923" s="1125"/>
      <c r="FS923" s="1125"/>
      <c r="FT923" s="1125"/>
      <c r="FU923" s="1125"/>
      <c r="FV923" s="1125"/>
      <c r="FW923" s="1125"/>
      <c r="FX923" s="1125"/>
      <c r="FY923" s="1125"/>
      <c r="FZ923" s="1125"/>
      <c r="GA923" s="1125"/>
      <c r="GB923" s="1125"/>
      <c r="GC923" s="1125"/>
      <c r="GD923" s="1125"/>
      <c r="GE923" s="1125"/>
      <c r="GF923" s="1125"/>
      <c r="GG923" s="1125"/>
      <c r="GH923" s="1125"/>
      <c r="GI923" s="1125"/>
      <c r="GJ923" s="1125"/>
      <c r="GK923" s="1125"/>
      <c r="GL923" s="1125"/>
      <c r="GM923" s="1125"/>
      <c r="GN923" s="1125"/>
      <c r="GO923" s="1125"/>
      <c r="GP923" s="1125"/>
      <c r="GQ923" s="1125"/>
      <c r="GR923" s="1125"/>
      <c r="GS923" s="1125"/>
      <c r="GT923" s="1125"/>
      <c r="GU923" s="1125"/>
    </row>
    <row r="924" spans="1:203" s="1426" customFormat="1" ht="14.25" customHeight="1" x14ac:dyDescent="0.2">
      <c r="A924" s="1415"/>
      <c r="C924" s="1427"/>
      <c r="D924" s="1417"/>
      <c r="E924" s="1418"/>
      <c r="F924" s="1419"/>
      <c r="G924" s="1418"/>
      <c r="H924" s="1419"/>
      <c r="I924" s="1419"/>
      <c r="J924" s="1419"/>
      <c r="K924" s="1417"/>
      <c r="L924" s="1420"/>
      <c r="M924" s="1417"/>
      <c r="N924" s="1420"/>
      <c r="O924" s="1417"/>
      <c r="P924" s="1417"/>
      <c r="Q924" s="1417"/>
      <c r="R924" s="1420"/>
      <c r="S924" s="1417"/>
      <c r="T924" s="1420"/>
      <c r="U924" s="1417"/>
      <c r="V924" s="1417"/>
      <c r="W924" s="1417"/>
      <c r="X924" s="1420"/>
      <c r="Y924" s="1417"/>
      <c r="Z924" s="1420"/>
      <c r="AA924" s="1417"/>
      <c r="AB924" s="1417"/>
      <c r="AC924" s="1417"/>
      <c r="AD924" s="1420"/>
      <c r="AE924" s="1417"/>
      <c r="AF924" s="1420"/>
      <c r="AG924" s="1417"/>
      <c r="AH924" s="1417"/>
      <c r="AI924" s="1417"/>
      <c r="AJ924" s="1420"/>
      <c r="AK924" s="1417"/>
      <c r="AL924" s="1420"/>
      <c r="AM924" s="1417"/>
      <c r="AN924" s="1417"/>
      <c r="AO924" s="1417"/>
      <c r="AP924" s="1420"/>
      <c r="AQ924" s="1417"/>
      <c r="AR924" s="1420"/>
      <c r="AS924" s="1417"/>
      <c r="AT924" s="1417"/>
      <c r="AU924" s="1417"/>
      <c r="AV924" s="1420"/>
      <c r="AW924" s="1417"/>
      <c r="AX924" s="1420"/>
      <c r="AY924" s="1417"/>
      <c r="AZ924" s="1417"/>
      <c r="BA924" s="1417"/>
      <c r="BB924" s="1418"/>
      <c r="BC924" s="1419"/>
      <c r="BD924" s="1418"/>
      <c r="BE924" s="1419"/>
      <c r="BF924" s="1419"/>
      <c r="BG924" s="1419"/>
      <c r="BH924" s="1417"/>
      <c r="BI924" s="1418"/>
      <c r="BJ924" s="1419"/>
      <c r="BK924" s="1418"/>
      <c r="BL924" s="1419"/>
      <c r="BM924" s="1419"/>
      <c r="BN924" s="1417"/>
      <c r="BO924" s="1418"/>
      <c r="BP924" s="1419"/>
      <c r="BQ924" s="1418"/>
      <c r="BR924" s="1419"/>
      <c r="BS924" s="1419"/>
      <c r="BT924" s="1125"/>
      <c r="BU924" s="1125"/>
      <c r="BV924" s="1125"/>
      <c r="BW924" s="1125"/>
      <c r="BX924" s="1125"/>
      <c r="BY924" s="1125"/>
      <c r="BZ924" s="1125"/>
      <c r="CA924" s="1125"/>
      <c r="CB924" s="1125"/>
      <c r="CC924" s="1125"/>
      <c r="CD924" s="1125"/>
      <c r="CE924" s="1125"/>
      <c r="CF924" s="1125"/>
      <c r="CG924" s="1125"/>
      <c r="CH924" s="1125"/>
      <c r="CI924" s="1125"/>
      <c r="CJ924" s="1125"/>
      <c r="CK924" s="1125"/>
      <c r="CL924" s="1125"/>
      <c r="CM924" s="1125"/>
      <c r="CN924" s="1125"/>
      <c r="CO924" s="1125"/>
      <c r="CP924" s="1125"/>
      <c r="CQ924" s="1125"/>
      <c r="CR924" s="1125"/>
      <c r="CS924" s="1125"/>
      <c r="CT924" s="1125"/>
      <c r="CU924" s="1125"/>
      <c r="CV924" s="1125"/>
      <c r="CW924" s="1125"/>
      <c r="CX924" s="1125"/>
      <c r="CY924" s="1125"/>
      <c r="CZ924" s="1125"/>
      <c r="DA924" s="1125"/>
      <c r="DB924" s="1125"/>
      <c r="DC924" s="1125"/>
      <c r="DD924" s="1125"/>
      <c r="DE924" s="1125"/>
      <c r="DF924" s="1125"/>
      <c r="DG924" s="1125"/>
      <c r="DH924" s="1125"/>
      <c r="DI924" s="1125"/>
      <c r="DJ924" s="1125"/>
      <c r="DK924" s="1125"/>
      <c r="DL924" s="1125"/>
      <c r="DM924" s="1125"/>
      <c r="DN924" s="1125"/>
      <c r="DO924" s="1125"/>
      <c r="DP924" s="1125"/>
      <c r="DQ924" s="1125"/>
      <c r="DR924" s="1125"/>
      <c r="DS924" s="1125"/>
      <c r="DT924" s="1125"/>
      <c r="DU924" s="1125"/>
      <c r="DV924" s="1125"/>
      <c r="DW924" s="1125"/>
      <c r="DX924" s="1125"/>
      <c r="DY924" s="1125"/>
      <c r="DZ924" s="1125"/>
      <c r="EA924" s="1125"/>
      <c r="EB924" s="1125"/>
      <c r="EC924" s="1125"/>
      <c r="ED924" s="1125"/>
      <c r="EE924" s="1125"/>
      <c r="EF924" s="1125"/>
      <c r="EG924" s="1125"/>
      <c r="EH924" s="1125"/>
      <c r="EI924" s="1125"/>
      <c r="EJ924" s="1125"/>
      <c r="EK924" s="1125"/>
      <c r="EL924" s="1125"/>
      <c r="EM924" s="1125"/>
      <c r="EN924" s="1125"/>
      <c r="EO924" s="1125"/>
      <c r="EP924" s="1125"/>
      <c r="EQ924" s="1125"/>
      <c r="ER924" s="1125"/>
      <c r="ES924" s="1125"/>
      <c r="ET924" s="1125"/>
      <c r="EU924" s="1125"/>
      <c r="EV924" s="1125"/>
      <c r="EW924" s="1125"/>
      <c r="EX924" s="1125"/>
      <c r="EY924" s="1125"/>
      <c r="EZ924" s="1125"/>
      <c r="FA924" s="1125"/>
      <c r="FB924" s="1125"/>
      <c r="FC924" s="1125"/>
      <c r="FD924" s="1125"/>
      <c r="FE924" s="1125"/>
      <c r="FF924" s="1125"/>
      <c r="FG924" s="1125"/>
      <c r="FH924" s="1125"/>
      <c r="FI924" s="1125"/>
      <c r="FJ924" s="1125"/>
      <c r="FK924" s="1125"/>
      <c r="FL924" s="1125"/>
      <c r="FM924" s="1125"/>
      <c r="FN924" s="1125"/>
      <c r="FO924" s="1125"/>
      <c r="FP924" s="1125"/>
      <c r="FQ924" s="1125"/>
      <c r="FR924" s="1125"/>
      <c r="FS924" s="1125"/>
      <c r="FT924" s="1125"/>
      <c r="FU924" s="1125"/>
      <c r="FV924" s="1125"/>
      <c r="FW924" s="1125"/>
      <c r="FX924" s="1125"/>
      <c r="FY924" s="1125"/>
      <c r="FZ924" s="1125"/>
      <c r="GA924" s="1125"/>
      <c r="GB924" s="1125"/>
      <c r="GC924" s="1125"/>
      <c r="GD924" s="1125"/>
      <c r="GE924" s="1125"/>
      <c r="GF924" s="1125"/>
      <c r="GG924" s="1125"/>
      <c r="GH924" s="1125"/>
      <c r="GI924" s="1125"/>
      <c r="GJ924" s="1125"/>
      <c r="GK924" s="1125"/>
      <c r="GL924" s="1125"/>
      <c r="GM924" s="1125"/>
      <c r="GN924" s="1125"/>
      <c r="GO924" s="1125"/>
      <c r="GP924" s="1125"/>
      <c r="GQ924" s="1125"/>
      <c r="GR924" s="1125"/>
      <c r="GS924" s="1125"/>
      <c r="GT924" s="1125"/>
      <c r="GU924" s="1125"/>
    </row>
    <row r="925" spans="1:203" s="1426" customFormat="1" ht="14.25" customHeight="1" x14ac:dyDescent="0.2">
      <c r="A925" s="1415"/>
      <c r="C925" s="1427"/>
      <c r="D925" s="1417"/>
      <c r="E925" s="1418"/>
      <c r="F925" s="1419"/>
      <c r="G925" s="1418"/>
      <c r="H925" s="1419"/>
      <c r="I925" s="1419"/>
      <c r="J925" s="1419"/>
      <c r="K925" s="1417"/>
      <c r="L925" s="1420"/>
      <c r="M925" s="1417"/>
      <c r="N925" s="1420"/>
      <c r="O925" s="1417"/>
      <c r="P925" s="1417"/>
      <c r="Q925" s="1417"/>
      <c r="R925" s="1420"/>
      <c r="S925" s="1417"/>
      <c r="T925" s="1420"/>
      <c r="U925" s="1417"/>
      <c r="V925" s="1417"/>
      <c r="W925" s="1417"/>
      <c r="X925" s="1420"/>
      <c r="Y925" s="1417"/>
      <c r="Z925" s="1420"/>
      <c r="AA925" s="1417"/>
      <c r="AB925" s="1417"/>
      <c r="AC925" s="1417"/>
      <c r="AD925" s="1420"/>
      <c r="AE925" s="1417"/>
      <c r="AF925" s="1420"/>
      <c r="AG925" s="1417"/>
      <c r="AH925" s="1417"/>
      <c r="AI925" s="1417"/>
      <c r="AJ925" s="1420"/>
      <c r="AK925" s="1417"/>
      <c r="AL925" s="1420"/>
      <c r="AM925" s="1417"/>
      <c r="AN925" s="1417"/>
      <c r="AO925" s="1417"/>
      <c r="AP925" s="1420"/>
      <c r="AQ925" s="1417"/>
      <c r="AR925" s="1420"/>
      <c r="AS925" s="1417"/>
      <c r="AT925" s="1417"/>
      <c r="AU925" s="1417"/>
      <c r="AV925" s="1420"/>
      <c r="AW925" s="1417"/>
      <c r="AX925" s="1420"/>
      <c r="AY925" s="1417"/>
      <c r="AZ925" s="1417"/>
      <c r="BA925" s="1417"/>
      <c r="BB925" s="1418"/>
      <c r="BC925" s="1419"/>
      <c r="BD925" s="1418"/>
      <c r="BE925" s="1419"/>
      <c r="BF925" s="1419"/>
      <c r="BG925" s="1419"/>
      <c r="BH925" s="1417"/>
      <c r="BI925" s="1418"/>
      <c r="BJ925" s="1419"/>
      <c r="BK925" s="1418"/>
      <c r="BL925" s="1419"/>
      <c r="BM925" s="1419"/>
      <c r="BN925" s="1417"/>
      <c r="BO925" s="1418"/>
      <c r="BP925" s="1419"/>
      <c r="BQ925" s="1418"/>
      <c r="BR925" s="1419"/>
      <c r="BS925" s="1419"/>
      <c r="BT925" s="1125"/>
      <c r="BU925" s="1125"/>
      <c r="BV925" s="1125"/>
      <c r="BW925" s="1125"/>
      <c r="BX925" s="1125"/>
      <c r="BY925" s="1125"/>
      <c r="BZ925" s="1125"/>
      <c r="CA925" s="1125"/>
      <c r="CB925" s="1125"/>
      <c r="CC925" s="1125"/>
      <c r="CD925" s="1125"/>
      <c r="CE925" s="1125"/>
      <c r="CF925" s="1125"/>
      <c r="CG925" s="1125"/>
      <c r="CH925" s="1125"/>
      <c r="CI925" s="1125"/>
      <c r="CJ925" s="1125"/>
      <c r="CK925" s="1125"/>
      <c r="CL925" s="1125"/>
      <c r="CM925" s="1125"/>
      <c r="CN925" s="1125"/>
      <c r="CO925" s="1125"/>
      <c r="CP925" s="1125"/>
      <c r="CQ925" s="1125"/>
      <c r="CR925" s="1125"/>
      <c r="CS925" s="1125"/>
      <c r="CT925" s="1125"/>
      <c r="CU925" s="1125"/>
      <c r="CV925" s="1125"/>
      <c r="CW925" s="1125"/>
      <c r="CX925" s="1125"/>
      <c r="CY925" s="1125"/>
      <c r="CZ925" s="1125"/>
      <c r="DA925" s="1125"/>
      <c r="DB925" s="1125"/>
      <c r="DC925" s="1125"/>
      <c r="DD925" s="1125"/>
      <c r="DE925" s="1125"/>
      <c r="DF925" s="1125"/>
      <c r="DG925" s="1125"/>
      <c r="DH925" s="1125"/>
      <c r="DI925" s="1125"/>
      <c r="DJ925" s="1125"/>
      <c r="DK925" s="1125"/>
      <c r="DL925" s="1125"/>
      <c r="DM925" s="1125"/>
      <c r="DN925" s="1125"/>
      <c r="DO925" s="1125"/>
      <c r="DP925" s="1125"/>
      <c r="DQ925" s="1125"/>
      <c r="DR925" s="1125"/>
      <c r="DS925" s="1125"/>
      <c r="DT925" s="1125"/>
      <c r="DU925" s="1125"/>
      <c r="DV925" s="1125"/>
      <c r="DW925" s="1125"/>
      <c r="DX925" s="1125"/>
      <c r="DY925" s="1125"/>
      <c r="DZ925" s="1125"/>
      <c r="EA925" s="1125"/>
      <c r="EB925" s="1125"/>
      <c r="EC925" s="1125"/>
      <c r="ED925" s="1125"/>
      <c r="EE925" s="1125"/>
      <c r="EF925" s="1125"/>
      <c r="EG925" s="1125"/>
      <c r="EH925" s="1125"/>
      <c r="EI925" s="1125"/>
      <c r="EJ925" s="1125"/>
      <c r="EK925" s="1125"/>
      <c r="EL925" s="1125"/>
      <c r="EM925" s="1125"/>
      <c r="EN925" s="1125"/>
      <c r="EO925" s="1125"/>
      <c r="EP925" s="1125"/>
      <c r="EQ925" s="1125"/>
      <c r="ER925" s="1125"/>
      <c r="ES925" s="1125"/>
      <c r="ET925" s="1125"/>
      <c r="EU925" s="1125"/>
      <c r="EV925" s="1125"/>
      <c r="EW925" s="1125"/>
      <c r="EX925" s="1125"/>
      <c r="EY925" s="1125"/>
      <c r="EZ925" s="1125"/>
      <c r="FA925" s="1125"/>
      <c r="FB925" s="1125"/>
      <c r="FC925" s="1125"/>
      <c r="FD925" s="1125"/>
      <c r="FE925" s="1125"/>
      <c r="FF925" s="1125"/>
      <c r="FG925" s="1125"/>
      <c r="FH925" s="1125"/>
      <c r="FI925" s="1125"/>
      <c r="FJ925" s="1125"/>
      <c r="FK925" s="1125"/>
      <c r="FL925" s="1125"/>
      <c r="FM925" s="1125"/>
      <c r="FN925" s="1125"/>
      <c r="FO925" s="1125"/>
      <c r="FP925" s="1125"/>
      <c r="FQ925" s="1125"/>
      <c r="FR925" s="1125"/>
      <c r="FS925" s="1125"/>
      <c r="FT925" s="1125"/>
      <c r="FU925" s="1125"/>
      <c r="FV925" s="1125"/>
      <c r="FW925" s="1125"/>
      <c r="FX925" s="1125"/>
      <c r="FY925" s="1125"/>
      <c r="FZ925" s="1125"/>
      <c r="GA925" s="1125"/>
      <c r="GB925" s="1125"/>
      <c r="GC925" s="1125"/>
      <c r="GD925" s="1125"/>
      <c r="GE925" s="1125"/>
      <c r="GF925" s="1125"/>
      <c r="GG925" s="1125"/>
      <c r="GH925" s="1125"/>
      <c r="GI925" s="1125"/>
      <c r="GJ925" s="1125"/>
      <c r="GK925" s="1125"/>
      <c r="GL925" s="1125"/>
      <c r="GM925" s="1125"/>
      <c r="GN925" s="1125"/>
      <c r="GO925" s="1125"/>
      <c r="GP925" s="1125"/>
      <c r="GQ925" s="1125"/>
      <c r="GR925" s="1125"/>
      <c r="GS925" s="1125"/>
      <c r="GT925" s="1125"/>
      <c r="GU925" s="1125"/>
    </row>
    <row r="926" spans="1:203" s="1426" customFormat="1" ht="14.25" customHeight="1" x14ac:dyDescent="0.2">
      <c r="A926" s="1415"/>
      <c r="C926" s="1427"/>
      <c r="D926" s="1417"/>
      <c r="E926" s="1418"/>
      <c r="F926" s="1419"/>
      <c r="G926" s="1418"/>
      <c r="H926" s="1419"/>
      <c r="I926" s="1419"/>
      <c r="J926" s="1419"/>
      <c r="K926" s="1417"/>
      <c r="L926" s="1420"/>
      <c r="M926" s="1417"/>
      <c r="N926" s="1420"/>
      <c r="O926" s="1417"/>
      <c r="P926" s="1417"/>
      <c r="Q926" s="1417"/>
      <c r="R926" s="1420"/>
      <c r="S926" s="1417"/>
      <c r="T926" s="1420"/>
      <c r="U926" s="1417"/>
      <c r="V926" s="1417"/>
      <c r="W926" s="1417"/>
      <c r="X926" s="1420"/>
      <c r="Y926" s="1417"/>
      <c r="Z926" s="1420"/>
      <c r="AA926" s="1417"/>
      <c r="AB926" s="1417"/>
      <c r="AC926" s="1417"/>
      <c r="AD926" s="1420"/>
      <c r="AE926" s="1417"/>
      <c r="AF926" s="1420"/>
      <c r="AG926" s="1417"/>
      <c r="AH926" s="1417"/>
      <c r="AI926" s="1417"/>
      <c r="AJ926" s="1420"/>
      <c r="AK926" s="1417"/>
      <c r="AL926" s="1420"/>
      <c r="AM926" s="1417"/>
      <c r="AN926" s="1417"/>
      <c r="AO926" s="1417"/>
      <c r="AP926" s="1420"/>
      <c r="AQ926" s="1417"/>
      <c r="AR926" s="1420"/>
      <c r="AS926" s="1417"/>
      <c r="AT926" s="1417"/>
      <c r="AU926" s="1417"/>
      <c r="AV926" s="1420"/>
      <c r="AW926" s="1417"/>
      <c r="AX926" s="1420"/>
      <c r="AY926" s="1417"/>
      <c r="AZ926" s="1417"/>
      <c r="BA926" s="1417"/>
      <c r="BB926" s="1418"/>
      <c r="BC926" s="1419"/>
      <c r="BD926" s="1418"/>
      <c r="BE926" s="1419"/>
      <c r="BF926" s="1419"/>
      <c r="BG926" s="1419"/>
      <c r="BH926" s="1417"/>
      <c r="BI926" s="1418"/>
      <c r="BJ926" s="1419"/>
      <c r="BK926" s="1418"/>
      <c r="BL926" s="1419"/>
      <c r="BM926" s="1419"/>
      <c r="BN926" s="1417"/>
      <c r="BO926" s="1418"/>
      <c r="BP926" s="1419"/>
      <c r="BQ926" s="1418"/>
      <c r="BR926" s="1419"/>
      <c r="BS926" s="1419"/>
      <c r="BT926" s="1125"/>
      <c r="BU926" s="1125"/>
      <c r="BV926" s="1125"/>
      <c r="BW926" s="1125"/>
      <c r="BX926" s="1125"/>
      <c r="BY926" s="1125"/>
      <c r="BZ926" s="1125"/>
      <c r="CA926" s="1125"/>
      <c r="CB926" s="1125"/>
      <c r="CC926" s="1125"/>
      <c r="CD926" s="1125"/>
      <c r="CE926" s="1125"/>
      <c r="CF926" s="1125"/>
      <c r="CG926" s="1125"/>
      <c r="CH926" s="1125"/>
      <c r="CI926" s="1125"/>
      <c r="CJ926" s="1125"/>
      <c r="CK926" s="1125"/>
      <c r="CL926" s="1125"/>
      <c r="CM926" s="1125"/>
      <c r="CN926" s="1125"/>
      <c r="CO926" s="1125"/>
      <c r="CP926" s="1125"/>
      <c r="CQ926" s="1125"/>
      <c r="CR926" s="1125"/>
      <c r="CS926" s="1125"/>
      <c r="CT926" s="1125"/>
      <c r="CU926" s="1125"/>
      <c r="CV926" s="1125"/>
      <c r="CW926" s="1125"/>
      <c r="CX926" s="1125"/>
      <c r="CY926" s="1125"/>
      <c r="CZ926" s="1125"/>
      <c r="DA926" s="1125"/>
      <c r="DB926" s="1125"/>
      <c r="DC926" s="1125"/>
      <c r="DD926" s="1125"/>
      <c r="DE926" s="1125"/>
      <c r="DF926" s="1125"/>
      <c r="DG926" s="1125"/>
      <c r="DH926" s="1125"/>
      <c r="DI926" s="1125"/>
      <c r="DJ926" s="1125"/>
      <c r="DK926" s="1125"/>
      <c r="DL926" s="1125"/>
      <c r="DM926" s="1125"/>
      <c r="DN926" s="1125"/>
      <c r="DO926" s="1125"/>
      <c r="DP926" s="1125"/>
      <c r="DQ926" s="1125"/>
      <c r="DR926" s="1125"/>
      <c r="DS926" s="1125"/>
      <c r="DT926" s="1125"/>
      <c r="DU926" s="1125"/>
      <c r="DV926" s="1125"/>
      <c r="DW926" s="1125"/>
      <c r="DX926" s="1125"/>
      <c r="DY926" s="1125"/>
      <c r="DZ926" s="1125"/>
      <c r="EA926" s="1125"/>
      <c r="EB926" s="1125"/>
      <c r="EC926" s="1125"/>
      <c r="ED926" s="1125"/>
      <c r="EE926" s="1125"/>
      <c r="EF926" s="1125"/>
      <c r="EG926" s="1125"/>
      <c r="EH926" s="1125"/>
      <c r="EI926" s="1125"/>
      <c r="EJ926" s="1125"/>
      <c r="EK926" s="1125"/>
      <c r="EL926" s="1125"/>
      <c r="EM926" s="1125"/>
      <c r="EN926" s="1125"/>
      <c r="EO926" s="1125"/>
      <c r="EP926" s="1125"/>
      <c r="EQ926" s="1125"/>
      <c r="ER926" s="1125"/>
      <c r="ES926" s="1125"/>
      <c r="ET926" s="1125"/>
      <c r="EU926" s="1125"/>
      <c r="EV926" s="1125"/>
      <c r="EW926" s="1125"/>
      <c r="EX926" s="1125"/>
      <c r="EY926" s="1125"/>
      <c r="EZ926" s="1125"/>
      <c r="FA926" s="1125"/>
      <c r="FB926" s="1125"/>
      <c r="FC926" s="1125"/>
      <c r="FD926" s="1125"/>
      <c r="FE926" s="1125"/>
      <c r="FF926" s="1125"/>
      <c r="FG926" s="1125"/>
      <c r="FH926" s="1125"/>
      <c r="FI926" s="1125"/>
      <c r="FJ926" s="1125"/>
      <c r="FK926" s="1125"/>
      <c r="FL926" s="1125"/>
      <c r="FM926" s="1125"/>
      <c r="FN926" s="1125"/>
      <c r="FO926" s="1125"/>
      <c r="FP926" s="1125"/>
      <c r="FQ926" s="1125"/>
      <c r="FR926" s="1125"/>
      <c r="FS926" s="1125"/>
      <c r="FT926" s="1125"/>
      <c r="FU926" s="1125"/>
      <c r="FV926" s="1125"/>
      <c r="FW926" s="1125"/>
      <c r="FX926" s="1125"/>
      <c r="FY926" s="1125"/>
      <c r="FZ926" s="1125"/>
      <c r="GA926" s="1125"/>
      <c r="GB926" s="1125"/>
      <c r="GC926" s="1125"/>
      <c r="GD926" s="1125"/>
      <c r="GE926" s="1125"/>
      <c r="GF926" s="1125"/>
      <c r="GG926" s="1125"/>
      <c r="GH926" s="1125"/>
      <c r="GI926" s="1125"/>
      <c r="GJ926" s="1125"/>
      <c r="GK926" s="1125"/>
      <c r="GL926" s="1125"/>
      <c r="GM926" s="1125"/>
      <c r="GN926" s="1125"/>
      <c r="GO926" s="1125"/>
      <c r="GP926" s="1125"/>
      <c r="GQ926" s="1125"/>
      <c r="GR926" s="1125"/>
      <c r="GS926" s="1125"/>
      <c r="GT926" s="1125"/>
      <c r="GU926" s="1125"/>
    </row>
    <row r="927" spans="1:203" s="1426" customFormat="1" ht="14.25" customHeight="1" x14ac:dyDescent="0.2">
      <c r="A927" s="1415"/>
      <c r="C927" s="1427"/>
      <c r="D927" s="1417"/>
      <c r="E927" s="1418"/>
      <c r="F927" s="1419"/>
      <c r="G927" s="1418"/>
      <c r="H927" s="1419"/>
      <c r="I927" s="1419"/>
      <c r="J927" s="1419"/>
      <c r="K927" s="1417"/>
      <c r="L927" s="1420"/>
      <c r="M927" s="1417"/>
      <c r="N927" s="1420"/>
      <c r="O927" s="1417"/>
      <c r="P927" s="1417"/>
      <c r="Q927" s="1417"/>
      <c r="R927" s="1420"/>
      <c r="S927" s="1417"/>
      <c r="T927" s="1420"/>
      <c r="U927" s="1417"/>
      <c r="V927" s="1417"/>
      <c r="W927" s="1417"/>
      <c r="X927" s="1420"/>
      <c r="Y927" s="1417"/>
      <c r="Z927" s="1420"/>
      <c r="AA927" s="1417"/>
      <c r="AB927" s="1417"/>
      <c r="AC927" s="1417"/>
      <c r="AD927" s="1420"/>
      <c r="AE927" s="1417"/>
      <c r="AF927" s="1420"/>
      <c r="AG927" s="1417"/>
      <c r="AH927" s="1417"/>
      <c r="AI927" s="1417"/>
      <c r="AJ927" s="1420"/>
      <c r="AK927" s="1417"/>
      <c r="AL927" s="1420"/>
      <c r="AM927" s="1417"/>
      <c r="AN927" s="1417"/>
      <c r="AO927" s="1417"/>
      <c r="AP927" s="1420"/>
      <c r="AQ927" s="1417"/>
      <c r="AR927" s="1420"/>
      <c r="AS927" s="1417"/>
      <c r="AT927" s="1417"/>
      <c r="AU927" s="1417"/>
      <c r="AV927" s="1420"/>
      <c r="AW927" s="1417"/>
      <c r="AX927" s="1420"/>
      <c r="AY927" s="1417"/>
      <c r="AZ927" s="1417"/>
      <c r="BA927" s="1417"/>
      <c r="BB927" s="1418"/>
      <c r="BC927" s="1419"/>
      <c r="BD927" s="1418"/>
      <c r="BE927" s="1419"/>
      <c r="BF927" s="1419"/>
      <c r="BG927" s="1419"/>
      <c r="BH927" s="1417"/>
      <c r="BI927" s="1418"/>
      <c r="BJ927" s="1419"/>
      <c r="BK927" s="1418"/>
      <c r="BL927" s="1419"/>
      <c r="BM927" s="1419"/>
      <c r="BN927" s="1417"/>
      <c r="BO927" s="1418"/>
      <c r="BP927" s="1419"/>
      <c r="BQ927" s="1418"/>
      <c r="BR927" s="1419"/>
      <c r="BS927" s="1419"/>
      <c r="BT927" s="1125"/>
      <c r="BU927" s="1125"/>
      <c r="BV927" s="1125"/>
      <c r="BW927" s="1125"/>
      <c r="BX927" s="1125"/>
      <c r="BY927" s="1125"/>
      <c r="BZ927" s="1125"/>
      <c r="CA927" s="1125"/>
      <c r="CB927" s="1125"/>
      <c r="CC927" s="1125"/>
      <c r="CD927" s="1125"/>
      <c r="CE927" s="1125"/>
      <c r="CF927" s="1125"/>
      <c r="CG927" s="1125"/>
      <c r="CH927" s="1125"/>
      <c r="CI927" s="1125"/>
      <c r="CJ927" s="1125"/>
      <c r="CK927" s="1125"/>
      <c r="CL927" s="1125"/>
      <c r="CM927" s="1125"/>
      <c r="CN927" s="1125"/>
      <c r="CO927" s="1125"/>
      <c r="CP927" s="1125"/>
      <c r="CQ927" s="1125"/>
      <c r="CR927" s="1125"/>
      <c r="CS927" s="1125"/>
      <c r="CT927" s="1125"/>
      <c r="CU927" s="1125"/>
      <c r="CV927" s="1125"/>
      <c r="CW927" s="1125"/>
      <c r="CX927" s="1125"/>
      <c r="CY927" s="1125"/>
      <c r="CZ927" s="1125"/>
      <c r="DA927" s="1125"/>
      <c r="DB927" s="1125"/>
      <c r="DC927" s="1125"/>
      <c r="DD927" s="1125"/>
      <c r="DE927" s="1125"/>
      <c r="DF927" s="1125"/>
      <c r="DG927" s="1125"/>
      <c r="DH927" s="1125"/>
      <c r="DI927" s="1125"/>
      <c r="DJ927" s="1125"/>
      <c r="DK927" s="1125"/>
      <c r="DL927" s="1125"/>
      <c r="DM927" s="1125"/>
      <c r="DN927" s="1125"/>
      <c r="DO927" s="1125"/>
      <c r="DP927" s="1125"/>
      <c r="DQ927" s="1125"/>
      <c r="DR927" s="1125"/>
      <c r="DS927" s="1125"/>
      <c r="DT927" s="1125"/>
      <c r="DU927" s="1125"/>
      <c r="DV927" s="1125"/>
      <c r="DW927" s="1125"/>
      <c r="DX927" s="1125"/>
      <c r="DY927" s="1125"/>
      <c r="DZ927" s="1125"/>
      <c r="EA927" s="1125"/>
      <c r="EB927" s="1125"/>
      <c r="EC927" s="1125"/>
      <c r="ED927" s="1125"/>
      <c r="EE927" s="1125"/>
      <c r="EF927" s="1125"/>
      <c r="EG927" s="1125"/>
      <c r="EH927" s="1125"/>
      <c r="EI927" s="1125"/>
      <c r="EJ927" s="1125"/>
      <c r="EK927" s="1125"/>
      <c r="EL927" s="1125"/>
      <c r="EM927" s="1125"/>
      <c r="EN927" s="1125"/>
      <c r="EO927" s="1125"/>
      <c r="EP927" s="1125"/>
      <c r="EQ927" s="1125"/>
      <c r="ER927" s="1125"/>
      <c r="ES927" s="1125"/>
      <c r="ET927" s="1125"/>
      <c r="EU927" s="1125"/>
      <c r="EV927" s="1125"/>
      <c r="EW927" s="1125"/>
      <c r="EX927" s="1125"/>
      <c r="EY927" s="1125"/>
      <c r="EZ927" s="1125"/>
      <c r="FA927" s="1125"/>
      <c r="FB927" s="1125"/>
      <c r="FC927" s="1125"/>
      <c r="FD927" s="1125"/>
      <c r="FE927" s="1125"/>
      <c r="FF927" s="1125"/>
      <c r="FG927" s="1125"/>
      <c r="FH927" s="1125"/>
      <c r="FI927" s="1125"/>
      <c r="FJ927" s="1125"/>
      <c r="FK927" s="1125"/>
      <c r="FL927" s="1125"/>
      <c r="FM927" s="1125"/>
      <c r="FN927" s="1125"/>
      <c r="FO927" s="1125"/>
      <c r="FP927" s="1125"/>
      <c r="FQ927" s="1125"/>
      <c r="FR927" s="1125"/>
      <c r="FS927" s="1125"/>
      <c r="FT927" s="1125"/>
      <c r="FU927" s="1125"/>
      <c r="FV927" s="1125"/>
      <c r="FW927" s="1125"/>
      <c r="FX927" s="1125"/>
      <c r="FY927" s="1125"/>
      <c r="FZ927" s="1125"/>
      <c r="GA927" s="1125"/>
      <c r="GB927" s="1125"/>
      <c r="GC927" s="1125"/>
      <c r="GD927" s="1125"/>
      <c r="GE927" s="1125"/>
      <c r="GF927" s="1125"/>
      <c r="GG927" s="1125"/>
      <c r="GH927" s="1125"/>
      <c r="GI927" s="1125"/>
      <c r="GJ927" s="1125"/>
      <c r="GK927" s="1125"/>
      <c r="GL927" s="1125"/>
      <c r="GM927" s="1125"/>
      <c r="GN927" s="1125"/>
      <c r="GO927" s="1125"/>
      <c r="GP927" s="1125"/>
      <c r="GQ927" s="1125"/>
      <c r="GR927" s="1125"/>
      <c r="GS927" s="1125"/>
      <c r="GT927" s="1125"/>
      <c r="GU927" s="1125"/>
    </row>
    <row r="928" spans="1:203" s="1426" customFormat="1" ht="14.25" customHeight="1" x14ac:dyDescent="0.2">
      <c r="A928" s="1415"/>
      <c r="C928" s="1427"/>
      <c r="D928" s="1417"/>
      <c r="E928" s="1418"/>
      <c r="F928" s="1419"/>
      <c r="G928" s="1418"/>
      <c r="H928" s="1419"/>
      <c r="I928" s="1419"/>
      <c r="J928" s="1419"/>
      <c r="K928" s="1417"/>
      <c r="L928" s="1420"/>
      <c r="M928" s="1417"/>
      <c r="N928" s="1420"/>
      <c r="O928" s="1417"/>
      <c r="P928" s="1417"/>
      <c r="Q928" s="1417"/>
      <c r="R928" s="1420"/>
      <c r="S928" s="1417"/>
      <c r="T928" s="1420"/>
      <c r="U928" s="1417"/>
      <c r="V928" s="1417"/>
      <c r="W928" s="1417"/>
      <c r="X928" s="1420"/>
      <c r="Y928" s="1417"/>
      <c r="Z928" s="1420"/>
      <c r="AA928" s="1417"/>
      <c r="AB928" s="1417"/>
      <c r="AC928" s="1417"/>
      <c r="AD928" s="1420"/>
      <c r="AE928" s="1417"/>
      <c r="AF928" s="1420"/>
      <c r="AG928" s="1417"/>
      <c r="AH928" s="1417"/>
      <c r="AI928" s="1417"/>
      <c r="AJ928" s="1420"/>
      <c r="AK928" s="1417"/>
      <c r="AL928" s="1420"/>
      <c r="AM928" s="1417"/>
      <c r="AN928" s="1417"/>
      <c r="AO928" s="1417"/>
      <c r="AP928" s="1420"/>
      <c r="AQ928" s="1417"/>
      <c r="AR928" s="1420"/>
      <c r="AS928" s="1417"/>
      <c r="AT928" s="1417"/>
      <c r="AU928" s="1417"/>
      <c r="AV928" s="1420"/>
      <c r="AW928" s="1417"/>
      <c r="AX928" s="1420"/>
      <c r="AY928" s="1417"/>
      <c r="AZ928" s="1417"/>
      <c r="BA928" s="1417"/>
      <c r="BB928" s="1418"/>
      <c r="BC928" s="1419"/>
      <c r="BD928" s="1418"/>
      <c r="BE928" s="1419"/>
      <c r="BF928" s="1419"/>
      <c r="BG928" s="1419"/>
      <c r="BH928" s="1417"/>
      <c r="BI928" s="1418"/>
      <c r="BJ928" s="1419"/>
      <c r="BK928" s="1418"/>
      <c r="BL928" s="1419"/>
      <c r="BM928" s="1419"/>
      <c r="BN928" s="1417"/>
      <c r="BO928" s="1418"/>
      <c r="BP928" s="1419"/>
      <c r="BQ928" s="1418"/>
      <c r="BR928" s="1419"/>
      <c r="BS928" s="1419"/>
      <c r="BT928" s="1125"/>
      <c r="BU928" s="1125"/>
      <c r="BV928" s="1125"/>
      <c r="BW928" s="1125"/>
      <c r="BX928" s="1125"/>
      <c r="BY928" s="1125"/>
      <c r="BZ928" s="1125"/>
      <c r="CA928" s="1125"/>
      <c r="CB928" s="1125"/>
      <c r="CC928" s="1125"/>
      <c r="CD928" s="1125"/>
      <c r="CE928" s="1125"/>
      <c r="CF928" s="1125"/>
      <c r="CG928" s="1125"/>
      <c r="CH928" s="1125"/>
      <c r="CI928" s="1125"/>
      <c r="CJ928" s="1125"/>
      <c r="CK928" s="1125"/>
      <c r="CL928" s="1125"/>
      <c r="CM928" s="1125"/>
      <c r="CN928" s="1125"/>
      <c r="CO928" s="1125"/>
      <c r="CP928" s="1125"/>
      <c r="CQ928" s="1125"/>
      <c r="CR928" s="1125"/>
      <c r="CS928" s="1125"/>
      <c r="CT928" s="1125"/>
      <c r="CU928" s="1125"/>
      <c r="CV928" s="1125"/>
      <c r="CW928" s="1125"/>
      <c r="CX928" s="1125"/>
      <c r="CY928" s="1125"/>
      <c r="CZ928" s="1125"/>
      <c r="DA928" s="1125"/>
      <c r="DB928" s="1125"/>
      <c r="DC928" s="1125"/>
      <c r="DD928" s="1125"/>
      <c r="DE928" s="1125"/>
      <c r="DF928" s="1125"/>
      <c r="DG928" s="1125"/>
      <c r="DH928" s="1125"/>
      <c r="DI928" s="1125"/>
      <c r="DJ928" s="1125"/>
      <c r="DK928" s="1125"/>
      <c r="DL928" s="1125"/>
      <c r="DM928" s="1125"/>
      <c r="DN928" s="1125"/>
      <c r="DO928" s="1125"/>
      <c r="DP928" s="1125"/>
      <c r="DQ928" s="1125"/>
      <c r="DR928" s="1125"/>
      <c r="DS928" s="1125"/>
      <c r="DT928" s="1125"/>
      <c r="DU928" s="1125"/>
      <c r="DV928" s="1125"/>
      <c r="DW928" s="1125"/>
      <c r="DX928" s="1125"/>
      <c r="DY928" s="1125"/>
      <c r="DZ928" s="1125"/>
      <c r="EA928" s="1125"/>
      <c r="EB928" s="1125"/>
      <c r="EC928" s="1125"/>
      <c r="ED928" s="1125"/>
      <c r="EE928" s="1125"/>
      <c r="EF928" s="1125"/>
      <c r="EG928" s="1125"/>
      <c r="EH928" s="1125"/>
      <c r="EI928" s="1125"/>
      <c r="EJ928" s="1125"/>
      <c r="EK928" s="1125"/>
      <c r="EL928" s="1125"/>
      <c r="EM928" s="1125"/>
      <c r="EN928" s="1125"/>
      <c r="EO928" s="1125"/>
      <c r="EP928" s="1125"/>
      <c r="EQ928" s="1125"/>
      <c r="ER928" s="1125"/>
      <c r="ES928" s="1125"/>
      <c r="ET928" s="1125"/>
      <c r="EU928" s="1125"/>
      <c r="EV928" s="1125"/>
      <c r="EW928" s="1125"/>
      <c r="EX928" s="1125"/>
      <c r="EY928" s="1125"/>
      <c r="EZ928" s="1125"/>
      <c r="FA928" s="1125"/>
      <c r="FB928" s="1125"/>
      <c r="FC928" s="1125"/>
      <c r="FD928" s="1125"/>
      <c r="FE928" s="1125"/>
      <c r="FF928" s="1125"/>
      <c r="FG928" s="1125"/>
      <c r="FH928" s="1125"/>
      <c r="FI928" s="1125"/>
      <c r="FJ928" s="1125"/>
      <c r="FK928" s="1125"/>
      <c r="FL928" s="1125"/>
      <c r="FM928" s="1125"/>
      <c r="FN928" s="1125"/>
      <c r="FO928" s="1125"/>
      <c r="FP928" s="1125"/>
      <c r="FQ928" s="1125"/>
      <c r="FR928" s="1125"/>
      <c r="FS928" s="1125"/>
      <c r="FT928" s="1125"/>
      <c r="FU928" s="1125"/>
      <c r="FV928" s="1125"/>
      <c r="FW928" s="1125"/>
      <c r="FX928" s="1125"/>
      <c r="FY928" s="1125"/>
      <c r="FZ928" s="1125"/>
      <c r="GA928" s="1125"/>
      <c r="GB928" s="1125"/>
      <c r="GC928" s="1125"/>
      <c r="GD928" s="1125"/>
      <c r="GE928" s="1125"/>
      <c r="GF928" s="1125"/>
      <c r="GG928" s="1125"/>
      <c r="GH928" s="1125"/>
      <c r="GI928" s="1125"/>
      <c r="GJ928" s="1125"/>
      <c r="GK928" s="1125"/>
      <c r="GL928" s="1125"/>
      <c r="GM928" s="1125"/>
      <c r="GN928" s="1125"/>
      <c r="GO928" s="1125"/>
      <c r="GP928" s="1125"/>
      <c r="GQ928" s="1125"/>
      <c r="GR928" s="1125"/>
      <c r="GS928" s="1125"/>
      <c r="GT928" s="1125"/>
      <c r="GU928" s="1125"/>
    </row>
    <row r="929" spans="1:203" s="1426" customFormat="1" ht="14.25" customHeight="1" x14ac:dyDescent="0.2">
      <c r="A929" s="1415"/>
      <c r="C929" s="1427"/>
      <c r="D929" s="1417"/>
      <c r="E929" s="1418"/>
      <c r="F929" s="1419"/>
      <c r="G929" s="1418"/>
      <c r="H929" s="1419"/>
      <c r="I929" s="1419"/>
      <c r="J929" s="1419"/>
      <c r="K929" s="1417"/>
      <c r="L929" s="1420"/>
      <c r="M929" s="1417"/>
      <c r="N929" s="1420"/>
      <c r="O929" s="1417"/>
      <c r="P929" s="1417"/>
      <c r="Q929" s="1417"/>
      <c r="R929" s="1420"/>
      <c r="S929" s="1417"/>
      <c r="T929" s="1420"/>
      <c r="U929" s="1417"/>
      <c r="V929" s="1417"/>
      <c r="W929" s="1417"/>
      <c r="X929" s="1420"/>
      <c r="Y929" s="1417"/>
      <c r="Z929" s="1420"/>
      <c r="AA929" s="1417"/>
      <c r="AB929" s="1417"/>
      <c r="AC929" s="1417"/>
      <c r="AD929" s="1420"/>
      <c r="AE929" s="1417"/>
      <c r="AF929" s="1420"/>
      <c r="AG929" s="1417"/>
      <c r="AH929" s="1417"/>
      <c r="AI929" s="1417"/>
      <c r="AJ929" s="1420"/>
      <c r="AK929" s="1417"/>
      <c r="AL929" s="1420"/>
      <c r="AM929" s="1417"/>
      <c r="AN929" s="1417"/>
      <c r="AO929" s="1417"/>
      <c r="AP929" s="1420"/>
      <c r="AQ929" s="1417"/>
      <c r="AR929" s="1420"/>
      <c r="AS929" s="1417"/>
      <c r="AT929" s="1417"/>
      <c r="AU929" s="1417"/>
      <c r="AV929" s="1420"/>
      <c r="AW929" s="1417"/>
      <c r="AX929" s="1420"/>
      <c r="AY929" s="1417"/>
      <c r="AZ929" s="1417"/>
      <c r="BA929" s="1417"/>
      <c r="BB929" s="1418"/>
      <c r="BC929" s="1419"/>
      <c r="BD929" s="1418"/>
      <c r="BE929" s="1419"/>
      <c r="BF929" s="1419"/>
      <c r="BG929" s="1419"/>
      <c r="BH929" s="1417"/>
      <c r="BI929" s="1418"/>
      <c r="BJ929" s="1419"/>
      <c r="BK929" s="1418"/>
      <c r="BL929" s="1419"/>
      <c r="BM929" s="1419"/>
      <c r="BN929" s="1417"/>
      <c r="BO929" s="1418"/>
      <c r="BP929" s="1419"/>
      <c r="BQ929" s="1418"/>
      <c r="BR929" s="1419"/>
      <c r="BS929" s="1419"/>
      <c r="BT929" s="1125"/>
      <c r="BU929" s="1125"/>
      <c r="BV929" s="1125"/>
      <c r="BW929" s="1125"/>
      <c r="BX929" s="1125"/>
      <c r="BY929" s="1125"/>
      <c r="BZ929" s="1125"/>
      <c r="CA929" s="1125"/>
      <c r="CB929" s="1125"/>
      <c r="CC929" s="1125"/>
      <c r="CD929" s="1125"/>
      <c r="CE929" s="1125"/>
      <c r="CF929" s="1125"/>
      <c r="CG929" s="1125"/>
      <c r="CH929" s="1125"/>
      <c r="CI929" s="1125"/>
      <c r="CJ929" s="1125"/>
      <c r="CK929" s="1125"/>
      <c r="CL929" s="1125"/>
      <c r="CM929" s="1125"/>
      <c r="CN929" s="1125"/>
      <c r="CO929" s="1125"/>
      <c r="CP929" s="1125"/>
      <c r="CQ929" s="1125"/>
      <c r="CR929" s="1125"/>
      <c r="CS929" s="1125"/>
      <c r="CT929" s="1125"/>
      <c r="CU929" s="1125"/>
      <c r="CV929" s="1125"/>
      <c r="CW929" s="1125"/>
      <c r="CX929" s="1125"/>
      <c r="CY929" s="1125"/>
      <c r="CZ929" s="1125"/>
      <c r="DA929" s="1125"/>
      <c r="DB929" s="1125"/>
      <c r="DC929" s="1125"/>
      <c r="DD929" s="1125"/>
      <c r="DE929" s="1125"/>
      <c r="DF929" s="1125"/>
      <c r="DG929" s="1125"/>
      <c r="DH929" s="1125"/>
      <c r="DI929" s="1125"/>
      <c r="DJ929" s="1125"/>
      <c r="DK929" s="1125"/>
      <c r="DL929" s="1125"/>
      <c r="DM929" s="1125"/>
      <c r="DN929" s="1125"/>
      <c r="DO929" s="1125"/>
      <c r="DP929" s="1125"/>
      <c r="DQ929" s="1125"/>
      <c r="DR929" s="1125"/>
      <c r="DS929" s="1125"/>
      <c r="DT929" s="1125"/>
      <c r="DU929" s="1125"/>
      <c r="DV929" s="1125"/>
      <c r="DW929" s="1125"/>
      <c r="DX929" s="1125"/>
      <c r="DY929" s="1125"/>
      <c r="DZ929" s="1125"/>
      <c r="EA929" s="1125"/>
      <c r="EB929" s="1125"/>
      <c r="EC929" s="1125"/>
      <c r="ED929" s="1125"/>
      <c r="EE929" s="1125"/>
      <c r="EF929" s="1125"/>
      <c r="EG929" s="1125"/>
      <c r="EH929" s="1125"/>
      <c r="EI929" s="1125"/>
      <c r="EJ929" s="1125"/>
      <c r="EK929" s="1125"/>
      <c r="EL929" s="1125"/>
      <c r="EM929" s="1125"/>
      <c r="EN929" s="1125"/>
      <c r="EO929" s="1125"/>
      <c r="EP929" s="1125"/>
      <c r="EQ929" s="1125"/>
      <c r="ER929" s="1125"/>
      <c r="ES929" s="1125"/>
      <c r="ET929" s="1125"/>
      <c r="EU929" s="1125"/>
      <c r="EV929" s="1125"/>
      <c r="EW929" s="1125"/>
      <c r="EX929" s="1125"/>
      <c r="EY929" s="1125"/>
      <c r="EZ929" s="1125"/>
      <c r="FA929" s="1125"/>
      <c r="FB929" s="1125"/>
      <c r="FC929" s="1125"/>
      <c r="FD929" s="1125"/>
      <c r="FE929" s="1125"/>
      <c r="FF929" s="1125"/>
      <c r="FG929" s="1125"/>
      <c r="FH929" s="1125"/>
      <c r="FI929" s="1125"/>
      <c r="FJ929" s="1125"/>
      <c r="FK929" s="1125"/>
      <c r="FL929" s="1125"/>
      <c r="FM929" s="1125"/>
      <c r="FN929" s="1125"/>
      <c r="FO929" s="1125"/>
      <c r="FP929" s="1125"/>
      <c r="FQ929" s="1125"/>
      <c r="FR929" s="1125"/>
      <c r="FS929" s="1125"/>
      <c r="FT929" s="1125"/>
      <c r="FU929" s="1125"/>
      <c r="FV929" s="1125"/>
      <c r="FW929" s="1125"/>
      <c r="FX929" s="1125"/>
      <c r="FY929" s="1125"/>
      <c r="FZ929" s="1125"/>
      <c r="GA929" s="1125"/>
      <c r="GB929" s="1125"/>
      <c r="GC929" s="1125"/>
      <c r="GD929" s="1125"/>
      <c r="GE929" s="1125"/>
      <c r="GF929" s="1125"/>
      <c r="GG929" s="1125"/>
      <c r="GH929" s="1125"/>
      <c r="GI929" s="1125"/>
      <c r="GJ929" s="1125"/>
      <c r="GK929" s="1125"/>
      <c r="GL929" s="1125"/>
      <c r="GM929" s="1125"/>
      <c r="GN929" s="1125"/>
      <c r="GO929" s="1125"/>
      <c r="GP929" s="1125"/>
      <c r="GQ929" s="1125"/>
      <c r="GR929" s="1125"/>
      <c r="GS929" s="1125"/>
      <c r="GT929" s="1125"/>
      <c r="GU929" s="1125"/>
    </row>
    <row r="930" spans="1:203" s="1426" customFormat="1" ht="14.25" customHeight="1" x14ac:dyDescent="0.2">
      <c r="A930" s="1415"/>
      <c r="C930" s="1427"/>
      <c r="D930" s="1417"/>
      <c r="E930" s="1418"/>
      <c r="F930" s="1419"/>
      <c r="G930" s="1418"/>
      <c r="H930" s="1419"/>
      <c r="I930" s="1419"/>
      <c r="J930" s="1419"/>
      <c r="K930" s="1417"/>
      <c r="L930" s="1420"/>
      <c r="M930" s="1417"/>
      <c r="N930" s="1420"/>
      <c r="O930" s="1417"/>
      <c r="P930" s="1417"/>
      <c r="Q930" s="1417"/>
      <c r="R930" s="1420"/>
      <c r="S930" s="1417"/>
      <c r="T930" s="1420"/>
      <c r="U930" s="1417"/>
      <c r="V930" s="1417"/>
      <c r="W930" s="1417"/>
      <c r="X930" s="1420"/>
      <c r="Y930" s="1417"/>
      <c r="Z930" s="1420"/>
      <c r="AA930" s="1417"/>
      <c r="AB930" s="1417"/>
      <c r="AC930" s="1417"/>
      <c r="AD930" s="1420"/>
      <c r="AE930" s="1417"/>
      <c r="AF930" s="1420"/>
      <c r="AG930" s="1417"/>
      <c r="AH930" s="1417"/>
      <c r="AI930" s="1417"/>
      <c r="AJ930" s="1420"/>
      <c r="AK930" s="1417"/>
      <c r="AL930" s="1420"/>
      <c r="AM930" s="1417"/>
      <c r="AN930" s="1417"/>
      <c r="AO930" s="1417"/>
      <c r="AP930" s="1420"/>
      <c r="AQ930" s="1417"/>
      <c r="AR930" s="1420"/>
      <c r="AS930" s="1417"/>
      <c r="AT930" s="1417"/>
      <c r="AU930" s="1417"/>
      <c r="AV930" s="1420"/>
      <c r="AW930" s="1417"/>
      <c r="AX930" s="1420"/>
      <c r="AY930" s="1417"/>
      <c r="AZ930" s="1417"/>
      <c r="BA930" s="1417"/>
      <c r="BB930" s="1418"/>
      <c r="BC930" s="1419"/>
      <c r="BD930" s="1418"/>
      <c r="BE930" s="1419"/>
      <c r="BF930" s="1419"/>
      <c r="BG930" s="1419"/>
      <c r="BH930" s="1417"/>
      <c r="BI930" s="1418"/>
      <c r="BJ930" s="1419"/>
      <c r="BK930" s="1418"/>
      <c r="BL930" s="1419"/>
      <c r="BM930" s="1419"/>
      <c r="BN930" s="1417"/>
      <c r="BO930" s="1418"/>
      <c r="BP930" s="1419"/>
      <c r="BQ930" s="1418"/>
      <c r="BR930" s="1419"/>
      <c r="BS930" s="1419"/>
      <c r="BT930" s="1125"/>
      <c r="BU930" s="1125"/>
      <c r="BV930" s="1125"/>
      <c r="BW930" s="1125"/>
      <c r="BX930" s="1125"/>
      <c r="BY930" s="1125"/>
      <c r="BZ930" s="1125"/>
      <c r="CA930" s="1125"/>
      <c r="CB930" s="1125"/>
      <c r="CC930" s="1125"/>
      <c r="CD930" s="1125"/>
      <c r="CE930" s="1125"/>
      <c r="CF930" s="1125"/>
      <c r="CG930" s="1125"/>
      <c r="CH930" s="1125"/>
      <c r="CI930" s="1125"/>
      <c r="CJ930" s="1125"/>
      <c r="CK930" s="1125"/>
      <c r="CL930" s="1125"/>
      <c r="CM930" s="1125"/>
      <c r="CN930" s="1125"/>
      <c r="CO930" s="1125"/>
      <c r="CP930" s="1125"/>
      <c r="CQ930" s="1125"/>
      <c r="CR930" s="1125"/>
      <c r="CS930" s="1125"/>
      <c r="CT930" s="1125"/>
      <c r="CU930" s="1125"/>
      <c r="CV930" s="1125"/>
      <c r="CW930" s="1125"/>
      <c r="CX930" s="1125"/>
      <c r="CY930" s="1125"/>
      <c r="CZ930" s="1125"/>
      <c r="DA930" s="1125"/>
      <c r="DB930" s="1125"/>
      <c r="DC930" s="1125"/>
      <c r="DD930" s="1125"/>
      <c r="DE930" s="1125"/>
      <c r="DF930" s="1125"/>
      <c r="DG930" s="1125"/>
      <c r="DH930" s="1125"/>
      <c r="DI930" s="1125"/>
      <c r="DJ930" s="1125"/>
      <c r="DK930" s="1125"/>
      <c r="DL930" s="1125"/>
      <c r="DM930" s="1125"/>
      <c r="DN930" s="1125"/>
      <c r="DO930" s="1125"/>
      <c r="DP930" s="1125"/>
      <c r="DQ930" s="1125"/>
      <c r="DR930" s="1125"/>
      <c r="DS930" s="1125"/>
      <c r="DT930" s="1125"/>
      <c r="DU930" s="1125"/>
      <c r="DV930" s="1125"/>
      <c r="DW930" s="1125"/>
      <c r="DX930" s="1125"/>
      <c r="DY930" s="1125"/>
      <c r="DZ930" s="1125"/>
      <c r="EA930" s="1125"/>
      <c r="EB930" s="1125"/>
      <c r="EC930" s="1125"/>
      <c r="ED930" s="1125"/>
      <c r="EE930" s="1125"/>
      <c r="EF930" s="1125"/>
      <c r="EG930" s="1125"/>
      <c r="EH930" s="1125"/>
      <c r="EI930" s="1125"/>
      <c r="EJ930" s="1125"/>
      <c r="EK930" s="1125"/>
      <c r="EL930" s="1125"/>
      <c r="EM930" s="1125"/>
      <c r="EN930" s="1125"/>
      <c r="EO930" s="1125"/>
      <c r="EP930" s="1125"/>
      <c r="EQ930" s="1125"/>
      <c r="ER930" s="1125"/>
      <c r="ES930" s="1125"/>
      <c r="ET930" s="1125"/>
      <c r="EU930" s="1125"/>
      <c r="EV930" s="1125"/>
      <c r="EW930" s="1125"/>
      <c r="EX930" s="1125"/>
      <c r="EY930" s="1125"/>
      <c r="EZ930" s="1125"/>
      <c r="FA930" s="1125"/>
      <c r="FB930" s="1125"/>
      <c r="FC930" s="1125"/>
      <c r="FD930" s="1125"/>
      <c r="FE930" s="1125"/>
      <c r="FF930" s="1125"/>
      <c r="FG930" s="1125"/>
      <c r="FH930" s="1125"/>
      <c r="FI930" s="1125"/>
      <c r="FJ930" s="1125"/>
      <c r="FK930" s="1125"/>
      <c r="FL930" s="1125"/>
      <c r="FM930" s="1125"/>
      <c r="FN930" s="1125"/>
      <c r="FO930" s="1125"/>
      <c r="FP930" s="1125"/>
      <c r="FQ930" s="1125"/>
      <c r="FR930" s="1125"/>
      <c r="FS930" s="1125"/>
      <c r="FT930" s="1125"/>
      <c r="FU930" s="1125"/>
      <c r="FV930" s="1125"/>
      <c r="FW930" s="1125"/>
      <c r="FX930" s="1125"/>
      <c r="FY930" s="1125"/>
      <c r="FZ930" s="1125"/>
      <c r="GA930" s="1125"/>
      <c r="GB930" s="1125"/>
      <c r="GC930" s="1125"/>
      <c r="GD930" s="1125"/>
      <c r="GE930" s="1125"/>
      <c r="GF930" s="1125"/>
      <c r="GG930" s="1125"/>
      <c r="GH930" s="1125"/>
      <c r="GI930" s="1125"/>
      <c r="GJ930" s="1125"/>
      <c r="GK930" s="1125"/>
      <c r="GL930" s="1125"/>
      <c r="GM930" s="1125"/>
      <c r="GN930" s="1125"/>
      <c r="GO930" s="1125"/>
      <c r="GP930" s="1125"/>
      <c r="GQ930" s="1125"/>
      <c r="GR930" s="1125"/>
      <c r="GS930" s="1125"/>
      <c r="GT930" s="1125"/>
      <c r="GU930" s="1125"/>
    </row>
    <row r="931" spans="1:203" s="1426" customFormat="1" ht="14.25" customHeight="1" x14ac:dyDescent="0.2">
      <c r="A931" s="1415"/>
      <c r="C931" s="1427"/>
      <c r="D931" s="1417"/>
      <c r="E931" s="1418"/>
      <c r="F931" s="1419"/>
      <c r="G931" s="1418"/>
      <c r="H931" s="1419"/>
      <c r="I931" s="1419"/>
      <c r="J931" s="1419"/>
      <c r="K931" s="1417"/>
      <c r="L931" s="1420"/>
      <c r="M931" s="1417"/>
      <c r="N931" s="1420"/>
      <c r="O931" s="1417"/>
      <c r="P931" s="1417"/>
      <c r="Q931" s="1417"/>
      <c r="R931" s="1420"/>
      <c r="S931" s="1417"/>
      <c r="T931" s="1420"/>
      <c r="U931" s="1417"/>
      <c r="V931" s="1417"/>
      <c r="W931" s="1417"/>
      <c r="X931" s="1420"/>
      <c r="Y931" s="1417"/>
      <c r="Z931" s="1420"/>
      <c r="AA931" s="1417"/>
      <c r="AB931" s="1417"/>
      <c r="AC931" s="1417"/>
      <c r="AD931" s="1420"/>
      <c r="AE931" s="1417"/>
      <c r="AF931" s="1420"/>
      <c r="AG931" s="1417"/>
      <c r="AH931" s="1417"/>
      <c r="AI931" s="1417"/>
      <c r="AJ931" s="1420"/>
      <c r="AK931" s="1417"/>
      <c r="AL931" s="1420"/>
      <c r="AM931" s="1417"/>
      <c r="AN931" s="1417"/>
      <c r="AO931" s="1417"/>
      <c r="AP931" s="1420"/>
      <c r="AQ931" s="1417"/>
      <c r="AR931" s="1420"/>
      <c r="AS931" s="1417"/>
      <c r="AT931" s="1417"/>
      <c r="AU931" s="1417"/>
      <c r="AV931" s="1420"/>
      <c r="AW931" s="1417"/>
      <c r="AX931" s="1420"/>
      <c r="AY931" s="1417"/>
      <c r="AZ931" s="1417"/>
      <c r="BA931" s="1417"/>
      <c r="BB931" s="1418"/>
      <c r="BC931" s="1419"/>
      <c r="BD931" s="1418"/>
      <c r="BE931" s="1419"/>
      <c r="BF931" s="1419"/>
      <c r="BG931" s="1419"/>
      <c r="BH931" s="1417"/>
      <c r="BI931" s="1418"/>
      <c r="BJ931" s="1419"/>
      <c r="BK931" s="1418"/>
      <c r="BL931" s="1419"/>
      <c r="BM931" s="1419"/>
      <c r="BN931" s="1417"/>
      <c r="BO931" s="1418"/>
      <c r="BP931" s="1419"/>
      <c r="BQ931" s="1418"/>
      <c r="BR931" s="1419"/>
      <c r="BS931" s="1419"/>
      <c r="BT931" s="1125"/>
      <c r="BU931" s="1125"/>
      <c r="BV931" s="1125"/>
      <c r="BW931" s="1125"/>
      <c r="BX931" s="1125"/>
      <c r="BY931" s="1125"/>
      <c r="BZ931" s="1125"/>
      <c r="CA931" s="1125"/>
      <c r="CB931" s="1125"/>
      <c r="CC931" s="1125"/>
      <c r="CD931" s="1125"/>
      <c r="CE931" s="1125"/>
      <c r="CF931" s="1125"/>
      <c r="CG931" s="1125"/>
      <c r="CH931" s="1125"/>
      <c r="CI931" s="1125"/>
      <c r="CJ931" s="1125"/>
      <c r="CK931" s="1125"/>
      <c r="CL931" s="1125"/>
      <c r="CM931" s="1125"/>
      <c r="CN931" s="1125"/>
      <c r="CO931" s="1125"/>
      <c r="CP931" s="1125"/>
      <c r="CQ931" s="1125"/>
      <c r="CR931" s="1125"/>
      <c r="CS931" s="1125"/>
      <c r="CT931" s="1125"/>
      <c r="CU931" s="1125"/>
      <c r="CV931" s="1125"/>
      <c r="CW931" s="1125"/>
      <c r="CX931" s="1125"/>
      <c r="CY931" s="1125"/>
      <c r="CZ931" s="1125"/>
      <c r="DA931" s="1125"/>
      <c r="DB931" s="1125"/>
      <c r="DC931" s="1125"/>
      <c r="DD931" s="1125"/>
      <c r="DE931" s="1125"/>
      <c r="DF931" s="1125"/>
      <c r="DG931" s="1125"/>
      <c r="DH931" s="1125"/>
      <c r="DI931" s="1125"/>
      <c r="DJ931" s="1125"/>
      <c r="DK931" s="1125"/>
      <c r="DL931" s="1125"/>
      <c r="DM931" s="1125"/>
      <c r="DN931" s="1125"/>
      <c r="DO931" s="1125"/>
      <c r="DP931" s="1125"/>
      <c r="DQ931" s="1125"/>
      <c r="DR931" s="1125"/>
      <c r="DS931" s="1125"/>
      <c r="DT931" s="1125"/>
      <c r="DU931" s="1125"/>
      <c r="DV931" s="1125"/>
      <c r="DW931" s="1125"/>
      <c r="DX931" s="1125"/>
      <c r="DY931" s="1125"/>
      <c r="DZ931" s="1125"/>
      <c r="EA931" s="1125"/>
      <c r="EB931" s="1125"/>
      <c r="EC931" s="1125"/>
      <c r="ED931" s="1125"/>
      <c r="EE931" s="1125"/>
      <c r="EF931" s="1125"/>
      <c r="EG931" s="1125"/>
      <c r="EH931" s="1125"/>
      <c r="EI931" s="1125"/>
      <c r="EJ931" s="1125"/>
      <c r="EK931" s="1125"/>
      <c r="EL931" s="1125"/>
      <c r="EM931" s="1125"/>
      <c r="EN931" s="1125"/>
      <c r="EO931" s="1125"/>
      <c r="EP931" s="1125"/>
      <c r="EQ931" s="1125"/>
      <c r="ER931" s="1125"/>
      <c r="ES931" s="1125"/>
      <c r="ET931" s="1125"/>
      <c r="EU931" s="1125"/>
      <c r="EV931" s="1125"/>
      <c r="EW931" s="1125"/>
      <c r="EX931" s="1125"/>
      <c r="EY931" s="1125"/>
      <c r="EZ931" s="1125"/>
      <c r="FA931" s="1125"/>
      <c r="FB931" s="1125"/>
      <c r="FC931" s="1125"/>
      <c r="FD931" s="1125"/>
      <c r="FE931" s="1125"/>
      <c r="FF931" s="1125"/>
      <c r="FG931" s="1125"/>
      <c r="FH931" s="1125"/>
      <c r="FI931" s="1125"/>
      <c r="FJ931" s="1125"/>
      <c r="FK931" s="1125"/>
      <c r="FL931" s="1125"/>
      <c r="FM931" s="1125"/>
      <c r="FN931" s="1125"/>
      <c r="FO931" s="1125"/>
      <c r="FP931" s="1125"/>
      <c r="FQ931" s="1125"/>
      <c r="FR931" s="1125"/>
      <c r="FS931" s="1125"/>
      <c r="FT931" s="1125"/>
      <c r="FU931" s="1125"/>
      <c r="FV931" s="1125"/>
      <c r="FW931" s="1125"/>
      <c r="FX931" s="1125"/>
      <c r="FY931" s="1125"/>
      <c r="FZ931" s="1125"/>
      <c r="GA931" s="1125"/>
      <c r="GB931" s="1125"/>
      <c r="GC931" s="1125"/>
      <c r="GD931" s="1125"/>
      <c r="GE931" s="1125"/>
      <c r="GF931" s="1125"/>
      <c r="GG931" s="1125"/>
      <c r="GH931" s="1125"/>
      <c r="GI931" s="1125"/>
      <c r="GJ931" s="1125"/>
      <c r="GK931" s="1125"/>
      <c r="GL931" s="1125"/>
      <c r="GM931" s="1125"/>
      <c r="GN931" s="1125"/>
      <c r="GO931" s="1125"/>
      <c r="GP931" s="1125"/>
      <c r="GQ931" s="1125"/>
      <c r="GR931" s="1125"/>
      <c r="GS931" s="1125"/>
      <c r="GT931" s="1125"/>
      <c r="GU931" s="1125"/>
    </row>
    <row r="932" spans="1:203" s="1426" customFormat="1" ht="14.25" customHeight="1" x14ac:dyDescent="0.2">
      <c r="A932" s="1415"/>
      <c r="C932" s="1427"/>
      <c r="D932" s="1417"/>
      <c r="E932" s="1418"/>
      <c r="F932" s="1419"/>
      <c r="G932" s="1418"/>
      <c r="H932" s="1419"/>
      <c r="I932" s="1419"/>
      <c r="J932" s="1419"/>
      <c r="K932" s="1417"/>
      <c r="L932" s="1420"/>
      <c r="M932" s="1417"/>
      <c r="N932" s="1420"/>
      <c r="O932" s="1417"/>
      <c r="P932" s="1417"/>
      <c r="Q932" s="1417"/>
      <c r="R932" s="1420"/>
      <c r="S932" s="1417"/>
      <c r="T932" s="1420"/>
      <c r="U932" s="1417"/>
      <c r="V932" s="1417"/>
      <c r="W932" s="1417"/>
      <c r="X932" s="1420"/>
      <c r="Y932" s="1417"/>
      <c r="Z932" s="1420"/>
      <c r="AA932" s="1417"/>
      <c r="AB932" s="1417"/>
      <c r="AC932" s="1417"/>
      <c r="AD932" s="1420"/>
      <c r="AE932" s="1417"/>
      <c r="AF932" s="1420"/>
      <c r="AG932" s="1417"/>
      <c r="AH932" s="1417"/>
      <c r="AI932" s="1417"/>
      <c r="AJ932" s="1420"/>
      <c r="AK932" s="1417"/>
      <c r="AL932" s="1420"/>
      <c r="AM932" s="1417"/>
      <c r="AN932" s="1417"/>
      <c r="AO932" s="1417"/>
      <c r="AP932" s="1420"/>
      <c r="AQ932" s="1417"/>
      <c r="AR932" s="1420"/>
      <c r="AS932" s="1417"/>
      <c r="AT932" s="1417"/>
      <c r="AU932" s="1417"/>
      <c r="AV932" s="1420"/>
      <c r="AW932" s="1417"/>
      <c r="AX932" s="1420"/>
      <c r="AY932" s="1417"/>
      <c r="AZ932" s="1417"/>
      <c r="BA932" s="1417"/>
      <c r="BB932" s="1418"/>
      <c r="BC932" s="1419"/>
      <c r="BD932" s="1418"/>
      <c r="BE932" s="1419"/>
      <c r="BF932" s="1419"/>
      <c r="BG932" s="1419"/>
      <c r="BH932" s="1417"/>
      <c r="BI932" s="1418"/>
      <c r="BJ932" s="1419"/>
      <c r="BK932" s="1418"/>
      <c r="BL932" s="1419"/>
      <c r="BM932" s="1419"/>
      <c r="BN932" s="1417"/>
      <c r="BO932" s="1418"/>
      <c r="BP932" s="1419"/>
      <c r="BQ932" s="1418"/>
      <c r="BR932" s="1419"/>
      <c r="BS932" s="1419"/>
      <c r="BT932" s="1125"/>
      <c r="BU932" s="1125"/>
      <c r="BV932" s="1125"/>
      <c r="BW932" s="1125"/>
      <c r="BX932" s="1125"/>
      <c r="BY932" s="1125"/>
      <c r="BZ932" s="1125"/>
      <c r="CA932" s="1125"/>
      <c r="CB932" s="1125"/>
      <c r="CC932" s="1125"/>
      <c r="CD932" s="1125"/>
      <c r="CE932" s="1125"/>
      <c r="CF932" s="1125"/>
      <c r="CG932" s="1125"/>
      <c r="CH932" s="1125"/>
      <c r="CI932" s="1125"/>
      <c r="CJ932" s="1125"/>
      <c r="CK932" s="1125"/>
      <c r="CL932" s="1125"/>
      <c r="CM932" s="1125"/>
      <c r="CN932" s="1125"/>
      <c r="CO932" s="1125"/>
      <c r="CP932" s="1125"/>
      <c r="CQ932" s="1125"/>
      <c r="CR932" s="1125"/>
      <c r="CS932" s="1125"/>
      <c r="CT932" s="1125"/>
      <c r="CU932" s="1125"/>
      <c r="CV932" s="1125"/>
      <c r="CW932" s="1125"/>
      <c r="CX932" s="1125"/>
      <c r="CY932" s="1125"/>
      <c r="CZ932" s="1125"/>
      <c r="DA932" s="1125"/>
      <c r="DB932" s="1125"/>
      <c r="DC932" s="1125"/>
      <c r="DD932" s="1125"/>
      <c r="DE932" s="1125"/>
      <c r="DF932" s="1125"/>
      <c r="DG932" s="1125"/>
      <c r="DH932" s="1125"/>
      <c r="DI932" s="1125"/>
      <c r="DJ932" s="1125"/>
      <c r="DK932" s="1125"/>
      <c r="DL932" s="1125"/>
      <c r="DM932" s="1125"/>
      <c r="DN932" s="1125"/>
      <c r="DO932" s="1125"/>
      <c r="DP932" s="1125"/>
      <c r="DQ932" s="1125"/>
      <c r="DR932" s="1125"/>
      <c r="DS932" s="1125"/>
      <c r="DT932" s="1125"/>
      <c r="DU932" s="1125"/>
      <c r="DV932" s="1125"/>
      <c r="DW932" s="1125"/>
      <c r="DX932" s="1125"/>
      <c r="DY932" s="1125"/>
      <c r="DZ932" s="1125"/>
      <c r="EA932" s="1125"/>
      <c r="EB932" s="1125"/>
      <c r="EC932" s="1125"/>
      <c r="ED932" s="1125"/>
      <c r="EE932" s="1125"/>
      <c r="EF932" s="1125"/>
      <c r="EG932" s="1125"/>
      <c r="EH932" s="1125"/>
      <c r="EI932" s="1125"/>
      <c r="EJ932" s="1125"/>
      <c r="EK932" s="1125"/>
      <c r="EL932" s="1125"/>
      <c r="EM932" s="1125"/>
      <c r="EN932" s="1125"/>
      <c r="EO932" s="1125"/>
      <c r="EP932" s="1125"/>
      <c r="EQ932" s="1125"/>
      <c r="ER932" s="1125"/>
      <c r="ES932" s="1125"/>
      <c r="ET932" s="1125"/>
      <c r="EU932" s="1125"/>
      <c r="EV932" s="1125"/>
      <c r="EW932" s="1125"/>
      <c r="EX932" s="1125"/>
      <c r="EY932" s="1125"/>
      <c r="EZ932" s="1125"/>
      <c r="FA932" s="1125"/>
      <c r="FB932" s="1125"/>
      <c r="FC932" s="1125"/>
      <c r="FD932" s="1125"/>
      <c r="FE932" s="1125"/>
      <c r="FF932" s="1125"/>
      <c r="FG932" s="1125"/>
      <c r="FH932" s="1125"/>
      <c r="FI932" s="1125"/>
      <c r="FJ932" s="1125"/>
      <c r="FK932" s="1125"/>
      <c r="FL932" s="1125"/>
      <c r="FM932" s="1125"/>
      <c r="FN932" s="1125"/>
      <c r="FO932" s="1125"/>
      <c r="FP932" s="1125"/>
      <c r="FQ932" s="1125"/>
      <c r="FR932" s="1125"/>
      <c r="FS932" s="1125"/>
      <c r="FT932" s="1125"/>
      <c r="FU932" s="1125"/>
      <c r="FV932" s="1125"/>
      <c r="FW932" s="1125"/>
      <c r="FX932" s="1125"/>
      <c r="FY932" s="1125"/>
      <c r="FZ932" s="1125"/>
      <c r="GA932" s="1125"/>
      <c r="GB932" s="1125"/>
      <c r="GC932" s="1125"/>
      <c r="GD932" s="1125"/>
      <c r="GE932" s="1125"/>
      <c r="GF932" s="1125"/>
      <c r="GG932" s="1125"/>
      <c r="GH932" s="1125"/>
      <c r="GI932" s="1125"/>
      <c r="GJ932" s="1125"/>
      <c r="GK932" s="1125"/>
      <c r="GL932" s="1125"/>
      <c r="GM932" s="1125"/>
      <c r="GN932" s="1125"/>
      <c r="GO932" s="1125"/>
      <c r="GP932" s="1125"/>
      <c r="GQ932" s="1125"/>
      <c r="GR932" s="1125"/>
      <c r="GS932" s="1125"/>
      <c r="GT932" s="1125"/>
      <c r="GU932" s="1125"/>
    </row>
    <row r="933" spans="1:203" s="1426" customFormat="1" ht="14.25" customHeight="1" x14ac:dyDescent="0.2">
      <c r="A933" s="1415"/>
      <c r="C933" s="1427"/>
      <c r="D933" s="1417"/>
      <c r="E933" s="1418"/>
      <c r="F933" s="1419"/>
      <c r="G933" s="1418"/>
      <c r="H933" s="1419"/>
      <c r="I933" s="1419"/>
      <c r="J933" s="1419"/>
      <c r="K933" s="1417"/>
      <c r="L933" s="1420"/>
      <c r="M933" s="1417"/>
      <c r="N933" s="1420"/>
      <c r="O933" s="1417"/>
      <c r="P933" s="1417"/>
      <c r="Q933" s="1417"/>
      <c r="R933" s="1420"/>
      <c r="S933" s="1417"/>
      <c r="T933" s="1420"/>
      <c r="U933" s="1417"/>
      <c r="V933" s="1417"/>
      <c r="W933" s="1417"/>
      <c r="X933" s="1420"/>
      <c r="Y933" s="1417"/>
      <c r="Z933" s="1420"/>
      <c r="AA933" s="1417"/>
      <c r="AB933" s="1417"/>
      <c r="AC933" s="1417"/>
      <c r="AD933" s="1420"/>
      <c r="AE933" s="1417"/>
      <c r="AF933" s="1420"/>
      <c r="AG933" s="1417"/>
      <c r="AH933" s="1417"/>
      <c r="AI933" s="1417"/>
      <c r="AJ933" s="1420"/>
      <c r="AK933" s="1417"/>
      <c r="AL933" s="1420"/>
      <c r="AM933" s="1417"/>
      <c r="AN933" s="1417"/>
      <c r="AO933" s="1417"/>
      <c r="AP933" s="1420"/>
      <c r="AQ933" s="1417"/>
      <c r="AR933" s="1420"/>
      <c r="AS933" s="1417"/>
      <c r="AT933" s="1417"/>
      <c r="AU933" s="1417"/>
      <c r="AV933" s="1420"/>
      <c r="AW933" s="1417"/>
      <c r="AX933" s="1420"/>
      <c r="AY933" s="1417"/>
      <c r="AZ933" s="1417"/>
      <c r="BA933" s="1417"/>
      <c r="BB933" s="1418"/>
      <c r="BC933" s="1419"/>
      <c r="BD933" s="1418"/>
      <c r="BE933" s="1419"/>
      <c r="BF933" s="1419"/>
      <c r="BG933" s="1419"/>
      <c r="BH933" s="1417"/>
      <c r="BI933" s="1418"/>
      <c r="BJ933" s="1419"/>
      <c r="BK933" s="1418"/>
      <c r="BL933" s="1419"/>
      <c r="BM933" s="1419"/>
      <c r="BN933" s="1417"/>
      <c r="BO933" s="1418"/>
      <c r="BP933" s="1419"/>
      <c r="BQ933" s="1418"/>
      <c r="BR933" s="1419"/>
      <c r="BS933" s="1419"/>
      <c r="BT933" s="1125"/>
      <c r="BU933" s="1125"/>
      <c r="BV933" s="1125"/>
      <c r="BW933" s="1125"/>
      <c r="BX933" s="1125"/>
      <c r="BY933" s="1125"/>
      <c r="BZ933" s="1125"/>
      <c r="CA933" s="1125"/>
      <c r="CB933" s="1125"/>
      <c r="CC933" s="1125"/>
      <c r="CD933" s="1125"/>
      <c r="CE933" s="1125"/>
      <c r="CF933" s="1125"/>
      <c r="CG933" s="1125"/>
      <c r="CH933" s="1125"/>
      <c r="CI933" s="1125"/>
      <c r="CJ933" s="1125"/>
      <c r="CK933" s="1125"/>
      <c r="CL933" s="1125"/>
      <c r="CM933" s="1125"/>
      <c r="CN933" s="1125"/>
      <c r="CO933" s="1125"/>
      <c r="CP933" s="1125"/>
      <c r="CQ933" s="1125"/>
      <c r="CR933" s="1125"/>
      <c r="CS933" s="1125"/>
      <c r="CT933" s="1125"/>
      <c r="CU933" s="1125"/>
      <c r="CV933" s="1125"/>
      <c r="CW933" s="1125"/>
      <c r="CX933" s="1125"/>
      <c r="CY933" s="1125"/>
      <c r="CZ933" s="1125"/>
      <c r="DA933" s="1125"/>
      <c r="DB933" s="1125"/>
      <c r="DC933" s="1125"/>
      <c r="DD933" s="1125"/>
      <c r="DE933" s="1125"/>
      <c r="DF933" s="1125"/>
      <c r="DG933" s="1125"/>
      <c r="DH933" s="1125"/>
      <c r="DI933" s="1125"/>
      <c r="DJ933" s="1125"/>
      <c r="DK933" s="1125"/>
      <c r="DL933" s="1125"/>
      <c r="DM933" s="1125"/>
      <c r="DN933" s="1125"/>
      <c r="DO933" s="1125"/>
      <c r="DP933" s="1125"/>
      <c r="DQ933" s="1125"/>
      <c r="DR933" s="1125"/>
      <c r="DS933" s="1125"/>
      <c r="DT933" s="1125"/>
      <c r="DU933" s="1125"/>
      <c r="DV933" s="1125"/>
      <c r="DW933" s="1125"/>
      <c r="DX933" s="1125"/>
      <c r="DY933" s="1125"/>
      <c r="DZ933" s="1125"/>
      <c r="EA933" s="1125"/>
      <c r="EB933" s="1125"/>
      <c r="EC933" s="1125"/>
      <c r="ED933" s="1125"/>
      <c r="EE933" s="1125"/>
      <c r="EF933" s="1125"/>
      <c r="EG933" s="1125"/>
      <c r="EH933" s="1125"/>
      <c r="EI933" s="1125"/>
      <c r="EJ933" s="1125"/>
      <c r="EK933" s="1125"/>
      <c r="EL933" s="1125"/>
      <c r="EM933" s="1125"/>
      <c r="EN933" s="1125"/>
      <c r="EO933" s="1125"/>
      <c r="EP933" s="1125"/>
      <c r="EQ933" s="1125"/>
      <c r="ER933" s="1125"/>
      <c r="ES933" s="1125"/>
      <c r="ET933" s="1125"/>
      <c r="EU933" s="1125"/>
      <c r="EV933" s="1125"/>
      <c r="EW933" s="1125"/>
      <c r="EX933" s="1125"/>
      <c r="EY933" s="1125"/>
      <c r="EZ933" s="1125"/>
      <c r="FA933" s="1125"/>
      <c r="FB933" s="1125"/>
      <c r="FC933" s="1125"/>
      <c r="FD933" s="1125"/>
      <c r="FE933" s="1125"/>
      <c r="FF933" s="1125"/>
      <c r="FG933" s="1125"/>
      <c r="FH933" s="1125"/>
      <c r="FI933" s="1125"/>
      <c r="FJ933" s="1125"/>
      <c r="FK933" s="1125"/>
      <c r="FL933" s="1125"/>
      <c r="FM933" s="1125"/>
      <c r="FN933" s="1125"/>
      <c r="FO933" s="1125"/>
      <c r="FP933" s="1125"/>
      <c r="FQ933" s="1125"/>
      <c r="FR933" s="1125"/>
      <c r="FS933" s="1125"/>
      <c r="FT933" s="1125"/>
      <c r="FU933" s="1125"/>
      <c r="FV933" s="1125"/>
      <c r="FW933" s="1125"/>
      <c r="FX933" s="1125"/>
      <c r="FY933" s="1125"/>
      <c r="FZ933" s="1125"/>
      <c r="GA933" s="1125"/>
      <c r="GB933" s="1125"/>
      <c r="GC933" s="1125"/>
      <c r="GD933" s="1125"/>
      <c r="GE933" s="1125"/>
      <c r="GF933" s="1125"/>
      <c r="GG933" s="1125"/>
      <c r="GH933" s="1125"/>
      <c r="GI933" s="1125"/>
      <c r="GJ933" s="1125"/>
      <c r="GK933" s="1125"/>
      <c r="GL933" s="1125"/>
      <c r="GM933" s="1125"/>
      <c r="GN933" s="1125"/>
      <c r="GO933" s="1125"/>
      <c r="GP933" s="1125"/>
      <c r="GQ933" s="1125"/>
      <c r="GR933" s="1125"/>
      <c r="GS933" s="1125"/>
      <c r="GT933" s="1125"/>
      <c r="GU933" s="1125"/>
    </row>
    <row r="934" spans="1:203" s="1426" customFormat="1" ht="14.25" customHeight="1" x14ac:dyDescent="0.2">
      <c r="A934" s="1415"/>
      <c r="C934" s="1427"/>
      <c r="D934" s="1417"/>
      <c r="E934" s="1418"/>
      <c r="F934" s="1419"/>
      <c r="G934" s="1418"/>
      <c r="H934" s="1419"/>
      <c r="I934" s="1419"/>
      <c r="J934" s="1419"/>
      <c r="K934" s="1417"/>
      <c r="L934" s="1420"/>
      <c r="M934" s="1417"/>
      <c r="N934" s="1420"/>
      <c r="O934" s="1417"/>
      <c r="P934" s="1417"/>
      <c r="Q934" s="1417"/>
      <c r="R934" s="1420"/>
      <c r="S934" s="1417"/>
      <c r="T934" s="1420"/>
      <c r="U934" s="1417"/>
      <c r="V934" s="1417"/>
      <c r="W934" s="1417"/>
      <c r="X934" s="1420"/>
      <c r="Y934" s="1417"/>
      <c r="Z934" s="1420"/>
      <c r="AA934" s="1417"/>
      <c r="AB934" s="1417"/>
      <c r="AC934" s="1417"/>
      <c r="AD934" s="1420"/>
      <c r="AE934" s="1417"/>
      <c r="AF934" s="1420"/>
      <c r="AG934" s="1417"/>
      <c r="AH934" s="1417"/>
      <c r="AI934" s="1417"/>
      <c r="AJ934" s="1420"/>
      <c r="AK934" s="1417"/>
      <c r="AL934" s="1420"/>
      <c r="AM934" s="1417"/>
      <c r="AN934" s="1417"/>
      <c r="AO934" s="1417"/>
      <c r="AP934" s="1420"/>
      <c r="AQ934" s="1417"/>
      <c r="AR934" s="1420"/>
      <c r="AS934" s="1417"/>
      <c r="AT934" s="1417"/>
      <c r="AU934" s="1417"/>
      <c r="AV934" s="1420"/>
      <c r="AW934" s="1417"/>
      <c r="AX934" s="1420"/>
      <c r="AY934" s="1417"/>
      <c r="AZ934" s="1417"/>
      <c r="BA934" s="1417"/>
      <c r="BB934" s="1418"/>
      <c r="BC934" s="1419"/>
      <c r="BD934" s="1418"/>
      <c r="BE934" s="1419"/>
      <c r="BF934" s="1419"/>
      <c r="BG934" s="1419"/>
      <c r="BH934" s="1417"/>
      <c r="BI934" s="1418"/>
      <c r="BJ934" s="1419"/>
      <c r="BK934" s="1418"/>
      <c r="BL934" s="1419"/>
      <c r="BM934" s="1419"/>
      <c r="BN934" s="1417"/>
      <c r="BO934" s="1418"/>
      <c r="BP934" s="1419"/>
      <c r="BQ934" s="1418"/>
      <c r="BR934" s="1419"/>
      <c r="BS934" s="1419"/>
      <c r="BT934" s="1125"/>
      <c r="BU934" s="1125"/>
      <c r="BV934" s="1125"/>
      <c r="BW934" s="1125"/>
      <c r="BX934" s="1125"/>
      <c r="BY934" s="1125"/>
      <c r="BZ934" s="1125"/>
      <c r="CA934" s="1125"/>
      <c r="CB934" s="1125"/>
      <c r="CC934" s="1125"/>
      <c r="CD934" s="1125"/>
      <c r="CE934" s="1125"/>
      <c r="CF934" s="1125"/>
      <c r="CG934" s="1125"/>
      <c r="CH934" s="1125"/>
      <c r="CI934" s="1125"/>
      <c r="CJ934" s="1125"/>
      <c r="CK934" s="1125"/>
      <c r="CL934" s="1125"/>
      <c r="CM934" s="1125"/>
      <c r="CN934" s="1125"/>
      <c r="CO934" s="1125"/>
      <c r="CP934" s="1125"/>
      <c r="CQ934" s="1125"/>
      <c r="CR934" s="1125"/>
      <c r="CS934" s="1125"/>
      <c r="CT934" s="1125"/>
      <c r="CU934" s="1125"/>
      <c r="CV934" s="1125"/>
      <c r="CW934" s="1125"/>
      <c r="CX934" s="1125"/>
      <c r="CY934" s="1125"/>
      <c r="CZ934" s="1125"/>
      <c r="DA934" s="1125"/>
      <c r="DB934" s="1125"/>
      <c r="DC934" s="1125"/>
      <c r="DD934" s="1125"/>
      <c r="DE934" s="1125"/>
      <c r="DF934" s="1125"/>
      <c r="DG934" s="1125"/>
      <c r="DH934" s="1125"/>
      <c r="DI934" s="1125"/>
      <c r="DJ934" s="1125"/>
      <c r="DK934" s="1125"/>
      <c r="DL934" s="1125"/>
      <c r="DM934" s="1125"/>
      <c r="DN934" s="1125"/>
      <c r="DO934" s="1125"/>
      <c r="DP934" s="1125"/>
      <c r="DQ934" s="1125"/>
      <c r="DR934" s="1125"/>
      <c r="DS934" s="1125"/>
      <c r="DT934" s="1125"/>
      <c r="DU934" s="1125"/>
      <c r="DV934" s="1125"/>
      <c r="DW934" s="1125"/>
      <c r="DX934" s="1125"/>
      <c r="DY934" s="1125"/>
      <c r="DZ934" s="1125"/>
      <c r="EA934" s="1125"/>
      <c r="EB934" s="1125"/>
      <c r="EC934" s="1125"/>
      <c r="ED934" s="1125"/>
      <c r="EE934" s="1125"/>
      <c r="EF934" s="1125"/>
      <c r="EG934" s="1125"/>
      <c r="EH934" s="1125"/>
      <c r="EI934" s="1125"/>
      <c r="EJ934" s="1125"/>
      <c r="EK934" s="1125"/>
      <c r="EL934" s="1125"/>
      <c r="EM934" s="1125"/>
      <c r="EN934" s="1125"/>
      <c r="EO934" s="1125"/>
      <c r="EP934" s="1125"/>
      <c r="EQ934" s="1125"/>
      <c r="ER934" s="1125"/>
      <c r="ES934" s="1125"/>
      <c r="ET934" s="1125"/>
      <c r="EU934" s="1125"/>
      <c r="EV934" s="1125"/>
      <c r="EW934" s="1125"/>
      <c r="EX934" s="1125"/>
      <c r="EY934" s="1125"/>
      <c r="EZ934" s="1125"/>
      <c r="FA934" s="1125"/>
      <c r="FB934" s="1125"/>
      <c r="FC934" s="1125"/>
      <c r="FD934" s="1125"/>
      <c r="FE934" s="1125"/>
      <c r="FF934" s="1125"/>
      <c r="FG934" s="1125"/>
      <c r="FH934" s="1125"/>
      <c r="FI934" s="1125"/>
      <c r="FJ934" s="1125"/>
      <c r="FK934" s="1125"/>
      <c r="FL934" s="1125"/>
      <c r="FM934" s="1125"/>
      <c r="FN934" s="1125"/>
      <c r="FO934" s="1125"/>
      <c r="FP934" s="1125"/>
      <c r="FQ934" s="1125"/>
      <c r="FR934" s="1125"/>
      <c r="FS934" s="1125"/>
      <c r="FT934" s="1125"/>
      <c r="FU934" s="1125"/>
      <c r="FV934" s="1125"/>
      <c r="FW934" s="1125"/>
      <c r="FX934" s="1125"/>
      <c r="FY934" s="1125"/>
      <c r="FZ934" s="1125"/>
      <c r="GA934" s="1125"/>
      <c r="GB934" s="1125"/>
      <c r="GC934" s="1125"/>
      <c r="GD934" s="1125"/>
      <c r="GE934" s="1125"/>
      <c r="GF934" s="1125"/>
      <c r="GG934" s="1125"/>
      <c r="GH934" s="1125"/>
      <c r="GI934" s="1125"/>
      <c r="GJ934" s="1125"/>
      <c r="GK934" s="1125"/>
      <c r="GL934" s="1125"/>
      <c r="GM934" s="1125"/>
      <c r="GN934" s="1125"/>
      <c r="GO934" s="1125"/>
      <c r="GP934" s="1125"/>
      <c r="GQ934" s="1125"/>
      <c r="GR934" s="1125"/>
      <c r="GS934" s="1125"/>
      <c r="GT934" s="1125"/>
      <c r="GU934" s="1125"/>
    </row>
    <row r="935" spans="1:203" s="1426" customFormat="1" ht="14.25" customHeight="1" x14ac:dyDescent="0.2">
      <c r="A935" s="1415"/>
      <c r="C935" s="1427"/>
      <c r="D935" s="1417"/>
      <c r="E935" s="1418"/>
      <c r="F935" s="1419"/>
      <c r="G935" s="1418"/>
      <c r="H935" s="1419"/>
      <c r="I935" s="1419"/>
      <c r="J935" s="1419"/>
      <c r="K935" s="1417"/>
      <c r="L935" s="1420"/>
      <c r="M935" s="1417"/>
      <c r="N935" s="1420"/>
      <c r="O935" s="1417"/>
      <c r="P935" s="1417"/>
      <c r="Q935" s="1417"/>
      <c r="R935" s="1420"/>
      <c r="S935" s="1417"/>
      <c r="T935" s="1420"/>
      <c r="U935" s="1417"/>
      <c r="V935" s="1417"/>
      <c r="W935" s="1417"/>
      <c r="X935" s="1420"/>
      <c r="Y935" s="1417"/>
      <c r="Z935" s="1420"/>
      <c r="AA935" s="1417"/>
      <c r="AB935" s="1417"/>
      <c r="AC935" s="1417"/>
      <c r="AD935" s="1420"/>
      <c r="AE935" s="1417"/>
      <c r="AF935" s="1420"/>
      <c r="AG935" s="1417"/>
      <c r="AH935" s="1417"/>
      <c r="AI935" s="1417"/>
      <c r="AJ935" s="1420"/>
      <c r="AK935" s="1417"/>
      <c r="AL935" s="1420"/>
      <c r="AM935" s="1417"/>
      <c r="AN935" s="1417"/>
      <c r="AO935" s="1417"/>
      <c r="AP935" s="1420"/>
      <c r="AQ935" s="1417"/>
      <c r="AR935" s="1420"/>
      <c r="AS935" s="1417"/>
      <c r="AT935" s="1417"/>
      <c r="AU935" s="1417"/>
      <c r="AV935" s="1420"/>
      <c r="AW935" s="1417"/>
      <c r="AX935" s="1420"/>
      <c r="AY935" s="1417"/>
      <c r="AZ935" s="1417"/>
      <c r="BA935" s="1417"/>
      <c r="BB935" s="1418"/>
      <c r="BC935" s="1419"/>
      <c r="BD935" s="1418"/>
      <c r="BE935" s="1419"/>
      <c r="BF935" s="1419"/>
      <c r="BG935" s="1419"/>
      <c r="BH935" s="1417"/>
      <c r="BI935" s="1418"/>
      <c r="BJ935" s="1419"/>
      <c r="BK935" s="1418"/>
      <c r="BL935" s="1419"/>
      <c r="BM935" s="1419"/>
      <c r="BN935" s="1417"/>
      <c r="BO935" s="1418"/>
      <c r="BP935" s="1419"/>
      <c r="BQ935" s="1418"/>
      <c r="BR935" s="1419"/>
      <c r="BS935" s="1419"/>
      <c r="BT935" s="1125"/>
      <c r="BU935" s="1125"/>
      <c r="BV935" s="1125"/>
      <c r="BW935" s="1125"/>
      <c r="BX935" s="1125"/>
      <c r="BY935" s="1125"/>
      <c r="BZ935" s="1125"/>
      <c r="CA935" s="1125"/>
      <c r="CB935" s="1125"/>
      <c r="CC935" s="1125"/>
      <c r="CD935" s="1125"/>
      <c r="CE935" s="1125"/>
      <c r="CF935" s="1125"/>
      <c r="CG935" s="1125"/>
      <c r="CH935" s="1125"/>
      <c r="CI935" s="1125"/>
      <c r="CJ935" s="1125"/>
      <c r="CK935" s="1125"/>
      <c r="CL935" s="1125"/>
      <c r="CM935" s="1125"/>
      <c r="CN935" s="1125"/>
      <c r="CO935" s="1125"/>
      <c r="CP935" s="1125"/>
      <c r="CQ935" s="1125"/>
      <c r="CR935" s="1125"/>
      <c r="CS935" s="1125"/>
      <c r="CT935" s="1125"/>
      <c r="CU935" s="1125"/>
      <c r="CV935" s="1125"/>
      <c r="CW935" s="1125"/>
      <c r="CX935" s="1125"/>
      <c r="CY935" s="1125"/>
      <c r="CZ935" s="1125"/>
      <c r="DA935" s="1125"/>
      <c r="DB935" s="1125"/>
      <c r="DC935" s="1125"/>
      <c r="DD935" s="1125"/>
      <c r="DE935" s="1125"/>
      <c r="DF935" s="1125"/>
      <c r="DG935" s="1125"/>
      <c r="DH935" s="1125"/>
      <c r="DI935" s="1125"/>
      <c r="DJ935" s="1125"/>
      <c r="DK935" s="1125"/>
      <c r="DL935" s="1125"/>
      <c r="DM935" s="1125"/>
      <c r="DN935" s="1125"/>
      <c r="DO935" s="1125"/>
      <c r="DP935" s="1125"/>
      <c r="DQ935" s="1125"/>
      <c r="DR935" s="1125"/>
      <c r="DS935" s="1125"/>
      <c r="DT935" s="1125"/>
      <c r="DU935" s="1125"/>
      <c r="DV935" s="1125"/>
      <c r="DW935" s="1125"/>
      <c r="DX935" s="1125"/>
      <c r="DY935" s="1125"/>
      <c r="DZ935" s="1125"/>
      <c r="EA935" s="1125"/>
      <c r="EB935" s="1125"/>
      <c r="EC935" s="1125"/>
      <c r="ED935" s="1125"/>
      <c r="EE935" s="1125"/>
      <c r="EF935" s="1125"/>
      <c r="EG935" s="1125"/>
      <c r="EH935" s="1125"/>
      <c r="EI935" s="1125"/>
      <c r="EJ935" s="1125"/>
      <c r="EK935" s="1125"/>
      <c r="EL935" s="1125"/>
      <c r="EM935" s="1125"/>
      <c r="EN935" s="1125"/>
      <c r="EO935" s="1125"/>
      <c r="EP935" s="1125"/>
      <c r="EQ935" s="1125"/>
      <c r="ER935" s="1125"/>
      <c r="ES935" s="1125"/>
      <c r="ET935" s="1125"/>
      <c r="EU935" s="1125"/>
      <c r="EV935" s="1125"/>
      <c r="EW935" s="1125"/>
      <c r="EX935" s="1125"/>
      <c r="EY935" s="1125"/>
      <c r="EZ935" s="1125"/>
      <c r="FA935" s="1125"/>
      <c r="FB935" s="1125"/>
      <c r="FC935" s="1125"/>
      <c r="FD935" s="1125"/>
      <c r="FE935" s="1125"/>
      <c r="FF935" s="1125"/>
      <c r="FG935" s="1125"/>
      <c r="FH935" s="1125"/>
      <c r="FI935" s="1125"/>
      <c r="FJ935" s="1125"/>
      <c r="FK935" s="1125"/>
      <c r="FL935" s="1125"/>
      <c r="FM935" s="1125"/>
      <c r="FN935" s="1125"/>
      <c r="FO935" s="1125"/>
      <c r="FP935" s="1125"/>
      <c r="FQ935" s="1125"/>
      <c r="FR935" s="1125"/>
      <c r="FS935" s="1125"/>
      <c r="FT935" s="1125"/>
      <c r="FU935" s="1125"/>
      <c r="FV935" s="1125"/>
      <c r="FW935" s="1125"/>
      <c r="FX935" s="1125"/>
      <c r="FY935" s="1125"/>
      <c r="FZ935" s="1125"/>
      <c r="GA935" s="1125"/>
      <c r="GB935" s="1125"/>
      <c r="GC935" s="1125"/>
      <c r="GD935" s="1125"/>
      <c r="GE935" s="1125"/>
      <c r="GF935" s="1125"/>
      <c r="GG935" s="1125"/>
      <c r="GH935" s="1125"/>
      <c r="GI935" s="1125"/>
      <c r="GJ935" s="1125"/>
      <c r="GK935" s="1125"/>
      <c r="GL935" s="1125"/>
      <c r="GM935" s="1125"/>
      <c r="GN935" s="1125"/>
      <c r="GO935" s="1125"/>
      <c r="GP935" s="1125"/>
      <c r="GQ935" s="1125"/>
      <c r="GR935" s="1125"/>
      <c r="GS935" s="1125"/>
      <c r="GT935" s="1125"/>
      <c r="GU935" s="1125"/>
    </row>
    <row r="936" spans="1:203" s="1426" customFormat="1" ht="14.25" customHeight="1" x14ac:dyDescent="0.2">
      <c r="A936" s="1415"/>
      <c r="C936" s="1427"/>
      <c r="D936" s="1417"/>
      <c r="E936" s="1418"/>
      <c r="F936" s="1419"/>
      <c r="G936" s="1418"/>
      <c r="H936" s="1419"/>
      <c r="I936" s="1419"/>
      <c r="J936" s="1419"/>
      <c r="K936" s="1417"/>
      <c r="L936" s="1420"/>
      <c r="M936" s="1417"/>
      <c r="N936" s="1420"/>
      <c r="O936" s="1417"/>
      <c r="P936" s="1417"/>
      <c r="Q936" s="1417"/>
      <c r="R936" s="1420"/>
      <c r="S936" s="1417"/>
      <c r="T936" s="1420"/>
      <c r="U936" s="1417"/>
      <c r="V936" s="1417"/>
      <c r="W936" s="1417"/>
      <c r="X936" s="1420"/>
      <c r="Y936" s="1417"/>
      <c r="Z936" s="1420"/>
      <c r="AA936" s="1417"/>
      <c r="AB936" s="1417"/>
      <c r="AC936" s="1417"/>
      <c r="AD936" s="1420"/>
      <c r="AE936" s="1417"/>
      <c r="AF936" s="1420"/>
      <c r="AG936" s="1417"/>
      <c r="AH936" s="1417"/>
      <c r="AI936" s="1417"/>
      <c r="AJ936" s="1420"/>
      <c r="AK936" s="1417"/>
      <c r="AL936" s="1420"/>
      <c r="AM936" s="1417"/>
      <c r="AN936" s="1417"/>
      <c r="AO936" s="1417"/>
      <c r="AP936" s="1420"/>
      <c r="AQ936" s="1417"/>
      <c r="AR936" s="1420"/>
      <c r="AS936" s="1417"/>
      <c r="AT936" s="1417"/>
      <c r="AU936" s="1417"/>
      <c r="AV936" s="1420"/>
      <c r="AW936" s="1417"/>
      <c r="AX936" s="1420"/>
      <c r="AY936" s="1417"/>
      <c r="AZ936" s="1417"/>
      <c r="BA936" s="1417"/>
      <c r="BB936" s="1418"/>
      <c r="BC936" s="1419"/>
      <c r="BD936" s="1418"/>
      <c r="BE936" s="1419"/>
      <c r="BF936" s="1419"/>
      <c r="BG936" s="1419"/>
      <c r="BH936" s="1417"/>
      <c r="BI936" s="1418"/>
      <c r="BJ936" s="1419"/>
      <c r="BK936" s="1418"/>
      <c r="BL936" s="1419"/>
      <c r="BM936" s="1419"/>
      <c r="BN936" s="1417"/>
      <c r="BO936" s="1418"/>
      <c r="BP936" s="1419"/>
      <c r="BQ936" s="1418"/>
      <c r="BR936" s="1419"/>
      <c r="BS936" s="1419"/>
      <c r="BT936" s="1125"/>
      <c r="BU936" s="1125"/>
      <c r="BV936" s="1125"/>
      <c r="BW936" s="1125"/>
      <c r="BX936" s="1125"/>
      <c r="BY936" s="1125"/>
      <c r="BZ936" s="1125"/>
      <c r="CA936" s="1125"/>
      <c r="CB936" s="1125"/>
      <c r="CC936" s="1125"/>
      <c r="CD936" s="1125"/>
      <c r="CE936" s="1125"/>
      <c r="CF936" s="1125"/>
      <c r="CG936" s="1125"/>
      <c r="CH936" s="1125"/>
      <c r="CI936" s="1125"/>
      <c r="CJ936" s="1125"/>
      <c r="CK936" s="1125"/>
      <c r="CL936" s="1125"/>
      <c r="CM936" s="1125"/>
      <c r="CN936" s="1125"/>
      <c r="CO936" s="1125"/>
      <c r="CP936" s="1125"/>
      <c r="CQ936" s="1125"/>
      <c r="CR936" s="1125"/>
      <c r="CS936" s="1125"/>
      <c r="CT936" s="1125"/>
      <c r="CU936" s="1125"/>
      <c r="CV936" s="1125"/>
      <c r="CW936" s="1125"/>
      <c r="CX936" s="1125"/>
      <c r="CY936" s="1125"/>
      <c r="CZ936" s="1125"/>
      <c r="DA936" s="1125"/>
      <c r="DB936" s="1125"/>
      <c r="DC936" s="1125"/>
      <c r="DD936" s="1125"/>
      <c r="DE936" s="1125"/>
      <c r="DF936" s="1125"/>
      <c r="DG936" s="1125"/>
      <c r="DH936" s="1125"/>
      <c r="DI936" s="1125"/>
      <c r="DJ936" s="1125"/>
      <c r="DK936" s="1125"/>
      <c r="DL936" s="1125"/>
      <c r="DM936" s="1125"/>
      <c r="DN936" s="1125"/>
      <c r="DO936" s="1125"/>
      <c r="DP936" s="1125"/>
      <c r="DQ936" s="1125"/>
      <c r="DR936" s="1125"/>
      <c r="DS936" s="1125"/>
      <c r="DT936" s="1125"/>
      <c r="DU936" s="1125"/>
      <c r="DV936" s="1125"/>
      <c r="DW936" s="1125"/>
      <c r="DX936" s="1125"/>
      <c r="DY936" s="1125"/>
      <c r="DZ936" s="1125"/>
      <c r="EA936" s="1125"/>
      <c r="EB936" s="1125"/>
      <c r="EC936" s="1125"/>
      <c r="ED936" s="1125"/>
      <c r="EE936" s="1125"/>
      <c r="EF936" s="1125"/>
      <c r="EG936" s="1125"/>
      <c r="EH936" s="1125"/>
      <c r="EI936" s="1125"/>
      <c r="EJ936" s="1125"/>
      <c r="EK936" s="1125"/>
      <c r="EL936" s="1125"/>
      <c r="EM936" s="1125"/>
      <c r="EN936" s="1125"/>
      <c r="EO936" s="1125"/>
      <c r="EP936" s="1125"/>
      <c r="EQ936" s="1125"/>
      <c r="ER936" s="1125"/>
      <c r="ES936" s="1125"/>
      <c r="ET936" s="1125"/>
      <c r="EU936" s="1125"/>
      <c r="EV936" s="1125"/>
      <c r="EW936" s="1125"/>
      <c r="EX936" s="1125"/>
      <c r="EY936" s="1125"/>
      <c r="EZ936" s="1125"/>
      <c r="FA936" s="1125"/>
      <c r="FB936" s="1125"/>
      <c r="FC936" s="1125"/>
      <c r="FD936" s="1125"/>
      <c r="FE936" s="1125"/>
      <c r="FF936" s="1125"/>
      <c r="FG936" s="1125"/>
      <c r="FH936" s="1125"/>
      <c r="FI936" s="1125"/>
      <c r="FJ936" s="1125"/>
      <c r="FK936" s="1125"/>
      <c r="FL936" s="1125"/>
      <c r="FM936" s="1125"/>
      <c r="FN936" s="1125"/>
      <c r="FO936" s="1125"/>
      <c r="FP936" s="1125"/>
      <c r="FQ936" s="1125"/>
      <c r="FR936" s="1125"/>
      <c r="FS936" s="1125"/>
      <c r="FT936" s="1125"/>
      <c r="FU936" s="1125"/>
      <c r="FV936" s="1125"/>
      <c r="FW936" s="1125"/>
      <c r="FX936" s="1125"/>
      <c r="FY936" s="1125"/>
      <c r="FZ936" s="1125"/>
      <c r="GA936" s="1125"/>
      <c r="GB936" s="1125"/>
      <c r="GC936" s="1125"/>
      <c r="GD936" s="1125"/>
      <c r="GE936" s="1125"/>
      <c r="GF936" s="1125"/>
      <c r="GG936" s="1125"/>
      <c r="GH936" s="1125"/>
      <c r="GI936" s="1125"/>
      <c r="GJ936" s="1125"/>
      <c r="GK936" s="1125"/>
      <c r="GL936" s="1125"/>
      <c r="GM936" s="1125"/>
      <c r="GN936" s="1125"/>
      <c r="GO936" s="1125"/>
      <c r="GP936" s="1125"/>
      <c r="GQ936" s="1125"/>
      <c r="GR936" s="1125"/>
      <c r="GS936" s="1125"/>
      <c r="GT936" s="1125"/>
      <c r="GU936" s="1125"/>
    </row>
    <row r="937" spans="1:203" s="1426" customFormat="1" ht="14.25" customHeight="1" x14ac:dyDescent="0.2">
      <c r="A937" s="1415"/>
      <c r="C937" s="1427"/>
      <c r="D937" s="1417"/>
      <c r="E937" s="1418"/>
      <c r="F937" s="1419"/>
      <c r="G937" s="1418"/>
      <c r="H937" s="1419"/>
      <c r="I937" s="1419"/>
      <c r="J937" s="1419"/>
      <c r="K937" s="1417"/>
      <c r="L937" s="1420"/>
      <c r="M937" s="1417"/>
      <c r="N937" s="1420"/>
      <c r="O937" s="1417"/>
      <c r="P937" s="1417"/>
      <c r="Q937" s="1417"/>
      <c r="R937" s="1420"/>
      <c r="S937" s="1417"/>
      <c r="T937" s="1420"/>
      <c r="U937" s="1417"/>
      <c r="V937" s="1417"/>
      <c r="W937" s="1417"/>
      <c r="X937" s="1420"/>
      <c r="Y937" s="1417"/>
      <c r="Z937" s="1420"/>
      <c r="AA937" s="1417"/>
      <c r="AB937" s="1417"/>
      <c r="AC937" s="1417"/>
      <c r="AD937" s="1420"/>
      <c r="AE937" s="1417"/>
      <c r="AF937" s="1420"/>
      <c r="AG937" s="1417"/>
      <c r="AH937" s="1417"/>
      <c r="AI937" s="1417"/>
      <c r="AJ937" s="1420"/>
      <c r="AK937" s="1417"/>
      <c r="AL937" s="1420"/>
      <c r="AM937" s="1417"/>
      <c r="AN937" s="1417"/>
      <c r="AO937" s="1417"/>
      <c r="AP937" s="1420"/>
      <c r="AQ937" s="1417"/>
      <c r="AR937" s="1420"/>
      <c r="AS937" s="1417"/>
      <c r="AT937" s="1417"/>
      <c r="AU937" s="1417"/>
      <c r="AV937" s="1420"/>
      <c r="AW937" s="1417"/>
      <c r="AX937" s="1420"/>
      <c r="AY937" s="1417"/>
      <c r="AZ937" s="1417"/>
      <c r="BA937" s="1417"/>
      <c r="BB937" s="1418"/>
      <c r="BC937" s="1419"/>
      <c r="BD937" s="1418"/>
      <c r="BE937" s="1419"/>
      <c r="BF937" s="1419"/>
      <c r="BG937" s="1419"/>
      <c r="BH937" s="1417"/>
      <c r="BI937" s="1418"/>
      <c r="BJ937" s="1419"/>
      <c r="BK937" s="1418"/>
      <c r="BL937" s="1419"/>
      <c r="BM937" s="1419"/>
      <c r="BN937" s="1417"/>
      <c r="BO937" s="1418"/>
      <c r="BP937" s="1419"/>
      <c r="BQ937" s="1418"/>
      <c r="BR937" s="1419"/>
      <c r="BS937" s="1419"/>
      <c r="BT937" s="1125"/>
      <c r="BU937" s="1125"/>
      <c r="BV937" s="1125"/>
      <c r="BW937" s="1125"/>
      <c r="BX937" s="1125"/>
      <c r="BY937" s="1125"/>
      <c r="BZ937" s="1125"/>
      <c r="CA937" s="1125"/>
      <c r="CB937" s="1125"/>
      <c r="CC937" s="1125"/>
      <c r="CD937" s="1125"/>
      <c r="CE937" s="1125"/>
      <c r="CF937" s="1125"/>
      <c r="CG937" s="1125"/>
      <c r="CH937" s="1125"/>
      <c r="CI937" s="1125"/>
      <c r="CJ937" s="1125"/>
      <c r="CK937" s="1125"/>
      <c r="CL937" s="1125"/>
      <c r="CM937" s="1125"/>
      <c r="CN937" s="1125"/>
      <c r="CO937" s="1125"/>
      <c r="CP937" s="1125"/>
      <c r="CQ937" s="1125"/>
      <c r="CR937" s="1125"/>
      <c r="CS937" s="1125"/>
      <c r="CT937" s="1125"/>
      <c r="CU937" s="1125"/>
      <c r="CV937" s="1125"/>
      <c r="CW937" s="1125"/>
      <c r="CX937" s="1125"/>
      <c r="CY937" s="1125"/>
      <c r="CZ937" s="1125"/>
      <c r="DA937" s="1125"/>
      <c r="DB937" s="1125"/>
      <c r="DC937" s="1125"/>
      <c r="DD937" s="1125"/>
      <c r="DE937" s="1125"/>
      <c r="DF937" s="1125"/>
      <c r="DG937" s="1125"/>
      <c r="DH937" s="1125"/>
      <c r="DI937" s="1125"/>
      <c r="DJ937" s="1125"/>
      <c r="DK937" s="1125"/>
      <c r="DL937" s="1125"/>
      <c r="DM937" s="1125"/>
      <c r="DN937" s="1125"/>
      <c r="DO937" s="1125"/>
      <c r="DP937" s="1125"/>
      <c r="DQ937" s="1125"/>
      <c r="DR937" s="1125"/>
      <c r="DS937" s="1125"/>
      <c r="DT937" s="1125"/>
      <c r="DU937" s="1125"/>
      <c r="DV937" s="1125"/>
      <c r="DW937" s="1125"/>
      <c r="DX937" s="1125"/>
      <c r="DY937" s="1125"/>
      <c r="DZ937" s="1125"/>
      <c r="EA937" s="1125"/>
      <c r="EB937" s="1125"/>
      <c r="EC937" s="1125"/>
      <c r="ED937" s="1125"/>
      <c r="EE937" s="1125"/>
      <c r="EF937" s="1125"/>
      <c r="EG937" s="1125"/>
      <c r="EH937" s="1125"/>
      <c r="EI937" s="1125"/>
      <c r="EJ937" s="1125"/>
      <c r="EK937" s="1125"/>
      <c r="EL937" s="1125"/>
      <c r="EM937" s="1125"/>
      <c r="EN937" s="1125"/>
      <c r="EO937" s="1125"/>
      <c r="EP937" s="1125"/>
      <c r="EQ937" s="1125"/>
      <c r="ER937" s="1125"/>
      <c r="ES937" s="1125"/>
      <c r="ET937" s="1125"/>
      <c r="EU937" s="1125"/>
      <c r="EV937" s="1125"/>
      <c r="EW937" s="1125"/>
      <c r="EX937" s="1125"/>
      <c r="EY937" s="1125"/>
      <c r="EZ937" s="1125"/>
      <c r="FA937" s="1125"/>
      <c r="FB937" s="1125"/>
      <c r="FC937" s="1125"/>
      <c r="FD937" s="1125"/>
      <c r="FE937" s="1125"/>
      <c r="FF937" s="1125"/>
      <c r="FG937" s="1125"/>
      <c r="FH937" s="1125"/>
      <c r="FI937" s="1125"/>
      <c r="FJ937" s="1125"/>
      <c r="FK937" s="1125"/>
      <c r="FL937" s="1125"/>
      <c r="FM937" s="1125"/>
      <c r="FN937" s="1125"/>
      <c r="FO937" s="1125"/>
      <c r="FP937" s="1125"/>
      <c r="FQ937" s="1125"/>
      <c r="FR937" s="1125"/>
      <c r="FS937" s="1125"/>
      <c r="FT937" s="1125"/>
      <c r="FU937" s="1125"/>
      <c r="FV937" s="1125"/>
      <c r="FW937" s="1125"/>
      <c r="FX937" s="1125"/>
      <c r="FY937" s="1125"/>
      <c r="FZ937" s="1125"/>
      <c r="GA937" s="1125"/>
      <c r="GB937" s="1125"/>
      <c r="GC937" s="1125"/>
      <c r="GD937" s="1125"/>
      <c r="GE937" s="1125"/>
      <c r="GF937" s="1125"/>
      <c r="GG937" s="1125"/>
      <c r="GH937" s="1125"/>
      <c r="GI937" s="1125"/>
      <c r="GJ937" s="1125"/>
      <c r="GK937" s="1125"/>
      <c r="GL937" s="1125"/>
      <c r="GM937" s="1125"/>
      <c r="GN937" s="1125"/>
      <c r="GO937" s="1125"/>
      <c r="GP937" s="1125"/>
      <c r="GQ937" s="1125"/>
      <c r="GR937" s="1125"/>
      <c r="GS937" s="1125"/>
      <c r="GT937" s="1125"/>
      <c r="GU937" s="1125"/>
    </row>
    <row r="938" spans="1:203" s="1426" customFormat="1" ht="14.25" customHeight="1" x14ac:dyDescent="0.2">
      <c r="A938" s="1415"/>
      <c r="C938" s="1427"/>
      <c r="D938" s="1417"/>
      <c r="E938" s="1418"/>
      <c r="F938" s="1419"/>
      <c r="G938" s="1418"/>
      <c r="H938" s="1419"/>
      <c r="I938" s="1419"/>
      <c r="J938" s="1419"/>
      <c r="K938" s="1417"/>
      <c r="L938" s="1420"/>
      <c r="M938" s="1417"/>
      <c r="N938" s="1420"/>
      <c r="O938" s="1417"/>
      <c r="P938" s="1417"/>
      <c r="Q938" s="1417"/>
      <c r="R938" s="1420"/>
      <c r="S938" s="1417"/>
      <c r="T938" s="1420"/>
      <c r="U938" s="1417"/>
      <c r="V938" s="1417"/>
      <c r="W938" s="1417"/>
      <c r="X938" s="1420"/>
      <c r="Y938" s="1417"/>
      <c r="Z938" s="1420"/>
      <c r="AA938" s="1417"/>
      <c r="AB938" s="1417"/>
      <c r="AC938" s="1417"/>
      <c r="AD938" s="1420"/>
      <c r="AE938" s="1417"/>
      <c r="AF938" s="1420"/>
      <c r="AG938" s="1417"/>
      <c r="AH938" s="1417"/>
      <c r="AI938" s="1417"/>
      <c r="AJ938" s="1420"/>
      <c r="AK938" s="1417"/>
      <c r="AL938" s="1420"/>
      <c r="AM938" s="1417"/>
      <c r="AN938" s="1417"/>
      <c r="AO938" s="1417"/>
      <c r="AP938" s="1420"/>
      <c r="AQ938" s="1417"/>
      <c r="AR938" s="1420"/>
      <c r="AS938" s="1417"/>
      <c r="AT938" s="1417"/>
      <c r="AU938" s="1417"/>
      <c r="AV938" s="1420"/>
      <c r="AW938" s="1417"/>
      <c r="AX938" s="1420"/>
      <c r="AY938" s="1417"/>
      <c r="AZ938" s="1417"/>
      <c r="BA938" s="1417"/>
      <c r="BB938" s="1418"/>
      <c r="BC938" s="1419"/>
      <c r="BD938" s="1418"/>
      <c r="BE938" s="1419"/>
      <c r="BF938" s="1419"/>
      <c r="BG938" s="1419"/>
      <c r="BH938" s="1417"/>
      <c r="BI938" s="1418"/>
      <c r="BJ938" s="1419"/>
      <c r="BK938" s="1418"/>
      <c r="BL938" s="1419"/>
      <c r="BM938" s="1419"/>
      <c r="BN938" s="1417"/>
      <c r="BO938" s="1418"/>
      <c r="BP938" s="1419"/>
      <c r="BQ938" s="1418"/>
      <c r="BR938" s="1419"/>
      <c r="BS938" s="1419"/>
      <c r="BT938" s="1125"/>
      <c r="BU938" s="1125"/>
      <c r="BV938" s="1125"/>
      <c r="BW938" s="1125"/>
      <c r="BX938" s="1125"/>
      <c r="BY938" s="1125"/>
      <c r="BZ938" s="1125"/>
      <c r="CA938" s="1125"/>
      <c r="CB938" s="1125"/>
      <c r="CC938" s="1125"/>
      <c r="CD938" s="1125"/>
      <c r="CE938" s="1125"/>
      <c r="CF938" s="1125"/>
      <c r="CG938" s="1125"/>
      <c r="CH938" s="1125"/>
      <c r="CI938" s="1125"/>
      <c r="CJ938" s="1125"/>
      <c r="CK938" s="1125"/>
      <c r="CL938" s="1125"/>
      <c r="CM938" s="1125"/>
      <c r="CN938" s="1125"/>
      <c r="CO938" s="1125"/>
      <c r="CP938" s="1125"/>
      <c r="CQ938" s="1125"/>
      <c r="CR938" s="1125"/>
      <c r="CS938" s="1125"/>
      <c r="CT938" s="1125"/>
      <c r="CU938" s="1125"/>
      <c r="CV938" s="1125"/>
      <c r="CW938" s="1125"/>
      <c r="CX938" s="1125"/>
      <c r="CY938" s="1125"/>
      <c r="CZ938" s="1125"/>
      <c r="DA938" s="1125"/>
      <c r="DB938" s="1125"/>
      <c r="DC938" s="1125"/>
      <c r="DD938" s="1125"/>
      <c r="DE938" s="1125"/>
      <c r="DF938" s="1125"/>
      <c r="DG938" s="1125"/>
      <c r="DH938" s="1125"/>
      <c r="DI938" s="1125"/>
      <c r="DJ938" s="1125"/>
      <c r="DK938" s="1125"/>
      <c r="DL938" s="1125"/>
      <c r="DM938" s="1125"/>
      <c r="DN938" s="1125"/>
      <c r="DO938" s="1125"/>
      <c r="DP938" s="1125"/>
      <c r="DQ938" s="1125"/>
      <c r="DR938" s="1125"/>
      <c r="DS938" s="1125"/>
      <c r="DT938" s="1125"/>
      <c r="DU938" s="1125"/>
      <c r="DV938" s="1125"/>
      <c r="DW938" s="1125"/>
      <c r="DX938" s="1125"/>
      <c r="DY938" s="1125"/>
      <c r="DZ938" s="1125"/>
      <c r="EA938" s="1125"/>
      <c r="EB938" s="1125"/>
      <c r="EC938" s="1125"/>
      <c r="ED938" s="1125"/>
      <c r="EE938" s="1125"/>
      <c r="EF938" s="1125"/>
      <c r="EG938" s="1125"/>
      <c r="EH938" s="1125"/>
      <c r="EI938" s="1125"/>
      <c r="EJ938" s="1125"/>
      <c r="EK938" s="1125"/>
      <c r="EL938" s="1125"/>
      <c r="EM938" s="1125"/>
      <c r="EN938" s="1125"/>
      <c r="EO938" s="1125"/>
      <c r="EP938" s="1125"/>
      <c r="EQ938" s="1125"/>
      <c r="ER938" s="1125"/>
      <c r="ES938" s="1125"/>
      <c r="ET938" s="1125"/>
      <c r="EU938" s="1125"/>
      <c r="EV938" s="1125"/>
      <c r="EW938" s="1125"/>
      <c r="EX938" s="1125"/>
      <c r="EY938" s="1125"/>
      <c r="EZ938" s="1125"/>
      <c r="FA938" s="1125"/>
      <c r="FB938" s="1125"/>
      <c r="FC938" s="1125"/>
      <c r="FD938" s="1125"/>
      <c r="FE938" s="1125"/>
      <c r="FF938" s="1125"/>
      <c r="FG938" s="1125"/>
      <c r="FH938" s="1125"/>
      <c r="FI938" s="1125"/>
      <c r="FJ938" s="1125"/>
      <c r="FK938" s="1125"/>
      <c r="FL938" s="1125"/>
      <c r="FM938" s="1125"/>
      <c r="FN938" s="1125"/>
      <c r="FO938" s="1125"/>
      <c r="FP938" s="1125"/>
      <c r="FQ938" s="1125"/>
      <c r="FR938" s="1125"/>
      <c r="FS938" s="1125"/>
      <c r="FT938" s="1125"/>
      <c r="FU938" s="1125"/>
      <c r="FV938" s="1125"/>
      <c r="FW938" s="1125"/>
      <c r="FX938" s="1125"/>
      <c r="FY938" s="1125"/>
      <c r="FZ938" s="1125"/>
      <c r="GA938" s="1125"/>
      <c r="GB938" s="1125"/>
      <c r="GC938" s="1125"/>
      <c r="GD938" s="1125"/>
      <c r="GE938" s="1125"/>
      <c r="GF938" s="1125"/>
      <c r="GG938" s="1125"/>
      <c r="GH938" s="1125"/>
      <c r="GI938" s="1125"/>
      <c r="GJ938" s="1125"/>
      <c r="GK938" s="1125"/>
      <c r="GL938" s="1125"/>
      <c r="GM938" s="1125"/>
      <c r="GN938" s="1125"/>
      <c r="GO938" s="1125"/>
      <c r="GP938" s="1125"/>
      <c r="GQ938" s="1125"/>
      <c r="GR938" s="1125"/>
      <c r="GS938" s="1125"/>
      <c r="GT938" s="1125"/>
      <c r="GU938" s="1125"/>
    </row>
    <row r="939" spans="1:203" s="1426" customFormat="1" ht="14.25" customHeight="1" x14ac:dyDescent="0.2">
      <c r="A939" s="1415"/>
      <c r="C939" s="1427"/>
      <c r="D939" s="1417"/>
      <c r="E939" s="1418"/>
      <c r="F939" s="1419"/>
      <c r="G939" s="1418"/>
      <c r="H939" s="1419"/>
      <c r="I939" s="1419"/>
      <c r="J939" s="1419"/>
      <c r="K939" s="1417"/>
      <c r="L939" s="1420"/>
      <c r="M939" s="1417"/>
      <c r="N939" s="1420"/>
      <c r="O939" s="1417"/>
      <c r="P939" s="1417"/>
      <c r="Q939" s="1417"/>
      <c r="R939" s="1420"/>
      <c r="S939" s="1417"/>
      <c r="T939" s="1420"/>
      <c r="U939" s="1417"/>
      <c r="V939" s="1417"/>
      <c r="W939" s="1417"/>
      <c r="X939" s="1420"/>
      <c r="Y939" s="1417"/>
      <c r="Z939" s="1420"/>
      <c r="AA939" s="1417"/>
      <c r="AB939" s="1417"/>
      <c r="AC939" s="1417"/>
      <c r="AD939" s="1420"/>
      <c r="AE939" s="1417"/>
      <c r="AF939" s="1420"/>
      <c r="AG939" s="1417"/>
      <c r="AH939" s="1417"/>
      <c r="AI939" s="1417"/>
      <c r="AJ939" s="1420"/>
      <c r="AK939" s="1417"/>
      <c r="AL939" s="1420"/>
      <c r="AM939" s="1417"/>
      <c r="AN939" s="1417"/>
      <c r="AO939" s="1417"/>
      <c r="AP939" s="1420"/>
      <c r="AQ939" s="1417"/>
      <c r="AR939" s="1420"/>
      <c r="AS939" s="1417"/>
      <c r="AT939" s="1417"/>
      <c r="AU939" s="1417"/>
      <c r="AV939" s="1420"/>
      <c r="AW939" s="1417"/>
      <c r="AX939" s="1420"/>
      <c r="AY939" s="1417"/>
      <c r="AZ939" s="1417"/>
      <c r="BA939" s="1417"/>
      <c r="BB939" s="1418"/>
      <c r="BC939" s="1419"/>
      <c r="BD939" s="1418"/>
      <c r="BE939" s="1419"/>
      <c r="BF939" s="1419"/>
      <c r="BG939" s="1419"/>
      <c r="BH939" s="1417"/>
      <c r="BI939" s="1418"/>
      <c r="BJ939" s="1419"/>
      <c r="BK939" s="1418"/>
      <c r="BL939" s="1419"/>
      <c r="BM939" s="1419"/>
      <c r="BN939" s="1417"/>
      <c r="BO939" s="1418"/>
      <c r="BP939" s="1419"/>
      <c r="BQ939" s="1418"/>
      <c r="BR939" s="1419"/>
      <c r="BS939" s="1419"/>
      <c r="BT939" s="1125"/>
      <c r="BU939" s="1125"/>
      <c r="BV939" s="1125"/>
      <c r="BW939" s="1125"/>
      <c r="BX939" s="1125"/>
      <c r="BY939" s="1125"/>
      <c r="BZ939" s="1125"/>
      <c r="CA939" s="1125"/>
      <c r="CB939" s="1125"/>
      <c r="CC939" s="1125"/>
      <c r="CD939" s="1125"/>
      <c r="CE939" s="1125"/>
      <c r="CF939" s="1125"/>
      <c r="CG939" s="1125"/>
      <c r="CH939" s="1125"/>
      <c r="CI939" s="1125"/>
      <c r="CJ939" s="1125"/>
      <c r="CK939" s="1125"/>
      <c r="CL939" s="1125"/>
      <c r="CM939" s="1125"/>
      <c r="CN939" s="1125"/>
      <c r="CO939" s="1125"/>
      <c r="CP939" s="1125"/>
      <c r="CQ939" s="1125"/>
      <c r="CR939" s="1125"/>
      <c r="CS939" s="1125"/>
      <c r="CT939" s="1125"/>
      <c r="CU939" s="1125"/>
      <c r="CV939" s="1125"/>
      <c r="CW939" s="1125"/>
      <c r="CX939" s="1125"/>
      <c r="CY939" s="1125"/>
      <c r="CZ939" s="1125"/>
      <c r="DA939" s="1125"/>
      <c r="DB939" s="1125"/>
      <c r="DC939" s="1125"/>
      <c r="DD939" s="1125"/>
      <c r="DE939" s="1125"/>
      <c r="DF939" s="1125"/>
      <c r="DG939" s="1125"/>
      <c r="DH939" s="1125"/>
      <c r="DI939" s="1125"/>
      <c r="DJ939" s="1125"/>
      <c r="DK939" s="1125"/>
      <c r="DL939" s="1125"/>
      <c r="DM939" s="1125"/>
      <c r="DN939" s="1125"/>
      <c r="DO939" s="1125"/>
      <c r="DP939" s="1125"/>
      <c r="DQ939" s="1125"/>
      <c r="DR939" s="1125"/>
      <c r="DS939" s="1125"/>
      <c r="DT939" s="1125"/>
      <c r="DU939" s="1125"/>
      <c r="DV939" s="1125"/>
      <c r="DW939" s="1125"/>
      <c r="DX939" s="1125"/>
      <c r="DY939" s="1125"/>
      <c r="DZ939" s="1125"/>
      <c r="EA939" s="1125"/>
      <c r="EB939" s="1125"/>
      <c r="EC939" s="1125"/>
      <c r="ED939" s="1125"/>
      <c r="EE939" s="1125"/>
      <c r="EF939" s="1125"/>
      <c r="EG939" s="1125"/>
      <c r="EH939" s="1125"/>
      <c r="EI939" s="1125"/>
      <c r="EJ939" s="1125"/>
      <c r="EK939" s="1125"/>
      <c r="EL939" s="1125"/>
      <c r="EM939" s="1125"/>
      <c r="EN939" s="1125"/>
      <c r="EO939" s="1125"/>
      <c r="EP939" s="1125"/>
      <c r="EQ939" s="1125"/>
      <c r="ER939" s="1125"/>
      <c r="ES939" s="1125"/>
      <c r="ET939" s="1125"/>
      <c r="EU939" s="1125"/>
      <c r="EV939" s="1125"/>
      <c r="EW939" s="1125"/>
      <c r="EX939" s="1125"/>
      <c r="EY939" s="1125"/>
      <c r="EZ939" s="1125"/>
      <c r="FA939" s="1125"/>
      <c r="FB939" s="1125"/>
      <c r="FC939" s="1125"/>
      <c r="FD939" s="1125"/>
      <c r="FE939" s="1125"/>
      <c r="FF939" s="1125"/>
      <c r="FG939" s="1125"/>
      <c r="FH939" s="1125"/>
      <c r="FI939" s="1125"/>
      <c r="FJ939" s="1125"/>
      <c r="FK939" s="1125"/>
      <c r="FL939" s="1125"/>
      <c r="FM939" s="1125"/>
      <c r="FN939" s="1125"/>
      <c r="FO939" s="1125"/>
      <c r="FP939" s="1125"/>
      <c r="FQ939" s="1125"/>
      <c r="FR939" s="1125"/>
      <c r="FS939" s="1125"/>
      <c r="FT939" s="1125"/>
      <c r="FU939" s="1125"/>
      <c r="FV939" s="1125"/>
      <c r="FW939" s="1125"/>
      <c r="FX939" s="1125"/>
      <c r="FY939" s="1125"/>
      <c r="FZ939" s="1125"/>
      <c r="GA939" s="1125"/>
      <c r="GB939" s="1125"/>
      <c r="GC939" s="1125"/>
      <c r="GD939" s="1125"/>
      <c r="GE939" s="1125"/>
      <c r="GF939" s="1125"/>
      <c r="GG939" s="1125"/>
      <c r="GH939" s="1125"/>
      <c r="GI939" s="1125"/>
      <c r="GJ939" s="1125"/>
      <c r="GK939" s="1125"/>
      <c r="GL939" s="1125"/>
      <c r="GM939" s="1125"/>
      <c r="GN939" s="1125"/>
      <c r="GO939" s="1125"/>
      <c r="GP939" s="1125"/>
      <c r="GQ939" s="1125"/>
      <c r="GR939" s="1125"/>
      <c r="GS939" s="1125"/>
      <c r="GT939" s="1125"/>
      <c r="GU939" s="1125"/>
    </row>
    <row r="940" spans="1:203" s="1426" customFormat="1" ht="14.25" customHeight="1" x14ac:dyDescent="0.2">
      <c r="A940" s="1415"/>
      <c r="C940" s="1427"/>
      <c r="D940" s="1417"/>
      <c r="E940" s="1418"/>
      <c r="F940" s="1419"/>
      <c r="G940" s="1418"/>
      <c r="H940" s="1419"/>
      <c r="I940" s="1419"/>
      <c r="J940" s="1419"/>
      <c r="K940" s="1417"/>
      <c r="L940" s="1420"/>
      <c r="M940" s="1417"/>
      <c r="N940" s="1420"/>
      <c r="O940" s="1417"/>
      <c r="P940" s="1417"/>
      <c r="Q940" s="1417"/>
      <c r="R940" s="1420"/>
      <c r="S940" s="1417"/>
      <c r="T940" s="1420"/>
      <c r="U940" s="1417"/>
      <c r="V940" s="1417"/>
      <c r="W940" s="1417"/>
      <c r="X940" s="1420"/>
      <c r="Y940" s="1417"/>
      <c r="Z940" s="1420"/>
      <c r="AA940" s="1417"/>
      <c r="AB940" s="1417"/>
      <c r="AC940" s="1417"/>
      <c r="AD940" s="1420"/>
      <c r="AE940" s="1417"/>
      <c r="AF940" s="1420"/>
      <c r="AG940" s="1417"/>
      <c r="AH940" s="1417"/>
      <c r="AI940" s="1417"/>
      <c r="AJ940" s="1420"/>
      <c r="AK940" s="1417"/>
      <c r="AL940" s="1420"/>
      <c r="AM940" s="1417"/>
      <c r="AN940" s="1417"/>
      <c r="AO940" s="1417"/>
      <c r="AP940" s="1420"/>
      <c r="AQ940" s="1417"/>
      <c r="AR940" s="1420"/>
      <c r="AS940" s="1417"/>
      <c r="AT940" s="1417"/>
      <c r="AU940" s="1417"/>
      <c r="AV940" s="1420"/>
      <c r="AW940" s="1417"/>
      <c r="AX940" s="1420"/>
      <c r="AY940" s="1417"/>
      <c r="AZ940" s="1417"/>
      <c r="BA940" s="1417"/>
      <c r="BB940" s="1418"/>
      <c r="BC940" s="1419"/>
      <c r="BD940" s="1418"/>
      <c r="BE940" s="1419"/>
      <c r="BF940" s="1419"/>
      <c r="BG940" s="1419"/>
      <c r="BH940" s="1417"/>
      <c r="BI940" s="1418"/>
      <c r="BJ940" s="1419"/>
      <c r="BK940" s="1418"/>
      <c r="BL940" s="1419"/>
      <c r="BM940" s="1419"/>
      <c r="BN940" s="1417"/>
      <c r="BO940" s="1418"/>
      <c r="BP940" s="1419"/>
      <c r="BQ940" s="1418"/>
      <c r="BR940" s="1419"/>
      <c r="BS940" s="1419"/>
      <c r="BT940" s="1125"/>
      <c r="BU940" s="1125"/>
      <c r="BV940" s="1125"/>
      <c r="BW940" s="1125"/>
      <c r="BX940" s="1125"/>
      <c r="BY940" s="1125"/>
      <c r="BZ940" s="1125"/>
      <c r="CA940" s="1125"/>
      <c r="CB940" s="1125"/>
      <c r="CC940" s="1125"/>
      <c r="CD940" s="1125"/>
      <c r="CE940" s="1125"/>
      <c r="CF940" s="1125"/>
      <c r="CG940" s="1125"/>
      <c r="CH940" s="1125"/>
      <c r="CI940" s="1125"/>
      <c r="CJ940" s="1125"/>
      <c r="CK940" s="1125"/>
      <c r="CL940" s="1125"/>
      <c r="CM940" s="1125"/>
      <c r="CN940" s="1125"/>
      <c r="CO940" s="1125"/>
      <c r="CP940" s="1125"/>
      <c r="CQ940" s="1125"/>
      <c r="CR940" s="1125"/>
      <c r="CS940" s="1125"/>
      <c r="CT940" s="1125"/>
      <c r="CU940" s="1125"/>
      <c r="CV940" s="1125"/>
      <c r="CW940" s="1125"/>
      <c r="CX940" s="1125"/>
      <c r="CY940" s="1125"/>
      <c r="CZ940" s="1125"/>
      <c r="DA940" s="1125"/>
      <c r="DB940" s="1125"/>
      <c r="DC940" s="1125"/>
      <c r="DD940" s="1125"/>
      <c r="DE940" s="1125"/>
      <c r="DF940" s="1125"/>
      <c r="DG940" s="1125"/>
      <c r="DH940" s="1125"/>
      <c r="DI940" s="1125"/>
      <c r="DJ940" s="1125"/>
      <c r="DK940" s="1125"/>
      <c r="DL940" s="1125"/>
      <c r="DM940" s="1125"/>
      <c r="DN940" s="1125"/>
      <c r="DO940" s="1125"/>
      <c r="DP940" s="1125"/>
      <c r="DQ940" s="1125"/>
      <c r="DR940" s="1125"/>
      <c r="DS940" s="1125"/>
      <c r="DT940" s="1125"/>
      <c r="DU940" s="1125"/>
      <c r="DV940" s="1125"/>
      <c r="DW940" s="1125"/>
      <c r="DX940" s="1125"/>
      <c r="DY940" s="1125"/>
      <c r="DZ940" s="1125"/>
      <c r="EA940" s="1125"/>
      <c r="EB940" s="1125"/>
      <c r="EC940" s="1125"/>
      <c r="ED940" s="1125"/>
      <c r="EE940" s="1125"/>
      <c r="EF940" s="1125"/>
      <c r="EG940" s="1125"/>
      <c r="EH940" s="1125"/>
      <c r="EI940" s="1125"/>
      <c r="EJ940" s="1125"/>
      <c r="EK940" s="1125"/>
      <c r="EL940" s="1125"/>
      <c r="EM940" s="1125"/>
      <c r="EN940" s="1125"/>
      <c r="EO940" s="1125"/>
      <c r="EP940" s="1125"/>
      <c r="EQ940" s="1125"/>
      <c r="ER940" s="1125"/>
      <c r="ES940" s="1125"/>
      <c r="ET940" s="1125"/>
      <c r="EU940" s="1125"/>
      <c r="EV940" s="1125"/>
      <c r="EW940" s="1125"/>
      <c r="EX940" s="1125"/>
      <c r="EY940" s="1125"/>
      <c r="EZ940" s="1125"/>
      <c r="FA940" s="1125"/>
      <c r="FB940" s="1125"/>
      <c r="FC940" s="1125"/>
      <c r="FD940" s="1125"/>
      <c r="FE940" s="1125"/>
      <c r="FF940" s="1125"/>
      <c r="FG940" s="1125"/>
      <c r="FH940" s="1125"/>
      <c r="FI940" s="1125"/>
      <c r="FJ940" s="1125"/>
      <c r="FK940" s="1125"/>
      <c r="FL940" s="1125"/>
      <c r="FM940" s="1125"/>
      <c r="FN940" s="1125"/>
      <c r="FO940" s="1125"/>
      <c r="FP940" s="1125"/>
      <c r="FQ940" s="1125"/>
      <c r="FR940" s="1125"/>
      <c r="FS940" s="1125"/>
      <c r="FT940" s="1125"/>
      <c r="FU940" s="1125"/>
      <c r="FV940" s="1125"/>
      <c r="FW940" s="1125"/>
      <c r="FX940" s="1125"/>
      <c r="FY940" s="1125"/>
      <c r="FZ940" s="1125"/>
      <c r="GA940" s="1125"/>
      <c r="GB940" s="1125"/>
      <c r="GC940" s="1125"/>
      <c r="GD940" s="1125"/>
      <c r="GE940" s="1125"/>
      <c r="GF940" s="1125"/>
      <c r="GG940" s="1125"/>
      <c r="GH940" s="1125"/>
      <c r="GI940" s="1125"/>
      <c r="GJ940" s="1125"/>
      <c r="GK940" s="1125"/>
      <c r="GL940" s="1125"/>
      <c r="GM940" s="1125"/>
      <c r="GN940" s="1125"/>
      <c r="GO940" s="1125"/>
      <c r="GP940" s="1125"/>
      <c r="GQ940" s="1125"/>
      <c r="GR940" s="1125"/>
      <c r="GS940" s="1125"/>
      <c r="GT940" s="1125"/>
      <c r="GU940" s="1125"/>
    </row>
    <row r="941" spans="1:203" s="1426" customFormat="1" ht="14.25" customHeight="1" x14ac:dyDescent="0.2">
      <c r="A941" s="1415"/>
      <c r="C941" s="1427"/>
      <c r="D941" s="1417"/>
      <c r="E941" s="1418"/>
      <c r="F941" s="1419"/>
      <c r="G941" s="1418"/>
      <c r="H941" s="1419"/>
      <c r="I941" s="1419"/>
      <c r="J941" s="1419"/>
      <c r="K941" s="1417"/>
      <c r="L941" s="1420"/>
      <c r="M941" s="1417"/>
      <c r="N941" s="1420"/>
      <c r="O941" s="1417"/>
      <c r="P941" s="1417"/>
      <c r="Q941" s="1417"/>
      <c r="R941" s="1420"/>
      <c r="S941" s="1417"/>
      <c r="T941" s="1420"/>
      <c r="U941" s="1417"/>
      <c r="V941" s="1417"/>
      <c r="W941" s="1417"/>
      <c r="X941" s="1420"/>
      <c r="Y941" s="1417"/>
      <c r="Z941" s="1420"/>
      <c r="AA941" s="1417"/>
      <c r="AB941" s="1417"/>
      <c r="AC941" s="1417"/>
      <c r="AD941" s="1420"/>
      <c r="AE941" s="1417"/>
      <c r="AF941" s="1420"/>
      <c r="AG941" s="1417"/>
      <c r="AH941" s="1417"/>
      <c r="AI941" s="1417"/>
      <c r="AJ941" s="1420"/>
      <c r="AK941" s="1417"/>
      <c r="AL941" s="1420"/>
      <c r="AM941" s="1417"/>
      <c r="AN941" s="1417"/>
      <c r="AO941" s="1417"/>
      <c r="AP941" s="1420"/>
      <c r="AQ941" s="1417"/>
      <c r="AR941" s="1420"/>
      <c r="AS941" s="1417"/>
      <c r="AT941" s="1417"/>
      <c r="AU941" s="1417"/>
      <c r="AV941" s="1420"/>
      <c r="AW941" s="1417"/>
      <c r="AX941" s="1420"/>
      <c r="AY941" s="1417"/>
      <c r="AZ941" s="1417"/>
      <c r="BA941" s="1417"/>
      <c r="BB941" s="1418"/>
      <c r="BC941" s="1419"/>
      <c r="BD941" s="1418"/>
      <c r="BE941" s="1419"/>
      <c r="BF941" s="1419"/>
      <c r="BG941" s="1419"/>
      <c r="BH941" s="1417"/>
      <c r="BI941" s="1418"/>
      <c r="BJ941" s="1419"/>
      <c r="BK941" s="1418"/>
      <c r="BL941" s="1419"/>
      <c r="BM941" s="1419"/>
      <c r="BN941" s="1417"/>
      <c r="BO941" s="1418"/>
      <c r="BP941" s="1419"/>
      <c r="BQ941" s="1418"/>
      <c r="BR941" s="1419"/>
      <c r="BS941" s="1419"/>
      <c r="BT941" s="1125"/>
      <c r="BU941" s="1125"/>
      <c r="BV941" s="1125"/>
      <c r="BW941" s="1125"/>
      <c r="BX941" s="1125"/>
      <c r="BY941" s="1125"/>
      <c r="BZ941" s="1125"/>
      <c r="CA941" s="1125"/>
      <c r="CB941" s="1125"/>
      <c r="CC941" s="1125"/>
      <c r="CD941" s="1125"/>
      <c r="CE941" s="1125"/>
      <c r="CF941" s="1125"/>
      <c r="CG941" s="1125"/>
      <c r="CH941" s="1125"/>
      <c r="CI941" s="1125"/>
      <c r="CJ941" s="1125"/>
      <c r="CK941" s="1125"/>
      <c r="CL941" s="1125"/>
      <c r="CM941" s="1125"/>
      <c r="CN941" s="1125"/>
      <c r="CO941" s="1125"/>
      <c r="CP941" s="1125"/>
      <c r="CQ941" s="1125"/>
      <c r="CR941" s="1125"/>
      <c r="CS941" s="1125"/>
      <c r="CT941" s="1125"/>
      <c r="CU941" s="1125"/>
      <c r="CV941" s="1125"/>
      <c r="CW941" s="1125"/>
      <c r="CX941" s="1125"/>
      <c r="CY941" s="1125"/>
      <c r="CZ941" s="1125"/>
      <c r="DA941" s="1125"/>
      <c r="DB941" s="1125"/>
      <c r="DC941" s="1125"/>
      <c r="DD941" s="1125"/>
      <c r="DE941" s="1125"/>
      <c r="DF941" s="1125"/>
      <c r="DG941" s="1125"/>
      <c r="DH941" s="1125"/>
      <c r="DI941" s="1125"/>
      <c r="DJ941" s="1125"/>
      <c r="DK941" s="1125"/>
      <c r="DL941" s="1125"/>
      <c r="DM941" s="1125"/>
      <c r="DN941" s="1125"/>
      <c r="DO941" s="1125"/>
      <c r="DP941" s="1125"/>
      <c r="DQ941" s="1125"/>
      <c r="DR941" s="1125"/>
      <c r="DS941" s="1125"/>
      <c r="DT941" s="1125"/>
      <c r="DU941" s="1125"/>
      <c r="DV941" s="1125"/>
      <c r="DW941" s="1125"/>
      <c r="DX941" s="1125"/>
      <c r="DY941" s="1125"/>
      <c r="DZ941" s="1125"/>
      <c r="EA941" s="1125"/>
      <c r="EB941" s="1125"/>
      <c r="EC941" s="1125"/>
      <c r="ED941" s="1125"/>
      <c r="EE941" s="1125"/>
      <c r="EF941" s="1125"/>
      <c r="EG941" s="1125"/>
      <c r="EH941" s="1125"/>
      <c r="EI941" s="1125"/>
      <c r="EJ941" s="1125"/>
      <c r="EK941" s="1125"/>
      <c r="EL941" s="1125"/>
      <c r="EM941" s="1125"/>
      <c r="EN941" s="1125"/>
      <c r="EO941" s="1125"/>
      <c r="EP941" s="1125"/>
      <c r="EQ941" s="1125"/>
      <c r="ER941" s="1125"/>
      <c r="ES941" s="1125"/>
      <c r="ET941" s="1125"/>
      <c r="EU941" s="1125"/>
      <c r="EV941" s="1125"/>
      <c r="EW941" s="1125"/>
      <c r="EX941" s="1125"/>
      <c r="EY941" s="1125"/>
      <c r="EZ941" s="1125"/>
      <c r="FA941" s="1125"/>
      <c r="FB941" s="1125"/>
      <c r="FC941" s="1125"/>
      <c r="FD941" s="1125"/>
      <c r="FE941" s="1125"/>
      <c r="FF941" s="1125"/>
      <c r="FG941" s="1125"/>
      <c r="FH941" s="1125"/>
      <c r="FI941" s="1125"/>
      <c r="FJ941" s="1125"/>
      <c r="FK941" s="1125"/>
      <c r="FL941" s="1125"/>
      <c r="FM941" s="1125"/>
      <c r="FN941" s="1125"/>
      <c r="FO941" s="1125"/>
      <c r="FP941" s="1125"/>
      <c r="FQ941" s="1125"/>
      <c r="FR941" s="1125"/>
      <c r="FS941" s="1125"/>
      <c r="FT941" s="1125"/>
      <c r="FU941" s="1125"/>
      <c r="FV941" s="1125"/>
      <c r="FW941" s="1125"/>
      <c r="FX941" s="1125"/>
      <c r="FY941" s="1125"/>
      <c r="FZ941" s="1125"/>
      <c r="GA941" s="1125"/>
      <c r="GB941" s="1125"/>
      <c r="GC941" s="1125"/>
      <c r="GD941" s="1125"/>
      <c r="GE941" s="1125"/>
      <c r="GF941" s="1125"/>
      <c r="GG941" s="1125"/>
      <c r="GH941" s="1125"/>
      <c r="GI941" s="1125"/>
      <c r="GJ941" s="1125"/>
      <c r="GK941" s="1125"/>
      <c r="GL941" s="1125"/>
      <c r="GM941" s="1125"/>
      <c r="GN941" s="1125"/>
      <c r="GO941" s="1125"/>
      <c r="GP941" s="1125"/>
      <c r="GQ941" s="1125"/>
      <c r="GR941" s="1125"/>
      <c r="GS941" s="1125"/>
      <c r="GT941" s="1125"/>
      <c r="GU941" s="1125"/>
    </row>
    <row r="942" spans="1:203" s="1426" customFormat="1" ht="14.25" customHeight="1" x14ac:dyDescent="0.2">
      <c r="A942" s="1415"/>
      <c r="C942" s="1427"/>
      <c r="D942" s="1417"/>
      <c r="E942" s="1418"/>
      <c r="F942" s="1419"/>
      <c r="G942" s="1418"/>
      <c r="H942" s="1419"/>
      <c r="I942" s="1419"/>
      <c r="J942" s="1419"/>
      <c r="K942" s="1417"/>
      <c r="L942" s="1420"/>
      <c r="M942" s="1417"/>
      <c r="N942" s="1420"/>
      <c r="O942" s="1417"/>
      <c r="P942" s="1417"/>
      <c r="Q942" s="1417"/>
      <c r="R942" s="1420"/>
      <c r="S942" s="1417"/>
      <c r="T942" s="1420"/>
      <c r="U942" s="1417"/>
      <c r="V942" s="1417"/>
      <c r="W942" s="1417"/>
      <c r="X942" s="1420"/>
      <c r="Y942" s="1417"/>
      <c r="Z942" s="1420"/>
      <c r="AA942" s="1417"/>
      <c r="AB942" s="1417"/>
      <c r="AC942" s="1417"/>
      <c r="AD942" s="1420"/>
      <c r="AE942" s="1417"/>
      <c r="AF942" s="1420"/>
      <c r="AG942" s="1417"/>
      <c r="AH942" s="1417"/>
      <c r="AI942" s="1417"/>
      <c r="AJ942" s="1420"/>
      <c r="AK942" s="1417"/>
      <c r="AL942" s="1420"/>
      <c r="AM942" s="1417"/>
      <c r="AN942" s="1417"/>
      <c r="AO942" s="1417"/>
      <c r="AP942" s="1420"/>
      <c r="AQ942" s="1417"/>
      <c r="AR942" s="1420"/>
      <c r="AS942" s="1417"/>
      <c r="AT942" s="1417"/>
      <c r="AU942" s="1417"/>
      <c r="AV942" s="1420"/>
      <c r="AW942" s="1417"/>
      <c r="AX942" s="1420"/>
      <c r="AY942" s="1417"/>
      <c r="AZ942" s="1417"/>
      <c r="BA942" s="1417"/>
      <c r="BB942" s="1418"/>
      <c r="BC942" s="1419"/>
      <c r="BD942" s="1418"/>
      <c r="BE942" s="1419"/>
      <c r="BF942" s="1419"/>
      <c r="BG942" s="1419"/>
      <c r="BH942" s="1417"/>
      <c r="BI942" s="1418"/>
      <c r="BJ942" s="1419"/>
      <c r="BK942" s="1418"/>
      <c r="BL942" s="1419"/>
      <c r="BM942" s="1419"/>
      <c r="BN942" s="1417"/>
      <c r="BO942" s="1418"/>
      <c r="BP942" s="1419"/>
      <c r="BQ942" s="1418"/>
      <c r="BR942" s="1419"/>
      <c r="BS942" s="1419"/>
      <c r="BT942" s="1125"/>
      <c r="BU942" s="1125"/>
      <c r="BV942" s="1125"/>
      <c r="BW942" s="1125"/>
      <c r="BX942" s="1125"/>
      <c r="BY942" s="1125"/>
      <c r="BZ942" s="1125"/>
      <c r="CA942" s="1125"/>
      <c r="CB942" s="1125"/>
      <c r="CC942" s="1125"/>
      <c r="CD942" s="1125"/>
      <c r="CE942" s="1125"/>
      <c r="CF942" s="1125"/>
      <c r="CG942" s="1125"/>
      <c r="CH942" s="1125"/>
      <c r="CI942" s="1125"/>
      <c r="CJ942" s="1125"/>
      <c r="CK942" s="1125"/>
      <c r="CL942" s="1125"/>
      <c r="CM942" s="1125"/>
      <c r="CN942" s="1125"/>
      <c r="CO942" s="1125"/>
      <c r="CP942" s="1125"/>
      <c r="CQ942" s="1125"/>
      <c r="CR942" s="1125"/>
      <c r="CS942" s="1125"/>
      <c r="CT942" s="1125"/>
      <c r="CU942" s="1125"/>
      <c r="CV942" s="1125"/>
      <c r="CW942" s="1125"/>
      <c r="CX942" s="1125"/>
      <c r="CY942" s="1125"/>
      <c r="CZ942" s="1125"/>
      <c r="DA942" s="1125"/>
      <c r="DB942" s="1125"/>
      <c r="DC942" s="1125"/>
      <c r="DD942" s="1125"/>
      <c r="DE942" s="1125"/>
      <c r="DF942" s="1125"/>
      <c r="DG942" s="1125"/>
      <c r="DH942" s="1125"/>
      <c r="DI942" s="1125"/>
      <c r="DJ942" s="1125"/>
      <c r="DK942" s="1125"/>
      <c r="DL942" s="1125"/>
      <c r="DM942" s="1125"/>
      <c r="DN942" s="1125"/>
      <c r="DO942" s="1125"/>
      <c r="DP942" s="1125"/>
      <c r="DQ942" s="1125"/>
      <c r="DR942" s="1125"/>
      <c r="DS942" s="1125"/>
      <c r="DT942" s="1125"/>
      <c r="DU942" s="1125"/>
      <c r="DV942" s="1125"/>
      <c r="DW942" s="1125"/>
      <c r="DX942" s="1125"/>
      <c r="DY942" s="1125"/>
      <c r="DZ942" s="1125"/>
      <c r="EA942" s="1125"/>
      <c r="EB942" s="1125"/>
      <c r="EC942" s="1125"/>
      <c r="ED942" s="1125"/>
      <c r="EE942" s="1125"/>
      <c r="EF942" s="1125"/>
      <c r="EG942" s="1125"/>
      <c r="EH942" s="1125"/>
      <c r="EI942" s="1125"/>
      <c r="EJ942" s="1125"/>
      <c r="EK942" s="1125"/>
      <c r="EL942" s="1125"/>
      <c r="EM942" s="1125"/>
      <c r="EN942" s="1125"/>
      <c r="EO942" s="1125"/>
      <c r="EP942" s="1125"/>
      <c r="EQ942" s="1125"/>
      <c r="ER942" s="1125"/>
      <c r="ES942" s="1125"/>
      <c r="ET942" s="1125"/>
      <c r="EU942" s="1125"/>
      <c r="EV942" s="1125"/>
      <c r="EW942" s="1125"/>
      <c r="EX942" s="1125"/>
      <c r="EY942" s="1125"/>
      <c r="EZ942" s="1125"/>
      <c r="FA942" s="1125"/>
      <c r="FB942" s="1125"/>
      <c r="FC942" s="1125"/>
      <c r="FD942" s="1125"/>
      <c r="FE942" s="1125"/>
      <c r="FF942" s="1125"/>
      <c r="FG942" s="1125"/>
      <c r="FH942" s="1125"/>
      <c r="FI942" s="1125"/>
      <c r="FJ942" s="1125"/>
      <c r="FK942" s="1125"/>
      <c r="FL942" s="1125"/>
      <c r="FM942" s="1125"/>
      <c r="FN942" s="1125"/>
      <c r="FO942" s="1125"/>
      <c r="FP942" s="1125"/>
      <c r="FQ942" s="1125"/>
      <c r="FR942" s="1125"/>
      <c r="FS942" s="1125"/>
      <c r="FT942" s="1125"/>
      <c r="FU942" s="1125"/>
      <c r="FV942" s="1125"/>
      <c r="FW942" s="1125"/>
      <c r="FX942" s="1125"/>
      <c r="FY942" s="1125"/>
      <c r="FZ942" s="1125"/>
      <c r="GA942" s="1125"/>
      <c r="GB942" s="1125"/>
      <c r="GC942" s="1125"/>
      <c r="GD942" s="1125"/>
      <c r="GE942" s="1125"/>
      <c r="GF942" s="1125"/>
      <c r="GG942" s="1125"/>
      <c r="GH942" s="1125"/>
      <c r="GI942" s="1125"/>
      <c r="GJ942" s="1125"/>
      <c r="GK942" s="1125"/>
      <c r="GL942" s="1125"/>
      <c r="GM942" s="1125"/>
      <c r="GN942" s="1125"/>
      <c r="GO942" s="1125"/>
      <c r="GP942" s="1125"/>
      <c r="GQ942" s="1125"/>
      <c r="GR942" s="1125"/>
      <c r="GS942" s="1125"/>
      <c r="GT942" s="1125"/>
      <c r="GU942" s="1125"/>
    </row>
    <row r="943" spans="1:203" s="1426" customFormat="1" ht="14.25" customHeight="1" x14ac:dyDescent="0.2">
      <c r="A943" s="1415"/>
      <c r="C943" s="1427"/>
      <c r="D943" s="1417"/>
      <c r="E943" s="1418"/>
      <c r="F943" s="1419"/>
      <c r="G943" s="1418"/>
      <c r="H943" s="1419"/>
      <c r="I943" s="1419"/>
      <c r="J943" s="1419"/>
      <c r="K943" s="1417"/>
      <c r="L943" s="1420"/>
      <c r="M943" s="1417"/>
      <c r="N943" s="1420"/>
      <c r="O943" s="1417"/>
      <c r="P943" s="1417"/>
      <c r="Q943" s="1417"/>
      <c r="R943" s="1420"/>
      <c r="S943" s="1417"/>
      <c r="T943" s="1420"/>
      <c r="U943" s="1417"/>
      <c r="V943" s="1417"/>
      <c r="W943" s="1417"/>
      <c r="X943" s="1420"/>
      <c r="Y943" s="1417"/>
      <c r="Z943" s="1420"/>
      <c r="AA943" s="1417"/>
      <c r="AB943" s="1417"/>
      <c r="AC943" s="1417"/>
      <c r="AD943" s="1420"/>
      <c r="AE943" s="1417"/>
      <c r="AF943" s="1420"/>
      <c r="AG943" s="1417"/>
      <c r="AH943" s="1417"/>
      <c r="AI943" s="1417"/>
      <c r="AJ943" s="1420"/>
      <c r="AK943" s="1417"/>
      <c r="AL943" s="1420"/>
      <c r="AM943" s="1417"/>
      <c r="AN943" s="1417"/>
      <c r="AO943" s="1417"/>
      <c r="AP943" s="1420"/>
      <c r="AQ943" s="1417"/>
      <c r="AR943" s="1420"/>
      <c r="AS943" s="1417"/>
      <c r="AT943" s="1417"/>
      <c r="AU943" s="1417"/>
      <c r="AV943" s="1420"/>
      <c r="AW943" s="1417"/>
      <c r="AX943" s="1420"/>
      <c r="AY943" s="1417"/>
      <c r="AZ943" s="1417"/>
      <c r="BA943" s="1417"/>
      <c r="BB943" s="1418"/>
      <c r="BC943" s="1419"/>
      <c r="BD943" s="1418"/>
      <c r="BE943" s="1419"/>
      <c r="BF943" s="1419"/>
      <c r="BG943" s="1419"/>
      <c r="BH943" s="1417"/>
      <c r="BI943" s="1418"/>
      <c r="BJ943" s="1419"/>
      <c r="BK943" s="1418"/>
      <c r="BL943" s="1419"/>
      <c r="BM943" s="1419"/>
      <c r="BN943" s="1417"/>
      <c r="BO943" s="1418"/>
      <c r="BP943" s="1419"/>
      <c r="BQ943" s="1418"/>
      <c r="BR943" s="1419"/>
      <c r="BS943" s="1419"/>
      <c r="BT943" s="1125"/>
      <c r="BU943" s="1125"/>
      <c r="BV943" s="1125"/>
      <c r="BW943" s="1125"/>
      <c r="BX943" s="1125"/>
      <c r="BY943" s="1125"/>
      <c r="BZ943" s="1125"/>
      <c r="CA943" s="1125"/>
      <c r="CB943" s="1125"/>
      <c r="CC943" s="1125"/>
      <c r="CD943" s="1125"/>
      <c r="CE943" s="1125"/>
      <c r="CF943" s="1125"/>
      <c r="CG943" s="1125"/>
      <c r="CH943" s="1125"/>
      <c r="CI943" s="1125"/>
      <c r="CJ943" s="1125"/>
      <c r="CK943" s="1125"/>
      <c r="CL943" s="1125"/>
      <c r="CM943" s="1125"/>
      <c r="CN943" s="1125"/>
      <c r="CO943" s="1125"/>
      <c r="CP943" s="1125"/>
      <c r="CQ943" s="1125"/>
      <c r="CR943" s="1125"/>
      <c r="CS943" s="1125"/>
      <c r="CT943" s="1125"/>
      <c r="CU943" s="1125"/>
      <c r="CV943" s="1125"/>
      <c r="CW943" s="1125"/>
      <c r="CX943" s="1125"/>
      <c r="CY943" s="1125"/>
      <c r="CZ943" s="1125"/>
      <c r="DA943" s="1125"/>
      <c r="DB943" s="1125"/>
      <c r="DC943" s="1125"/>
      <c r="DD943" s="1125"/>
      <c r="DE943" s="1125"/>
      <c r="DF943" s="1125"/>
      <c r="DG943" s="1125"/>
      <c r="DH943" s="1125"/>
      <c r="DI943" s="1125"/>
      <c r="DJ943" s="1125"/>
      <c r="DK943" s="1125"/>
      <c r="DL943" s="1125"/>
      <c r="DM943" s="1125"/>
      <c r="DN943" s="1125"/>
      <c r="DO943" s="1125"/>
      <c r="DP943" s="1125"/>
      <c r="DQ943" s="1125"/>
      <c r="DR943" s="1125"/>
      <c r="DS943" s="1125"/>
      <c r="DT943" s="1125"/>
      <c r="DU943" s="1125"/>
      <c r="DV943" s="1125"/>
      <c r="DW943" s="1125"/>
      <c r="DX943" s="1125"/>
      <c r="DY943" s="1125"/>
      <c r="DZ943" s="1125"/>
      <c r="EA943" s="1125"/>
      <c r="EB943" s="1125"/>
      <c r="EC943" s="1125"/>
      <c r="ED943" s="1125"/>
      <c r="EE943" s="1125"/>
      <c r="EF943" s="1125"/>
      <c r="EG943" s="1125"/>
      <c r="EH943" s="1125"/>
      <c r="EI943" s="1125"/>
      <c r="EJ943" s="1125"/>
      <c r="EK943" s="1125"/>
      <c r="EL943" s="1125"/>
      <c r="EM943" s="1125"/>
      <c r="EN943" s="1125"/>
      <c r="EO943" s="1125"/>
      <c r="EP943" s="1125"/>
      <c r="EQ943" s="1125"/>
      <c r="ER943" s="1125"/>
      <c r="ES943" s="1125"/>
      <c r="ET943" s="1125"/>
      <c r="EU943" s="1125"/>
      <c r="EV943" s="1125"/>
      <c r="EW943" s="1125"/>
      <c r="EX943" s="1125"/>
      <c r="EY943" s="1125"/>
      <c r="EZ943" s="1125"/>
      <c r="FA943" s="1125"/>
      <c r="FB943" s="1125"/>
      <c r="FC943" s="1125"/>
      <c r="FD943" s="1125"/>
      <c r="FE943" s="1125"/>
      <c r="FF943" s="1125"/>
      <c r="FG943" s="1125"/>
      <c r="FH943" s="1125"/>
      <c r="FI943" s="1125"/>
      <c r="FJ943" s="1125"/>
      <c r="FK943" s="1125"/>
      <c r="FL943" s="1125"/>
      <c r="FM943" s="1125"/>
      <c r="FN943" s="1125"/>
      <c r="FO943" s="1125"/>
      <c r="FP943" s="1125"/>
      <c r="FQ943" s="1125"/>
      <c r="FR943" s="1125"/>
      <c r="FS943" s="1125"/>
      <c r="FT943" s="1125"/>
      <c r="FU943" s="1125"/>
      <c r="FV943" s="1125"/>
      <c r="FW943" s="1125"/>
      <c r="FX943" s="1125"/>
      <c r="FY943" s="1125"/>
      <c r="FZ943" s="1125"/>
      <c r="GA943" s="1125"/>
      <c r="GB943" s="1125"/>
      <c r="GC943" s="1125"/>
      <c r="GD943" s="1125"/>
      <c r="GE943" s="1125"/>
      <c r="GF943" s="1125"/>
      <c r="GG943" s="1125"/>
      <c r="GH943" s="1125"/>
      <c r="GI943" s="1125"/>
      <c r="GJ943" s="1125"/>
      <c r="GK943" s="1125"/>
      <c r="GL943" s="1125"/>
      <c r="GM943" s="1125"/>
      <c r="GN943" s="1125"/>
      <c r="GO943" s="1125"/>
      <c r="GP943" s="1125"/>
      <c r="GQ943" s="1125"/>
      <c r="GR943" s="1125"/>
      <c r="GS943" s="1125"/>
      <c r="GT943" s="1125"/>
      <c r="GU943" s="1125"/>
    </row>
    <row r="944" spans="1:203" s="1426" customFormat="1" ht="14.25" customHeight="1" x14ac:dyDescent="0.2">
      <c r="A944" s="1415"/>
      <c r="C944" s="1427"/>
      <c r="D944" s="1417"/>
      <c r="E944" s="1418"/>
      <c r="F944" s="1419"/>
      <c r="G944" s="1418"/>
      <c r="H944" s="1419"/>
      <c r="I944" s="1419"/>
      <c r="J944" s="1419"/>
      <c r="K944" s="1417"/>
      <c r="L944" s="1420"/>
      <c r="M944" s="1417"/>
      <c r="N944" s="1420"/>
      <c r="O944" s="1417"/>
      <c r="P944" s="1417"/>
      <c r="Q944" s="1417"/>
      <c r="R944" s="1420"/>
      <c r="S944" s="1417"/>
      <c r="T944" s="1420"/>
      <c r="U944" s="1417"/>
      <c r="V944" s="1417"/>
      <c r="W944" s="1417"/>
      <c r="X944" s="1420"/>
      <c r="Y944" s="1417"/>
      <c r="Z944" s="1420"/>
      <c r="AA944" s="1417"/>
      <c r="AB944" s="1417"/>
      <c r="AC944" s="1417"/>
      <c r="AD944" s="1420"/>
      <c r="AE944" s="1417"/>
      <c r="AF944" s="1420"/>
      <c r="AG944" s="1417"/>
      <c r="AH944" s="1417"/>
      <c r="AI944" s="1417"/>
      <c r="AJ944" s="1420"/>
      <c r="AK944" s="1417"/>
      <c r="AL944" s="1420"/>
      <c r="AM944" s="1417"/>
      <c r="AN944" s="1417"/>
      <c r="AO944" s="1417"/>
      <c r="AP944" s="1420"/>
      <c r="AQ944" s="1417"/>
      <c r="AR944" s="1420"/>
      <c r="AS944" s="1417"/>
      <c r="AT944" s="1417"/>
      <c r="AU944" s="1417"/>
      <c r="AV944" s="1420"/>
      <c r="AW944" s="1417"/>
      <c r="AX944" s="1420"/>
      <c r="AY944" s="1417"/>
      <c r="AZ944" s="1417"/>
      <c r="BA944" s="1417"/>
      <c r="BB944" s="1418"/>
      <c r="BC944" s="1419"/>
      <c r="BD944" s="1418"/>
      <c r="BE944" s="1419"/>
      <c r="BF944" s="1419"/>
      <c r="BG944" s="1419"/>
      <c r="BH944" s="1417"/>
      <c r="BI944" s="1418"/>
      <c r="BJ944" s="1419"/>
      <c r="BK944" s="1418"/>
      <c r="BL944" s="1419"/>
      <c r="BM944" s="1419"/>
      <c r="BN944" s="1417"/>
      <c r="BO944" s="1418"/>
      <c r="BP944" s="1419"/>
      <c r="BQ944" s="1418"/>
      <c r="BR944" s="1419"/>
      <c r="BS944" s="1419"/>
      <c r="BT944" s="1125"/>
      <c r="BU944" s="1125"/>
      <c r="BV944" s="1125"/>
      <c r="BW944" s="1125"/>
      <c r="BX944" s="1125"/>
      <c r="BY944" s="1125"/>
      <c r="BZ944" s="1125"/>
      <c r="CA944" s="1125"/>
      <c r="CB944" s="1125"/>
      <c r="CC944" s="1125"/>
      <c r="CD944" s="1125"/>
      <c r="CE944" s="1125"/>
      <c r="CF944" s="1125"/>
      <c r="CG944" s="1125"/>
      <c r="CH944" s="1125"/>
      <c r="CI944" s="1125"/>
      <c r="CJ944" s="1125"/>
      <c r="CK944" s="1125"/>
      <c r="CL944" s="1125"/>
      <c r="CM944" s="1125"/>
      <c r="CN944" s="1125"/>
      <c r="CO944" s="1125"/>
      <c r="CP944" s="1125"/>
      <c r="CQ944" s="1125"/>
      <c r="CR944" s="1125"/>
      <c r="CS944" s="1125"/>
      <c r="CT944" s="1125"/>
      <c r="CU944" s="1125"/>
      <c r="CV944" s="1125"/>
      <c r="CW944" s="1125"/>
      <c r="CX944" s="1125"/>
      <c r="CY944" s="1125"/>
      <c r="CZ944" s="1125"/>
      <c r="DA944" s="1125"/>
      <c r="DB944" s="1125"/>
      <c r="DC944" s="1125"/>
      <c r="DD944" s="1125"/>
      <c r="DE944" s="1125"/>
      <c r="DF944" s="1125"/>
      <c r="DG944" s="1125"/>
      <c r="DH944" s="1125"/>
      <c r="DI944" s="1125"/>
      <c r="DJ944" s="1125"/>
      <c r="DK944" s="1125"/>
      <c r="DL944" s="1125"/>
      <c r="DM944" s="1125"/>
      <c r="DN944" s="1125"/>
      <c r="DO944" s="1125"/>
      <c r="DP944" s="1125"/>
      <c r="DQ944" s="1125"/>
      <c r="DR944" s="1125"/>
      <c r="DS944" s="1125"/>
      <c r="DT944" s="1125"/>
      <c r="DU944" s="1125"/>
      <c r="DV944" s="1125"/>
      <c r="DW944" s="1125"/>
      <c r="DX944" s="1125"/>
      <c r="DY944" s="1125"/>
      <c r="DZ944" s="1125"/>
      <c r="EA944" s="1125"/>
      <c r="EB944" s="1125"/>
      <c r="EC944" s="1125"/>
      <c r="ED944" s="1125"/>
      <c r="EE944" s="1125"/>
      <c r="EF944" s="1125"/>
      <c r="EG944" s="1125"/>
      <c r="EH944" s="1125"/>
      <c r="EI944" s="1125"/>
      <c r="EJ944" s="1125"/>
      <c r="EK944" s="1125"/>
      <c r="EL944" s="1125"/>
      <c r="EM944" s="1125"/>
      <c r="EN944" s="1125"/>
      <c r="EO944" s="1125"/>
      <c r="EP944" s="1125"/>
      <c r="EQ944" s="1125"/>
      <c r="ER944" s="1125"/>
      <c r="ES944" s="1125"/>
      <c r="ET944" s="1125"/>
      <c r="EU944" s="1125"/>
      <c r="EV944" s="1125"/>
      <c r="EW944" s="1125"/>
      <c r="EX944" s="1125"/>
      <c r="EY944" s="1125"/>
      <c r="EZ944" s="1125"/>
      <c r="FA944" s="1125"/>
      <c r="FB944" s="1125"/>
      <c r="FC944" s="1125"/>
      <c r="FD944" s="1125"/>
      <c r="FE944" s="1125"/>
      <c r="FF944" s="1125"/>
      <c r="FG944" s="1125"/>
      <c r="FH944" s="1125"/>
      <c r="FI944" s="1125"/>
      <c r="FJ944" s="1125"/>
      <c r="FK944" s="1125"/>
      <c r="FL944" s="1125"/>
      <c r="FM944" s="1125"/>
      <c r="FN944" s="1125"/>
      <c r="FO944" s="1125"/>
      <c r="FP944" s="1125"/>
      <c r="FQ944" s="1125"/>
      <c r="FR944" s="1125"/>
      <c r="FS944" s="1125"/>
      <c r="FT944" s="1125"/>
      <c r="FU944" s="1125"/>
      <c r="FV944" s="1125"/>
      <c r="FW944" s="1125"/>
      <c r="FX944" s="1125"/>
      <c r="FY944" s="1125"/>
      <c r="FZ944" s="1125"/>
      <c r="GA944" s="1125"/>
      <c r="GB944" s="1125"/>
      <c r="GC944" s="1125"/>
      <c r="GD944" s="1125"/>
      <c r="GE944" s="1125"/>
      <c r="GF944" s="1125"/>
      <c r="GG944" s="1125"/>
      <c r="GH944" s="1125"/>
      <c r="GI944" s="1125"/>
      <c r="GJ944" s="1125"/>
      <c r="GK944" s="1125"/>
      <c r="GL944" s="1125"/>
      <c r="GM944" s="1125"/>
      <c r="GN944" s="1125"/>
      <c r="GO944" s="1125"/>
      <c r="GP944" s="1125"/>
      <c r="GQ944" s="1125"/>
      <c r="GR944" s="1125"/>
      <c r="GS944" s="1125"/>
      <c r="GT944" s="1125"/>
      <c r="GU944" s="1125"/>
    </row>
    <row r="945" spans="1:203" s="1426" customFormat="1" ht="14.25" customHeight="1" x14ac:dyDescent="0.2">
      <c r="A945" s="1415"/>
      <c r="C945" s="1427"/>
      <c r="D945" s="1417"/>
      <c r="E945" s="1418"/>
      <c r="F945" s="1419"/>
      <c r="G945" s="1418"/>
      <c r="H945" s="1419"/>
      <c r="I945" s="1419"/>
      <c r="J945" s="1419"/>
      <c r="K945" s="1417"/>
      <c r="L945" s="1420"/>
      <c r="M945" s="1417"/>
      <c r="N945" s="1420"/>
      <c r="O945" s="1417"/>
      <c r="P945" s="1417"/>
      <c r="Q945" s="1417"/>
      <c r="R945" s="1420"/>
      <c r="S945" s="1417"/>
      <c r="T945" s="1420"/>
      <c r="U945" s="1417"/>
      <c r="V945" s="1417"/>
      <c r="W945" s="1417"/>
      <c r="X945" s="1420"/>
      <c r="Y945" s="1417"/>
      <c r="Z945" s="1420"/>
      <c r="AA945" s="1417"/>
      <c r="AB945" s="1417"/>
      <c r="AC945" s="1417"/>
      <c r="AD945" s="1420"/>
      <c r="AE945" s="1417"/>
      <c r="AF945" s="1420"/>
      <c r="AG945" s="1417"/>
      <c r="AH945" s="1417"/>
      <c r="AI945" s="1417"/>
      <c r="AJ945" s="1420"/>
      <c r="AK945" s="1417"/>
      <c r="AL945" s="1420"/>
      <c r="AM945" s="1417"/>
      <c r="AN945" s="1417"/>
      <c r="AO945" s="1417"/>
      <c r="AP945" s="1420"/>
      <c r="AQ945" s="1417"/>
      <c r="AR945" s="1420"/>
      <c r="AS945" s="1417"/>
      <c r="AT945" s="1417"/>
      <c r="AU945" s="1417"/>
      <c r="AV945" s="1420"/>
      <c r="AW945" s="1417"/>
      <c r="AX945" s="1420"/>
      <c r="AY945" s="1417"/>
      <c r="AZ945" s="1417"/>
      <c r="BA945" s="1417"/>
      <c r="BB945" s="1418"/>
      <c r="BC945" s="1419"/>
      <c r="BD945" s="1418"/>
      <c r="BE945" s="1419"/>
      <c r="BF945" s="1419"/>
      <c r="BG945" s="1419"/>
      <c r="BH945" s="1417"/>
      <c r="BI945" s="1418"/>
      <c r="BJ945" s="1419"/>
      <c r="BK945" s="1418"/>
      <c r="BL945" s="1419"/>
      <c r="BM945" s="1419"/>
      <c r="BN945" s="1417"/>
      <c r="BO945" s="1418"/>
      <c r="BP945" s="1419"/>
      <c r="BQ945" s="1418"/>
      <c r="BR945" s="1419"/>
      <c r="BS945" s="1419"/>
      <c r="BT945" s="1125"/>
      <c r="BU945" s="1125"/>
      <c r="BV945" s="1125"/>
      <c r="BW945" s="1125"/>
      <c r="BX945" s="1125"/>
      <c r="BY945" s="1125"/>
      <c r="BZ945" s="1125"/>
      <c r="CA945" s="1125"/>
      <c r="CB945" s="1125"/>
      <c r="CC945" s="1125"/>
      <c r="CD945" s="1125"/>
      <c r="CE945" s="1125"/>
      <c r="CF945" s="1125"/>
      <c r="CG945" s="1125"/>
      <c r="CH945" s="1125"/>
      <c r="CI945" s="1125"/>
      <c r="CJ945" s="1125"/>
      <c r="CK945" s="1125"/>
      <c r="CL945" s="1125"/>
      <c r="CM945" s="1125"/>
      <c r="CN945" s="1125"/>
      <c r="CO945" s="1125"/>
      <c r="CP945" s="1125"/>
      <c r="CQ945" s="1125"/>
      <c r="CR945" s="1125"/>
      <c r="CS945" s="1125"/>
      <c r="CT945" s="1125"/>
      <c r="CU945" s="1125"/>
      <c r="CV945" s="1125"/>
      <c r="CW945" s="1125"/>
      <c r="CX945" s="1125"/>
      <c r="CY945" s="1125"/>
      <c r="CZ945" s="1125"/>
      <c r="DA945" s="1125"/>
      <c r="DB945" s="1125"/>
      <c r="DC945" s="1125"/>
      <c r="DD945" s="1125"/>
      <c r="DE945" s="1125"/>
      <c r="DF945" s="1125"/>
      <c r="DG945" s="1125"/>
      <c r="DH945" s="1125"/>
      <c r="DI945" s="1125"/>
      <c r="DJ945" s="1125"/>
      <c r="DK945" s="1125"/>
      <c r="DL945" s="1125"/>
      <c r="DM945" s="1125"/>
      <c r="DN945" s="1125"/>
      <c r="DO945" s="1125"/>
      <c r="DP945" s="1125"/>
      <c r="DQ945" s="1125"/>
      <c r="DR945" s="1125"/>
      <c r="DS945" s="1125"/>
      <c r="DT945" s="1125"/>
      <c r="DU945" s="1125"/>
      <c r="DV945" s="1125"/>
      <c r="DW945" s="1125"/>
      <c r="DX945" s="1125"/>
      <c r="DY945" s="1125"/>
      <c r="DZ945" s="1125"/>
      <c r="EA945" s="1125"/>
      <c r="EB945" s="1125"/>
      <c r="EC945" s="1125"/>
      <c r="ED945" s="1125"/>
      <c r="EE945" s="1125"/>
      <c r="EF945" s="1125"/>
      <c r="EG945" s="1125"/>
      <c r="EH945" s="1125"/>
      <c r="EI945" s="1125"/>
      <c r="EJ945" s="1125"/>
      <c r="EK945" s="1125"/>
      <c r="EL945" s="1125"/>
      <c r="EM945" s="1125"/>
      <c r="EN945" s="1125"/>
      <c r="EO945" s="1125"/>
      <c r="EP945" s="1125"/>
      <c r="EQ945" s="1125"/>
      <c r="ER945" s="1125"/>
      <c r="ES945" s="1125"/>
      <c r="ET945" s="1125"/>
      <c r="EU945" s="1125"/>
      <c r="EV945" s="1125"/>
      <c r="EW945" s="1125"/>
      <c r="EX945" s="1125"/>
      <c r="EY945" s="1125"/>
      <c r="EZ945" s="1125"/>
      <c r="FA945" s="1125"/>
      <c r="FB945" s="1125"/>
      <c r="FC945" s="1125"/>
      <c r="FD945" s="1125"/>
      <c r="FE945" s="1125"/>
      <c r="FF945" s="1125"/>
      <c r="FG945" s="1125"/>
      <c r="FH945" s="1125"/>
      <c r="FI945" s="1125"/>
      <c r="FJ945" s="1125"/>
      <c r="FK945" s="1125"/>
      <c r="FL945" s="1125"/>
      <c r="FM945" s="1125"/>
      <c r="FN945" s="1125"/>
      <c r="FO945" s="1125"/>
      <c r="FP945" s="1125"/>
      <c r="FQ945" s="1125"/>
      <c r="FR945" s="1125"/>
      <c r="FS945" s="1125"/>
      <c r="FT945" s="1125"/>
      <c r="FU945" s="1125"/>
      <c r="FV945" s="1125"/>
      <c r="FW945" s="1125"/>
      <c r="FX945" s="1125"/>
      <c r="FY945" s="1125"/>
      <c r="FZ945" s="1125"/>
      <c r="GA945" s="1125"/>
      <c r="GB945" s="1125"/>
      <c r="GC945" s="1125"/>
      <c r="GD945" s="1125"/>
      <c r="GE945" s="1125"/>
      <c r="GF945" s="1125"/>
      <c r="GG945" s="1125"/>
      <c r="GH945" s="1125"/>
      <c r="GI945" s="1125"/>
      <c r="GJ945" s="1125"/>
      <c r="GK945" s="1125"/>
      <c r="GL945" s="1125"/>
      <c r="GM945" s="1125"/>
      <c r="GN945" s="1125"/>
      <c r="GO945" s="1125"/>
      <c r="GP945" s="1125"/>
      <c r="GQ945" s="1125"/>
      <c r="GR945" s="1125"/>
      <c r="GS945" s="1125"/>
      <c r="GT945" s="1125"/>
      <c r="GU945" s="1125"/>
    </row>
    <row r="946" spans="1:203" s="1426" customFormat="1" ht="14.25" customHeight="1" x14ac:dyDescent="0.2">
      <c r="A946" s="1415"/>
      <c r="C946" s="1427"/>
      <c r="D946" s="1417"/>
      <c r="E946" s="1418"/>
      <c r="F946" s="1419"/>
      <c r="G946" s="1418"/>
      <c r="H946" s="1419"/>
      <c r="I946" s="1419"/>
      <c r="J946" s="1419"/>
      <c r="K946" s="1417"/>
      <c r="L946" s="1420"/>
      <c r="M946" s="1417"/>
      <c r="N946" s="1420"/>
      <c r="O946" s="1417"/>
      <c r="P946" s="1417"/>
      <c r="Q946" s="1417"/>
      <c r="R946" s="1420"/>
      <c r="S946" s="1417"/>
      <c r="T946" s="1420"/>
      <c r="U946" s="1417"/>
      <c r="V946" s="1417"/>
      <c r="W946" s="1417"/>
      <c r="X946" s="1420"/>
      <c r="Y946" s="1417"/>
      <c r="Z946" s="1420"/>
      <c r="AA946" s="1417"/>
      <c r="AB946" s="1417"/>
      <c r="AC946" s="1417"/>
      <c r="AD946" s="1420"/>
      <c r="AE946" s="1417"/>
      <c r="AF946" s="1420"/>
      <c r="AG946" s="1417"/>
      <c r="AH946" s="1417"/>
      <c r="AI946" s="1417"/>
      <c r="AJ946" s="1420"/>
      <c r="AK946" s="1417"/>
      <c r="AL946" s="1420"/>
      <c r="AM946" s="1417"/>
      <c r="AN946" s="1417"/>
      <c r="AO946" s="1417"/>
      <c r="AP946" s="1420"/>
      <c r="AQ946" s="1417"/>
      <c r="AR946" s="1420"/>
      <c r="AS946" s="1417"/>
      <c r="AT946" s="1417"/>
      <c r="AU946" s="1417"/>
      <c r="AV946" s="1420"/>
      <c r="AW946" s="1417"/>
      <c r="AX946" s="1420"/>
      <c r="AY946" s="1417"/>
      <c r="AZ946" s="1417"/>
      <c r="BA946" s="1417"/>
      <c r="BB946" s="1418"/>
      <c r="BC946" s="1419"/>
      <c r="BD946" s="1418"/>
      <c r="BE946" s="1419"/>
      <c r="BF946" s="1419"/>
      <c r="BG946" s="1419"/>
      <c r="BH946" s="1417"/>
      <c r="BI946" s="1418"/>
      <c r="BJ946" s="1419"/>
      <c r="BK946" s="1418"/>
      <c r="BL946" s="1419"/>
      <c r="BM946" s="1419"/>
      <c r="BN946" s="1417"/>
      <c r="BO946" s="1418"/>
      <c r="BP946" s="1419"/>
      <c r="BQ946" s="1418"/>
      <c r="BR946" s="1419"/>
      <c r="BS946" s="1419"/>
      <c r="BT946" s="1125"/>
      <c r="BU946" s="1125"/>
      <c r="BV946" s="1125"/>
      <c r="BW946" s="1125"/>
      <c r="BX946" s="1125"/>
      <c r="BY946" s="1125"/>
      <c r="BZ946" s="1125"/>
      <c r="CA946" s="1125"/>
      <c r="CB946" s="1125"/>
      <c r="CC946" s="1125"/>
      <c r="CD946" s="1125"/>
      <c r="CE946" s="1125"/>
      <c r="CF946" s="1125"/>
      <c r="CG946" s="1125"/>
      <c r="CH946" s="1125"/>
      <c r="CI946" s="1125"/>
      <c r="CJ946" s="1125"/>
      <c r="CK946" s="1125"/>
      <c r="CL946" s="1125"/>
      <c r="CM946" s="1125"/>
      <c r="CN946" s="1125"/>
      <c r="CO946" s="1125"/>
      <c r="CP946" s="1125"/>
      <c r="CQ946" s="1125"/>
      <c r="CR946" s="1125"/>
      <c r="CS946" s="1125"/>
      <c r="CT946" s="1125"/>
      <c r="CU946" s="1125"/>
      <c r="CV946" s="1125"/>
      <c r="CW946" s="1125"/>
      <c r="CX946" s="1125"/>
      <c r="CY946" s="1125"/>
      <c r="CZ946" s="1125"/>
      <c r="DA946" s="1125"/>
      <c r="DB946" s="1125"/>
      <c r="DC946" s="1125"/>
      <c r="DD946" s="1125"/>
      <c r="DE946" s="1125"/>
      <c r="DF946" s="1125"/>
      <c r="DG946" s="1125"/>
      <c r="DH946" s="1125"/>
      <c r="DI946" s="1125"/>
      <c r="DJ946" s="1125"/>
      <c r="DK946" s="1125"/>
      <c r="DL946" s="1125"/>
      <c r="DM946" s="1125"/>
      <c r="DN946" s="1125"/>
      <c r="DO946" s="1125"/>
      <c r="DP946" s="1125"/>
      <c r="DQ946" s="1125"/>
      <c r="DR946" s="1125"/>
      <c r="DS946" s="1125"/>
      <c r="DT946" s="1125"/>
      <c r="DU946" s="1125"/>
      <c r="DV946" s="1125"/>
      <c r="DW946" s="1125"/>
      <c r="DX946" s="1125"/>
      <c r="DY946" s="1125"/>
      <c r="DZ946" s="1125"/>
      <c r="EA946" s="1125"/>
      <c r="EB946" s="1125"/>
      <c r="EC946" s="1125"/>
      <c r="ED946" s="1125"/>
      <c r="EE946" s="1125"/>
      <c r="EF946" s="1125"/>
      <c r="EG946" s="1125"/>
      <c r="EH946" s="1125"/>
      <c r="EI946" s="1125"/>
      <c r="EJ946" s="1125"/>
      <c r="EK946" s="1125"/>
      <c r="EL946" s="1125"/>
      <c r="EM946" s="1125"/>
      <c r="EN946" s="1125"/>
      <c r="EO946" s="1125"/>
      <c r="EP946" s="1125"/>
      <c r="EQ946" s="1125"/>
      <c r="ER946" s="1125"/>
      <c r="ES946" s="1125"/>
      <c r="ET946" s="1125"/>
      <c r="EU946" s="1125"/>
      <c r="EV946" s="1125"/>
      <c r="EW946" s="1125"/>
      <c r="EX946" s="1125"/>
      <c r="EY946" s="1125"/>
      <c r="EZ946" s="1125"/>
      <c r="FA946" s="1125"/>
      <c r="FB946" s="1125"/>
      <c r="FC946" s="1125"/>
      <c r="FD946" s="1125"/>
      <c r="FE946" s="1125"/>
      <c r="FF946" s="1125"/>
      <c r="FG946" s="1125"/>
      <c r="FH946" s="1125"/>
      <c r="FI946" s="1125"/>
      <c r="FJ946" s="1125"/>
      <c r="FK946" s="1125"/>
      <c r="FL946" s="1125"/>
      <c r="FM946" s="1125"/>
      <c r="FN946" s="1125"/>
      <c r="FO946" s="1125"/>
      <c r="FP946" s="1125"/>
      <c r="FQ946" s="1125"/>
      <c r="FR946" s="1125"/>
      <c r="FS946" s="1125"/>
      <c r="FT946" s="1125"/>
      <c r="FU946" s="1125"/>
      <c r="FV946" s="1125"/>
      <c r="FW946" s="1125"/>
      <c r="FX946" s="1125"/>
      <c r="FY946" s="1125"/>
      <c r="FZ946" s="1125"/>
      <c r="GA946" s="1125"/>
      <c r="GB946" s="1125"/>
      <c r="GC946" s="1125"/>
      <c r="GD946" s="1125"/>
      <c r="GE946" s="1125"/>
      <c r="GF946" s="1125"/>
      <c r="GG946" s="1125"/>
      <c r="GH946" s="1125"/>
      <c r="GI946" s="1125"/>
      <c r="GJ946" s="1125"/>
      <c r="GK946" s="1125"/>
      <c r="GL946" s="1125"/>
      <c r="GM946" s="1125"/>
      <c r="GN946" s="1125"/>
      <c r="GO946" s="1125"/>
      <c r="GP946" s="1125"/>
      <c r="GQ946" s="1125"/>
      <c r="GR946" s="1125"/>
      <c r="GS946" s="1125"/>
      <c r="GT946" s="1125"/>
      <c r="GU946" s="1125"/>
    </row>
    <row r="947" spans="1:203" s="1426" customFormat="1" ht="14.25" customHeight="1" x14ac:dyDescent="0.2">
      <c r="A947" s="1415"/>
      <c r="C947" s="1427"/>
      <c r="D947" s="1417"/>
      <c r="E947" s="1418"/>
      <c r="F947" s="1419"/>
      <c r="G947" s="1418"/>
      <c r="H947" s="1419"/>
      <c r="I947" s="1419"/>
      <c r="J947" s="1419"/>
      <c r="K947" s="1417"/>
      <c r="L947" s="1420"/>
      <c r="M947" s="1417"/>
      <c r="N947" s="1420"/>
      <c r="O947" s="1417"/>
      <c r="P947" s="1417"/>
      <c r="Q947" s="1417"/>
      <c r="R947" s="1420"/>
      <c r="S947" s="1417"/>
      <c r="T947" s="1420"/>
      <c r="U947" s="1417"/>
      <c r="V947" s="1417"/>
      <c r="W947" s="1417"/>
      <c r="X947" s="1420"/>
      <c r="Y947" s="1417"/>
      <c r="Z947" s="1420"/>
      <c r="AA947" s="1417"/>
      <c r="AB947" s="1417"/>
      <c r="AC947" s="1417"/>
      <c r="AD947" s="1420"/>
      <c r="AE947" s="1417"/>
      <c r="AF947" s="1420"/>
      <c r="AG947" s="1417"/>
      <c r="AH947" s="1417"/>
      <c r="AI947" s="1417"/>
      <c r="AJ947" s="1420"/>
      <c r="AK947" s="1417"/>
      <c r="AL947" s="1420"/>
      <c r="AM947" s="1417"/>
      <c r="AN947" s="1417"/>
      <c r="AO947" s="1417"/>
      <c r="AP947" s="1420"/>
      <c r="AQ947" s="1417"/>
      <c r="AR947" s="1420"/>
      <c r="AS947" s="1417"/>
      <c r="AT947" s="1417"/>
      <c r="AU947" s="1417"/>
      <c r="AV947" s="1420"/>
      <c r="AW947" s="1417"/>
      <c r="AX947" s="1420"/>
      <c r="AY947" s="1417"/>
      <c r="AZ947" s="1417"/>
      <c r="BA947" s="1417"/>
      <c r="BB947" s="1418"/>
      <c r="BC947" s="1419"/>
      <c r="BD947" s="1418"/>
      <c r="BE947" s="1419"/>
      <c r="BF947" s="1419"/>
      <c r="BG947" s="1419"/>
      <c r="BH947" s="1417"/>
      <c r="BI947" s="1418"/>
      <c r="BJ947" s="1419"/>
      <c r="BK947" s="1418"/>
      <c r="BL947" s="1419"/>
      <c r="BM947" s="1419"/>
      <c r="BN947" s="1417"/>
      <c r="BO947" s="1418"/>
      <c r="BP947" s="1419"/>
      <c r="BQ947" s="1418"/>
      <c r="BR947" s="1419"/>
      <c r="BS947" s="1419"/>
      <c r="BT947" s="1125"/>
      <c r="BU947" s="1125"/>
      <c r="BV947" s="1125"/>
      <c r="BW947" s="1125"/>
      <c r="BX947" s="1125"/>
      <c r="BY947" s="1125"/>
      <c r="BZ947" s="1125"/>
      <c r="CA947" s="1125"/>
      <c r="CB947" s="1125"/>
      <c r="CC947" s="1125"/>
      <c r="CD947" s="1125"/>
      <c r="CE947" s="1125"/>
      <c r="CF947" s="1125"/>
      <c r="CG947" s="1125"/>
      <c r="CH947" s="1125"/>
      <c r="CI947" s="1125"/>
      <c r="CJ947" s="1125"/>
      <c r="CK947" s="1125"/>
      <c r="CL947" s="1125"/>
      <c r="CM947" s="1125"/>
      <c r="CN947" s="1125"/>
      <c r="CO947" s="1125"/>
      <c r="CP947" s="1125"/>
      <c r="CQ947" s="1125"/>
      <c r="CR947" s="1125"/>
      <c r="CS947" s="1125"/>
      <c r="CT947" s="1125"/>
      <c r="CU947" s="1125"/>
      <c r="CV947" s="1125"/>
      <c r="CW947" s="1125"/>
      <c r="CX947" s="1125"/>
      <c r="CY947" s="1125"/>
      <c r="CZ947" s="1125"/>
      <c r="DA947" s="1125"/>
      <c r="DB947" s="1125"/>
      <c r="DC947" s="1125"/>
      <c r="DD947" s="1125"/>
      <c r="DE947" s="1125"/>
      <c r="DF947" s="1125"/>
      <c r="DG947" s="1125"/>
      <c r="DH947" s="1125"/>
      <c r="DI947" s="1125"/>
      <c r="DJ947" s="1125"/>
      <c r="DK947" s="1125"/>
      <c r="DL947" s="1125"/>
      <c r="DM947" s="1125"/>
      <c r="DN947" s="1125"/>
      <c r="DO947" s="1125"/>
      <c r="DP947" s="1125"/>
      <c r="DQ947" s="1125"/>
      <c r="DR947" s="1125"/>
      <c r="DS947" s="1125"/>
      <c r="DT947" s="1125"/>
      <c r="DU947" s="1125"/>
      <c r="DV947" s="1125"/>
      <c r="DW947" s="1125"/>
      <c r="DX947" s="1125"/>
      <c r="DY947" s="1125"/>
      <c r="DZ947" s="1125"/>
      <c r="EA947" s="1125"/>
      <c r="EB947" s="1125"/>
      <c r="EC947" s="1125"/>
      <c r="ED947" s="1125"/>
      <c r="EE947" s="1125"/>
      <c r="EF947" s="1125"/>
      <c r="EG947" s="1125"/>
      <c r="EH947" s="1125"/>
      <c r="EI947" s="1125"/>
      <c r="EJ947" s="1125"/>
      <c r="EK947" s="1125"/>
      <c r="EL947" s="1125"/>
      <c r="EM947" s="1125"/>
      <c r="EN947" s="1125"/>
      <c r="EO947" s="1125"/>
      <c r="EP947" s="1125"/>
      <c r="EQ947" s="1125"/>
      <c r="ER947" s="1125"/>
      <c r="ES947" s="1125"/>
      <c r="ET947" s="1125"/>
      <c r="EU947" s="1125"/>
      <c r="EV947" s="1125"/>
      <c r="EW947" s="1125"/>
      <c r="EX947" s="1125"/>
      <c r="EY947" s="1125"/>
      <c r="EZ947" s="1125"/>
      <c r="FA947" s="1125"/>
      <c r="FB947" s="1125"/>
      <c r="FC947" s="1125"/>
      <c r="FD947" s="1125"/>
      <c r="FE947" s="1125"/>
      <c r="FF947" s="1125"/>
      <c r="FG947" s="1125"/>
      <c r="FH947" s="1125"/>
      <c r="FI947" s="1125"/>
      <c r="FJ947" s="1125"/>
      <c r="FK947" s="1125"/>
      <c r="FL947" s="1125"/>
      <c r="FM947" s="1125"/>
      <c r="FN947" s="1125"/>
      <c r="FO947" s="1125"/>
      <c r="FP947" s="1125"/>
      <c r="FQ947" s="1125"/>
      <c r="FR947" s="1125"/>
      <c r="FS947" s="1125"/>
      <c r="FT947" s="1125"/>
      <c r="FU947" s="1125"/>
      <c r="FV947" s="1125"/>
      <c r="FW947" s="1125"/>
      <c r="FX947" s="1125"/>
      <c r="FY947" s="1125"/>
      <c r="FZ947" s="1125"/>
      <c r="GA947" s="1125"/>
      <c r="GB947" s="1125"/>
      <c r="GC947" s="1125"/>
      <c r="GD947" s="1125"/>
      <c r="GE947" s="1125"/>
      <c r="GF947" s="1125"/>
      <c r="GG947" s="1125"/>
      <c r="GH947" s="1125"/>
      <c r="GI947" s="1125"/>
      <c r="GJ947" s="1125"/>
      <c r="GK947" s="1125"/>
      <c r="GL947" s="1125"/>
      <c r="GM947" s="1125"/>
      <c r="GN947" s="1125"/>
      <c r="GO947" s="1125"/>
      <c r="GP947" s="1125"/>
      <c r="GQ947" s="1125"/>
      <c r="GR947" s="1125"/>
      <c r="GS947" s="1125"/>
      <c r="GT947" s="1125"/>
      <c r="GU947" s="1125"/>
    </row>
    <row r="948" spans="1:203" s="1426" customFormat="1" ht="14.25" customHeight="1" x14ac:dyDescent="0.2">
      <c r="A948" s="1415"/>
      <c r="C948" s="1427"/>
      <c r="D948" s="1417"/>
      <c r="E948" s="1418"/>
      <c r="F948" s="1419"/>
      <c r="G948" s="1418"/>
      <c r="H948" s="1419"/>
      <c r="I948" s="1419"/>
      <c r="J948" s="1419"/>
      <c r="K948" s="1417"/>
      <c r="L948" s="1420"/>
      <c r="M948" s="1417"/>
      <c r="N948" s="1420"/>
      <c r="O948" s="1417"/>
      <c r="P948" s="1417"/>
      <c r="Q948" s="1417"/>
      <c r="R948" s="1420"/>
      <c r="S948" s="1417"/>
      <c r="T948" s="1420"/>
      <c r="U948" s="1417"/>
      <c r="V948" s="1417"/>
      <c r="W948" s="1417"/>
      <c r="X948" s="1420"/>
      <c r="Y948" s="1417"/>
      <c r="Z948" s="1420"/>
      <c r="AA948" s="1417"/>
      <c r="AB948" s="1417"/>
      <c r="AC948" s="1417"/>
      <c r="AD948" s="1420"/>
      <c r="AE948" s="1417"/>
      <c r="AF948" s="1420"/>
      <c r="AG948" s="1417"/>
      <c r="AH948" s="1417"/>
      <c r="AI948" s="1417"/>
      <c r="AJ948" s="1420"/>
      <c r="AK948" s="1417"/>
      <c r="AL948" s="1420"/>
      <c r="AM948" s="1417"/>
      <c r="AN948" s="1417"/>
      <c r="AO948" s="1417"/>
      <c r="AP948" s="1420"/>
      <c r="AQ948" s="1417"/>
      <c r="AR948" s="1420"/>
      <c r="AS948" s="1417"/>
      <c r="AT948" s="1417"/>
      <c r="AU948" s="1417"/>
      <c r="AV948" s="1420"/>
      <c r="AW948" s="1417"/>
      <c r="AX948" s="1420"/>
      <c r="AY948" s="1417"/>
      <c r="AZ948" s="1417"/>
      <c r="BA948" s="1417"/>
      <c r="BB948" s="1418"/>
      <c r="BC948" s="1419"/>
      <c r="BD948" s="1418"/>
      <c r="BE948" s="1419"/>
      <c r="BF948" s="1419"/>
      <c r="BG948" s="1419"/>
      <c r="BH948" s="1417"/>
      <c r="BI948" s="1418"/>
      <c r="BJ948" s="1419"/>
      <c r="BK948" s="1418"/>
      <c r="BL948" s="1419"/>
      <c r="BM948" s="1419"/>
      <c r="BN948" s="1417"/>
      <c r="BO948" s="1418"/>
      <c r="BP948" s="1419"/>
      <c r="BQ948" s="1418"/>
      <c r="BR948" s="1419"/>
      <c r="BS948" s="1419"/>
      <c r="BT948" s="1125"/>
      <c r="BU948" s="1125"/>
      <c r="BV948" s="1125"/>
      <c r="BW948" s="1125"/>
      <c r="BX948" s="1125"/>
      <c r="BY948" s="1125"/>
      <c r="BZ948" s="1125"/>
      <c r="CA948" s="1125"/>
      <c r="CB948" s="1125"/>
      <c r="CC948" s="1125"/>
      <c r="CD948" s="1125"/>
      <c r="CE948" s="1125"/>
      <c r="CF948" s="1125"/>
      <c r="CG948" s="1125"/>
      <c r="CH948" s="1125"/>
      <c r="CI948" s="1125"/>
      <c r="CJ948" s="1125"/>
      <c r="CK948" s="1125"/>
      <c r="CL948" s="1125"/>
      <c r="CM948" s="1125"/>
      <c r="CN948" s="1125"/>
      <c r="CO948" s="1125"/>
      <c r="CP948" s="1125"/>
      <c r="CQ948" s="1125"/>
      <c r="CR948" s="1125"/>
      <c r="CS948" s="1125"/>
      <c r="CT948" s="1125"/>
      <c r="CU948" s="1125"/>
      <c r="CV948" s="1125"/>
      <c r="CW948" s="1125"/>
      <c r="CX948" s="1125"/>
      <c r="CY948" s="1125"/>
      <c r="CZ948" s="1125"/>
      <c r="DA948" s="1125"/>
      <c r="DB948" s="1125"/>
      <c r="DC948" s="1125"/>
      <c r="DD948" s="1125"/>
      <c r="DE948" s="1125"/>
      <c r="DF948" s="1125"/>
      <c r="DG948" s="1125"/>
      <c r="DH948" s="1125"/>
      <c r="DI948" s="1125"/>
      <c r="DJ948" s="1125"/>
      <c r="DK948" s="1125"/>
      <c r="DL948" s="1125"/>
      <c r="DM948" s="1125"/>
      <c r="DN948" s="1125"/>
      <c r="DO948" s="1125"/>
      <c r="DP948" s="1125"/>
      <c r="DQ948" s="1125"/>
      <c r="DR948" s="1125"/>
      <c r="DS948" s="1125"/>
      <c r="DT948" s="1125"/>
      <c r="DU948" s="1125"/>
      <c r="DV948" s="1125"/>
      <c r="DW948" s="1125"/>
      <c r="DX948" s="1125"/>
      <c r="DY948" s="1125"/>
      <c r="DZ948" s="1125"/>
      <c r="EA948" s="1125"/>
      <c r="EB948" s="1125"/>
      <c r="EC948" s="1125"/>
      <c r="ED948" s="1125"/>
      <c r="EE948" s="1125"/>
      <c r="EF948" s="1125"/>
      <c r="EG948" s="1125"/>
      <c r="EH948" s="1125"/>
      <c r="EI948" s="1125"/>
      <c r="EJ948" s="1125"/>
      <c r="EK948" s="1125"/>
      <c r="EL948" s="1125"/>
      <c r="EM948" s="1125"/>
      <c r="EN948" s="1125"/>
      <c r="EO948" s="1125"/>
      <c r="EP948" s="1125"/>
      <c r="EQ948" s="1125"/>
      <c r="ER948" s="1125"/>
      <c r="ES948" s="1125"/>
      <c r="ET948" s="1125"/>
      <c r="EU948" s="1125"/>
      <c r="EV948" s="1125"/>
      <c r="EW948" s="1125"/>
      <c r="EX948" s="1125"/>
      <c r="EY948" s="1125"/>
      <c r="EZ948" s="1125"/>
      <c r="FA948" s="1125"/>
      <c r="FB948" s="1125"/>
      <c r="FC948" s="1125"/>
      <c r="FD948" s="1125"/>
      <c r="FE948" s="1125"/>
      <c r="FF948" s="1125"/>
      <c r="FG948" s="1125"/>
      <c r="FH948" s="1125"/>
      <c r="FI948" s="1125"/>
      <c r="FJ948" s="1125"/>
      <c r="FK948" s="1125"/>
      <c r="FL948" s="1125"/>
      <c r="FM948" s="1125"/>
      <c r="FN948" s="1125"/>
      <c r="FO948" s="1125"/>
      <c r="FP948" s="1125"/>
      <c r="FQ948" s="1125"/>
      <c r="FR948" s="1125"/>
      <c r="FS948" s="1125"/>
      <c r="FT948" s="1125"/>
      <c r="FU948" s="1125"/>
      <c r="FV948" s="1125"/>
      <c r="FW948" s="1125"/>
      <c r="FX948" s="1125"/>
      <c r="FY948" s="1125"/>
      <c r="FZ948" s="1125"/>
      <c r="GA948" s="1125"/>
      <c r="GB948" s="1125"/>
      <c r="GC948" s="1125"/>
      <c r="GD948" s="1125"/>
      <c r="GE948" s="1125"/>
      <c r="GF948" s="1125"/>
      <c r="GG948" s="1125"/>
      <c r="GH948" s="1125"/>
      <c r="GI948" s="1125"/>
      <c r="GJ948" s="1125"/>
      <c r="GK948" s="1125"/>
      <c r="GL948" s="1125"/>
      <c r="GM948" s="1125"/>
      <c r="GN948" s="1125"/>
      <c r="GO948" s="1125"/>
      <c r="GP948" s="1125"/>
      <c r="GQ948" s="1125"/>
      <c r="GR948" s="1125"/>
      <c r="GS948" s="1125"/>
      <c r="GT948" s="1125"/>
      <c r="GU948" s="1125"/>
    </row>
    <row r="949" spans="1:203" s="1426" customFormat="1" ht="14.25" customHeight="1" x14ac:dyDescent="0.2">
      <c r="A949" s="1415"/>
      <c r="C949" s="1427"/>
      <c r="D949" s="1417"/>
      <c r="E949" s="1418"/>
      <c r="F949" s="1419"/>
      <c r="G949" s="1418"/>
      <c r="H949" s="1419"/>
      <c r="I949" s="1419"/>
      <c r="J949" s="1419"/>
      <c r="K949" s="1417"/>
      <c r="L949" s="1420"/>
      <c r="M949" s="1417"/>
      <c r="N949" s="1420"/>
      <c r="O949" s="1417"/>
      <c r="P949" s="1417"/>
      <c r="Q949" s="1417"/>
      <c r="R949" s="1420"/>
      <c r="S949" s="1417"/>
      <c r="T949" s="1420"/>
      <c r="U949" s="1417"/>
      <c r="V949" s="1417"/>
      <c r="W949" s="1417"/>
      <c r="X949" s="1420"/>
      <c r="Y949" s="1417"/>
      <c r="Z949" s="1420"/>
      <c r="AA949" s="1417"/>
      <c r="AB949" s="1417"/>
      <c r="AC949" s="1417"/>
      <c r="AD949" s="1420"/>
      <c r="AE949" s="1417"/>
      <c r="AF949" s="1420"/>
      <c r="AG949" s="1417"/>
      <c r="AH949" s="1417"/>
      <c r="AI949" s="1417"/>
      <c r="AJ949" s="1420"/>
      <c r="AK949" s="1417"/>
      <c r="AL949" s="1420"/>
      <c r="AM949" s="1417"/>
      <c r="AN949" s="1417"/>
      <c r="AO949" s="1417"/>
      <c r="AP949" s="1420"/>
      <c r="AQ949" s="1417"/>
      <c r="AR949" s="1420"/>
      <c r="AS949" s="1417"/>
      <c r="AT949" s="1417"/>
      <c r="AU949" s="1417"/>
      <c r="AV949" s="1420"/>
      <c r="AW949" s="1417"/>
      <c r="AX949" s="1420"/>
      <c r="AY949" s="1417"/>
      <c r="AZ949" s="1417"/>
      <c r="BA949" s="1417"/>
      <c r="BB949" s="1418"/>
      <c r="BC949" s="1419"/>
      <c r="BD949" s="1418"/>
      <c r="BE949" s="1419"/>
      <c r="BF949" s="1419"/>
      <c r="BG949" s="1419"/>
      <c r="BH949" s="1417"/>
      <c r="BI949" s="1418"/>
      <c r="BJ949" s="1419"/>
      <c r="BK949" s="1418"/>
      <c r="BL949" s="1419"/>
      <c r="BM949" s="1419"/>
      <c r="BN949" s="1417"/>
      <c r="BO949" s="1418"/>
      <c r="BP949" s="1419"/>
      <c r="BQ949" s="1418"/>
      <c r="BR949" s="1419"/>
      <c r="BS949" s="1419"/>
      <c r="BT949" s="1125"/>
      <c r="BU949" s="1125"/>
      <c r="BV949" s="1125"/>
      <c r="BW949" s="1125"/>
      <c r="BX949" s="1125"/>
      <c r="BY949" s="1125"/>
      <c r="BZ949" s="1125"/>
      <c r="CA949" s="1125"/>
      <c r="CB949" s="1125"/>
      <c r="CC949" s="1125"/>
      <c r="CD949" s="1125"/>
      <c r="CE949" s="1125"/>
      <c r="CF949" s="1125"/>
      <c r="CG949" s="1125"/>
      <c r="CH949" s="1125"/>
      <c r="CI949" s="1125"/>
      <c r="CJ949" s="1125"/>
      <c r="CK949" s="1125"/>
      <c r="CL949" s="1125"/>
      <c r="CM949" s="1125"/>
      <c r="CN949" s="1125"/>
      <c r="CO949" s="1125"/>
      <c r="CP949" s="1125"/>
      <c r="CQ949" s="1125"/>
      <c r="CR949" s="1125"/>
      <c r="CS949" s="1125"/>
      <c r="CT949" s="1125"/>
      <c r="CU949" s="1125"/>
      <c r="CV949" s="1125"/>
      <c r="CW949" s="1125"/>
      <c r="CX949" s="1125"/>
      <c r="CY949" s="1125"/>
      <c r="CZ949" s="1125"/>
      <c r="DA949" s="1125"/>
      <c r="DB949" s="1125"/>
      <c r="DC949" s="1125"/>
      <c r="DD949" s="1125"/>
      <c r="DE949" s="1125"/>
      <c r="DF949" s="1125"/>
      <c r="DG949" s="1125"/>
      <c r="DH949" s="1125"/>
      <c r="DI949" s="1125"/>
      <c r="DJ949" s="1125"/>
      <c r="DK949" s="1125"/>
      <c r="DL949" s="1125"/>
      <c r="DM949" s="1125"/>
      <c r="DN949" s="1125"/>
      <c r="DO949" s="1125"/>
      <c r="DP949" s="1125"/>
      <c r="DQ949" s="1125"/>
      <c r="DR949" s="1125"/>
      <c r="DS949" s="1125"/>
      <c r="DT949" s="1125"/>
      <c r="DU949" s="1125"/>
      <c r="DV949" s="1125"/>
      <c r="DW949" s="1125"/>
      <c r="DX949" s="1125"/>
      <c r="DY949" s="1125"/>
      <c r="DZ949" s="1125"/>
      <c r="EA949" s="1125"/>
      <c r="EB949" s="1125"/>
      <c r="EC949" s="1125"/>
      <c r="ED949" s="1125"/>
      <c r="EE949" s="1125"/>
      <c r="EF949" s="1125"/>
      <c r="EG949" s="1125"/>
      <c r="EH949" s="1125"/>
      <c r="EI949" s="1125"/>
      <c r="EJ949" s="1125"/>
      <c r="EK949" s="1125"/>
      <c r="EL949" s="1125"/>
      <c r="EM949" s="1125"/>
      <c r="EN949" s="1125"/>
      <c r="EO949" s="1125"/>
      <c r="EP949" s="1125"/>
      <c r="EQ949" s="1125"/>
      <c r="ER949" s="1125"/>
      <c r="ES949" s="1125"/>
      <c r="ET949" s="1125"/>
      <c r="EU949" s="1125"/>
      <c r="EV949" s="1125"/>
      <c r="EW949" s="1125"/>
      <c r="EX949" s="1125"/>
      <c r="EY949" s="1125"/>
      <c r="EZ949" s="1125"/>
      <c r="FA949" s="1125"/>
      <c r="FB949" s="1125"/>
      <c r="FC949" s="1125"/>
      <c r="FD949" s="1125"/>
      <c r="FE949" s="1125"/>
      <c r="FF949" s="1125"/>
      <c r="FG949" s="1125"/>
      <c r="FH949" s="1125"/>
      <c r="FI949" s="1125"/>
      <c r="FJ949" s="1125"/>
      <c r="FK949" s="1125"/>
      <c r="FL949" s="1125"/>
      <c r="FM949" s="1125"/>
      <c r="FN949" s="1125"/>
      <c r="FO949" s="1125"/>
      <c r="FP949" s="1125"/>
      <c r="FQ949" s="1125"/>
      <c r="FR949" s="1125"/>
      <c r="FS949" s="1125"/>
      <c r="FT949" s="1125"/>
      <c r="FU949" s="1125"/>
      <c r="FV949" s="1125"/>
      <c r="FW949" s="1125"/>
      <c r="FX949" s="1125"/>
      <c r="FY949" s="1125"/>
      <c r="FZ949" s="1125"/>
      <c r="GA949" s="1125"/>
      <c r="GB949" s="1125"/>
      <c r="GC949" s="1125"/>
      <c r="GD949" s="1125"/>
      <c r="GE949" s="1125"/>
      <c r="GF949" s="1125"/>
      <c r="GG949" s="1125"/>
      <c r="GH949" s="1125"/>
      <c r="GI949" s="1125"/>
      <c r="GJ949" s="1125"/>
      <c r="GK949" s="1125"/>
      <c r="GL949" s="1125"/>
      <c r="GM949" s="1125"/>
      <c r="GN949" s="1125"/>
      <c r="GO949" s="1125"/>
      <c r="GP949" s="1125"/>
      <c r="GQ949" s="1125"/>
      <c r="GR949" s="1125"/>
      <c r="GS949" s="1125"/>
      <c r="GT949" s="1125"/>
      <c r="GU949" s="1125"/>
    </row>
    <row r="950" spans="1:203" s="1426" customFormat="1" ht="14.25" customHeight="1" x14ac:dyDescent="0.2">
      <c r="A950" s="1415"/>
      <c r="C950" s="1427"/>
      <c r="D950" s="1417"/>
      <c r="E950" s="1418"/>
      <c r="F950" s="1419"/>
      <c r="G950" s="1418"/>
      <c r="H950" s="1419"/>
      <c r="I950" s="1419"/>
      <c r="J950" s="1419"/>
      <c r="K950" s="1417"/>
      <c r="L950" s="1420"/>
      <c r="M950" s="1417"/>
      <c r="N950" s="1420"/>
      <c r="O950" s="1417"/>
      <c r="P950" s="1417"/>
      <c r="Q950" s="1417"/>
      <c r="R950" s="1420"/>
      <c r="S950" s="1417"/>
      <c r="T950" s="1420"/>
      <c r="U950" s="1417"/>
      <c r="V950" s="1417"/>
      <c r="W950" s="1417"/>
      <c r="X950" s="1420"/>
      <c r="Y950" s="1417"/>
      <c r="Z950" s="1420"/>
      <c r="AA950" s="1417"/>
      <c r="AB950" s="1417"/>
      <c r="AC950" s="1417"/>
      <c r="AD950" s="1420"/>
      <c r="AE950" s="1417"/>
      <c r="AF950" s="1420"/>
      <c r="AG950" s="1417"/>
      <c r="AH950" s="1417"/>
      <c r="AI950" s="1417"/>
      <c r="AJ950" s="1420"/>
      <c r="AK950" s="1417"/>
      <c r="AL950" s="1420"/>
      <c r="AM950" s="1417"/>
      <c r="AN950" s="1417"/>
      <c r="AO950" s="1417"/>
      <c r="AP950" s="1420"/>
      <c r="AQ950" s="1417"/>
      <c r="AR950" s="1420"/>
      <c r="AS950" s="1417"/>
      <c r="AT950" s="1417"/>
      <c r="AU950" s="1417"/>
      <c r="AV950" s="1420"/>
      <c r="AW950" s="1417"/>
      <c r="AX950" s="1420"/>
      <c r="AY950" s="1417"/>
      <c r="AZ950" s="1417"/>
      <c r="BA950" s="1417"/>
      <c r="BB950" s="1418"/>
      <c r="BC950" s="1419"/>
      <c r="BD950" s="1418"/>
      <c r="BE950" s="1419"/>
      <c r="BF950" s="1419"/>
      <c r="BG950" s="1419"/>
      <c r="BH950" s="1417"/>
      <c r="BI950" s="1418"/>
      <c r="BJ950" s="1419"/>
      <c r="BK950" s="1418"/>
      <c r="BL950" s="1419"/>
      <c r="BM950" s="1419"/>
      <c r="BN950" s="1417"/>
      <c r="BO950" s="1418"/>
      <c r="BP950" s="1419"/>
      <c r="BQ950" s="1418"/>
      <c r="BR950" s="1419"/>
      <c r="BS950" s="1419"/>
      <c r="BT950" s="1125"/>
      <c r="BU950" s="1125"/>
      <c r="BV950" s="1125"/>
      <c r="BW950" s="1125"/>
      <c r="BX950" s="1125"/>
      <c r="BY950" s="1125"/>
      <c r="BZ950" s="1125"/>
      <c r="CA950" s="1125"/>
      <c r="CB950" s="1125"/>
      <c r="CC950" s="1125"/>
      <c r="CD950" s="1125"/>
      <c r="CE950" s="1125"/>
      <c r="CF950" s="1125"/>
      <c r="CG950" s="1125"/>
      <c r="CH950" s="1125"/>
      <c r="CI950" s="1125"/>
      <c r="CJ950" s="1125"/>
      <c r="CK950" s="1125"/>
      <c r="CL950" s="1125"/>
      <c r="CM950" s="1125"/>
      <c r="CN950" s="1125"/>
      <c r="CO950" s="1125"/>
      <c r="CP950" s="1125"/>
      <c r="CQ950" s="1125"/>
      <c r="CR950" s="1125"/>
      <c r="CS950" s="1125"/>
      <c r="CT950" s="1125"/>
      <c r="CU950" s="1125"/>
      <c r="CV950" s="1125"/>
      <c r="CW950" s="1125"/>
      <c r="CX950" s="1125"/>
      <c r="CY950" s="1125"/>
      <c r="CZ950" s="1125"/>
      <c r="DA950" s="1125"/>
      <c r="DB950" s="1125"/>
      <c r="DC950" s="1125"/>
      <c r="DD950" s="1125"/>
      <c r="DE950" s="1125"/>
      <c r="DF950" s="1125"/>
      <c r="DG950" s="1125"/>
      <c r="DH950" s="1125"/>
      <c r="DI950" s="1125"/>
      <c r="DJ950" s="1125"/>
      <c r="DK950" s="1125"/>
      <c r="DL950" s="1125"/>
      <c r="DM950" s="1125"/>
      <c r="DN950" s="1125"/>
      <c r="DO950" s="1125"/>
      <c r="DP950" s="1125"/>
      <c r="DQ950" s="1125"/>
      <c r="DR950" s="1125"/>
      <c r="DS950" s="1125"/>
      <c r="DT950" s="1125"/>
      <c r="DU950" s="1125"/>
      <c r="DV950" s="1125"/>
      <c r="DW950" s="1125"/>
      <c r="DX950" s="1125"/>
      <c r="DY950" s="1125"/>
      <c r="DZ950" s="1125"/>
      <c r="EA950" s="1125"/>
      <c r="EB950" s="1125"/>
      <c r="EC950" s="1125"/>
      <c r="ED950" s="1125"/>
      <c r="EE950" s="1125"/>
      <c r="EF950" s="1125"/>
      <c r="EG950" s="1125"/>
      <c r="EH950" s="1125"/>
      <c r="EI950" s="1125"/>
      <c r="EJ950" s="1125"/>
      <c r="EK950" s="1125"/>
      <c r="EL950" s="1125"/>
      <c r="EM950" s="1125"/>
      <c r="EN950" s="1125"/>
      <c r="EO950" s="1125"/>
      <c r="EP950" s="1125"/>
      <c r="EQ950" s="1125"/>
      <c r="ER950" s="1125"/>
      <c r="ES950" s="1125"/>
      <c r="ET950" s="1125"/>
      <c r="EU950" s="1125"/>
      <c r="EV950" s="1125"/>
      <c r="EW950" s="1125"/>
      <c r="EX950" s="1125"/>
      <c r="EY950" s="1125"/>
      <c r="EZ950" s="1125"/>
      <c r="FA950" s="1125"/>
      <c r="FB950" s="1125"/>
      <c r="FC950" s="1125"/>
      <c r="FD950" s="1125"/>
      <c r="FE950" s="1125"/>
      <c r="FF950" s="1125"/>
      <c r="FG950" s="1125"/>
      <c r="FH950" s="1125"/>
      <c r="FI950" s="1125"/>
      <c r="FJ950" s="1125"/>
      <c r="FK950" s="1125"/>
      <c r="FL950" s="1125"/>
      <c r="FM950" s="1125"/>
      <c r="FN950" s="1125"/>
      <c r="FO950" s="1125"/>
      <c r="FP950" s="1125"/>
      <c r="FQ950" s="1125"/>
      <c r="FR950" s="1125"/>
      <c r="FS950" s="1125"/>
      <c r="FT950" s="1125"/>
      <c r="FU950" s="1125"/>
      <c r="FV950" s="1125"/>
      <c r="FW950" s="1125"/>
      <c r="FX950" s="1125"/>
      <c r="FY950" s="1125"/>
      <c r="FZ950" s="1125"/>
      <c r="GA950" s="1125"/>
      <c r="GB950" s="1125"/>
      <c r="GC950" s="1125"/>
      <c r="GD950" s="1125"/>
      <c r="GE950" s="1125"/>
      <c r="GF950" s="1125"/>
      <c r="GG950" s="1125"/>
      <c r="GH950" s="1125"/>
      <c r="GI950" s="1125"/>
      <c r="GJ950" s="1125"/>
      <c r="GK950" s="1125"/>
      <c r="GL950" s="1125"/>
      <c r="GM950" s="1125"/>
      <c r="GN950" s="1125"/>
      <c r="GO950" s="1125"/>
      <c r="GP950" s="1125"/>
      <c r="GQ950" s="1125"/>
      <c r="GR950" s="1125"/>
      <c r="GS950" s="1125"/>
      <c r="GT950" s="1125"/>
      <c r="GU950" s="1125"/>
    </row>
    <row r="951" spans="1:203" s="1426" customFormat="1" ht="14.25" customHeight="1" x14ac:dyDescent="0.2">
      <c r="A951" s="1415"/>
      <c r="C951" s="1427"/>
      <c r="D951" s="1417"/>
      <c r="E951" s="1418"/>
      <c r="F951" s="1419"/>
      <c r="G951" s="1418"/>
      <c r="H951" s="1419"/>
      <c r="I951" s="1419"/>
      <c r="J951" s="1419"/>
      <c r="K951" s="1417"/>
      <c r="L951" s="1420"/>
      <c r="M951" s="1417"/>
      <c r="N951" s="1420"/>
      <c r="O951" s="1417"/>
      <c r="P951" s="1417"/>
      <c r="Q951" s="1417"/>
      <c r="R951" s="1420"/>
      <c r="S951" s="1417"/>
      <c r="T951" s="1420"/>
      <c r="U951" s="1417"/>
      <c r="V951" s="1417"/>
      <c r="W951" s="1417"/>
      <c r="X951" s="1420"/>
      <c r="Y951" s="1417"/>
      <c r="Z951" s="1420"/>
      <c r="AA951" s="1417"/>
      <c r="AB951" s="1417"/>
      <c r="AC951" s="1417"/>
      <c r="AD951" s="1420"/>
      <c r="AE951" s="1417"/>
      <c r="AF951" s="1420"/>
      <c r="AG951" s="1417"/>
      <c r="AH951" s="1417"/>
      <c r="AI951" s="1417"/>
      <c r="AJ951" s="1420"/>
      <c r="AK951" s="1417"/>
      <c r="AL951" s="1420"/>
      <c r="AM951" s="1417"/>
      <c r="AN951" s="1417"/>
      <c r="AO951" s="1417"/>
      <c r="AP951" s="1420"/>
      <c r="AQ951" s="1417"/>
      <c r="AR951" s="1420"/>
      <c r="AS951" s="1417"/>
      <c r="AT951" s="1417"/>
      <c r="AU951" s="1417"/>
      <c r="AV951" s="1420"/>
      <c r="AW951" s="1417"/>
      <c r="AX951" s="1420"/>
      <c r="AY951" s="1417"/>
      <c r="AZ951" s="1417"/>
      <c r="BA951" s="1417"/>
      <c r="BB951" s="1418"/>
      <c r="BC951" s="1419"/>
      <c r="BD951" s="1418"/>
      <c r="BE951" s="1419"/>
      <c r="BF951" s="1419"/>
      <c r="BG951" s="1419"/>
      <c r="BH951" s="1417"/>
      <c r="BI951" s="1418"/>
      <c r="BJ951" s="1419"/>
      <c r="BK951" s="1418"/>
      <c r="BL951" s="1419"/>
      <c r="BM951" s="1419"/>
      <c r="BN951" s="1417"/>
      <c r="BO951" s="1418"/>
      <c r="BP951" s="1419"/>
      <c r="BQ951" s="1418"/>
      <c r="BR951" s="1419"/>
      <c r="BS951" s="1419"/>
      <c r="BT951" s="1125"/>
      <c r="BU951" s="1125"/>
      <c r="BV951" s="1125"/>
      <c r="BW951" s="1125"/>
      <c r="BX951" s="1125"/>
      <c r="BY951" s="1125"/>
      <c r="BZ951" s="1125"/>
      <c r="CA951" s="1125"/>
      <c r="CB951" s="1125"/>
      <c r="CC951" s="1125"/>
      <c r="CD951" s="1125"/>
      <c r="CE951" s="1125"/>
      <c r="CF951" s="1125"/>
      <c r="CG951" s="1125"/>
      <c r="CH951" s="1125"/>
      <c r="CI951" s="1125"/>
      <c r="CJ951" s="1125"/>
      <c r="CK951" s="1125"/>
      <c r="CL951" s="1125"/>
      <c r="CM951" s="1125"/>
      <c r="CN951" s="1125"/>
      <c r="CO951" s="1125"/>
      <c r="CP951" s="1125"/>
      <c r="CQ951" s="1125"/>
      <c r="CR951" s="1125"/>
      <c r="CS951" s="1125"/>
      <c r="CT951" s="1125"/>
      <c r="CU951" s="1125"/>
      <c r="CV951" s="1125"/>
      <c r="CW951" s="1125"/>
      <c r="CX951" s="1125"/>
      <c r="CY951" s="1125"/>
      <c r="CZ951" s="1125"/>
      <c r="DA951" s="1125"/>
      <c r="DB951" s="1125"/>
      <c r="DC951" s="1125"/>
      <c r="DD951" s="1125"/>
      <c r="DE951" s="1125"/>
      <c r="DF951" s="1125"/>
      <c r="DG951" s="1125"/>
      <c r="DH951" s="1125"/>
      <c r="DI951" s="1125"/>
      <c r="DJ951" s="1125"/>
      <c r="DK951" s="1125"/>
      <c r="DL951" s="1125"/>
      <c r="DM951" s="1125"/>
      <c r="DN951" s="1125"/>
      <c r="DO951" s="1125"/>
      <c r="DP951" s="1125"/>
      <c r="DQ951" s="1125"/>
      <c r="DR951" s="1125"/>
      <c r="DS951" s="1125"/>
      <c r="DT951" s="1125"/>
      <c r="DU951" s="1125"/>
      <c r="DV951" s="1125"/>
      <c r="DW951" s="1125"/>
      <c r="DX951" s="1125"/>
      <c r="DY951" s="1125"/>
      <c r="DZ951" s="1125"/>
      <c r="EA951" s="1125"/>
      <c r="EB951" s="1125"/>
      <c r="EC951" s="1125"/>
      <c r="ED951" s="1125"/>
      <c r="EE951" s="1125"/>
      <c r="EF951" s="1125"/>
      <c r="EG951" s="1125"/>
      <c r="EH951" s="1125"/>
      <c r="EI951" s="1125"/>
      <c r="EJ951" s="1125"/>
      <c r="EK951" s="1125"/>
      <c r="EL951" s="1125"/>
      <c r="EM951" s="1125"/>
      <c r="EN951" s="1125"/>
      <c r="EO951" s="1125"/>
      <c r="EP951" s="1125"/>
      <c r="EQ951" s="1125"/>
      <c r="ER951" s="1125"/>
      <c r="ES951" s="1125"/>
      <c r="ET951" s="1125"/>
      <c r="EU951" s="1125"/>
      <c r="EV951" s="1125"/>
      <c r="EW951" s="1125"/>
      <c r="EX951" s="1125"/>
      <c r="EY951" s="1125"/>
      <c r="EZ951" s="1125"/>
      <c r="FA951" s="1125"/>
      <c r="FB951" s="1125"/>
      <c r="FC951" s="1125"/>
      <c r="FD951" s="1125"/>
      <c r="FE951" s="1125"/>
      <c r="FF951" s="1125"/>
      <c r="FG951" s="1125"/>
      <c r="FH951" s="1125"/>
      <c r="FI951" s="1125"/>
      <c r="FJ951" s="1125"/>
      <c r="FK951" s="1125"/>
      <c r="FL951" s="1125"/>
      <c r="FM951" s="1125"/>
      <c r="FN951" s="1125"/>
      <c r="FO951" s="1125"/>
      <c r="FP951" s="1125"/>
      <c r="FQ951" s="1125"/>
      <c r="FR951" s="1125"/>
      <c r="FS951" s="1125"/>
      <c r="FT951" s="1125"/>
      <c r="FU951" s="1125"/>
      <c r="FV951" s="1125"/>
      <c r="FW951" s="1125"/>
      <c r="FX951" s="1125"/>
      <c r="FY951" s="1125"/>
      <c r="FZ951" s="1125"/>
      <c r="GA951" s="1125"/>
      <c r="GB951" s="1125"/>
      <c r="GC951" s="1125"/>
      <c r="GD951" s="1125"/>
      <c r="GE951" s="1125"/>
      <c r="GF951" s="1125"/>
      <c r="GG951" s="1125"/>
      <c r="GH951" s="1125"/>
      <c r="GI951" s="1125"/>
      <c r="GJ951" s="1125"/>
      <c r="GK951" s="1125"/>
      <c r="GL951" s="1125"/>
      <c r="GM951" s="1125"/>
      <c r="GN951" s="1125"/>
      <c r="GO951" s="1125"/>
      <c r="GP951" s="1125"/>
      <c r="GQ951" s="1125"/>
      <c r="GR951" s="1125"/>
      <c r="GS951" s="1125"/>
      <c r="GT951" s="1125"/>
      <c r="GU951" s="1125"/>
    </row>
    <row r="952" spans="1:203" s="1426" customFormat="1" ht="14.25" customHeight="1" x14ac:dyDescent="0.2">
      <c r="A952" s="1415"/>
      <c r="C952" s="1427"/>
      <c r="D952" s="1417"/>
      <c r="E952" s="1418"/>
      <c r="F952" s="1419"/>
      <c r="G952" s="1418"/>
      <c r="H952" s="1419"/>
      <c r="I952" s="1419"/>
      <c r="J952" s="1419"/>
      <c r="K952" s="1417"/>
      <c r="L952" s="1420"/>
      <c r="M952" s="1417"/>
      <c r="N952" s="1420"/>
      <c r="O952" s="1417"/>
      <c r="P952" s="1417"/>
      <c r="Q952" s="1417"/>
      <c r="R952" s="1420"/>
      <c r="S952" s="1417"/>
      <c r="T952" s="1420"/>
      <c r="U952" s="1417"/>
      <c r="V952" s="1417"/>
      <c r="W952" s="1417"/>
      <c r="X952" s="1420"/>
      <c r="Y952" s="1417"/>
      <c r="Z952" s="1420"/>
      <c r="AA952" s="1417"/>
      <c r="AB952" s="1417"/>
      <c r="AC952" s="1417"/>
      <c r="AD952" s="1420"/>
      <c r="AE952" s="1417"/>
      <c r="AF952" s="1420"/>
      <c r="AG952" s="1417"/>
      <c r="AH952" s="1417"/>
      <c r="AI952" s="1417"/>
      <c r="AJ952" s="1420"/>
      <c r="AK952" s="1417"/>
      <c r="AL952" s="1420"/>
      <c r="AM952" s="1417"/>
      <c r="AN952" s="1417"/>
      <c r="AO952" s="1417"/>
      <c r="AP952" s="1420"/>
      <c r="AQ952" s="1417"/>
      <c r="AR952" s="1420"/>
      <c r="AS952" s="1417"/>
      <c r="AT952" s="1417"/>
      <c r="AU952" s="1417"/>
      <c r="AV952" s="1420"/>
      <c r="AW952" s="1417"/>
      <c r="AX952" s="1420"/>
      <c r="AY952" s="1417"/>
      <c r="AZ952" s="1417"/>
      <c r="BA952" s="1417"/>
      <c r="BB952" s="1418"/>
      <c r="BC952" s="1419"/>
      <c r="BD952" s="1418"/>
      <c r="BE952" s="1419"/>
      <c r="BF952" s="1419"/>
      <c r="BG952" s="1419"/>
      <c r="BH952" s="1417"/>
      <c r="BI952" s="1418"/>
      <c r="BJ952" s="1419"/>
      <c r="BK952" s="1418"/>
      <c r="BL952" s="1419"/>
      <c r="BM952" s="1419"/>
      <c r="BN952" s="1417"/>
      <c r="BO952" s="1418"/>
      <c r="BP952" s="1419"/>
      <c r="BQ952" s="1418"/>
      <c r="BR952" s="1419"/>
      <c r="BS952" s="1419"/>
      <c r="BT952" s="1125"/>
      <c r="BU952" s="1125"/>
      <c r="BV952" s="1125"/>
      <c r="BW952" s="1125"/>
      <c r="BX952" s="1125"/>
      <c r="BY952" s="1125"/>
      <c r="BZ952" s="1125"/>
      <c r="CA952" s="1125"/>
      <c r="CB952" s="1125"/>
      <c r="CC952" s="1125"/>
      <c r="CD952" s="1125"/>
      <c r="CE952" s="1125"/>
      <c r="CF952" s="1125"/>
      <c r="CG952" s="1125"/>
      <c r="CH952" s="1125"/>
      <c r="CI952" s="1125"/>
      <c r="CJ952" s="1125"/>
      <c r="CK952" s="1125"/>
      <c r="CL952" s="1125"/>
      <c r="CM952" s="1125"/>
      <c r="CN952" s="1125"/>
      <c r="CO952" s="1125"/>
      <c r="CP952" s="1125"/>
      <c r="CQ952" s="1125"/>
      <c r="CR952" s="1125"/>
      <c r="CS952" s="1125"/>
      <c r="CT952" s="1125"/>
      <c r="CU952" s="1125"/>
      <c r="CV952" s="1125"/>
      <c r="CW952" s="1125"/>
      <c r="CX952" s="1125"/>
      <c r="CY952" s="1125"/>
      <c r="CZ952" s="1125"/>
      <c r="DA952" s="1125"/>
      <c r="DB952" s="1125"/>
      <c r="DC952" s="1125"/>
      <c r="DD952" s="1125"/>
      <c r="DE952" s="1125"/>
      <c r="DF952" s="1125"/>
      <c r="DG952" s="1125"/>
      <c r="DH952" s="1125"/>
      <c r="DI952" s="1125"/>
      <c r="DJ952" s="1125"/>
      <c r="DK952" s="1125"/>
      <c r="DL952" s="1125"/>
      <c r="DM952" s="1125"/>
      <c r="DN952" s="1125"/>
      <c r="DO952" s="1125"/>
      <c r="DP952" s="1125"/>
      <c r="DQ952" s="1125"/>
      <c r="DR952" s="1125"/>
      <c r="DS952" s="1125"/>
      <c r="DT952" s="1125"/>
      <c r="DU952" s="1125"/>
      <c r="DV952" s="1125"/>
      <c r="DW952" s="1125"/>
      <c r="DX952" s="1125"/>
      <c r="DY952" s="1125"/>
      <c r="DZ952" s="1125"/>
      <c r="EA952" s="1125"/>
      <c r="EB952" s="1125"/>
      <c r="EC952" s="1125"/>
      <c r="ED952" s="1125"/>
      <c r="EE952" s="1125"/>
      <c r="EF952" s="1125"/>
      <c r="EG952" s="1125"/>
      <c r="EH952" s="1125"/>
      <c r="EI952" s="1125"/>
      <c r="EJ952" s="1125"/>
      <c r="EK952" s="1125"/>
      <c r="EL952" s="1125"/>
      <c r="EM952" s="1125"/>
      <c r="EN952" s="1125"/>
      <c r="EO952" s="1125"/>
      <c r="EP952" s="1125"/>
      <c r="EQ952" s="1125"/>
      <c r="ER952" s="1125"/>
      <c r="ES952" s="1125"/>
      <c r="ET952" s="1125"/>
      <c r="EU952" s="1125"/>
      <c r="EV952" s="1125"/>
      <c r="EW952" s="1125"/>
      <c r="EX952" s="1125"/>
      <c r="EY952" s="1125"/>
      <c r="EZ952" s="1125"/>
      <c r="FA952" s="1125"/>
      <c r="FB952" s="1125"/>
      <c r="FC952" s="1125"/>
      <c r="FD952" s="1125"/>
      <c r="FE952" s="1125"/>
      <c r="FF952" s="1125"/>
      <c r="FG952" s="1125"/>
      <c r="FH952" s="1125"/>
      <c r="FI952" s="1125"/>
      <c r="FJ952" s="1125"/>
      <c r="FK952" s="1125"/>
      <c r="FL952" s="1125"/>
      <c r="FM952" s="1125"/>
      <c r="FN952" s="1125"/>
      <c r="FO952" s="1125"/>
      <c r="FP952" s="1125"/>
      <c r="FQ952" s="1125"/>
      <c r="FR952" s="1125"/>
      <c r="FS952" s="1125"/>
      <c r="FT952" s="1125"/>
      <c r="FU952" s="1125"/>
      <c r="FV952" s="1125"/>
      <c r="FW952" s="1125"/>
      <c r="FX952" s="1125"/>
      <c r="FY952" s="1125"/>
      <c r="FZ952" s="1125"/>
      <c r="GA952" s="1125"/>
      <c r="GB952" s="1125"/>
      <c r="GC952" s="1125"/>
      <c r="GD952" s="1125"/>
      <c r="GE952" s="1125"/>
      <c r="GF952" s="1125"/>
      <c r="GG952" s="1125"/>
      <c r="GH952" s="1125"/>
      <c r="GI952" s="1125"/>
      <c r="GJ952" s="1125"/>
      <c r="GK952" s="1125"/>
      <c r="GL952" s="1125"/>
      <c r="GM952" s="1125"/>
      <c r="GN952" s="1125"/>
      <c r="GO952" s="1125"/>
      <c r="GP952" s="1125"/>
      <c r="GQ952" s="1125"/>
      <c r="GR952" s="1125"/>
      <c r="GS952" s="1125"/>
      <c r="GT952" s="1125"/>
      <c r="GU952" s="1125"/>
    </row>
    <row r="953" spans="1:203" s="1426" customFormat="1" ht="14.25" customHeight="1" x14ac:dyDescent="0.2">
      <c r="A953" s="1415"/>
      <c r="C953" s="1427"/>
      <c r="D953" s="1417"/>
      <c r="E953" s="1418"/>
      <c r="F953" s="1419"/>
      <c r="G953" s="1418"/>
      <c r="H953" s="1419"/>
      <c r="I953" s="1419"/>
      <c r="J953" s="1419"/>
      <c r="K953" s="1417"/>
      <c r="L953" s="1420"/>
      <c r="M953" s="1417"/>
      <c r="N953" s="1420"/>
      <c r="O953" s="1417"/>
      <c r="P953" s="1417"/>
      <c r="Q953" s="1417"/>
      <c r="R953" s="1420"/>
      <c r="S953" s="1417"/>
      <c r="T953" s="1420"/>
      <c r="U953" s="1417"/>
      <c r="V953" s="1417"/>
      <c r="W953" s="1417"/>
      <c r="X953" s="1420"/>
      <c r="Y953" s="1417"/>
      <c r="Z953" s="1420"/>
      <c r="AA953" s="1417"/>
      <c r="AB953" s="1417"/>
      <c r="AC953" s="1417"/>
      <c r="AD953" s="1420"/>
      <c r="AE953" s="1417"/>
      <c r="AF953" s="1420"/>
      <c r="AG953" s="1417"/>
      <c r="AH953" s="1417"/>
      <c r="AI953" s="1417"/>
      <c r="AJ953" s="1420"/>
      <c r="AK953" s="1417"/>
      <c r="AL953" s="1420"/>
      <c r="AM953" s="1417"/>
      <c r="AN953" s="1417"/>
      <c r="AO953" s="1417"/>
      <c r="AP953" s="1420"/>
      <c r="AQ953" s="1417"/>
      <c r="AR953" s="1420"/>
      <c r="AS953" s="1417"/>
      <c r="AT953" s="1417"/>
      <c r="AU953" s="1417"/>
      <c r="AV953" s="1420"/>
      <c r="AW953" s="1417"/>
      <c r="AX953" s="1420"/>
      <c r="AY953" s="1417"/>
      <c r="AZ953" s="1417"/>
      <c r="BA953" s="1417"/>
      <c r="BB953" s="1418"/>
      <c r="BC953" s="1419"/>
      <c r="BD953" s="1418"/>
      <c r="BE953" s="1419"/>
      <c r="BF953" s="1419"/>
      <c r="BG953" s="1419"/>
      <c r="BH953" s="1417"/>
      <c r="BI953" s="1418"/>
      <c r="BJ953" s="1419"/>
      <c r="BK953" s="1418"/>
      <c r="BL953" s="1419"/>
      <c r="BM953" s="1419"/>
      <c r="BN953" s="1417"/>
      <c r="BO953" s="1418"/>
      <c r="BP953" s="1419"/>
      <c r="BQ953" s="1418"/>
      <c r="BR953" s="1419"/>
      <c r="BS953" s="1419"/>
      <c r="BT953" s="1125"/>
      <c r="BU953" s="1125"/>
      <c r="BV953" s="1125"/>
      <c r="BW953" s="1125"/>
      <c r="BX953" s="1125"/>
      <c r="BY953" s="1125"/>
      <c r="BZ953" s="1125"/>
      <c r="CA953" s="1125"/>
      <c r="CB953" s="1125"/>
      <c r="CC953" s="1125"/>
      <c r="CD953" s="1125"/>
      <c r="CE953" s="1125"/>
      <c r="CF953" s="1125"/>
      <c r="CG953" s="1125"/>
      <c r="CH953" s="1125"/>
      <c r="CI953" s="1125"/>
      <c r="CJ953" s="1125"/>
      <c r="CK953" s="1125"/>
      <c r="CL953" s="1125"/>
      <c r="CM953" s="1125"/>
      <c r="CN953" s="1125"/>
      <c r="CO953" s="1125"/>
      <c r="CP953" s="1125"/>
      <c r="CQ953" s="1125"/>
      <c r="CR953" s="1125"/>
      <c r="CS953" s="1125"/>
      <c r="CT953" s="1125"/>
      <c r="CU953" s="1125"/>
      <c r="CV953" s="1125"/>
      <c r="CW953" s="1125"/>
      <c r="CX953" s="1125"/>
      <c r="CY953" s="1125"/>
      <c r="CZ953" s="1125"/>
      <c r="DA953" s="1125"/>
      <c r="DB953" s="1125"/>
      <c r="DC953" s="1125"/>
      <c r="DD953" s="1125"/>
      <c r="DE953" s="1125"/>
      <c r="DF953" s="1125"/>
      <c r="DG953" s="1125"/>
      <c r="DH953" s="1125"/>
      <c r="DI953" s="1125"/>
      <c r="DJ953" s="1125"/>
      <c r="DK953" s="1125"/>
      <c r="DL953" s="1125"/>
      <c r="DM953" s="1125"/>
      <c r="DN953" s="1125"/>
      <c r="DO953" s="1125"/>
      <c r="DP953" s="1125"/>
      <c r="DQ953" s="1125"/>
      <c r="DR953" s="1125"/>
      <c r="DS953" s="1125"/>
      <c r="DT953" s="1125"/>
      <c r="DU953" s="1125"/>
      <c r="DV953" s="1125"/>
      <c r="DW953" s="1125"/>
      <c r="DX953" s="1125"/>
      <c r="DY953" s="1125"/>
      <c r="DZ953" s="1125"/>
      <c r="EA953" s="1125"/>
      <c r="EB953" s="1125"/>
      <c r="EC953" s="1125"/>
      <c r="ED953" s="1125"/>
      <c r="EE953" s="1125"/>
      <c r="EF953" s="1125"/>
      <c r="EG953" s="1125"/>
      <c r="EH953" s="1125"/>
      <c r="EI953" s="1125"/>
      <c r="EJ953" s="1125"/>
      <c r="EK953" s="1125"/>
      <c r="EL953" s="1125"/>
      <c r="EM953" s="1125"/>
      <c r="EN953" s="1125"/>
      <c r="EO953" s="1125"/>
      <c r="EP953" s="1125"/>
      <c r="EQ953" s="1125"/>
      <c r="ER953" s="1125"/>
      <c r="ES953" s="1125"/>
      <c r="ET953" s="1125"/>
      <c r="EU953" s="1125"/>
      <c r="EV953" s="1125"/>
      <c r="EW953" s="1125"/>
      <c r="EX953" s="1125"/>
      <c r="EY953" s="1125"/>
      <c r="EZ953" s="1125"/>
      <c r="FA953" s="1125"/>
      <c r="FB953" s="1125"/>
      <c r="FC953" s="1125"/>
      <c r="FD953" s="1125"/>
      <c r="FE953" s="1125"/>
      <c r="FF953" s="1125"/>
      <c r="FG953" s="1125"/>
      <c r="FH953" s="1125"/>
      <c r="FI953" s="1125"/>
      <c r="FJ953" s="1125"/>
      <c r="FK953" s="1125"/>
      <c r="FL953" s="1125"/>
      <c r="FM953" s="1125"/>
      <c r="FN953" s="1125"/>
      <c r="FO953" s="1125"/>
      <c r="FP953" s="1125"/>
      <c r="FQ953" s="1125"/>
      <c r="FR953" s="1125"/>
      <c r="FS953" s="1125"/>
      <c r="FT953" s="1125"/>
      <c r="FU953" s="1125"/>
      <c r="FV953" s="1125"/>
      <c r="FW953" s="1125"/>
      <c r="FX953" s="1125"/>
      <c r="FY953" s="1125"/>
      <c r="FZ953" s="1125"/>
      <c r="GA953" s="1125"/>
      <c r="GB953" s="1125"/>
      <c r="GC953" s="1125"/>
      <c r="GD953" s="1125"/>
      <c r="GE953" s="1125"/>
      <c r="GF953" s="1125"/>
      <c r="GG953" s="1125"/>
      <c r="GH953" s="1125"/>
      <c r="GI953" s="1125"/>
      <c r="GJ953" s="1125"/>
      <c r="GK953" s="1125"/>
      <c r="GL953" s="1125"/>
      <c r="GM953" s="1125"/>
      <c r="GN953" s="1125"/>
      <c r="GO953" s="1125"/>
      <c r="GP953" s="1125"/>
      <c r="GQ953" s="1125"/>
      <c r="GR953" s="1125"/>
      <c r="GS953" s="1125"/>
      <c r="GT953" s="1125"/>
      <c r="GU953" s="1125"/>
    </row>
    <row r="954" spans="1:203" s="1426" customFormat="1" ht="14.25" customHeight="1" x14ac:dyDescent="0.2">
      <c r="A954" s="1415"/>
      <c r="C954" s="1427"/>
      <c r="D954" s="1417"/>
      <c r="E954" s="1418"/>
      <c r="F954" s="1419"/>
      <c r="G954" s="1418"/>
      <c r="H954" s="1419"/>
      <c r="I954" s="1419"/>
      <c r="J954" s="1419"/>
      <c r="K954" s="1417"/>
      <c r="L954" s="1420"/>
      <c r="M954" s="1417"/>
      <c r="N954" s="1420"/>
      <c r="O954" s="1417"/>
      <c r="P954" s="1417"/>
      <c r="Q954" s="1417"/>
      <c r="R954" s="1420"/>
      <c r="S954" s="1417"/>
      <c r="T954" s="1420"/>
      <c r="U954" s="1417"/>
      <c r="V954" s="1417"/>
      <c r="W954" s="1417"/>
      <c r="X954" s="1420"/>
      <c r="Y954" s="1417"/>
      <c r="Z954" s="1420"/>
      <c r="AA954" s="1417"/>
      <c r="AB954" s="1417"/>
      <c r="AC954" s="1417"/>
      <c r="AD954" s="1420"/>
      <c r="AE954" s="1417"/>
      <c r="AF954" s="1420"/>
      <c r="AG954" s="1417"/>
      <c r="AH954" s="1417"/>
      <c r="AI954" s="1417"/>
      <c r="AJ954" s="1420"/>
      <c r="AK954" s="1417"/>
      <c r="AL954" s="1420"/>
      <c r="AM954" s="1417"/>
      <c r="AN954" s="1417"/>
      <c r="AO954" s="1417"/>
      <c r="AP954" s="1420"/>
      <c r="AQ954" s="1417"/>
      <c r="AR954" s="1420"/>
      <c r="AS954" s="1417"/>
      <c r="AT954" s="1417"/>
      <c r="AU954" s="1417"/>
      <c r="AV954" s="1420"/>
      <c r="AW954" s="1417"/>
      <c r="AX954" s="1420"/>
      <c r="AY954" s="1417"/>
      <c r="AZ954" s="1417"/>
      <c r="BA954" s="1417"/>
      <c r="BB954" s="1418"/>
      <c r="BC954" s="1419"/>
      <c r="BD954" s="1418"/>
      <c r="BE954" s="1419"/>
      <c r="BF954" s="1419"/>
      <c r="BG954" s="1419"/>
      <c r="BH954" s="1417"/>
      <c r="BI954" s="1418"/>
      <c r="BJ954" s="1419"/>
      <c r="BK954" s="1418"/>
      <c r="BL954" s="1419"/>
      <c r="BM954" s="1419"/>
      <c r="BN954" s="1417"/>
      <c r="BO954" s="1418"/>
      <c r="BP954" s="1419"/>
      <c r="BQ954" s="1418"/>
      <c r="BR954" s="1419"/>
      <c r="BS954" s="1419"/>
      <c r="BT954" s="1125"/>
      <c r="BU954" s="1125"/>
      <c r="BV954" s="1125"/>
      <c r="BW954" s="1125"/>
      <c r="BX954" s="1125"/>
      <c r="BY954" s="1125"/>
      <c r="BZ954" s="1125"/>
      <c r="CA954" s="1125"/>
      <c r="CB954" s="1125"/>
      <c r="CC954" s="1125"/>
      <c r="CD954" s="1125"/>
      <c r="CE954" s="1125"/>
      <c r="CF954" s="1125"/>
      <c r="CG954" s="1125"/>
      <c r="CH954" s="1125"/>
      <c r="CI954" s="1125"/>
      <c r="CJ954" s="1125"/>
      <c r="CK954" s="1125"/>
      <c r="CL954" s="1125"/>
      <c r="CM954" s="1125"/>
      <c r="CN954" s="1125"/>
      <c r="CO954" s="1125"/>
      <c r="CP954" s="1125"/>
      <c r="CQ954" s="1125"/>
      <c r="CR954" s="1125"/>
      <c r="CS954" s="1125"/>
      <c r="CT954" s="1125"/>
      <c r="CU954" s="1125"/>
      <c r="CV954" s="1125"/>
      <c r="CW954" s="1125"/>
      <c r="CX954" s="1125"/>
      <c r="CY954" s="1125"/>
      <c r="CZ954" s="1125"/>
      <c r="DA954" s="1125"/>
      <c r="DB954" s="1125"/>
      <c r="DC954" s="1125"/>
      <c r="DD954" s="1125"/>
      <c r="DE954" s="1125"/>
      <c r="DF954" s="1125"/>
      <c r="DG954" s="1125"/>
      <c r="DH954" s="1125"/>
      <c r="DI954" s="1125"/>
      <c r="DJ954" s="1125"/>
      <c r="DK954" s="1125"/>
      <c r="DL954" s="1125"/>
      <c r="DM954" s="1125"/>
      <c r="DN954" s="1125"/>
      <c r="DO954" s="1125"/>
      <c r="DP954" s="1125"/>
      <c r="DQ954" s="1125"/>
      <c r="DR954" s="1125"/>
      <c r="DS954" s="1125"/>
      <c r="DT954" s="1125"/>
      <c r="DU954" s="1125"/>
      <c r="DV954" s="1125"/>
      <c r="DW954" s="1125"/>
      <c r="DX954" s="1125"/>
      <c r="DY954" s="1125"/>
      <c r="DZ954" s="1125"/>
      <c r="EA954" s="1125"/>
      <c r="EB954" s="1125"/>
      <c r="EC954" s="1125"/>
      <c r="ED954" s="1125"/>
      <c r="EE954" s="1125"/>
      <c r="EF954" s="1125"/>
      <c r="EG954" s="1125"/>
      <c r="EH954" s="1125"/>
      <c r="EI954" s="1125"/>
      <c r="EJ954" s="1125"/>
      <c r="EK954" s="1125"/>
      <c r="EL954" s="1125"/>
      <c r="EM954" s="1125"/>
      <c r="EN954" s="1125"/>
      <c r="EO954" s="1125"/>
      <c r="EP954" s="1125"/>
      <c r="EQ954" s="1125"/>
      <c r="ER954" s="1125"/>
      <c r="ES954" s="1125"/>
      <c r="ET954" s="1125"/>
      <c r="EU954" s="1125"/>
      <c r="EV954" s="1125"/>
      <c r="EW954" s="1125"/>
      <c r="EX954" s="1125"/>
      <c r="EY954" s="1125"/>
      <c r="EZ954" s="1125"/>
      <c r="FA954" s="1125"/>
      <c r="FB954" s="1125"/>
      <c r="FC954" s="1125"/>
      <c r="FD954" s="1125"/>
      <c r="FE954" s="1125"/>
      <c r="FF954" s="1125"/>
      <c r="FG954" s="1125"/>
      <c r="FH954" s="1125"/>
      <c r="FI954" s="1125"/>
      <c r="FJ954" s="1125"/>
      <c r="FK954" s="1125"/>
      <c r="FL954" s="1125"/>
      <c r="FM954" s="1125"/>
      <c r="FN954" s="1125"/>
      <c r="FO954" s="1125"/>
      <c r="FP954" s="1125"/>
      <c r="FQ954" s="1125"/>
      <c r="FR954" s="1125"/>
      <c r="FS954" s="1125"/>
      <c r="FT954" s="1125"/>
      <c r="FU954" s="1125"/>
      <c r="FV954" s="1125"/>
      <c r="FW954" s="1125"/>
      <c r="FX954" s="1125"/>
      <c r="FY954" s="1125"/>
      <c r="FZ954" s="1125"/>
      <c r="GA954" s="1125"/>
      <c r="GB954" s="1125"/>
      <c r="GC954" s="1125"/>
      <c r="GD954" s="1125"/>
      <c r="GE954" s="1125"/>
      <c r="GF954" s="1125"/>
      <c r="GG954" s="1125"/>
      <c r="GH954" s="1125"/>
      <c r="GI954" s="1125"/>
      <c r="GJ954" s="1125"/>
      <c r="GK954" s="1125"/>
      <c r="GL954" s="1125"/>
      <c r="GM954" s="1125"/>
      <c r="GN954" s="1125"/>
      <c r="GO954" s="1125"/>
      <c r="GP954" s="1125"/>
      <c r="GQ954" s="1125"/>
      <c r="GR954" s="1125"/>
      <c r="GS954" s="1125"/>
      <c r="GT954" s="1125"/>
      <c r="GU954" s="1125"/>
    </row>
    <row r="955" spans="1:203" s="1426" customFormat="1" ht="14.25" customHeight="1" x14ac:dyDescent="0.2">
      <c r="A955" s="1415"/>
      <c r="C955" s="1427"/>
      <c r="D955" s="1417"/>
      <c r="E955" s="1418"/>
      <c r="F955" s="1419"/>
      <c r="G955" s="1418"/>
      <c r="H955" s="1419"/>
      <c r="I955" s="1419"/>
      <c r="J955" s="1419"/>
      <c r="K955" s="1417"/>
      <c r="L955" s="1420"/>
      <c r="M955" s="1417"/>
      <c r="N955" s="1420"/>
      <c r="O955" s="1417"/>
      <c r="P955" s="1417"/>
      <c r="Q955" s="1417"/>
      <c r="R955" s="1420"/>
      <c r="S955" s="1417"/>
      <c r="T955" s="1420"/>
      <c r="U955" s="1417"/>
      <c r="V955" s="1417"/>
      <c r="W955" s="1417"/>
      <c r="X955" s="1420"/>
      <c r="Y955" s="1417"/>
      <c r="Z955" s="1420"/>
      <c r="AA955" s="1417"/>
      <c r="AB955" s="1417"/>
      <c r="AC955" s="1417"/>
      <c r="AD955" s="1420"/>
      <c r="AE955" s="1417"/>
      <c r="AF955" s="1420"/>
      <c r="AG955" s="1417"/>
      <c r="AH955" s="1417"/>
      <c r="AI955" s="1417"/>
      <c r="AJ955" s="1420"/>
      <c r="AK955" s="1417"/>
      <c r="AL955" s="1420"/>
      <c r="AM955" s="1417"/>
      <c r="AN955" s="1417"/>
      <c r="AO955" s="1417"/>
      <c r="AP955" s="1420"/>
      <c r="AQ955" s="1417"/>
      <c r="AR955" s="1420"/>
      <c r="AS955" s="1417"/>
      <c r="AT955" s="1417"/>
      <c r="AU955" s="1417"/>
      <c r="AV955" s="1420"/>
      <c r="AW955" s="1417"/>
      <c r="AX955" s="1420"/>
      <c r="AY955" s="1417"/>
      <c r="AZ955" s="1417"/>
      <c r="BA955" s="1417"/>
      <c r="BB955" s="1418"/>
      <c r="BC955" s="1419"/>
      <c r="BD955" s="1418"/>
      <c r="BE955" s="1419"/>
      <c r="BF955" s="1419"/>
      <c r="BG955" s="1419"/>
      <c r="BH955" s="1417"/>
      <c r="BI955" s="1418"/>
      <c r="BJ955" s="1419"/>
      <c r="BK955" s="1418"/>
      <c r="BL955" s="1419"/>
      <c r="BM955" s="1419"/>
      <c r="BN955" s="1417"/>
      <c r="BO955" s="1418"/>
      <c r="BP955" s="1419"/>
      <c r="BQ955" s="1418"/>
      <c r="BR955" s="1419"/>
      <c r="BS955" s="1419"/>
      <c r="BT955" s="1125"/>
      <c r="BU955" s="1125"/>
      <c r="BV955" s="1125"/>
      <c r="BW955" s="1125"/>
      <c r="BX955" s="1125"/>
      <c r="BY955" s="1125"/>
      <c r="BZ955" s="1125"/>
      <c r="CA955" s="1125"/>
      <c r="CB955" s="1125"/>
      <c r="CC955" s="1125"/>
      <c r="CD955" s="1125"/>
      <c r="CE955" s="1125"/>
      <c r="CF955" s="1125"/>
      <c r="CG955" s="1125"/>
      <c r="CH955" s="1125"/>
      <c r="CI955" s="1125"/>
      <c r="CJ955" s="1125"/>
      <c r="CK955" s="1125"/>
      <c r="CL955" s="1125"/>
      <c r="CM955" s="1125"/>
      <c r="CN955" s="1125"/>
      <c r="CO955" s="1125"/>
      <c r="CP955" s="1125"/>
      <c r="CQ955" s="1125"/>
      <c r="CR955" s="1125"/>
      <c r="CS955" s="1125"/>
      <c r="CT955" s="1125"/>
      <c r="CU955" s="1125"/>
      <c r="CV955" s="1125"/>
      <c r="CW955" s="1125"/>
      <c r="CX955" s="1125"/>
      <c r="CY955" s="1125"/>
      <c r="CZ955" s="1125"/>
      <c r="DA955" s="1125"/>
      <c r="DB955" s="1125"/>
      <c r="DC955" s="1125"/>
      <c r="DD955" s="1125"/>
      <c r="DE955" s="1125"/>
      <c r="DF955" s="1125"/>
      <c r="DG955" s="1125"/>
      <c r="DH955" s="1125"/>
      <c r="DI955" s="1125"/>
      <c r="DJ955" s="1125"/>
      <c r="DK955" s="1125"/>
      <c r="DL955" s="1125"/>
      <c r="DM955" s="1125"/>
      <c r="DN955" s="1125"/>
      <c r="DO955" s="1125"/>
      <c r="DP955" s="1125"/>
      <c r="DQ955" s="1125"/>
      <c r="DR955" s="1125"/>
      <c r="DS955" s="1125"/>
      <c r="DT955" s="1125"/>
      <c r="DU955" s="1125"/>
      <c r="DV955" s="1125"/>
      <c r="DW955" s="1125"/>
      <c r="DX955" s="1125"/>
      <c r="DY955" s="1125"/>
      <c r="DZ955" s="1125"/>
      <c r="EA955" s="1125"/>
      <c r="EB955" s="1125"/>
      <c r="EC955" s="1125"/>
      <c r="ED955" s="1125"/>
      <c r="EE955" s="1125"/>
      <c r="EF955" s="1125"/>
      <c r="EG955" s="1125"/>
      <c r="EH955" s="1125"/>
      <c r="EI955" s="1125"/>
      <c r="EJ955" s="1125"/>
      <c r="EK955" s="1125"/>
      <c r="EL955" s="1125"/>
      <c r="EM955" s="1125"/>
      <c r="EN955" s="1125"/>
      <c r="EO955" s="1125"/>
      <c r="EP955" s="1125"/>
      <c r="EQ955" s="1125"/>
      <c r="ER955" s="1125"/>
      <c r="ES955" s="1125"/>
      <c r="ET955" s="1125"/>
      <c r="EU955" s="1125"/>
      <c r="EV955" s="1125"/>
      <c r="EW955" s="1125"/>
      <c r="EX955" s="1125"/>
      <c r="EY955" s="1125"/>
      <c r="EZ955" s="1125"/>
      <c r="FA955" s="1125"/>
      <c r="FB955" s="1125"/>
      <c r="FC955" s="1125"/>
      <c r="FD955" s="1125"/>
      <c r="FE955" s="1125"/>
      <c r="FF955" s="1125"/>
      <c r="FG955" s="1125"/>
      <c r="FH955" s="1125"/>
      <c r="FI955" s="1125"/>
      <c r="FJ955" s="1125"/>
      <c r="FK955" s="1125"/>
      <c r="FL955" s="1125"/>
      <c r="FM955" s="1125"/>
      <c r="FN955" s="1125"/>
      <c r="FO955" s="1125"/>
      <c r="FP955" s="1125"/>
      <c r="FQ955" s="1125"/>
      <c r="FR955" s="1125"/>
      <c r="FS955" s="1125"/>
      <c r="FT955" s="1125"/>
      <c r="FU955" s="1125"/>
      <c r="FV955" s="1125"/>
      <c r="FW955" s="1125"/>
      <c r="FX955" s="1125"/>
      <c r="FY955" s="1125"/>
      <c r="FZ955" s="1125"/>
      <c r="GA955" s="1125"/>
      <c r="GB955" s="1125"/>
      <c r="GC955" s="1125"/>
      <c r="GD955" s="1125"/>
      <c r="GE955" s="1125"/>
      <c r="GF955" s="1125"/>
      <c r="GG955" s="1125"/>
      <c r="GH955" s="1125"/>
      <c r="GI955" s="1125"/>
      <c r="GJ955" s="1125"/>
      <c r="GK955" s="1125"/>
      <c r="GL955" s="1125"/>
      <c r="GM955" s="1125"/>
      <c r="GN955" s="1125"/>
      <c r="GO955" s="1125"/>
      <c r="GP955" s="1125"/>
      <c r="GQ955" s="1125"/>
      <c r="GR955" s="1125"/>
      <c r="GS955" s="1125"/>
      <c r="GT955" s="1125"/>
      <c r="GU955" s="1125"/>
    </row>
    <row r="956" spans="1:203" s="1426" customFormat="1" ht="14.25" customHeight="1" x14ac:dyDescent="0.2">
      <c r="A956" s="1415"/>
      <c r="C956" s="1427"/>
      <c r="D956" s="1417"/>
      <c r="E956" s="1418"/>
      <c r="F956" s="1419"/>
      <c r="G956" s="1418"/>
      <c r="H956" s="1419"/>
      <c r="I956" s="1419"/>
      <c r="J956" s="1419"/>
      <c r="K956" s="1417"/>
      <c r="L956" s="1420"/>
      <c r="M956" s="1417"/>
      <c r="N956" s="1420"/>
      <c r="O956" s="1417"/>
      <c r="P956" s="1417"/>
      <c r="Q956" s="1417"/>
      <c r="R956" s="1420"/>
      <c r="S956" s="1417"/>
      <c r="T956" s="1420"/>
      <c r="U956" s="1417"/>
      <c r="V956" s="1417"/>
      <c r="W956" s="1417"/>
      <c r="X956" s="1420"/>
      <c r="Y956" s="1417"/>
      <c r="Z956" s="1420"/>
      <c r="AA956" s="1417"/>
      <c r="AB956" s="1417"/>
      <c r="AC956" s="1417"/>
      <c r="AD956" s="1420"/>
      <c r="AE956" s="1417"/>
      <c r="AF956" s="1420"/>
      <c r="AG956" s="1417"/>
      <c r="AH956" s="1417"/>
      <c r="AI956" s="1417"/>
      <c r="AJ956" s="1420"/>
      <c r="AK956" s="1417"/>
      <c r="AL956" s="1420"/>
      <c r="AM956" s="1417"/>
      <c r="AN956" s="1417"/>
      <c r="AO956" s="1417"/>
      <c r="AP956" s="1420"/>
      <c r="AQ956" s="1417"/>
      <c r="AR956" s="1420"/>
      <c r="AS956" s="1417"/>
      <c r="AT956" s="1417"/>
      <c r="AU956" s="1417"/>
      <c r="AV956" s="1420"/>
      <c r="AW956" s="1417"/>
      <c r="AX956" s="1420"/>
      <c r="AY956" s="1417"/>
      <c r="AZ956" s="1417"/>
      <c r="BA956" s="1417"/>
      <c r="BB956" s="1418"/>
      <c r="BC956" s="1419"/>
      <c r="BD956" s="1418"/>
      <c r="BE956" s="1419"/>
      <c r="BF956" s="1419"/>
      <c r="BG956" s="1419"/>
      <c r="BH956" s="1417"/>
      <c r="BI956" s="1418"/>
      <c r="BJ956" s="1419"/>
      <c r="BK956" s="1418"/>
      <c r="BL956" s="1419"/>
      <c r="BM956" s="1419"/>
      <c r="BN956" s="1417"/>
      <c r="BO956" s="1418"/>
      <c r="BP956" s="1419"/>
      <c r="BQ956" s="1418"/>
      <c r="BR956" s="1419"/>
      <c r="BS956" s="1419"/>
      <c r="BT956" s="1125"/>
      <c r="BU956" s="1125"/>
      <c r="BV956" s="1125"/>
      <c r="BW956" s="1125"/>
      <c r="BX956" s="1125"/>
      <c r="BY956" s="1125"/>
      <c r="BZ956" s="1125"/>
      <c r="CA956" s="1125"/>
      <c r="CB956" s="1125"/>
      <c r="CC956" s="1125"/>
      <c r="CD956" s="1125"/>
      <c r="CE956" s="1125"/>
      <c r="CF956" s="1125"/>
      <c r="CG956" s="1125"/>
      <c r="CH956" s="1125"/>
      <c r="CI956" s="1125"/>
      <c r="CJ956" s="1125"/>
      <c r="CK956" s="1125"/>
      <c r="CL956" s="1125"/>
      <c r="CM956" s="1125"/>
      <c r="CN956" s="1125"/>
      <c r="CO956" s="1125"/>
      <c r="CP956" s="1125"/>
      <c r="CQ956" s="1125"/>
      <c r="CR956" s="1125"/>
      <c r="CS956" s="1125"/>
      <c r="CT956" s="1125"/>
      <c r="CU956" s="1125"/>
      <c r="CV956" s="1125"/>
      <c r="CW956" s="1125"/>
      <c r="CX956" s="1125"/>
      <c r="CY956" s="1125"/>
      <c r="CZ956" s="1125"/>
      <c r="DA956" s="1125"/>
      <c r="DB956" s="1125"/>
      <c r="DC956" s="1125"/>
      <c r="DD956" s="1125"/>
      <c r="DE956" s="1125"/>
      <c r="DF956" s="1125"/>
      <c r="DG956" s="1125"/>
      <c r="DH956" s="1125"/>
      <c r="DI956" s="1125"/>
      <c r="DJ956" s="1125"/>
      <c r="DK956" s="1125"/>
      <c r="DL956" s="1125"/>
      <c r="DM956" s="1125"/>
      <c r="DN956" s="1125"/>
      <c r="DO956" s="1125"/>
      <c r="DP956" s="1125"/>
      <c r="DQ956" s="1125"/>
      <c r="DR956" s="1125"/>
      <c r="DS956" s="1125"/>
      <c r="DT956" s="1125"/>
      <c r="DU956" s="1125"/>
      <c r="DV956" s="1125"/>
      <c r="DW956" s="1125"/>
      <c r="DX956" s="1125"/>
      <c r="DY956" s="1125"/>
      <c r="DZ956" s="1125"/>
      <c r="EA956" s="1125"/>
      <c r="EB956" s="1125"/>
      <c r="EC956" s="1125"/>
      <c r="ED956" s="1125"/>
      <c r="EE956" s="1125"/>
      <c r="EF956" s="1125"/>
      <c r="EG956" s="1125"/>
      <c r="EH956" s="1125"/>
      <c r="EI956" s="1125"/>
      <c r="EJ956" s="1125"/>
      <c r="EK956" s="1125"/>
      <c r="EL956" s="1125"/>
      <c r="EM956" s="1125"/>
      <c r="EN956" s="1125"/>
      <c r="EO956" s="1125"/>
      <c r="EP956" s="1125"/>
      <c r="EQ956" s="1125"/>
      <c r="ER956" s="1125"/>
      <c r="ES956" s="1125"/>
      <c r="ET956" s="1125"/>
      <c r="EU956" s="1125"/>
      <c r="EV956" s="1125"/>
      <c r="EW956" s="1125"/>
      <c r="EX956" s="1125"/>
      <c r="EY956" s="1125"/>
      <c r="EZ956" s="1125"/>
      <c r="FA956" s="1125"/>
      <c r="FB956" s="1125"/>
      <c r="FC956" s="1125"/>
      <c r="FD956" s="1125"/>
      <c r="FE956" s="1125"/>
      <c r="FF956" s="1125"/>
      <c r="FG956" s="1125"/>
      <c r="FH956" s="1125"/>
      <c r="FI956" s="1125"/>
      <c r="FJ956" s="1125"/>
      <c r="FK956" s="1125"/>
      <c r="FL956" s="1125"/>
      <c r="FM956" s="1125"/>
      <c r="FN956" s="1125"/>
      <c r="FO956" s="1125"/>
      <c r="FP956" s="1125"/>
      <c r="FQ956" s="1125"/>
      <c r="FR956" s="1125"/>
      <c r="FS956" s="1125"/>
      <c r="FT956" s="1125"/>
      <c r="FU956" s="1125"/>
      <c r="FV956" s="1125"/>
      <c r="FW956" s="1125"/>
      <c r="FX956" s="1125"/>
      <c r="FY956" s="1125"/>
      <c r="FZ956" s="1125"/>
      <c r="GA956" s="1125"/>
      <c r="GB956" s="1125"/>
      <c r="GC956" s="1125"/>
      <c r="GD956" s="1125"/>
      <c r="GE956" s="1125"/>
      <c r="GF956" s="1125"/>
      <c r="GG956" s="1125"/>
      <c r="GH956" s="1125"/>
      <c r="GI956" s="1125"/>
      <c r="GJ956" s="1125"/>
      <c r="GK956" s="1125"/>
      <c r="GL956" s="1125"/>
      <c r="GM956" s="1125"/>
      <c r="GN956" s="1125"/>
      <c r="GO956" s="1125"/>
      <c r="GP956" s="1125"/>
      <c r="GQ956" s="1125"/>
      <c r="GR956" s="1125"/>
      <c r="GS956" s="1125"/>
      <c r="GT956" s="1125"/>
      <c r="GU956" s="1125"/>
    </row>
    <row r="957" spans="1:203" s="1426" customFormat="1" ht="14.25" customHeight="1" x14ac:dyDescent="0.2">
      <c r="A957" s="1415"/>
      <c r="C957" s="1427"/>
      <c r="D957" s="1417"/>
      <c r="E957" s="1418"/>
      <c r="F957" s="1419"/>
      <c r="G957" s="1418"/>
      <c r="H957" s="1419"/>
      <c r="I957" s="1419"/>
      <c r="J957" s="1419"/>
      <c r="K957" s="1417"/>
      <c r="L957" s="1420"/>
      <c r="M957" s="1417"/>
      <c r="N957" s="1420"/>
      <c r="O957" s="1417"/>
      <c r="P957" s="1417"/>
      <c r="Q957" s="1417"/>
      <c r="R957" s="1420"/>
      <c r="S957" s="1417"/>
      <c r="T957" s="1420"/>
      <c r="U957" s="1417"/>
      <c r="V957" s="1417"/>
      <c r="W957" s="1417"/>
      <c r="X957" s="1420"/>
      <c r="Y957" s="1417"/>
      <c r="Z957" s="1420"/>
      <c r="AA957" s="1417"/>
      <c r="AB957" s="1417"/>
      <c r="AC957" s="1417"/>
      <c r="AD957" s="1420"/>
      <c r="AE957" s="1417"/>
      <c r="AF957" s="1420"/>
      <c r="AG957" s="1417"/>
      <c r="AH957" s="1417"/>
      <c r="AI957" s="1417"/>
      <c r="AJ957" s="1420"/>
      <c r="AK957" s="1417"/>
      <c r="AL957" s="1420"/>
      <c r="AM957" s="1417"/>
      <c r="AN957" s="1417"/>
      <c r="AO957" s="1417"/>
      <c r="AP957" s="1420"/>
      <c r="AQ957" s="1417"/>
      <c r="AR957" s="1420"/>
      <c r="AS957" s="1417"/>
      <c r="AT957" s="1417"/>
      <c r="AU957" s="1417"/>
      <c r="AV957" s="1420"/>
      <c r="AW957" s="1417"/>
      <c r="AX957" s="1420"/>
      <c r="AY957" s="1417"/>
      <c r="AZ957" s="1417"/>
      <c r="BA957" s="1417"/>
      <c r="BB957" s="1418"/>
      <c r="BC957" s="1419"/>
      <c r="BD957" s="1418"/>
      <c r="BE957" s="1419"/>
      <c r="BF957" s="1419"/>
      <c r="BG957" s="1419"/>
      <c r="BH957" s="1417"/>
      <c r="BI957" s="1418"/>
      <c r="BJ957" s="1419"/>
      <c r="BK957" s="1418"/>
      <c r="BL957" s="1419"/>
      <c r="BM957" s="1419"/>
      <c r="BN957" s="1417"/>
      <c r="BO957" s="1418"/>
      <c r="BP957" s="1419"/>
      <c r="BQ957" s="1418"/>
      <c r="BR957" s="1419"/>
      <c r="BS957" s="1419"/>
      <c r="BT957" s="1125"/>
      <c r="BU957" s="1125"/>
      <c r="BV957" s="1125"/>
      <c r="BW957" s="1125"/>
      <c r="BX957" s="1125"/>
      <c r="BY957" s="1125"/>
      <c r="BZ957" s="1125"/>
      <c r="CA957" s="1125"/>
      <c r="CB957" s="1125"/>
      <c r="CC957" s="1125"/>
      <c r="CD957" s="1125"/>
      <c r="CE957" s="1125"/>
      <c r="CF957" s="1125"/>
      <c r="CG957" s="1125"/>
      <c r="CH957" s="1125"/>
      <c r="CI957" s="1125"/>
      <c r="CJ957" s="1125"/>
      <c r="CK957" s="1125"/>
      <c r="CL957" s="1125"/>
      <c r="CM957" s="1125"/>
      <c r="CN957" s="1125"/>
      <c r="CO957" s="1125"/>
      <c r="CP957" s="1125"/>
      <c r="CQ957" s="1125"/>
      <c r="CR957" s="1125"/>
      <c r="CS957" s="1125"/>
      <c r="CT957" s="1125"/>
      <c r="CU957" s="1125"/>
      <c r="CV957" s="1125"/>
      <c r="CW957" s="1125"/>
      <c r="CX957" s="1125"/>
      <c r="CY957" s="1125"/>
      <c r="CZ957" s="1125"/>
      <c r="DA957" s="1125"/>
      <c r="DB957" s="1125"/>
      <c r="DC957" s="1125"/>
      <c r="DD957" s="1125"/>
      <c r="DE957" s="1125"/>
      <c r="DF957" s="1125"/>
      <c r="DG957" s="1125"/>
      <c r="DH957" s="1125"/>
      <c r="DI957" s="1125"/>
      <c r="DJ957" s="1125"/>
      <c r="DK957" s="1125"/>
      <c r="DL957" s="1125"/>
      <c r="DM957" s="1125"/>
      <c r="DN957" s="1125"/>
      <c r="DO957" s="1125"/>
      <c r="DP957" s="1125"/>
      <c r="DQ957" s="1125"/>
      <c r="DR957" s="1125"/>
      <c r="DS957" s="1125"/>
      <c r="DT957" s="1125"/>
      <c r="DU957" s="1125"/>
      <c r="DV957" s="1125"/>
      <c r="DW957" s="1125"/>
      <c r="DX957" s="1125"/>
      <c r="DY957" s="1125"/>
      <c r="DZ957" s="1125"/>
      <c r="EA957" s="1125"/>
      <c r="EB957" s="1125"/>
      <c r="EC957" s="1125"/>
      <c r="ED957" s="1125"/>
      <c r="EE957" s="1125"/>
      <c r="EF957" s="1125"/>
      <c r="EG957" s="1125"/>
      <c r="EH957" s="1125"/>
      <c r="EI957" s="1125"/>
      <c r="EJ957" s="1125"/>
      <c r="EK957" s="1125"/>
      <c r="EL957" s="1125"/>
      <c r="EM957" s="1125"/>
      <c r="EN957" s="1125"/>
      <c r="EO957" s="1125"/>
      <c r="EP957" s="1125"/>
      <c r="EQ957" s="1125"/>
      <c r="ER957" s="1125"/>
      <c r="ES957" s="1125"/>
      <c r="ET957" s="1125"/>
      <c r="EU957" s="1125"/>
      <c r="EV957" s="1125"/>
      <c r="EW957" s="1125"/>
      <c r="EX957" s="1125"/>
      <c r="EY957" s="1125"/>
      <c r="EZ957" s="1125"/>
      <c r="FA957" s="1125"/>
      <c r="FB957" s="1125"/>
      <c r="FC957" s="1125"/>
      <c r="FD957" s="1125"/>
      <c r="FE957" s="1125"/>
      <c r="FF957" s="1125"/>
      <c r="FG957" s="1125"/>
      <c r="FH957" s="1125"/>
      <c r="FI957" s="1125"/>
      <c r="FJ957" s="1125"/>
      <c r="FK957" s="1125"/>
      <c r="FL957" s="1125"/>
      <c r="FM957" s="1125"/>
      <c r="FN957" s="1125"/>
      <c r="FO957" s="1125"/>
      <c r="FP957" s="1125"/>
      <c r="FQ957" s="1125"/>
      <c r="FR957" s="1125"/>
      <c r="FS957" s="1125"/>
      <c r="FT957" s="1125"/>
      <c r="FU957" s="1125"/>
      <c r="FV957" s="1125"/>
      <c r="FW957" s="1125"/>
      <c r="FX957" s="1125"/>
      <c r="FY957" s="1125"/>
      <c r="FZ957" s="1125"/>
      <c r="GA957" s="1125"/>
      <c r="GB957" s="1125"/>
      <c r="GC957" s="1125"/>
      <c r="GD957" s="1125"/>
      <c r="GE957" s="1125"/>
      <c r="GF957" s="1125"/>
      <c r="GG957" s="1125"/>
      <c r="GH957" s="1125"/>
      <c r="GI957" s="1125"/>
      <c r="GJ957" s="1125"/>
      <c r="GK957" s="1125"/>
      <c r="GL957" s="1125"/>
      <c r="GM957" s="1125"/>
      <c r="GN957" s="1125"/>
      <c r="GO957" s="1125"/>
      <c r="GP957" s="1125"/>
      <c r="GQ957" s="1125"/>
      <c r="GR957" s="1125"/>
      <c r="GS957" s="1125"/>
      <c r="GT957" s="1125"/>
      <c r="GU957" s="1125"/>
    </row>
    <row r="958" spans="1:203" s="1426" customFormat="1" ht="14.25" customHeight="1" x14ac:dyDescent="0.2">
      <c r="A958" s="1415"/>
      <c r="C958" s="1427"/>
      <c r="D958" s="1417"/>
      <c r="E958" s="1418"/>
      <c r="F958" s="1419"/>
      <c r="G958" s="1418"/>
      <c r="H958" s="1419"/>
      <c r="I958" s="1419"/>
      <c r="J958" s="1419"/>
      <c r="K958" s="1417"/>
      <c r="L958" s="1420"/>
      <c r="M958" s="1417"/>
      <c r="N958" s="1420"/>
      <c r="O958" s="1417"/>
      <c r="P958" s="1417"/>
      <c r="Q958" s="1417"/>
      <c r="R958" s="1420"/>
      <c r="S958" s="1417"/>
      <c r="T958" s="1420"/>
      <c r="U958" s="1417"/>
      <c r="V958" s="1417"/>
      <c r="W958" s="1417"/>
      <c r="X958" s="1420"/>
      <c r="Y958" s="1417"/>
      <c r="Z958" s="1420"/>
      <c r="AA958" s="1417"/>
      <c r="AB958" s="1417"/>
      <c r="AC958" s="1417"/>
      <c r="AD958" s="1420"/>
      <c r="AE958" s="1417"/>
      <c r="AF958" s="1420"/>
      <c r="AG958" s="1417"/>
      <c r="AH958" s="1417"/>
      <c r="AI958" s="1417"/>
      <c r="AJ958" s="1420"/>
      <c r="AK958" s="1417"/>
      <c r="AL958" s="1420"/>
      <c r="AM958" s="1417"/>
      <c r="AN958" s="1417"/>
      <c r="AO958" s="1417"/>
      <c r="AP958" s="1420"/>
      <c r="AQ958" s="1417"/>
      <c r="AR958" s="1420"/>
      <c r="AS958" s="1417"/>
      <c r="AT958" s="1417"/>
      <c r="AU958" s="1417"/>
      <c r="AV958" s="1420"/>
      <c r="AW958" s="1417"/>
      <c r="AX958" s="1420"/>
      <c r="AY958" s="1417"/>
      <c r="AZ958" s="1417"/>
      <c r="BA958" s="1417"/>
      <c r="BB958" s="1418"/>
      <c r="BC958" s="1419"/>
      <c r="BD958" s="1418"/>
      <c r="BE958" s="1419"/>
      <c r="BF958" s="1419"/>
      <c r="BG958" s="1419"/>
      <c r="BH958" s="1417"/>
      <c r="BI958" s="1418"/>
      <c r="BJ958" s="1419"/>
      <c r="BK958" s="1418"/>
      <c r="BL958" s="1419"/>
      <c r="BM958" s="1419"/>
      <c r="BN958" s="1417"/>
      <c r="BO958" s="1418"/>
      <c r="BP958" s="1419"/>
      <c r="BQ958" s="1418"/>
      <c r="BR958" s="1419"/>
      <c r="BS958" s="1419"/>
      <c r="BT958" s="1125"/>
      <c r="BU958" s="1125"/>
      <c r="BV958" s="1125"/>
      <c r="BW958" s="1125"/>
      <c r="BX958" s="1125"/>
      <c r="BY958" s="1125"/>
      <c r="BZ958" s="1125"/>
      <c r="CA958" s="1125"/>
      <c r="CB958" s="1125"/>
      <c r="CC958" s="1125"/>
      <c r="CD958" s="1125"/>
      <c r="CE958" s="1125"/>
      <c r="CF958" s="1125"/>
      <c r="CG958" s="1125"/>
      <c r="CH958" s="1125"/>
      <c r="CI958" s="1125"/>
      <c r="CJ958" s="1125"/>
      <c r="CK958" s="1125"/>
      <c r="CL958" s="1125"/>
      <c r="CM958" s="1125"/>
      <c r="CN958" s="1125"/>
      <c r="CO958" s="1125"/>
      <c r="CP958" s="1125"/>
      <c r="CQ958" s="1125"/>
      <c r="CR958" s="1125"/>
      <c r="CS958" s="1125"/>
      <c r="CT958" s="1125"/>
      <c r="CU958" s="1125"/>
      <c r="CV958" s="1125"/>
      <c r="CW958" s="1125"/>
      <c r="CX958" s="1125"/>
      <c r="CY958" s="1125"/>
      <c r="CZ958" s="1125"/>
      <c r="DA958" s="1125"/>
      <c r="DB958" s="1125"/>
      <c r="DC958" s="1125"/>
      <c r="DD958" s="1125"/>
      <c r="DE958" s="1125"/>
      <c r="DF958" s="1125"/>
      <c r="DG958" s="1125"/>
      <c r="DH958" s="1125"/>
      <c r="DI958" s="1125"/>
      <c r="DJ958" s="1125"/>
      <c r="DK958" s="1125"/>
      <c r="DL958" s="1125"/>
      <c r="DM958" s="1125"/>
      <c r="DN958" s="1125"/>
      <c r="DO958" s="1125"/>
      <c r="DP958" s="1125"/>
      <c r="DQ958" s="1125"/>
      <c r="DR958" s="1125"/>
      <c r="DS958" s="1125"/>
      <c r="DT958" s="1125"/>
      <c r="DU958" s="1125"/>
      <c r="DV958" s="1125"/>
      <c r="DW958" s="1125"/>
      <c r="DX958" s="1125"/>
      <c r="DY958" s="1125"/>
      <c r="DZ958" s="1125"/>
      <c r="EA958" s="1125"/>
      <c r="EB958" s="1125"/>
      <c r="EC958" s="1125"/>
      <c r="ED958" s="1125"/>
      <c r="EE958" s="1125"/>
      <c r="EF958" s="1125"/>
      <c r="EG958" s="1125"/>
      <c r="EH958" s="1125"/>
      <c r="EI958" s="1125"/>
      <c r="EJ958" s="1125"/>
      <c r="EK958" s="1125"/>
      <c r="EL958" s="1125"/>
      <c r="EM958" s="1125"/>
      <c r="EN958" s="1125"/>
      <c r="EO958" s="1125"/>
      <c r="EP958" s="1125"/>
      <c r="EQ958" s="1125"/>
      <c r="ER958" s="1125"/>
      <c r="ES958" s="1125"/>
      <c r="ET958" s="1125"/>
      <c r="EU958" s="1125"/>
      <c r="EV958" s="1125"/>
      <c r="EW958" s="1125"/>
      <c r="EX958" s="1125"/>
      <c r="EY958" s="1125"/>
      <c r="EZ958" s="1125"/>
      <c r="FA958" s="1125"/>
      <c r="FB958" s="1125"/>
      <c r="FC958" s="1125"/>
      <c r="FD958" s="1125"/>
      <c r="FE958" s="1125"/>
      <c r="FF958" s="1125"/>
      <c r="FG958" s="1125"/>
      <c r="FH958" s="1125"/>
      <c r="FI958" s="1125"/>
      <c r="FJ958" s="1125"/>
      <c r="FK958" s="1125"/>
      <c r="FL958" s="1125"/>
      <c r="FM958" s="1125"/>
      <c r="FN958" s="1125"/>
      <c r="FO958" s="1125"/>
      <c r="FP958" s="1125"/>
      <c r="FQ958" s="1125"/>
      <c r="FR958" s="1125"/>
      <c r="FS958" s="1125"/>
      <c r="FT958" s="1125"/>
      <c r="FU958" s="1125"/>
      <c r="FV958" s="1125"/>
      <c r="FW958" s="1125"/>
      <c r="FX958" s="1125"/>
      <c r="FY958" s="1125"/>
      <c r="FZ958" s="1125"/>
      <c r="GA958" s="1125"/>
      <c r="GB958" s="1125"/>
      <c r="GC958" s="1125"/>
      <c r="GD958" s="1125"/>
      <c r="GE958" s="1125"/>
      <c r="GF958" s="1125"/>
      <c r="GG958" s="1125"/>
      <c r="GH958" s="1125"/>
      <c r="GI958" s="1125"/>
      <c r="GJ958" s="1125"/>
      <c r="GK958" s="1125"/>
      <c r="GL958" s="1125"/>
      <c r="GM958" s="1125"/>
      <c r="GN958" s="1125"/>
      <c r="GO958" s="1125"/>
      <c r="GP958" s="1125"/>
      <c r="GQ958" s="1125"/>
      <c r="GR958" s="1125"/>
      <c r="GS958" s="1125"/>
      <c r="GT958" s="1125"/>
      <c r="GU958" s="1125"/>
    </row>
    <row r="959" spans="1:203" s="1426" customFormat="1" ht="14.25" customHeight="1" x14ac:dyDescent="0.2">
      <c r="A959" s="1415"/>
      <c r="C959" s="1427"/>
      <c r="D959" s="1417"/>
      <c r="E959" s="1418"/>
      <c r="F959" s="1419"/>
      <c r="G959" s="1418"/>
      <c r="H959" s="1419"/>
      <c r="I959" s="1419"/>
      <c r="J959" s="1419"/>
      <c r="K959" s="1417"/>
      <c r="L959" s="1420"/>
      <c r="M959" s="1417"/>
      <c r="N959" s="1420"/>
      <c r="O959" s="1417"/>
      <c r="P959" s="1417"/>
      <c r="Q959" s="1417"/>
      <c r="R959" s="1420"/>
      <c r="S959" s="1417"/>
      <c r="T959" s="1420"/>
      <c r="U959" s="1417"/>
      <c r="V959" s="1417"/>
      <c r="W959" s="1417"/>
      <c r="X959" s="1420"/>
      <c r="Y959" s="1417"/>
      <c r="Z959" s="1420"/>
      <c r="AA959" s="1417"/>
      <c r="AB959" s="1417"/>
      <c r="AC959" s="1417"/>
      <c r="AD959" s="1420"/>
      <c r="AE959" s="1417"/>
      <c r="AF959" s="1420"/>
      <c r="AG959" s="1417"/>
      <c r="AH959" s="1417"/>
      <c r="AI959" s="1417"/>
      <c r="AJ959" s="1420"/>
      <c r="AK959" s="1417"/>
      <c r="AL959" s="1420"/>
      <c r="AM959" s="1417"/>
      <c r="AN959" s="1417"/>
      <c r="AO959" s="1417"/>
      <c r="AP959" s="1420"/>
      <c r="AQ959" s="1417"/>
      <c r="AR959" s="1420"/>
      <c r="AS959" s="1417"/>
      <c r="AT959" s="1417"/>
      <c r="AU959" s="1417"/>
      <c r="AV959" s="1420"/>
      <c r="AW959" s="1417"/>
      <c r="AX959" s="1420"/>
      <c r="AY959" s="1417"/>
      <c r="AZ959" s="1417"/>
      <c r="BA959" s="1417"/>
      <c r="BB959" s="1418"/>
      <c r="BC959" s="1419"/>
      <c r="BD959" s="1418"/>
      <c r="BE959" s="1419"/>
      <c r="BF959" s="1419"/>
      <c r="BG959" s="1419"/>
      <c r="BH959" s="1417"/>
      <c r="BI959" s="1418"/>
      <c r="BJ959" s="1419"/>
      <c r="BK959" s="1418"/>
      <c r="BL959" s="1419"/>
      <c r="BM959" s="1419"/>
      <c r="BN959" s="1417"/>
      <c r="BO959" s="1418"/>
      <c r="BP959" s="1419"/>
      <c r="BQ959" s="1418"/>
      <c r="BR959" s="1419"/>
      <c r="BS959" s="1419"/>
      <c r="BT959" s="1125"/>
      <c r="BU959" s="1125"/>
      <c r="BV959" s="1125"/>
      <c r="BW959" s="1125"/>
      <c r="BX959" s="1125"/>
      <c r="BY959" s="1125"/>
      <c r="BZ959" s="1125"/>
      <c r="CA959" s="1125"/>
      <c r="CB959" s="1125"/>
      <c r="CC959" s="1125"/>
      <c r="CD959" s="1125"/>
      <c r="CE959" s="1125"/>
      <c r="CF959" s="1125"/>
      <c r="CG959" s="1125"/>
      <c r="CH959" s="1125"/>
      <c r="CI959" s="1125"/>
      <c r="CJ959" s="1125"/>
      <c r="CK959" s="1125"/>
      <c r="CL959" s="1125"/>
      <c r="CM959" s="1125"/>
      <c r="CN959" s="1125"/>
      <c r="CO959" s="1125"/>
      <c r="CP959" s="1125"/>
      <c r="CQ959" s="1125"/>
      <c r="CR959" s="1125"/>
      <c r="CS959" s="1125"/>
      <c r="CT959" s="1125"/>
      <c r="CU959" s="1125"/>
      <c r="CV959" s="1125"/>
      <c r="CW959" s="1125"/>
      <c r="CX959" s="1125"/>
      <c r="CY959" s="1125"/>
      <c r="CZ959" s="1125"/>
      <c r="DA959" s="1125"/>
      <c r="DB959" s="1125"/>
      <c r="DC959" s="1125"/>
      <c r="DD959" s="1125"/>
      <c r="DE959" s="1125"/>
      <c r="DF959" s="1125"/>
      <c r="DG959" s="1125"/>
      <c r="DH959" s="1125"/>
      <c r="DI959" s="1125"/>
      <c r="DJ959" s="1125"/>
      <c r="DK959" s="1125"/>
      <c r="DL959" s="1125"/>
      <c r="DM959" s="1125"/>
      <c r="DN959" s="1125"/>
      <c r="DO959" s="1125"/>
      <c r="DP959" s="1125"/>
      <c r="DQ959" s="1125"/>
      <c r="DR959" s="1125"/>
      <c r="DS959" s="1125"/>
      <c r="DT959" s="1125"/>
      <c r="DU959" s="1125"/>
      <c r="DV959" s="1125"/>
      <c r="DW959" s="1125"/>
      <c r="DX959" s="1125"/>
      <c r="DY959" s="1125"/>
      <c r="DZ959" s="1125"/>
      <c r="EA959" s="1125"/>
      <c r="EB959" s="1125"/>
      <c r="EC959" s="1125"/>
      <c r="ED959" s="1125"/>
      <c r="EE959" s="1125"/>
      <c r="EF959" s="1125"/>
      <c r="EG959" s="1125"/>
      <c r="EH959" s="1125"/>
      <c r="EI959" s="1125"/>
      <c r="EJ959" s="1125"/>
      <c r="EK959" s="1125"/>
      <c r="EL959" s="1125"/>
      <c r="EM959" s="1125"/>
      <c r="EN959" s="1125"/>
      <c r="EO959" s="1125"/>
      <c r="EP959" s="1125"/>
      <c r="EQ959" s="1125"/>
      <c r="ER959" s="1125"/>
      <c r="ES959" s="1125"/>
      <c r="ET959" s="1125"/>
      <c r="EU959" s="1125"/>
      <c r="EV959" s="1125"/>
      <c r="EW959" s="1125"/>
      <c r="EX959" s="1125"/>
      <c r="EY959" s="1125"/>
      <c r="EZ959" s="1125"/>
      <c r="FA959" s="1125"/>
      <c r="FB959" s="1125"/>
      <c r="FC959" s="1125"/>
      <c r="FD959" s="1125"/>
      <c r="FE959" s="1125"/>
      <c r="FF959" s="1125"/>
      <c r="FG959" s="1125"/>
      <c r="FH959" s="1125"/>
      <c r="FI959" s="1125"/>
      <c r="FJ959" s="1125"/>
      <c r="FK959" s="1125"/>
      <c r="FL959" s="1125"/>
      <c r="FM959" s="1125"/>
      <c r="FN959" s="1125"/>
      <c r="FO959" s="1125"/>
      <c r="FP959" s="1125"/>
      <c r="FQ959" s="1125"/>
      <c r="FR959" s="1125"/>
      <c r="FS959" s="1125"/>
      <c r="FT959" s="1125"/>
      <c r="FU959" s="1125"/>
      <c r="FV959" s="1125"/>
      <c r="FW959" s="1125"/>
      <c r="FX959" s="1125"/>
      <c r="FY959" s="1125"/>
      <c r="FZ959" s="1125"/>
      <c r="GA959" s="1125"/>
      <c r="GB959" s="1125"/>
      <c r="GC959" s="1125"/>
      <c r="GD959" s="1125"/>
      <c r="GE959" s="1125"/>
      <c r="GF959" s="1125"/>
      <c r="GG959" s="1125"/>
      <c r="GH959" s="1125"/>
      <c r="GI959" s="1125"/>
      <c r="GJ959" s="1125"/>
      <c r="GK959" s="1125"/>
      <c r="GL959" s="1125"/>
      <c r="GM959" s="1125"/>
      <c r="GN959" s="1125"/>
      <c r="GO959" s="1125"/>
      <c r="GP959" s="1125"/>
      <c r="GQ959" s="1125"/>
      <c r="GR959" s="1125"/>
      <c r="GS959" s="1125"/>
      <c r="GT959" s="1125"/>
      <c r="GU959" s="1125"/>
    </row>
    <row r="960" spans="1:203" s="1426" customFormat="1" ht="14.25" customHeight="1" x14ac:dyDescent="0.2">
      <c r="A960" s="1415"/>
      <c r="C960" s="1427"/>
      <c r="D960" s="1417"/>
      <c r="E960" s="1418"/>
      <c r="F960" s="1419"/>
      <c r="G960" s="1418"/>
      <c r="H960" s="1419"/>
      <c r="I960" s="1419"/>
      <c r="J960" s="1419"/>
      <c r="K960" s="1417"/>
      <c r="L960" s="1420"/>
      <c r="M960" s="1417"/>
      <c r="N960" s="1420"/>
      <c r="O960" s="1417"/>
      <c r="P960" s="1417"/>
      <c r="Q960" s="1417"/>
      <c r="R960" s="1420"/>
      <c r="S960" s="1417"/>
      <c r="T960" s="1420"/>
      <c r="U960" s="1417"/>
      <c r="V960" s="1417"/>
      <c r="W960" s="1417"/>
      <c r="X960" s="1420"/>
      <c r="Y960" s="1417"/>
      <c r="Z960" s="1420"/>
      <c r="AA960" s="1417"/>
      <c r="AB960" s="1417"/>
      <c r="AC960" s="1417"/>
      <c r="AD960" s="1420"/>
      <c r="AE960" s="1417"/>
      <c r="AF960" s="1420"/>
      <c r="AG960" s="1417"/>
      <c r="AH960" s="1417"/>
      <c r="AI960" s="1417"/>
      <c r="AJ960" s="1420"/>
      <c r="AK960" s="1417"/>
      <c r="AL960" s="1420"/>
      <c r="AM960" s="1417"/>
      <c r="AN960" s="1417"/>
      <c r="AO960" s="1417"/>
      <c r="AP960" s="1420"/>
      <c r="AQ960" s="1417"/>
      <c r="AR960" s="1420"/>
      <c r="AS960" s="1417"/>
      <c r="AT960" s="1417"/>
      <c r="AU960" s="1417"/>
      <c r="AV960" s="1420"/>
      <c r="AW960" s="1417"/>
      <c r="AX960" s="1420"/>
      <c r="AY960" s="1417"/>
      <c r="AZ960" s="1417"/>
      <c r="BA960" s="1417"/>
      <c r="BB960" s="1418"/>
      <c r="BC960" s="1419"/>
      <c r="BD960" s="1418"/>
      <c r="BE960" s="1419"/>
      <c r="BF960" s="1419"/>
      <c r="BG960" s="1419"/>
      <c r="BH960" s="1417"/>
      <c r="BI960" s="1418"/>
      <c r="BJ960" s="1419"/>
      <c r="BK960" s="1418"/>
      <c r="BL960" s="1419"/>
      <c r="BM960" s="1419"/>
      <c r="BN960" s="1417"/>
      <c r="BO960" s="1418"/>
      <c r="BP960" s="1419"/>
      <c r="BQ960" s="1418"/>
      <c r="BR960" s="1419"/>
      <c r="BS960" s="1419"/>
      <c r="BT960" s="1125"/>
      <c r="BU960" s="1125"/>
      <c r="BV960" s="1125"/>
      <c r="BW960" s="1125"/>
      <c r="BX960" s="1125"/>
      <c r="BY960" s="1125"/>
      <c r="BZ960" s="1125"/>
      <c r="CA960" s="1125"/>
      <c r="CB960" s="1125"/>
      <c r="CC960" s="1125"/>
      <c r="CD960" s="1125"/>
      <c r="CE960" s="1125"/>
      <c r="CF960" s="1125"/>
      <c r="CG960" s="1125"/>
      <c r="CH960" s="1125"/>
      <c r="CI960" s="1125"/>
      <c r="CJ960" s="1125"/>
      <c r="CK960" s="1125"/>
      <c r="CL960" s="1125"/>
      <c r="CM960" s="1125"/>
      <c r="CN960" s="1125"/>
      <c r="CO960" s="1125"/>
      <c r="CP960" s="1125"/>
      <c r="CQ960" s="1125"/>
      <c r="CR960" s="1125"/>
      <c r="CS960" s="1125"/>
      <c r="CT960" s="1125"/>
      <c r="CU960" s="1125"/>
      <c r="CV960" s="1125"/>
      <c r="CW960" s="1125"/>
      <c r="CX960" s="1125"/>
      <c r="CY960" s="1125"/>
      <c r="CZ960" s="1125"/>
      <c r="DA960" s="1125"/>
      <c r="DB960" s="1125"/>
      <c r="DC960" s="1125"/>
      <c r="DD960" s="1125"/>
      <c r="DE960" s="1125"/>
      <c r="DF960" s="1125"/>
      <c r="DG960" s="1125"/>
      <c r="DH960" s="1125"/>
      <c r="DI960" s="1125"/>
      <c r="DJ960" s="1125"/>
      <c r="DK960" s="1125"/>
      <c r="DL960" s="1125"/>
      <c r="DM960" s="1125"/>
      <c r="DN960" s="1125"/>
      <c r="DO960" s="1125"/>
      <c r="DP960" s="1125"/>
      <c r="DQ960" s="1125"/>
      <c r="DR960" s="1125"/>
      <c r="DS960" s="1125"/>
      <c r="DT960" s="1125"/>
      <c r="DU960" s="1125"/>
      <c r="DV960" s="1125"/>
      <c r="DW960" s="1125"/>
      <c r="DX960" s="1125"/>
      <c r="DY960" s="1125"/>
      <c r="DZ960" s="1125"/>
      <c r="EA960" s="1125"/>
      <c r="EB960" s="1125"/>
      <c r="EC960" s="1125"/>
      <c r="ED960" s="1125"/>
      <c r="EE960" s="1125"/>
      <c r="EF960" s="1125"/>
      <c r="EG960" s="1125"/>
      <c r="EH960" s="1125"/>
      <c r="EI960" s="1125"/>
      <c r="EJ960" s="1125"/>
      <c r="EK960" s="1125"/>
      <c r="EL960" s="1125"/>
      <c r="EM960" s="1125"/>
      <c r="EN960" s="1125"/>
      <c r="EO960" s="1125"/>
      <c r="EP960" s="1125"/>
      <c r="EQ960" s="1125"/>
      <c r="ER960" s="1125"/>
      <c r="ES960" s="1125"/>
      <c r="ET960" s="1125"/>
      <c r="EU960" s="1125"/>
      <c r="EV960" s="1125"/>
      <c r="EW960" s="1125"/>
      <c r="EX960" s="1125"/>
      <c r="EY960" s="1125"/>
      <c r="EZ960" s="1125"/>
      <c r="FA960" s="1125"/>
      <c r="FB960" s="1125"/>
      <c r="FC960" s="1125"/>
      <c r="FD960" s="1125"/>
      <c r="FE960" s="1125"/>
      <c r="FF960" s="1125"/>
      <c r="FG960" s="1125"/>
      <c r="FH960" s="1125"/>
      <c r="FI960" s="1125"/>
      <c r="FJ960" s="1125"/>
      <c r="FK960" s="1125"/>
      <c r="FL960" s="1125"/>
      <c r="FM960" s="1125"/>
      <c r="FN960" s="1125"/>
      <c r="FO960" s="1125"/>
      <c r="FP960" s="1125"/>
      <c r="FQ960" s="1125"/>
      <c r="FR960" s="1125"/>
      <c r="FS960" s="1125"/>
      <c r="FT960" s="1125"/>
      <c r="FU960" s="1125"/>
      <c r="FV960" s="1125"/>
      <c r="FW960" s="1125"/>
      <c r="FX960" s="1125"/>
      <c r="FY960" s="1125"/>
      <c r="FZ960" s="1125"/>
      <c r="GA960" s="1125"/>
      <c r="GB960" s="1125"/>
      <c r="GC960" s="1125"/>
      <c r="GD960" s="1125"/>
      <c r="GE960" s="1125"/>
      <c r="GF960" s="1125"/>
      <c r="GG960" s="1125"/>
      <c r="GH960" s="1125"/>
      <c r="GI960" s="1125"/>
      <c r="GJ960" s="1125"/>
      <c r="GK960" s="1125"/>
      <c r="GL960" s="1125"/>
      <c r="GM960" s="1125"/>
      <c r="GN960" s="1125"/>
      <c r="GO960" s="1125"/>
      <c r="GP960" s="1125"/>
      <c r="GQ960" s="1125"/>
      <c r="GR960" s="1125"/>
      <c r="GS960" s="1125"/>
      <c r="GT960" s="1125"/>
      <c r="GU960" s="1125"/>
    </row>
    <row r="961" spans="1:203" s="1426" customFormat="1" ht="14.25" customHeight="1" x14ac:dyDescent="0.2">
      <c r="A961" s="1415"/>
      <c r="C961" s="1427"/>
      <c r="D961" s="1417"/>
      <c r="E961" s="1418"/>
      <c r="F961" s="1419"/>
      <c r="G961" s="1418"/>
      <c r="H961" s="1419"/>
      <c r="I961" s="1419"/>
      <c r="J961" s="1419"/>
      <c r="K961" s="1417"/>
      <c r="L961" s="1420"/>
      <c r="M961" s="1417"/>
      <c r="N961" s="1420"/>
      <c r="O961" s="1417"/>
      <c r="P961" s="1417"/>
      <c r="Q961" s="1417"/>
      <c r="R961" s="1420"/>
      <c r="S961" s="1417"/>
      <c r="T961" s="1420"/>
      <c r="U961" s="1417"/>
      <c r="V961" s="1417"/>
      <c r="W961" s="1417"/>
      <c r="X961" s="1420"/>
      <c r="Y961" s="1417"/>
      <c r="Z961" s="1420"/>
      <c r="AA961" s="1417"/>
      <c r="AB961" s="1417"/>
      <c r="AC961" s="1417"/>
      <c r="AD961" s="1420"/>
      <c r="AE961" s="1417"/>
      <c r="AF961" s="1420"/>
      <c r="AG961" s="1417"/>
      <c r="AH961" s="1417"/>
      <c r="AI961" s="1417"/>
      <c r="AJ961" s="1420"/>
      <c r="AK961" s="1417"/>
      <c r="AL961" s="1420"/>
      <c r="AM961" s="1417"/>
      <c r="AN961" s="1417"/>
      <c r="AO961" s="1417"/>
      <c r="AP961" s="1420"/>
      <c r="AQ961" s="1417"/>
      <c r="AR961" s="1420"/>
      <c r="AS961" s="1417"/>
      <c r="AT961" s="1417"/>
      <c r="AU961" s="1417"/>
      <c r="AV961" s="1420"/>
      <c r="AW961" s="1417"/>
      <c r="AX961" s="1420"/>
      <c r="AY961" s="1417"/>
      <c r="AZ961" s="1417"/>
      <c r="BA961" s="1417"/>
      <c r="BB961" s="1418"/>
      <c r="BC961" s="1419"/>
      <c r="BD961" s="1418"/>
      <c r="BE961" s="1419"/>
      <c r="BF961" s="1419"/>
      <c r="BG961" s="1419"/>
      <c r="BH961" s="1417"/>
      <c r="BI961" s="1418"/>
      <c r="BJ961" s="1419"/>
      <c r="BK961" s="1418"/>
      <c r="BL961" s="1419"/>
      <c r="BM961" s="1419"/>
      <c r="BN961" s="1417"/>
      <c r="BO961" s="1418"/>
      <c r="BP961" s="1419"/>
      <c r="BQ961" s="1418"/>
      <c r="BR961" s="1419"/>
      <c r="BS961" s="1419"/>
      <c r="BT961" s="1125"/>
      <c r="BU961" s="1125"/>
      <c r="BV961" s="1125"/>
      <c r="BW961" s="1125"/>
      <c r="BX961" s="1125"/>
      <c r="BY961" s="1125"/>
      <c r="BZ961" s="1125"/>
      <c r="CA961" s="1125"/>
      <c r="CB961" s="1125"/>
      <c r="CC961" s="1125"/>
      <c r="CD961" s="1125"/>
      <c r="CE961" s="1125"/>
      <c r="CF961" s="1125"/>
      <c r="CG961" s="1125"/>
      <c r="CH961" s="1125"/>
      <c r="CI961" s="1125"/>
      <c r="CJ961" s="1125"/>
      <c r="CK961" s="1125"/>
      <c r="CL961" s="1125"/>
      <c r="CM961" s="1125"/>
      <c r="CN961" s="1125"/>
      <c r="CO961" s="1125"/>
      <c r="CP961" s="1125"/>
      <c r="CQ961" s="1125"/>
      <c r="CR961" s="1125"/>
      <c r="CS961" s="1125"/>
      <c r="CT961" s="1125"/>
      <c r="CU961" s="1125"/>
      <c r="CV961" s="1125"/>
      <c r="CW961" s="1125"/>
      <c r="CX961" s="1125"/>
      <c r="CY961" s="1125"/>
      <c r="CZ961" s="1125"/>
      <c r="DA961" s="1125"/>
      <c r="DB961" s="1125"/>
      <c r="DC961" s="1125"/>
      <c r="DD961" s="1125"/>
      <c r="DE961" s="1125"/>
      <c r="DF961" s="1125"/>
      <c r="DG961" s="1125"/>
      <c r="DH961" s="1125"/>
      <c r="DI961" s="1125"/>
      <c r="DJ961" s="1125"/>
      <c r="DK961" s="1125"/>
      <c r="DL961" s="1125"/>
      <c r="DM961" s="1125"/>
      <c r="DN961" s="1125"/>
      <c r="DO961" s="1125"/>
      <c r="DP961" s="1125"/>
      <c r="DQ961" s="1125"/>
      <c r="DR961" s="1125"/>
      <c r="DS961" s="1125"/>
      <c r="DT961" s="1125"/>
      <c r="DU961" s="1125"/>
      <c r="DV961" s="1125"/>
      <c r="DW961" s="1125"/>
      <c r="DX961" s="1125"/>
      <c r="DY961" s="1125"/>
      <c r="DZ961" s="1125"/>
      <c r="EA961" s="1125"/>
      <c r="EB961" s="1125"/>
      <c r="EC961" s="1125"/>
      <c r="ED961" s="1125"/>
      <c r="EE961" s="1125"/>
      <c r="EF961" s="1125"/>
      <c r="EG961" s="1125"/>
      <c r="EH961" s="1125"/>
      <c r="EI961" s="1125"/>
      <c r="EJ961" s="1125"/>
      <c r="EK961" s="1125"/>
      <c r="EL961" s="1125"/>
      <c r="EM961" s="1125"/>
      <c r="EN961" s="1125"/>
      <c r="EO961" s="1125"/>
      <c r="EP961" s="1125"/>
      <c r="EQ961" s="1125"/>
      <c r="ER961" s="1125"/>
      <c r="ES961" s="1125"/>
      <c r="ET961" s="1125"/>
      <c r="EU961" s="1125"/>
      <c r="EV961" s="1125"/>
      <c r="EW961" s="1125"/>
      <c r="EX961" s="1125"/>
      <c r="EY961" s="1125"/>
      <c r="EZ961" s="1125"/>
      <c r="FA961" s="1125"/>
      <c r="FB961" s="1125"/>
      <c r="FC961" s="1125"/>
      <c r="FD961" s="1125"/>
      <c r="FE961" s="1125"/>
      <c r="FF961" s="1125"/>
      <c r="FG961" s="1125"/>
      <c r="FH961" s="1125"/>
      <c r="FI961" s="1125"/>
      <c r="FJ961" s="1125"/>
      <c r="FK961" s="1125"/>
      <c r="FL961" s="1125"/>
      <c r="FM961" s="1125"/>
      <c r="FN961" s="1125"/>
      <c r="FO961" s="1125"/>
      <c r="FP961" s="1125"/>
      <c r="FQ961" s="1125"/>
      <c r="FR961" s="1125"/>
      <c r="FS961" s="1125"/>
      <c r="FT961" s="1125"/>
      <c r="FU961" s="1125"/>
      <c r="FV961" s="1125"/>
      <c r="FW961" s="1125"/>
      <c r="FX961" s="1125"/>
      <c r="FY961" s="1125"/>
      <c r="FZ961" s="1125"/>
      <c r="GA961" s="1125"/>
      <c r="GB961" s="1125"/>
      <c r="GC961" s="1125"/>
      <c r="GD961" s="1125"/>
      <c r="GE961" s="1125"/>
      <c r="GF961" s="1125"/>
      <c r="GG961" s="1125"/>
      <c r="GH961" s="1125"/>
      <c r="GI961" s="1125"/>
      <c r="GJ961" s="1125"/>
      <c r="GK961" s="1125"/>
      <c r="GL961" s="1125"/>
      <c r="GM961" s="1125"/>
      <c r="GN961" s="1125"/>
      <c r="GO961" s="1125"/>
      <c r="GP961" s="1125"/>
      <c r="GQ961" s="1125"/>
      <c r="GR961" s="1125"/>
      <c r="GS961" s="1125"/>
      <c r="GT961" s="1125"/>
      <c r="GU961" s="1125"/>
    </row>
    <row r="962" spans="1:203" s="1426" customFormat="1" ht="14.25" customHeight="1" x14ac:dyDescent="0.2">
      <c r="A962" s="1415"/>
      <c r="C962" s="1427"/>
      <c r="D962" s="1417"/>
      <c r="E962" s="1418"/>
      <c r="F962" s="1419"/>
      <c r="G962" s="1418"/>
      <c r="H962" s="1419"/>
      <c r="I962" s="1419"/>
      <c r="J962" s="1419"/>
      <c r="K962" s="1417"/>
      <c r="L962" s="1420"/>
      <c r="M962" s="1417"/>
      <c r="N962" s="1420"/>
      <c r="O962" s="1417"/>
      <c r="P962" s="1417"/>
      <c r="Q962" s="1417"/>
      <c r="R962" s="1420"/>
      <c r="S962" s="1417"/>
      <c r="T962" s="1420"/>
      <c r="U962" s="1417"/>
      <c r="V962" s="1417"/>
      <c r="W962" s="1417"/>
      <c r="X962" s="1420"/>
      <c r="Y962" s="1417"/>
      <c r="Z962" s="1420"/>
      <c r="AA962" s="1417"/>
      <c r="AB962" s="1417"/>
      <c r="AC962" s="1417"/>
      <c r="AD962" s="1420"/>
      <c r="AE962" s="1417"/>
      <c r="AF962" s="1420"/>
      <c r="AG962" s="1417"/>
      <c r="AH962" s="1417"/>
      <c r="AI962" s="1417"/>
      <c r="AJ962" s="1420"/>
      <c r="AK962" s="1417"/>
      <c r="AL962" s="1420"/>
      <c r="AM962" s="1417"/>
      <c r="AN962" s="1417"/>
      <c r="AO962" s="1417"/>
      <c r="AP962" s="1420"/>
      <c r="AQ962" s="1417"/>
      <c r="AR962" s="1420"/>
      <c r="AS962" s="1417"/>
      <c r="AT962" s="1417"/>
      <c r="AU962" s="1417"/>
      <c r="AV962" s="1420"/>
      <c r="AW962" s="1417"/>
      <c r="AX962" s="1420"/>
      <c r="AY962" s="1417"/>
      <c r="AZ962" s="1417"/>
      <c r="BA962" s="1417"/>
      <c r="BB962" s="1418"/>
      <c r="BC962" s="1419"/>
      <c r="BD962" s="1418"/>
      <c r="BE962" s="1419"/>
      <c r="BF962" s="1419"/>
      <c r="BG962" s="1419"/>
      <c r="BH962" s="1417"/>
      <c r="BI962" s="1418"/>
      <c r="BJ962" s="1419"/>
      <c r="BK962" s="1418"/>
      <c r="BL962" s="1419"/>
      <c r="BM962" s="1419"/>
      <c r="BN962" s="1417"/>
      <c r="BO962" s="1418"/>
      <c r="BP962" s="1419"/>
      <c r="BQ962" s="1418"/>
      <c r="BR962" s="1419"/>
      <c r="BS962" s="1419"/>
      <c r="BT962" s="1125"/>
      <c r="BU962" s="1125"/>
      <c r="BV962" s="1125"/>
      <c r="BW962" s="1125"/>
      <c r="BX962" s="1125"/>
      <c r="BY962" s="1125"/>
      <c r="BZ962" s="1125"/>
      <c r="CA962" s="1125"/>
      <c r="CB962" s="1125"/>
      <c r="CC962" s="1125"/>
      <c r="CD962" s="1125"/>
      <c r="CE962" s="1125"/>
      <c r="CF962" s="1125"/>
      <c r="CG962" s="1125"/>
      <c r="CH962" s="1125"/>
      <c r="CI962" s="1125"/>
      <c r="CJ962" s="1125"/>
      <c r="CK962" s="1125"/>
      <c r="CL962" s="1125"/>
      <c r="CM962" s="1125"/>
      <c r="CN962" s="1125"/>
      <c r="CO962" s="1125"/>
      <c r="CP962" s="1125"/>
      <c r="CQ962" s="1125"/>
      <c r="CR962" s="1125"/>
      <c r="CS962" s="1125"/>
      <c r="CT962" s="1125"/>
      <c r="CU962" s="1125"/>
      <c r="CV962" s="1125"/>
      <c r="CW962" s="1125"/>
      <c r="CX962" s="1125"/>
      <c r="CY962" s="1125"/>
      <c r="CZ962" s="1125"/>
      <c r="DA962" s="1125"/>
      <c r="DB962" s="1125"/>
      <c r="DC962" s="1125"/>
      <c r="DD962" s="1125"/>
      <c r="DE962" s="1125"/>
      <c r="DF962" s="1125"/>
      <c r="DG962" s="1125"/>
      <c r="DH962" s="1125"/>
      <c r="DI962" s="1125"/>
      <c r="DJ962" s="1125"/>
      <c r="DK962" s="1125"/>
      <c r="DL962" s="1125"/>
      <c r="DM962" s="1125"/>
      <c r="DN962" s="1125"/>
      <c r="DO962" s="1125"/>
      <c r="DP962" s="1125"/>
      <c r="DQ962" s="1125"/>
      <c r="DR962" s="1125"/>
      <c r="DS962" s="1125"/>
      <c r="DT962" s="1125"/>
      <c r="DU962" s="1125"/>
      <c r="DV962" s="1125"/>
      <c r="DW962" s="1125"/>
      <c r="DX962" s="1125"/>
      <c r="DY962" s="1125"/>
      <c r="DZ962" s="1125"/>
      <c r="EA962" s="1125"/>
      <c r="EB962" s="1125"/>
      <c r="EC962" s="1125"/>
      <c r="ED962" s="1125"/>
      <c r="EE962" s="1125"/>
      <c r="EF962" s="1125"/>
      <c r="EG962" s="1125"/>
      <c r="EH962" s="1125"/>
      <c r="EI962" s="1125"/>
      <c r="EJ962" s="1125"/>
      <c r="EK962" s="1125"/>
      <c r="EL962" s="1125"/>
      <c r="EM962" s="1125"/>
      <c r="EN962" s="1125"/>
      <c r="EO962" s="1125"/>
      <c r="EP962" s="1125"/>
      <c r="EQ962" s="1125"/>
      <c r="ER962" s="1125"/>
      <c r="ES962" s="1125"/>
      <c r="ET962" s="1125"/>
      <c r="EU962" s="1125"/>
      <c r="EV962" s="1125"/>
      <c r="EW962" s="1125"/>
      <c r="EX962" s="1125"/>
      <c r="EY962" s="1125"/>
      <c r="EZ962" s="1125"/>
      <c r="FA962" s="1125"/>
      <c r="FB962" s="1125"/>
      <c r="FC962" s="1125"/>
      <c r="FD962" s="1125"/>
      <c r="FE962" s="1125"/>
      <c r="FF962" s="1125"/>
      <c r="FG962" s="1125"/>
      <c r="FH962" s="1125"/>
      <c r="FI962" s="1125"/>
      <c r="FJ962" s="1125"/>
      <c r="FK962" s="1125"/>
      <c r="FL962" s="1125"/>
      <c r="FM962" s="1125"/>
      <c r="FN962" s="1125"/>
      <c r="FO962" s="1125"/>
      <c r="FP962" s="1125"/>
      <c r="FQ962" s="1125"/>
      <c r="FR962" s="1125"/>
      <c r="FS962" s="1125"/>
      <c r="FT962" s="1125"/>
      <c r="FU962" s="1125"/>
      <c r="FV962" s="1125"/>
      <c r="FW962" s="1125"/>
      <c r="FX962" s="1125"/>
      <c r="FY962" s="1125"/>
      <c r="FZ962" s="1125"/>
      <c r="GA962" s="1125"/>
      <c r="GB962" s="1125"/>
      <c r="GC962" s="1125"/>
      <c r="GD962" s="1125"/>
      <c r="GE962" s="1125"/>
      <c r="GF962" s="1125"/>
      <c r="GG962" s="1125"/>
      <c r="GH962" s="1125"/>
      <c r="GI962" s="1125"/>
      <c r="GJ962" s="1125"/>
      <c r="GK962" s="1125"/>
      <c r="GL962" s="1125"/>
      <c r="GM962" s="1125"/>
      <c r="GN962" s="1125"/>
      <c r="GO962" s="1125"/>
      <c r="GP962" s="1125"/>
      <c r="GQ962" s="1125"/>
      <c r="GR962" s="1125"/>
      <c r="GS962" s="1125"/>
      <c r="GT962" s="1125"/>
      <c r="GU962" s="1125"/>
    </row>
    <row r="963" spans="1:203" s="1426" customFormat="1" ht="14.25" customHeight="1" x14ac:dyDescent="0.2">
      <c r="A963" s="1415"/>
      <c r="C963" s="1427"/>
      <c r="D963" s="1417"/>
      <c r="E963" s="1418"/>
      <c r="F963" s="1419"/>
      <c r="G963" s="1418"/>
      <c r="H963" s="1419"/>
      <c r="I963" s="1419"/>
      <c r="J963" s="1419"/>
      <c r="K963" s="1417"/>
      <c r="L963" s="1420"/>
      <c r="M963" s="1417"/>
      <c r="N963" s="1420"/>
      <c r="O963" s="1417"/>
      <c r="P963" s="1417"/>
      <c r="Q963" s="1417"/>
      <c r="R963" s="1420"/>
      <c r="S963" s="1417"/>
      <c r="T963" s="1420"/>
      <c r="U963" s="1417"/>
      <c r="V963" s="1417"/>
      <c r="W963" s="1417"/>
      <c r="X963" s="1420"/>
      <c r="Y963" s="1417"/>
      <c r="Z963" s="1420"/>
      <c r="AA963" s="1417"/>
      <c r="AB963" s="1417"/>
      <c r="AC963" s="1417"/>
      <c r="AD963" s="1420"/>
      <c r="AE963" s="1417"/>
      <c r="AF963" s="1420"/>
      <c r="AG963" s="1417"/>
      <c r="AH963" s="1417"/>
      <c r="AI963" s="1417"/>
      <c r="AJ963" s="1420"/>
      <c r="AK963" s="1417"/>
      <c r="AL963" s="1420"/>
      <c r="AM963" s="1417"/>
      <c r="AN963" s="1417"/>
      <c r="AO963" s="1417"/>
      <c r="AP963" s="1420"/>
      <c r="AQ963" s="1417"/>
      <c r="AR963" s="1420"/>
      <c r="AS963" s="1417"/>
      <c r="AT963" s="1417"/>
      <c r="AU963" s="1417"/>
      <c r="AV963" s="1420"/>
      <c r="AW963" s="1417"/>
      <c r="AX963" s="1420"/>
      <c r="AY963" s="1417"/>
      <c r="AZ963" s="1417"/>
      <c r="BA963" s="1417"/>
      <c r="BB963" s="1418"/>
      <c r="BC963" s="1419"/>
      <c r="BD963" s="1418"/>
      <c r="BE963" s="1419"/>
      <c r="BF963" s="1419"/>
      <c r="BG963" s="1419"/>
      <c r="BH963" s="1417"/>
      <c r="BI963" s="1418"/>
      <c r="BJ963" s="1419"/>
      <c r="BK963" s="1418"/>
      <c r="BL963" s="1419"/>
      <c r="BM963" s="1419"/>
      <c r="BN963" s="1417"/>
      <c r="BO963" s="1418"/>
      <c r="BP963" s="1419"/>
      <c r="BQ963" s="1418"/>
      <c r="BR963" s="1419"/>
      <c r="BS963" s="1419"/>
      <c r="BT963" s="1125"/>
      <c r="BU963" s="1125"/>
      <c r="BV963" s="1125"/>
      <c r="BW963" s="1125"/>
      <c r="BX963" s="1125"/>
      <c r="BY963" s="1125"/>
      <c r="BZ963" s="1125"/>
      <c r="CA963" s="1125"/>
      <c r="CB963" s="1125"/>
      <c r="CC963" s="1125"/>
      <c r="CD963" s="1125"/>
      <c r="CE963" s="1125"/>
      <c r="CF963" s="1125"/>
      <c r="CG963" s="1125"/>
      <c r="CH963" s="1125"/>
      <c r="CI963" s="1125"/>
      <c r="CJ963" s="1125"/>
      <c r="CK963" s="1125"/>
      <c r="CL963" s="1125"/>
      <c r="CM963" s="1125"/>
      <c r="CN963" s="1125"/>
      <c r="CO963" s="1125"/>
      <c r="CP963" s="1125"/>
      <c r="CQ963" s="1125"/>
      <c r="CR963" s="1125"/>
      <c r="CS963" s="1125"/>
      <c r="CT963" s="1125"/>
      <c r="CU963" s="1125"/>
      <c r="CV963" s="1125"/>
      <c r="CW963" s="1125"/>
      <c r="CX963" s="1125"/>
      <c r="CY963" s="1125"/>
      <c r="CZ963" s="1125"/>
      <c r="DA963" s="1125"/>
      <c r="DB963" s="1125"/>
      <c r="DC963" s="1125"/>
      <c r="DD963" s="1125"/>
      <c r="DE963" s="1125"/>
      <c r="DF963" s="1125"/>
      <c r="DG963" s="1125"/>
      <c r="DH963" s="1125"/>
      <c r="DI963" s="1125"/>
      <c r="DJ963" s="1125"/>
      <c r="DK963" s="1125"/>
      <c r="DL963" s="1125"/>
      <c r="DM963" s="1125"/>
      <c r="DN963" s="1125"/>
      <c r="DO963" s="1125"/>
      <c r="DP963" s="1125"/>
      <c r="DQ963" s="1125"/>
      <c r="DR963" s="1125"/>
      <c r="DS963" s="1125"/>
      <c r="DT963" s="1125"/>
      <c r="DU963" s="1125"/>
      <c r="DV963" s="1125"/>
      <c r="DW963" s="1125"/>
      <c r="DX963" s="1125"/>
      <c r="DY963" s="1125"/>
      <c r="DZ963" s="1125"/>
      <c r="EA963" s="1125"/>
      <c r="EB963" s="1125"/>
      <c r="EC963" s="1125"/>
      <c r="ED963" s="1125"/>
      <c r="EE963" s="1125"/>
      <c r="EF963" s="1125"/>
      <c r="EG963" s="1125"/>
      <c r="EH963" s="1125"/>
      <c r="EI963" s="1125"/>
      <c r="EJ963" s="1125"/>
      <c r="EK963" s="1125"/>
      <c r="EL963" s="1125"/>
      <c r="EM963" s="1125"/>
      <c r="EN963" s="1125"/>
      <c r="EO963" s="1125"/>
      <c r="EP963" s="1125"/>
      <c r="EQ963" s="1125"/>
      <c r="ER963" s="1125"/>
      <c r="ES963" s="1125"/>
      <c r="ET963" s="1125"/>
      <c r="EU963" s="1125"/>
      <c r="EV963" s="1125"/>
      <c r="EW963" s="1125"/>
      <c r="EX963" s="1125"/>
      <c r="EY963" s="1125"/>
      <c r="EZ963" s="1125"/>
      <c r="FA963" s="1125"/>
      <c r="FB963" s="1125"/>
      <c r="FC963" s="1125"/>
      <c r="FD963" s="1125"/>
      <c r="FE963" s="1125"/>
      <c r="FF963" s="1125"/>
      <c r="FG963" s="1125"/>
      <c r="FH963" s="1125"/>
      <c r="FI963" s="1125"/>
      <c r="FJ963" s="1125"/>
      <c r="FK963" s="1125"/>
      <c r="FL963" s="1125"/>
      <c r="FM963" s="1125"/>
      <c r="FN963" s="1125"/>
      <c r="FO963" s="1125"/>
      <c r="FP963" s="1125"/>
      <c r="FQ963" s="1125"/>
      <c r="FR963" s="1125"/>
      <c r="FS963" s="1125"/>
      <c r="FT963" s="1125"/>
      <c r="FU963" s="1125"/>
      <c r="FV963" s="1125"/>
      <c r="FW963" s="1125"/>
      <c r="FX963" s="1125"/>
      <c r="FY963" s="1125"/>
      <c r="FZ963" s="1125"/>
      <c r="GA963" s="1125"/>
      <c r="GB963" s="1125"/>
      <c r="GC963" s="1125"/>
      <c r="GD963" s="1125"/>
      <c r="GE963" s="1125"/>
      <c r="GF963" s="1125"/>
      <c r="GG963" s="1125"/>
      <c r="GH963" s="1125"/>
      <c r="GI963" s="1125"/>
      <c r="GJ963" s="1125"/>
      <c r="GK963" s="1125"/>
      <c r="GL963" s="1125"/>
      <c r="GM963" s="1125"/>
      <c r="GN963" s="1125"/>
      <c r="GO963" s="1125"/>
      <c r="GP963" s="1125"/>
      <c r="GQ963" s="1125"/>
      <c r="GR963" s="1125"/>
      <c r="GS963" s="1125"/>
      <c r="GT963" s="1125"/>
      <c r="GU963" s="1125"/>
    </row>
    <row r="964" spans="1:203" s="1426" customFormat="1" ht="14.25" customHeight="1" x14ac:dyDescent="0.2">
      <c r="A964" s="1415"/>
      <c r="C964" s="1427"/>
      <c r="D964" s="1417"/>
      <c r="E964" s="1418"/>
      <c r="F964" s="1419"/>
      <c r="G964" s="1418"/>
      <c r="H964" s="1419"/>
      <c r="I964" s="1419"/>
      <c r="J964" s="1419"/>
      <c r="K964" s="1417"/>
      <c r="L964" s="1420"/>
      <c r="M964" s="1417"/>
      <c r="N964" s="1420"/>
      <c r="O964" s="1417"/>
      <c r="P964" s="1417"/>
      <c r="Q964" s="1417"/>
      <c r="R964" s="1420"/>
      <c r="S964" s="1417"/>
      <c r="T964" s="1420"/>
      <c r="U964" s="1417"/>
      <c r="V964" s="1417"/>
      <c r="W964" s="1417"/>
      <c r="X964" s="1420"/>
      <c r="Y964" s="1417"/>
      <c r="Z964" s="1420"/>
      <c r="AA964" s="1417"/>
      <c r="AB964" s="1417"/>
      <c r="AC964" s="1417"/>
      <c r="AD964" s="1420"/>
      <c r="AE964" s="1417"/>
      <c r="AF964" s="1420"/>
      <c r="AG964" s="1417"/>
      <c r="AH964" s="1417"/>
      <c r="AI964" s="1417"/>
      <c r="AJ964" s="1420"/>
      <c r="AK964" s="1417"/>
      <c r="AL964" s="1420"/>
      <c r="AM964" s="1417"/>
      <c r="AN964" s="1417"/>
      <c r="AO964" s="1417"/>
      <c r="AP964" s="1420"/>
      <c r="AQ964" s="1417"/>
      <c r="AR964" s="1420"/>
      <c r="AS964" s="1417"/>
      <c r="AT964" s="1417"/>
      <c r="AU964" s="1417"/>
      <c r="AV964" s="1420"/>
      <c r="AW964" s="1417"/>
      <c r="AX964" s="1420"/>
      <c r="AY964" s="1417"/>
      <c r="AZ964" s="1417"/>
      <c r="BA964" s="1417"/>
      <c r="BB964" s="1418"/>
      <c r="BC964" s="1419"/>
      <c r="BD964" s="1418"/>
      <c r="BE964" s="1419"/>
      <c r="BF964" s="1419"/>
      <c r="BG964" s="1419"/>
      <c r="BH964" s="1417"/>
      <c r="BI964" s="1418"/>
      <c r="BJ964" s="1419"/>
      <c r="BK964" s="1418"/>
      <c r="BL964" s="1419"/>
      <c r="BM964" s="1419"/>
      <c r="BN964" s="1417"/>
      <c r="BO964" s="1418"/>
      <c r="BP964" s="1419"/>
      <c r="BQ964" s="1418"/>
      <c r="BR964" s="1419"/>
      <c r="BS964" s="1419"/>
      <c r="BT964" s="1125"/>
      <c r="BU964" s="1125"/>
      <c r="BV964" s="1125"/>
      <c r="BW964" s="1125"/>
      <c r="BX964" s="1125"/>
      <c r="BY964" s="1125"/>
      <c r="BZ964" s="1125"/>
      <c r="CA964" s="1125"/>
      <c r="CB964" s="1125"/>
      <c r="CC964" s="1125"/>
      <c r="CD964" s="1125"/>
      <c r="CE964" s="1125"/>
      <c r="CF964" s="1125"/>
      <c r="CG964" s="1125"/>
      <c r="CH964" s="1125"/>
      <c r="CI964" s="1125"/>
      <c r="CJ964" s="1125"/>
      <c r="CK964" s="1125"/>
      <c r="CL964" s="1125"/>
      <c r="CM964" s="1125"/>
      <c r="CN964" s="1125"/>
      <c r="CO964" s="1125"/>
      <c r="CP964" s="1125"/>
      <c r="CQ964" s="1125"/>
      <c r="CR964" s="1125"/>
      <c r="CS964" s="1125"/>
      <c r="CT964" s="1125"/>
      <c r="CU964" s="1125"/>
      <c r="CV964" s="1125"/>
      <c r="CW964" s="1125"/>
      <c r="CX964" s="1125"/>
      <c r="CY964" s="1125"/>
      <c r="CZ964" s="1125"/>
      <c r="DA964" s="1125"/>
      <c r="DB964" s="1125"/>
      <c r="DC964" s="1125"/>
      <c r="DD964" s="1125"/>
      <c r="DE964" s="1125"/>
      <c r="DF964" s="1125"/>
      <c r="DG964" s="1125"/>
      <c r="DH964" s="1125"/>
      <c r="DI964" s="1125"/>
      <c r="DJ964" s="1125"/>
      <c r="DK964" s="1125"/>
      <c r="DL964" s="1125"/>
      <c r="DM964" s="1125"/>
      <c r="DN964" s="1125"/>
      <c r="DO964" s="1125"/>
      <c r="DP964" s="1125"/>
      <c r="DQ964" s="1125"/>
      <c r="DR964" s="1125"/>
      <c r="DS964" s="1125"/>
      <c r="DT964" s="1125"/>
      <c r="DU964" s="1125"/>
      <c r="DV964" s="1125"/>
      <c r="DW964" s="1125"/>
      <c r="DX964" s="1125"/>
      <c r="DY964" s="1125"/>
      <c r="DZ964" s="1125"/>
      <c r="EA964" s="1125"/>
      <c r="EB964" s="1125"/>
      <c r="EC964" s="1125"/>
      <c r="ED964" s="1125"/>
      <c r="EE964" s="1125"/>
      <c r="EF964" s="1125"/>
      <c r="EG964" s="1125"/>
      <c r="EH964" s="1125"/>
      <c r="EI964" s="1125"/>
      <c r="EJ964" s="1125"/>
      <c r="EK964" s="1125"/>
      <c r="EL964" s="1125"/>
      <c r="EM964" s="1125"/>
      <c r="EN964" s="1125"/>
      <c r="EO964" s="1125"/>
      <c r="EP964" s="1125"/>
      <c r="EQ964" s="1125"/>
      <c r="ER964" s="1125"/>
      <c r="ES964" s="1125"/>
      <c r="ET964" s="1125"/>
      <c r="EU964" s="1125"/>
      <c r="EV964" s="1125"/>
      <c r="EW964" s="1125"/>
      <c r="EX964" s="1125"/>
      <c r="EY964" s="1125"/>
      <c r="EZ964" s="1125"/>
      <c r="FA964" s="1125"/>
      <c r="FB964" s="1125"/>
      <c r="FC964" s="1125"/>
      <c r="FD964" s="1125"/>
      <c r="FE964" s="1125"/>
      <c r="FF964" s="1125"/>
      <c r="FG964" s="1125"/>
      <c r="FH964" s="1125"/>
      <c r="FI964" s="1125"/>
      <c r="FJ964" s="1125"/>
      <c r="FK964" s="1125"/>
      <c r="FL964" s="1125"/>
      <c r="FM964" s="1125"/>
      <c r="FN964" s="1125"/>
      <c r="FO964" s="1125"/>
      <c r="FP964" s="1125"/>
      <c r="FQ964" s="1125"/>
      <c r="FR964" s="1125"/>
      <c r="FS964" s="1125"/>
      <c r="FT964" s="1125"/>
      <c r="FU964" s="1125"/>
      <c r="FV964" s="1125"/>
      <c r="FW964" s="1125"/>
      <c r="FX964" s="1125"/>
      <c r="FY964" s="1125"/>
      <c r="FZ964" s="1125"/>
      <c r="GA964" s="1125"/>
      <c r="GB964" s="1125"/>
      <c r="GC964" s="1125"/>
      <c r="GD964" s="1125"/>
      <c r="GE964" s="1125"/>
      <c r="GF964" s="1125"/>
      <c r="GG964" s="1125"/>
      <c r="GH964" s="1125"/>
      <c r="GI964" s="1125"/>
      <c r="GJ964" s="1125"/>
      <c r="GK964" s="1125"/>
      <c r="GL964" s="1125"/>
      <c r="GM964" s="1125"/>
      <c r="GN964" s="1125"/>
      <c r="GO964" s="1125"/>
      <c r="GP964" s="1125"/>
      <c r="GQ964" s="1125"/>
      <c r="GR964" s="1125"/>
      <c r="GS964" s="1125"/>
      <c r="GT964" s="1125"/>
      <c r="GU964" s="1125"/>
    </row>
    <row r="965" spans="1:203" s="1426" customFormat="1" ht="14.25" customHeight="1" x14ac:dyDescent="0.2">
      <c r="A965" s="1415"/>
      <c r="C965" s="1427"/>
      <c r="D965" s="1417"/>
      <c r="E965" s="1418"/>
      <c r="F965" s="1419"/>
      <c r="G965" s="1418"/>
      <c r="H965" s="1419"/>
      <c r="I965" s="1419"/>
      <c r="J965" s="1419"/>
      <c r="K965" s="1417"/>
      <c r="L965" s="1420"/>
      <c r="M965" s="1417"/>
      <c r="N965" s="1420"/>
      <c r="O965" s="1417"/>
      <c r="P965" s="1417"/>
      <c r="Q965" s="1417"/>
      <c r="R965" s="1420"/>
      <c r="S965" s="1417"/>
      <c r="T965" s="1420"/>
      <c r="U965" s="1417"/>
      <c r="V965" s="1417"/>
      <c r="W965" s="1417"/>
      <c r="X965" s="1420"/>
      <c r="Y965" s="1417"/>
      <c r="Z965" s="1420"/>
      <c r="AA965" s="1417"/>
      <c r="AB965" s="1417"/>
      <c r="AC965" s="1417"/>
      <c r="AD965" s="1420"/>
      <c r="AE965" s="1417"/>
      <c r="AF965" s="1420"/>
      <c r="AG965" s="1417"/>
      <c r="AH965" s="1417"/>
      <c r="AI965" s="1417"/>
      <c r="AJ965" s="1420"/>
      <c r="AK965" s="1417"/>
      <c r="AL965" s="1420"/>
      <c r="AM965" s="1417"/>
      <c r="AN965" s="1417"/>
      <c r="AO965" s="1417"/>
      <c r="AP965" s="1420"/>
      <c r="AQ965" s="1417"/>
      <c r="AR965" s="1420"/>
      <c r="AS965" s="1417"/>
      <c r="AT965" s="1417"/>
      <c r="AU965" s="1417"/>
      <c r="AV965" s="1420"/>
      <c r="AW965" s="1417"/>
      <c r="AX965" s="1420"/>
      <c r="AY965" s="1417"/>
      <c r="AZ965" s="1417"/>
      <c r="BA965" s="1417"/>
      <c r="BB965" s="1418"/>
      <c r="BC965" s="1419"/>
      <c r="BD965" s="1418"/>
      <c r="BE965" s="1419"/>
      <c r="BF965" s="1419"/>
      <c r="BG965" s="1419"/>
      <c r="BH965" s="1417"/>
      <c r="BI965" s="1418"/>
      <c r="BJ965" s="1419"/>
      <c r="BK965" s="1418"/>
      <c r="BL965" s="1419"/>
      <c r="BM965" s="1419"/>
      <c r="BN965" s="1417"/>
      <c r="BO965" s="1418"/>
      <c r="BP965" s="1419"/>
      <c r="BQ965" s="1418"/>
      <c r="BR965" s="1419"/>
      <c r="BS965" s="1419"/>
      <c r="BT965" s="1125"/>
      <c r="BU965" s="1125"/>
      <c r="BV965" s="1125"/>
      <c r="BW965" s="1125"/>
      <c r="BX965" s="1125"/>
      <c r="BY965" s="1125"/>
      <c r="BZ965" s="1125"/>
      <c r="CA965" s="1125"/>
      <c r="CB965" s="1125"/>
      <c r="CC965" s="1125"/>
      <c r="CD965" s="1125"/>
      <c r="CE965" s="1125"/>
      <c r="CF965" s="1125"/>
      <c r="CG965" s="1125"/>
      <c r="CH965" s="1125"/>
      <c r="CI965" s="1125"/>
      <c r="CJ965" s="1125"/>
      <c r="CK965" s="1125"/>
      <c r="CL965" s="1125"/>
      <c r="CM965" s="1125"/>
      <c r="CN965" s="1125"/>
      <c r="CO965" s="1125"/>
      <c r="CP965" s="1125"/>
      <c r="CQ965" s="1125"/>
      <c r="CR965" s="1125"/>
      <c r="CS965" s="1125"/>
      <c r="CT965" s="1125"/>
      <c r="CU965" s="1125"/>
      <c r="CV965" s="1125"/>
      <c r="CW965" s="1125"/>
      <c r="CX965" s="1125"/>
      <c r="CY965" s="1125"/>
      <c r="CZ965" s="1125"/>
      <c r="DA965" s="1125"/>
      <c r="DB965" s="1125"/>
      <c r="DC965" s="1125"/>
      <c r="DD965" s="1125"/>
      <c r="DE965" s="1125"/>
      <c r="DF965" s="1125"/>
      <c r="DG965" s="1125"/>
      <c r="DH965" s="1125"/>
      <c r="DI965" s="1125"/>
      <c r="DJ965" s="1125"/>
      <c r="DK965" s="1125"/>
      <c r="DL965" s="1125"/>
      <c r="DM965" s="1125"/>
      <c r="DN965" s="1125"/>
      <c r="DO965" s="1125"/>
      <c r="DP965" s="1125"/>
      <c r="DQ965" s="1125"/>
      <c r="DR965" s="1125"/>
      <c r="DS965" s="1125"/>
      <c r="DT965" s="1125"/>
      <c r="DU965" s="1125"/>
      <c r="DV965" s="1125"/>
      <c r="DW965" s="1125"/>
      <c r="DX965" s="1125"/>
      <c r="DY965" s="1125"/>
      <c r="DZ965" s="1125"/>
      <c r="EA965" s="1125"/>
      <c r="EB965" s="1125"/>
      <c r="EC965" s="1125"/>
      <c r="ED965" s="1125"/>
      <c r="EE965" s="1125"/>
      <c r="EF965" s="1125"/>
      <c r="EG965" s="1125"/>
      <c r="EH965" s="1125"/>
      <c r="EI965" s="1125"/>
      <c r="EJ965" s="1125"/>
      <c r="EK965" s="1125"/>
      <c r="EL965" s="1125"/>
      <c r="EM965" s="1125"/>
      <c r="EN965" s="1125"/>
      <c r="EO965" s="1125"/>
      <c r="EP965" s="1125"/>
      <c r="EQ965" s="1125"/>
      <c r="ER965" s="1125"/>
      <c r="ES965" s="1125"/>
      <c r="ET965" s="1125"/>
      <c r="EU965" s="1125"/>
      <c r="EV965" s="1125"/>
      <c r="EW965" s="1125"/>
      <c r="EX965" s="1125"/>
      <c r="EY965" s="1125"/>
      <c r="EZ965" s="1125"/>
      <c r="FA965" s="1125"/>
      <c r="FB965" s="1125"/>
      <c r="FC965" s="1125"/>
      <c r="FD965" s="1125"/>
      <c r="FE965" s="1125"/>
      <c r="FF965" s="1125"/>
      <c r="FG965" s="1125"/>
      <c r="FH965" s="1125"/>
      <c r="FI965" s="1125"/>
      <c r="FJ965" s="1125"/>
      <c r="FK965" s="1125"/>
      <c r="FL965" s="1125"/>
      <c r="FM965" s="1125"/>
      <c r="FN965" s="1125"/>
      <c r="FO965" s="1125"/>
      <c r="FP965" s="1125"/>
      <c r="FQ965" s="1125"/>
      <c r="FR965" s="1125"/>
      <c r="FS965" s="1125"/>
      <c r="FT965" s="1125"/>
      <c r="FU965" s="1125"/>
      <c r="FV965" s="1125"/>
      <c r="FW965" s="1125"/>
      <c r="FX965" s="1125"/>
      <c r="FY965" s="1125"/>
      <c r="FZ965" s="1125"/>
      <c r="GA965" s="1125"/>
      <c r="GB965" s="1125"/>
      <c r="GC965" s="1125"/>
      <c r="GD965" s="1125"/>
      <c r="GE965" s="1125"/>
      <c r="GF965" s="1125"/>
      <c r="GG965" s="1125"/>
      <c r="GH965" s="1125"/>
      <c r="GI965" s="1125"/>
      <c r="GJ965" s="1125"/>
      <c r="GK965" s="1125"/>
      <c r="GL965" s="1125"/>
      <c r="GM965" s="1125"/>
      <c r="GN965" s="1125"/>
      <c r="GO965" s="1125"/>
      <c r="GP965" s="1125"/>
      <c r="GQ965" s="1125"/>
      <c r="GR965" s="1125"/>
      <c r="GS965" s="1125"/>
      <c r="GT965" s="1125"/>
      <c r="GU965" s="1125"/>
    </row>
    <row r="966" spans="1:203" s="1426" customFormat="1" ht="14.25" customHeight="1" x14ac:dyDescent="0.2">
      <c r="A966" s="1415"/>
      <c r="C966" s="1427"/>
      <c r="D966" s="1417"/>
      <c r="E966" s="1418"/>
      <c r="F966" s="1419"/>
      <c r="G966" s="1418"/>
      <c r="H966" s="1419"/>
      <c r="I966" s="1419"/>
      <c r="J966" s="1419"/>
      <c r="K966" s="1417"/>
      <c r="L966" s="1420"/>
      <c r="M966" s="1417"/>
      <c r="N966" s="1420"/>
      <c r="O966" s="1417"/>
      <c r="P966" s="1417"/>
      <c r="Q966" s="1417"/>
      <c r="R966" s="1420"/>
      <c r="S966" s="1417"/>
      <c r="T966" s="1420"/>
      <c r="U966" s="1417"/>
      <c r="V966" s="1417"/>
      <c r="W966" s="1417"/>
      <c r="X966" s="1420"/>
      <c r="Y966" s="1417"/>
      <c r="Z966" s="1420"/>
      <c r="AA966" s="1417"/>
      <c r="AB966" s="1417"/>
      <c r="AC966" s="1417"/>
      <c r="AD966" s="1420"/>
      <c r="AE966" s="1417"/>
      <c r="AF966" s="1420"/>
      <c r="AG966" s="1417"/>
      <c r="AH966" s="1417"/>
      <c r="AI966" s="1417"/>
      <c r="AJ966" s="1420"/>
      <c r="AK966" s="1417"/>
      <c r="AL966" s="1420"/>
      <c r="AM966" s="1417"/>
      <c r="AN966" s="1417"/>
      <c r="AO966" s="1417"/>
      <c r="AP966" s="1420"/>
      <c r="AQ966" s="1417"/>
      <c r="AR966" s="1420"/>
      <c r="AS966" s="1417"/>
      <c r="AT966" s="1417"/>
      <c r="AU966" s="1417"/>
      <c r="AV966" s="1420"/>
      <c r="AW966" s="1417"/>
      <c r="AX966" s="1420"/>
      <c r="AY966" s="1417"/>
      <c r="AZ966" s="1417"/>
      <c r="BA966" s="1417"/>
      <c r="BB966" s="1418"/>
      <c r="BC966" s="1419"/>
      <c r="BD966" s="1418"/>
      <c r="BE966" s="1419"/>
      <c r="BF966" s="1419"/>
      <c r="BG966" s="1419"/>
      <c r="BH966" s="1417"/>
      <c r="BI966" s="1418"/>
      <c r="BJ966" s="1419"/>
      <c r="BK966" s="1418"/>
      <c r="BL966" s="1419"/>
      <c r="BM966" s="1419"/>
      <c r="BN966" s="1417"/>
      <c r="BO966" s="1418"/>
      <c r="BP966" s="1419"/>
      <c r="BQ966" s="1418"/>
      <c r="BR966" s="1419"/>
      <c r="BS966" s="1419"/>
      <c r="BT966" s="1125"/>
      <c r="BU966" s="1125"/>
      <c r="BV966" s="1125"/>
      <c r="BW966" s="1125"/>
      <c r="BX966" s="1125"/>
      <c r="BY966" s="1125"/>
      <c r="BZ966" s="1125"/>
      <c r="CA966" s="1125"/>
      <c r="CB966" s="1125"/>
      <c r="CC966" s="1125"/>
      <c r="CD966" s="1125"/>
      <c r="CE966" s="1125"/>
      <c r="CF966" s="1125"/>
      <c r="CG966" s="1125"/>
      <c r="CH966" s="1125"/>
      <c r="CI966" s="1125"/>
      <c r="CJ966" s="1125"/>
      <c r="CK966" s="1125"/>
      <c r="CL966" s="1125"/>
      <c r="CM966" s="1125"/>
      <c r="CN966" s="1125"/>
      <c r="CO966" s="1125"/>
      <c r="CP966" s="1125"/>
      <c r="CQ966" s="1125"/>
      <c r="CR966" s="1125"/>
      <c r="CS966" s="1125"/>
      <c r="CT966" s="1125"/>
      <c r="CU966" s="1125"/>
      <c r="CV966" s="1125"/>
      <c r="CW966" s="1125"/>
      <c r="CX966" s="1125"/>
      <c r="CY966" s="1125"/>
      <c r="CZ966" s="1125"/>
      <c r="DA966" s="1125"/>
      <c r="DB966" s="1125"/>
      <c r="DC966" s="1125"/>
      <c r="DD966" s="1125"/>
      <c r="DE966" s="1125"/>
      <c r="DF966" s="1125"/>
      <c r="DG966" s="1125"/>
      <c r="DH966" s="1125"/>
      <c r="DI966" s="1125"/>
      <c r="DJ966" s="1125"/>
      <c r="DK966" s="1125"/>
      <c r="DL966" s="1125"/>
      <c r="DM966" s="1125"/>
      <c r="DN966" s="1125"/>
      <c r="DO966" s="1125"/>
      <c r="DP966" s="1125"/>
      <c r="DQ966" s="1125"/>
      <c r="DR966" s="1125"/>
      <c r="DS966" s="1125"/>
      <c r="DT966" s="1125"/>
      <c r="DU966" s="1125"/>
      <c r="DV966" s="1125"/>
      <c r="DW966" s="1125"/>
      <c r="DX966" s="1125"/>
      <c r="DY966" s="1125"/>
      <c r="DZ966" s="1125"/>
      <c r="EA966" s="1125"/>
      <c r="EB966" s="1125"/>
      <c r="EC966" s="1125"/>
      <c r="ED966" s="1125"/>
      <c r="EE966" s="1125"/>
      <c r="EF966" s="1125"/>
      <c r="EG966" s="1125"/>
      <c r="EH966" s="1125"/>
      <c r="EI966" s="1125"/>
      <c r="EJ966" s="1125"/>
      <c r="EK966" s="1125"/>
      <c r="EL966" s="1125"/>
      <c r="EM966" s="1125"/>
      <c r="EN966" s="1125"/>
      <c r="EO966" s="1125"/>
      <c r="EP966" s="1125"/>
      <c r="EQ966" s="1125"/>
      <c r="ER966" s="1125"/>
      <c r="ES966" s="1125"/>
      <c r="ET966" s="1125"/>
      <c r="EU966" s="1125"/>
      <c r="EV966" s="1125"/>
      <c r="EW966" s="1125"/>
      <c r="EX966" s="1125"/>
      <c r="EY966" s="1125"/>
      <c r="EZ966" s="1125"/>
      <c r="FA966" s="1125"/>
      <c r="FB966" s="1125"/>
      <c r="FC966" s="1125"/>
      <c r="FD966" s="1125"/>
      <c r="FE966" s="1125"/>
      <c r="FF966" s="1125"/>
      <c r="FG966" s="1125"/>
      <c r="FH966" s="1125"/>
      <c r="FI966" s="1125"/>
      <c r="FJ966" s="1125"/>
      <c r="FK966" s="1125"/>
      <c r="FL966" s="1125"/>
      <c r="FM966" s="1125"/>
      <c r="FN966" s="1125"/>
      <c r="FO966" s="1125"/>
      <c r="FP966" s="1125"/>
      <c r="FQ966" s="1125"/>
      <c r="FR966" s="1125"/>
      <c r="FS966" s="1125"/>
      <c r="FT966" s="1125"/>
      <c r="FU966" s="1125"/>
      <c r="FV966" s="1125"/>
      <c r="FW966" s="1125"/>
      <c r="FX966" s="1125"/>
      <c r="FY966" s="1125"/>
      <c r="FZ966" s="1125"/>
      <c r="GA966" s="1125"/>
      <c r="GB966" s="1125"/>
      <c r="GC966" s="1125"/>
      <c r="GD966" s="1125"/>
      <c r="GE966" s="1125"/>
      <c r="GF966" s="1125"/>
      <c r="GG966" s="1125"/>
      <c r="GH966" s="1125"/>
      <c r="GI966" s="1125"/>
      <c r="GJ966" s="1125"/>
      <c r="GK966" s="1125"/>
      <c r="GL966" s="1125"/>
      <c r="GM966" s="1125"/>
      <c r="GN966" s="1125"/>
      <c r="GO966" s="1125"/>
      <c r="GP966" s="1125"/>
      <c r="GQ966" s="1125"/>
      <c r="GR966" s="1125"/>
      <c r="GS966" s="1125"/>
      <c r="GT966" s="1125"/>
      <c r="GU966" s="1125"/>
    </row>
    <row r="967" spans="1:203" s="1426" customFormat="1" ht="14.25" customHeight="1" x14ac:dyDescent="0.2">
      <c r="A967" s="1415"/>
      <c r="C967" s="1427"/>
      <c r="D967" s="1417"/>
      <c r="E967" s="1418"/>
      <c r="F967" s="1419"/>
      <c r="G967" s="1418"/>
      <c r="H967" s="1419"/>
      <c r="I967" s="1419"/>
      <c r="J967" s="1419"/>
      <c r="K967" s="1417"/>
      <c r="L967" s="1420"/>
      <c r="M967" s="1417"/>
      <c r="N967" s="1420"/>
      <c r="O967" s="1417"/>
      <c r="P967" s="1417"/>
      <c r="Q967" s="1417"/>
      <c r="R967" s="1420"/>
      <c r="S967" s="1417"/>
      <c r="T967" s="1420"/>
      <c r="U967" s="1417"/>
      <c r="V967" s="1417"/>
      <c r="W967" s="1417"/>
      <c r="X967" s="1420"/>
      <c r="Y967" s="1417"/>
      <c r="Z967" s="1420"/>
      <c r="AA967" s="1417"/>
      <c r="AB967" s="1417"/>
      <c r="AC967" s="1417"/>
      <c r="AD967" s="1420"/>
      <c r="AE967" s="1417"/>
      <c r="AF967" s="1420"/>
      <c r="AG967" s="1417"/>
      <c r="AH967" s="1417"/>
      <c r="AI967" s="1417"/>
      <c r="AJ967" s="1420"/>
      <c r="AK967" s="1417"/>
      <c r="AL967" s="1420"/>
      <c r="AM967" s="1417"/>
      <c r="AN967" s="1417"/>
      <c r="AO967" s="1417"/>
      <c r="AP967" s="1420"/>
      <c r="AQ967" s="1417"/>
      <c r="AR967" s="1420"/>
      <c r="AS967" s="1417"/>
      <c r="AT967" s="1417"/>
      <c r="AU967" s="1417"/>
      <c r="AV967" s="1420"/>
      <c r="AW967" s="1417"/>
      <c r="AX967" s="1420"/>
      <c r="AY967" s="1417"/>
      <c r="AZ967" s="1417"/>
      <c r="BA967" s="1417"/>
      <c r="BB967" s="1418"/>
      <c r="BC967" s="1419"/>
      <c r="BD967" s="1418"/>
      <c r="BE967" s="1419"/>
      <c r="BF967" s="1419"/>
      <c r="BG967" s="1419"/>
      <c r="BH967" s="1417"/>
      <c r="BI967" s="1418"/>
      <c r="BJ967" s="1419"/>
      <c r="BK967" s="1418"/>
      <c r="BL967" s="1419"/>
      <c r="BM967" s="1419"/>
      <c r="BN967" s="1417"/>
      <c r="BO967" s="1418"/>
      <c r="BP967" s="1419"/>
      <c r="BQ967" s="1418"/>
      <c r="BR967" s="1419"/>
      <c r="BS967" s="1419"/>
      <c r="BT967" s="1125"/>
      <c r="BU967" s="1125"/>
      <c r="BV967" s="1125"/>
      <c r="BW967" s="1125"/>
      <c r="BX967" s="1125"/>
      <c r="BY967" s="1125"/>
      <c r="BZ967" s="1125"/>
      <c r="CA967" s="1125"/>
      <c r="CB967" s="1125"/>
      <c r="CC967" s="1125"/>
      <c r="CD967" s="1125"/>
      <c r="CE967" s="1125"/>
      <c r="CF967" s="1125"/>
      <c r="CG967" s="1125"/>
      <c r="CH967" s="1125"/>
      <c r="CI967" s="1125"/>
      <c r="CJ967" s="1125"/>
      <c r="CK967" s="1125"/>
      <c r="CL967" s="1125"/>
      <c r="CM967" s="1125"/>
      <c r="CN967" s="1125"/>
      <c r="CO967" s="1125"/>
      <c r="CP967" s="1125"/>
      <c r="CQ967" s="1125"/>
      <c r="CR967" s="1125"/>
      <c r="CS967" s="1125"/>
      <c r="CT967" s="1125"/>
      <c r="CU967" s="1125"/>
      <c r="CV967" s="1125"/>
      <c r="CW967" s="1125"/>
      <c r="CX967" s="1125"/>
      <c r="CY967" s="1125"/>
      <c r="CZ967" s="1125"/>
      <c r="DA967" s="1125"/>
      <c r="DB967" s="1125"/>
      <c r="DC967" s="1125"/>
      <c r="DD967" s="1125"/>
      <c r="DE967" s="1125"/>
      <c r="DF967" s="1125"/>
      <c r="DG967" s="1125"/>
      <c r="DH967" s="1125"/>
      <c r="DI967" s="1125"/>
      <c r="DJ967" s="1125"/>
      <c r="DK967" s="1125"/>
      <c r="DL967" s="1125"/>
      <c r="DM967" s="1125"/>
      <c r="DN967" s="1125"/>
      <c r="DO967" s="1125"/>
      <c r="DP967" s="1125"/>
      <c r="DQ967" s="1125"/>
      <c r="DR967" s="1125"/>
      <c r="DS967" s="1125"/>
      <c r="DT967" s="1125"/>
      <c r="DU967" s="1125"/>
      <c r="DV967" s="1125"/>
      <c r="DW967" s="1125"/>
      <c r="DX967" s="1125"/>
      <c r="DY967" s="1125"/>
      <c r="DZ967" s="1125"/>
      <c r="EA967" s="1125"/>
      <c r="EB967" s="1125"/>
      <c r="EC967" s="1125"/>
      <c r="ED967" s="1125"/>
      <c r="EE967" s="1125"/>
      <c r="EF967" s="1125"/>
      <c r="EG967" s="1125"/>
      <c r="EH967" s="1125"/>
      <c r="EI967" s="1125"/>
      <c r="EJ967" s="1125"/>
      <c r="EK967" s="1125"/>
      <c r="EL967" s="1125"/>
      <c r="EM967" s="1125"/>
      <c r="EN967" s="1125"/>
      <c r="EO967" s="1125"/>
      <c r="EP967" s="1125"/>
      <c r="EQ967" s="1125"/>
      <c r="ER967" s="1125"/>
      <c r="ES967" s="1125"/>
      <c r="ET967" s="1125"/>
      <c r="EU967" s="1125"/>
      <c r="EV967" s="1125"/>
      <c r="EW967" s="1125"/>
      <c r="EX967" s="1125"/>
      <c r="EY967" s="1125"/>
      <c r="EZ967" s="1125"/>
      <c r="FA967" s="1125"/>
      <c r="FB967" s="1125"/>
      <c r="FC967" s="1125"/>
      <c r="FD967" s="1125"/>
      <c r="FE967" s="1125"/>
      <c r="FF967" s="1125"/>
      <c r="FG967" s="1125"/>
      <c r="FH967" s="1125"/>
      <c r="FI967" s="1125"/>
      <c r="FJ967" s="1125"/>
      <c r="FK967" s="1125"/>
      <c r="FL967" s="1125"/>
      <c r="FM967" s="1125"/>
      <c r="FN967" s="1125"/>
      <c r="FO967" s="1125"/>
      <c r="FP967" s="1125"/>
      <c r="FQ967" s="1125"/>
      <c r="FR967" s="1125"/>
      <c r="FS967" s="1125"/>
      <c r="FT967" s="1125"/>
      <c r="FU967" s="1125"/>
      <c r="FV967" s="1125"/>
      <c r="FW967" s="1125"/>
      <c r="FX967" s="1125"/>
      <c r="FY967" s="1125"/>
      <c r="FZ967" s="1125"/>
      <c r="GA967" s="1125"/>
      <c r="GB967" s="1125"/>
      <c r="GC967" s="1125"/>
      <c r="GD967" s="1125"/>
      <c r="GE967" s="1125"/>
      <c r="GF967" s="1125"/>
      <c r="GG967" s="1125"/>
      <c r="GH967" s="1125"/>
      <c r="GI967" s="1125"/>
      <c r="GJ967" s="1125"/>
      <c r="GK967" s="1125"/>
      <c r="GL967" s="1125"/>
      <c r="GM967" s="1125"/>
      <c r="GN967" s="1125"/>
      <c r="GO967" s="1125"/>
      <c r="GP967" s="1125"/>
      <c r="GQ967" s="1125"/>
      <c r="GR967" s="1125"/>
      <c r="GS967" s="1125"/>
      <c r="GT967" s="1125"/>
      <c r="GU967" s="1125"/>
    </row>
    <row r="968" spans="1:203" s="1426" customFormat="1" ht="14.25" customHeight="1" x14ac:dyDescent="0.2">
      <c r="A968" s="1415"/>
      <c r="C968" s="1427"/>
      <c r="D968" s="1417"/>
      <c r="E968" s="1418"/>
      <c r="F968" s="1419"/>
      <c r="G968" s="1418"/>
      <c r="H968" s="1419"/>
      <c r="I968" s="1419"/>
      <c r="J968" s="1419"/>
      <c r="K968" s="1417"/>
      <c r="L968" s="1420"/>
      <c r="M968" s="1417"/>
      <c r="N968" s="1420"/>
      <c r="O968" s="1417"/>
      <c r="P968" s="1417"/>
      <c r="Q968" s="1417"/>
      <c r="R968" s="1420"/>
      <c r="S968" s="1417"/>
      <c r="T968" s="1420"/>
      <c r="U968" s="1417"/>
      <c r="V968" s="1417"/>
      <c r="W968" s="1417"/>
      <c r="X968" s="1420"/>
      <c r="Y968" s="1417"/>
      <c r="Z968" s="1420"/>
      <c r="AA968" s="1417"/>
      <c r="AB968" s="1417"/>
      <c r="AC968" s="1417"/>
      <c r="AD968" s="1420"/>
      <c r="AE968" s="1417"/>
      <c r="AF968" s="1420"/>
      <c r="AG968" s="1417"/>
      <c r="AH968" s="1417"/>
      <c r="AI968" s="1417"/>
      <c r="AJ968" s="1420"/>
      <c r="AK968" s="1417"/>
      <c r="AL968" s="1420"/>
      <c r="AM968" s="1417"/>
      <c r="AN968" s="1417"/>
      <c r="AO968" s="1417"/>
      <c r="AP968" s="1420"/>
      <c r="AQ968" s="1417"/>
      <c r="AR968" s="1420"/>
      <c r="AS968" s="1417"/>
      <c r="AT968" s="1417"/>
      <c r="AU968" s="1417"/>
      <c r="AV968" s="1420"/>
      <c r="AW968" s="1417"/>
      <c r="AX968" s="1420"/>
      <c r="AY968" s="1417"/>
      <c r="AZ968" s="1417"/>
      <c r="BA968" s="1417"/>
      <c r="BB968" s="1418"/>
      <c r="BC968" s="1419"/>
      <c r="BD968" s="1418"/>
      <c r="BE968" s="1419"/>
      <c r="BF968" s="1419"/>
      <c r="BG968" s="1419"/>
      <c r="BH968" s="1417"/>
      <c r="BI968" s="1418"/>
      <c r="BJ968" s="1419"/>
      <c r="BK968" s="1418"/>
      <c r="BL968" s="1419"/>
      <c r="BM968" s="1419"/>
      <c r="BN968" s="1417"/>
      <c r="BO968" s="1418"/>
      <c r="BP968" s="1419"/>
      <c r="BQ968" s="1418"/>
      <c r="BR968" s="1419"/>
      <c r="BS968" s="1419"/>
      <c r="BT968" s="1125"/>
      <c r="BU968" s="1125"/>
      <c r="BV968" s="1125"/>
      <c r="BW968" s="1125"/>
      <c r="BX968" s="1125"/>
      <c r="BY968" s="1125"/>
      <c r="BZ968" s="1125"/>
      <c r="CA968" s="1125"/>
      <c r="CB968" s="1125"/>
      <c r="CC968" s="1125"/>
      <c r="CD968" s="1125"/>
      <c r="CE968" s="1125"/>
      <c r="CF968" s="1125"/>
      <c r="CG968" s="1125"/>
      <c r="CH968" s="1125"/>
      <c r="CI968" s="1125"/>
      <c r="CJ968" s="1125"/>
      <c r="CK968" s="1125"/>
      <c r="CL968" s="1125"/>
      <c r="CM968" s="1125"/>
      <c r="CN968" s="1125"/>
      <c r="CO968" s="1125"/>
      <c r="CP968" s="1125"/>
      <c r="CQ968" s="1125"/>
      <c r="CR968" s="1125"/>
      <c r="CS968" s="1125"/>
      <c r="CT968" s="1125"/>
      <c r="CU968" s="1125"/>
      <c r="CV968" s="1125"/>
      <c r="CW968" s="1125"/>
      <c r="CX968" s="1125"/>
      <c r="CY968" s="1125"/>
      <c r="CZ968" s="1125"/>
      <c r="DA968" s="1125"/>
      <c r="DB968" s="1125"/>
      <c r="DC968" s="1125"/>
      <c r="DD968" s="1125"/>
      <c r="DE968" s="1125"/>
      <c r="DF968" s="1125"/>
      <c r="DG968" s="1125"/>
      <c r="DH968" s="1125"/>
      <c r="DI968" s="1125"/>
      <c r="DJ968" s="1125"/>
      <c r="DK968" s="1125"/>
      <c r="DL968" s="1125"/>
      <c r="DM968" s="1125"/>
      <c r="DN968" s="1125"/>
      <c r="DO968" s="1125"/>
      <c r="DP968" s="1125"/>
      <c r="DQ968" s="1125"/>
      <c r="DR968" s="1125"/>
      <c r="DS968" s="1125"/>
      <c r="DT968" s="1125"/>
      <c r="DU968" s="1125"/>
      <c r="DV968" s="1125"/>
      <c r="DW968" s="1125"/>
      <c r="DX968" s="1125"/>
      <c r="DY968" s="1125"/>
      <c r="DZ968" s="1125"/>
      <c r="EA968" s="1125"/>
      <c r="EB968" s="1125"/>
      <c r="EC968" s="1125"/>
      <c r="ED968" s="1125"/>
      <c r="EE968" s="1125"/>
      <c r="EF968" s="1125"/>
      <c r="EG968" s="1125"/>
      <c r="EH968" s="1125"/>
      <c r="EI968" s="1125"/>
      <c r="EJ968" s="1125"/>
      <c r="EK968" s="1125"/>
      <c r="EL968" s="1125"/>
      <c r="EM968" s="1125"/>
      <c r="EN968" s="1125"/>
      <c r="EO968" s="1125"/>
      <c r="EP968" s="1125"/>
      <c r="EQ968" s="1125"/>
      <c r="ER968" s="1125"/>
      <c r="ES968" s="1125"/>
      <c r="ET968" s="1125"/>
      <c r="EU968" s="1125"/>
      <c r="EV968" s="1125"/>
      <c r="EW968" s="1125"/>
      <c r="EX968" s="1125"/>
      <c r="EY968" s="1125"/>
      <c r="EZ968" s="1125"/>
      <c r="FA968" s="1125"/>
      <c r="FB968" s="1125"/>
      <c r="FC968" s="1125"/>
      <c r="FD968" s="1125"/>
      <c r="FE968" s="1125"/>
      <c r="FF968" s="1125"/>
      <c r="FG968" s="1125"/>
      <c r="FH968" s="1125"/>
      <c r="FI968" s="1125"/>
      <c r="FJ968" s="1125"/>
      <c r="FK968" s="1125"/>
      <c r="FL968" s="1125"/>
      <c r="FM968" s="1125"/>
      <c r="FN968" s="1125"/>
      <c r="FO968" s="1125"/>
      <c r="FP968" s="1125"/>
      <c r="FQ968" s="1125"/>
      <c r="FR968" s="1125"/>
      <c r="FS968" s="1125"/>
      <c r="FT968" s="1125"/>
      <c r="FU968" s="1125"/>
      <c r="FV968" s="1125"/>
      <c r="FW968" s="1125"/>
      <c r="FX968" s="1125"/>
      <c r="FY968" s="1125"/>
      <c r="FZ968" s="1125"/>
      <c r="GA968" s="1125"/>
      <c r="GB968" s="1125"/>
      <c r="GC968" s="1125"/>
      <c r="GD968" s="1125"/>
      <c r="GE968" s="1125"/>
      <c r="GF968" s="1125"/>
      <c r="GG968" s="1125"/>
      <c r="GH968" s="1125"/>
      <c r="GI968" s="1125"/>
      <c r="GJ968" s="1125"/>
      <c r="GK968" s="1125"/>
      <c r="GL968" s="1125"/>
      <c r="GM968" s="1125"/>
      <c r="GN968" s="1125"/>
      <c r="GO968" s="1125"/>
      <c r="GP968" s="1125"/>
      <c r="GQ968" s="1125"/>
      <c r="GR968" s="1125"/>
      <c r="GS968" s="1125"/>
      <c r="GT968" s="1125"/>
      <c r="GU968" s="1125"/>
    </row>
  </sheetData>
  <autoFilter ref="A30:GU839" xr:uid="{00000000-0009-0000-0000-000000000000}"/>
  <mergeCells count="107">
    <mergeCell ref="N2:P2"/>
    <mergeCell ref="N3:P3"/>
    <mergeCell ref="T3:V3"/>
    <mergeCell ref="Z3:AB3"/>
    <mergeCell ref="N4:P4"/>
    <mergeCell ref="T4:V4"/>
    <mergeCell ref="Z4:AB4"/>
    <mergeCell ref="N7:P7"/>
    <mergeCell ref="T7:V7"/>
    <mergeCell ref="Z7:AB7"/>
    <mergeCell ref="N8:P8"/>
    <mergeCell ref="T8:V8"/>
    <mergeCell ref="Z8:AB8"/>
    <mergeCell ref="N5:P5"/>
    <mergeCell ref="T5:V5"/>
    <mergeCell ref="Z5:AB5"/>
    <mergeCell ref="N6:P6"/>
    <mergeCell ref="T6:V6"/>
    <mergeCell ref="Z6:AB6"/>
    <mergeCell ref="N11:P11"/>
    <mergeCell ref="T11:V11"/>
    <mergeCell ref="Z11:AB11"/>
    <mergeCell ref="N12:P12"/>
    <mergeCell ref="T12:V12"/>
    <mergeCell ref="Z12:AB12"/>
    <mergeCell ref="N9:P9"/>
    <mergeCell ref="T9:V9"/>
    <mergeCell ref="Z9:AB9"/>
    <mergeCell ref="N10:P10"/>
    <mergeCell ref="T10:V10"/>
    <mergeCell ref="Z10:AB10"/>
    <mergeCell ref="N15:P15"/>
    <mergeCell ref="T15:V15"/>
    <mergeCell ref="Z15:AB15"/>
    <mergeCell ref="N16:P16"/>
    <mergeCell ref="T16:V16"/>
    <mergeCell ref="Z16:AB16"/>
    <mergeCell ref="N13:P13"/>
    <mergeCell ref="T13:V13"/>
    <mergeCell ref="Z13:AB13"/>
    <mergeCell ref="N14:P14"/>
    <mergeCell ref="T14:V14"/>
    <mergeCell ref="Z14:AB14"/>
    <mergeCell ref="S834:X834"/>
    <mergeCell ref="BH28:BM28"/>
    <mergeCell ref="BN28:BS28"/>
    <mergeCell ref="E29:F29"/>
    <mergeCell ref="G29:H29"/>
    <mergeCell ref="L29:M29"/>
    <mergeCell ref="N29:O29"/>
    <mergeCell ref="R29:S29"/>
    <mergeCell ref="K25:P25"/>
    <mergeCell ref="Q25:V25"/>
    <mergeCell ref="W25:AB25"/>
    <mergeCell ref="K26:P26"/>
    <mergeCell ref="Q26:V26"/>
    <mergeCell ref="W26:AB26"/>
    <mergeCell ref="BD29:BE29"/>
    <mergeCell ref="BI29:BJ29"/>
    <mergeCell ref="BK29:BL29"/>
    <mergeCell ref="BO29:BP29"/>
    <mergeCell ref="BQ29:BR29"/>
    <mergeCell ref="AL29:AM29"/>
    <mergeCell ref="AP29:AQ29"/>
    <mergeCell ref="AR29:AS29"/>
    <mergeCell ref="AV29:AW29"/>
    <mergeCell ref="AX29:AY29"/>
    <mergeCell ref="BB29:BC29"/>
    <mergeCell ref="T29:U29"/>
    <mergeCell ref="X29:Y29"/>
    <mergeCell ref="Z29:AA29"/>
    <mergeCell ref="AD29:AE29"/>
    <mergeCell ref="AF29:AG29"/>
    <mergeCell ref="AJ29:AK29"/>
    <mergeCell ref="AV841:AW841"/>
    <mergeCell ref="BB841:BC841"/>
    <mergeCell ref="BI841:BJ841"/>
    <mergeCell ref="BO841:BP841"/>
    <mergeCell ref="E841:F841"/>
    <mergeCell ref="L841:M841"/>
    <mergeCell ref="R841:S841"/>
    <mergeCell ref="X841:Y841"/>
    <mergeCell ref="AD841:AE841"/>
    <mergeCell ref="B835:N835"/>
    <mergeCell ref="C836:H836"/>
    <mergeCell ref="S836:X836"/>
    <mergeCell ref="B837:N837"/>
    <mergeCell ref="B7:C7"/>
    <mergeCell ref="B9:C9"/>
    <mergeCell ref="AJ841:AK841"/>
    <mergeCell ref="AP841:AQ841"/>
    <mergeCell ref="K27:P27"/>
    <mergeCell ref="Q27:V27"/>
    <mergeCell ref="W27:AB27"/>
    <mergeCell ref="N19:P19"/>
    <mergeCell ref="T19:V19"/>
    <mergeCell ref="Z19:AB19"/>
    <mergeCell ref="M21:M22"/>
    <mergeCell ref="N21:N22"/>
    <mergeCell ref="O21:P21"/>
    <mergeCell ref="N17:P17"/>
    <mergeCell ref="T17:V17"/>
    <mergeCell ref="Z17:AB17"/>
    <mergeCell ref="N18:P18"/>
    <mergeCell ref="T18:V18"/>
    <mergeCell ref="Z18:AB18"/>
    <mergeCell ref="C834:H834"/>
  </mergeCells>
  <conditionalFormatting sqref="A38">
    <cfRule type="duplicateValues" dxfId="43" priority="21" stopIfTrue="1"/>
  </conditionalFormatting>
  <conditionalFormatting sqref="B37">
    <cfRule type="duplicateValues" dxfId="42" priority="20" stopIfTrue="1"/>
  </conditionalFormatting>
  <conditionalFormatting sqref="B46">
    <cfRule type="duplicateValues" dxfId="41" priority="19" stopIfTrue="1"/>
  </conditionalFormatting>
  <conditionalFormatting sqref="B47">
    <cfRule type="duplicateValues" dxfId="40" priority="18" stopIfTrue="1"/>
  </conditionalFormatting>
  <conditionalFormatting sqref="B50">
    <cfRule type="duplicateValues" dxfId="39" priority="17" stopIfTrue="1"/>
  </conditionalFormatting>
  <conditionalFormatting sqref="B51">
    <cfRule type="duplicateValues" dxfId="38" priority="16" stopIfTrue="1"/>
  </conditionalFormatting>
  <conditionalFormatting sqref="B99">
    <cfRule type="duplicateValues" dxfId="37" priority="15" stopIfTrue="1"/>
  </conditionalFormatting>
  <conditionalFormatting sqref="B340">
    <cfRule type="duplicateValues" dxfId="36" priority="22" stopIfTrue="1"/>
  </conditionalFormatting>
  <conditionalFormatting sqref="B49">
    <cfRule type="duplicateValues" dxfId="35" priority="23" stopIfTrue="1"/>
  </conditionalFormatting>
  <conditionalFormatting sqref="B48">
    <cfRule type="duplicateValues" dxfId="34" priority="24" stopIfTrue="1"/>
  </conditionalFormatting>
  <conditionalFormatting sqref="BZ1:CN28">
    <cfRule type="cellIs" dxfId="33" priority="13" operator="greaterThan">
      <formula>0</formula>
    </cfRule>
    <cfRule type="cellIs" dxfId="32" priority="14" operator="lessThan">
      <formula>0</formula>
    </cfRule>
  </conditionalFormatting>
  <conditionalFormatting sqref="P829:Q833 P838:Q838">
    <cfRule type="cellIs" dxfId="31" priority="7" operator="lessThan">
      <formula>0</formula>
    </cfRule>
    <cfRule type="cellIs" dxfId="30" priority="8" operator="greaterThan">
      <formula>0</formula>
    </cfRule>
  </conditionalFormatting>
  <conditionalFormatting sqref="R829:R833 R838">
    <cfRule type="cellIs" dxfId="29" priority="5" operator="greaterThan">
      <formula>0</formula>
    </cfRule>
    <cfRule type="cellIs" dxfId="28" priority="6" operator="lessThan">
      <formula>0</formula>
    </cfRule>
  </conditionalFormatting>
  <conditionalFormatting sqref="P834:Q837">
    <cfRule type="cellIs" dxfId="27" priority="3" operator="lessThan">
      <formula>0</formula>
    </cfRule>
    <cfRule type="cellIs" dxfId="26" priority="4" operator="greaterThan">
      <formula>0</formula>
    </cfRule>
  </conditionalFormatting>
  <conditionalFormatting sqref="R834:R837">
    <cfRule type="cellIs" dxfId="25" priority="1" operator="greaterThan">
      <formula>0</formula>
    </cfRule>
    <cfRule type="cellIs" dxfId="24" priority="2" operator="lessThan">
      <formula>0</formula>
    </cfRule>
  </conditionalFormatting>
  <pageMargins left="0.7" right="0.7" top="0.75" bottom="0.75" header="0.3" footer="0.3"/>
  <pageSetup paperSize="9" scale="41" orientation="portrait" horizontalDpi="4294967293" verticalDpi="1200" r:id="rId1"/>
  <rowBreaks count="1" manualBreakCount="1">
    <brk id="540" max="54" man="1"/>
  </rowBreaks>
  <colBreaks count="1" manualBreakCount="1">
    <brk id="28" max="834" man="1"/>
  </col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5036F-141D-4BFE-8620-DC1DCBC6F280}">
  <sheetPr>
    <tabColor rgb="FFFFFF00"/>
    <pageSetUpPr fitToPage="1"/>
  </sheetPr>
  <dimension ref="A1:BI590"/>
  <sheetViews>
    <sheetView view="pageBreakPreview" topLeftCell="A558" zoomScale="55" zoomScaleNormal="100" zoomScaleSheetLayoutView="55" workbookViewId="0">
      <selection activeCell="AA582" sqref="AA582"/>
    </sheetView>
  </sheetViews>
  <sheetFormatPr defaultColWidth="9.140625" defaultRowHeight="15" outlineLevelRow="1" x14ac:dyDescent="0.25"/>
  <cols>
    <col min="1" max="1" width="10.140625" style="429" customWidth="1"/>
    <col min="2" max="2" width="63.5703125" style="449" customWidth="1"/>
    <col min="3" max="3" width="12" style="450" customWidth="1"/>
    <col min="4" max="4" width="12.140625" style="423" customWidth="1"/>
    <col min="5" max="5" width="15" style="416" customWidth="1"/>
    <col min="6" max="6" width="14.85546875" style="416" customWidth="1"/>
    <col min="7" max="7" width="11.85546875" style="416" customWidth="1"/>
    <col min="8" max="8" width="14.85546875" style="416" customWidth="1"/>
    <col min="9" max="9" width="18" style="416" customWidth="1"/>
    <col min="10" max="10" width="15.42578125" style="458" hidden="1" customWidth="1"/>
    <col min="11" max="11" width="21.85546875" style="543" hidden="1" customWidth="1"/>
    <col min="12" max="12" width="16.7109375" style="454" hidden="1" customWidth="1"/>
    <col min="13" max="13" width="14.7109375" style="543" hidden="1" customWidth="1"/>
    <col min="14" max="14" width="16.85546875" style="454" hidden="1" customWidth="1"/>
    <col min="15" max="15" width="18" style="454" hidden="1" customWidth="1"/>
    <col min="16" max="16" width="10.28515625" style="552" hidden="1" customWidth="1"/>
    <col min="17" max="17" width="10.140625" style="552" hidden="1" customWidth="1"/>
    <col min="18" max="18" width="11.85546875" style="403" hidden="1" customWidth="1"/>
    <col min="19" max="19" width="13.5703125" style="511" customWidth="1"/>
    <col min="20" max="20" width="17" style="511" customWidth="1"/>
    <col min="21" max="21" width="18.85546875" style="511" customWidth="1"/>
    <col min="22" max="22" width="17" style="511" customWidth="1"/>
    <col min="23" max="23" width="17.5703125" style="511" customWidth="1"/>
    <col min="24" max="24" width="18.7109375" style="511" customWidth="1"/>
    <col min="25" max="25" width="17.85546875" style="942" customWidth="1"/>
    <col min="26" max="26" width="17.5703125" style="942" customWidth="1"/>
    <col min="27" max="27" width="18.85546875" style="942" bestFit="1" customWidth="1"/>
    <col min="28" max="28" width="17" style="942" bestFit="1" customWidth="1"/>
    <col min="29" max="29" width="17.5703125" style="942" bestFit="1" customWidth="1"/>
    <col min="30" max="30" width="21.140625" style="942" customWidth="1"/>
    <col min="31" max="31" width="18.28515625" style="735" customWidth="1"/>
    <col min="32" max="32" width="17" style="735" customWidth="1"/>
    <col min="33" max="33" width="18.85546875" style="735" customWidth="1"/>
    <col min="34" max="34" width="17" style="735" customWidth="1"/>
    <col min="35" max="35" width="19.5703125" style="735" customWidth="1"/>
    <col min="36" max="36" width="18.7109375" style="735" customWidth="1"/>
    <col min="37" max="37" width="9.140625" style="403"/>
    <col min="38" max="38" width="18.7109375" style="196" bestFit="1" customWidth="1"/>
    <col min="39" max="39" width="15.7109375" style="196" bestFit="1" customWidth="1"/>
    <col min="40" max="16384" width="9.140625" style="196"/>
  </cols>
  <sheetData>
    <row r="1" spans="1:38" s="2" customFormat="1" hidden="1" x14ac:dyDescent="0.25">
      <c r="A1" s="424"/>
      <c r="B1" s="534"/>
      <c r="C1" s="425"/>
      <c r="D1" s="411"/>
      <c r="E1" s="411"/>
      <c r="F1" s="411"/>
      <c r="G1" s="411"/>
      <c r="H1" s="411"/>
      <c r="I1" s="411"/>
      <c r="J1" s="425"/>
      <c r="P1" s="545"/>
      <c r="Q1" s="545"/>
      <c r="R1" s="546"/>
      <c r="S1" s="509"/>
      <c r="T1" s="659"/>
      <c r="U1" s="660"/>
      <c r="V1" s="659"/>
      <c r="W1" s="660"/>
      <c r="X1" s="660"/>
      <c r="Y1" s="932"/>
      <c r="Z1" s="545"/>
      <c r="AA1" s="922"/>
      <c r="AB1" s="545"/>
      <c r="AC1" s="922"/>
      <c r="AD1" s="922"/>
      <c r="AE1" s="733"/>
      <c r="AF1" s="733"/>
      <c r="AG1" s="733"/>
      <c r="AH1" s="733"/>
      <c r="AI1" s="733"/>
      <c r="AJ1" s="733"/>
      <c r="AK1" s="921"/>
    </row>
    <row r="2" spans="1:38" s="2" customFormat="1" hidden="1" x14ac:dyDescent="0.25">
      <c r="A2" s="424"/>
      <c r="B2" s="534"/>
      <c r="C2" s="425"/>
      <c r="D2" s="411"/>
      <c r="E2" s="411"/>
      <c r="F2" s="411"/>
      <c r="G2" s="411"/>
      <c r="H2" s="411"/>
      <c r="I2" s="411"/>
      <c r="J2" s="425"/>
      <c r="P2" s="547"/>
      <c r="Q2" s="547"/>
      <c r="R2" s="546"/>
      <c r="S2" s="509"/>
      <c r="T2" s="659"/>
      <c r="U2" s="660"/>
      <c r="V2" s="1529" t="s">
        <v>0</v>
      </c>
      <c r="W2" s="1530"/>
      <c r="X2" s="1531"/>
      <c r="Y2" s="932"/>
      <c r="Z2" s="545"/>
      <c r="AA2" s="922"/>
      <c r="AB2" s="1603" t="s">
        <v>0</v>
      </c>
      <c r="AC2" s="1604"/>
      <c r="AD2" s="1605"/>
      <c r="AE2" s="733"/>
      <c r="AF2" s="733"/>
      <c r="AG2" s="733"/>
      <c r="AH2" s="733"/>
      <c r="AI2" s="733"/>
      <c r="AJ2" s="733"/>
      <c r="AK2" s="921"/>
    </row>
    <row r="3" spans="1:38" s="2" customFormat="1" hidden="1" x14ac:dyDescent="0.25">
      <c r="A3" s="424"/>
      <c r="B3" s="534"/>
      <c r="C3" s="425"/>
      <c r="D3" s="411"/>
      <c r="E3" s="411"/>
      <c r="F3" s="411"/>
      <c r="G3" s="411"/>
      <c r="H3" s="411"/>
      <c r="I3" s="411"/>
      <c r="J3" s="425"/>
      <c r="P3" s="547"/>
      <c r="Q3" s="547"/>
      <c r="R3" s="546"/>
      <c r="S3" s="509"/>
      <c r="T3" s="659"/>
      <c r="U3" s="661" t="s">
        <v>1</v>
      </c>
      <c r="V3" s="1529" t="s">
        <v>2</v>
      </c>
      <c r="W3" s="1530"/>
      <c r="X3" s="1531"/>
      <c r="Y3" s="932"/>
      <c r="Z3" s="545"/>
      <c r="AA3" s="923" t="s">
        <v>1</v>
      </c>
      <c r="AB3" s="1603" t="s">
        <v>2</v>
      </c>
      <c r="AC3" s="1604"/>
      <c r="AD3" s="1605"/>
      <c r="AE3" s="733"/>
      <c r="AF3" s="733"/>
      <c r="AG3" s="733"/>
      <c r="AH3" s="733"/>
      <c r="AI3" s="733"/>
      <c r="AJ3" s="733"/>
      <c r="AK3" s="921"/>
    </row>
    <row r="4" spans="1:38" s="2" customFormat="1" hidden="1" x14ac:dyDescent="0.25">
      <c r="A4" s="424"/>
      <c r="B4" s="535"/>
      <c r="C4" s="425"/>
      <c r="D4" s="411"/>
      <c r="E4" s="411"/>
      <c r="F4" s="411"/>
      <c r="G4" s="411"/>
      <c r="H4" s="411"/>
      <c r="I4" s="411"/>
      <c r="J4" s="425"/>
      <c r="P4" s="547"/>
      <c r="Q4" s="547"/>
      <c r="R4" s="546"/>
      <c r="S4" s="509"/>
      <c r="T4" s="659"/>
      <c r="U4" s="661"/>
      <c r="V4" s="1547"/>
      <c r="W4" s="1548"/>
      <c r="X4" s="1549"/>
      <c r="Y4" s="932"/>
      <c r="Z4" s="545"/>
      <c r="AA4" s="923"/>
      <c r="AB4" s="1612"/>
      <c r="AC4" s="1613"/>
      <c r="AD4" s="1614"/>
      <c r="AE4" s="733"/>
      <c r="AF4" s="733"/>
      <c r="AG4" s="733"/>
      <c r="AH4" s="733"/>
      <c r="AI4" s="733"/>
      <c r="AJ4" s="733"/>
      <c r="AK4" s="921"/>
    </row>
    <row r="5" spans="1:38" s="2" customFormat="1" ht="12.6" hidden="1" customHeight="1" x14ac:dyDescent="0.25">
      <c r="A5" s="426" t="s">
        <v>3</v>
      </c>
      <c r="B5" s="536"/>
      <c r="C5" s="427"/>
      <c r="D5" s="411"/>
      <c r="E5" s="411"/>
      <c r="F5" s="411"/>
      <c r="G5" s="411"/>
      <c r="H5" s="411"/>
      <c r="I5" s="411"/>
      <c r="J5" s="425"/>
      <c r="P5" s="547"/>
      <c r="Q5" s="547"/>
      <c r="R5" s="546"/>
      <c r="S5" s="509"/>
      <c r="T5" s="659"/>
      <c r="U5" s="661" t="s">
        <v>4</v>
      </c>
      <c r="V5" s="1544"/>
      <c r="W5" s="1545"/>
      <c r="X5" s="1546"/>
      <c r="Y5" s="932"/>
      <c r="Z5" s="545"/>
      <c r="AA5" s="923" t="s">
        <v>4</v>
      </c>
      <c r="AB5" s="1609"/>
      <c r="AC5" s="1610"/>
      <c r="AD5" s="1611"/>
      <c r="AE5" s="733"/>
      <c r="AF5" s="733"/>
      <c r="AG5" s="733"/>
      <c r="AH5" s="733"/>
      <c r="AI5" s="733"/>
      <c r="AJ5" s="733"/>
      <c r="AK5" s="921"/>
    </row>
    <row r="6" spans="1:38" s="2" customFormat="1" hidden="1" x14ac:dyDescent="0.25">
      <c r="A6" s="424"/>
      <c r="B6" s="535" t="s">
        <v>6</v>
      </c>
      <c r="C6" s="425"/>
      <c r="D6" s="411"/>
      <c r="E6" s="411"/>
      <c r="F6" s="411"/>
      <c r="G6" s="411"/>
      <c r="H6" s="411"/>
      <c r="I6" s="411"/>
      <c r="J6" s="425"/>
      <c r="P6" s="547"/>
      <c r="Q6" s="547"/>
      <c r="R6" s="546"/>
      <c r="S6" s="509"/>
      <c r="T6" s="659"/>
      <c r="U6" s="661"/>
      <c r="V6" s="1547"/>
      <c r="W6" s="1548"/>
      <c r="X6" s="1549"/>
      <c r="Y6" s="932"/>
      <c r="Z6" s="545"/>
      <c r="AA6" s="923"/>
      <c r="AB6" s="1612"/>
      <c r="AC6" s="1613"/>
      <c r="AD6" s="1614"/>
      <c r="AE6" s="733"/>
      <c r="AF6" s="733"/>
      <c r="AG6" s="733"/>
      <c r="AH6" s="733"/>
      <c r="AI6" s="733"/>
      <c r="AJ6" s="733"/>
      <c r="AK6" s="921"/>
    </row>
    <row r="7" spans="1:38" s="2" customFormat="1" ht="36.75" hidden="1" customHeight="1" x14ac:dyDescent="0.25">
      <c r="A7" s="426" t="s">
        <v>7</v>
      </c>
      <c r="B7" s="537" t="s">
        <v>1129</v>
      </c>
      <c r="C7" s="427"/>
      <c r="D7" s="411"/>
      <c r="E7" s="411"/>
      <c r="F7" s="411"/>
      <c r="G7" s="411"/>
      <c r="H7" s="411"/>
      <c r="I7" s="411"/>
      <c r="J7" s="425"/>
      <c r="P7" s="547"/>
      <c r="Q7" s="547"/>
      <c r="R7" s="548"/>
      <c r="S7" s="510"/>
      <c r="T7" s="659"/>
      <c r="U7" s="661" t="s">
        <v>4</v>
      </c>
      <c r="V7" s="1544" t="s">
        <v>42</v>
      </c>
      <c r="W7" s="1545"/>
      <c r="X7" s="1546"/>
      <c r="Y7" s="933"/>
      <c r="Z7" s="545"/>
      <c r="AA7" s="923" t="s">
        <v>4</v>
      </c>
      <c r="AB7" s="1609" t="s">
        <v>42</v>
      </c>
      <c r="AC7" s="1610"/>
      <c r="AD7" s="1611"/>
      <c r="AE7" s="733"/>
      <c r="AF7" s="733"/>
      <c r="AG7" s="733"/>
      <c r="AH7" s="733"/>
      <c r="AI7" s="733"/>
      <c r="AJ7" s="733"/>
      <c r="AK7" s="921"/>
    </row>
    <row r="8" spans="1:38" s="2" customFormat="1" hidden="1" x14ac:dyDescent="0.25">
      <c r="A8" s="424"/>
      <c r="B8" s="535" t="s">
        <v>6</v>
      </c>
      <c r="C8" s="425"/>
      <c r="D8" s="411"/>
      <c r="E8" s="411"/>
      <c r="F8" s="411"/>
      <c r="G8" s="411"/>
      <c r="H8" s="411"/>
      <c r="I8" s="411"/>
      <c r="J8" s="425"/>
      <c r="P8" s="547"/>
      <c r="Q8" s="547"/>
      <c r="R8" s="546"/>
      <c r="S8" s="509"/>
      <c r="T8" s="659"/>
      <c r="U8" s="661"/>
      <c r="V8" s="1547"/>
      <c r="W8" s="1548"/>
      <c r="X8" s="1549"/>
      <c r="Y8" s="932"/>
      <c r="Z8" s="545"/>
      <c r="AA8" s="923"/>
      <c r="AB8" s="1612"/>
      <c r="AC8" s="1613"/>
      <c r="AD8" s="1614"/>
      <c r="AE8" s="733"/>
      <c r="AF8" s="733"/>
      <c r="AG8" s="733"/>
      <c r="AH8" s="733"/>
      <c r="AI8" s="733"/>
      <c r="AJ8" s="733"/>
      <c r="AK8" s="921"/>
    </row>
    <row r="9" spans="1:38" s="2" customFormat="1" ht="30" hidden="1" customHeight="1" x14ac:dyDescent="0.25">
      <c r="A9" s="426" t="s">
        <v>8</v>
      </c>
      <c r="B9" s="537" t="s">
        <v>1130</v>
      </c>
      <c r="C9" s="427"/>
      <c r="D9" s="411"/>
      <c r="E9" s="411"/>
      <c r="F9" s="411"/>
      <c r="G9" s="411"/>
      <c r="H9" s="411"/>
      <c r="I9" s="411"/>
      <c r="J9" s="425"/>
      <c r="P9" s="547"/>
      <c r="Q9" s="547"/>
      <c r="R9" s="546"/>
      <c r="S9" s="509"/>
      <c r="T9" s="659"/>
      <c r="U9" s="661" t="s">
        <v>4</v>
      </c>
      <c r="V9" s="1544" t="s">
        <v>43</v>
      </c>
      <c r="W9" s="1545"/>
      <c r="X9" s="1546"/>
      <c r="Y9" s="932"/>
      <c r="Z9" s="545"/>
      <c r="AA9" s="923" t="s">
        <v>4</v>
      </c>
      <c r="AB9" s="1609" t="s">
        <v>43</v>
      </c>
      <c r="AC9" s="1610"/>
      <c r="AD9" s="1611"/>
      <c r="AE9" s="733"/>
      <c r="AF9" s="733"/>
      <c r="AG9" s="733"/>
      <c r="AH9" s="733"/>
      <c r="AI9" s="733"/>
      <c r="AJ9" s="733"/>
      <c r="AK9" s="921"/>
    </row>
    <row r="10" spans="1:38" s="2" customFormat="1" ht="16.5" hidden="1" customHeight="1" x14ac:dyDescent="0.25">
      <c r="A10" s="424"/>
      <c r="B10" s="535" t="s">
        <v>6</v>
      </c>
      <c r="C10" s="425"/>
      <c r="D10" s="411"/>
      <c r="E10" s="411"/>
      <c r="F10" s="411"/>
      <c r="G10" s="411"/>
      <c r="H10" s="411"/>
      <c r="I10" s="411"/>
      <c r="J10" s="425"/>
      <c r="P10" s="547"/>
      <c r="Q10" s="547"/>
      <c r="R10" s="546"/>
      <c r="S10" s="509"/>
      <c r="T10" s="659"/>
      <c r="U10" s="660"/>
      <c r="V10" s="1547"/>
      <c r="W10" s="1548"/>
      <c r="X10" s="1549"/>
      <c r="Y10" s="932"/>
      <c r="Z10" s="545"/>
      <c r="AA10" s="922"/>
      <c r="AB10" s="1612"/>
      <c r="AC10" s="1613"/>
      <c r="AD10" s="1614"/>
      <c r="AE10" s="733"/>
      <c r="AF10" s="733"/>
      <c r="AG10" s="733"/>
      <c r="AH10" s="733"/>
      <c r="AI10" s="733"/>
      <c r="AJ10" s="733"/>
      <c r="AK10" s="921"/>
    </row>
    <row r="11" spans="1:38" s="2" customFormat="1" ht="32.25" hidden="1" customHeight="1" x14ac:dyDescent="0.25">
      <c r="A11" s="424" t="s">
        <v>9</v>
      </c>
      <c r="B11" s="537" t="s">
        <v>138</v>
      </c>
      <c r="C11" s="427"/>
      <c r="D11" s="411"/>
      <c r="E11" s="411"/>
      <c r="F11" s="411"/>
      <c r="G11" s="411"/>
      <c r="H11" s="411"/>
      <c r="I11" s="411"/>
      <c r="J11" s="425"/>
      <c r="P11" s="547"/>
      <c r="Q11" s="547"/>
      <c r="R11" s="546"/>
      <c r="S11" s="509"/>
      <c r="T11" s="659"/>
      <c r="U11" s="660"/>
      <c r="V11" s="1544"/>
      <c r="W11" s="1545"/>
      <c r="X11" s="1546"/>
      <c r="Y11" s="932"/>
      <c r="Z11" s="545"/>
      <c r="AA11" s="922"/>
      <c r="AB11" s="1609"/>
      <c r="AC11" s="1610"/>
      <c r="AD11" s="1611"/>
      <c r="AE11" s="733"/>
      <c r="AF11" s="733"/>
      <c r="AG11" s="733"/>
      <c r="AH11" s="733"/>
      <c r="AI11" s="733"/>
      <c r="AJ11" s="733"/>
      <c r="AK11" s="921"/>
    </row>
    <row r="12" spans="1:38" s="2" customFormat="1" hidden="1" x14ac:dyDescent="0.25">
      <c r="A12" s="424"/>
      <c r="B12" s="538" t="s">
        <v>10</v>
      </c>
      <c r="C12" s="425"/>
      <c r="D12" s="411"/>
      <c r="E12" s="411"/>
      <c r="F12" s="411"/>
      <c r="G12" s="411"/>
      <c r="H12" s="411"/>
      <c r="I12" s="411"/>
      <c r="J12" s="425"/>
      <c r="P12" s="547"/>
      <c r="Q12" s="547"/>
      <c r="R12" s="546"/>
      <c r="S12" s="509"/>
      <c r="T12" s="659"/>
      <c r="U12" s="660"/>
      <c r="V12" s="1547"/>
      <c r="W12" s="1548"/>
      <c r="X12" s="1549"/>
      <c r="Y12" s="932"/>
      <c r="Z12" s="545"/>
      <c r="AA12" s="922"/>
      <c r="AB12" s="1612"/>
      <c r="AC12" s="1613"/>
      <c r="AD12" s="1614"/>
      <c r="AE12" s="733"/>
      <c r="AF12" s="733"/>
      <c r="AG12" s="733"/>
      <c r="AH12" s="733"/>
      <c r="AI12" s="733"/>
      <c r="AJ12" s="733"/>
      <c r="AK12" s="921"/>
    </row>
    <row r="13" spans="1:38" s="2" customFormat="1" ht="23.25" hidden="1" x14ac:dyDescent="0.25">
      <c r="A13" s="424" t="s">
        <v>11</v>
      </c>
      <c r="B13" s="537" t="s">
        <v>137</v>
      </c>
      <c r="C13" s="427"/>
      <c r="D13" s="411"/>
      <c r="E13" s="411"/>
      <c r="F13" s="411"/>
      <c r="G13" s="411"/>
      <c r="H13" s="411"/>
      <c r="I13" s="411"/>
      <c r="J13" s="425"/>
      <c r="P13" s="547"/>
      <c r="Q13" s="547"/>
      <c r="R13" s="546"/>
      <c r="S13" s="509"/>
      <c r="T13" s="659"/>
      <c r="U13" s="660"/>
      <c r="V13" s="1544"/>
      <c r="W13" s="1545"/>
      <c r="X13" s="1546"/>
      <c r="Y13" s="932"/>
      <c r="Z13" s="545"/>
      <c r="AA13" s="922"/>
      <c r="AB13" s="1609"/>
      <c r="AC13" s="1610"/>
      <c r="AD13" s="1611"/>
      <c r="AE13" s="733"/>
      <c r="AF13" s="733"/>
      <c r="AG13" s="733"/>
      <c r="AH13" s="733"/>
      <c r="AI13" s="733"/>
      <c r="AJ13" s="733"/>
      <c r="AK13" s="921"/>
    </row>
    <row r="14" spans="1:38" s="2" customFormat="1" hidden="1" x14ac:dyDescent="0.25">
      <c r="A14" s="424"/>
      <c r="B14" s="539" t="s">
        <v>12</v>
      </c>
      <c r="C14" s="425"/>
      <c r="D14" s="411"/>
      <c r="E14" s="411"/>
      <c r="F14" s="413"/>
      <c r="G14" s="411"/>
      <c r="H14" s="414"/>
      <c r="I14" s="411"/>
      <c r="J14" s="425"/>
      <c r="P14" s="547"/>
      <c r="Q14" s="547"/>
      <c r="R14" s="546"/>
      <c r="S14" s="509"/>
      <c r="T14" s="659"/>
      <c r="U14" s="661" t="s">
        <v>13</v>
      </c>
      <c r="V14" s="1529"/>
      <c r="W14" s="1530"/>
      <c r="X14" s="1531"/>
      <c r="Y14" s="932"/>
      <c r="Z14" s="545"/>
      <c r="AA14" s="923" t="s">
        <v>13</v>
      </c>
      <c r="AB14" s="1603"/>
      <c r="AC14" s="1604"/>
      <c r="AD14" s="1605"/>
      <c r="AE14" s="733"/>
      <c r="AF14" s="733"/>
      <c r="AG14" s="733"/>
      <c r="AH14" s="733"/>
      <c r="AI14" s="733"/>
      <c r="AJ14" s="733"/>
      <c r="AK14" s="921"/>
    </row>
    <row r="15" spans="1:38" s="2" customFormat="1" ht="15" hidden="1" customHeight="1" x14ac:dyDescent="0.25">
      <c r="A15" s="424"/>
      <c r="B15" s="535"/>
      <c r="C15" s="425"/>
      <c r="D15" s="411"/>
      <c r="E15" s="411"/>
      <c r="F15" s="411"/>
      <c r="G15" s="411"/>
      <c r="H15" s="414"/>
      <c r="I15" s="411"/>
      <c r="J15" s="425"/>
      <c r="P15" s="549"/>
      <c r="Q15" s="549"/>
      <c r="R15" s="546"/>
      <c r="S15" s="509"/>
      <c r="T15" s="662" t="s">
        <v>14</v>
      </c>
      <c r="U15" s="663" t="s">
        <v>15</v>
      </c>
      <c r="V15" s="1532" t="s">
        <v>136</v>
      </c>
      <c r="W15" s="1533"/>
      <c r="X15" s="1534"/>
      <c r="Y15" s="932"/>
      <c r="Z15" s="924" t="s">
        <v>14</v>
      </c>
      <c r="AA15" s="925" t="s">
        <v>15</v>
      </c>
      <c r="AB15" s="1606" t="s">
        <v>136</v>
      </c>
      <c r="AC15" s="1607"/>
      <c r="AD15" s="1608"/>
      <c r="AE15" s="733"/>
      <c r="AF15" s="733"/>
      <c r="AG15" s="733"/>
      <c r="AH15" s="733"/>
      <c r="AI15" s="733"/>
      <c r="AJ15" s="733"/>
      <c r="AK15" s="921"/>
    </row>
    <row r="16" spans="1:38" s="2" customFormat="1" hidden="1" x14ac:dyDescent="0.25">
      <c r="A16" s="424"/>
      <c r="B16" s="534"/>
      <c r="C16" s="425"/>
      <c r="D16" s="411"/>
      <c r="E16" s="411"/>
      <c r="F16" s="411"/>
      <c r="G16" s="411"/>
      <c r="H16" s="414"/>
      <c r="I16" s="411"/>
      <c r="J16" s="425"/>
      <c r="P16" s="550"/>
      <c r="Q16" s="550"/>
      <c r="R16" s="546"/>
      <c r="S16" s="509"/>
      <c r="T16" s="659"/>
      <c r="U16" s="663" t="s">
        <v>16</v>
      </c>
      <c r="V16" s="1535" t="s">
        <v>603</v>
      </c>
      <c r="W16" s="1536"/>
      <c r="X16" s="1537"/>
      <c r="Y16" s="932"/>
      <c r="Z16" s="545"/>
      <c r="AA16" s="925" t="s">
        <v>16</v>
      </c>
      <c r="AB16" s="1600" t="s">
        <v>603</v>
      </c>
      <c r="AC16" s="1601"/>
      <c r="AD16" s="1602"/>
      <c r="AE16" s="733"/>
      <c r="AF16" s="733"/>
      <c r="AG16" s="733"/>
      <c r="AH16" s="733"/>
      <c r="AI16" s="733"/>
      <c r="AJ16" s="733"/>
      <c r="AK16" s="921"/>
      <c r="AL16" s="4" t="s">
        <v>5</v>
      </c>
    </row>
    <row r="17" spans="1:38" s="2" customFormat="1" hidden="1" x14ac:dyDescent="0.25">
      <c r="A17" s="424"/>
      <c r="B17" s="534"/>
      <c r="C17" s="425"/>
      <c r="D17" s="411"/>
      <c r="E17" s="411"/>
      <c r="F17" s="411"/>
      <c r="G17" s="411"/>
      <c r="H17" s="414"/>
      <c r="I17" s="411"/>
      <c r="J17" s="425"/>
      <c r="P17" s="550"/>
      <c r="Q17" s="550"/>
      <c r="R17" s="546"/>
      <c r="S17" s="509"/>
      <c r="T17" s="662" t="s">
        <v>1131</v>
      </c>
      <c r="U17" s="664" t="s">
        <v>15</v>
      </c>
      <c r="V17" s="1535" t="s">
        <v>29</v>
      </c>
      <c r="W17" s="1536"/>
      <c r="X17" s="1537"/>
      <c r="Y17" s="932"/>
      <c r="Z17" s="924" t="s">
        <v>1131</v>
      </c>
      <c r="AA17" s="926" t="s">
        <v>15</v>
      </c>
      <c r="AB17" s="1600" t="s">
        <v>29</v>
      </c>
      <c r="AC17" s="1601"/>
      <c r="AD17" s="1602"/>
      <c r="AE17" s="733"/>
      <c r="AF17" s="733"/>
      <c r="AG17" s="733"/>
      <c r="AH17" s="733"/>
      <c r="AI17" s="733"/>
      <c r="AJ17" s="733"/>
      <c r="AK17" s="921"/>
      <c r="AL17" s="4"/>
    </row>
    <row r="18" spans="1:38" s="2" customFormat="1" hidden="1" x14ac:dyDescent="0.25">
      <c r="A18" s="424"/>
      <c r="B18" s="534"/>
      <c r="C18" s="425"/>
      <c r="D18" s="411"/>
      <c r="E18" s="411"/>
      <c r="F18" s="411"/>
      <c r="G18" s="411"/>
      <c r="H18" s="414"/>
      <c r="I18" s="411"/>
      <c r="J18" s="425"/>
      <c r="P18" s="550"/>
      <c r="Q18" s="550"/>
      <c r="R18" s="546"/>
      <c r="S18" s="509"/>
      <c r="T18" s="659"/>
      <c r="U18" s="664" t="s">
        <v>16</v>
      </c>
      <c r="V18" s="1535" t="s">
        <v>1132</v>
      </c>
      <c r="W18" s="1536"/>
      <c r="X18" s="1537"/>
      <c r="Y18" s="932"/>
      <c r="Z18" s="545"/>
      <c r="AA18" s="926" t="s">
        <v>16</v>
      </c>
      <c r="AB18" s="1600" t="s">
        <v>1132</v>
      </c>
      <c r="AC18" s="1601"/>
      <c r="AD18" s="1602"/>
      <c r="AE18" s="733"/>
      <c r="AF18" s="733"/>
      <c r="AG18" s="733"/>
      <c r="AH18" s="733"/>
      <c r="AI18" s="733"/>
      <c r="AJ18" s="733"/>
      <c r="AK18" s="921"/>
      <c r="AL18" s="4"/>
    </row>
    <row r="19" spans="1:38" s="2" customFormat="1" hidden="1" x14ac:dyDescent="0.25">
      <c r="A19" s="424"/>
      <c r="B19" s="534"/>
      <c r="C19" s="425"/>
      <c r="D19" s="411"/>
      <c r="E19" s="411"/>
      <c r="F19" s="411"/>
      <c r="G19" s="411"/>
      <c r="H19" s="414"/>
      <c r="I19" s="411"/>
      <c r="J19" s="425"/>
      <c r="P19" s="547"/>
      <c r="Q19" s="547"/>
      <c r="R19" s="546"/>
      <c r="S19" s="509"/>
      <c r="T19" s="659"/>
      <c r="U19" s="661" t="s">
        <v>17</v>
      </c>
      <c r="V19" s="1529"/>
      <c r="W19" s="1530"/>
      <c r="X19" s="1531"/>
      <c r="Y19" s="932"/>
      <c r="Z19" s="545"/>
      <c r="AA19" s="923" t="s">
        <v>17</v>
      </c>
      <c r="AB19" s="1603"/>
      <c r="AC19" s="1604"/>
      <c r="AD19" s="1605"/>
      <c r="AE19" s="733"/>
      <c r="AF19" s="733"/>
      <c r="AG19" s="733"/>
      <c r="AH19" s="733"/>
      <c r="AI19" s="733"/>
      <c r="AJ19" s="733"/>
      <c r="AK19" s="921"/>
    </row>
    <row r="20" spans="1:38" s="2" customFormat="1" hidden="1" x14ac:dyDescent="0.25">
      <c r="A20" s="424"/>
      <c r="B20" s="534"/>
      <c r="C20" s="425"/>
      <c r="D20" s="411"/>
      <c r="E20" s="411"/>
      <c r="F20" s="411"/>
      <c r="G20" s="411"/>
      <c r="H20" s="414"/>
      <c r="I20" s="411"/>
      <c r="J20" s="425"/>
      <c r="P20" s="545"/>
      <c r="Q20" s="545"/>
      <c r="R20" s="546"/>
      <c r="S20" s="509"/>
      <c r="T20" s="662"/>
      <c r="U20" s="665"/>
      <c r="V20" s="666"/>
      <c r="W20" s="665"/>
      <c r="X20" s="660"/>
      <c r="Y20" s="932"/>
      <c r="Z20" s="924"/>
      <c r="AA20" s="927"/>
      <c r="AB20" s="928"/>
      <c r="AC20" s="927"/>
      <c r="AD20" s="922"/>
      <c r="AE20" s="733"/>
      <c r="AF20" s="733"/>
      <c r="AG20" s="733"/>
      <c r="AH20" s="733"/>
      <c r="AI20" s="733"/>
      <c r="AJ20" s="733"/>
      <c r="AK20" s="921"/>
    </row>
    <row r="21" spans="1:38" s="2" customFormat="1" ht="11.25" hidden="1" customHeight="1" x14ac:dyDescent="0.25">
      <c r="A21" s="424"/>
      <c r="B21" s="534"/>
      <c r="C21" s="425"/>
      <c r="D21" s="411"/>
      <c r="E21" s="411"/>
      <c r="F21" s="411"/>
      <c r="G21" s="411"/>
      <c r="H21" s="414"/>
      <c r="I21" s="411"/>
      <c r="J21" s="425"/>
      <c r="P21" s="551"/>
      <c r="Q21" s="551"/>
      <c r="R21" s="546"/>
      <c r="S21" s="509"/>
      <c r="T21" s="662"/>
      <c r="U21" s="1538" t="s">
        <v>18</v>
      </c>
      <c r="V21" s="1540" t="s">
        <v>19</v>
      </c>
      <c r="W21" s="1542" t="s">
        <v>20</v>
      </c>
      <c r="X21" s="1543"/>
      <c r="Y21" s="932"/>
      <c r="Z21" s="924"/>
      <c r="AA21" s="1594" t="s">
        <v>18</v>
      </c>
      <c r="AB21" s="1596" t="s">
        <v>19</v>
      </c>
      <c r="AC21" s="1598" t="s">
        <v>20</v>
      </c>
      <c r="AD21" s="1599"/>
      <c r="AE21" s="733"/>
      <c r="AF21" s="733"/>
      <c r="AG21" s="733"/>
      <c r="AH21" s="733"/>
      <c r="AI21" s="733"/>
      <c r="AJ21" s="733"/>
      <c r="AK21" s="921"/>
    </row>
    <row r="22" spans="1:38" s="2" customFormat="1" hidden="1" x14ac:dyDescent="0.25">
      <c r="A22" s="424"/>
      <c r="B22" s="534"/>
      <c r="C22" s="425"/>
      <c r="D22" s="411"/>
      <c r="E22" s="411"/>
      <c r="F22" s="411"/>
      <c r="G22" s="411"/>
      <c r="H22" s="414"/>
      <c r="I22" s="411"/>
      <c r="J22" s="425"/>
      <c r="P22" s="551"/>
      <c r="Q22" s="551"/>
      <c r="R22" s="546"/>
      <c r="S22" s="509"/>
      <c r="T22" s="662"/>
      <c r="U22" s="1539"/>
      <c r="V22" s="1541"/>
      <c r="W22" s="664" t="s">
        <v>21</v>
      </c>
      <c r="X22" s="664" t="s">
        <v>22</v>
      </c>
      <c r="Y22" s="932"/>
      <c r="Z22" s="924"/>
      <c r="AA22" s="1595"/>
      <c r="AB22" s="1597"/>
      <c r="AC22" s="926" t="s">
        <v>21</v>
      </c>
      <c r="AD22" s="926" t="s">
        <v>22</v>
      </c>
      <c r="AE22" s="733"/>
      <c r="AF22" s="733"/>
      <c r="AG22" s="733"/>
      <c r="AH22" s="733"/>
      <c r="AI22" s="733"/>
      <c r="AJ22" s="733"/>
      <c r="AK22" s="921"/>
    </row>
    <row r="23" spans="1:38" s="2" customFormat="1" hidden="1" x14ac:dyDescent="0.25">
      <c r="A23" s="424"/>
      <c r="B23" s="534"/>
      <c r="C23" s="425"/>
      <c r="D23" s="411"/>
      <c r="E23" s="411"/>
      <c r="F23" s="411"/>
      <c r="G23" s="411"/>
      <c r="H23" s="415"/>
      <c r="I23" s="411"/>
      <c r="J23" s="425"/>
      <c r="P23" s="547"/>
      <c r="Q23" s="547"/>
      <c r="R23" s="546"/>
      <c r="S23" s="509"/>
      <c r="T23" s="662"/>
      <c r="U23" s="663" t="s">
        <v>27</v>
      </c>
      <c r="V23" s="685">
        <f>X23</f>
        <v>45371</v>
      </c>
      <c r="W23" s="478">
        <v>45126</v>
      </c>
      <c r="X23" s="453">
        <v>45371</v>
      </c>
      <c r="Y23" s="932"/>
      <c r="Z23" s="924"/>
      <c r="AA23" s="929">
        <v>2</v>
      </c>
      <c r="AB23" s="930">
        <f>AD23</f>
        <v>45402</v>
      </c>
      <c r="AC23" s="478">
        <v>45372</v>
      </c>
      <c r="AD23" s="478">
        <v>45402</v>
      </c>
      <c r="AE23" s="733"/>
      <c r="AF23" s="733"/>
      <c r="AG23" s="733"/>
      <c r="AH23" s="733"/>
      <c r="AI23" s="733"/>
      <c r="AJ23" s="733"/>
      <c r="AK23" s="921"/>
    </row>
    <row r="24" spans="1:38" s="2" customFormat="1" hidden="1" x14ac:dyDescent="0.25">
      <c r="A24" s="424"/>
      <c r="C24" s="839"/>
      <c r="D24" s="839"/>
      <c r="E24" s="839"/>
      <c r="F24" s="839"/>
      <c r="G24" s="839"/>
      <c r="H24" s="839"/>
      <c r="I24" s="839"/>
      <c r="J24" s="839"/>
      <c r="K24" s="839"/>
      <c r="L24" s="839"/>
      <c r="M24" s="839"/>
      <c r="N24" s="839"/>
      <c r="O24" s="839"/>
      <c r="P24" s="839"/>
      <c r="Q24" s="839"/>
      <c r="R24" s="839"/>
      <c r="S24" s="839"/>
      <c r="T24" s="839"/>
      <c r="U24" s="509"/>
      <c r="V24" s="509"/>
      <c r="W24" s="509"/>
      <c r="X24" s="509"/>
      <c r="Y24" s="932"/>
      <c r="Z24" s="932"/>
      <c r="AA24" s="932"/>
      <c r="AB24" s="932"/>
      <c r="AC24" s="932"/>
      <c r="AD24" s="932"/>
      <c r="AE24" s="733"/>
      <c r="AF24" s="733"/>
      <c r="AG24" s="733"/>
      <c r="AH24" s="733"/>
      <c r="AI24" s="733"/>
      <c r="AJ24" s="733"/>
      <c r="AK24" s="921"/>
    </row>
    <row r="25" spans="1:38" s="2" customFormat="1" hidden="1" x14ac:dyDescent="0.25">
      <c r="A25" s="424"/>
      <c r="C25" s="839"/>
      <c r="D25" s="839"/>
      <c r="E25" s="839"/>
      <c r="F25" s="839"/>
      <c r="G25" s="839"/>
      <c r="H25" s="839"/>
      <c r="I25" s="839"/>
      <c r="J25" s="839"/>
      <c r="K25" s="839"/>
      <c r="L25" s="839"/>
      <c r="M25" s="839"/>
      <c r="N25" s="839"/>
      <c r="O25" s="839"/>
      <c r="P25" s="839"/>
      <c r="Q25" s="839"/>
      <c r="R25" s="839"/>
      <c r="S25" s="839"/>
      <c r="T25" s="839"/>
      <c r="U25" s="509"/>
      <c r="V25" s="509"/>
      <c r="W25" s="509"/>
      <c r="X25" s="509"/>
      <c r="Y25" s="511"/>
      <c r="Z25" s="511"/>
      <c r="AA25" s="511"/>
      <c r="AB25" s="511"/>
      <c r="AC25" s="511"/>
      <c r="AD25" s="511"/>
      <c r="AE25" s="734"/>
      <c r="AF25" s="734"/>
      <c r="AG25" s="734"/>
      <c r="AH25" s="734"/>
      <c r="AI25" s="734"/>
      <c r="AJ25" s="734"/>
      <c r="AK25" s="546"/>
    </row>
    <row r="26" spans="1:38" ht="21" hidden="1" customHeight="1" x14ac:dyDescent="0.25">
      <c r="C26" s="840"/>
      <c r="D26" s="840"/>
      <c r="E26" s="840"/>
      <c r="F26" s="840"/>
      <c r="G26" s="840"/>
      <c r="H26" s="840"/>
      <c r="I26" s="840"/>
      <c r="J26" s="840"/>
      <c r="K26" s="840"/>
      <c r="L26" s="840"/>
      <c r="M26" s="840"/>
      <c r="N26" s="840"/>
      <c r="O26" s="840"/>
      <c r="P26" s="840"/>
      <c r="Q26" s="840"/>
      <c r="R26" s="840"/>
      <c r="S26" s="840"/>
      <c r="T26" s="840"/>
      <c r="Y26" s="511"/>
      <c r="Z26" s="511"/>
      <c r="AA26" s="511"/>
      <c r="AB26" s="511"/>
      <c r="AC26" s="511"/>
      <c r="AD26" s="511"/>
    </row>
    <row r="27" spans="1:38" ht="17.25" customHeight="1" thickBot="1" x14ac:dyDescent="0.3">
      <c r="B27" s="463"/>
      <c r="C27" s="463"/>
      <c r="D27" s="417"/>
      <c r="E27" s="417"/>
      <c r="F27" s="417"/>
      <c r="G27" s="417"/>
      <c r="H27" s="417"/>
      <c r="I27" s="417"/>
      <c r="J27" s="463"/>
      <c r="K27" s="542"/>
      <c r="L27" s="463"/>
      <c r="Y27" s="511"/>
      <c r="Z27" s="511"/>
      <c r="AA27" s="511"/>
      <c r="AB27" s="511"/>
      <c r="AC27" s="511"/>
      <c r="AD27" s="511"/>
      <c r="AE27" s="1444" t="s">
        <v>1137</v>
      </c>
      <c r="AF27" s="1444"/>
      <c r="AG27" s="1444"/>
      <c r="AH27" s="1444"/>
      <c r="AI27" s="1444"/>
      <c r="AJ27" s="1444"/>
    </row>
    <row r="28" spans="1:38" ht="21.75" customHeight="1" thickBot="1" x14ac:dyDescent="0.3">
      <c r="B28" s="463"/>
      <c r="C28" s="463"/>
      <c r="D28" s="417"/>
      <c r="E28" s="417"/>
      <c r="F28" s="417"/>
      <c r="G28" s="417"/>
      <c r="H28" s="417"/>
      <c r="I28" s="417"/>
      <c r="J28" s="463"/>
      <c r="K28" s="542"/>
      <c r="L28" s="463"/>
      <c r="S28" s="1445" t="s">
        <v>1138</v>
      </c>
      <c r="T28" s="1445"/>
      <c r="U28" s="1445"/>
      <c r="V28" s="1445"/>
      <c r="W28" s="1445"/>
      <c r="X28" s="1445"/>
      <c r="Y28" s="1446" t="s">
        <v>1141</v>
      </c>
      <c r="Z28" s="1446"/>
      <c r="AA28" s="1446"/>
      <c r="AB28" s="1446"/>
      <c r="AC28" s="1446"/>
      <c r="AD28" s="1446"/>
      <c r="AE28" s="841"/>
      <c r="AF28" s="841"/>
      <c r="AG28" s="841"/>
      <c r="AH28" s="841"/>
      <c r="AI28" s="841"/>
      <c r="AJ28" s="841"/>
    </row>
    <row r="29" spans="1:38" s="197" customFormat="1" ht="39" customHeight="1" x14ac:dyDescent="0.25">
      <c r="A29" s="1447" t="s">
        <v>48</v>
      </c>
      <c r="B29" s="1449" t="s">
        <v>139</v>
      </c>
      <c r="C29" s="1451" t="s">
        <v>140</v>
      </c>
      <c r="D29" s="1527" t="s">
        <v>141</v>
      </c>
      <c r="E29" s="1523" t="s">
        <v>142</v>
      </c>
      <c r="F29" s="1524"/>
      <c r="G29" s="1523" t="s">
        <v>143</v>
      </c>
      <c r="H29" s="1524"/>
      <c r="I29" s="1525" t="s">
        <v>144</v>
      </c>
      <c r="J29" s="1461" t="s">
        <v>141</v>
      </c>
      <c r="K29" s="1463" t="s">
        <v>142</v>
      </c>
      <c r="L29" s="1464"/>
      <c r="M29" s="1463" t="s">
        <v>143</v>
      </c>
      <c r="N29" s="1464"/>
      <c r="O29" s="1465" t="s">
        <v>144</v>
      </c>
      <c r="P29" s="1467" t="s">
        <v>1136</v>
      </c>
      <c r="Q29" s="1468"/>
      <c r="R29" s="1469"/>
      <c r="S29" s="1474" t="s">
        <v>141</v>
      </c>
      <c r="T29" s="1470" t="s">
        <v>142</v>
      </c>
      <c r="U29" s="1471"/>
      <c r="V29" s="1470" t="s">
        <v>143</v>
      </c>
      <c r="W29" s="1471"/>
      <c r="X29" s="1472" t="s">
        <v>144</v>
      </c>
      <c r="Y29" s="1474" t="s">
        <v>141</v>
      </c>
      <c r="Z29" s="1470" t="s">
        <v>142</v>
      </c>
      <c r="AA29" s="1471"/>
      <c r="AB29" s="1470" t="s">
        <v>143</v>
      </c>
      <c r="AC29" s="1471"/>
      <c r="AD29" s="1472" t="s">
        <v>144</v>
      </c>
      <c r="AE29" s="1477" t="s">
        <v>141</v>
      </c>
      <c r="AF29" s="1479" t="s">
        <v>142</v>
      </c>
      <c r="AG29" s="1480"/>
      <c r="AH29" s="1479" t="s">
        <v>143</v>
      </c>
      <c r="AI29" s="1480"/>
      <c r="AJ29" s="1459" t="s">
        <v>144</v>
      </c>
      <c r="AK29" s="921"/>
    </row>
    <row r="30" spans="1:38" s="197" customFormat="1" ht="27.75" customHeight="1" thickBot="1" x14ac:dyDescent="0.3">
      <c r="A30" s="1448"/>
      <c r="B30" s="1450"/>
      <c r="C30" s="1452"/>
      <c r="D30" s="1528"/>
      <c r="E30" s="686" t="s">
        <v>145</v>
      </c>
      <c r="F30" s="686" t="s">
        <v>146</v>
      </c>
      <c r="G30" s="686" t="s">
        <v>147</v>
      </c>
      <c r="H30" s="686" t="s">
        <v>146</v>
      </c>
      <c r="I30" s="1526"/>
      <c r="J30" s="1462"/>
      <c r="K30" s="788" t="s">
        <v>145</v>
      </c>
      <c r="L30" s="789" t="s">
        <v>146</v>
      </c>
      <c r="M30" s="788" t="s">
        <v>147</v>
      </c>
      <c r="N30" s="789" t="s">
        <v>146</v>
      </c>
      <c r="O30" s="1466"/>
      <c r="P30" s="656" t="s">
        <v>1134</v>
      </c>
      <c r="Q30" s="657" t="s">
        <v>1135</v>
      </c>
      <c r="R30" s="658" t="s">
        <v>1133</v>
      </c>
      <c r="S30" s="1475"/>
      <c r="T30" s="687" t="s">
        <v>145</v>
      </c>
      <c r="U30" s="687" t="s">
        <v>146</v>
      </c>
      <c r="V30" s="687" t="s">
        <v>147</v>
      </c>
      <c r="W30" s="687" t="s">
        <v>146</v>
      </c>
      <c r="X30" s="1473"/>
      <c r="Y30" s="1475"/>
      <c r="Z30" s="687" t="s">
        <v>145</v>
      </c>
      <c r="AA30" s="687" t="s">
        <v>146</v>
      </c>
      <c r="AB30" s="687" t="s">
        <v>147</v>
      </c>
      <c r="AC30" s="687" t="s">
        <v>146</v>
      </c>
      <c r="AD30" s="1473"/>
      <c r="AE30" s="1478"/>
      <c r="AF30" s="736" t="s">
        <v>145</v>
      </c>
      <c r="AG30" s="736" t="s">
        <v>146</v>
      </c>
      <c r="AH30" s="736" t="s">
        <v>147</v>
      </c>
      <c r="AI30" s="736" t="s">
        <v>146</v>
      </c>
      <c r="AJ30" s="1460"/>
      <c r="AK30" s="921"/>
    </row>
    <row r="31" spans="1:38" ht="30.75" customHeight="1" x14ac:dyDescent="0.25">
      <c r="A31" s="944" t="s">
        <v>616</v>
      </c>
      <c r="B31" s="690" t="s">
        <v>148</v>
      </c>
      <c r="C31" s="691"/>
      <c r="D31" s="655"/>
      <c r="E31" s="480"/>
      <c r="F31" s="480"/>
      <c r="G31" s="480"/>
      <c r="H31" s="480"/>
      <c r="I31" s="628"/>
      <c r="J31" s="790"/>
      <c r="K31" s="791"/>
      <c r="L31" s="791"/>
      <c r="M31" s="791"/>
      <c r="N31" s="791"/>
      <c r="O31" s="792"/>
      <c r="P31" s="655"/>
      <c r="Q31" s="480"/>
      <c r="R31" s="628"/>
      <c r="S31" s="655"/>
      <c r="T31" s="692"/>
      <c r="U31" s="692"/>
      <c r="V31" s="692"/>
      <c r="W31" s="692"/>
      <c r="X31" s="693"/>
      <c r="Y31" s="655"/>
      <c r="Z31" s="692"/>
      <c r="AA31" s="692"/>
      <c r="AB31" s="692"/>
      <c r="AC31" s="692"/>
      <c r="AD31" s="693"/>
      <c r="AE31" s="737"/>
      <c r="AF31" s="738"/>
      <c r="AG31" s="738"/>
      <c r="AH31" s="738"/>
      <c r="AI31" s="738"/>
      <c r="AJ31" s="739"/>
    </row>
    <row r="32" spans="1:38" ht="22.5" customHeight="1" x14ac:dyDescent="0.25">
      <c r="A32" s="945" t="s">
        <v>149</v>
      </c>
      <c r="B32" s="695" t="s">
        <v>150</v>
      </c>
      <c r="C32" s="696"/>
      <c r="D32" s="697"/>
      <c r="E32" s="464"/>
      <c r="F32" s="464">
        <f>SUM(F33:F72)</f>
        <v>22129692.975504998</v>
      </c>
      <c r="G32" s="464"/>
      <c r="H32" s="464">
        <f>SUM(H33:H72)</f>
        <v>20718895.625329997</v>
      </c>
      <c r="I32" s="584">
        <f>SUM(I33:I72)</f>
        <v>42848588.600835003</v>
      </c>
      <c r="J32" s="793"/>
      <c r="K32" s="794"/>
      <c r="L32" s="795">
        <f>SUM(L33:L72)</f>
        <v>6476421.4273931207</v>
      </c>
      <c r="M32" s="794"/>
      <c r="N32" s="795">
        <f>SUM(N33:N72)</f>
        <v>6962762.621694237</v>
      </c>
      <c r="O32" s="796">
        <f>SUM(O33:O72)</f>
        <v>13439184.049087357</v>
      </c>
      <c r="P32" s="633"/>
      <c r="Q32" s="513"/>
      <c r="R32" s="636"/>
      <c r="S32" s="638"/>
      <c r="T32" s="513"/>
      <c r="U32" s="513">
        <f>SUM(U33:U72)</f>
        <v>6476170</v>
      </c>
      <c r="V32" s="513"/>
      <c r="W32" s="513">
        <f>SUM(W33:W72)</f>
        <v>6962719.6500000004</v>
      </c>
      <c r="X32" s="667">
        <f>SUM(X33:X72)</f>
        <v>13438889.650000002</v>
      </c>
      <c r="Y32" s="638"/>
      <c r="Z32" s="513"/>
      <c r="AA32" s="513">
        <f>SUM(AA33:AA72)</f>
        <v>1864348.8</v>
      </c>
      <c r="AB32" s="513"/>
      <c r="AC32" s="513">
        <f>SUM(AC33:AC72)</f>
        <v>1794786.96</v>
      </c>
      <c r="AD32" s="667">
        <f>SUM(AD33:AD72)</f>
        <v>3659135.76</v>
      </c>
      <c r="AE32" s="740">
        <f>D32-S32-Y32</f>
        <v>0</v>
      </c>
      <c r="AF32" s="741"/>
      <c r="AG32" s="741">
        <f>SUM(AG33:AG72)</f>
        <v>13788922.748111879</v>
      </c>
      <c r="AH32" s="741"/>
      <c r="AI32" s="741">
        <f>SUM(AI33:AI72)</f>
        <v>11961346.043635767</v>
      </c>
      <c r="AJ32" s="742">
        <f>SUM(AJ33:AJ72)</f>
        <v>25750268.791747637</v>
      </c>
    </row>
    <row r="33" spans="1:38" s="221" customFormat="1" ht="17.45" customHeight="1" x14ac:dyDescent="0.25">
      <c r="A33" s="946" t="s">
        <v>607</v>
      </c>
      <c r="B33" s="433" t="s">
        <v>133</v>
      </c>
      <c r="C33" s="562"/>
      <c r="D33" s="583"/>
      <c r="E33" s="462"/>
      <c r="F33" s="464"/>
      <c r="G33" s="464"/>
      <c r="H33" s="464"/>
      <c r="I33" s="584"/>
      <c r="J33" s="797"/>
      <c r="K33" s="794"/>
      <c r="L33" s="795"/>
      <c r="M33" s="794"/>
      <c r="N33" s="795"/>
      <c r="O33" s="796"/>
      <c r="P33" s="633"/>
      <c r="Q33" s="513"/>
      <c r="R33" s="637">
        <f>O33-X33</f>
        <v>0</v>
      </c>
      <c r="S33" s="633"/>
      <c r="T33" s="513"/>
      <c r="U33" s="513"/>
      <c r="V33" s="513"/>
      <c r="W33" s="513"/>
      <c r="X33" s="667"/>
      <c r="Y33" s="633"/>
      <c r="Z33" s="513"/>
      <c r="AA33" s="513"/>
      <c r="AB33" s="513"/>
      <c r="AC33" s="513"/>
      <c r="AD33" s="667"/>
      <c r="AE33" s="740">
        <f t="shared" ref="AE33:AE96" si="0">D33-S33-Y33</f>
        <v>0</v>
      </c>
      <c r="AF33" s="741"/>
      <c r="AG33" s="741"/>
      <c r="AH33" s="741"/>
      <c r="AI33" s="741"/>
      <c r="AJ33" s="742"/>
      <c r="AK33" s="410"/>
    </row>
    <row r="34" spans="1:38" s="221" customFormat="1" ht="15.75" outlineLevel="1" x14ac:dyDescent="0.25">
      <c r="A34" s="946" t="s">
        <v>613</v>
      </c>
      <c r="B34" s="431" t="s">
        <v>151</v>
      </c>
      <c r="C34" s="563" t="s">
        <v>33</v>
      </c>
      <c r="D34" s="585">
        <v>0.44</v>
      </c>
      <c r="E34" s="465">
        <v>49415</v>
      </c>
      <c r="F34" s="466">
        <f>E34*D34</f>
        <v>21742.6</v>
      </c>
      <c r="G34" s="466"/>
      <c r="H34" s="466"/>
      <c r="I34" s="586">
        <f>F34+H34</f>
        <v>21742.6</v>
      </c>
      <c r="J34" s="798">
        <v>0.44</v>
      </c>
      <c r="K34" s="799">
        <v>49415</v>
      </c>
      <c r="L34" s="800">
        <f>K34*J34</f>
        <v>21742.6</v>
      </c>
      <c r="M34" s="799"/>
      <c r="N34" s="800"/>
      <c r="O34" s="801">
        <f>L34+N34</f>
        <v>21742.6</v>
      </c>
      <c r="P34" s="638">
        <f>K34-T34</f>
        <v>0</v>
      </c>
      <c r="Q34" s="512">
        <f>M34-V34</f>
        <v>0</v>
      </c>
      <c r="R34" s="637">
        <f t="shared" ref="R34:R72" si="1">(D34*K34)-(D34*T34)</f>
        <v>0</v>
      </c>
      <c r="S34" s="638">
        <v>0.44</v>
      </c>
      <c r="T34" s="512">
        <v>49415</v>
      </c>
      <c r="U34" s="512">
        <f>T34*S34</f>
        <v>21742.6</v>
      </c>
      <c r="V34" s="512"/>
      <c r="W34" s="512"/>
      <c r="X34" s="668">
        <f>U34+W34</f>
        <v>21742.6</v>
      </c>
      <c r="Y34" s="638"/>
      <c r="Z34" s="512">
        <v>49415</v>
      </c>
      <c r="AA34" s="512">
        <f>Z34*Y34</f>
        <v>0</v>
      </c>
      <c r="AB34" s="512"/>
      <c r="AC34" s="512"/>
      <c r="AD34" s="668">
        <f>AA34+AC34</f>
        <v>0</v>
      </c>
      <c r="AE34" s="740">
        <f t="shared" si="0"/>
        <v>0</v>
      </c>
      <c r="AF34" s="743">
        <v>49415</v>
      </c>
      <c r="AG34" s="743">
        <f>AF34*AE34</f>
        <v>0</v>
      </c>
      <c r="AH34" s="743"/>
      <c r="AI34" s="743"/>
      <c r="AJ34" s="744">
        <f>AG34+AI34</f>
        <v>0</v>
      </c>
      <c r="AK34" s="410"/>
    </row>
    <row r="35" spans="1:38" s="221" customFormat="1" ht="17.45" customHeight="1" outlineLevel="1" x14ac:dyDescent="0.25">
      <c r="A35" s="946" t="s">
        <v>614</v>
      </c>
      <c r="B35" s="431" t="s">
        <v>152</v>
      </c>
      <c r="C35" s="563" t="s">
        <v>153</v>
      </c>
      <c r="D35" s="585">
        <v>389.4</v>
      </c>
      <c r="E35" s="465">
        <v>990.36</v>
      </c>
      <c r="F35" s="466">
        <f>E35*D35</f>
        <v>385646.18400000001</v>
      </c>
      <c r="G35" s="466"/>
      <c r="H35" s="466"/>
      <c r="I35" s="586">
        <f>F35+H35</f>
        <v>385646.18400000001</v>
      </c>
      <c r="J35" s="798">
        <v>389.4</v>
      </c>
      <c r="K35" s="799">
        <v>990.36</v>
      </c>
      <c r="L35" s="800">
        <f>K35*J35</f>
        <v>385646.18400000001</v>
      </c>
      <c r="M35" s="799"/>
      <c r="N35" s="800"/>
      <c r="O35" s="801">
        <f>L35+N35</f>
        <v>385646.18400000001</v>
      </c>
      <c r="P35" s="638">
        <f t="shared" ref="P35:P98" si="2">K35-T35</f>
        <v>0.36000000000001364</v>
      </c>
      <c r="Q35" s="512">
        <f t="shared" ref="Q35:Q98" si="3">M35-V35</f>
        <v>0</v>
      </c>
      <c r="R35" s="637">
        <f t="shared" si="1"/>
        <v>140.18400000000838</v>
      </c>
      <c r="S35" s="638">
        <v>389.4</v>
      </c>
      <c r="T35" s="512">
        <v>990</v>
      </c>
      <c r="U35" s="512">
        <f>T35*S35</f>
        <v>385506</v>
      </c>
      <c r="V35" s="512"/>
      <c r="W35" s="512"/>
      <c r="X35" s="668">
        <f>U35+W35</f>
        <v>385506</v>
      </c>
      <c r="Y35" s="638"/>
      <c r="Z35" s="512">
        <v>990</v>
      </c>
      <c r="AA35" s="512">
        <f>Z35*Y35</f>
        <v>0</v>
      </c>
      <c r="AB35" s="512"/>
      <c r="AC35" s="512"/>
      <c r="AD35" s="668">
        <f>AA35+AC35</f>
        <v>0</v>
      </c>
      <c r="AE35" s="740">
        <f t="shared" si="0"/>
        <v>0</v>
      </c>
      <c r="AF35" s="743">
        <v>990.36</v>
      </c>
      <c r="AG35" s="743">
        <f>AF35*AE35</f>
        <v>0</v>
      </c>
      <c r="AH35" s="743"/>
      <c r="AI35" s="743"/>
      <c r="AJ35" s="744">
        <f>AG35+AI35</f>
        <v>0</v>
      </c>
      <c r="AK35" s="410"/>
    </row>
    <row r="36" spans="1:38" s="230" customFormat="1" ht="15.75" x14ac:dyDescent="0.25">
      <c r="A36" s="947" t="s">
        <v>608</v>
      </c>
      <c r="B36" s="433" t="s">
        <v>154</v>
      </c>
      <c r="C36" s="562" t="s">
        <v>33</v>
      </c>
      <c r="D36" s="583">
        <v>0.34</v>
      </c>
      <c r="E36" s="462">
        <v>95478</v>
      </c>
      <c r="F36" s="464">
        <f>E36*D36</f>
        <v>32462.520000000004</v>
      </c>
      <c r="G36" s="464">
        <v>229000</v>
      </c>
      <c r="H36" s="464">
        <f>G36*D36</f>
        <v>77860</v>
      </c>
      <c r="I36" s="584">
        <f>F36+H36</f>
        <v>110322.52</v>
      </c>
      <c r="J36" s="797"/>
      <c r="K36" s="794">
        <v>95478</v>
      </c>
      <c r="L36" s="795">
        <f>K36*J36</f>
        <v>0</v>
      </c>
      <c r="M36" s="794">
        <v>229000</v>
      </c>
      <c r="N36" s="795">
        <f>M36*J36</f>
        <v>0</v>
      </c>
      <c r="O36" s="796">
        <f>L36+N36</f>
        <v>0</v>
      </c>
      <c r="P36" s="638">
        <f t="shared" si="2"/>
        <v>0</v>
      </c>
      <c r="Q36" s="512">
        <f t="shared" si="3"/>
        <v>0</v>
      </c>
      <c r="R36" s="637">
        <f t="shared" si="1"/>
        <v>0</v>
      </c>
      <c r="S36" s="633"/>
      <c r="T36" s="518">
        <v>95478</v>
      </c>
      <c r="U36" s="518">
        <f>T36*S36</f>
        <v>0</v>
      </c>
      <c r="V36" s="518">
        <v>229000</v>
      </c>
      <c r="W36" s="518">
        <f>V36*S36</f>
        <v>0</v>
      </c>
      <c r="X36" s="669">
        <f>U36+W36</f>
        <v>0</v>
      </c>
      <c r="Y36" s="633"/>
      <c r="Z36" s="513">
        <v>95478</v>
      </c>
      <c r="AA36" s="513">
        <f>Z36*Y36</f>
        <v>0</v>
      </c>
      <c r="AB36" s="513">
        <v>229000</v>
      </c>
      <c r="AC36" s="513">
        <f>AB36*Y36</f>
        <v>0</v>
      </c>
      <c r="AD36" s="667">
        <f>AA36+AC36</f>
        <v>0</v>
      </c>
      <c r="AE36" s="740">
        <f t="shared" si="0"/>
        <v>0.34</v>
      </c>
      <c r="AF36" s="745">
        <v>95478</v>
      </c>
      <c r="AG36" s="745">
        <f>AF36*AE36</f>
        <v>32462.520000000004</v>
      </c>
      <c r="AH36" s="745">
        <v>229000</v>
      </c>
      <c r="AI36" s="745">
        <f>AH36*AE36</f>
        <v>77860</v>
      </c>
      <c r="AJ36" s="746">
        <f>AG36+AI36</f>
        <v>110322.52</v>
      </c>
      <c r="AK36" s="409"/>
    </row>
    <row r="37" spans="1:38" s="221" customFormat="1" ht="15.75" x14ac:dyDescent="0.25">
      <c r="A37" s="947" t="s">
        <v>610</v>
      </c>
      <c r="B37" s="433" t="s">
        <v>155</v>
      </c>
      <c r="C37" s="562" t="s">
        <v>153</v>
      </c>
      <c r="D37" s="583">
        <v>389.4</v>
      </c>
      <c r="E37" s="462">
        <v>2711</v>
      </c>
      <c r="F37" s="464">
        <f>E37*D37</f>
        <v>1055663.3999999999</v>
      </c>
      <c r="G37" s="464">
        <v>6573</v>
      </c>
      <c r="H37" s="464">
        <f>G37*D37</f>
        <v>2559526.1999999997</v>
      </c>
      <c r="I37" s="584">
        <f>F37+H37</f>
        <v>3615189.5999999996</v>
      </c>
      <c r="J37" s="797">
        <v>389.4</v>
      </c>
      <c r="K37" s="794">
        <v>2711</v>
      </c>
      <c r="L37" s="795">
        <f>K37*J37</f>
        <v>1055663.3999999999</v>
      </c>
      <c r="M37" s="794">
        <v>6573</v>
      </c>
      <c r="N37" s="795">
        <f>M37*J37</f>
        <v>2559526.1999999997</v>
      </c>
      <c r="O37" s="796">
        <f>L37+N37</f>
        <v>3615189.5999999996</v>
      </c>
      <c r="P37" s="638">
        <f t="shared" si="2"/>
        <v>0</v>
      </c>
      <c r="Q37" s="512">
        <f t="shared" si="3"/>
        <v>0</v>
      </c>
      <c r="R37" s="637">
        <f t="shared" si="1"/>
        <v>0</v>
      </c>
      <c r="S37" s="633">
        <v>389.4</v>
      </c>
      <c r="T37" s="513">
        <v>2711</v>
      </c>
      <c r="U37" s="513">
        <f>T37*S37</f>
        <v>1055663.3999999999</v>
      </c>
      <c r="V37" s="513">
        <v>6573</v>
      </c>
      <c r="W37" s="513">
        <f>V37*S37</f>
        <v>2559526.1999999997</v>
      </c>
      <c r="X37" s="667">
        <f>U37+W37</f>
        <v>3615189.5999999996</v>
      </c>
      <c r="Y37" s="633"/>
      <c r="Z37" s="513">
        <v>2711</v>
      </c>
      <c r="AA37" s="513">
        <f>Z37*Y37</f>
        <v>0</v>
      </c>
      <c r="AB37" s="513">
        <v>6573</v>
      </c>
      <c r="AC37" s="513">
        <f>AB37*Y37</f>
        <v>0</v>
      </c>
      <c r="AD37" s="667">
        <f>AA37+AC37</f>
        <v>0</v>
      </c>
      <c r="AE37" s="740">
        <f t="shared" si="0"/>
        <v>0</v>
      </c>
      <c r="AF37" s="741">
        <v>2711</v>
      </c>
      <c r="AG37" s="741">
        <f>AF37*AE37</f>
        <v>0</v>
      </c>
      <c r="AH37" s="741">
        <v>6573</v>
      </c>
      <c r="AI37" s="741">
        <f>AH37*AE37</f>
        <v>0</v>
      </c>
      <c r="AJ37" s="742">
        <f>AG37+AI37</f>
        <v>0</v>
      </c>
      <c r="AK37" s="410"/>
    </row>
    <row r="38" spans="1:38" s="230" customFormat="1" ht="20.25" customHeight="1" x14ac:dyDescent="0.25">
      <c r="A38" s="947" t="s">
        <v>609</v>
      </c>
      <c r="B38" s="433" t="s">
        <v>156</v>
      </c>
      <c r="C38" s="564"/>
      <c r="D38" s="583"/>
      <c r="E38" s="461"/>
      <c r="F38" s="420"/>
      <c r="G38" s="421"/>
      <c r="H38" s="421"/>
      <c r="I38" s="584"/>
      <c r="J38" s="797"/>
      <c r="K38" s="794"/>
      <c r="L38" s="802"/>
      <c r="M38" s="794"/>
      <c r="N38" s="803"/>
      <c r="O38" s="796"/>
      <c r="P38" s="638">
        <f t="shared" si="2"/>
        <v>0</v>
      </c>
      <c r="Q38" s="512">
        <f t="shared" si="3"/>
        <v>0</v>
      </c>
      <c r="R38" s="637">
        <f t="shared" si="1"/>
        <v>0</v>
      </c>
      <c r="S38" s="633"/>
      <c r="T38" s="513"/>
      <c r="U38" s="513"/>
      <c r="V38" s="513"/>
      <c r="W38" s="513"/>
      <c r="X38" s="667"/>
      <c r="Y38" s="633"/>
      <c r="Z38" s="513"/>
      <c r="AA38" s="513"/>
      <c r="AB38" s="513"/>
      <c r="AC38" s="513"/>
      <c r="AD38" s="667"/>
      <c r="AE38" s="740">
        <f t="shared" si="0"/>
        <v>0</v>
      </c>
      <c r="AF38" s="741"/>
      <c r="AG38" s="741"/>
      <c r="AH38" s="741"/>
      <c r="AI38" s="741"/>
      <c r="AJ38" s="742"/>
      <c r="AK38" s="409"/>
      <c r="AL38" s="979"/>
    </row>
    <row r="39" spans="1:38" s="221" customFormat="1" ht="51" x14ac:dyDescent="0.25">
      <c r="A39" s="946" t="s">
        <v>615</v>
      </c>
      <c r="B39" s="431" t="s">
        <v>157</v>
      </c>
      <c r="C39" s="563" t="s">
        <v>153</v>
      </c>
      <c r="D39" s="585">
        <v>536</v>
      </c>
      <c r="E39" s="465">
        <v>4955</v>
      </c>
      <c r="F39" s="466">
        <f>E39*D39</f>
        <v>2655880</v>
      </c>
      <c r="G39" s="466">
        <v>4501</v>
      </c>
      <c r="H39" s="466">
        <f>G39*D39</f>
        <v>2412536</v>
      </c>
      <c r="I39" s="587">
        <f>F39+H39</f>
        <v>5068416</v>
      </c>
      <c r="J39" s="798">
        <v>428.8</v>
      </c>
      <c r="K39" s="799">
        <v>4955</v>
      </c>
      <c r="L39" s="800">
        <f>K39*J39</f>
        <v>2124704</v>
      </c>
      <c r="M39" s="799">
        <v>4501</v>
      </c>
      <c r="N39" s="800">
        <f>M39*J39</f>
        <v>1930028.8</v>
      </c>
      <c r="O39" s="804">
        <f>L39+N39</f>
        <v>4054732.7999999998</v>
      </c>
      <c r="P39" s="638">
        <f t="shared" si="2"/>
        <v>0</v>
      </c>
      <c r="Q39" s="512">
        <f t="shared" si="3"/>
        <v>0</v>
      </c>
      <c r="R39" s="637">
        <f t="shared" si="1"/>
        <v>0</v>
      </c>
      <c r="S39" s="638">
        <v>428.8</v>
      </c>
      <c r="T39" s="512">
        <v>4955</v>
      </c>
      <c r="U39" s="512">
        <f>T39*S39</f>
        <v>2124704</v>
      </c>
      <c r="V39" s="512">
        <v>4501</v>
      </c>
      <c r="W39" s="512">
        <f>V39*S39</f>
        <v>1930028.8</v>
      </c>
      <c r="X39" s="668">
        <f>U39+W39</f>
        <v>4054732.7999999998</v>
      </c>
      <c r="Y39" s="638">
        <v>96.96</v>
      </c>
      <c r="Z39" s="512">
        <v>4955</v>
      </c>
      <c r="AA39" s="512">
        <f>Z39*Y39</f>
        <v>480436.8</v>
      </c>
      <c r="AB39" s="512">
        <v>4501</v>
      </c>
      <c r="AC39" s="512">
        <f>AB39*Y39</f>
        <v>436416.95999999996</v>
      </c>
      <c r="AD39" s="668">
        <f>AA39+AC39</f>
        <v>916853.76000000001</v>
      </c>
      <c r="AE39" s="740">
        <f t="shared" si="0"/>
        <v>10.239999999999995</v>
      </c>
      <c r="AF39" s="743">
        <v>4955</v>
      </c>
      <c r="AG39" s="743">
        <f>AF39*AE39</f>
        <v>50739.199999999975</v>
      </c>
      <c r="AH39" s="743">
        <v>4501</v>
      </c>
      <c r="AI39" s="743">
        <f>AH39*AE39</f>
        <v>46090.239999999976</v>
      </c>
      <c r="AJ39" s="744">
        <f>AG39+AI39</f>
        <v>96829.439999999944</v>
      </c>
      <c r="AK39" s="410"/>
    </row>
    <row r="40" spans="1:38" s="409" customFormat="1" ht="15.75" x14ac:dyDescent="0.25">
      <c r="A40" s="946" t="s">
        <v>617</v>
      </c>
      <c r="B40" s="431" t="s">
        <v>158</v>
      </c>
      <c r="C40" s="563" t="s">
        <v>31</v>
      </c>
      <c r="D40" s="585">
        <v>2</v>
      </c>
      <c r="E40" s="465">
        <v>8577.880000000001</v>
      </c>
      <c r="F40" s="466">
        <f>E40*D40</f>
        <v>17155.760000000002</v>
      </c>
      <c r="G40" s="466">
        <v>4657.25</v>
      </c>
      <c r="H40" s="466">
        <f>G40*D40</f>
        <v>9314.5</v>
      </c>
      <c r="I40" s="587">
        <f>F40+H40</f>
        <v>26470.260000000002</v>
      </c>
      <c r="J40" s="798"/>
      <c r="K40" s="799">
        <v>8577.880000000001</v>
      </c>
      <c r="L40" s="800">
        <f>K40*J40</f>
        <v>0</v>
      </c>
      <c r="M40" s="799">
        <v>4657.25</v>
      </c>
      <c r="N40" s="800">
        <f>M40*J40</f>
        <v>0</v>
      </c>
      <c r="O40" s="804">
        <f>L40+N40</f>
        <v>0</v>
      </c>
      <c r="P40" s="638">
        <f t="shared" si="2"/>
        <v>0</v>
      </c>
      <c r="Q40" s="512">
        <f t="shared" si="3"/>
        <v>0</v>
      </c>
      <c r="R40" s="637">
        <f t="shared" si="1"/>
        <v>0</v>
      </c>
      <c r="S40" s="638"/>
      <c r="T40" s="519">
        <v>8577.880000000001</v>
      </c>
      <c r="U40" s="519">
        <f>T40*S40</f>
        <v>0</v>
      </c>
      <c r="V40" s="519">
        <v>4657.25</v>
      </c>
      <c r="W40" s="519">
        <f>V40*S40</f>
        <v>0</v>
      </c>
      <c r="X40" s="670">
        <f>U40+W40</f>
        <v>0</v>
      </c>
      <c r="Y40" s="638"/>
      <c r="Z40" s="512">
        <v>8577.880000000001</v>
      </c>
      <c r="AA40" s="512">
        <f>Z40*Y40</f>
        <v>0</v>
      </c>
      <c r="AB40" s="512">
        <v>4657.25</v>
      </c>
      <c r="AC40" s="512">
        <f>AB40*Y40</f>
        <v>0</v>
      </c>
      <c r="AD40" s="668">
        <f>AA40+AC40</f>
        <v>0</v>
      </c>
      <c r="AE40" s="740">
        <f t="shared" si="0"/>
        <v>2</v>
      </c>
      <c r="AF40" s="747">
        <v>8577.880000000001</v>
      </c>
      <c r="AG40" s="747">
        <f>AF40*AE40</f>
        <v>17155.760000000002</v>
      </c>
      <c r="AH40" s="747">
        <v>4657.25</v>
      </c>
      <c r="AI40" s="747">
        <f>AH40*AE40</f>
        <v>9314.5</v>
      </c>
      <c r="AJ40" s="748">
        <f>AG40+AI40</f>
        <v>26470.260000000002</v>
      </c>
    </row>
    <row r="41" spans="1:38" s="410" customFormat="1" ht="15.75" x14ac:dyDescent="0.25">
      <c r="A41" s="948" t="s">
        <v>612</v>
      </c>
      <c r="B41" s="433" t="s">
        <v>159</v>
      </c>
      <c r="C41" s="562"/>
      <c r="D41" s="583"/>
      <c r="E41" s="462"/>
      <c r="F41" s="464"/>
      <c r="G41" s="464"/>
      <c r="H41" s="464"/>
      <c r="I41" s="588"/>
      <c r="J41" s="797"/>
      <c r="K41" s="794"/>
      <c r="L41" s="795"/>
      <c r="M41" s="794"/>
      <c r="N41" s="795"/>
      <c r="O41" s="805"/>
      <c r="P41" s="638">
        <f t="shared" si="2"/>
        <v>0</v>
      </c>
      <c r="Q41" s="512">
        <f t="shared" si="3"/>
        <v>0</v>
      </c>
      <c r="R41" s="637">
        <f t="shared" si="1"/>
        <v>0</v>
      </c>
      <c r="S41" s="633"/>
      <c r="T41" s="518"/>
      <c r="U41" s="518"/>
      <c r="V41" s="518"/>
      <c r="W41" s="518"/>
      <c r="X41" s="669"/>
      <c r="Y41" s="633"/>
      <c r="Z41" s="513"/>
      <c r="AA41" s="513"/>
      <c r="AB41" s="513"/>
      <c r="AC41" s="513"/>
      <c r="AD41" s="667"/>
      <c r="AE41" s="740">
        <f t="shared" si="0"/>
        <v>0</v>
      </c>
      <c r="AF41" s="745"/>
      <c r="AG41" s="745"/>
      <c r="AH41" s="745"/>
      <c r="AI41" s="745"/>
      <c r="AJ41" s="746"/>
    </row>
    <row r="42" spans="1:38" s="410" customFormat="1" ht="15.75" x14ac:dyDescent="0.25">
      <c r="A42" s="948" t="s">
        <v>618</v>
      </c>
      <c r="B42" s="431" t="s">
        <v>160</v>
      </c>
      <c r="C42" s="563" t="s">
        <v>153</v>
      </c>
      <c r="D42" s="585">
        <v>301.39999999999998</v>
      </c>
      <c r="E42" s="465">
        <v>3957.0696000000007</v>
      </c>
      <c r="F42" s="466">
        <f t="shared" ref="F42:F49" si="4">E42*D42</f>
        <v>1192660.7774400001</v>
      </c>
      <c r="G42" s="466"/>
      <c r="H42" s="466"/>
      <c r="I42" s="587">
        <f t="shared" ref="I42:I49" si="5">F42+H42</f>
        <v>1192660.7774400001</v>
      </c>
      <c r="J42" s="798"/>
      <c r="K42" s="799">
        <v>3957.0696000000007</v>
      </c>
      <c r="L42" s="800">
        <f t="shared" ref="L42:L49" si="6">K42*J42</f>
        <v>0</v>
      </c>
      <c r="M42" s="799"/>
      <c r="N42" s="800"/>
      <c r="O42" s="804">
        <f t="shared" ref="O42:O49" si="7">L42+N42</f>
        <v>0</v>
      </c>
      <c r="P42" s="638">
        <f t="shared" si="2"/>
        <v>0</v>
      </c>
      <c r="Q42" s="512">
        <f t="shared" si="3"/>
        <v>0</v>
      </c>
      <c r="R42" s="637">
        <f t="shared" si="1"/>
        <v>0</v>
      </c>
      <c r="S42" s="638"/>
      <c r="T42" s="519">
        <v>3957.0696000000007</v>
      </c>
      <c r="U42" s="519">
        <f t="shared" ref="U42:U49" si="8">T42*S42</f>
        <v>0</v>
      </c>
      <c r="V42" s="519"/>
      <c r="W42" s="519"/>
      <c r="X42" s="670">
        <f t="shared" ref="X42:X49" si="9">U42+W42</f>
        <v>0</v>
      </c>
      <c r="Y42" s="638"/>
      <c r="Z42" s="512">
        <v>3957.0696000000007</v>
      </c>
      <c r="AA42" s="512">
        <f t="shared" ref="AA42:AA49" si="10">Z42*Y42</f>
        <v>0</v>
      </c>
      <c r="AB42" s="512"/>
      <c r="AC42" s="512"/>
      <c r="AD42" s="668">
        <f t="shared" ref="AD42:AD49" si="11">AA42+AC42</f>
        <v>0</v>
      </c>
      <c r="AE42" s="740">
        <f t="shared" si="0"/>
        <v>301.39999999999998</v>
      </c>
      <c r="AF42" s="747">
        <v>3957.0696000000007</v>
      </c>
      <c r="AG42" s="747">
        <f t="shared" ref="AG42:AG49" si="12">AF42*AE42</f>
        <v>1192660.7774400001</v>
      </c>
      <c r="AH42" s="747"/>
      <c r="AI42" s="747"/>
      <c r="AJ42" s="748">
        <f t="shared" ref="AJ42:AJ49" si="13">AG42+AI42</f>
        <v>1192660.7774400001</v>
      </c>
    </row>
    <row r="43" spans="1:38" s="410" customFormat="1" ht="15.75" x14ac:dyDescent="0.25">
      <c r="A43" s="948" t="s">
        <v>619</v>
      </c>
      <c r="B43" s="431" t="s">
        <v>161</v>
      </c>
      <c r="C43" s="563" t="s">
        <v>153</v>
      </c>
      <c r="D43" s="585">
        <v>168.8</v>
      </c>
      <c r="E43" s="465">
        <v>1131.7614000000001</v>
      </c>
      <c r="F43" s="466">
        <f t="shared" si="4"/>
        <v>191041.32432000001</v>
      </c>
      <c r="G43" s="466">
        <v>3051.3912000000005</v>
      </c>
      <c r="H43" s="466">
        <f>G43*D43</f>
        <v>515074.8345600001</v>
      </c>
      <c r="I43" s="587">
        <f t="shared" si="5"/>
        <v>706116.15888000012</v>
      </c>
      <c r="J43" s="798"/>
      <c r="K43" s="799">
        <v>1131.7614000000001</v>
      </c>
      <c r="L43" s="800">
        <f t="shared" si="6"/>
        <v>0</v>
      </c>
      <c r="M43" s="799">
        <v>3051.3912000000005</v>
      </c>
      <c r="N43" s="800">
        <f>M43*J43</f>
        <v>0</v>
      </c>
      <c r="O43" s="804">
        <f t="shared" si="7"/>
        <v>0</v>
      </c>
      <c r="P43" s="638">
        <f t="shared" si="2"/>
        <v>0</v>
      </c>
      <c r="Q43" s="512">
        <f t="shared" si="3"/>
        <v>0</v>
      </c>
      <c r="R43" s="637">
        <f t="shared" si="1"/>
        <v>0</v>
      </c>
      <c r="S43" s="638"/>
      <c r="T43" s="519">
        <v>1131.7614000000001</v>
      </c>
      <c r="U43" s="519">
        <f t="shared" si="8"/>
        <v>0</v>
      </c>
      <c r="V43" s="519">
        <v>3051.3912000000005</v>
      </c>
      <c r="W43" s="519">
        <f>V43*S43</f>
        <v>0</v>
      </c>
      <c r="X43" s="670">
        <f t="shared" si="9"/>
        <v>0</v>
      </c>
      <c r="Y43" s="638"/>
      <c r="Z43" s="512">
        <v>1131.7614000000001</v>
      </c>
      <c r="AA43" s="512">
        <f t="shared" si="10"/>
        <v>0</v>
      </c>
      <c r="AB43" s="512">
        <v>3051.3912000000005</v>
      </c>
      <c r="AC43" s="512">
        <f>AB43*Y43</f>
        <v>0</v>
      </c>
      <c r="AD43" s="668">
        <f t="shared" si="11"/>
        <v>0</v>
      </c>
      <c r="AE43" s="740">
        <f t="shared" si="0"/>
        <v>168.8</v>
      </c>
      <c r="AF43" s="747">
        <v>1131.7614000000001</v>
      </c>
      <c r="AG43" s="747">
        <f t="shared" si="12"/>
        <v>191041.32432000001</v>
      </c>
      <c r="AH43" s="747">
        <v>3051.3912000000005</v>
      </c>
      <c r="AI43" s="747">
        <f>AH43*AE43</f>
        <v>515074.8345600001</v>
      </c>
      <c r="AJ43" s="748">
        <f t="shared" si="13"/>
        <v>706116.15888000012</v>
      </c>
    </row>
    <row r="44" spans="1:38" s="410" customFormat="1" ht="15.75" x14ac:dyDescent="0.25">
      <c r="A44" s="948" t="s">
        <v>620</v>
      </c>
      <c r="B44" s="431" t="s">
        <v>162</v>
      </c>
      <c r="C44" s="563" t="s">
        <v>153</v>
      </c>
      <c r="D44" s="585">
        <v>111.8</v>
      </c>
      <c r="E44" s="465">
        <v>7888.9800000000014</v>
      </c>
      <c r="F44" s="466">
        <f t="shared" si="4"/>
        <v>881987.96400000015</v>
      </c>
      <c r="G44" s="466"/>
      <c r="H44" s="466"/>
      <c r="I44" s="587">
        <f t="shared" si="5"/>
        <v>881987.96400000015</v>
      </c>
      <c r="J44" s="798"/>
      <c r="K44" s="799">
        <v>7888.9800000000014</v>
      </c>
      <c r="L44" s="800">
        <f t="shared" si="6"/>
        <v>0</v>
      </c>
      <c r="M44" s="799"/>
      <c r="N44" s="800"/>
      <c r="O44" s="804">
        <f t="shared" si="7"/>
        <v>0</v>
      </c>
      <c r="P44" s="638">
        <f t="shared" si="2"/>
        <v>0</v>
      </c>
      <c r="Q44" s="512">
        <f t="shared" si="3"/>
        <v>0</v>
      </c>
      <c r="R44" s="637">
        <f t="shared" si="1"/>
        <v>0</v>
      </c>
      <c r="S44" s="638"/>
      <c r="T44" s="519">
        <v>7888.9800000000014</v>
      </c>
      <c r="U44" s="519">
        <f t="shared" si="8"/>
        <v>0</v>
      </c>
      <c r="V44" s="519"/>
      <c r="W44" s="519"/>
      <c r="X44" s="670">
        <f t="shared" si="9"/>
        <v>0</v>
      </c>
      <c r="Y44" s="638"/>
      <c r="Z44" s="512">
        <v>7888.9800000000014</v>
      </c>
      <c r="AA44" s="512">
        <f t="shared" si="10"/>
        <v>0</v>
      </c>
      <c r="AB44" s="512"/>
      <c r="AC44" s="512"/>
      <c r="AD44" s="668">
        <f t="shared" si="11"/>
        <v>0</v>
      </c>
      <c r="AE44" s="740">
        <f t="shared" si="0"/>
        <v>111.8</v>
      </c>
      <c r="AF44" s="747">
        <v>7888.9800000000014</v>
      </c>
      <c r="AG44" s="747">
        <f t="shared" si="12"/>
        <v>881987.96400000015</v>
      </c>
      <c r="AH44" s="747"/>
      <c r="AI44" s="747"/>
      <c r="AJ44" s="748">
        <f t="shared" si="13"/>
        <v>881987.96400000015</v>
      </c>
    </row>
    <row r="45" spans="1:38" s="410" customFormat="1" ht="25.5" x14ac:dyDescent="0.25">
      <c r="A45" s="948" t="s">
        <v>621</v>
      </c>
      <c r="B45" s="431" t="s">
        <v>163</v>
      </c>
      <c r="C45" s="563" t="s">
        <v>153</v>
      </c>
      <c r="D45" s="585">
        <v>206.75</v>
      </c>
      <c r="E45" s="465">
        <v>1134.7875000000001</v>
      </c>
      <c r="F45" s="466">
        <f t="shared" si="4"/>
        <v>234617.31562500002</v>
      </c>
      <c r="G45" s="466">
        <v>719.08980000000008</v>
      </c>
      <c r="H45" s="466">
        <f>G45*D45</f>
        <v>148671.81615000003</v>
      </c>
      <c r="I45" s="587">
        <f t="shared" si="5"/>
        <v>383289.13177500002</v>
      </c>
      <c r="J45" s="798"/>
      <c r="K45" s="799">
        <v>1134.7875000000001</v>
      </c>
      <c r="L45" s="800">
        <f t="shared" si="6"/>
        <v>0</v>
      </c>
      <c r="M45" s="799">
        <v>719.08980000000008</v>
      </c>
      <c r="N45" s="800">
        <f>M45*J45</f>
        <v>0</v>
      </c>
      <c r="O45" s="804">
        <f t="shared" si="7"/>
        <v>0</v>
      </c>
      <c r="P45" s="638">
        <f t="shared" si="2"/>
        <v>0</v>
      </c>
      <c r="Q45" s="512">
        <f t="shared" si="3"/>
        <v>0</v>
      </c>
      <c r="R45" s="637">
        <f t="shared" si="1"/>
        <v>0</v>
      </c>
      <c r="S45" s="638"/>
      <c r="T45" s="519">
        <v>1134.7875000000001</v>
      </c>
      <c r="U45" s="519">
        <f t="shared" si="8"/>
        <v>0</v>
      </c>
      <c r="V45" s="519">
        <v>719.08980000000008</v>
      </c>
      <c r="W45" s="519">
        <f>V45*S45</f>
        <v>0</v>
      </c>
      <c r="X45" s="670">
        <f t="shared" si="9"/>
        <v>0</v>
      </c>
      <c r="Y45" s="638"/>
      <c r="Z45" s="512">
        <v>1134.7875000000001</v>
      </c>
      <c r="AA45" s="512">
        <f t="shared" si="10"/>
        <v>0</v>
      </c>
      <c r="AB45" s="512">
        <v>719.08980000000008</v>
      </c>
      <c r="AC45" s="512">
        <f>AB45*Y45</f>
        <v>0</v>
      </c>
      <c r="AD45" s="668">
        <f t="shared" si="11"/>
        <v>0</v>
      </c>
      <c r="AE45" s="740">
        <f t="shared" si="0"/>
        <v>206.75</v>
      </c>
      <c r="AF45" s="747">
        <v>1134.7875000000001</v>
      </c>
      <c r="AG45" s="747">
        <f t="shared" si="12"/>
        <v>234617.31562500002</v>
      </c>
      <c r="AH45" s="747">
        <v>719.08980000000008</v>
      </c>
      <c r="AI45" s="747">
        <f>AH45*AE45</f>
        <v>148671.81615000003</v>
      </c>
      <c r="AJ45" s="748">
        <f t="shared" si="13"/>
        <v>383289.13177500002</v>
      </c>
    </row>
    <row r="46" spans="1:38" s="410" customFormat="1" ht="15.75" x14ac:dyDescent="0.25">
      <c r="A46" s="948" t="s">
        <v>622</v>
      </c>
      <c r="B46" s="431" t="s">
        <v>164</v>
      </c>
      <c r="C46" s="563" t="s">
        <v>153</v>
      </c>
      <c r="D46" s="585">
        <v>69.400000000000006</v>
      </c>
      <c r="E46" s="465">
        <v>888.18000000000006</v>
      </c>
      <c r="F46" s="466">
        <f t="shared" si="4"/>
        <v>61639.69200000001</v>
      </c>
      <c r="G46" s="466">
        <v>462.8</v>
      </c>
      <c r="H46" s="466">
        <f>G46*D46</f>
        <v>32118.320000000003</v>
      </c>
      <c r="I46" s="587">
        <f t="shared" si="5"/>
        <v>93758.012000000017</v>
      </c>
      <c r="J46" s="798"/>
      <c r="K46" s="799">
        <v>888.18000000000006</v>
      </c>
      <c r="L46" s="800">
        <f t="shared" si="6"/>
        <v>0</v>
      </c>
      <c r="M46" s="799">
        <v>462.8</v>
      </c>
      <c r="N46" s="800">
        <f>M46*J46</f>
        <v>0</v>
      </c>
      <c r="O46" s="804">
        <f t="shared" si="7"/>
        <v>0</v>
      </c>
      <c r="P46" s="638">
        <f t="shared" si="2"/>
        <v>0</v>
      </c>
      <c r="Q46" s="512">
        <f t="shared" si="3"/>
        <v>0</v>
      </c>
      <c r="R46" s="637">
        <f t="shared" si="1"/>
        <v>0</v>
      </c>
      <c r="S46" s="638"/>
      <c r="T46" s="519">
        <v>888.18000000000006</v>
      </c>
      <c r="U46" s="519">
        <f t="shared" si="8"/>
        <v>0</v>
      </c>
      <c r="V46" s="519">
        <v>462.8</v>
      </c>
      <c r="W46" s="519">
        <f>V46*S46</f>
        <v>0</v>
      </c>
      <c r="X46" s="670">
        <f t="shared" si="9"/>
        <v>0</v>
      </c>
      <c r="Y46" s="638"/>
      <c r="Z46" s="512">
        <v>888.18000000000006</v>
      </c>
      <c r="AA46" s="512">
        <f t="shared" si="10"/>
        <v>0</v>
      </c>
      <c r="AB46" s="512">
        <v>462.8</v>
      </c>
      <c r="AC46" s="512">
        <f>AB46*Y46</f>
        <v>0</v>
      </c>
      <c r="AD46" s="668">
        <f t="shared" si="11"/>
        <v>0</v>
      </c>
      <c r="AE46" s="740">
        <f t="shared" si="0"/>
        <v>69.400000000000006</v>
      </c>
      <c r="AF46" s="747">
        <v>888.18000000000006</v>
      </c>
      <c r="AG46" s="747">
        <f t="shared" si="12"/>
        <v>61639.69200000001</v>
      </c>
      <c r="AH46" s="747">
        <v>462.8</v>
      </c>
      <c r="AI46" s="747">
        <f>AH46*AE46</f>
        <v>32118.320000000003</v>
      </c>
      <c r="AJ46" s="748">
        <f t="shared" si="13"/>
        <v>93758.012000000017</v>
      </c>
    </row>
    <row r="47" spans="1:38" s="410" customFormat="1" ht="15.75" x14ac:dyDescent="0.25">
      <c r="A47" s="948" t="s">
        <v>623</v>
      </c>
      <c r="B47" s="431" t="s">
        <v>165</v>
      </c>
      <c r="C47" s="563" t="s">
        <v>153</v>
      </c>
      <c r="D47" s="585">
        <v>69.400000000000006</v>
      </c>
      <c r="E47" s="465">
        <v>1277.25</v>
      </c>
      <c r="F47" s="466">
        <f t="shared" si="4"/>
        <v>88641.150000000009</v>
      </c>
      <c r="G47" s="466">
        <v>397.78700000000003</v>
      </c>
      <c r="H47" s="466">
        <f>G47*D47</f>
        <v>27606.417800000003</v>
      </c>
      <c r="I47" s="587">
        <f t="shared" si="5"/>
        <v>116247.56780000002</v>
      </c>
      <c r="J47" s="798"/>
      <c r="K47" s="799">
        <v>1277.25</v>
      </c>
      <c r="L47" s="800">
        <f t="shared" si="6"/>
        <v>0</v>
      </c>
      <c r="M47" s="799">
        <v>397.78700000000003</v>
      </c>
      <c r="N47" s="800">
        <f>M47*J47</f>
        <v>0</v>
      </c>
      <c r="O47" s="804">
        <f t="shared" si="7"/>
        <v>0</v>
      </c>
      <c r="P47" s="638">
        <f t="shared" si="2"/>
        <v>0</v>
      </c>
      <c r="Q47" s="512">
        <f t="shared" si="3"/>
        <v>0</v>
      </c>
      <c r="R47" s="637">
        <f t="shared" si="1"/>
        <v>0</v>
      </c>
      <c r="S47" s="638"/>
      <c r="T47" s="519">
        <v>1277.25</v>
      </c>
      <c r="U47" s="519">
        <f t="shared" si="8"/>
        <v>0</v>
      </c>
      <c r="V47" s="519">
        <v>397.78700000000003</v>
      </c>
      <c r="W47" s="519">
        <f>V47*S47</f>
        <v>0</v>
      </c>
      <c r="X47" s="670">
        <f t="shared" si="9"/>
        <v>0</v>
      </c>
      <c r="Y47" s="638"/>
      <c r="Z47" s="512">
        <v>1277.25</v>
      </c>
      <c r="AA47" s="512">
        <f t="shared" si="10"/>
        <v>0</v>
      </c>
      <c r="AB47" s="512">
        <v>397.78700000000003</v>
      </c>
      <c r="AC47" s="512">
        <f>AB47*Y47</f>
        <v>0</v>
      </c>
      <c r="AD47" s="668">
        <f t="shared" si="11"/>
        <v>0</v>
      </c>
      <c r="AE47" s="740">
        <f t="shared" si="0"/>
        <v>69.400000000000006</v>
      </c>
      <c r="AF47" s="747">
        <v>1277.25</v>
      </c>
      <c r="AG47" s="747">
        <f t="shared" si="12"/>
        <v>88641.150000000009</v>
      </c>
      <c r="AH47" s="747">
        <v>397.78700000000003</v>
      </c>
      <c r="AI47" s="747">
        <f>AH47*AE47</f>
        <v>27606.417800000003</v>
      </c>
      <c r="AJ47" s="748">
        <f t="shared" si="13"/>
        <v>116247.56780000002</v>
      </c>
    </row>
    <row r="48" spans="1:38" s="410" customFormat="1" ht="15.75" x14ac:dyDescent="0.25">
      <c r="A48" s="948" t="s">
        <v>624</v>
      </c>
      <c r="B48" s="431" t="s">
        <v>166</v>
      </c>
      <c r="C48" s="563" t="s">
        <v>153</v>
      </c>
      <c r="D48" s="585">
        <f>69.4*2</f>
        <v>138.80000000000001</v>
      </c>
      <c r="E48" s="465">
        <v>635.48100000000011</v>
      </c>
      <c r="F48" s="466">
        <f t="shared" si="4"/>
        <v>88204.762800000026</v>
      </c>
      <c r="G48" s="466">
        <v>740.96879999999999</v>
      </c>
      <c r="H48" s="466">
        <f>G48*D48</f>
        <v>102846.46944</v>
      </c>
      <c r="I48" s="587">
        <f t="shared" si="5"/>
        <v>191051.23224000004</v>
      </c>
      <c r="J48" s="798"/>
      <c r="K48" s="799">
        <v>635.48100000000011</v>
      </c>
      <c r="L48" s="800">
        <f t="shared" si="6"/>
        <v>0</v>
      </c>
      <c r="M48" s="799">
        <v>740.96879999999999</v>
      </c>
      <c r="N48" s="800">
        <f>M48*J48</f>
        <v>0</v>
      </c>
      <c r="O48" s="804">
        <f t="shared" si="7"/>
        <v>0</v>
      </c>
      <c r="P48" s="638">
        <f t="shared" si="2"/>
        <v>0</v>
      </c>
      <c r="Q48" s="512">
        <f t="shared" si="3"/>
        <v>0</v>
      </c>
      <c r="R48" s="637">
        <f t="shared" si="1"/>
        <v>0</v>
      </c>
      <c r="S48" s="638"/>
      <c r="T48" s="519">
        <v>635.48100000000011</v>
      </c>
      <c r="U48" s="519">
        <f t="shared" si="8"/>
        <v>0</v>
      </c>
      <c r="V48" s="519">
        <v>740.96879999999999</v>
      </c>
      <c r="W48" s="519">
        <f>V48*S48</f>
        <v>0</v>
      </c>
      <c r="X48" s="670">
        <f t="shared" si="9"/>
        <v>0</v>
      </c>
      <c r="Y48" s="638"/>
      <c r="Z48" s="512">
        <v>635.48100000000011</v>
      </c>
      <c r="AA48" s="512">
        <f t="shared" si="10"/>
        <v>0</v>
      </c>
      <c r="AB48" s="512">
        <v>740.96879999999999</v>
      </c>
      <c r="AC48" s="512">
        <f>AB48*Y48</f>
        <v>0</v>
      </c>
      <c r="AD48" s="668">
        <f t="shared" si="11"/>
        <v>0</v>
      </c>
      <c r="AE48" s="740">
        <f t="shared" si="0"/>
        <v>138.80000000000001</v>
      </c>
      <c r="AF48" s="747">
        <v>635.48100000000011</v>
      </c>
      <c r="AG48" s="747">
        <f t="shared" si="12"/>
        <v>88204.762800000026</v>
      </c>
      <c r="AH48" s="747">
        <v>740.96879999999999</v>
      </c>
      <c r="AI48" s="747">
        <f>AH48*AE48</f>
        <v>102846.46944</v>
      </c>
      <c r="AJ48" s="748">
        <f t="shared" si="13"/>
        <v>191051.23224000004</v>
      </c>
    </row>
    <row r="49" spans="1:37" s="410" customFormat="1" ht="15.75" x14ac:dyDescent="0.25">
      <c r="A49" s="948" t="s">
        <v>625</v>
      </c>
      <c r="B49" s="431" t="s">
        <v>167</v>
      </c>
      <c r="C49" s="563" t="s">
        <v>153</v>
      </c>
      <c r="D49" s="585">
        <f>69.4*2</f>
        <v>138.80000000000001</v>
      </c>
      <c r="E49" s="465">
        <v>75.652500000000018</v>
      </c>
      <c r="F49" s="466">
        <f t="shared" si="4"/>
        <v>10500.567000000003</v>
      </c>
      <c r="G49" s="466">
        <v>42.299400000000006</v>
      </c>
      <c r="H49" s="466">
        <f>G49*D49</f>
        <v>5871.1567200000009</v>
      </c>
      <c r="I49" s="587">
        <f t="shared" si="5"/>
        <v>16371.723720000004</v>
      </c>
      <c r="J49" s="798"/>
      <c r="K49" s="799">
        <v>75.652500000000018</v>
      </c>
      <c r="L49" s="800">
        <f t="shared" si="6"/>
        <v>0</v>
      </c>
      <c r="M49" s="799">
        <v>42.299400000000006</v>
      </c>
      <c r="N49" s="800">
        <f>M49*J49</f>
        <v>0</v>
      </c>
      <c r="O49" s="804">
        <f t="shared" si="7"/>
        <v>0</v>
      </c>
      <c r="P49" s="638">
        <f t="shared" si="2"/>
        <v>0</v>
      </c>
      <c r="Q49" s="512">
        <f t="shared" si="3"/>
        <v>0</v>
      </c>
      <c r="R49" s="637">
        <f t="shared" si="1"/>
        <v>0</v>
      </c>
      <c r="S49" s="638"/>
      <c r="T49" s="519">
        <v>75.652500000000018</v>
      </c>
      <c r="U49" s="519">
        <f t="shared" si="8"/>
        <v>0</v>
      </c>
      <c r="V49" s="519">
        <v>42.299400000000006</v>
      </c>
      <c r="W49" s="519">
        <f>V49*S49</f>
        <v>0</v>
      </c>
      <c r="X49" s="670">
        <f t="shared" si="9"/>
        <v>0</v>
      </c>
      <c r="Y49" s="638"/>
      <c r="Z49" s="512">
        <v>75.652500000000018</v>
      </c>
      <c r="AA49" s="512">
        <f t="shared" si="10"/>
        <v>0</v>
      </c>
      <c r="AB49" s="512">
        <v>42.299400000000006</v>
      </c>
      <c r="AC49" s="512">
        <f>AB49*Y49</f>
        <v>0</v>
      </c>
      <c r="AD49" s="668">
        <f t="shared" si="11"/>
        <v>0</v>
      </c>
      <c r="AE49" s="740">
        <f t="shared" si="0"/>
        <v>138.80000000000001</v>
      </c>
      <c r="AF49" s="747">
        <v>75.652500000000018</v>
      </c>
      <c r="AG49" s="747">
        <f t="shared" si="12"/>
        <v>10500.567000000003</v>
      </c>
      <c r="AH49" s="747">
        <v>42.299400000000006</v>
      </c>
      <c r="AI49" s="747">
        <f>AH49*AE49</f>
        <v>5871.1567200000009</v>
      </c>
      <c r="AJ49" s="748">
        <f t="shared" si="13"/>
        <v>16371.723720000004</v>
      </c>
    </row>
    <row r="50" spans="1:37" s="221" customFormat="1" ht="15.75" x14ac:dyDescent="0.25">
      <c r="A50" s="946" t="s">
        <v>611</v>
      </c>
      <c r="B50" s="433" t="s">
        <v>168</v>
      </c>
      <c r="C50" s="563"/>
      <c r="D50" s="585"/>
      <c r="E50" s="418"/>
      <c r="F50" s="419"/>
      <c r="G50" s="419"/>
      <c r="H50" s="419"/>
      <c r="I50" s="586"/>
      <c r="J50" s="798"/>
      <c r="K50" s="799"/>
      <c r="L50" s="806"/>
      <c r="M50" s="799"/>
      <c r="N50" s="806"/>
      <c r="O50" s="801"/>
      <c r="P50" s="638">
        <f t="shared" si="2"/>
        <v>0</v>
      </c>
      <c r="Q50" s="512">
        <f t="shared" si="3"/>
        <v>0</v>
      </c>
      <c r="R50" s="637">
        <f t="shared" si="1"/>
        <v>0</v>
      </c>
      <c r="S50" s="638"/>
      <c r="T50" s="512"/>
      <c r="U50" s="512"/>
      <c r="V50" s="512"/>
      <c r="W50" s="512"/>
      <c r="X50" s="668"/>
      <c r="Y50" s="638"/>
      <c r="Z50" s="512"/>
      <c r="AA50" s="512"/>
      <c r="AB50" s="512"/>
      <c r="AC50" s="512"/>
      <c r="AD50" s="668"/>
      <c r="AE50" s="740">
        <f t="shared" si="0"/>
        <v>0</v>
      </c>
      <c r="AF50" s="743"/>
      <c r="AG50" s="743"/>
      <c r="AH50" s="743"/>
      <c r="AI50" s="743"/>
      <c r="AJ50" s="744"/>
      <c r="AK50" s="410"/>
    </row>
    <row r="51" spans="1:37" s="221" customFormat="1" ht="17.45" customHeight="1" x14ac:dyDescent="0.25">
      <c r="A51" s="946" t="s">
        <v>626</v>
      </c>
      <c r="B51" s="431" t="s">
        <v>169</v>
      </c>
      <c r="C51" s="563" t="s">
        <v>153</v>
      </c>
      <c r="D51" s="585">
        <v>352.5</v>
      </c>
      <c r="E51" s="465">
        <v>378.26249999999999</v>
      </c>
      <c r="F51" s="466">
        <f t="shared" ref="F51:F72" si="14">E51*D51</f>
        <v>133337.53125</v>
      </c>
      <c r="G51" s="466">
        <v>72.930000000000007</v>
      </c>
      <c r="H51" s="466">
        <f t="shared" ref="H51:H72" si="15">G51*D51</f>
        <v>25707.825000000001</v>
      </c>
      <c r="I51" s="587">
        <f t="shared" ref="I51:I72" si="16">F51+H51</f>
        <v>159045.35625000001</v>
      </c>
      <c r="J51" s="798">
        <v>352.5</v>
      </c>
      <c r="K51" s="799">
        <v>378.26249999999999</v>
      </c>
      <c r="L51" s="800">
        <f t="shared" ref="L51:L72" si="17">K51*J51</f>
        <v>133337.53125</v>
      </c>
      <c r="M51" s="799">
        <v>72.930000000000007</v>
      </c>
      <c r="N51" s="800">
        <f t="shared" ref="N51:N72" si="18">M51*J51</f>
        <v>25707.825000000001</v>
      </c>
      <c r="O51" s="804">
        <f t="shared" ref="O51:O72" si="19">L51+N51</f>
        <v>159045.35625000001</v>
      </c>
      <c r="P51" s="638">
        <f t="shared" si="2"/>
        <v>0.26249999999998863</v>
      </c>
      <c r="Q51" s="512">
        <f t="shared" si="3"/>
        <v>0</v>
      </c>
      <c r="R51" s="637">
        <f t="shared" si="1"/>
        <v>92.53125</v>
      </c>
      <c r="S51" s="638">
        <v>352.5</v>
      </c>
      <c r="T51" s="512">
        <v>378</v>
      </c>
      <c r="U51" s="512">
        <f t="shared" ref="U51:U72" si="20">T51*S51</f>
        <v>133245</v>
      </c>
      <c r="V51" s="512">
        <v>72.930000000000007</v>
      </c>
      <c r="W51" s="512">
        <f>ROUND((V51*S51),2)</f>
        <v>25707.83</v>
      </c>
      <c r="X51" s="668">
        <f t="shared" ref="X51:X72" si="21">U51+W51</f>
        <v>158952.83000000002</v>
      </c>
      <c r="Y51" s="638"/>
      <c r="Z51" s="512">
        <v>378</v>
      </c>
      <c r="AA51" s="512">
        <f t="shared" ref="AA51:AA72" si="22">Z51*Y51</f>
        <v>0</v>
      </c>
      <c r="AB51" s="512">
        <v>72.930000000000007</v>
      </c>
      <c r="AC51" s="512">
        <f>ROUND((AB51*Y51),2)</f>
        <v>0</v>
      </c>
      <c r="AD51" s="668">
        <f t="shared" ref="AD51:AD72" si="23">AA51+AC51</f>
        <v>0</v>
      </c>
      <c r="AE51" s="740">
        <f t="shared" si="0"/>
        <v>0</v>
      </c>
      <c r="AF51" s="743">
        <v>378.26249999999999</v>
      </c>
      <c r="AG51" s="743">
        <f t="shared" ref="AG51:AG72" si="24">AF51*AE51</f>
        <v>0</v>
      </c>
      <c r="AH51" s="743">
        <v>72.930000000000007</v>
      </c>
      <c r="AI51" s="743">
        <f t="shared" ref="AI51:AI72" si="25">AH51*AE51</f>
        <v>0</v>
      </c>
      <c r="AJ51" s="744">
        <f t="shared" ref="AJ51:AJ72" si="26">AG51+AI51</f>
        <v>0</v>
      </c>
      <c r="AK51" s="410"/>
    </row>
    <row r="52" spans="1:37" s="221" customFormat="1" ht="15.75" x14ac:dyDescent="0.25">
      <c r="A52" s="946" t="s">
        <v>627</v>
      </c>
      <c r="B52" s="431" t="s">
        <v>170</v>
      </c>
      <c r="C52" s="563" t="s">
        <v>171</v>
      </c>
      <c r="D52" s="585">
        <v>7.87</v>
      </c>
      <c r="E52" s="465">
        <v>13208</v>
      </c>
      <c r="F52" s="466">
        <f t="shared" si="14"/>
        <v>103946.96</v>
      </c>
      <c r="G52" s="466">
        <v>14998</v>
      </c>
      <c r="H52" s="466">
        <f t="shared" si="15"/>
        <v>118034.26</v>
      </c>
      <c r="I52" s="587">
        <f t="shared" si="16"/>
        <v>221981.22</v>
      </c>
      <c r="J52" s="798">
        <v>7.87</v>
      </c>
      <c r="K52" s="799">
        <v>13208</v>
      </c>
      <c r="L52" s="800">
        <f t="shared" si="17"/>
        <v>103946.96</v>
      </c>
      <c r="M52" s="799">
        <v>14998</v>
      </c>
      <c r="N52" s="800">
        <f t="shared" si="18"/>
        <v>118034.26</v>
      </c>
      <c r="O52" s="804">
        <f t="shared" si="19"/>
        <v>221981.22</v>
      </c>
      <c r="P52" s="638">
        <f t="shared" si="2"/>
        <v>0</v>
      </c>
      <c r="Q52" s="512">
        <f t="shared" si="3"/>
        <v>0</v>
      </c>
      <c r="R52" s="637">
        <f t="shared" si="1"/>
        <v>0</v>
      </c>
      <c r="S52" s="638">
        <v>7.87</v>
      </c>
      <c r="T52" s="512">
        <v>13208</v>
      </c>
      <c r="U52" s="512">
        <f t="shared" si="20"/>
        <v>103946.96</v>
      </c>
      <c r="V52" s="512">
        <v>14998</v>
      </c>
      <c r="W52" s="512">
        <f t="shared" ref="W52:W72" si="27">V52*S52</f>
        <v>118034.26</v>
      </c>
      <c r="X52" s="668">
        <f t="shared" si="21"/>
        <v>221981.22</v>
      </c>
      <c r="Y52" s="638"/>
      <c r="Z52" s="512">
        <v>13208</v>
      </c>
      <c r="AA52" s="512">
        <f t="shared" si="22"/>
        <v>0</v>
      </c>
      <c r="AB52" s="512">
        <v>14998</v>
      </c>
      <c r="AC52" s="512">
        <f t="shared" ref="AC52:AC72" si="28">AB52*Y52</f>
        <v>0</v>
      </c>
      <c r="AD52" s="668">
        <f t="shared" si="23"/>
        <v>0</v>
      </c>
      <c r="AE52" s="740">
        <f t="shared" si="0"/>
        <v>0</v>
      </c>
      <c r="AF52" s="743">
        <v>13208</v>
      </c>
      <c r="AG52" s="743">
        <f t="shared" si="24"/>
        <v>0</v>
      </c>
      <c r="AH52" s="743">
        <v>14998</v>
      </c>
      <c r="AI52" s="743">
        <f t="shared" si="25"/>
        <v>0</v>
      </c>
      <c r="AJ52" s="744">
        <f t="shared" si="26"/>
        <v>0</v>
      </c>
      <c r="AK52" s="410"/>
    </row>
    <row r="53" spans="1:37" s="410" customFormat="1" ht="15.75" x14ac:dyDescent="0.25">
      <c r="A53" s="948" t="s">
        <v>628</v>
      </c>
      <c r="B53" s="431" t="s">
        <v>172</v>
      </c>
      <c r="C53" s="563" t="s">
        <v>153</v>
      </c>
      <c r="D53" s="585">
        <v>187.8</v>
      </c>
      <c r="E53" s="465">
        <v>4772</v>
      </c>
      <c r="F53" s="466">
        <f t="shared" si="14"/>
        <v>896181.60000000009</v>
      </c>
      <c r="G53" s="466">
        <v>2131</v>
      </c>
      <c r="H53" s="466">
        <f t="shared" si="15"/>
        <v>400201.80000000005</v>
      </c>
      <c r="I53" s="587">
        <f t="shared" si="16"/>
        <v>1296383.4000000001</v>
      </c>
      <c r="J53" s="798"/>
      <c r="K53" s="799">
        <v>4772</v>
      </c>
      <c r="L53" s="800">
        <f t="shared" si="17"/>
        <v>0</v>
      </c>
      <c r="M53" s="799">
        <v>2131</v>
      </c>
      <c r="N53" s="800">
        <f t="shared" si="18"/>
        <v>0</v>
      </c>
      <c r="O53" s="804">
        <f t="shared" si="19"/>
        <v>0</v>
      </c>
      <c r="P53" s="638">
        <f t="shared" si="2"/>
        <v>0</v>
      </c>
      <c r="Q53" s="512">
        <f t="shared" si="3"/>
        <v>0</v>
      </c>
      <c r="R53" s="637">
        <f t="shared" si="1"/>
        <v>0</v>
      </c>
      <c r="S53" s="638"/>
      <c r="T53" s="519">
        <v>4772</v>
      </c>
      <c r="U53" s="519">
        <f t="shared" si="20"/>
        <v>0</v>
      </c>
      <c r="V53" s="519">
        <v>2131</v>
      </c>
      <c r="W53" s="519">
        <f t="shared" si="27"/>
        <v>0</v>
      </c>
      <c r="X53" s="670">
        <f t="shared" si="21"/>
        <v>0</v>
      </c>
      <c r="Y53" s="638"/>
      <c r="Z53" s="512">
        <v>4772</v>
      </c>
      <c r="AA53" s="512">
        <f t="shared" si="22"/>
        <v>0</v>
      </c>
      <c r="AB53" s="512">
        <v>2131</v>
      </c>
      <c r="AC53" s="512">
        <f t="shared" si="28"/>
        <v>0</v>
      </c>
      <c r="AD53" s="668">
        <f t="shared" si="23"/>
        <v>0</v>
      </c>
      <c r="AE53" s="740">
        <f t="shared" si="0"/>
        <v>187.8</v>
      </c>
      <c r="AF53" s="747">
        <v>4772</v>
      </c>
      <c r="AG53" s="747">
        <f t="shared" si="24"/>
        <v>896181.60000000009</v>
      </c>
      <c r="AH53" s="747">
        <v>2131</v>
      </c>
      <c r="AI53" s="747">
        <f t="shared" si="25"/>
        <v>400201.80000000005</v>
      </c>
      <c r="AJ53" s="748">
        <f t="shared" si="26"/>
        <v>1296383.4000000001</v>
      </c>
    </row>
    <row r="54" spans="1:37" s="410" customFormat="1" ht="15.75" x14ac:dyDescent="0.25">
      <c r="A54" s="948" t="s">
        <v>629</v>
      </c>
      <c r="B54" s="431" t="s">
        <v>173</v>
      </c>
      <c r="C54" s="563" t="s">
        <v>153</v>
      </c>
      <c r="D54" s="585">
        <v>332.1</v>
      </c>
      <c r="E54" s="465">
        <v>2629</v>
      </c>
      <c r="F54" s="466">
        <f t="shared" si="14"/>
        <v>873090.9</v>
      </c>
      <c r="G54" s="466">
        <v>3034</v>
      </c>
      <c r="H54" s="466">
        <f t="shared" si="15"/>
        <v>1007591.4</v>
      </c>
      <c r="I54" s="587">
        <f t="shared" si="16"/>
        <v>1880682.3</v>
      </c>
      <c r="J54" s="798"/>
      <c r="K54" s="799">
        <v>2629</v>
      </c>
      <c r="L54" s="800">
        <f t="shared" si="17"/>
        <v>0</v>
      </c>
      <c r="M54" s="799">
        <v>3034</v>
      </c>
      <c r="N54" s="800">
        <f t="shared" si="18"/>
        <v>0</v>
      </c>
      <c r="O54" s="804">
        <f t="shared" si="19"/>
        <v>0</v>
      </c>
      <c r="P54" s="638">
        <f t="shared" si="2"/>
        <v>0</v>
      </c>
      <c r="Q54" s="512">
        <f t="shared" si="3"/>
        <v>0</v>
      </c>
      <c r="R54" s="637">
        <f t="shared" si="1"/>
        <v>0</v>
      </c>
      <c r="S54" s="638"/>
      <c r="T54" s="519">
        <v>2629</v>
      </c>
      <c r="U54" s="519">
        <f t="shared" si="20"/>
        <v>0</v>
      </c>
      <c r="V54" s="519">
        <v>3034</v>
      </c>
      <c r="W54" s="519">
        <f t="shared" si="27"/>
        <v>0</v>
      </c>
      <c r="X54" s="670">
        <f t="shared" si="21"/>
        <v>0</v>
      </c>
      <c r="Y54" s="638"/>
      <c r="Z54" s="512">
        <v>2629</v>
      </c>
      <c r="AA54" s="512">
        <f t="shared" si="22"/>
        <v>0</v>
      </c>
      <c r="AB54" s="512">
        <v>3034</v>
      </c>
      <c r="AC54" s="512">
        <f t="shared" si="28"/>
        <v>0</v>
      </c>
      <c r="AD54" s="668">
        <f t="shared" si="23"/>
        <v>0</v>
      </c>
      <c r="AE54" s="740">
        <f t="shared" si="0"/>
        <v>332.1</v>
      </c>
      <c r="AF54" s="747">
        <v>2629</v>
      </c>
      <c r="AG54" s="747">
        <f t="shared" si="24"/>
        <v>873090.9</v>
      </c>
      <c r="AH54" s="747">
        <v>3034</v>
      </c>
      <c r="AI54" s="747">
        <f t="shared" si="25"/>
        <v>1007591.4</v>
      </c>
      <c r="AJ54" s="748">
        <f t="shared" si="26"/>
        <v>1880682.3</v>
      </c>
    </row>
    <row r="55" spans="1:37" s="410" customFormat="1" ht="15.75" x14ac:dyDescent="0.25">
      <c r="A55" s="948" t="s">
        <v>630</v>
      </c>
      <c r="B55" s="431" t="s">
        <v>174</v>
      </c>
      <c r="C55" s="563" t="s">
        <v>153</v>
      </c>
      <c r="D55" s="585">
        <v>121.8</v>
      </c>
      <c r="E55" s="465">
        <v>708.10739999999998</v>
      </c>
      <c r="F55" s="466">
        <f t="shared" si="14"/>
        <v>86247.481319999992</v>
      </c>
      <c r="G55" s="466">
        <v>2641.5246000000002</v>
      </c>
      <c r="H55" s="466">
        <f t="shared" si="15"/>
        <v>321737.69628000003</v>
      </c>
      <c r="I55" s="587">
        <f t="shared" si="16"/>
        <v>407985.17760000005</v>
      </c>
      <c r="J55" s="798"/>
      <c r="K55" s="799">
        <v>708.10739999999998</v>
      </c>
      <c r="L55" s="800">
        <f t="shared" si="17"/>
        <v>0</v>
      </c>
      <c r="M55" s="799">
        <v>2641.5246000000002</v>
      </c>
      <c r="N55" s="800">
        <f t="shared" si="18"/>
        <v>0</v>
      </c>
      <c r="O55" s="804">
        <f t="shared" si="19"/>
        <v>0</v>
      </c>
      <c r="P55" s="638">
        <f t="shared" si="2"/>
        <v>0</v>
      </c>
      <c r="Q55" s="512">
        <f t="shared" si="3"/>
        <v>0</v>
      </c>
      <c r="R55" s="637">
        <f t="shared" si="1"/>
        <v>0</v>
      </c>
      <c r="S55" s="638"/>
      <c r="T55" s="519">
        <v>708.10739999999998</v>
      </c>
      <c r="U55" s="519">
        <f t="shared" si="20"/>
        <v>0</v>
      </c>
      <c r="V55" s="519">
        <v>2641.5246000000002</v>
      </c>
      <c r="W55" s="519">
        <f t="shared" si="27"/>
        <v>0</v>
      </c>
      <c r="X55" s="670">
        <f t="shared" si="21"/>
        <v>0</v>
      </c>
      <c r="Y55" s="638"/>
      <c r="Z55" s="512">
        <v>708.10739999999998</v>
      </c>
      <c r="AA55" s="512">
        <f t="shared" si="22"/>
        <v>0</v>
      </c>
      <c r="AB55" s="512">
        <v>2641.5246000000002</v>
      </c>
      <c r="AC55" s="512">
        <f t="shared" si="28"/>
        <v>0</v>
      </c>
      <c r="AD55" s="668">
        <f t="shared" si="23"/>
        <v>0</v>
      </c>
      <c r="AE55" s="740">
        <f t="shared" si="0"/>
        <v>121.8</v>
      </c>
      <c r="AF55" s="747">
        <v>708.10739999999998</v>
      </c>
      <c r="AG55" s="747">
        <f t="shared" si="24"/>
        <v>86247.481319999992</v>
      </c>
      <c r="AH55" s="747">
        <v>2641.5246000000002</v>
      </c>
      <c r="AI55" s="747">
        <f t="shared" si="25"/>
        <v>321737.69628000003</v>
      </c>
      <c r="AJ55" s="748">
        <f t="shared" si="26"/>
        <v>407985.17760000005</v>
      </c>
    </row>
    <row r="56" spans="1:37" s="410" customFormat="1" ht="15.75" x14ac:dyDescent="0.25">
      <c r="A56" s="948" t="s">
        <v>631</v>
      </c>
      <c r="B56" s="431" t="s">
        <v>175</v>
      </c>
      <c r="C56" s="563" t="s">
        <v>153</v>
      </c>
      <c r="D56" s="585">
        <v>141.30000000000001</v>
      </c>
      <c r="E56" s="465">
        <v>680.87250000000006</v>
      </c>
      <c r="F56" s="466">
        <f t="shared" si="14"/>
        <v>96207.284250000012</v>
      </c>
      <c r="G56" s="466">
        <v>1083.7398000000001</v>
      </c>
      <c r="H56" s="466">
        <f t="shared" si="15"/>
        <v>153132.43374000001</v>
      </c>
      <c r="I56" s="587">
        <f t="shared" si="16"/>
        <v>249339.71799000003</v>
      </c>
      <c r="J56" s="798"/>
      <c r="K56" s="799">
        <v>680.87250000000006</v>
      </c>
      <c r="L56" s="800">
        <f t="shared" si="17"/>
        <v>0</v>
      </c>
      <c r="M56" s="799">
        <v>1083.7398000000001</v>
      </c>
      <c r="N56" s="800">
        <f t="shared" si="18"/>
        <v>0</v>
      </c>
      <c r="O56" s="804">
        <f t="shared" si="19"/>
        <v>0</v>
      </c>
      <c r="P56" s="638">
        <f t="shared" si="2"/>
        <v>0</v>
      </c>
      <c r="Q56" s="512">
        <f t="shared" si="3"/>
        <v>0</v>
      </c>
      <c r="R56" s="637">
        <f t="shared" si="1"/>
        <v>0</v>
      </c>
      <c r="S56" s="638"/>
      <c r="T56" s="519">
        <v>680.87250000000006</v>
      </c>
      <c r="U56" s="519">
        <f t="shared" si="20"/>
        <v>0</v>
      </c>
      <c r="V56" s="519">
        <v>1083.7398000000001</v>
      </c>
      <c r="W56" s="519">
        <f t="shared" si="27"/>
        <v>0</v>
      </c>
      <c r="X56" s="670">
        <f t="shared" si="21"/>
        <v>0</v>
      </c>
      <c r="Y56" s="638"/>
      <c r="Z56" s="512">
        <v>680.87250000000006</v>
      </c>
      <c r="AA56" s="512">
        <f t="shared" si="22"/>
        <v>0</v>
      </c>
      <c r="AB56" s="512">
        <v>1083.7398000000001</v>
      </c>
      <c r="AC56" s="512">
        <f t="shared" si="28"/>
        <v>0</v>
      </c>
      <c r="AD56" s="668">
        <f t="shared" si="23"/>
        <v>0</v>
      </c>
      <c r="AE56" s="740">
        <f t="shared" si="0"/>
        <v>141.30000000000001</v>
      </c>
      <c r="AF56" s="747">
        <v>680.87250000000006</v>
      </c>
      <c r="AG56" s="747">
        <f t="shared" si="24"/>
        <v>96207.284250000012</v>
      </c>
      <c r="AH56" s="747">
        <v>1083.7398000000001</v>
      </c>
      <c r="AI56" s="747">
        <f t="shared" si="25"/>
        <v>153132.43374000001</v>
      </c>
      <c r="AJ56" s="748">
        <f t="shared" si="26"/>
        <v>249339.71799000003</v>
      </c>
    </row>
    <row r="57" spans="1:37" s="410" customFormat="1" ht="15.75" x14ac:dyDescent="0.25">
      <c r="A57" s="948" t="s">
        <v>632</v>
      </c>
      <c r="B57" s="431" t="s">
        <v>176</v>
      </c>
      <c r="C57" s="563" t="s">
        <v>153</v>
      </c>
      <c r="D57" s="585">
        <v>355.6</v>
      </c>
      <c r="E57" s="465">
        <v>3576</v>
      </c>
      <c r="F57" s="466">
        <f t="shared" si="14"/>
        <v>1271625.6000000001</v>
      </c>
      <c r="G57" s="466">
        <v>1630</v>
      </c>
      <c r="H57" s="466">
        <f t="shared" si="15"/>
        <v>579628</v>
      </c>
      <c r="I57" s="587">
        <f t="shared" si="16"/>
        <v>1851253.6</v>
      </c>
      <c r="J57" s="798"/>
      <c r="K57" s="799">
        <v>3576</v>
      </c>
      <c r="L57" s="800">
        <f t="shared" si="17"/>
        <v>0</v>
      </c>
      <c r="M57" s="799">
        <v>1630</v>
      </c>
      <c r="N57" s="800">
        <f t="shared" si="18"/>
        <v>0</v>
      </c>
      <c r="O57" s="804">
        <f t="shared" si="19"/>
        <v>0</v>
      </c>
      <c r="P57" s="638">
        <f t="shared" si="2"/>
        <v>0</v>
      </c>
      <c r="Q57" s="512">
        <f t="shared" si="3"/>
        <v>0</v>
      </c>
      <c r="R57" s="637">
        <f t="shared" si="1"/>
        <v>0</v>
      </c>
      <c r="S57" s="638"/>
      <c r="T57" s="519">
        <v>3576</v>
      </c>
      <c r="U57" s="519">
        <f t="shared" si="20"/>
        <v>0</v>
      </c>
      <c r="V57" s="519">
        <v>1630</v>
      </c>
      <c r="W57" s="519">
        <f t="shared" si="27"/>
        <v>0</v>
      </c>
      <c r="X57" s="670">
        <f t="shared" si="21"/>
        <v>0</v>
      </c>
      <c r="Y57" s="638"/>
      <c r="Z57" s="512">
        <v>3576</v>
      </c>
      <c r="AA57" s="512">
        <f t="shared" si="22"/>
        <v>0</v>
      </c>
      <c r="AB57" s="512">
        <v>1630</v>
      </c>
      <c r="AC57" s="512">
        <f t="shared" si="28"/>
        <v>0</v>
      </c>
      <c r="AD57" s="668">
        <f t="shared" si="23"/>
        <v>0</v>
      </c>
      <c r="AE57" s="740">
        <f t="shared" si="0"/>
        <v>355.6</v>
      </c>
      <c r="AF57" s="747">
        <v>3576</v>
      </c>
      <c r="AG57" s="747">
        <f t="shared" si="24"/>
        <v>1271625.6000000001</v>
      </c>
      <c r="AH57" s="747">
        <v>1630</v>
      </c>
      <c r="AI57" s="747">
        <f t="shared" si="25"/>
        <v>579628</v>
      </c>
      <c r="AJ57" s="748">
        <f t="shared" si="26"/>
        <v>1851253.6</v>
      </c>
    </row>
    <row r="58" spans="1:37" s="410" customFormat="1" ht="15.75" x14ac:dyDescent="0.25">
      <c r="A58" s="948" t="s">
        <v>633</v>
      </c>
      <c r="B58" s="431" t="s">
        <v>177</v>
      </c>
      <c r="C58" s="563" t="s">
        <v>153</v>
      </c>
      <c r="D58" s="585">
        <v>2</v>
      </c>
      <c r="E58" s="465">
        <v>4149</v>
      </c>
      <c r="F58" s="466">
        <f t="shared" si="14"/>
        <v>8298</v>
      </c>
      <c r="G58" s="466">
        <v>2131</v>
      </c>
      <c r="H58" s="466">
        <f t="shared" si="15"/>
        <v>4262</v>
      </c>
      <c r="I58" s="587">
        <f t="shared" si="16"/>
        <v>12560</v>
      </c>
      <c r="J58" s="798"/>
      <c r="K58" s="799">
        <v>4149</v>
      </c>
      <c r="L58" s="800">
        <f t="shared" si="17"/>
        <v>0</v>
      </c>
      <c r="M58" s="799">
        <v>2131</v>
      </c>
      <c r="N58" s="800">
        <f t="shared" si="18"/>
        <v>0</v>
      </c>
      <c r="O58" s="804">
        <f t="shared" si="19"/>
        <v>0</v>
      </c>
      <c r="P58" s="638">
        <f t="shared" si="2"/>
        <v>0</v>
      </c>
      <c r="Q58" s="512">
        <f t="shared" si="3"/>
        <v>0</v>
      </c>
      <c r="R58" s="637">
        <f t="shared" si="1"/>
        <v>0</v>
      </c>
      <c r="S58" s="638"/>
      <c r="T58" s="519">
        <v>4149</v>
      </c>
      <c r="U58" s="519">
        <f t="shared" si="20"/>
        <v>0</v>
      </c>
      <c r="V58" s="519">
        <v>2131</v>
      </c>
      <c r="W58" s="519">
        <f t="shared" si="27"/>
        <v>0</v>
      </c>
      <c r="X58" s="670">
        <f t="shared" si="21"/>
        <v>0</v>
      </c>
      <c r="Y58" s="638"/>
      <c r="Z58" s="512">
        <v>4149</v>
      </c>
      <c r="AA58" s="512">
        <f t="shared" si="22"/>
        <v>0</v>
      </c>
      <c r="AB58" s="512">
        <v>2131</v>
      </c>
      <c r="AC58" s="512">
        <f t="shared" si="28"/>
        <v>0</v>
      </c>
      <c r="AD58" s="668">
        <f t="shared" si="23"/>
        <v>0</v>
      </c>
      <c r="AE58" s="740">
        <f t="shared" si="0"/>
        <v>2</v>
      </c>
      <c r="AF58" s="747">
        <v>4149</v>
      </c>
      <c r="AG58" s="747">
        <f t="shared" si="24"/>
        <v>8298</v>
      </c>
      <c r="AH58" s="747">
        <v>2131</v>
      </c>
      <c r="AI58" s="747">
        <f t="shared" si="25"/>
        <v>4262</v>
      </c>
      <c r="AJ58" s="748">
        <f t="shared" si="26"/>
        <v>12560</v>
      </c>
    </row>
    <row r="59" spans="1:37" s="410" customFormat="1" ht="25.5" x14ac:dyDescent="0.25">
      <c r="A59" s="948" t="s">
        <v>634</v>
      </c>
      <c r="B59" s="431" t="s">
        <v>178</v>
      </c>
      <c r="C59" s="563" t="s">
        <v>153</v>
      </c>
      <c r="D59" s="585">
        <v>141.30000000000001</v>
      </c>
      <c r="E59" s="465">
        <v>3470</v>
      </c>
      <c r="F59" s="466">
        <f t="shared" si="14"/>
        <v>490311.00000000006</v>
      </c>
      <c r="G59" s="466">
        <v>1590</v>
      </c>
      <c r="H59" s="466">
        <f t="shared" si="15"/>
        <v>224667.00000000003</v>
      </c>
      <c r="I59" s="587">
        <f t="shared" si="16"/>
        <v>714978.00000000012</v>
      </c>
      <c r="J59" s="798"/>
      <c r="K59" s="799">
        <v>3470</v>
      </c>
      <c r="L59" s="800">
        <f t="shared" si="17"/>
        <v>0</v>
      </c>
      <c r="M59" s="799">
        <v>1590</v>
      </c>
      <c r="N59" s="800">
        <f t="shared" si="18"/>
        <v>0</v>
      </c>
      <c r="O59" s="804">
        <f t="shared" si="19"/>
        <v>0</v>
      </c>
      <c r="P59" s="638">
        <f t="shared" si="2"/>
        <v>0</v>
      </c>
      <c r="Q59" s="512">
        <f t="shared" si="3"/>
        <v>0</v>
      </c>
      <c r="R59" s="637">
        <f t="shared" si="1"/>
        <v>0</v>
      </c>
      <c r="S59" s="638"/>
      <c r="T59" s="519">
        <v>3470</v>
      </c>
      <c r="U59" s="519">
        <f t="shared" si="20"/>
        <v>0</v>
      </c>
      <c r="V59" s="519">
        <v>1590</v>
      </c>
      <c r="W59" s="519">
        <f t="shared" si="27"/>
        <v>0</v>
      </c>
      <c r="X59" s="670">
        <f t="shared" si="21"/>
        <v>0</v>
      </c>
      <c r="Y59" s="638"/>
      <c r="Z59" s="512">
        <v>3470</v>
      </c>
      <c r="AA59" s="512">
        <f t="shared" si="22"/>
        <v>0</v>
      </c>
      <c r="AB59" s="512">
        <v>1590</v>
      </c>
      <c r="AC59" s="512">
        <f t="shared" si="28"/>
        <v>0</v>
      </c>
      <c r="AD59" s="668">
        <f t="shared" si="23"/>
        <v>0</v>
      </c>
      <c r="AE59" s="740">
        <f t="shared" si="0"/>
        <v>141.30000000000001</v>
      </c>
      <c r="AF59" s="747">
        <v>3470</v>
      </c>
      <c r="AG59" s="747">
        <f t="shared" si="24"/>
        <v>490311.00000000006</v>
      </c>
      <c r="AH59" s="747">
        <v>1590</v>
      </c>
      <c r="AI59" s="747">
        <f t="shared" si="25"/>
        <v>224667.00000000003</v>
      </c>
      <c r="AJ59" s="748">
        <f t="shared" si="26"/>
        <v>714978.00000000012</v>
      </c>
    </row>
    <row r="60" spans="1:37" s="410" customFormat="1" ht="15.75" x14ac:dyDescent="0.25">
      <c r="A60" s="948" t="s">
        <v>635</v>
      </c>
      <c r="B60" s="431" t="s">
        <v>179</v>
      </c>
      <c r="C60" s="563" t="s">
        <v>153</v>
      </c>
      <c r="D60" s="585">
        <v>1140.5999999999999</v>
      </c>
      <c r="E60" s="465">
        <v>75.652500000000018</v>
      </c>
      <c r="F60" s="466">
        <f t="shared" si="14"/>
        <v>86289.241500000018</v>
      </c>
      <c r="G60" s="466">
        <v>42.299400000000006</v>
      </c>
      <c r="H60" s="466">
        <f t="shared" si="15"/>
        <v>48246.695640000005</v>
      </c>
      <c r="I60" s="587">
        <f t="shared" si="16"/>
        <v>134535.93714000002</v>
      </c>
      <c r="J60" s="798"/>
      <c r="K60" s="799">
        <v>75.652500000000018</v>
      </c>
      <c r="L60" s="800">
        <f t="shared" si="17"/>
        <v>0</v>
      </c>
      <c r="M60" s="799">
        <v>42.299400000000006</v>
      </c>
      <c r="N60" s="800">
        <f t="shared" si="18"/>
        <v>0</v>
      </c>
      <c r="O60" s="804">
        <f t="shared" si="19"/>
        <v>0</v>
      </c>
      <c r="P60" s="638">
        <f t="shared" si="2"/>
        <v>0</v>
      </c>
      <c r="Q60" s="512">
        <f t="shared" si="3"/>
        <v>0</v>
      </c>
      <c r="R60" s="637">
        <f t="shared" si="1"/>
        <v>0</v>
      </c>
      <c r="S60" s="638"/>
      <c r="T60" s="519">
        <v>75.652500000000018</v>
      </c>
      <c r="U60" s="519">
        <f t="shared" si="20"/>
        <v>0</v>
      </c>
      <c r="V60" s="519">
        <v>42.299400000000006</v>
      </c>
      <c r="W60" s="519">
        <f t="shared" si="27"/>
        <v>0</v>
      </c>
      <c r="X60" s="670">
        <f t="shared" si="21"/>
        <v>0</v>
      </c>
      <c r="Y60" s="638"/>
      <c r="Z60" s="512">
        <v>75.652500000000018</v>
      </c>
      <c r="AA60" s="512">
        <f t="shared" si="22"/>
        <v>0</v>
      </c>
      <c r="AB60" s="512">
        <v>42.299400000000006</v>
      </c>
      <c r="AC60" s="512">
        <f t="shared" si="28"/>
        <v>0</v>
      </c>
      <c r="AD60" s="668">
        <f t="shared" si="23"/>
        <v>0</v>
      </c>
      <c r="AE60" s="740">
        <f t="shared" si="0"/>
        <v>1140.5999999999999</v>
      </c>
      <c r="AF60" s="747">
        <v>75.652500000000018</v>
      </c>
      <c r="AG60" s="747">
        <f t="shared" si="24"/>
        <v>86289.241500000018</v>
      </c>
      <c r="AH60" s="747">
        <v>42.299400000000006</v>
      </c>
      <c r="AI60" s="747">
        <f t="shared" si="25"/>
        <v>48246.695640000005</v>
      </c>
      <c r="AJ60" s="748">
        <f t="shared" si="26"/>
        <v>134535.93714000002</v>
      </c>
    </row>
    <row r="61" spans="1:37" s="230" customFormat="1" ht="15.75" x14ac:dyDescent="0.25">
      <c r="A61" s="946" t="s">
        <v>636</v>
      </c>
      <c r="B61" s="431" t="s">
        <v>180</v>
      </c>
      <c r="C61" s="563" t="s">
        <v>153</v>
      </c>
      <c r="D61" s="583">
        <v>1194.52</v>
      </c>
      <c r="E61" s="462">
        <v>4448.1898168301914</v>
      </c>
      <c r="F61" s="464">
        <f t="shared" si="14"/>
        <v>5313451.7</v>
      </c>
      <c r="G61" s="464">
        <v>3702.4359575394305</v>
      </c>
      <c r="H61" s="464">
        <f t="shared" si="15"/>
        <v>4422633.8000000007</v>
      </c>
      <c r="I61" s="588">
        <f t="shared" si="16"/>
        <v>9736085.5</v>
      </c>
      <c r="J61" s="798">
        <v>98.58</v>
      </c>
      <c r="K61" s="799">
        <v>4448.1898168301914</v>
      </c>
      <c r="L61" s="800">
        <f t="shared" si="17"/>
        <v>438502.55214312027</v>
      </c>
      <c r="M61" s="799">
        <v>3702.4359575394305</v>
      </c>
      <c r="N61" s="800">
        <f t="shared" si="18"/>
        <v>364986.13669423707</v>
      </c>
      <c r="O61" s="804">
        <f t="shared" si="19"/>
        <v>803488.68883735733</v>
      </c>
      <c r="P61" s="638">
        <f t="shared" si="2"/>
        <v>0.18981683019137563</v>
      </c>
      <c r="Q61" s="512">
        <f t="shared" si="3"/>
        <v>0.4359575394305466</v>
      </c>
      <c r="R61" s="637">
        <f t="shared" si="1"/>
        <v>226.74000000022352</v>
      </c>
      <c r="S61" s="638">
        <v>98.58</v>
      </c>
      <c r="T61" s="512">
        <v>4448</v>
      </c>
      <c r="U61" s="512">
        <f t="shared" si="20"/>
        <v>438483.83999999997</v>
      </c>
      <c r="V61" s="512">
        <v>3702</v>
      </c>
      <c r="W61" s="512">
        <f t="shared" si="27"/>
        <v>364943.16</v>
      </c>
      <c r="X61" s="668">
        <f t="shared" si="21"/>
        <v>803427</v>
      </c>
      <c r="Y61" s="638"/>
      <c r="Z61" s="512">
        <v>4448</v>
      </c>
      <c r="AA61" s="512">
        <f t="shared" si="22"/>
        <v>0</v>
      </c>
      <c r="AB61" s="512">
        <v>3702</v>
      </c>
      <c r="AC61" s="512">
        <f t="shared" si="28"/>
        <v>0</v>
      </c>
      <c r="AD61" s="668">
        <f t="shared" si="23"/>
        <v>0</v>
      </c>
      <c r="AE61" s="740">
        <f t="shared" si="0"/>
        <v>1095.94</v>
      </c>
      <c r="AF61" s="743">
        <v>4448.1898168301914</v>
      </c>
      <c r="AG61" s="743">
        <f t="shared" si="24"/>
        <v>4874949.14785688</v>
      </c>
      <c r="AH61" s="743">
        <v>3702.4359575394305</v>
      </c>
      <c r="AI61" s="743">
        <f t="shared" si="25"/>
        <v>4057647.6633057636</v>
      </c>
      <c r="AJ61" s="744">
        <f t="shared" si="26"/>
        <v>8932596.8111626431</v>
      </c>
      <c r="AK61" s="409"/>
    </row>
    <row r="62" spans="1:37" s="499" customFormat="1" ht="15.75" x14ac:dyDescent="0.25">
      <c r="A62" s="949" t="s">
        <v>637</v>
      </c>
      <c r="B62" s="433" t="s">
        <v>181</v>
      </c>
      <c r="C62" s="565" t="s">
        <v>31</v>
      </c>
      <c r="D62" s="589">
        <v>11</v>
      </c>
      <c r="E62" s="467">
        <v>34209</v>
      </c>
      <c r="F62" s="468">
        <f t="shared" si="14"/>
        <v>376299</v>
      </c>
      <c r="G62" s="468">
        <v>89433</v>
      </c>
      <c r="H62" s="468">
        <f t="shared" si="15"/>
        <v>983763</v>
      </c>
      <c r="I62" s="590">
        <f t="shared" si="16"/>
        <v>1360062</v>
      </c>
      <c r="J62" s="807"/>
      <c r="K62" s="808">
        <v>34209</v>
      </c>
      <c r="L62" s="809">
        <f t="shared" si="17"/>
        <v>0</v>
      </c>
      <c r="M62" s="808">
        <v>89433</v>
      </c>
      <c r="N62" s="809">
        <f t="shared" si="18"/>
        <v>0</v>
      </c>
      <c r="O62" s="810">
        <f t="shared" si="19"/>
        <v>0</v>
      </c>
      <c r="P62" s="638">
        <f t="shared" si="2"/>
        <v>0</v>
      </c>
      <c r="Q62" s="512">
        <f t="shared" si="3"/>
        <v>0</v>
      </c>
      <c r="R62" s="637">
        <f t="shared" si="1"/>
        <v>0</v>
      </c>
      <c r="S62" s="647"/>
      <c r="T62" s="521">
        <v>34209</v>
      </c>
      <c r="U62" s="521">
        <f t="shared" si="20"/>
        <v>0</v>
      </c>
      <c r="V62" s="521">
        <v>89433</v>
      </c>
      <c r="W62" s="521">
        <f t="shared" si="27"/>
        <v>0</v>
      </c>
      <c r="X62" s="671">
        <f t="shared" si="21"/>
        <v>0</v>
      </c>
      <c r="Y62" s="647"/>
      <c r="Z62" s="520">
        <v>34209</v>
      </c>
      <c r="AA62" s="520">
        <f t="shared" si="22"/>
        <v>0</v>
      </c>
      <c r="AB62" s="520">
        <v>89433</v>
      </c>
      <c r="AC62" s="520">
        <f t="shared" si="28"/>
        <v>0</v>
      </c>
      <c r="AD62" s="673">
        <f t="shared" si="23"/>
        <v>0</v>
      </c>
      <c r="AE62" s="740">
        <f t="shared" si="0"/>
        <v>11</v>
      </c>
      <c r="AF62" s="749">
        <v>34209</v>
      </c>
      <c r="AG62" s="749">
        <f t="shared" si="24"/>
        <v>376299</v>
      </c>
      <c r="AH62" s="749">
        <v>89433</v>
      </c>
      <c r="AI62" s="749">
        <f t="shared" si="25"/>
        <v>983763</v>
      </c>
      <c r="AJ62" s="750">
        <f t="shared" si="26"/>
        <v>1360062</v>
      </c>
    </row>
    <row r="63" spans="1:37" s="499" customFormat="1" ht="15.75" x14ac:dyDescent="0.25">
      <c r="A63" s="949" t="s">
        <v>638</v>
      </c>
      <c r="B63" s="433" t="s">
        <v>182</v>
      </c>
      <c r="C63" s="565" t="s">
        <v>31</v>
      </c>
      <c r="D63" s="589">
        <v>6</v>
      </c>
      <c r="E63" s="467">
        <v>18204</v>
      </c>
      <c r="F63" s="468">
        <f t="shared" si="14"/>
        <v>109224</v>
      </c>
      <c r="G63" s="468">
        <v>79865</v>
      </c>
      <c r="H63" s="468">
        <f t="shared" si="15"/>
        <v>479190</v>
      </c>
      <c r="I63" s="590">
        <f t="shared" si="16"/>
        <v>588414</v>
      </c>
      <c r="J63" s="807"/>
      <c r="K63" s="808">
        <v>18204</v>
      </c>
      <c r="L63" s="809">
        <f t="shared" si="17"/>
        <v>0</v>
      </c>
      <c r="M63" s="808">
        <v>79865</v>
      </c>
      <c r="N63" s="809">
        <f t="shared" si="18"/>
        <v>0</v>
      </c>
      <c r="O63" s="810">
        <f t="shared" si="19"/>
        <v>0</v>
      </c>
      <c r="P63" s="638">
        <f t="shared" si="2"/>
        <v>0</v>
      </c>
      <c r="Q63" s="512">
        <f t="shared" si="3"/>
        <v>0</v>
      </c>
      <c r="R63" s="637">
        <f t="shared" si="1"/>
        <v>0</v>
      </c>
      <c r="S63" s="647"/>
      <c r="T63" s="521">
        <v>18204</v>
      </c>
      <c r="U63" s="521">
        <f t="shared" si="20"/>
        <v>0</v>
      </c>
      <c r="V63" s="521">
        <v>79865</v>
      </c>
      <c r="W63" s="521">
        <f t="shared" si="27"/>
        <v>0</v>
      </c>
      <c r="X63" s="671">
        <f t="shared" si="21"/>
        <v>0</v>
      </c>
      <c r="Y63" s="647"/>
      <c r="Z63" s="520">
        <v>18204</v>
      </c>
      <c r="AA63" s="520">
        <f t="shared" si="22"/>
        <v>0</v>
      </c>
      <c r="AB63" s="520">
        <v>79865</v>
      </c>
      <c r="AC63" s="520">
        <f t="shared" si="28"/>
        <v>0</v>
      </c>
      <c r="AD63" s="673">
        <f t="shared" si="23"/>
        <v>0</v>
      </c>
      <c r="AE63" s="740">
        <f t="shared" si="0"/>
        <v>6</v>
      </c>
      <c r="AF63" s="749">
        <v>18204</v>
      </c>
      <c r="AG63" s="749">
        <f t="shared" si="24"/>
        <v>109224</v>
      </c>
      <c r="AH63" s="749">
        <v>79865</v>
      </c>
      <c r="AI63" s="749">
        <f t="shared" si="25"/>
        <v>479190</v>
      </c>
      <c r="AJ63" s="750">
        <f t="shared" si="26"/>
        <v>588414</v>
      </c>
    </row>
    <row r="64" spans="1:37" s="499" customFormat="1" ht="15.75" x14ac:dyDescent="0.25">
      <c r="A64" s="949" t="s">
        <v>639</v>
      </c>
      <c r="B64" s="433" t="s">
        <v>183</v>
      </c>
      <c r="C64" s="565" t="s">
        <v>31</v>
      </c>
      <c r="D64" s="589">
        <v>42</v>
      </c>
      <c r="E64" s="467">
        <v>14176</v>
      </c>
      <c r="F64" s="468">
        <f t="shared" si="14"/>
        <v>595392</v>
      </c>
      <c r="G64" s="468">
        <v>34900</v>
      </c>
      <c r="H64" s="468">
        <f t="shared" si="15"/>
        <v>1465800</v>
      </c>
      <c r="I64" s="590">
        <f t="shared" si="16"/>
        <v>2061192</v>
      </c>
      <c r="J64" s="807"/>
      <c r="K64" s="808">
        <v>14176</v>
      </c>
      <c r="L64" s="809">
        <f t="shared" si="17"/>
        <v>0</v>
      </c>
      <c r="M64" s="808">
        <v>34900</v>
      </c>
      <c r="N64" s="809">
        <f t="shared" si="18"/>
        <v>0</v>
      </c>
      <c r="O64" s="810">
        <f t="shared" si="19"/>
        <v>0</v>
      </c>
      <c r="P64" s="638">
        <f t="shared" si="2"/>
        <v>0</v>
      </c>
      <c r="Q64" s="512">
        <f t="shared" si="3"/>
        <v>0</v>
      </c>
      <c r="R64" s="637">
        <f t="shared" si="1"/>
        <v>0</v>
      </c>
      <c r="S64" s="647"/>
      <c r="T64" s="521">
        <v>14176</v>
      </c>
      <c r="U64" s="521">
        <f t="shared" si="20"/>
        <v>0</v>
      </c>
      <c r="V64" s="521">
        <v>34900</v>
      </c>
      <c r="W64" s="521">
        <f t="shared" si="27"/>
        <v>0</v>
      </c>
      <c r="X64" s="671">
        <f t="shared" si="21"/>
        <v>0</v>
      </c>
      <c r="Y64" s="647"/>
      <c r="Z64" s="520">
        <v>14176</v>
      </c>
      <c r="AA64" s="520">
        <f t="shared" si="22"/>
        <v>0</v>
      </c>
      <c r="AB64" s="520">
        <v>34900</v>
      </c>
      <c r="AC64" s="520">
        <f t="shared" si="28"/>
        <v>0</v>
      </c>
      <c r="AD64" s="673">
        <f t="shared" si="23"/>
        <v>0</v>
      </c>
      <c r="AE64" s="740">
        <f t="shared" si="0"/>
        <v>42</v>
      </c>
      <c r="AF64" s="749">
        <v>14176</v>
      </c>
      <c r="AG64" s="749">
        <f t="shared" si="24"/>
        <v>595392</v>
      </c>
      <c r="AH64" s="749">
        <v>34900</v>
      </c>
      <c r="AI64" s="749">
        <f t="shared" si="25"/>
        <v>1465800</v>
      </c>
      <c r="AJ64" s="750">
        <f t="shared" si="26"/>
        <v>2061192</v>
      </c>
    </row>
    <row r="65" spans="1:37" s="499" customFormat="1" ht="15.75" x14ac:dyDescent="0.25">
      <c r="A65" s="949" t="s">
        <v>640</v>
      </c>
      <c r="B65" s="433" t="s">
        <v>184</v>
      </c>
      <c r="C65" s="565" t="s">
        <v>31</v>
      </c>
      <c r="D65" s="589">
        <v>1</v>
      </c>
      <c r="E65" s="467">
        <v>504288.43</v>
      </c>
      <c r="F65" s="468">
        <f t="shared" si="14"/>
        <v>504288.43</v>
      </c>
      <c r="G65" s="468">
        <v>855301.20000000007</v>
      </c>
      <c r="H65" s="468">
        <f t="shared" si="15"/>
        <v>855301.20000000007</v>
      </c>
      <c r="I65" s="590">
        <f t="shared" si="16"/>
        <v>1359589.6300000001</v>
      </c>
      <c r="J65" s="807"/>
      <c r="K65" s="808">
        <v>504288.43</v>
      </c>
      <c r="L65" s="809">
        <f t="shared" si="17"/>
        <v>0</v>
      </c>
      <c r="M65" s="808">
        <v>855301.20000000007</v>
      </c>
      <c r="N65" s="809">
        <f t="shared" si="18"/>
        <v>0</v>
      </c>
      <c r="O65" s="810">
        <f t="shared" si="19"/>
        <v>0</v>
      </c>
      <c r="P65" s="638">
        <f t="shared" si="2"/>
        <v>0</v>
      </c>
      <c r="Q65" s="512">
        <f t="shared" si="3"/>
        <v>0</v>
      </c>
      <c r="R65" s="637">
        <f t="shared" si="1"/>
        <v>0</v>
      </c>
      <c r="S65" s="647"/>
      <c r="T65" s="521">
        <v>504288.43</v>
      </c>
      <c r="U65" s="521">
        <f t="shared" si="20"/>
        <v>0</v>
      </c>
      <c r="V65" s="521">
        <v>855301.20000000007</v>
      </c>
      <c r="W65" s="521">
        <f t="shared" si="27"/>
        <v>0</v>
      </c>
      <c r="X65" s="671">
        <f t="shared" si="21"/>
        <v>0</v>
      </c>
      <c r="Y65" s="647"/>
      <c r="Z65" s="520">
        <v>504288.43</v>
      </c>
      <c r="AA65" s="520">
        <f t="shared" si="22"/>
        <v>0</v>
      </c>
      <c r="AB65" s="520">
        <v>855301.20000000007</v>
      </c>
      <c r="AC65" s="520">
        <f t="shared" si="28"/>
        <v>0</v>
      </c>
      <c r="AD65" s="673">
        <f t="shared" si="23"/>
        <v>0</v>
      </c>
      <c r="AE65" s="740">
        <f t="shared" si="0"/>
        <v>1</v>
      </c>
      <c r="AF65" s="749">
        <v>504288.43</v>
      </c>
      <c r="AG65" s="749">
        <f t="shared" si="24"/>
        <v>504288.43</v>
      </c>
      <c r="AH65" s="749">
        <v>855301.20000000007</v>
      </c>
      <c r="AI65" s="749">
        <f t="shared" si="25"/>
        <v>855301.20000000007</v>
      </c>
      <c r="AJ65" s="750">
        <f t="shared" si="26"/>
        <v>1359589.6300000001</v>
      </c>
    </row>
    <row r="66" spans="1:37" s="221" customFormat="1" ht="15.75" x14ac:dyDescent="0.25">
      <c r="A66" s="950" t="s">
        <v>641</v>
      </c>
      <c r="B66" s="492" t="s">
        <v>185</v>
      </c>
      <c r="C66" s="566" t="s">
        <v>171</v>
      </c>
      <c r="D66" s="589">
        <v>41.2</v>
      </c>
      <c r="E66" s="467">
        <v>44343.5</v>
      </c>
      <c r="F66" s="468">
        <f t="shared" si="14"/>
        <v>1826952.2000000002</v>
      </c>
      <c r="G66" s="468">
        <v>47372</v>
      </c>
      <c r="H66" s="468">
        <f t="shared" si="15"/>
        <v>1951726.4000000001</v>
      </c>
      <c r="I66" s="590">
        <f t="shared" si="16"/>
        <v>3778678.6000000006</v>
      </c>
      <c r="J66" s="811">
        <v>41.2</v>
      </c>
      <c r="K66" s="812">
        <v>44343.5</v>
      </c>
      <c r="L66" s="813">
        <f t="shared" si="17"/>
        <v>1826952.2000000002</v>
      </c>
      <c r="M66" s="812">
        <v>47372</v>
      </c>
      <c r="N66" s="813">
        <f t="shared" si="18"/>
        <v>1951726.4000000001</v>
      </c>
      <c r="O66" s="814">
        <f t="shared" si="19"/>
        <v>3778678.6000000006</v>
      </c>
      <c r="P66" s="638">
        <f t="shared" si="2"/>
        <v>0</v>
      </c>
      <c r="Q66" s="512">
        <f t="shared" si="3"/>
        <v>0</v>
      </c>
      <c r="R66" s="637">
        <f t="shared" si="1"/>
        <v>0</v>
      </c>
      <c r="S66" s="648">
        <v>41.2</v>
      </c>
      <c r="T66" s="514">
        <v>44343.5</v>
      </c>
      <c r="U66" s="514">
        <f t="shared" si="20"/>
        <v>1826952.2000000002</v>
      </c>
      <c r="V66" s="514">
        <v>47372</v>
      </c>
      <c r="W66" s="514">
        <f t="shared" si="27"/>
        <v>1951726.4000000001</v>
      </c>
      <c r="X66" s="672">
        <f t="shared" si="21"/>
        <v>3778678.6000000006</v>
      </c>
      <c r="Y66" s="648"/>
      <c r="Z66" s="514">
        <v>44343.5</v>
      </c>
      <c r="AA66" s="514">
        <f t="shared" si="22"/>
        <v>0</v>
      </c>
      <c r="AB66" s="514">
        <v>47372</v>
      </c>
      <c r="AC66" s="514">
        <f t="shared" si="28"/>
        <v>0</v>
      </c>
      <c r="AD66" s="672">
        <f t="shared" si="23"/>
        <v>0</v>
      </c>
      <c r="AE66" s="740">
        <f t="shared" si="0"/>
        <v>0</v>
      </c>
      <c r="AF66" s="751">
        <v>44343.5</v>
      </c>
      <c r="AG66" s="751">
        <f t="shared" si="24"/>
        <v>0</v>
      </c>
      <c r="AH66" s="751">
        <v>47372</v>
      </c>
      <c r="AI66" s="751">
        <f t="shared" si="25"/>
        <v>0</v>
      </c>
      <c r="AJ66" s="752">
        <f t="shared" si="26"/>
        <v>0</v>
      </c>
      <c r="AK66" s="410"/>
    </row>
    <row r="67" spans="1:37" s="499" customFormat="1" ht="18" customHeight="1" x14ac:dyDescent="0.25">
      <c r="A67" s="949" t="s">
        <v>642</v>
      </c>
      <c r="B67" s="433" t="s">
        <v>186</v>
      </c>
      <c r="C67" s="567" t="s">
        <v>153</v>
      </c>
      <c r="D67" s="591">
        <v>387</v>
      </c>
      <c r="E67" s="469">
        <v>3576</v>
      </c>
      <c r="F67" s="469">
        <f t="shared" si="14"/>
        <v>1383912</v>
      </c>
      <c r="G67" s="469">
        <v>3510</v>
      </c>
      <c r="H67" s="469">
        <f t="shared" si="15"/>
        <v>1358370</v>
      </c>
      <c r="I67" s="590">
        <f t="shared" si="16"/>
        <v>2742282</v>
      </c>
      <c r="J67" s="815"/>
      <c r="K67" s="816">
        <v>3576</v>
      </c>
      <c r="L67" s="817">
        <f t="shared" si="17"/>
        <v>0</v>
      </c>
      <c r="M67" s="816">
        <v>3510</v>
      </c>
      <c r="N67" s="817">
        <f t="shared" si="18"/>
        <v>0</v>
      </c>
      <c r="O67" s="810">
        <f t="shared" si="19"/>
        <v>0</v>
      </c>
      <c r="P67" s="638">
        <f t="shared" si="2"/>
        <v>0</v>
      </c>
      <c r="Q67" s="512">
        <f t="shared" si="3"/>
        <v>0</v>
      </c>
      <c r="R67" s="637">
        <f t="shared" si="1"/>
        <v>0</v>
      </c>
      <c r="S67" s="647"/>
      <c r="T67" s="522">
        <v>3576</v>
      </c>
      <c r="U67" s="522">
        <f t="shared" si="20"/>
        <v>0</v>
      </c>
      <c r="V67" s="522">
        <v>3510</v>
      </c>
      <c r="W67" s="522">
        <f t="shared" si="27"/>
        <v>0</v>
      </c>
      <c r="X67" s="671">
        <f t="shared" si="21"/>
        <v>0</v>
      </c>
      <c r="Y67" s="647">
        <v>387</v>
      </c>
      <c r="Z67" s="523">
        <v>3576</v>
      </c>
      <c r="AA67" s="523">
        <f t="shared" si="22"/>
        <v>1383912</v>
      </c>
      <c r="AB67" s="523">
        <v>3510</v>
      </c>
      <c r="AC67" s="523">
        <f t="shared" si="28"/>
        <v>1358370</v>
      </c>
      <c r="AD67" s="673">
        <f t="shared" si="23"/>
        <v>2742282</v>
      </c>
      <c r="AE67" s="740">
        <f t="shared" si="0"/>
        <v>0</v>
      </c>
      <c r="AF67" s="753">
        <v>3576</v>
      </c>
      <c r="AG67" s="753">
        <f t="shared" si="24"/>
        <v>0</v>
      </c>
      <c r="AH67" s="753">
        <v>3510</v>
      </c>
      <c r="AI67" s="753">
        <f t="shared" si="25"/>
        <v>0</v>
      </c>
      <c r="AJ67" s="750">
        <f t="shared" si="26"/>
        <v>0</v>
      </c>
    </row>
    <row r="68" spans="1:37" s="230" customFormat="1" ht="15.75" x14ac:dyDescent="0.25">
      <c r="A68" s="950" t="s">
        <v>643</v>
      </c>
      <c r="B68" s="492" t="s">
        <v>187</v>
      </c>
      <c r="C68" s="568" t="s">
        <v>31</v>
      </c>
      <c r="D68" s="591">
        <v>15</v>
      </c>
      <c r="E68" s="469">
        <v>25728.400000000001</v>
      </c>
      <c r="F68" s="469">
        <f t="shared" si="14"/>
        <v>385926</v>
      </c>
      <c r="G68" s="469">
        <v>850.2</v>
      </c>
      <c r="H68" s="469">
        <f t="shared" si="15"/>
        <v>12753</v>
      </c>
      <c r="I68" s="590">
        <f t="shared" si="16"/>
        <v>398679</v>
      </c>
      <c r="J68" s="818">
        <v>15</v>
      </c>
      <c r="K68" s="819">
        <v>25728.400000000001</v>
      </c>
      <c r="L68" s="820">
        <f t="shared" si="17"/>
        <v>385926</v>
      </c>
      <c r="M68" s="819">
        <v>850.2</v>
      </c>
      <c r="N68" s="820">
        <f t="shared" si="18"/>
        <v>12753</v>
      </c>
      <c r="O68" s="814">
        <f t="shared" si="19"/>
        <v>398679</v>
      </c>
      <c r="P68" s="638">
        <f t="shared" si="2"/>
        <v>0</v>
      </c>
      <c r="Q68" s="512">
        <f t="shared" si="3"/>
        <v>0</v>
      </c>
      <c r="R68" s="637">
        <f t="shared" si="1"/>
        <v>0</v>
      </c>
      <c r="S68" s="648">
        <v>15</v>
      </c>
      <c r="T68" s="515">
        <v>25728.400000000001</v>
      </c>
      <c r="U68" s="515">
        <f t="shared" si="20"/>
        <v>385926</v>
      </c>
      <c r="V68" s="515">
        <v>850.2</v>
      </c>
      <c r="W68" s="515">
        <f t="shared" si="27"/>
        <v>12753</v>
      </c>
      <c r="X68" s="672">
        <f t="shared" si="21"/>
        <v>398679</v>
      </c>
      <c r="Y68" s="648"/>
      <c r="Z68" s="515">
        <v>25728.400000000001</v>
      </c>
      <c r="AA68" s="515">
        <f t="shared" si="22"/>
        <v>0</v>
      </c>
      <c r="AB68" s="515">
        <v>850.2</v>
      </c>
      <c r="AC68" s="515">
        <f t="shared" si="28"/>
        <v>0</v>
      </c>
      <c r="AD68" s="672">
        <f t="shared" si="23"/>
        <v>0</v>
      </c>
      <c r="AE68" s="740">
        <f t="shared" si="0"/>
        <v>0</v>
      </c>
      <c r="AF68" s="754">
        <v>25728.400000000001</v>
      </c>
      <c r="AG68" s="754">
        <f t="shared" si="24"/>
        <v>0</v>
      </c>
      <c r="AH68" s="754">
        <v>850.2</v>
      </c>
      <c r="AI68" s="754">
        <f t="shared" si="25"/>
        <v>0</v>
      </c>
      <c r="AJ68" s="752">
        <f t="shared" si="26"/>
        <v>0</v>
      </c>
      <c r="AK68" s="409"/>
    </row>
    <row r="69" spans="1:37" s="499" customFormat="1" ht="15.75" x14ac:dyDescent="0.25">
      <c r="A69" s="949" t="s">
        <v>644</v>
      </c>
      <c r="B69" s="433" t="s">
        <v>188</v>
      </c>
      <c r="C69" s="567" t="s">
        <v>31</v>
      </c>
      <c r="D69" s="591">
        <v>1</v>
      </c>
      <c r="E69" s="469">
        <v>89509.680000000008</v>
      </c>
      <c r="F69" s="469">
        <f t="shared" si="14"/>
        <v>89509.680000000008</v>
      </c>
      <c r="G69" s="469">
        <v>73184.800000000003</v>
      </c>
      <c r="H69" s="469">
        <f t="shared" si="15"/>
        <v>73184.800000000003</v>
      </c>
      <c r="I69" s="590">
        <f t="shared" si="16"/>
        <v>162694.48000000001</v>
      </c>
      <c r="J69" s="815"/>
      <c r="K69" s="816">
        <v>89509.680000000008</v>
      </c>
      <c r="L69" s="817">
        <f t="shared" si="17"/>
        <v>0</v>
      </c>
      <c r="M69" s="816">
        <v>73184.800000000003</v>
      </c>
      <c r="N69" s="817">
        <f t="shared" si="18"/>
        <v>0</v>
      </c>
      <c r="O69" s="810">
        <f t="shared" si="19"/>
        <v>0</v>
      </c>
      <c r="P69" s="638">
        <f t="shared" si="2"/>
        <v>0</v>
      </c>
      <c r="Q69" s="512">
        <f t="shared" si="3"/>
        <v>0</v>
      </c>
      <c r="R69" s="637">
        <f t="shared" si="1"/>
        <v>0</v>
      </c>
      <c r="S69" s="647"/>
      <c r="T69" s="522">
        <v>89509.680000000008</v>
      </c>
      <c r="U69" s="522">
        <f t="shared" si="20"/>
        <v>0</v>
      </c>
      <c r="V69" s="522">
        <v>73184.800000000003</v>
      </c>
      <c r="W69" s="522">
        <f t="shared" si="27"/>
        <v>0</v>
      </c>
      <c r="X69" s="671">
        <f t="shared" si="21"/>
        <v>0</v>
      </c>
      <c r="Y69" s="647"/>
      <c r="Z69" s="523">
        <v>89509.680000000008</v>
      </c>
      <c r="AA69" s="523">
        <f t="shared" si="22"/>
        <v>0</v>
      </c>
      <c r="AB69" s="523">
        <v>73184.800000000003</v>
      </c>
      <c r="AC69" s="523">
        <f t="shared" si="28"/>
        <v>0</v>
      </c>
      <c r="AD69" s="673">
        <f t="shared" si="23"/>
        <v>0</v>
      </c>
      <c r="AE69" s="740">
        <f t="shared" si="0"/>
        <v>1</v>
      </c>
      <c r="AF69" s="753">
        <v>89509.680000000008</v>
      </c>
      <c r="AG69" s="753">
        <f t="shared" si="24"/>
        <v>89509.680000000008</v>
      </c>
      <c r="AH69" s="753">
        <v>73184.800000000003</v>
      </c>
      <c r="AI69" s="753">
        <f t="shared" si="25"/>
        <v>73184.800000000003</v>
      </c>
      <c r="AJ69" s="750">
        <f t="shared" si="26"/>
        <v>162694.48000000001</v>
      </c>
    </row>
    <row r="70" spans="1:37" s="500" customFormat="1" ht="15.75" x14ac:dyDescent="0.25">
      <c r="A70" s="949" t="s">
        <v>645</v>
      </c>
      <c r="B70" s="433" t="s">
        <v>189</v>
      </c>
      <c r="C70" s="567" t="s">
        <v>31</v>
      </c>
      <c r="D70" s="591">
        <v>12</v>
      </c>
      <c r="E70" s="469">
        <v>11909.974166666669</v>
      </c>
      <c r="F70" s="469">
        <f t="shared" si="14"/>
        <v>142919.69000000003</v>
      </c>
      <c r="G70" s="469">
        <v>4538.7333333333336</v>
      </c>
      <c r="H70" s="469">
        <f t="shared" si="15"/>
        <v>54464.800000000003</v>
      </c>
      <c r="I70" s="590">
        <f t="shared" si="16"/>
        <v>197384.49000000005</v>
      </c>
      <c r="J70" s="815"/>
      <c r="K70" s="816">
        <v>11909.974166666669</v>
      </c>
      <c r="L70" s="817">
        <f t="shared" si="17"/>
        <v>0</v>
      </c>
      <c r="M70" s="816">
        <v>4538.7333333333336</v>
      </c>
      <c r="N70" s="817">
        <f t="shared" si="18"/>
        <v>0</v>
      </c>
      <c r="O70" s="810">
        <f t="shared" si="19"/>
        <v>0</v>
      </c>
      <c r="P70" s="638">
        <f t="shared" si="2"/>
        <v>0</v>
      </c>
      <c r="Q70" s="512">
        <f t="shared" si="3"/>
        <v>0</v>
      </c>
      <c r="R70" s="637">
        <f t="shared" si="1"/>
        <v>0</v>
      </c>
      <c r="S70" s="647"/>
      <c r="T70" s="522">
        <v>11909.974166666669</v>
      </c>
      <c r="U70" s="522">
        <f t="shared" si="20"/>
        <v>0</v>
      </c>
      <c r="V70" s="522">
        <v>4538.7333333333336</v>
      </c>
      <c r="W70" s="522">
        <f t="shared" si="27"/>
        <v>0</v>
      </c>
      <c r="X70" s="671">
        <f t="shared" si="21"/>
        <v>0</v>
      </c>
      <c r="Y70" s="647"/>
      <c r="Z70" s="523">
        <v>11909.974166666669</v>
      </c>
      <c r="AA70" s="523">
        <f t="shared" si="22"/>
        <v>0</v>
      </c>
      <c r="AB70" s="523">
        <v>4538.7333333333336</v>
      </c>
      <c r="AC70" s="523">
        <f t="shared" si="28"/>
        <v>0</v>
      </c>
      <c r="AD70" s="673">
        <f t="shared" si="23"/>
        <v>0</v>
      </c>
      <c r="AE70" s="740">
        <f t="shared" si="0"/>
        <v>12</v>
      </c>
      <c r="AF70" s="753">
        <v>11909.974166666669</v>
      </c>
      <c r="AG70" s="753">
        <f t="shared" si="24"/>
        <v>142919.69000000003</v>
      </c>
      <c r="AH70" s="753">
        <v>4538.7333333333336</v>
      </c>
      <c r="AI70" s="753">
        <f t="shared" si="25"/>
        <v>54464.800000000003</v>
      </c>
      <c r="AJ70" s="750">
        <f t="shared" si="26"/>
        <v>197384.49000000005</v>
      </c>
    </row>
    <row r="71" spans="1:37" s="499" customFormat="1" ht="25.5" x14ac:dyDescent="0.25">
      <c r="A71" s="949" t="s">
        <v>646</v>
      </c>
      <c r="B71" s="433" t="s">
        <v>190</v>
      </c>
      <c r="C71" s="567" t="s">
        <v>31</v>
      </c>
      <c r="D71" s="591">
        <v>5</v>
      </c>
      <c r="E71" s="469">
        <v>43829.718000000008</v>
      </c>
      <c r="F71" s="469">
        <f t="shared" si="14"/>
        <v>219148.59000000003</v>
      </c>
      <c r="G71" s="469">
        <v>26306.28</v>
      </c>
      <c r="H71" s="469">
        <f t="shared" si="15"/>
        <v>131531.4</v>
      </c>
      <c r="I71" s="590">
        <f t="shared" si="16"/>
        <v>350679.99</v>
      </c>
      <c r="J71" s="815"/>
      <c r="K71" s="816">
        <v>43829.718000000008</v>
      </c>
      <c r="L71" s="817">
        <f t="shared" si="17"/>
        <v>0</v>
      </c>
      <c r="M71" s="816">
        <v>26306.28</v>
      </c>
      <c r="N71" s="817">
        <f t="shared" si="18"/>
        <v>0</v>
      </c>
      <c r="O71" s="810">
        <f t="shared" si="19"/>
        <v>0</v>
      </c>
      <c r="P71" s="638">
        <f t="shared" si="2"/>
        <v>0</v>
      </c>
      <c r="Q71" s="512">
        <f t="shared" si="3"/>
        <v>0</v>
      </c>
      <c r="R71" s="637">
        <f t="shared" si="1"/>
        <v>0</v>
      </c>
      <c r="S71" s="647"/>
      <c r="T71" s="522">
        <v>43829.718000000008</v>
      </c>
      <c r="U71" s="522">
        <f t="shared" si="20"/>
        <v>0</v>
      </c>
      <c r="V71" s="522">
        <v>26306.28</v>
      </c>
      <c r="W71" s="522">
        <f t="shared" si="27"/>
        <v>0</v>
      </c>
      <c r="X71" s="671">
        <f t="shared" si="21"/>
        <v>0</v>
      </c>
      <c r="Y71" s="647"/>
      <c r="Z71" s="523">
        <v>43829.718000000008</v>
      </c>
      <c r="AA71" s="523">
        <f t="shared" si="22"/>
        <v>0</v>
      </c>
      <c r="AB71" s="523">
        <v>26306.28</v>
      </c>
      <c r="AC71" s="523">
        <f t="shared" si="28"/>
        <v>0</v>
      </c>
      <c r="AD71" s="673">
        <f t="shared" si="23"/>
        <v>0</v>
      </c>
      <c r="AE71" s="740">
        <f t="shared" si="0"/>
        <v>5</v>
      </c>
      <c r="AF71" s="753">
        <v>43829.718000000008</v>
      </c>
      <c r="AG71" s="753">
        <f t="shared" si="24"/>
        <v>219148.59000000003</v>
      </c>
      <c r="AH71" s="753">
        <v>26306.28</v>
      </c>
      <c r="AI71" s="753">
        <f t="shared" si="25"/>
        <v>131531.4</v>
      </c>
      <c r="AJ71" s="750">
        <f t="shared" si="26"/>
        <v>350679.99</v>
      </c>
    </row>
    <row r="72" spans="1:37" s="501" customFormat="1" ht="15.75" x14ac:dyDescent="0.25">
      <c r="A72" s="949" t="s">
        <v>647</v>
      </c>
      <c r="B72" s="433" t="s">
        <v>191</v>
      </c>
      <c r="C72" s="567" t="s">
        <v>31</v>
      </c>
      <c r="D72" s="591">
        <v>1</v>
      </c>
      <c r="E72" s="469">
        <v>219290.07</v>
      </c>
      <c r="F72" s="469">
        <f t="shared" si="14"/>
        <v>219290.07</v>
      </c>
      <c r="G72" s="469">
        <v>155542.39999999999</v>
      </c>
      <c r="H72" s="469">
        <f t="shared" si="15"/>
        <v>155542.39999999999</v>
      </c>
      <c r="I72" s="590">
        <f t="shared" si="16"/>
        <v>374832.47</v>
      </c>
      <c r="J72" s="815"/>
      <c r="K72" s="816">
        <v>219290.07</v>
      </c>
      <c r="L72" s="817">
        <f t="shared" si="17"/>
        <v>0</v>
      </c>
      <c r="M72" s="816">
        <v>155542.39999999999</v>
      </c>
      <c r="N72" s="817">
        <f t="shared" si="18"/>
        <v>0</v>
      </c>
      <c r="O72" s="810">
        <f t="shared" si="19"/>
        <v>0</v>
      </c>
      <c r="P72" s="638">
        <f t="shared" si="2"/>
        <v>0</v>
      </c>
      <c r="Q72" s="512">
        <f t="shared" si="3"/>
        <v>0</v>
      </c>
      <c r="R72" s="637">
        <f t="shared" si="1"/>
        <v>0</v>
      </c>
      <c r="S72" s="647"/>
      <c r="T72" s="522">
        <v>219290.07</v>
      </c>
      <c r="U72" s="522">
        <f t="shared" si="20"/>
        <v>0</v>
      </c>
      <c r="V72" s="522">
        <v>155542.39999999999</v>
      </c>
      <c r="W72" s="522">
        <f t="shared" si="27"/>
        <v>0</v>
      </c>
      <c r="X72" s="671">
        <f t="shared" si="21"/>
        <v>0</v>
      </c>
      <c r="Y72" s="647"/>
      <c r="Z72" s="523">
        <v>219290.07</v>
      </c>
      <c r="AA72" s="523">
        <f t="shared" si="22"/>
        <v>0</v>
      </c>
      <c r="AB72" s="523">
        <v>155542.39999999999</v>
      </c>
      <c r="AC72" s="523">
        <f t="shared" si="28"/>
        <v>0</v>
      </c>
      <c r="AD72" s="673">
        <f t="shared" si="23"/>
        <v>0</v>
      </c>
      <c r="AE72" s="740">
        <f t="shared" si="0"/>
        <v>1</v>
      </c>
      <c r="AF72" s="753">
        <v>219290.07</v>
      </c>
      <c r="AG72" s="753">
        <f t="shared" si="24"/>
        <v>219290.07</v>
      </c>
      <c r="AH72" s="753">
        <v>155542.39999999999</v>
      </c>
      <c r="AI72" s="753">
        <f t="shared" si="25"/>
        <v>155542.39999999999</v>
      </c>
      <c r="AJ72" s="750">
        <f t="shared" si="26"/>
        <v>374832.47</v>
      </c>
      <c r="AK72" s="499"/>
    </row>
    <row r="73" spans="1:37" s="242" customFormat="1" ht="17.45" customHeight="1" x14ac:dyDescent="0.25">
      <c r="A73" s="951" t="s">
        <v>648</v>
      </c>
      <c r="B73" s="695" t="s">
        <v>193</v>
      </c>
      <c r="C73" s="696"/>
      <c r="D73" s="639"/>
      <c r="E73" s="455"/>
      <c r="F73" s="455">
        <f>F74+F77+F79+F84+F86+F89</f>
        <v>11518228.359999999</v>
      </c>
      <c r="G73" s="455"/>
      <c r="H73" s="455">
        <f>H74+H77+H79+H84+H86+H89</f>
        <v>20862917.377999999</v>
      </c>
      <c r="I73" s="607">
        <f>I74+I77+I79+I84+I86+I89</f>
        <v>32381145.738000002</v>
      </c>
      <c r="J73" s="793"/>
      <c r="K73" s="794"/>
      <c r="L73" s="803">
        <f>L74+L77+L79+L84+L86+L89</f>
        <v>4084784.62</v>
      </c>
      <c r="M73" s="794"/>
      <c r="N73" s="803">
        <f>N74+N77+N79+N84+N86+N89</f>
        <v>10885660</v>
      </c>
      <c r="O73" s="796">
        <f>O74+O77+O79+O84+O86+O89</f>
        <v>14970444.620000001</v>
      </c>
      <c r="P73" s="639"/>
      <c r="Q73" s="455"/>
      <c r="R73" s="607"/>
      <c r="S73" s="638"/>
      <c r="T73" s="513"/>
      <c r="U73" s="513">
        <f>U74+U77+U79+U84+U86+U89</f>
        <v>4084784.62</v>
      </c>
      <c r="V73" s="513"/>
      <c r="W73" s="513">
        <f>W74+W77+W79+W84+W86+W89</f>
        <v>10885660</v>
      </c>
      <c r="X73" s="667">
        <f>X74+X77+X79+X84+X86+X89</f>
        <v>14970444.620000001</v>
      </c>
      <c r="Y73" s="638"/>
      <c r="Z73" s="513"/>
      <c r="AA73" s="513">
        <f>AA74+AA77+AA79+AA84+AA86+AA89</f>
        <v>813300</v>
      </c>
      <c r="AB73" s="513"/>
      <c r="AC73" s="513">
        <f>AC74+AC77+AC79+AC84+AC86+AC89</f>
        <v>2211900</v>
      </c>
      <c r="AD73" s="667">
        <f>AD74+AD77+AD79+AD84+AD86+AD89</f>
        <v>3025200</v>
      </c>
      <c r="AE73" s="740">
        <f t="shared" si="0"/>
        <v>0</v>
      </c>
      <c r="AF73" s="741"/>
      <c r="AG73" s="741">
        <f>AG74+AG77+AG79+AG84+AG86+AG89</f>
        <v>6620143.7399999993</v>
      </c>
      <c r="AH73" s="741"/>
      <c r="AI73" s="741">
        <f>AI74+AI77+AI79+AI84+AI86+AI89</f>
        <v>7765357.3779999996</v>
      </c>
      <c r="AJ73" s="742">
        <f>AJ74+AJ77+AJ79+AJ84+AJ86+AJ89</f>
        <v>14385501.117999999</v>
      </c>
      <c r="AK73" s="404"/>
    </row>
    <row r="74" spans="1:37" s="502" customFormat="1" ht="17.45" customHeight="1" x14ac:dyDescent="0.25">
      <c r="A74" s="949" t="s">
        <v>649</v>
      </c>
      <c r="B74" s="433" t="s">
        <v>194</v>
      </c>
      <c r="C74" s="567"/>
      <c r="D74" s="591"/>
      <c r="E74" s="469"/>
      <c r="F74" s="469">
        <f>SUM(F75:F76)</f>
        <v>1391114.46</v>
      </c>
      <c r="G74" s="469"/>
      <c r="H74" s="469">
        <f>SUM(H75:H76)</f>
        <v>3336530</v>
      </c>
      <c r="I74" s="590">
        <f>SUM(I75:I76)</f>
        <v>4727644.46</v>
      </c>
      <c r="J74" s="815"/>
      <c r="K74" s="816"/>
      <c r="L74" s="817">
        <f>SUM(L75:L76)</f>
        <v>696034.62</v>
      </c>
      <c r="M74" s="816"/>
      <c r="N74" s="817">
        <f>SUM(N75:N76)</f>
        <v>1669410</v>
      </c>
      <c r="O74" s="810">
        <f>SUM(O75:O76)</f>
        <v>2365444.62</v>
      </c>
      <c r="P74" s="638">
        <f t="shared" si="2"/>
        <v>0</v>
      </c>
      <c r="Q74" s="512">
        <f t="shared" si="3"/>
        <v>0</v>
      </c>
      <c r="R74" s="637">
        <f t="shared" ref="R74:R137" si="29">(D74*K74)-(D74*T74)</f>
        <v>0</v>
      </c>
      <c r="S74" s="647"/>
      <c r="T74" s="523"/>
      <c r="U74" s="523">
        <f>SUM(U75:U76)</f>
        <v>696034.62</v>
      </c>
      <c r="V74" s="523"/>
      <c r="W74" s="523">
        <f>SUM(W75:W76)</f>
        <v>1669410</v>
      </c>
      <c r="X74" s="673">
        <f>SUM(X75:X76)</f>
        <v>2365444.62</v>
      </c>
      <c r="Y74" s="647"/>
      <c r="Z74" s="523"/>
      <c r="AA74" s="523">
        <f>SUM(AA75:AA76)</f>
        <v>0</v>
      </c>
      <c r="AB74" s="523"/>
      <c r="AC74" s="523">
        <f>SUM(AC75:AC76)</f>
        <v>0</v>
      </c>
      <c r="AD74" s="673">
        <f>SUM(AD75:AD76)</f>
        <v>0</v>
      </c>
      <c r="AE74" s="740">
        <f t="shared" si="0"/>
        <v>0</v>
      </c>
      <c r="AF74" s="755"/>
      <c r="AG74" s="755">
        <f>SUM(AG75:AG76)</f>
        <v>695079.84</v>
      </c>
      <c r="AH74" s="755"/>
      <c r="AI74" s="755">
        <f>SUM(AI75:AI76)</f>
        <v>1667120</v>
      </c>
      <c r="AJ74" s="756">
        <f>SUM(AJ75:AJ76)</f>
        <v>2362199.8400000003</v>
      </c>
      <c r="AK74" s="503"/>
    </row>
    <row r="75" spans="1:37" ht="17.45" customHeight="1" x14ac:dyDescent="0.25">
      <c r="A75" s="950" t="s">
        <v>650</v>
      </c>
      <c r="B75" s="435" t="s">
        <v>195</v>
      </c>
      <c r="C75" s="569" t="s">
        <v>33</v>
      </c>
      <c r="D75" s="585">
        <v>13.9</v>
      </c>
      <c r="E75" s="466">
        <v>95478</v>
      </c>
      <c r="F75" s="466">
        <f>E75*D75</f>
        <v>1327144.2</v>
      </c>
      <c r="G75" s="466">
        <v>229000</v>
      </c>
      <c r="H75" s="466">
        <f>G75*D75</f>
        <v>3183100</v>
      </c>
      <c r="I75" s="587">
        <f>F75+H75</f>
        <v>4510244.2</v>
      </c>
      <c r="J75" s="798">
        <v>6.95</v>
      </c>
      <c r="K75" s="799">
        <v>95478</v>
      </c>
      <c r="L75" s="800">
        <f>K75*J75</f>
        <v>663572.1</v>
      </c>
      <c r="M75" s="799">
        <v>229000</v>
      </c>
      <c r="N75" s="800">
        <f>M75*J75</f>
        <v>1591550</v>
      </c>
      <c r="O75" s="804">
        <f>L75+N75</f>
        <v>2255122.1</v>
      </c>
      <c r="P75" s="638">
        <f t="shared" si="2"/>
        <v>0</v>
      </c>
      <c r="Q75" s="512">
        <f t="shared" si="3"/>
        <v>0</v>
      </c>
      <c r="R75" s="637">
        <f t="shared" si="29"/>
        <v>0</v>
      </c>
      <c r="S75" s="638">
        <v>6.95</v>
      </c>
      <c r="T75" s="512">
        <v>95478</v>
      </c>
      <c r="U75" s="512">
        <f>T75*S75</f>
        <v>663572.1</v>
      </c>
      <c r="V75" s="512">
        <v>229000</v>
      </c>
      <c r="W75" s="512">
        <f>V75*S75</f>
        <v>1591550</v>
      </c>
      <c r="X75" s="668">
        <f>U75+W75</f>
        <v>2255122.1</v>
      </c>
      <c r="Y75" s="638"/>
      <c r="Z75" s="512">
        <v>95478</v>
      </c>
      <c r="AA75" s="512">
        <f>Z75*Y75</f>
        <v>0</v>
      </c>
      <c r="AB75" s="512">
        <v>229000</v>
      </c>
      <c r="AC75" s="512">
        <f>AB75*Y75</f>
        <v>0</v>
      </c>
      <c r="AD75" s="668">
        <f>AA75+AC75</f>
        <v>0</v>
      </c>
      <c r="AE75" s="740">
        <f t="shared" si="0"/>
        <v>6.95</v>
      </c>
      <c r="AF75" s="743">
        <v>95478</v>
      </c>
      <c r="AG75" s="743">
        <f>AF75*AE75</f>
        <v>663572.1</v>
      </c>
      <c r="AH75" s="743">
        <v>229000</v>
      </c>
      <c r="AI75" s="743">
        <f>AH75*AE75</f>
        <v>1591550</v>
      </c>
      <c r="AJ75" s="744">
        <f>AG75+AI75</f>
        <v>2255122.1</v>
      </c>
    </row>
    <row r="76" spans="1:37" ht="25.5" x14ac:dyDescent="0.25">
      <c r="A76" s="950" t="s">
        <v>651</v>
      </c>
      <c r="B76" s="435" t="s">
        <v>196</v>
      </c>
      <c r="C76" s="569" t="s">
        <v>33</v>
      </c>
      <c r="D76" s="585">
        <v>0.67</v>
      </c>
      <c r="E76" s="466">
        <v>95478</v>
      </c>
      <c r="F76" s="466">
        <f>E76*D76</f>
        <v>63970.26</v>
      </c>
      <c r="G76" s="466">
        <v>229000</v>
      </c>
      <c r="H76" s="466">
        <f>G76*D76</f>
        <v>153430</v>
      </c>
      <c r="I76" s="587">
        <f>F76+H76</f>
        <v>217400.26</v>
      </c>
      <c r="J76" s="798">
        <v>0.34</v>
      </c>
      <c r="K76" s="799">
        <v>95478</v>
      </c>
      <c r="L76" s="800">
        <f>K76*J76</f>
        <v>32462.520000000004</v>
      </c>
      <c r="M76" s="799">
        <v>229000</v>
      </c>
      <c r="N76" s="800">
        <f>M76*J76</f>
        <v>77860</v>
      </c>
      <c r="O76" s="804">
        <f>L76+N76</f>
        <v>110322.52</v>
      </c>
      <c r="P76" s="638">
        <f t="shared" si="2"/>
        <v>0</v>
      </c>
      <c r="Q76" s="512">
        <f t="shared" si="3"/>
        <v>0</v>
      </c>
      <c r="R76" s="637">
        <f t="shared" si="29"/>
        <v>0</v>
      </c>
      <c r="S76" s="638">
        <v>0.34</v>
      </c>
      <c r="T76" s="512">
        <v>95478</v>
      </c>
      <c r="U76" s="512">
        <f>T76*S76</f>
        <v>32462.520000000004</v>
      </c>
      <c r="V76" s="512">
        <v>229000</v>
      </c>
      <c r="W76" s="512">
        <f>V76*S76</f>
        <v>77860</v>
      </c>
      <c r="X76" s="668">
        <f>U76+W76</f>
        <v>110322.52</v>
      </c>
      <c r="Y76" s="638"/>
      <c r="Z76" s="512">
        <v>95478</v>
      </c>
      <c r="AA76" s="512">
        <f>Z76*Y76</f>
        <v>0</v>
      </c>
      <c r="AB76" s="512">
        <v>229000</v>
      </c>
      <c r="AC76" s="512">
        <f>AB76*Y76</f>
        <v>0</v>
      </c>
      <c r="AD76" s="668">
        <f>AA76+AC76</f>
        <v>0</v>
      </c>
      <c r="AE76" s="740">
        <f t="shared" si="0"/>
        <v>0.33</v>
      </c>
      <c r="AF76" s="743">
        <v>95478</v>
      </c>
      <c r="AG76" s="743">
        <f>AF76*AE76</f>
        <v>31507.74</v>
      </c>
      <c r="AH76" s="743">
        <v>229000</v>
      </c>
      <c r="AI76" s="743">
        <f>AH76*AE76</f>
        <v>75570</v>
      </c>
      <c r="AJ76" s="744">
        <f>AG76+AI76</f>
        <v>107077.74</v>
      </c>
    </row>
    <row r="77" spans="1:37" s="503" customFormat="1" ht="17.45" customHeight="1" x14ac:dyDescent="0.25">
      <c r="A77" s="952" t="s">
        <v>652</v>
      </c>
      <c r="B77" s="433" t="s">
        <v>197</v>
      </c>
      <c r="C77" s="567" t="s">
        <v>153</v>
      </c>
      <c r="D77" s="591">
        <v>439.29</v>
      </c>
      <c r="E77" s="469"/>
      <c r="F77" s="469">
        <f>SUM(F78:F78)</f>
        <v>1823053.5</v>
      </c>
      <c r="G77" s="469"/>
      <c r="H77" s="469">
        <f>SUM(H78:H78)</f>
        <v>292127.85000000003</v>
      </c>
      <c r="I77" s="590">
        <f>SUM(I78:I78)</f>
        <v>2115181.35</v>
      </c>
      <c r="J77" s="815"/>
      <c r="K77" s="816"/>
      <c r="L77" s="817">
        <f>SUM(L78:L78)</f>
        <v>0</v>
      </c>
      <c r="M77" s="816"/>
      <c r="N77" s="817">
        <f>SUM(N78:N78)</f>
        <v>0</v>
      </c>
      <c r="O77" s="810">
        <f>SUM(O78:O78)</f>
        <v>0</v>
      </c>
      <c r="P77" s="638">
        <f t="shared" si="2"/>
        <v>0</v>
      </c>
      <c r="Q77" s="512">
        <f t="shared" si="3"/>
        <v>0</v>
      </c>
      <c r="R77" s="637">
        <f t="shared" si="29"/>
        <v>0</v>
      </c>
      <c r="S77" s="647"/>
      <c r="T77" s="522"/>
      <c r="U77" s="522">
        <f>SUM(U78:U78)</f>
        <v>0</v>
      </c>
      <c r="V77" s="522"/>
      <c r="W77" s="522">
        <f>SUM(W78:W78)</f>
        <v>0</v>
      </c>
      <c r="X77" s="671">
        <f>SUM(X78:X78)</f>
        <v>0</v>
      </c>
      <c r="Y77" s="647"/>
      <c r="Z77" s="523"/>
      <c r="AA77" s="523">
        <f>SUM(AA78:AA78)</f>
        <v>0</v>
      </c>
      <c r="AB77" s="523"/>
      <c r="AC77" s="523">
        <f>SUM(AC78:AC78)</f>
        <v>0</v>
      </c>
      <c r="AD77" s="673">
        <f>SUM(AD78:AD78)</f>
        <v>0</v>
      </c>
      <c r="AE77" s="740">
        <f t="shared" si="0"/>
        <v>439.29</v>
      </c>
      <c r="AF77" s="753"/>
      <c r="AG77" s="753">
        <f>SUM(AG78:AG78)</f>
        <v>1823053.5</v>
      </c>
      <c r="AH77" s="753"/>
      <c r="AI77" s="753">
        <f>SUM(AI78:AI78)</f>
        <v>292127.85000000003</v>
      </c>
      <c r="AJ77" s="750">
        <f>SUM(AJ78:AJ78)</f>
        <v>2115181.35</v>
      </c>
    </row>
    <row r="78" spans="1:37" s="504" customFormat="1" ht="17.45" customHeight="1" x14ac:dyDescent="0.25">
      <c r="A78" s="953" t="s">
        <v>653</v>
      </c>
      <c r="B78" s="435" t="s">
        <v>198</v>
      </c>
      <c r="C78" s="570" t="s">
        <v>153</v>
      </c>
      <c r="D78" s="585">
        <v>439.29</v>
      </c>
      <c r="E78" s="466">
        <v>4150</v>
      </c>
      <c r="F78" s="466">
        <f>E78*D78</f>
        <v>1823053.5</v>
      </c>
      <c r="G78" s="466">
        <v>665</v>
      </c>
      <c r="H78" s="466">
        <f>G78*D78</f>
        <v>292127.85000000003</v>
      </c>
      <c r="I78" s="587">
        <f>F78+H78</f>
        <v>2115181.35</v>
      </c>
      <c r="J78" s="798"/>
      <c r="K78" s="799">
        <v>4150</v>
      </c>
      <c r="L78" s="800">
        <f>K78*J78</f>
        <v>0</v>
      </c>
      <c r="M78" s="799">
        <v>665</v>
      </c>
      <c r="N78" s="800">
        <f>M78*J78</f>
        <v>0</v>
      </c>
      <c r="O78" s="804">
        <f>L78+N78</f>
        <v>0</v>
      </c>
      <c r="P78" s="638">
        <f t="shared" si="2"/>
        <v>0</v>
      </c>
      <c r="Q78" s="512">
        <f t="shared" si="3"/>
        <v>0</v>
      </c>
      <c r="R78" s="637">
        <f t="shared" si="29"/>
        <v>0</v>
      </c>
      <c r="S78" s="638"/>
      <c r="T78" s="519">
        <v>4150</v>
      </c>
      <c r="U78" s="519">
        <f>T78*S78</f>
        <v>0</v>
      </c>
      <c r="V78" s="519">
        <v>665</v>
      </c>
      <c r="W78" s="519">
        <f>V78*S78</f>
        <v>0</v>
      </c>
      <c r="X78" s="670">
        <f>U78+W78</f>
        <v>0</v>
      </c>
      <c r="Y78" s="638"/>
      <c r="Z78" s="512">
        <v>4150</v>
      </c>
      <c r="AA78" s="512">
        <f>Z78*Y78</f>
        <v>0</v>
      </c>
      <c r="AB78" s="512">
        <v>665</v>
      </c>
      <c r="AC78" s="512">
        <f>AB78*Y78</f>
        <v>0</v>
      </c>
      <c r="AD78" s="668">
        <f>AA78+AC78</f>
        <v>0</v>
      </c>
      <c r="AE78" s="740">
        <f t="shared" si="0"/>
        <v>439.29</v>
      </c>
      <c r="AF78" s="747">
        <v>4150</v>
      </c>
      <c r="AG78" s="747">
        <f>AF78*AE78</f>
        <v>1823053.5</v>
      </c>
      <c r="AH78" s="747">
        <v>665</v>
      </c>
      <c r="AI78" s="747">
        <f>AH78*AE78</f>
        <v>292127.85000000003</v>
      </c>
      <c r="AJ78" s="748">
        <f>AG78+AI78</f>
        <v>2115181.35</v>
      </c>
    </row>
    <row r="79" spans="1:37" s="403" customFormat="1" ht="17.45" customHeight="1" x14ac:dyDescent="0.25">
      <c r="A79" s="952" t="s">
        <v>654</v>
      </c>
      <c r="B79" s="433" t="s">
        <v>199</v>
      </c>
      <c r="C79" s="567"/>
      <c r="D79" s="591"/>
      <c r="E79" s="469"/>
      <c r="F79" s="469">
        <f>SUM(F80:F83)</f>
        <v>202237.8</v>
      </c>
      <c r="G79" s="469"/>
      <c r="H79" s="469">
        <f>SUM(H80:H83)</f>
        <v>401840.08799999999</v>
      </c>
      <c r="I79" s="590">
        <f>SUM(I80:I83)</f>
        <v>604077.88800000004</v>
      </c>
      <c r="J79" s="815"/>
      <c r="K79" s="816"/>
      <c r="L79" s="817">
        <f>SUM(L80:L83)</f>
        <v>0</v>
      </c>
      <c r="M79" s="816"/>
      <c r="N79" s="817">
        <f>SUM(N80:N83)</f>
        <v>0</v>
      </c>
      <c r="O79" s="810">
        <f>SUM(O80:O83)</f>
        <v>0</v>
      </c>
      <c r="P79" s="638">
        <f t="shared" si="2"/>
        <v>0</v>
      </c>
      <c r="Q79" s="512">
        <f t="shared" si="3"/>
        <v>0</v>
      </c>
      <c r="R79" s="637">
        <f t="shared" si="29"/>
        <v>0</v>
      </c>
      <c r="S79" s="647"/>
      <c r="T79" s="522"/>
      <c r="U79" s="522">
        <f>SUM(U80:U83)</f>
        <v>0</v>
      </c>
      <c r="V79" s="522"/>
      <c r="W79" s="522">
        <f>SUM(W80:W83)</f>
        <v>0</v>
      </c>
      <c r="X79" s="671">
        <f>SUM(X80:X83)</f>
        <v>0</v>
      </c>
      <c r="Y79" s="647"/>
      <c r="Z79" s="523"/>
      <c r="AA79" s="523">
        <f>SUM(AA80:AA83)</f>
        <v>0</v>
      </c>
      <c r="AB79" s="523"/>
      <c r="AC79" s="523">
        <f>SUM(AC80:AC83)</f>
        <v>0</v>
      </c>
      <c r="AD79" s="673">
        <f>SUM(AD80:AD83)</f>
        <v>0</v>
      </c>
      <c r="AE79" s="740">
        <f t="shared" si="0"/>
        <v>0</v>
      </c>
      <c r="AF79" s="753"/>
      <c r="AG79" s="753">
        <f>SUM(AG80:AG83)</f>
        <v>202237.8</v>
      </c>
      <c r="AH79" s="753"/>
      <c r="AI79" s="753">
        <f>SUM(AI80:AI83)</f>
        <v>401840.08799999999</v>
      </c>
      <c r="AJ79" s="750">
        <f>SUM(AJ80:AJ83)</f>
        <v>604077.88800000004</v>
      </c>
    </row>
    <row r="80" spans="1:37" s="494" customFormat="1" ht="17.45" customHeight="1" x14ac:dyDescent="0.25">
      <c r="A80" s="953" t="s">
        <v>655</v>
      </c>
      <c r="B80" s="435" t="s">
        <v>200</v>
      </c>
      <c r="C80" s="570" t="s">
        <v>31</v>
      </c>
      <c r="D80" s="585">
        <v>71</v>
      </c>
      <c r="E80" s="466">
        <v>707.4</v>
      </c>
      <c r="F80" s="466">
        <f>E80*D80</f>
        <v>50225.4</v>
      </c>
      <c r="G80" s="466">
        <v>1310.4000000000001</v>
      </c>
      <c r="H80" s="466">
        <f>G80*D80</f>
        <v>93038.400000000009</v>
      </c>
      <c r="I80" s="587">
        <f>F80+H80</f>
        <v>143263.80000000002</v>
      </c>
      <c r="J80" s="798"/>
      <c r="K80" s="799">
        <v>707.4</v>
      </c>
      <c r="L80" s="800">
        <f>K80*J80</f>
        <v>0</v>
      </c>
      <c r="M80" s="799">
        <v>1310.4000000000001</v>
      </c>
      <c r="N80" s="800">
        <f>M80*J80</f>
        <v>0</v>
      </c>
      <c r="O80" s="804">
        <f>L80+N80</f>
        <v>0</v>
      </c>
      <c r="P80" s="638">
        <f t="shared" si="2"/>
        <v>0</v>
      </c>
      <c r="Q80" s="512">
        <f t="shared" si="3"/>
        <v>0</v>
      </c>
      <c r="R80" s="637">
        <f t="shared" si="29"/>
        <v>0</v>
      </c>
      <c r="S80" s="638"/>
      <c r="T80" s="519">
        <v>707.4</v>
      </c>
      <c r="U80" s="519">
        <f>T80*S80</f>
        <v>0</v>
      </c>
      <c r="V80" s="519">
        <v>1310.4000000000001</v>
      </c>
      <c r="W80" s="519">
        <f>V80*S80</f>
        <v>0</v>
      </c>
      <c r="X80" s="670">
        <f>U80+W80</f>
        <v>0</v>
      </c>
      <c r="Y80" s="638"/>
      <c r="Z80" s="512">
        <v>707.4</v>
      </c>
      <c r="AA80" s="512">
        <f>Z80*Y80</f>
        <v>0</v>
      </c>
      <c r="AB80" s="512">
        <v>1310.4000000000001</v>
      </c>
      <c r="AC80" s="512">
        <f>AB80*Y80</f>
        <v>0</v>
      </c>
      <c r="AD80" s="668">
        <f>AA80+AC80</f>
        <v>0</v>
      </c>
      <c r="AE80" s="740">
        <f t="shared" si="0"/>
        <v>71</v>
      </c>
      <c r="AF80" s="747">
        <v>707.4</v>
      </c>
      <c r="AG80" s="747">
        <f>AF80*AE80</f>
        <v>50225.4</v>
      </c>
      <c r="AH80" s="747">
        <v>1310.4000000000001</v>
      </c>
      <c r="AI80" s="747">
        <f>AH80*AE80</f>
        <v>93038.400000000009</v>
      </c>
      <c r="AJ80" s="748">
        <f>AG80+AI80</f>
        <v>143263.80000000002</v>
      </c>
    </row>
    <row r="81" spans="1:37" s="494" customFormat="1" ht="17.45" customHeight="1" x14ac:dyDescent="0.25">
      <c r="A81" s="953" t="s">
        <v>656</v>
      </c>
      <c r="B81" s="435" t="s">
        <v>201</v>
      </c>
      <c r="C81" s="570" t="s">
        <v>31</v>
      </c>
      <c r="D81" s="585">
        <v>350</v>
      </c>
      <c r="E81" s="466">
        <v>235.8</v>
      </c>
      <c r="F81" s="466">
        <f>E81*D81</f>
        <v>82530</v>
      </c>
      <c r="G81" s="466">
        <v>326.35199999999998</v>
      </c>
      <c r="H81" s="466">
        <f>G81*D81</f>
        <v>114223.2</v>
      </c>
      <c r="I81" s="587">
        <f>F81+H81</f>
        <v>196753.2</v>
      </c>
      <c r="J81" s="798"/>
      <c r="K81" s="799">
        <v>235.8</v>
      </c>
      <c r="L81" s="800">
        <f>K81*J81</f>
        <v>0</v>
      </c>
      <c r="M81" s="799">
        <v>326.35199999999998</v>
      </c>
      <c r="N81" s="800">
        <f>M81*J81</f>
        <v>0</v>
      </c>
      <c r="O81" s="804">
        <f>L81+N81</f>
        <v>0</v>
      </c>
      <c r="P81" s="638">
        <f t="shared" si="2"/>
        <v>0</v>
      </c>
      <c r="Q81" s="512">
        <f t="shared" si="3"/>
        <v>0</v>
      </c>
      <c r="R81" s="637">
        <f t="shared" si="29"/>
        <v>0</v>
      </c>
      <c r="S81" s="638"/>
      <c r="T81" s="519">
        <v>235.8</v>
      </c>
      <c r="U81" s="519">
        <f>T81*S81</f>
        <v>0</v>
      </c>
      <c r="V81" s="519">
        <v>326.35199999999998</v>
      </c>
      <c r="W81" s="519">
        <f>V81*S81</f>
        <v>0</v>
      </c>
      <c r="X81" s="670">
        <f>U81+W81</f>
        <v>0</v>
      </c>
      <c r="Y81" s="638"/>
      <c r="Z81" s="512">
        <v>235.8</v>
      </c>
      <c r="AA81" s="512">
        <f>Z81*Y81</f>
        <v>0</v>
      </c>
      <c r="AB81" s="512">
        <v>326.35199999999998</v>
      </c>
      <c r="AC81" s="512">
        <f>AB81*Y81</f>
        <v>0</v>
      </c>
      <c r="AD81" s="668">
        <f>AA81+AC81</f>
        <v>0</v>
      </c>
      <c r="AE81" s="740">
        <f t="shared" si="0"/>
        <v>350</v>
      </c>
      <c r="AF81" s="747">
        <v>235.8</v>
      </c>
      <c r="AG81" s="747">
        <f>AF81*AE81</f>
        <v>82530</v>
      </c>
      <c r="AH81" s="747">
        <v>326.35199999999998</v>
      </c>
      <c r="AI81" s="747">
        <f>AH81*AE81</f>
        <v>114223.2</v>
      </c>
      <c r="AJ81" s="748">
        <f>AG81+AI81</f>
        <v>196753.2</v>
      </c>
    </row>
    <row r="82" spans="1:37" s="494" customFormat="1" ht="17.45" customHeight="1" x14ac:dyDescent="0.25">
      <c r="A82" s="953" t="s">
        <v>657</v>
      </c>
      <c r="B82" s="435" t="s">
        <v>202</v>
      </c>
      <c r="C82" s="570" t="s">
        <v>31</v>
      </c>
      <c r="D82" s="585">
        <v>260</v>
      </c>
      <c r="E82" s="466">
        <v>188.64000000000001</v>
      </c>
      <c r="F82" s="466">
        <f>E82*D82</f>
        <v>49046.400000000001</v>
      </c>
      <c r="G82" s="466">
        <v>492.96</v>
      </c>
      <c r="H82" s="466">
        <f>G82*D82</f>
        <v>128169.59999999999</v>
      </c>
      <c r="I82" s="587">
        <f>F82+H82</f>
        <v>177216</v>
      </c>
      <c r="J82" s="798"/>
      <c r="K82" s="799">
        <v>188.64000000000001</v>
      </c>
      <c r="L82" s="800">
        <f>K82*J82</f>
        <v>0</v>
      </c>
      <c r="M82" s="799">
        <v>492.96</v>
      </c>
      <c r="N82" s="800">
        <f>M82*J82</f>
        <v>0</v>
      </c>
      <c r="O82" s="804">
        <f>L82+N82</f>
        <v>0</v>
      </c>
      <c r="P82" s="638">
        <f t="shared" si="2"/>
        <v>0</v>
      </c>
      <c r="Q82" s="512">
        <f t="shared" si="3"/>
        <v>0</v>
      </c>
      <c r="R82" s="637">
        <f t="shared" si="29"/>
        <v>0</v>
      </c>
      <c r="S82" s="638"/>
      <c r="T82" s="519">
        <v>188.64000000000001</v>
      </c>
      <c r="U82" s="519">
        <f>T82*S82</f>
        <v>0</v>
      </c>
      <c r="V82" s="519">
        <v>492.96</v>
      </c>
      <c r="W82" s="519">
        <f>V82*S82</f>
        <v>0</v>
      </c>
      <c r="X82" s="670">
        <f>U82+W82</f>
        <v>0</v>
      </c>
      <c r="Y82" s="638"/>
      <c r="Z82" s="512">
        <v>188.64000000000001</v>
      </c>
      <c r="AA82" s="512">
        <f>Z82*Y82</f>
        <v>0</v>
      </c>
      <c r="AB82" s="512">
        <v>492.96</v>
      </c>
      <c r="AC82" s="512">
        <f>AB82*Y82</f>
        <v>0</v>
      </c>
      <c r="AD82" s="668">
        <f>AA82+AC82</f>
        <v>0</v>
      </c>
      <c r="AE82" s="740">
        <f t="shared" si="0"/>
        <v>260</v>
      </c>
      <c r="AF82" s="747">
        <v>188.64000000000001</v>
      </c>
      <c r="AG82" s="747">
        <f>AF82*AE82</f>
        <v>49046.400000000001</v>
      </c>
      <c r="AH82" s="747">
        <v>492.96</v>
      </c>
      <c r="AI82" s="747">
        <f>AH82*AE82</f>
        <v>128169.59999999999</v>
      </c>
      <c r="AJ82" s="748">
        <f>AG82+AI82</f>
        <v>177216</v>
      </c>
    </row>
    <row r="83" spans="1:37" s="494" customFormat="1" ht="17.45" customHeight="1" x14ac:dyDescent="0.25">
      <c r="A83" s="953" t="s">
        <v>658</v>
      </c>
      <c r="B83" s="435" t="s">
        <v>203</v>
      </c>
      <c r="C83" s="570" t="s">
        <v>31</v>
      </c>
      <c r="D83" s="585">
        <v>130</v>
      </c>
      <c r="E83" s="466">
        <v>157.20000000000002</v>
      </c>
      <c r="F83" s="466">
        <f>E83*D83</f>
        <v>20436.000000000004</v>
      </c>
      <c r="G83" s="466">
        <v>510.83759999999995</v>
      </c>
      <c r="H83" s="466">
        <f>G83*D83</f>
        <v>66408.887999999992</v>
      </c>
      <c r="I83" s="587">
        <f>F83+H83</f>
        <v>86844.887999999992</v>
      </c>
      <c r="J83" s="798"/>
      <c r="K83" s="799">
        <v>157.20000000000002</v>
      </c>
      <c r="L83" s="800">
        <f>K83*J83</f>
        <v>0</v>
      </c>
      <c r="M83" s="799">
        <v>510.83759999999995</v>
      </c>
      <c r="N83" s="800">
        <f>M83*J83</f>
        <v>0</v>
      </c>
      <c r="O83" s="804">
        <f>L83+N83</f>
        <v>0</v>
      </c>
      <c r="P83" s="638">
        <f t="shared" si="2"/>
        <v>0</v>
      </c>
      <c r="Q83" s="512">
        <f t="shared" si="3"/>
        <v>0</v>
      </c>
      <c r="R83" s="637">
        <f t="shared" si="29"/>
        <v>0</v>
      </c>
      <c r="S83" s="638"/>
      <c r="T83" s="519">
        <v>157.20000000000002</v>
      </c>
      <c r="U83" s="519">
        <f>T83*S83</f>
        <v>0</v>
      </c>
      <c r="V83" s="519">
        <v>510.83759999999995</v>
      </c>
      <c r="W83" s="519">
        <f>V83*S83</f>
        <v>0</v>
      </c>
      <c r="X83" s="670">
        <f>U83+W83</f>
        <v>0</v>
      </c>
      <c r="Y83" s="638"/>
      <c r="Z83" s="512">
        <v>157.20000000000002</v>
      </c>
      <c r="AA83" s="512">
        <f>Z83*Y83</f>
        <v>0</v>
      </c>
      <c r="AB83" s="512">
        <v>510.83759999999995</v>
      </c>
      <c r="AC83" s="512">
        <f>AB83*Y83</f>
        <v>0</v>
      </c>
      <c r="AD83" s="668">
        <f>AA83+AC83</f>
        <v>0</v>
      </c>
      <c r="AE83" s="740">
        <f t="shared" si="0"/>
        <v>130</v>
      </c>
      <c r="AF83" s="747">
        <v>157.20000000000002</v>
      </c>
      <c r="AG83" s="747">
        <f>AF83*AE83</f>
        <v>20436.000000000004</v>
      </c>
      <c r="AH83" s="747">
        <v>510.83759999999995</v>
      </c>
      <c r="AI83" s="747">
        <f>AH83*AE83</f>
        <v>66408.887999999992</v>
      </c>
      <c r="AJ83" s="748">
        <f>AG83+AI83</f>
        <v>86844.887999999992</v>
      </c>
    </row>
    <row r="84" spans="1:37" s="403" customFormat="1" ht="17.45" customHeight="1" x14ac:dyDescent="0.25">
      <c r="A84" s="952" t="s">
        <v>659</v>
      </c>
      <c r="B84" s="433" t="s">
        <v>204</v>
      </c>
      <c r="C84" s="567"/>
      <c r="D84" s="591"/>
      <c r="E84" s="469"/>
      <c r="F84" s="469">
        <f>F85</f>
        <v>103490</v>
      </c>
      <c r="G84" s="469"/>
      <c r="H84" s="469">
        <f>H85</f>
        <v>6500</v>
      </c>
      <c r="I84" s="590">
        <f>I85</f>
        <v>109990</v>
      </c>
      <c r="J84" s="815"/>
      <c r="K84" s="816"/>
      <c r="L84" s="817">
        <f>L85</f>
        <v>0</v>
      </c>
      <c r="M84" s="816"/>
      <c r="N84" s="817">
        <f>N85</f>
        <v>0</v>
      </c>
      <c r="O84" s="810">
        <f>O85</f>
        <v>0</v>
      </c>
      <c r="P84" s="638">
        <f t="shared" si="2"/>
        <v>0</v>
      </c>
      <c r="Q84" s="512">
        <f t="shared" si="3"/>
        <v>0</v>
      </c>
      <c r="R84" s="637">
        <f t="shared" si="29"/>
        <v>0</v>
      </c>
      <c r="S84" s="647"/>
      <c r="T84" s="522"/>
      <c r="U84" s="522">
        <f>U85</f>
        <v>0</v>
      </c>
      <c r="V84" s="522"/>
      <c r="W84" s="522">
        <f>W85</f>
        <v>0</v>
      </c>
      <c r="X84" s="671">
        <f>X85</f>
        <v>0</v>
      </c>
      <c r="Y84" s="647"/>
      <c r="Z84" s="523"/>
      <c r="AA84" s="523">
        <f>AA85</f>
        <v>0</v>
      </c>
      <c r="AB84" s="523"/>
      <c r="AC84" s="523">
        <f>AC85</f>
        <v>0</v>
      </c>
      <c r="AD84" s="673">
        <f>AD85</f>
        <v>0</v>
      </c>
      <c r="AE84" s="740">
        <f t="shared" si="0"/>
        <v>0</v>
      </c>
      <c r="AF84" s="753"/>
      <c r="AG84" s="753">
        <f>AG85</f>
        <v>103490</v>
      </c>
      <c r="AH84" s="753"/>
      <c r="AI84" s="753">
        <f>AI85</f>
        <v>6500</v>
      </c>
      <c r="AJ84" s="750">
        <f>AJ85</f>
        <v>109990</v>
      </c>
    </row>
    <row r="85" spans="1:37" s="494" customFormat="1" ht="25.5" customHeight="1" x14ac:dyDescent="0.25">
      <c r="A85" s="953" t="s">
        <v>660</v>
      </c>
      <c r="B85" s="435" t="s">
        <v>205</v>
      </c>
      <c r="C85" s="570" t="s">
        <v>33</v>
      </c>
      <c r="D85" s="585">
        <v>1</v>
      </c>
      <c r="E85" s="466">
        <v>103490</v>
      </c>
      <c r="F85" s="466">
        <f>E85*D85</f>
        <v>103490</v>
      </c>
      <c r="G85" s="466">
        <v>6500</v>
      </c>
      <c r="H85" s="466">
        <f>G85*D85</f>
        <v>6500</v>
      </c>
      <c r="I85" s="587">
        <f>F85+H85</f>
        <v>109990</v>
      </c>
      <c r="J85" s="798"/>
      <c r="K85" s="799">
        <v>103490</v>
      </c>
      <c r="L85" s="800">
        <f>K85*J85</f>
        <v>0</v>
      </c>
      <c r="M85" s="799">
        <v>6500</v>
      </c>
      <c r="N85" s="800">
        <f>M85*J85</f>
        <v>0</v>
      </c>
      <c r="O85" s="804">
        <f>L85+N85</f>
        <v>0</v>
      </c>
      <c r="P85" s="638">
        <f t="shared" si="2"/>
        <v>0</v>
      </c>
      <c r="Q85" s="512">
        <f t="shared" si="3"/>
        <v>0</v>
      </c>
      <c r="R85" s="637">
        <f t="shared" si="29"/>
        <v>0</v>
      </c>
      <c r="S85" s="638"/>
      <c r="T85" s="519">
        <v>103490</v>
      </c>
      <c r="U85" s="519">
        <f>T85*S85</f>
        <v>0</v>
      </c>
      <c r="V85" s="519">
        <v>6500</v>
      </c>
      <c r="W85" s="519">
        <f>V85*S85</f>
        <v>0</v>
      </c>
      <c r="X85" s="670">
        <f>U85+W85</f>
        <v>0</v>
      </c>
      <c r="Y85" s="638"/>
      <c r="Z85" s="512">
        <v>103490</v>
      </c>
      <c r="AA85" s="512">
        <f>Z85*Y85</f>
        <v>0</v>
      </c>
      <c r="AB85" s="512">
        <v>6500</v>
      </c>
      <c r="AC85" s="512">
        <f>AB85*Y85</f>
        <v>0</v>
      </c>
      <c r="AD85" s="668">
        <f>AA85+AC85</f>
        <v>0</v>
      </c>
      <c r="AE85" s="740">
        <f t="shared" si="0"/>
        <v>1</v>
      </c>
      <c r="AF85" s="747">
        <v>103490</v>
      </c>
      <c r="AG85" s="747">
        <f>AF85*AE85</f>
        <v>103490</v>
      </c>
      <c r="AH85" s="747">
        <v>6500</v>
      </c>
      <c r="AI85" s="747">
        <f>AH85*AE85</f>
        <v>6500</v>
      </c>
      <c r="AJ85" s="748">
        <f>AG85+AI85</f>
        <v>109990</v>
      </c>
    </row>
    <row r="86" spans="1:37" ht="21.75" customHeight="1" x14ac:dyDescent="0.25">
      <c r="A86" s="954" t="s">
        <v>661</v>
      </c>
      <c r="B86" s="433" t="s">
        <v>206</v>
      </c>
      <c r="C86" s="567"/>
      <c r="D86" s="591"/>
      <c r="E86" s="469"/>
      <c r="F86" s="469">
        <f>SUM(F87:F88)</f>
        <v>6149267.5999999996</v>
      </c>
      <c r="G86" s="469"/>
      <c r="H86" s="469">
        <f>SUM(H87:H88)</f>
        <v>16539153.999999998</v>
      </c>
      <c r="I86" s="590">
        <f>SUM(I87:I88)</f>
        <v>22688421.599999998</v>
      </c>
      <c r="J86" s="815"/>
      <c r="K86" s="816"/>
      <c r="L86" s="817">
        <f>SUM(L87:L88)</f>
        <v>3388750</v>
      </c>
      <c r="M86" s="816"/>
      <c r="N86" s="817">
        <f>SUM(N87:N88)</f>
        <v>9216250</v>
      </c>
      <c r="O86" s="810">
        <f>SUM(O87:O88)</f>
        <v>12605000</v>
      </c>
      <c r="P86" s="638">
        <f t="shared" si="2"/>
        <v>0</v>
      </c>
      <c r="Q86" s="512">
        <f t="shared" si="3"/>
        <v>0</v>
      </c>
      <c r="R86" s="637">
        <f t="shared" si="29"/>
        <v>0</v>
      </c>
      <c r="S86" s="647"/>
      <c r="T86" s="523"/>
      <c r="U86" s="523">
        <f>SUM(U87:U88)</f>
        <v>3388750</v>
      </c>
      <c r="V86" s="523"/>
      <c r="W86" s="523">
        <f>SUM(W87:W88)</f>
        <v>9216250</v>
      </c>
      <c r="X86" s="673">
        <f>SUM(X87:X88)</f>
        <v>12605000</v>
      </c>
      <c r="Y86" s="647"/>
      <c r="Z86" s="523"/>
      <c r="AA86" s="523">
        <f>SUM(AA87:AA88)</f>
        <v>813300</v>
      </c>
      <c r="AB86" s="523"/>
      <c r="AC86" s="523">
        <f>SUM(AC87:AC88)</f>
        <v>2211900</v>
      </c>
      <c r="AD86" s="673">
        <f>SUM(AD87:AD88)</f>
        <v>3025200</v>
      </c>
      <c r="AE86" s="740">
        <f t="shared" si="0"/>
        <v>0</v>
      </c>
      <c r="AF86" s="755"/>
      <c r="AG86" s="755">
        <f>SUM(AG87:AG88)</f>
        <v>1947217.5999999999</v>
      </c>
      <c r="AH86" s="755"/>
      <c r="AI86" s="755">
        <f>SUM(AI87:AI88)</f>
        <v>5111003.9999999991</v>
      </c>
      <c r="AJ86" s="756">
        <f>SUM(AJ87:AJ88)</f>
        <v>7058221.5999999987</v>
      </c>
    </row>
    <row r="87" spans="1:37" ht="27" customHeight="1" x14ac:dyDescent="0.25">
      <c r="A87" s="955" t="s">
        <v>662</v>
      </c>
      <c r="B87" s="435" t="s">
        <v>207</v>
      </c>
      <c r="C87" s="570" t="s">
        <v>153</v>
      </c>
      <c r="D87" s="592">
        <v>2230.6</v>
      </c>
      <c r="E87" s="466">
        <v>2711</v>
      </c>
      <c r="F87" s="466">
        <f>E87*D87</f>
        <v>6047156.5999999996</v>
      </c>
      <c r="G87" s="466">
        <v>7373</v>
      </c>
      <c r="H87" s="470">
        <f>G87*D87</f>
        <v>16446213.799999999</v>
      </c>
      <c r="I87" s="593">
        <f>F87+H87</f>
        <v>22493370.399999999</v>
      </c>
      <c r="J87" s="821">
        <v>1250</v>
      </c>
      <c r="K87" s="799">
        <v>2711</v>
      </c>
      <c r="L87" s="800">
        <f>K87*J87</f>
        <v>3388750</v>
      </c>
      <c r="M87" s="799">
        <v>7373</v>
      </c>
      <c r="N87" s="822">
        <f>M87*J87</f>
        <v>9216250</v>
      </c>
      <c r="O87" s="823">
        <f>L87+N87</f>
        <v>12605000</v>
      </c>
      <c r="P87" s="638">
        <f t="shared" si="2"/>
        <v>0</v>
      </c>
      <c r="Q87" s="512">
        <f t="shared" si="3"/>
        <v>0</v>
      </c>
      <c r="R87" s="637">
        <f t="shared" si="29"/>
        <v>0</v>
      </c>
      <c r="S87" s="649">
        <v>1250</v>
      </c>
      <c r="T87" s="512">
        <v>2711</v>
      </c>
      <c r="U87" s="512">
        <f>T87*S87</f>
        <v>3388750</v>
      </c>
      <c r="V87" s="512">
        <v>7373</v>
      </c>
      <c r="W87" s="674">
        <f>V87*S87</f>
        <v>9216250</v>
      </c>
      <c r="X87" s="675">
        <f>U87+W87</f>
        <v>12605000</v>
      </c>
      <c r="Y87" s="649">
        <v>300</v>
      </c>
      <c r="Z87" s="512">
        <v>2711</v>
      </c>
      <c r="AA87" s="512">
        <f>Z87*Y87</f>
        <v>813300</v>
      </c>
      <c r="AB87" s="512">
        <v>7373</v>
      </c>
      <c r="AC87" s="512">
        <f>AB87*Y87</f>
        <v>2211900</v>
      </c>
      <c r="AD87" s="675">
        <f>AA87+AC87</f>
        <v>3025200</v>
      </c>
      <c r="AE87" s="740">
        <f t="shared" si="0"/>
        <v>680.59999999999991</v>
      </c>
      <c r="AF87" s="743">
        <v>2711</v>
      </c>
      <c r="AG87" s="743">
        <f>AF87*AE87</f>
        <v>1845106.5999999999</v>
      </c>
      <c r="AH87" s="743">
        <v>7373</v>
      </c>
      <c r="AI87" s="757">
        <f>AH87*AE87</f>
        <v>5018063.7999999989</v>
      </c>
      <c r="AJ87" s="758">
        <f>AG87+AI87</f>
        <v>6863170.3999999985</v>
      </c>
      <c r="AK87" s="405"/>
    </row>
    <row r="88" spans="1:37" s="403" customFormat="1" ht="26.25" customHeight="1" x14ac:dyDescent="0.25">
      <c r="A88" s="954" t="s">
        <v>663</v>
      </c>
      <c r="B88" s="435" t="s">
        <v>208</v>
      </c>
      <c r="C88" s="570" t="s">
        <v>153</v>
      </c>
      <c r="D88" s="585">
        <v>20.2</v>
      </c>
      <c r="E88" s="466">
        <v>5055</v>
      </c>
      <c r="F88" s="466">
        <f>E88*D88</f>
        <v>102111</v>
      </c>
      <c r="G88" s="466">
        <v>4601</v>
      </c>
      <c r="H88" s="472">
        <f>G88*D88</f>
        <v>92940.2</v>
      </c>
      <c r="I88" s="593">
        <f>F88+H88</f>
        <v>195051.2</v>
      </c>
      <c r="J88" s="798"/>
      <c r="K88" s="799">
        <v>5055</v>
      </c>
      <c r="L88" s="800">
        <f>K88*J88</f>
        <v>0</v>
      </c>
      <c r="M88" s="799">
        <v>4601</v>
      </c>
      <c r="N88" s="824">
        <f>M88*J88</f>
        <v>0</v>
      </c>
      <c r="O88" s="823">
        <f>L88+N88</f>
        <v>0</v>
      </c>
      <c r="P88" s="638">
        <f t="shared" si="2"/>
        <v>0</v>
      </c>
      <c r="Q88" s="512">
        <f t="shared" si="3"/>
        <v>0</v>
      </c>
      <c r="R88" s="637">
        <f t="shared" si="29"/>
        <v>0</v>
      </c>
      <c r="S88" s="638"/>
      <c r="T88" s="519">
        <v>5055</v>
      </c>
      <c r="U88" s="519">
        <f>T88*S88</f>
        <v>0</v>
      </c>
      <c r="V88" s="519">
        <v>4601</v>
      </c>
      <c r="W88" s="676">
        <f>V88*S88</f>
        <v>0</v>
      </c>
      <c r="X88" s="677">
        <f>U88+W88</f>
        <v>0</v>
      </c>
      <c r="Y88" s="638"/>
      <c r="Z88" s="512">
        <v>5055</v>
      </c>
      <c r="AA88" s="512">
        <f>Z88*Y88</f>
        <v>0</v>
      </c>
      <c r="AB88" s="512">
        <v>4601</v>
      </c>
      <c r="AC88" s="934">
        <f>AB88*Y88</f>
        <v>0</v>
      </c>
      <c r="AD88" s="675">
        <f>AA88+AC88</f>
        <v>0</v>
      </c>
      <c r="AE88" s="740">
        <f t="shared" si="0"/>
        <v>20.2</v>
      </c>
      <c r="AF88" s="747">
        <v>5055</v>
      </c>
      <c r="AG88" s="747">
        <f>AF88*AE88</f>
        <v>102111</v>
      </c>
      <c r="AH88" s="747">
        <v>4601</v>
      </c>
      <c r="AI88" s="759">
        <f>AH88*AE88</f>
        <v>92940.2</v>
      </c>
      <c r="AJ88" s="760">
        <f>AG88+AI88</f>
        <v>195051.2</v>
      </c>
    </row>
    <row r="89" spans="1:37" s="403" customFormat="1" ht="17.45" customHeight="1" x14ac:dyDescent="0.25">
      <c r="A89" s="952" t="s">
        <v>664</v>
      </c>
      <c r="B89" s="433" t="s">
        <v>209</v>
      </c>
      <c r="C89" s="567"/>
      <c r="D89" s="591"/>
      <c r="E89" s="469"/>
      <c r="F89" s="469">
        <f>SUM(F90:F92)</f>
        <v>1849065</v>
      </c>
      <c r="G89" s="469"/>
      <c r="H89" s="469">
        <f>SUM(H90:H92)</f>
        <v>286765.44</v>
      </c>
      <c r="I89" s="590">
        <f>SUM(I90:I92)</f>
        <v>2135830.44</v>
      </c>
      <c r="J89" s="815"/>
      <c r="K89" s="816"/>
      <c r="L89" s="817">
        <f>SUM(L90:L92)</f>
        <v>0</v>
      </c>
      <c r="M89" s="816"/>
      <c r="N89" s="817">
        <f>SUM(N90:N92)</f>
        <v>0</v>
      </c>
      <c r="O89" s="810">
        <f>SUM(O90:O92)</f>
        <v>0</v>
      </c>
      <c r="P89" s="638">
        <f t="shared" si="2"/>
        <v>0</v>
      </c>
      <c r="Q89" s="512">
        <f t="shared" si="3"/>
        <v>0</v>
      </c>
      <c r="R89" s="637">
        <f t="shared" si="29"/>
        <v>0</v>
      </c>
      <c r="S89" s="647"/>
      <c r="T89" s="522"/>
      <c r="U89" s="522">
        <f>SUM(U90:U92)</f>
        <v>0</v>
      </c>
      <c r="V89" s="522"/>
      <c r="W89" s="522">
        <f>SUM(W90:W92)</f>
        <v>0</v>
      </c>
      <c r="X89" s="671">
        <f>SUM(X90:X92)</f>
        <v>0</v>
      </c>
      <c r="Y89" s="647"/>
      <c r="Z89" s="523"/>
      <c r="AA89" s="523">
        <f>SUM(AA90:AA92)</f>
        <v>0</v>
      </c>
      <c r="AB89" s="523"/>
      <c r="AC89" s="523">
        <f>SUM(AC90:AC92)</f>
        <v>0</v>
      </c>
      <c r="AD89" s="673">
        <f>SUM(AD90:AD92)</f>
        <v>0</v>
      </c>
      <c r="AE89" s="740">
        <f t="shared" si="0"/>
        <v>0</v>
      </c>
      <c r="AF89" s="753"/>
      <c r="AG89" s="753">
        <f>SUM(AG90:AG92)</f>
        <v>1849065</v>
      </c>
      <c r="AH89" s="753"/>
      <c r="AI89" s="753">
        <f>SUM(AI90:AI92)</f>
        <v>286765.44</v>
      </c>
      <c r="AJ89" s="750">
        <f>SUM(AJ90:AJ92)</f>
        <v>2135830.44</v>
      </c>
    </row>
    <row r="90" spans="1:37" s="494" customFormat="1" ht="17.45" customHeight="1" x14ac:dyDescent="0.25">
      <c r="A90" s="953" t="s">
        <v>665</v>
      </c>
      <c r="B90" s="435" t="s">
        <v>210</v>
      </c>
      <c r="C90" s="570" t="s">
        <v>171</v>
      </c>
      <c r="D90" s="585">
        <v>7.6</v>
      </c>
      <c r="E90" s="466">
        <v>39300</v>
      </c>
      <c r="F90" s="466">
        <f>E90*D90</f>
        <v>298680</v>
      </c>
      <c r="G90" s="466">
        <v>23774.400000000001</v>
      </c>
      <c r="H90" s="466">
        <f>G90*D90</f>
        <v>180685.44</v>
      </c>
      <c r="I90" s="587">
        <f>F90+H90</f>
        <v>479365.44</v>
      </c>
      <c r="J90" s="798"/>
      <c r="K90" s="799">
        <v>39300</v>
      </c>
      <c r="L90" s="800">
        <f>K90*J90</f>
        <v>0</v>
      </c>
      <c r="M90" s="799">
        <v>23774.400000000001</v>
      </c>
      <c r="N90" s="800">
        <f>M90*J90</f>
        <v>0</v>
      </c>
      <c r="O90" s="804">
        <f>L90+N90</f>
        <v>0</v>
      </c>
      <c r="P90" s="638">
        <f t="shared" si="2"/>
        <v>0</v>
      </c>
      <c r="Q90" s="512">
        <f t="shared" si="3"/>
        <v>0</v>
      </c>
      <c r="R90" s="637">
        <f t="shared" si="29"/>
        <v>0</v>
      </c>
      <c r="S90" s="638"/>
      <c r="T90" s="519">
        <v>39300</v>
      </c>
      <c r="U90" s="519">
        <f>T90*S90</f>
        <v>0</v>
      </c>
      <c r="V90" s="519">
        <v>23774.400000000001</v>
      </c>
      <c r="W90" s="519">
        <f>V90*S90</f>
        <v>0</v>
      </c>
      <c r="X90" s="670">
        <f>U90+W90</f>
        <v>0</v>
      </c>
      <c r="Y90" s="638"/>
      <c r="Z90" s="512">
        <v>39300</v>
      </c>
      <c r="AA90" s="512">
        <f>Z90*Y90</f>
        <v>0</v>
      </c>
      <c r="AB90" s="512">
        <v>23774.400000000001</v>
      </c>
      <c r="AC90" s="512">
        <f>AB90*Y90</f>
        <v>0</v>
      </c>
      <c r="AD90" s="668">
        <f>AA90+AC90</f>
        <v>0</v>
      </c>
      <c r="AE90" s="740">
        <f t="shared" si="0"/>
        <v>7.6</v>
      </c>
      <c r="AF90" s="747">
        <v>39300</v>
      </c>
      <c r="AG90" s="747">
        <f>AF90*AE90</f>
        <v>298680</v>
      </c>
      <c r="AH90" s="747">
        <v>23774.400000000001</v>
      </c>
      <c r="AI90" s="747">
        <f>AH90*AE90</f>
        <v>180685.44</v>
      </c>
      <c r="AJ90" s="748">
        <f>AG90+AI90</f>
        <v>479365.44</v>
      </c>
    </row>
    <row r="91" spans="1:37" s="494" customFormat="1" ht="17.45" customHeight="1" x14ac:dyDescent="0.25">
      <c r="A91" s="953" t="s">
        <v>666</v>
      </c>
      <c r="B91" s="435" t="s">
        <v>211</v>
      </c>
      <c r="C91" s="570" t="s">
        <v>153</v>
      </c>
      <c r="D91" s="585">
        <v>115</v>
      </c>
      <c r="E91" s="466">
        <v>1179</v>
      </c>
      <c r="F91" s="466">
        <f>E91*D91</f>
        <v>135585</v>
      </c>
      <c r="G91" s="466"/>
      <c r="H91" s="466"/>
      <c r="I91" s="587">
        <f>F91+H91</f>
        <v>135585</v>
      </c>
      <c r="J91" s="798"/>
      <c r="K91" s="799">
        <v>1179</v>
      </c>
      <c r="L91" s="800">
        <f>K91*J91</f>
        <v>0</v>
      </c>
      <c r="M91" s="799"/>
      <c r="N91" s="800"/>
      <c r="O91" s="804">
        <f>L91+N91</f>
        <v>0</v>
      </c>
      <c r="P91" s="638">
        <f t="shared" si="2"/>
        <v>0</v>
      </c>
      <c r="Q91" s="512">
        <f t="shared" si="3"/>
        <v>0</v>
      </c>
      <c r="R91" s="637">
        <f t="shared" si="29"/>
        <v>0</v>
      </c>
      <c r="S91" s="638"/>
      <c r="T91" s="519">
        <v>1179</v>
      </c>
      <c r="U91" s="519">
        <f>T91*S91</f>
        <v>0</v>
      </c>
      <c r="V91" s="519"/>
      <c r="W91" s="519"/>
      <c r="X91" s="670">
        <f>U91+W91</f>
        <v>0</v>
      </c>
      <c r="Y91" s="638"/>
      <c r="Z91" s="512">
        <v>1179</v>
      </c>
      <c r="AA91" s="512">
        <f>Z91*Y91</f>
        <v>0</v>
      </c>
      <c r="AB91" s="512"/>
      <c r="AC91" s="512"/>
      <c r="AD91" s="668">
        <f>AA91+AC91</f>
        <v>0</v>
      </c>
      <c r="AE91" s="740">
        <f t="shared" si="0"/>
        <v>115</v>
      </c>
      <c r="AF91" s="747">
        <v>1179</v>
      </c>
      <c r="AG91" s="747">
        <f>AF91*AE91</f>
        <v>135585</v>
      </c>
      <c r="AH91" s="747"/>
      <c r="AI91" s="747"/>
      <c r="AJ91" s="748">
        <f>AG91+AI91</f>
        <v>135585</v>
      </c>
    </row>
    <row r="92" spans="1:37" s="494" customFormat="1" ht="17.45" customHeight="1" x14ac:dyDescent="0.25">
      <c r="A92" s="953" t="s">
        <v>667</v>
      </c>
      <c r="B92" s="435" t="s">
        <v>212</v>
      </c>
      <c r="C92" s="570" t="s">
        <v>213</v>
      </c>
      <c r="D92" s="585">
        <v>600</v>
      </c>
      <c r="E92" s="466">
        <v>2358</v>
      </c>
      <c r="F92" s="466">
        <f>E92*D92</f>
        <v>1414800</v>
      </c>
      <c r="G92" s="466">
        <v>176.8</v>
      </c>
      <c r="H92" s="466">
        <f>G92*D92</f>
        <v>106080</v>
      </c>
      <c r="I92" s="587">
        <f>F92+H92</f>
        <v>1520880</v>
      </c>
      <c r="J92" s="798"/>
      <c r="K92" s="799">
        <v>2358</v>
      </c>
      <c r="L92" s="800">
        <f>K92*J92</f>
        <v>0</v>
      </c>
      <c r="M92" s="799">
        <v>176.8</v>
      </c>
      <c r="N92" s="800">
        <f>M92*J92</f>
        <v>0</v>
      </c>
      <c r="O92" s="804">
        <f>L92+N92</f>
        <v>0</v>
      </c>
      <c r="P92" s="638">
        <f t="shared" si="2"/>
        <v>0</v>
      </c>
      <c r="Q92" s="512">
        <f t="shared" si="3"/>
        <v>0</v>
      </c>
      <c r="R92" s="637">
        <f t="shared" si="29"/>
        <v>0</v>
      </c>
      <c r="S92" s="638"/>
      <c r="T92" s="519">
        <v>2358</v>
      </c>
      <c r="U92" s="519">
        <f>T92*S92</f>
        <v>0</v>
      </c>
      <c r="V92" s="519">
        <v>176.8</v>
      </c>
      <c r="W92" s="519">
        <f>V92*S92</f>
        <v>0</v>
      </c>
      <c r="X92" s="670">
        <f>U92+W92</f>
        <v>0</v>
      </c>
      <c r="Y92" s="638"/>
      <c r="Z92" s="512">
        <v>2358</v>
      </c>
      <c r="AA92" s="512">
        <f>Z92*Y92</f>
        <v>0</v>
      </c>
      <c r="AB92" s="512">
        <v>176.8</v>
      </c>
      <c r="AC92" s="512">
        <f>AB92*Y92</f>
        <v>0</v>
      </c>
      <c r="AD92" s="668">
        <f>AA92+AC92</f>
        <v>0</v>
      </c>
      <c r="AE92" s="740">
        <f t="shared" si="0"/>
        <v>600</v>
      </c>
      <c r="AF92" s="747">
        <v>2358</v>
      </c>
      <c r="AG92" s="747">
        <f>AF92*AE92</f>
        <v>1414800</v>
      </c>
      <c r="AH92" s="747">
        <v>176.8</v>
      </c>
      <c r="AI92" s="747">
        <f>AH92*AE92</f>
        <v>106080</v>
      </c>
      <c r="AJ92" s="748">
        <f>AG92+AI92</f>
        <v>1520880</v>
      </c>
    </row>
    <row r="93" spans="1:37" s="403" customFormat="1" ht="22.5" customHeight="1" x14ac:dyDescent="0.25">
      <c r="A93" s="956" t="s">
        <v>214</v>
      </c>
      <c r="B93" s="695" t="s">
        <v>215</v>
      </c>
      <c r="C93" s="696"/>
      <c r="D93" s="700"/>
      <c r="E93" s="421"/>
      <c r="F93" s="421">
        <f>SUM(F94:F97)</f>
        <v>3943362</v>
      </c>
      <c r="G93" s="421"/>
      <c r="H93" s="421">
        <f>SUM(H94:H97)</f>
        <v>7445174</v>
      </c>
      <c r="I93" s="584">
        <f>SUM(I94:I97)</f>
        <v>11388536</v>
      </c>
      <c r="J93" s="825"/>
      <c r="K93" s="794"/>
      <c r="L93" s="803">
        <f>SUM(L94:L97)</f>
        <v>0</v>
      </c>
      <c r="M93" s="794"/>
      <c r="N93" s="803">
        <f>SUM(N94:N97)</f>
        <v>0</v>
      </c>
      <c r="O93" s="796">
        <f>SUM(O94:O97)</f>
        <v>0</v>
      </c>
      <c r="P93" s="638">
        <f t="shared" si="2"/>
        <v>0</v>
      </c>
      <c r="Q93" s="512">
        <f t="shared" si="3"/>
        <v>0</v>
      </c>
      <c r="R93" s="637">
        <f t="shared" si="29"/>
        <v>0</v>
      </c>
      <c r="S93" s="633"/>
      <c r="T93" s="518"/>
      <c r="U93" s="518">
        <f>SUM(U94:U97)</f>
        <v>0</v>
      </c>
      <c r="V93" s="518"/>
      <c r="W93" s="518">
        <f>SUM(W94:W97)</f>
        <v>0</v>
      </c>
      <c r="X93" s="669">
        <f>SUM(X94:X97)</f>
        <v>0</v>
      </c>
      <c r="Y93" s="633"/>
      <c r="Z93" s="513"/>
      <c r="AA93" s="513">
        <f>SUM(AA94:AA97)</f>
        <v>175081.5</v>
      </c>
      <c r="AB93" s="513"/>
      <c r="AC93" s="513">
        <f>SUM(AC94:AC97)</f>
        <v>369598.5</v>
      </c>
      <c r="AD93" s="667">
        <f>SUM(AD94:AD97)</f>
        <v>544680</v>
      </c>
      <c r="AE93" s="740">
        <f t="shared" si="0"/>
        <v>0</v>
      </c>
      <c r="AF93" s="745"/>
      <c r="AG93" s="745">
        <f>SUM(AG94:AG97)</f>
        <v>3768280.5</v>
      </c>
      <c r="AH93" s="745"/>
      <c r="AI93" s="745">
        <f>SUM(AI94:AI97)</f>
        <v>7075575.5</v>
      </c>
      <c r="AJ93" s="746">
        <f>SUM(AJ94:AJ97)</f>
        <v>10843856</v>
      </c>
    </row>
    <row r="94" spans="1:37" s="503" customFormat="1" ht="17.45" customHeight="1" x14ac:dyDescent="0.25">
      <c r="A94" s="957" t="s">
        <v>668</v>
      </c>
      <c r="B94" s="433" t="s">
        <v>216</v>
      </c>
      <c r="C94" s="567" t="s">
        <v>217</v>
      </c>
      <c r="D94" s="594">
        <v>1</v>
      </c>
      <c r="E94" s="422">
        <v>910581</v>
      </c>
      <c r="F94" s="422">
        <f>E94*D94</f>
        <v>910581</v>
      </c>
      <c r="G94" s="422">
        <v>979867</v>
      </c>
      <c r="H94" s="422">
        <f>G94*D94</f>
        <v>979867</v>
      </c>
      <c r="I94" s="595">
        <f>F94+H94</f>
        <v>1890448</v>
      </c>
      <c r="J94" s="815"/>
      <c r="K94" s="808">
        <v>910581</v>
      </c>
      <c r="L94" s="826">
        <f>K94*J94</f>
        <v>0</v>
      </c>
      <c r="M94" s="808">
        <v>979867</v>
      </c>
      <c r="N94" s="826">
        <f>M94*J94</f>
        <v>0</v>
      </c>
      <c r="O94" s="827">
        <f>L94+N94</f>
        <v>0</v>
      </c>
      <c r="P94" s="638">
        <f t="shared" si="2"/>
        <v>0</v>
      </c>
      <c r="Q94" s="512">
        <f t="shared" si="3"/>
        <v>0</v>
      </c>
      <c r="R94" s="637">
        <f t="shared" si="29"/>
        <v>0</v>
      </c>
      <c r="S94" s="647"/>
      <c r="T94" s="521">
        <v>910581</v>
      </c>
      <c r="U94" s="521">
        <f>T94*S94</f>
        <v>0</v>
      </c>
      <c r="V94" s="521">
        <v>979867</v>
      </c>
      <c r="W94" s="521">
        <f>V94*S94</f>
        <v>0</v>
      </c>
      <c r="X94" s="671">
        <f>U94+W94</f>
        <v>0</v>
      </c>
      <c r="Y94" s="647"/>
      <c r="Z94" s="520">
        <v>910581</v>
      </c>
      <c r="AA94" s="520">
        <f>Z94*Y94</f>
        <v>0</v>
      </c>
      <c r="AB94" s="520">
        <v>979867</v>
      </c>
      <c r="AC94" s="520">
        <f>AB94*Y94</f>
        <v>0</v>
      </c>
      <c r="AD94" s="673">
        <f>AA94+AC94</f>
        <v>0</v>
      </c>
      <c r="AE94" s="740">
        <f t="shared" si="0"/>
        <v>1</v>
      </c>
      <c r="AF94" s="749">
        <v>910581</v>
      </c>
      <c r="AG94" s="749">
        <f>AF94*AE94</f>
        <v>910581</v>
      </c>
      <c r="AH94" s="749">
        <v>979867</v>
      </c>
      <c r="AI94" s="749">
        <f>AH94*AE94</f>
        <v>979867</v>
      </c>
      <c r="AJ94" s="750">
        <f>AG94+AI94</f>
        <v>1890448</v>
      </c>
    </row>
    <row r="95" spans="1:37" s="503" customFormat="1" ht="17.45" customHeight="1" x14ac:dyDescent="0.25">
      <c r="A95" s="957" t="s">
        <v>669</v>
      </c>
      <c r="B95" s="433" t="s">
        <v>218</v>
      </c>
      <c r="C95" s="567" t="s">
        <v>217</v>
      </c>
      <c r="D95" s="594">
        <v>1</v>
      </c>
      <c r="E95" s="422">
        <v>1137342</v>
      </c>
      <c r="F95" s="422">
        <f>E95*D95</f>
        <v>1137342</v>
      </c>
      <c r="G95" s="422">
        <v>1607675</v>
      </c>
      <c r="H95" s="422">
        <f>G95*D95</f>
        <v>1607675</v>
      </c>
      <c r="I95" s="595">
        <f>F95+H95</f>
        <v>2745017</v>
      </c>
      <c r="J95" s="815"/>
      <c r="K95" s="808">
        <v>1137342</v>
      </c>
      <c r="L95" s="826">
        <f>K95*J95</f>
        <v>0</v>
      </c>
      <c r="M95" s="808">
        <v>1607675</v>
      </c>
      <c r="N95" s="826">
        <f>M95*J95</f>
        <v>0</v>
      </c>
      <c r="O95" s="827">
        <f>L95+N95</f>
        <v>0</v>
      </c>
      <c r="P95" s="638">
        <f t="shared" si="2"/>
        <v>0</v>
      </c>
      <c r="Q95" s="512">
        <f t="shared" si="3"/>
        <v>0</v>
      </c>
      <c r="R95" s="637">
        <f t="shared" si="29"/>
        <v>0</v>
      </c>
      <c r="S95" s="647"/>
      <c r="T95" s="521">
        <v>1137342</v>
      </c>
      <c r="U95" s="521">
        <f>T95*S95</f>
        <v>0</v>
      </c>
      <c r="V95" s="521">
        <v>1607675</v>
      </c>
      <c r="W95" s="521">
        <f>V95*S95</f>
        <v>0</v>
      </c>
      <c r="X95" s="671">
        <f>U95+W95</f>
        <v>0</v>
      </c>
      <c r="Y95" s="647"/>
      <c r="Z95" s="520">
        <v>1137342</v>
      </c>
      <c r="AA95" s="520">
        <f>Z95*Y95</f>
        <v>0</v>
      </c>
      <c r="AB95" s="520">
        <v>1607675</v>
      </c>
      <c r="AC95" s="520">
        <f>AB95*Y95</f>
        <v>0</v>
      </c>
      <c r="AD95" s="673">
        <f>AA95+AC95</f>
        <v>0</v>
      </c>
      <c r="AE95" s="740">
        <f t="shared" si="0"/>
        <v>1</v>
      </c>
      <c r="AF95" s="749">
        <v>1137342</v>
      </c>
      <c r="AG95" s="749">
        <f>AF95*AE95</f>
        <v>1137342</v>
      </c>
      <c r="AH95" s="749">
        <v>1607675</v>
      </c>
      <c r="AI95" s="749">
        <f>AH95*AE95</f>
        <v>1607675</v>
      </c>
      <c r="AJ95" s="750">
        <f>AG95+AI95</f>
        <v>2745017</v>
      </c>
    </row>
    <row r="96" spans="1:37" s="503" customFormat="1" ht="17.45" customHeight="1" x14ac:dyDescent="0.25">
      <c r="A96" s="957" t="s">
        <v>671</v>
      </c>
      <c r="B96" s="433" t="s">
        <v>219</v>
      </c>
      <c r="C96" s="567" t="s">
        <v>217</v>
      </c>
      <c r="D96" s="594">
        <v>1</v>
      </c>
      <c r="E96" s="422">
        <v>1545276</v>
      </c>
      <c r="F96" s="422">
        <f>E96*D96</f>
        <v>1545276</v>
      </c>
      <c r="G96" s="422">
        <v>4118435</v>
      </c>
      <c r="H96" s="422">
        <f>G96*D96</f>
        <v>4118435</v>
      </c>
      <c r="I96" s="595">
        <f>F96+H96</f>
        <v>5663711</v>
      </c>
      <c r="J96" s="815"/>
      <c r="K96" s="808">
        <v>1545276</v>
      </c>
      <c r="L96" s="826">
        <f>K96*J96</f>
        <v>0</v>
      </c>
      <c r="M96" s="808">
        <v>4118435</v>
      </c>
      <c r="N96" s="826">
        <f>M96*J96</f>
        <v>0</v>
      </c>
      <c r="O96" s="827">
        <f>L96+N96</f>
        <v>0</v>
      </c>
      <c r="P96" s="638">
        <f t="shared" si="2"/>
        <v>0</v>
      </c>
      <c r="Q96" s="512">
        <f t="shared" si="3"/>
        <v>0</v>
      </c>
      <c r="R96" s="637">
        <f t="shared" si="29"/>
        <v>0</v>
      </c>
      <c r="S96" s="647"/>
      <c r="T96" s="521">
        <v>1545276</v>
      </c>
      <c r="U96" s="521">
        <f>T96*S96</f>
        <v>0</v>
      </c>
      <c r="V96" s="521">
        <v>4118435</v>
      </c>
      <c r="W96" s="521">
        <f>V96*S96</f>
        <v>0</v>
      </c>
      <c r="X96" s="671">
        <f>U96+W96</f>
        <v>0</v>
      </c>
      <c r="Y96" s="647"/>
      <c r="Z96" s="520">
        <v>1545276</v>
      </c>
      <c r="AA96" s="520">
        <f>Z96*Y96</f>
        <v>0</v>
      </c>
      <c r="AB96" s="520">
        <v>4118435</v>
      </c>
      <c r="AC96" s="520">
        <f>AB96*Y96</f>
        <v>0</v>
      </c>
      <c r="AD96" s="673">
        <f>AA96+AC96</f>
        <v>0</v>
      </c>
      <c r="AE96" s="740">
        <f t="shared" si="0"/>
        <v>1</v>
      </c>
      <c r="AF96" s="749">
        <v>1545276</v>
      </c>
      <c r="AG96" s="749">
        <f>AF96*AE96</f>
        <v>1545276</v>
      </c>
      <c r="AH96" s="749">
        <v>4118435</v>
      </c>
      <c r="AI96" s="749">
        <f>AH96*AE96</f>
        <v>4118435</v>
      </c>
      <c r="AJ96" s="750">
        <f>AG96+AI96</f>
        <v>5663711</v>
      </c>
    </row>
    <row r="97" spans="1:36" s="503" customFormat="1" ht="20.25" customHeight="1" x14ac:dyDescent="0.25">
      <c r="A97" s="957" t="s">
        <v>670</v>
      </c>
      <c r="B97" s="433" t="s">
        <v>220</v>
      </c>
      <c r="C97" s="567" t="s">
        <v>217</v>
      </c>
      <c r="D97" s="594">
        <v>1</v>
      </c>
      <c r="E97" s="422">
        <v>350163</v>
      </c>
      <c r="F97" s="422">
        <f>E97*D97</f>
        <v>350163</v>
      </c>
      <c r="G97" s="422">
        <v>739197</v>
      </c>
      <c r="H97" s="422">
        <f>G97*D97</f>
        <v>739197</v>
      </c>
      <c r="I97" s="595">
        <f>F97+H97</f>
        <v>1089360</v>
      </c>
      <c r="J97" s="815"/>
      <c r="K97" s="808">
        <v>350163</v>
      </c>
      <c r="L97" s="826">
        <f>K97*J97</f>
        <v>0</v>
      </c>
      <c r="M97" s="808">
        <v>739197</v>
      </c>
      <c r="N97" s="826">
        <f>M97*J97</f>
        <v>0</v>
      </c>
      <c r="O97" s="827">
        <f>L97+N97</f>
        <v>0</v>
      </c>
      <c r="P97" s="638">
        <f t="shared" si="2"/>
        <v>0</v>
      </c>
      <c r="Q97" s="512">
        <f t="shared" si="3"/>
        <v>0</v>
      </c>
      <c r="R97" s="637">
        <f t="shared" si="29"/>
        <v>0</v>
      </c>
      <c r="S97" s="647"/>
      <c r="T97" s="521">
        <v>350163</v>
      </c>
      <c r="U97" s="521">
        <f>T97*S97</f>
        <v>0</v>
      </c>
      <c r="V97" s="521">
        <v>739197</v>
      </c>
      <c r="W97" s="521">
        <f>V97*S97</f>
        <v>0</v>
      </c>
      <c r="X97" s="671">
        <f>U97+W97</f>
        <v>0</v>
      </c>
      <c r="Y97" s="647">
        <v>0.5</v>
      </c>
      <c r="Z97" s="520">
        <v>350163</v>
      </c>
      <c r="AA97" s="520">
        <f>Z97*Y97</f>
        <v>175081.5</v>
      </c>
      <c r="AB97" s="520">
        <v>739197</v>
      </c>
      <c r="AC97" s="520">
        <f>AB97*Y97</f>
        <v>369598.5</v>
      </c>
      <c r="AD97" s="673">
        <f>AA97+AC97</f>
        <v>544680</v>
      </c>
      <c r="AE97" s="740">
        <f t="shared" ref="AE97:AE160" si="30">D97-S97-Y97</f>
        <v>0.5</v>
      </c>
      <c r="AF97" s="749">
        <v>350163</v>
      </c>
      <c r="AG97" s="749">
        <f>AF97*AE97</f>
        <v>175081.5</v>
      </c>
      <c r="AH97" s="749">
        <v>739197</v>
      </c>
      <c r="AI97" s="749">
        <f>AH97*AE97</f>
        <v>369598.5</v>
      </c>
      <c r="AJ97" s="750">
        <f>AG97+AI97</f>
        <v>544680</v>
      </c>
    </row>
    <row r="98" spans="1:36" s="403" customFormat="1" ht="17.45" customHeight="1" x14ac:dyDescent="0.25">
      <c r="A98" s="958" t="s">
        <v>221</v>
      </c>
      <c r="B98" s="695" t="s">
        <v>222</v>
      </c>
      <c r="C98" s="696"/>
      <c r="D98" s="700"/>
      <c r="E98" s="421"/>
      <c r="F98" s="421">
        <f>SUM(F99:F149)</f>
        <v>2676199</v>
      </c>
      <c r="G98" s="421"/>
      <c r="H98" s="421">
        <f>SUM(H99:H149)</f>
        <v>4039309.352</v>
      </c>
      <c r="I98" s="584">
        <f>SUM(I99:I149)</f>
        <v>6715508.352</v>
      </c>
      <c r="J98" s="825"/>
      <c r="K98" s="794"/>
      <c r="L98" s="803">
        <f>SUM(L99:L149)</f>
        <v>0</v>
      </c>
      <c r="M98" s="794"/>
      <c r="N98" s="803">
        <f>SUM(N99:N149)</f>
        <v>0</v>
      </c>
      <c r="O98" s="796">
        <f>SUM(O99:O149)</f>
        <v>0</v>
      </c>
      <c r="P98" s="638">
        <f t="shared" si="2"/>
        <v>0</v>
      </c>
      <c r="Q98" s="512">
        <f t="shared" si="3"/>
        <v>0</v>
      </c>
      <c r="R98" s="637">
        <f t="shared" si="29"/>
        <v>0</v>
      </c>
      <c r="S98" s="633"/>
      <c r="T98" s="518"/>
      <c r="U98" s="518">
        <f>SUM(U99:U149)</f>
        <v>0</v>
      </c>
      <c r="V98" s="518"/>
      <c r="W98" s="518">
        <f>SUM(W99:W149)</f>
        <v>0</v>
      </c>
      <c r="X98" s="669">
        <f>SUM(X99:X149)</f>
        <v>0</v>
      </c>
      <c r="Y98" s="633"/>
      <c r="Z98" s="513"/>
      <c r="AA98" s="513">
        <f>SUM(AA99:AA149)</f>
        <v>0</v>
      </c>
      <c r="AB98" s="513"/>
      <c r="AC98" s="513">
        <f>SUM(AC99:AC149)</f>
        <v>0</v>
      </c>
      <c r="AD98" s="667">
        <f>SUM(AD99:AD149)</f>
        <v>0</v>
      </c>
      <c r="AE98" s="740">
        <f t="shared" si="30"/>
        <v>0</v>
      </c>
      <c r="AF98" s="745"/>
      <c r="AG98" s="745">
        <f>SUM(AG99:AG149)</f>
        <v>2676199</v>
      </c>
      <c r="AH98" s="745"/>
      <c r="AI98" s="745">
        <f>SUM(AI99:AI149)</f>
        <v>4039309.352</v>
      </c>
      <c r="AJ98" s="746">
        <f>SUM(AJ99:AJ149)</f>
        <v>6715508.352</v>
      </c>
    </row>
    <row r="99" spans="1:36" s="403" customFormat="1" ht="17.45" customHeight="1" x14ac:dyDescent="0.25">
      <c r="A99" s="959" t="s">
        <v>672</v>
      </c>
      <c r="B99" s="438" t="s">
        <v>223</v>
      </c>
      <c r="C99" s="571" t="s">
        <v>224</v>
      </c>
      <c r="D99" s="596">
        <v>1</v>
      </c>
      <c r="E99" s="466">
        <v>50304</v>
      </c>
      <c r="F99" s="466">
        <f t="shared" ref="F99:F147" si="31">E99*D99</f>
        <v>50304</v>
      </c>
      <c r="G99" s="466"/>
      <c r="H99" s="466"/>
      <c r="I99" s="587">
        <f t="shared" ref="I99:I149" si="32">F99+H99</f>
        <v>50304</v>
      </c>
      <c r="J99" s="828"/>
      <c r="K99" s="799">
        <v>50304</v>
      </c>
      <c r="L99" s="800">
        <f t="shared" ref="L99:L147" si="33">K99*J99</f>
        <v>0</v>
      </c>
      <c r="M99" s="799"/>
      <c r="N99" s="800"/>
      <c r="O99" s="804">
        <f t="shared" ref="O99:O149" si="34">L99+N99</f>
        <v>0</v>
      </c>
      <c r="P99" s="638">
        <f t="shared" ref="P99:P162" si="35">K99-T99</f>
        <v>0</v>
      </c>
      <c r="Q99" s="512">
        <f t="shared" ref="Q99:Q162" si="36">M99-V99</f>
        <v>0</v>
      </c>
      <c r="R99" s="637">
        <f t="shared" si="29"/>
        <v>0</v>
      </c>
      <c r="S99" s="649"/>
      <c r="T99" s="519">
        <v>50304</v>
      </c>
      <c r="U99" s="519">
        <f t="shared" ref="U99:U147" si="37">T99*S99</f>
        <v>0</v>
      </c>
      <c r="V99" s="519"/>
      <c r="W99" s="519"/>
      <c r="X99" s="670">
        <f t="shared" ref="X99:X149" si="38">U99+W99</f>
        <v>0</v>
      </c>
      <c r="Y99" s="649"/>
      <c r="Z99" s="512">
        <v>50304</v>
      </c>
      <c r="AA99" s="512">
        <f t="shared" ref="AA99:AA147" si="39">Z99*Y99</f>
        <v>0</v>
      </c>
      <c r="AB99" s="512"/>
      <c r="AC99" s="512"/>
      <c r="AD99" s="668">
        <f t="shared" ref="AD99:AD149" si="40">AA99+AC99</f>
        <v>0</v>
      </c>
      <c r="AE99" s="740">
        <f t="shared" si="30"/>
        <v>1</v>
      </c>
      <c r="AF99" s="747">
        <v>50304</v>
      </c>
      <c r="AG99" s="747">
        <f t="shared" ref="AG99:AG147" si="41">AF99*AE99</f>
        <v>50304</v>
      </c>
      <c r="AH99" s="747"/>
      <c r="AI99" s="747"/>
      <c r="AJ99" s="748">
        <f t="shared" ref="AJ99:AJ149" si="42">AG99+AI99</f>
        <v>50304</v>
      </c>
    </row>
    <row r="100" spans="1:36" s="403" customFormat="1" ht="17.45" customHeight="1" x14ac:dyDescent="0.25">
      <c r="A100" s="959" t="s">
        <v>673</v>
      </c>
      <c r="B100" s="438" t="s">
        <v>225</v>
      </c>
      <c r="C100" s="571" t="s">
        <v>31</v>
      </c>
      <c r="D100" s="596">
        <v>2</v>
      </c>
      <c r="E100" s="466">
        <v>5502</v>
      </c>
      <c r="F100" s="466">
        <f t="shared" si="31"/>
        <v>11004</v>
      </c>
      <c r="G100" s="466">
        <v>36625.68</v>
      </c>
      <c r="H100" s="466">
        <f t="shared" ref="H100:H148" si="43">D100*G100</f>
        <v>73251.360000000001</v>
      </c>
      <c r="I100" s="587">
        <f t="shared" si="32"/>
        <v>84255.360000000001</v>
      </c>
      <c r="J100" s="828"/>
      <c r="K100" s="799">
        <v>5502</v>
      </c>
      <c r="L100" s="800">
        <f t="shared" si="33"/>
        <v>0</v>
      </c>
      <c r="M100" s="799">
        <v>36625.68</v>
      </c>
      <c r="N100" s="800">
        <f t="shared" ref="N100:N148" si="44">J100*M100</f>
        <v>0</v>
      </c>
      <c r="O100" s="804">
        <f t="shared" si="34"/>
        <v>0</v>
      </c>
      <c r="P100" s="638">
        <f t="shared" si="35"/>
        <v>0</v>
      </c>
      <c r="Q100" s="512">
        <f t="shared" si="36"/>
        <v>0</v>
      </c>
      <c r="R100" s="637">
        <f t="shared" si="29"/>
        <v>0</v>
      </c>
      <c r="S100" s="649"/>
      <c r="T100" s="519">
        <v>5502</v>
      </c>
      <c r="U100" s="519">
        <f t="shared" si="37"/>
        <v>0</v>
      </c>
      <c r="V100" s="519">
        <v>36625.68</v>
      </c>
      <c r="W100" s="519">
        <f t="shared" ref="W100:W148" si="45">S100*V100</f>
        <v>0</v>
      </c>
      <c r="X100" s="670">
        <f t="shared" si="38"/>
        <v>0</v>
      </c>
      <c r="Y100" s="649"/>
      <c r="Z100" s="512">
        <v>5502</v>
      </c>
      <c r="AA100" s="512">
        <f t="shared" si="39"/>
        <v>0</v>
      </c>
      <c r="AB100" s="512">
        <v>36625.68</v>
      </c>
      <c r="AC100" s="512">
        <f t="shared" ref="AC100:AC148" si="46">Y100*AB100</f>
        <v>0</v>
      </c>
      <c r="AD100" s="668">
        <f t="shared" si="40"/>
        <v>0</v>
      </c>
      <c r="AE100" s="740">
        <f t="shared" si="30"/>
        <v>2</v>
      </c>
      <c r="AF100" s="747">
        <v>5502</v>
      </c>
      <c r="AG100" s="747">
        <f t="shared" si="41"/>
        <v>11004</v>
      </c>
      <c r="AH100" s="747">
        <v>36625.68</v>
      </c>
      <c r="AI100" s="747">
        <f t="shared" ref="AI100:AI148" si="47">AE100*AH100</f>
        <v>73251.360000000001</v>
      </c>
      <c r="AJ100" s="748">
        <f t="shared" si="42"/>
        <v>84255.360000000001</v>
      </c>
    </row>
    <row r="101" spans="1:36" s="403" customFormat="1" ht="17.45" customHeight="1" x14ac:dyDescent="0.25">
      <c r="A101" s="959" t="s">
        <v>674</v>
      </c>
      <c r="B101" s="438" t="s">
        <v>226</v>
      </c>
      <c r="C101" s="571" t="s">
        <v>31</v>
      </c>
      <c r="D101" s="596">
        <v>1</v>
      </c>
      <c r="E101" s="466">
        <v>2358</v>
      </c>
      <c r="F101" s="466">
        <f t="shared" si="31"/>
        <v>2358</v>
      </c>
      <c r="G101" s="466">
        <v>1456</v>
      </c>
      <c r="H101" s="466">
        <f t="shared" si="43"/>
        <v>1456</v>
      </c>
      <c r="I101" s="587">
        <f t="shared" si="32"/>
        <v>3814</v>
      </c>
      <c r="J101" s="828"/>
      <c r="K101" s="799">
        <v>2358</v>
      </c>
      <c r="L101" s="800">
        <f t="shared" si="33"/>
        <v>0</v>
      </c>
      <c r="M101" s="799">
        <v>1456</v>
      </c>
      <c r="N101" s="800">
        <f t="shared" si="44"/>
        <v>0</v>
      </c>
      <c r="O101" s="804">
        <f t="shared" si="34"/>
        <v>0</v>
      </c>
      <c r="P101" s="638">
        <f t="shared" si="35"/>
        <v>0</v>
      </c>
      <c r="Q101" s="512">
        <f t="shared" si="36"/>
        <v>0</v>
      </c>
      <c r="R101" s="637">
        <f t="shared" si="29"/>
        <v>0</v>
      </c>
      <c r="S101" s="649"/>
      <c r="T101" s="519">
        <v>2358</v>
      </c>
      <c r="U101" s="519">
        <f t="shared" si="37"/>
        <v>0</v>
      </c>
      <c r="V101" s="519">
        <v>1456</v>
      </c>
      <c r="W101" s="519">
        <f t="shared" si="45"/>
        <v>0</v>
      </c>
      <c r="X101" s="670">
        <f t="shared" si="38"/>
        <v>0</v>
      </c>
      <c r="Y101" s="649"/>
      <c r="Z101" s="512">
        <v>2358</v>
      </c>
      <c r="AA101" s="512">
        <f t="shared" si="39"/>
        <v>0</v>
      </c>
      <c r="AB101" s="512">
        <v>1456</v>
      </c>
      <c r="AC101" s="512">
        <f t="shared" si="46"/>
        <v>0</v>
      </c>
      <c r="AD101" s="668">
        <f t="shared" si="40"/>
        <v>0</v>
      </c>
      <c r="AE101" s="740">
        <f t="shared" si="30"/>
        <v>1</v>
      </c>
      <c r="AF101" s="747">
        <v>2358</v>
      </c>
      <c r="AG101" s="747">
        <f t="shared" si="41"/>
        <v>2358</v>
      </c>
      <c r="AH101" s="747">
        <v>1456</v>
      </c>
      <c r="AI101" s="747">
        <f t="shared" si="47"/>
        <v>1456</v>
      </c>
      <c r="AJ101" s="748">
        <f t="shared" si="42"/>
        <v>3814</v>
      </c>
    </row>
    <row r="102" spans="1:36" s="403" customFormat="1" ht="17.45" customHeight="1" x14ac:dyDescent="0.25">
      <c r="A102" s="959" t="s">
        <v>675</v>
      </c>
      <c r="B102" s="438" t="s">
        <v>227</v>
      </c>
      <c r="C102" s="571" t="s">
        <v>31</v>
      </c>
      <c r="D102" s="596">
        <v>1</v>
      </c>
      <c r="E102" s="466">
        <v>5502</v>
      </c>
      <c r="F102" s="466">
        <f t="shared" si="31"/>
        <v>5502</v>
      </c>
      <c r="G102" s="466">
        <v>15730</v>
      </c>
      <c r="H102" s="466">
        <f t="shared" si="43"/>
        <v>15730</v>
      </c>
      <c r="I102" s="587">
        <f t="shared" si="32"/>
        <v>21232</v>
      </c>
      <c r="J102" s="828"/>
      <c r="K102" s="799">
        <v>5502</v>
      </c>
      <c r="L102" s="800">
        <f t="shared" si="33"/>
        <v>0</v>
      </c>
      <c r="M102" s="799">
        <v>15730</v>
      </c>
      <c r="N102" s="800">
        <f t="shared" si="44"/>
        <v>0</v>
      </c>
      <c r="O102" s="804">
        <f t="shared" si="34"/>
        <v>0</v>
      </c>
      <c r="P102" s="638">
        <f t="shared" si="35"/>
        <v>0</v>
      </c>
      <c r="Q102" s="512">
        <f t="shared" si="36"/>
        <v>0</v>
      </c>
      <c r="R102" s="637">
        <f t="shared" si="29"/>
        <v>0</v>
      </c>
      <c r="S102" s="649"/>
      <c r="T102" s="519">
        <v>5502</v>
      </c>
      <c r="U102" s="519">
        <f t="shared" si="37"/>
        <v>0</v>
      </c>
      <c r="V102" s="519">
        <v>15730</v>
      </c>
      <c r="W102" s="519">
        <f t="shared" si="45"/>
        <v>0</v>
      </c>
      <c r="X102" s="670">
        <f t="shared" si="38"/>
        <v>0</v>
      </c>
      <c r="Y102" s="649"/>
      <c r="Z102" s="512">
        <v>5502</v>
      </c>
      <c r="AA102" s="512">
        <f t="shared" si="39"/>
        <v>0</v>
      </c>
      <c r="AB102" s="512">
        <v>15730</v>
      </c>
      <c r="AC102" s="512">
        <f t="shared" si="46"/>
        <v>0</v>
      </c>
      <c r="AD102" s="668">
        <f t="shared" si="40"/>
        <v>0</v>
      </c>
      <c r="AE102" s="740">
        <f t="shared" si="30"/>
        <v>1</v>
      </c>
      <c r="AF102" s="747">
        <v>5502</v>
      </c>
      <c r="AG102" s="747">
        <f t="shared" si="41"/>
        <v>5502</v>
      </c>
      <c r="AH102" s="747">
        <v>15730</v>
      </c>
      <c r="AI102" s="747">
        <f t="shared" si="47"/>
        <v>15730</v>
      </c>
      <c r="AJ102" s="748">
        <f t="shared" si="42"/>
        <v>21232</v>
      </c>
    </row>
    <row r="103" spans="1:36" s="403" customFormat="1" ht="17.45" customHeight="1" x14ac:dyDescent="0.25">
      <c r="A103" s="959" t="s">
        <v>676</v>
      </c>
      <c r="B103" s="438" t="s">
        <v>228</v>
      </c>
      <c r="C103" s="571" t="s">
        <v>31</v>
      </c>
      <c r="D103" s="596">
        <v>1</v>
      </c>
      <c r="E103" s="466">
        <v>5502</v>
      </c>
      <c r="F103" s="466">
        <f t="shared" si="31"/>
        <v>5502</v>
      </c>
      <c r="G103" s="466">
        <v>42033.68</v>
      </c>
      <c r="H103" s="466">
        <f t="shared" si="43"/>
        <v>42033.68</v>
      </c>
      <c r="I103" s="587">
        <f t="shared" si="32"/>
        <v>47535.68</v>
      </c>
      <c r="J103" s="828"/>
      <c r="K103" s="799">
        <v>5502</v>
      </c>
      <c r="L103" s="800">
        <f t="shared" si="33"/>
        <v>0</v>
      </c>
      <c r="M103" s="799">
        <v>42033.68</v>
      </c>
      <c r="N103" s="800">
        <f t="shared" si="44"/>
        <v>0</v>
      </c>
      <c r="O103" s="804">
        <f t="shared" si="34"/>
        <v>0</v>
      </c>
      <c r="P103" s="638">
        <f t="shared" si="35"/>
        <v>0</v>
      </c>
      <c r="Q103" s="512">
        <f t="shared" si="36"/>
        <v>0</v>
      </c>
      <c r="R103" s="637">
        <f t="shared" si="29"/>
        <v>0</v>
      </c>
      <c r="S103" s="649"/>
      <c r="T103" s="519">
        <v>5502</v>
      </c>
      <c r="U103" s="519">
        <f t="shared" si="37"/>
        <v>0</v>
      </c>
      <c r="V103" s="519">
        <v>42033.68</v>
      </c>
      <c r="W103" s="519">
        <f t="shared" si="45"/>
        <v>0</v>
      </c>
      <c r="X103" s="670">
        <f t="shared" si="38"/>
        <v>0</v>
      </c>
      <c r="Y103" s="649"/>
      <c r="Z103" s="512">
        <v>5502</v>
      </c>
      <c r="AA103" s="512">
        <f t="shared" si="39"/>
        <v>0</v>
      </c>
      <c r="AB103" s="512">
        <v>42033.68</v>
      </c>
      <c r="AC103" s="512">
        <f t="shared" si="46"/>
        <v>0</v>
      </c>
      <c r="AD103" s="668">
        <f t="shared" si="40"/>
        <v>0</v>
      </c>
      <c r="AE103" s="740">
        <f t="shared" si="30"/>
        <v>1</v>
      </c>
      <c r="AF103" s="747">
        <v>5502</v>
      </c>
      <c r="AG103" s="747">
        <f t="shared" si="41"/>
        <v>5502</v>
      </c>
      <c r="AH103" s="747">
        <v>42033.68</v>
      </c>
      <c r="AI103" s="747">
        <f t="shared" si="47"/>
        <v>42033.68</v>
      </c>
      <c r="AJ103" s="748">
        <f t="shared" si="42"/>
        <v>47535.68</v>
      </c>
    </row>
    <row r="104" spans="1:36" s="403" customFormat="1" ht="17.45" customHeight="1" x14ac:dyDescent="0.25">
      <c r="A104" s="959" t="s">
        <v>677</v>
      </c>
      <c r="B104" s="438" t="s">
        <v>229</v>
      </c>
      <c r="C104" s="571" t="s">
        <v>31</v>
      </c>
      <c r="D104" s="596">
        <v>6</v>
      </c>
      <c r="E104" s="466">
        <v>524</v>
      </c>
      <c r="F104" s="466">
        <f t="shared" si="31"/>
        <v>3144</v>
      </c>
      <c r="G104" s="466">
        <v>7368.4000000000005</v>
      </c>
      <c r="H104" s="466">
        <f t="shared" si="43"/>
        <v>44210.400000000001</v>
      </c>
      <c r="I104" s="587">
        <f t="shared" si="32"/>
        <v>47354.400000000001</v>
      </c>
      <c r="J104" s="828"/>
      <c r="K104" s="799">
        <v>524</v>
      </c>
      <c r="L104" s="800">
        <f t="shared" si="33"/>
        <v>0</v>
      </c>
      <c r="M104" s="799">
        <v>7368.4000000000005</v>
      </c>
      <c r="N104" s="800">
        <f t="shared" si="44"/>
        <v>0</v>
      </c>
      <c r="O104" s="804">
        <f t="shared" si="34"/>
        <v>0</v>
      </c>
      <c r="P104" s="638">
        <f t="shared" si="35"/>
        <v>0</v>
      </c>
      <c r="Q104" s="512">
        <f t="shared" si="36"/>
        <v>0</v>
      </c>
      <c r="R104" s="637">
        <f t="shared" si="29"/>
        <v>0</v>
      </c>
      <c r="S104" s="649"/>
      <c r="T104" s="519">
        <v>524</v>
      </c>
      <c r="U104" s="519">
        <f t="shared" si="37"/>
        <v>0</v>
      </c>
      <c r="V104" s="519">
        <v>7368.4000000000005</v>
      </c>
      <c r="W104" s="519">
        <f t="shared" si="45"/>
        <v>0</v>
      </c>
      <c r="X104" s="670">
        <f t="shared" si="38"/>
        <v>0</v>
      </c>
      <c r="Y104" s="649"/>
      <c r="Z104" s="512">
        <v>524</v>
      </c>
      <c r="AA104" s="512">
        <f t="shared" si="39"/>
        <v>0</v>
      </c>
      <c r="AB104" s="512">
        <v>7368.4000000000005</v>
      </c>
      <c r="AC104" s="512">
        <f t="shared" si="46"/>
        <v>0</v>
      </c>
      <c r="AD104" s="668">
        <f t="shared" si="40"/>
        <v>0</v>
      </c>
      <c r="AE104" s="740">
        <f t="shared" si="30"/>
        <v>6</v>
      </c>
      <c r="AF104" s="747">
        <v>524</v>
      </c>
      <c r="AG104" s="747">
        <f t="shared" si="41"/>
        <v>3144</v>
      </c>
      <c r="AH104" s="747">
        <v>7368.4000000000005</v>
      </c>
      <c r="AI104" s="747">
        <f t="shared" si="47"/>
        <v>44210.400000000001</v>
      </c>
      <c r="AJ104" s="748">
        <f t="shared" si="42"/>
        <v>47354.400000000001</v>
      </c>
    </row>
    <row r="105" spans="1:36" s="403" customFormat="1" ht="17.45" customHeight="1" x14ac:dyDescent="0.25">
      <c r="A105" s="959" t="s">
        <v>678</v>
      </c>
      <c r="B105" s="438" t="s">
        <v>230</v>
      </c>
      <c r="C105" s="571" t="s">
        <v>31</v>
      </c>
      <c r="D105" s="596">
        <v>1</v>
      </c>
      <c r="E105" s="466">
        <v>3406</v>
      </c>
      <c r="F105" s="466">
        <f t="shared" si="31"/>
        <v>3406</v>
      </c>
      <c r="G105" s="466">
        <v>14788.176000000001</v>
      </c>
      <c r="H105" s="466">
        <f t="shared" si="43"/>
        <v>14788.176000000001</v>
      </c>
      <c r="I105" s="587">
        <f t="shared" si="32"/>
        <v>18194.175999999999</v>
      </c>
      <c r="J105" s="828"/>
      <c r="K105" s="799">
        <v>3406</v>
      </c>
      <c r="L105" s="800">
        <f t="shared" si="33"/>
        <v>0</v>
      </c>
      <c r="M105" s="799">
        <v>14788.176000000001</v>
      </c>
      <c r="N105" s="800">
        <f t="shared" si="44"/>
        <v>0</v>
      </c>
      <c r="O105" s="804">
        <f t="shared" si="34"/>
        <v>0</v>
      </c>
      <c r="P105" s="638">
        <f t="shared" si="35"/>
        <v>0</v>
      </c>
      <c r="Q105" s="512">
        <f t="shared" si="36"/>
        <v>0</v>
      </c>
      <c r="R105" s="637">
        <f t="shared" si="29"/>
        <v>0</v>
      </c>
      <c r="S105" s="649"/>
      <c r="T105" s="519">
        <v>3406</v>
      </c>
      <c r="U105" s="519">
        <f t="shared" si="37"/>
        <v>0</v>
      </c>
      <c r="V105" s="519">
        <v>14788.176000000001</v>
      </c>
      <c r="W105" s="519">
        <f t="shared" si="45"/>
        <v>0</v>
      </c>
      <c r="X105" s="670">
        <f t="shared" si="38"/>
        <v>0</v>
      </c>
      <c r="Y105" s="649"/>
      <c r="Z105" s="512">
        <v>3406</v>
      </c>
      <c r="AA105" s="512">
        <f t="shared" si="39"/>
        <v>0</v>
      </c>
      <c r="AB105" s="512">
        <v>14788.176000000001</v>
      </c>
      <c r="AC105" s="512">
        <f t="shared" si="46"/>
        <v>0</v>
      </c>
      <c r="AD105" s="668">
        <f t="shared" si="40"/>
        <v>0</v>
      </c>
      <c r="AE105" s="740">
        <f t="shared" si="30"/>
        <v>1</v>
      </c>
      <c r="AF105" s="747">
        <v>3406</v>
      </c>
      <c r="AG105" s="747">
        <f t="shared" si="41"/>
        <v>3406</v>
      </c>
      <c r="AH105" s="747">
        <v>14788.176000000001</v>
      </c>
      <c r="AI105" s="747">
        <f t="shared" si="47"/>
        <v>14788.176000000001</v>
      </c>
      <c r="AJ105" s="748">
        <f t="shared" si="42"/>
        <v>18194.175999999999</v>
      </c>
    </row>
    <row r="106" spans="1:36" s="403" customFormat="1" ht="17.45" customHeight="1" x14ac:dyDescent="0.25">
      <c r="A106" s="959" t="s">
        <v>679</v>
      </c>
      <c r="B106" s="438" t="s">
        <v>231</v>
      </c>
      <c r="C106" s="571" t="s">
        <v>31</v>
      </c>
      <c r="D106" s="596">
        <v>2</v>
      </c>
      <c r="E106" s="466">
        <v>3406</v>
      </c>
      <c r="F106" s="466">
        <f t="shared" si="31"/>
        <v>6812</v>
      </c>
      <c r="G106" s="466">
        <v>6507.8519999999999</v>
      </c>
      <c r="H106" s="466">
        <f t="shared" si="43"/>
        <v>13015.704</v>
      </c>
      <c r="I106" s="587">
        <f t="shared" si="32"/>
        <v>19827.703999999998</v>
      </c>
      <c r="J106" s="828"/>
      <c r="K106" s="799">
        <v>3406</v>
      </c>
      <c r="L106" s="800">
        <f t="shared" si="33"/>
        <v>0</v>
      </c>
      <c r="M106" s="799">
        <v>6507.8519999999999</v>
      </c>
      <c r="N106" s="800">
        <f t="shared" si="44"/>
        <v>0</v>
      </c>
      <c r="O106" s="804">
        <f t="shared" si="34"/>
        <v>0</v>
      </c>
      <c r="P106" s="638">
        <f t="shared" si="35"/>
        <v>0</v>
      </c>
      <c r="Q106" s="512">
        <f t="shared" si="36"/>
        <v>0</v>
      </c>
      <c r="R106" s="637">
        <f t="shared" si="29"/>
        <v>0</v>
      </c>
      <c r="S106" s="649"/>
      <c r="T106" s="519">
        <v>3406</v>
      </c>
      <c r="U106" s="519">
        <f t="shared" si="37"/>
        <v>0</v>
      </c>
      <c r="V106" s="519">
        <v>6507.8519999999999</v>
      </c>
      <c r="W106" s="519">
        <f t="shared" si="45"/>
        <v>0</v>
      </c>
      <c r="X106" s="670">
        <f t="shared" si="38"/>
        <v>0</v>
      </c>
      <c r="Y106" s="649"/>
      <c r="Z106" s="512">
        <v>3406</v>
      </c>
      <c r="AA106" s="512">
        <f t="shared" si="39"/>
        <v>0</v>
      </c>
      <c r="AB106" s="512">
        <v>6507.8519999999999</v>
      </c>
      <c r="AC106" s="512">
        <f t="shared" si="46"/>
        <v>0</v>
      </c>
      <c r="AD106" s="668">
        <f t="shared" si="40"/>
        <v>0</v>
      </c>
      <c r="AE106" s="740">
        <f t="shared" si="30"/>
        <v>2</v>
      </c>
      <c r="AF106" s="747">
        <v>3406</v>
      </c>
      <c r="AG106" s="747">
        <f t="shared" si="41"/>
        <v>6812</v>
      </c>
      <c r="AH106" s="747">
        <v>6507.8519999999999</v>
      </c>
      <c r="AI106" s="747">
        <f t="shared" si="47"/>
        <v>13015.704</v>
      </c>
      <c r="AJ106" s="748">
        <f t="shared" si="42"/>
        <v>19827.703999999998</v>
      </c>
    </row>
    <row r="107" spans="1:36" s="403" customFormat="1" ht="17.45" customHeight="1" x14ac:dyDescent="0.25">
      <c r="A107" s="959" t="s">
        <v>680</v>
      </c>
      <c r="B107" s="438" t="s">
        <v>232</v>
      </c>
      <c r="C107" s="571" t="s">
        <v>31</v>
      </c>
      <c r="D107" s="596">
        <v>1</v>
      </c>
      <c r="E107" s="466">
        <v>3406</v>
      </c>
      <c r="F107" s="466">
        <f t="shared" si="31"/>
        <v>3406</v>
      </c>
      <c r="G107" s="466">
        <v>5933.9280000000008</v>
      </c>
      <c r="H107" s="466">
        <f t="shared" si="43"/>
        <v>5933.9280000000008</v>
      </c>
      <c r="I107" s="587">
        <f t="shared" si="32"/>
        <v>9339.9279999999999</v>
      </c>
      <c r="J107" s="828"/>
      <c r="K107" s="799">
        <v>3406</v>
      </c>
      <c r="L107" s="800">
        <f t="shared" si="33"/>
        <v>0</v>
      </c>
      <c r="M107" s="799">
        <v>5933.9280000000008</v>
      </c>
      <c r="N107" s="800">
        <f t="shared" si="44"/>
        <v>0</v>
      </c>
      <c r="O107" s="804">
        <f t="shared" si="34"/>
        <v>0</v>
      </c>
      <c r="P107" s="638">
        <f t="shared" si="35"/>
        <v>0</v>
      </c>
      <c r="Q107" s="512">
        <f t="shared" si="36"/>
        <v>0</v>
      </c>
      <c r="R107" s="637">
        <f t="shared" si="29"/>
        <v>0</v>
      </c>
      <c r="S107" s="649"/>
      <c r="T107" s="519">
        <v>3406</v>
      </c>
      <c r="U107" s="519">
        <f t="shared" si="37"/>
        <v>0</v>
      </c>
      <c r="V107" s="519">
        <v>5933.9280000000008</v>
      </c>
      <c r="W107" s="519">
        <f t="shared" si="45"/>
        <v>0</v>
      </c>
      <c r="X107" s="670">
        <f t="shared" si="38"/>
        <v>0</v>
      </c>
      <c r="Y107" s="649"/>
      <c r="Z107" s="512">
        <v>3406</v>
      </c>
      <c r="AA107" s="512">
        <f t="shared" si="39"/>
        <v>0</v>
      </c>
      <c r="AB107" s="512">
        <v>5933.9280000000008</v>
      </c>
      <c r="AC107" s="512">
        <f t="shared" si="46"/>
        <v>0</v>
      </c>
      <c r="AD107" s="668">
        <f t="shared" si="40"/>
        <v>0</v>
      </c>
      <c r="AE107" s="740">
        <f t="shared" si="30"/>
        <v>1</v>
      </c>
      <c r="AF107" s="747">
        <v>3406</v>
      </c>
      <c r="AG107" s="747">
        <f t="shared" si="41"/>
        <v>3406</v>
      </c>
      <c r="AH107" s="747">
        <v>5933.9280000000008</v>
      </c>
      <c r="AI107" s="747">
        <f t="shared" si="47"/>
        <v>5933.9280000000008</v>
      </c>
      <c r="AJ107" s="748">
        <f t="shared" si="42"/>
        <v>9339.9279999999999</v>
      </c>
    </row>
    <row r="108" spans="1:36" s="403" customFormat="1" ht="22.5" customHeight="1" x14ac:dyDescent="0.25">
      <c r="A108" s="959" t="s">
        <v>681</v>
      </c>
      <c r="B108" s="438" t="s">
        <v>233</v>
      </c>
      <c r="C108" s="571" t="s">
        <v>31</v>
      </c>
      <c r="D108" s="596">
        <v>71</v>
      </c>
      <c r="E108" s="466">
        <v>1572</v>
      </c>
      <c r="F108" s="466">
        <f t="shared" si="31"/>
        <v>111612</v>
      </c>
      <c r="G108" s="466">
        <v>2472.34</v>
      </c>
      <c r="H108" s="466">
        <f t="shared" si="43"/>
        <v>175536.14</v>
      </c>
      <c r="I108" s="587">
        <f t="shared" si="32"/>
        <v>287148.14</v>
      </c>
      <c r="J108" s="828"/>
      <c r="K108" s="799">
        <v>1572</v>
      </c>
      <c r="L108" s="800">
        <f t="shared" si="33"/>
        <v>0</v>
      </c>
      <c r="M108" s="799">
        <v>2472.34</v>
      </c>
      <c r="N108" s="800">
        <f t="shared" si="44"/>
        <v>0</v>
      </c>
      <c r="O108" s="804">
        <f t="shared" si="34"/>
        <v>0</v>
      </c>
      <c r="P108" s="638">
        <f t="shared" si="35"/>
        <v>0</v>
      </c>
      <c r="Q108" s="512">
        <f t="shared" si="36"/>
        <v>0</v>
      </c>
      <c r="R108" s="637">
        <f t="shared" si="29"/>
        <v>0</v>
      </c>
      <c r="S108" s="649"/>
      <c r="T108" s="519">
        <v>1572</v>
      </c>
      <c r="U108" s="519">
        <f t="shared" si="37"/>
        <v>0</v>
      </c>
      <c r="V108" s="519">
        <v>2472.34</v>
      </c>
      <c r="W108" s="519">
        <f t="shared" si="45"/>
        <v>0</v>
      </c>
      <c r="X108" s="670">
        <f t="shared" si="38"/>
        <v>0</v>
      </c>
      <c r="Y108" s="649"/>
      <c r="Z108" s="512">
        <v>1572</v>
      </c>
      <c r="AA108" s="512">
        <f t="shared" si="39"/>
        <v>0</v>
      </c>
      <c r="AB108" s="512">
        <v>2472.34</v>
      </c>
      <c r="AC108" s="512">
        <f t="shared" si="46"/>
        <v>0</v>
      </c>
      <c r="AD108" s="668">
        <f t="shared" si="40"/>
        <v>0</v>
      </c>
      <c r="AE108" s="740">
        <f t="shared" si="30"/>
        <v>71</v>
      </c>
      <c r="AF108" s="747">
        <v>1572</v>
      </c>
      <c r="AG108" s="747">
        <f t="shared" si="41"/>
        <v>111612</v>
      </c>
      <c r="AH108" s="747">
        <v>2472.34</v>
      </c>
      <c r="AI108" s="747">
        <f t="shared" si="47"/>
        <v>175536.14</v>
      </c>
      <c r="AJ108" s="748">
        <f t="shared" si="42"/>
        <v>287148.14</v>
      </c>
    </row>
    <row r="109" spans="1:36" s="403" customFormat="1" ht="17.45" customHeight="1" x14ac:dyDescent="0.25">
      <c r="A109" s="959" t="s">
        <v>682</v>
      </c>
      <c r="B109" s="438" t="s">
        <v>234</v>
      </c>
      <c r="C109" s="571" t="s">
        <v>31</v>
      </c>
      <c r="D109" s="596">
        <v>26</v>
      </c>
      <c r="E109" s="466">
        <v>4454</v>
      </c>
      <c r="F109" s="466">
        <f t="shared" si="31"/>
        <v>115804</v>
      </c>
      <c r="G109" s="466">
        <v>37518</v>
      </c>
      <c r="H109" s="466">
        <f t="shared" si="43"/>
        <v>975468</v>
      </c>
      <c r="I109" s="587">
        <f t="shared" si="32"/>
        <v>1091272</v>
      </c>
      <c r="J109" s="828"/>
      <c r="K109" s="799">
        <v>4454</v>
      </c>
      <c r="L109" s="800">
        <f t="shared" si="33"/>
        <v>0</v>
      </c>
      <c r="M109" s="799">
        <v>37518</v>
      </c>
      <c r="N109" s="800">
        <f t="shared" si="44"/>
        <v>0</v>
      </c>
      <c r="O109" s="804">
        <f t="shared" si="34"/>
        <v>0</v>
      </c>
      <c r="P109" s="638">
        <f t="shared" si="35"/>
        <v>0</v>
      </c>
      <c r="Q109" s="512">
        <f t="shared" si="36"/>
        <v>0</v>
      </c>
      <c r="R109" s="637">
        <f t="shared" si="29"/>
        <v>0</v>
      </c>
      <c r="S109" s="649"/>
      <c r="T109" s="519">
        <v>4454</v>
      </c>
      <c r="U109" s="519">
        <f t="shared" si="37"/>
        <v>0</v>
      </c>
      <c r="V109" s="519">
        <v>37518</v>
      </c>
      <c r="W109" s="519">
        <f t="shared" si="45"/>
        <v>0</v>
      </c>
      <c r="X109" s="670">
        <f t="shared" si="38"/>
        <v>0</v>
      </c>
      <c r="Y109" s="649"/>
      <c r="Z109" s="512">
        <v>4454</v>
      </c>
      <c r="AA109" s="512">
        <f t="shared" si="39"/>
        <v>0</v>
      </c>
      <c r="AB109" s="512">
        <v>37518</v>
      </c>
      <c r="AC109" s="512">
        <f t="shared" si="46"/>
        <v>0</v>
      </c>
      <c r="AD109" s="668">
        <f t="shared" si="40"/>
        <v>0</v>
      </c>
      <c r="AE109" s="740">
        <f t="shared" si="30"/>
        <v>26</v>
      </c>
      <c r="AF109" s="747">
        <v>4454</v>
      </c>
      <c r="AG109" s="747">
        <f t="shared" si="41"/>
        <v>115804</v>
      </c>
      <c r="AH109" s="747">
        <v>37518</v>
      </c>
      <c r="AI109" s="747">
        <f t="shared" si="47"/>
        <v>975468</v>
      </c>
      <c r="AJ109" s="748">
        <f t="shared" si="42"/>
        <v>1091272</v>
      </c>
    </row>
    <row r="110" spans="1:36" s="403" customFormat="1" ht="17.45" customHeight="1" x14ac:dyDescent="0.25">
      <c r="A110" s="959" t="s">
        <v>683</v>
      </c>
      <c r="B110" s="438" t="s">
        <v>235</v>
      </c>
      <c r="C110" s="571" t="s">
        <v>31</v>
      </c>
      <c r="D110" s="596">
        <v>20</v>
      </c>
      <c r="E110" s="466">
        <v>1572</v>
      </c>
      <c r="F110" s="466">
        <f t="shared" si="31"/>
        <v>31440</v>
      </c>
      <c r="G110" s="466">
        <v>1458.34</v>
      </c>
      <c r="H110" s="466">
        <f t="shared" si="43"/>
        <v>29166.799999999999</v>
      </c>
      <c r="I110" s="587">
        <f t="shared" si="32"/>
        <v>60606.8</v>
      </c>
      <c r="J110" s="828"/>
      <c r="K110" s="799">
        <v>1572</v>
      </c>
      <c r="L110" s="800">
        <f t="shared" si="33"/>
        <v>0</v>
      </c>
      <c r="M110" s="799">
        <v>1458.34</v>
      </c>
      <c r="N110" s="800">
        <f t="shared" si="44"/>
        <v>0</v>
      </c>
      <c r="O110" s="804">
        <f t="shared" si="34"/>
        <v>0</v>
      </c>
      <c r="P110" s="638">
        <f t="shared" si="35"/>
        <v>0</v>
      </c>
      <c r="Q110" s="512">
        <f t="shared" si="36"/>
        <v>0</v>
      </c>
      <c r="R110" s="637">
        <f t="shared" si="29"/>
        <v>0</v>
      </c>
      <c r="S110" s="649"/>
      <c r="T110" s="519">
        <v>1572</v>
      </c>
      <c r="U110" s="519">
        <f t="shared" si="37"/>
        <v>0</v>
      </c>
      <c r="V110" s="519">
        <v>1458.34</v>
      </c>
      <c r="W110" s="519">
        <f t="shared" si="45"/>
        <v>0</v>
      </c>
      <c r="X110" s="670">
        <f t="shared" si="38"/>
        <v>0</v>
      </c>
      <c r="Y110" s="649"/>
      <c r="Z110" s="512">
        <v>1572</v>
      </c>
      <c r="AA110" s="512">
        <f t="shared" si="39"/>
        <v>0</v>
      </c>
      <c r="AB110" s="512">
        <v>1458.34</v>
      </c>
      <c r="AC110" s="512">
        <f t="shared" si="46"/>
        <v>0</v>
      </c>
      <c r="AD110" s="668">
        <f t="shared" si="40"/>
        <v>0</v>
      </c>
      <c r="AE110" s="740">
        <f t="shared" si="30"/>
        <v>20</v>
      </c>
      <c r="AF110" s="747">
        <v>1572</v>
      </c>
      <c r="AG110" s="747">
        <f t="shared" si="41"/>
        <v>31440</v>
      </c>
      <c r="AH110" s="747">
        <v>1458.34</v>
      </c>
      <c r="AI110" s="747">
        <f t="shared" si="47"/>
        <v>29166.799999999999</v>
      </c>
      <c r="AJ110" s="748">
        <f t="shared" si="42"/>
        <v>60606.8</v>
      </c>
    </row>
    <row r="111" spans="1:36" s="403" customFormat="1" ht="17.45" customHeight="1" x14ac:dyDescent="0.25">
      <c r="A111" s="959" t="s">
        <v>684</v>
      </c>
      <c r="B111" s="438" t="s">
        <v>236</v>
      </c>
      <c r="C111" s="571" t="s">
        <v>31</v>
      </c>
      <c r="D111" s="596">
        <v>4</v>
      </c>
      <c r="E111" s="466">
        <v>1310</v>
      </c>
      <c r="F111" s="466">
        <f t="shared" si="31"/>
        <v>5240</v>
      </c>
      <c r="G111" s="466">
        <v>833.50800000000004</v>
      </c>
      <c r="H111" s="466">
        <f t="shared" si="43"/>
        <v>3334.0320000000002</v>
      </c>
      <c r="I111" s="587">
        <f t="shared" si="32"/>
        <v>8574.0319999999992</v>
      </c>
      <c r="J111" s="828"/>
      <c r="K111" s="799">
        <v>1310</v>
      </c>
      <c r="L111" s="800">
        <f t="shared" si="33"/>
        <v>0</v>
      </c>
      <c r="M111" s="799">
        <v>833.50800000000004</v>
      </c>
      <c r="N111" s="800">
        <f t="shared" si="44"/>
        <v>0</v>
      </c>
      <c r="O111" s="804">
        <f t="shared" si="34"/>
        <v>0</v>
      </c>
      <c r="P111" s="638">
        <f t="shared" si="35"/>
        <v>0</v>
      </c>
      <c r="Q111" s="512">
        <f t="shared" si="36"/>
        <v>0</v>
      </c>
      <c r="R111" s="637">
        <f t="shared" si="29"/>
        <v>0</v>
      </c>
      <c r="S111" s="649"/>
      <c r="T111" s="519">
        <v>1310</v>
      </c>
      <c r="U111" s="519">
        <f t="shared" si="37"/>
        <v>0</v>
      </c>
      <c r="V111" s="519">
        <v>833.50800000000004</v>
      </c>
      <c r="W111" s="519">
        <f t="shared" si="45"/>
        <v>0</v>
      </c>
      <c r="X111" s="670">
        <f t="shared" si="38"/>
        <v>0</v>
      </c>
      <c r="Y111" s="649"/>
      <c r="Z111" s="512">
        <v>1310</v>
      </c>
      <c r="AA111" s="512">
        <f t="shared" si="39"/>
        <v>0</v>
      </c>
      <c r="AB111" s="512">
        <v>833.50800000000004</v>
      </c>
      <c r="AC111" s="512">
        <f t="shared" si="46"/>
        <v>0</v>
      </c>
      <c r="AD111" s="668">
        <f t="shared" si="40"/>
        <v>0</v>
      </c>
      <c r="AE111" s="740">
        <f t="shared" si="30"/>
        <v>4</v>
      </c>
      <c r="AF111" s="747">
        <v>1310</v>
      </c>
      <c r="AG111" s="747">
        <f t="shared" si="41"/>
        <v>5240</v>
      </c>
      <c r="AH111" s="747">
        <v>833.50800000000004</v>
      </c>
      <c r="AI111" s="747">
        <f t="shared" si="47"/>
        <v>3334.0320000000002</v>
      </c>
      <c r="AJ111" s="748">
        <f t="shared" si="42"/>
        <v>8574.0319999999992</v>
      </c>
    </row>
    <row r="112" spans="1:36" s="403" customFormat="1" ht="17.45" customHeight="1" x14ac:dyDescent="0.25">
      <c r="A112" s="959" t="s">
        <v>685</v>
      </c>
      <c r="B112" s="438" t="s">
        <v>237</v>
      </c>
      <c r="C112" s="571" t="s">
        <v>31</v>
      </c>
      <c r="D112" s="596">
        <v>4</v>
      </c>
      <c r="E112" s="466">
        <v>4192</v>
      </c>
      <c r="F112" s="466">
        <f t="shared" si="31"/>
        <v>16768</v>
      </c>
      <c r="G112" s="466">
        <v>15047.760000000002</v>
      </c>
      <c r="H112" s="466">
        <f t="shared" si="43"/>
        <v>60191.040000000008</v>
      </c>
      <c r="I112" s="587">
        <f t="shared" si="32"/>
        <v>76959.040000000008</v>
      </c>
      <c r="J112" s="828"/>
      <c r="K112" s="799">
        <v>4192</v>
      </c>
      <c r="L112" s="800">
        <f t="shared" si="33"/>
        <v>0</v>
      </c>
      <c r="M112" s="799">
        <v>15047.760000000002</v>
      </c>
      <c r="N112" s="800">
        <f t="shared" si="44"/>
        <v>0</v>
      </c>
      <c r="O112" s="804">
        <f t="shared" si="34"/>
        <v>0</v>
      </c>
      <c r="P112" s="638">
        <f t="shared" si="35"/>
        <v>0</v>
      </c>
      <c r="Q112" s="512">
        <f t="shared" si="36"/>
        <v>0</v>
      </c>
      <c r="R112" s="637">
        <f t="shared" si="29"/>
        <v>0</v>
      </c>
      <c r="S112" s="649"/>
      <c r="T112" s="519">
        <v>4192</v>
      </c>
      <c r="U112" s="519">
        <f t="shared" si="37"/>
        <v>0</v>
      </c>
      <c r="V112" s="519">
        <v>15047.760000000002</v>
      </c>
      <c r="W112" s="519">
        <f t="shared" si="45"/>
        <v>0</v>
      </c>
      <c r="X112" s="670">
        <f t="shared" si="38"/>
        <v>0</v>
      </c>
      <c r="Y112" s="649"/>
      <c r="Z112" s="512">
        <v>4192</v>
      </c>
      <c r="AA112" s="512">
        <f t="shared" si="39"/>
        <v>0</v>
      </c>
      <c r="AB112" s="512">
        <v>15047.760000000002</v>
      </c>
      <c r="AC112" s="512">
        <f t="shared" si="46"/>
        <v>0</v>
      </c>
      <c r="AD112" s="668">
        <f t="shared" si="40"/>
        <v>0</v>
      </c>
      <c r="AE112" s="740">
        <f t="shared" si="30"/>
        <v>4</v>
      </c>
      <c r="AF112" s="747">
        <v>4192</v>
      </c>
      <c r="AG112" s="747">
        <f t="shared" si="41"/>
        <v>16768</v>
      </c>
      <c r="AH112" s="747">
        <v>15047.760000000002</v>
      </c>
      <c r="AI112" s="747">
        <f t="shared" si="47"/>
        <v>60191.040000000008</v>
      </c>
      <c r="AJ112" s="748">
        <f t="shared" si="42"/>
        <v>76959.040000000008</v>
      </c>
    </row>
    <row r="113" spans="1:36" s="403" customFormat="1" ht="17.45" customHeight="1" x14ac:dyDescent="0.25">
      <c r="A113" s="959" t="s">
        <v>686</v>
      </c>
      <c r="B113" s="438" t="s">
        <v>238</v>
      </c>
      <c r="C113" s="571" t="s">
        <v>31</v>
      </c>
      <c r="D113" s="596">
        <v>4</v>
      </c>
      <c r="E113" s="466">
        <v>393</v>
      </c>
      <c r="F113" s="466">
        <f t="shared" si="31"/>
        <v>1572</v>
      </c>
      <c r="G113" s="466">
        <v>3135.9119999999998</v>
      </c>
      <c r="H113" s="466">
        <f t="shared" si="43"/>
        <v>12543.647999999999</v>
      </c>
      <c r="I113" s="587">
        <f t="shared" si="32"/>
        <v>14115.647999999999</v>
      </c>
      <c r="J113" s="828"/>
      <c r="K113" s="799">
        <v>393</v>
      </c>
      <c r="L113" s="800">
        <f t="shared" si="33"/>
        <v>0</v>
      </c>
      <c r="M113" s="799">
        <v>3135.9119999999998</v>
      </c>
      <c r="N113" s="800">
        <f t="shared" si="44"/>
        <v>0</v>
      </c>
      <c r="O113" s="804">
        <f t="shared" si="34"/>
        <v>0</v>
      </c>
      <c r="P113" s="638">
        <f t="shared" si="35"/>
        <v>0</v>
      </c>
      <c r="Q113" s="512">
        <f t="shared" si="36"/>
        <v>0</v>
      </c>
      <c r="R113" s="637">
        <f t="shared" si="29"/>
        <v>0</v>
      </c>
      <c r="S113" s="649"/>
      <c r="T113" s="519">
        <v>393</v>
      </c>
      <c r="U113" s="519">
        <f t="shared" si="37"/>
        <v>0</v>
      </c>
      <c r="V113" s="519">
        <v>3135.9119999999998</v>
      </c>
      <c r="W113" s="519">
        <f t="shared" si="45"/>
        <v>0</v>
      </c>
      <c r="X113" s="670">
        <f t="shared" si="38"/>
        <v>0</v>
      </c>
      <c r="Y113" s="649"/>
      <c r="Z113" s="512">
        <v>393</v>
      </c>
      <c r="AA113" s="512">
        <f t="shared" si="39"/>
        <v>0</v>
      </c>
      <c r="AB113" s="512">
        <v>3135.9119999999998</v>
      </c>
      <c r="AC113" s="512">
        <f t="shared" si="46"/>
        <v>0</v>
      </c>
      <c r="AD113" s="668">
        <f t="shared" si="40"/>
        <v>0</v>
      </c>
      <c r="AE113" s="740">
        <f t="shared" si="30"/>
        <v>4</v>
      </c>
      <c r="AF113" s="747">
        <v>393</v>
      </c>
      <c r="AG113" s="747">
        <f t="shared" si="41"/>
        <v>1572</v>
      </c>
      <c r="AH113" s="747">
        <v>3135.9119999999998</v>
      </c>
      <c r="AI113" s="747">
        <f t="shared" si="47"/>
        <v>12543.647999999999</v>
      </c>
      <c r="AJ113" s="748">
        <f t="shared" si="42"/>
        <v>14115.647999999999</v>
      </c>
    </row>
    <row r="114" spans="1:36" s="403" customFormat="1" ht="17.45" customHeight="1" x14ac:dyDescent="0.25">
      <c r="A114" s="959" t="s">
        <v>687</v>
      </c>
      <c r="B114" s="438" t="s">
        <v>239</v>
      </c>
      <c r="C114" s="571" t="s">
        <v>31</v>
      </c>
      <c r="D114" s="596">
        <v>4</v>
      </c>
      <c r="E114" s="466">
        <v>393</v>
      </c>
      <c r="F114" s="466">
        <f t="shared" si="31"/>
        <v>1572</v>
      </c>
      <c r="G114" s="466">
        <v>1027</v>
      </c>
      <c r="H114" s="466">
        <f t="shared" si="43"/>
        <v>4108</v>
      </c>
      <c r="I114" s="587">
        <f t="shared" si="32"/>
        <v>5680</v>
      </c>
      <c r="J114" s="828"/>
      <c r="K114" s="799">
        <v>393</v>
      </c>
      <c r="L114" s="800">
        <f t="shared" si="33"/>
        <v>0</v>
      </c>
      <c r="M114" s="799">
        <v>1027</v>
      </c>
      <c r="N114" s="800">
        <f t="shared" si="44"/>
        <v>0</v>
      </c>
      <c r="O114" s="804">
        <f t="shared" si="34"/>
        <v>0</v>
      </c>
      <c r="P114" s="638">
        <f t="shared" si="35"/>
        <v>0</v>
      </c>
      <c r="Q114" s="512">
        <f t="shared" si="36"/>
        <v>0</v>
      </c>
      <c r="R114" s="637">
        <f t="shared" si="29"/>
        <v>0</v>
      </c>
      <c r="S114" s="649"/>
      <c r="T114" s="519">
        <v>393</v>
      </c>
      <c r="U114" s="519">
        <f t="shared" si="37"/>
        <v>0</v>
      </c>
      <c r="V114" s="519">
        <v>1027</v>
      </c>
      <c r="W114" s="519">
        <f t="shared" si="45"/>
        <v>0</v>
      </c>
      <c r="X114" s="670">
        <f t="shared" si="38"/>
        <v>0</v>
      </c>
      <c r="Y114" s="649"/>
      <c r="Z114" s="512">
        <v>393</v>
      </c>
      <c r="AA114" s="512">
        <f t="shared" si="39"/>
        <v>0</v>
      </c>
      <c r="AB114" s="512">
        <v>1027</v>
      </c>
      <c r="AC114" s="512">
        <f t="shared" si="46"/>
        <v>0</v>
      </c>
      <c r="AD114" s="668">
        <f t="shared" si="40"/>
        <v>0</v>
      </c>
      <c r="AE114" s="740">
        <f t="shared" si="30"/>
        <v>4</v>
      </c>
      <c r="AF114" s="747">
        <v>393</v>
      </c>
      <c r="AG114" s="747">
        <f t="shared" si="41"/>
        <v>1572</v>
      </c>
      <c r="AH114" s="747">
        <v>1027</v>
      </c>
      <c r="AI114" s="747">
        <f t="shared" si="47"/>
        <v>4108</v>
      </c>
      <c r="AJ114" s="748">
        <f t="shared" si="42"/>
        <v>5680</v>
      </c>
    </row>
    <row r="115" spans="1:36" s="403" customFormat="1" ht="17.45" customHeight="1" x14ac:dyDescent="0.25">
      <c r="A115" s="959" t="s">
        <v>688</v>
      </c>
      <c r="B115" s="438" t="s">
        <v>240</v>
      </c>
      <c r="C115" s="571" t="s">
        <v>31</v>
      </c>
      <c r="D115" s="596">
        <v>20</v>
      </c>
      <c r="E115" s="466">
        <v>3406</v>
      </c>
      <c r="F115" s="466">
        <f t="shared" si="31"/>
        <v>68120</v>
      </c>
      <c r="G115" s="466">
        <v>1774.5</v>
      </c>
      <c r="H115" s="466">
        <f t="shared" si="43"/>
        <v>35490</v>
      </c>
      <c r="I115" s="587">
        <f t="shared" si="32"/>
        <v>103610</v>
      </c>
      <c r="J115" s="828"/>
      <c r="K115" s="799">
        <v>3406</v>
      </c>
      <c r="L115" s="800">
        <f t="shared" si="33"/>
        <v>0</v>
      </c>
      <c r="M115" s="799">
        <v>1774.5</v>
      </c>
      <c r="N115" s="800">
        <f t="shared" si="44"/>
        <v>0</v>
      </c>
      <c r="O115" s="804">
        <f t="shared" si="34"/>
        <v>0</v>
      </c>
      <c r="P115" s="638">
        <f t="shared" si="35"/>
        <v>0</v>
      </c>
      <c r="Q115" s="512">
        <f t="shared" si="36"/>
        <v>0</v>
      </c>
      <c r="R115" s="637">
        <f t="shared" si="29"/>
        <v>0</v>
      </c>
      <c r="S115" s="649"/>
      <c r="T115" s="519">
        <v>3406</v>
      </c>
      <c r="U115" s="519">
        <f t="shared" si="37"/>
        <v>0</v>
      </c>
      <c r="V115" s="519">
        <v>1774.5</v>
      </c>
      <c r="W115" s="519">
        <f t="shared" si="45"/>
        <v>0</v>
      </c>
      <c r="X115" s="670">
        <f t="shared" si="38"/>
        <v>0</v>
      </c>
      <c r="Y115" s="649"/>
      <c r="Z115" s="512">
        <v>3406</v>
      </c>
      <c r="AA115" s="512">
        <f t="shared" si="39"/>
        <v>0</v>
      </c>
      <c r="AB115" s="512">
        <v>1774.5</v>
      </c>
      <c r="AC115" s="512">
        <f t="shared" si="46"/>
        <v>0</v>
      </c>
      <c r="AD115" s="668">
        <f t="shared" si="40"/>
        <v>0</v>
      </c>
      <c r="AE115" s="740">
        <f t="shared" si="30"/>
        <v>20</v>
      </c>
      <c r="AF115" s="747">
        <v>3406</v>
      </c>
      <c r="AG115" s="747">
        <f t="shared" si="41"/>
        <v>68120</v>
      </c>
      <c r="AH115" s="747">
        <v>1774.5</v>
      </c>
      <c r="AI115" s="747">
        <f t="shared" si="47"/>
        <v>35490</v>
      </c>
      <c r="AJ115" s="748">
        <f t="shared" si="42"/>
        <v>103610</v>
      </c>
    </row>
    <row r="116" spans="1:36" s="403" customFormat="1" ht="17.45" customHeight="1" x14ac:dyDescent="0.25">
      <c r="A116" s="959" t="s">
        <v>689</v>
      </c>
      <c r="B116" s="438" t="s">
        <v>241</v>
      </c>
      <c r="C116" s="571" t="s">
        <v>31</v>
      </c>
      <c r="D116" s="596">
        <v>5</v>
      </c>
      <c r="E116" s="466">
        <v>1572</v>
      </c>
      <c r="F116" s="466">
        <f t="shared" si="31"/>
        <v>7860</v>
      </c>
      <c r="G116" s="466">
        <v>478.40000000000003</v>
      </c>
      <c r="H116" s="466">
        <f t="shared" si="43"/>
        <v>2392</v>
      </c>
      <c r="I116" s="587">
        <f t="shared" si="32"/>
        <v>10252</v>
      </c>
      <c r="J116" s="828"/>
      <c r="K116" s="799">
        <v>1572</v>
      </c>
      <c r="L116" s="800">
        <f t="shared" si="33"/>
        <v>0</v>
      </c>
      <c r="M116" s="799">
        <v>478.40000000000003</v>
      </c>
      <c r="N116" s="800">
        <f t="shared" si="44"/>
        <v>0</v>
      </c>
      <c r="O116" s="804">
        <f t="shared" si="34"/>
        <v>0</v>
      </c>
      <c r="P116" s="638">
        <f t="shared" si="35"/>
        <v>0</v>
      </c>
      <c r="Q116" s="512">
        <f t="shared" si="36"/>
        <v>0</v>
      </c>
      <c r="R116" s="637">
        <f t="shared" si="29"/>
        <v>0</v>
      </c>
      <c r="S116" s="649"/>
      <c r="T116" s="519">
        <v>1572</v>
      </c>
      <c r="U116" s="519">
        <f t="shared" si="37"/>
        <v>0</v>
      </c>
      <c r="V116" s="519">
        <v>478.40000000000003</v>
      </c>
      <c r="W116" s="519">
        <f t="shared" si="45"/>
        <v>0</v>
      </c>
      <c r="X116" s="670">
        <f t="shared" si="38"/>
        <v>0</v>
      </c>
      <c r="Y116" s="649"/>
      <c r="Z116" s="512">
        <v>1572</v>
      </c>
      <c r="AA116" s="512">
        <f t="shared" si="39"/>
        <v>0</v>
      </c>
      <c r="AB116" s="512">
        <v>478.40000000000003</v>
      </c>
      <c r="AC116" s="512">
        <f t="shared" si="46"/>
        <v>0</v>
      </c>
      <c r="AD116" s="668">
        <f t="shared" si="40"/>
        <v>0</v>
      </c>
      <c r="AE116" s="740">
        <f t="shared" si="30"/>
        <v>5</v>
      </c>
      <c r="AF116" s="747">
        <v>1572</v>
      </c>
      <c r="AG116" s="747">
        <f t="shared" si="41"/>
        <v>7860</v>
      </c>
      <c r="AH116" s="747">
        <v>478.40000000000003</v>
      </c>
      <c r="AI116" s="747">
        <f t="shared" si="47"/>
        <v>2392</v>
      </c>
      <c r="AJ116" s="748">
        <f t="shared" si="42"/>
        <v>10252</v>
      </c>
    </row>
    <row r="117" spans="1:36" s="403" customFormat="1" ht="17.45" customHeight="1" x14ac:dyDescent="0.25">
      <c r="A117" s="959" t="s">
        <v>690</v>
      </c>
      <c r="B117" s="438" t="s">
        <v>241</v>
      </c>
      <c r="C117" s="571" t="s">
        <v>31</v>
      </c>
      <c r="D117" s="596">
        <v>8</v>
      </c>
      <c r="E117" s="466">
        <v>1572</v>
      </c>
      <c r="F117" s="466">
        <f t="shared" si="31"/>
        <v>12576</v>
      </c>
      <c r="G117" s="466">
        <v>478.40000000000003</v>
      </c>
      <c r="H117" s="466">
        <f t="shared" si="43"/>
        <v>3827.2000000000003</v>
      </c>
      <c r="I117" s="587">
        <f t="shared" si="32"/>
        <v>16403.2</v>
      </c>
      <c r="J117" s="828"/>
      <c r="K117" s="799">
        <v>1572</v>
      </c>
      <c r="L117" s="800">
        <f t="shared" si="33"/>
        <v>0</v>
      </c>
      <c r="M117" s="799">
        <v>478.40000000000003</v>
      </c>
      <c r="N117" s="800">
        <f t="shared" si="44"/>
        <v>0</v>
      </c>
      <c r="O117" s="804">
        <f t="shared" si="34"/>
        <v>0</v>
      </c>
      <c r="P117" s="638">
        <f t="shared" si="35"/>
        <v>0</v>
      </c>
      <c r="Q117" s="512">
        <f t="shared" si="36"/>
        <v>0</v>
      </c>
      <c r="R117" s="637">
        <f t="shared" si="29"/>
        <v>0</v>
      </c>
      <c r="S117" s="649"/>
      <c r="T117" s="519">
        <v>1572</v>
      </c>
      <c r="U117" s="519">
        <f t="shared" si="37"/>
        <v>0</v>
      </c>
      <c r="V117" s="519">
        <v>478.40000000000003</v>
      </c>
      <c r="W117" s="519">
        <f t="shared" si="45"/>
        <v>0</v>
      </c>
      <c r="X117" s="670">
        <f t="shared" si="38"/>
        <v>0</v>
      </c>
      <c r="Y117" s="649"/>
      <c r="Z117" s="512">
        <v>1572</v>
      </c>
      <c r="AA117" s="512">
        <f t="shared" si="39"/>
        <v>0</v>
      </c>
      <c r="AB117" s="512">
        <v>478.40000000000003</v>
      </c>
      <c r="AC117" s="512">
        <f t="shared" si="46"/>
        <v>0</v>
      </c>
      <c r="AD117" s="668">
        <f t="shared" si="40"/>
        <v>0</v>
      </c>
      <c r="AE117" s="740">
        <f t="shared" si="30"/>
        <v>8</v>
      </c>
      <c r="AF117" s="747">
        <v>1572</v>
      </c>
      <c r="AG117" s="747">
        <f t="shared" si="41"/>
        <v>12576</v>
      </c>
      <c r="AH117" s="747">
        <v>478.40000000000003</v>
      </c>
      <c r="AI117" s="747">
        <f t="shared" si="47"/>
        <v>3827.2000000000003</v>
      </c>
      <c r="AJ117" s="748">
        <f t="shared" si="42"/>
        <v>16403.2</v>
      </c>
    </row>
    <row r="118" spans="1:36" s="403" customFormat="1" ht="17.45" customHeight="1" x14ac:dyDescent="0.25">
      <c r="A118" s="959" t="s">
        <v>691</v>
      </c>
      <c r="B118" s="438" t="s">
        <v>241</v>
      </c>
      <c r="C118" s="571" t="s">
        <v>31</v>
      </c>
      <c r="D118" s="596">
        <v>6</v>
      </c>
      <c r="E118" s="466">
        <v>1572</v>
      </c>
      <c r="F118" s="466">
        <f t="shared" si="31"/>
        <v>9432</v>
      </c>
      <c r="G118" s="466">
        <v>478.40000000000003</v>
      </c>
      <c r="H118" s="466">
        <f t="shared" si="43"/>
        <v>2870.4</v>
      </c>
      <c r="I118" s="587">
        <f t="shared" si="32"/>
        <v>12302.4</v>
      </c>
      <c r="J118" s="828"/>
      <c r="K118" s="799">
        <v>1572</v>
      </c>
      <c r="L118" s="800">
        <f t="shared" si="33"/>
        <v>0</v>
      </c>
      <c r="M118" s="799">
        <v>478.40000000000003</v>
      </c>
      <c r="N118" s="800">
        <f t="shared" si="44"/>
        <v>0</v>
      </c>
      <c r="O118" s="804">
        <f t="shared" si="34"/>
        <v>0</v>
      </c>
      <c r="P118" s="638">
        <f t="shared" si="35"/>
        <v>0</v>
      </c>
      <c r="Q118" s="512">
        <f t="shared" si="36"/>
        <v>0</v>
      </c>
      <c r="R118" s="637">
        <f t="shared" si="29"/>
        <v>0</v>
      </c>
      <c r="S118" s="649"/>
      <c r="T118" s="519">
        <v>1572</v>
      </c>
      <c r="U118" s="519">
        <f t="shared" si="37"/>
        <v>0</v>
      </c>
      <c r="V118" s="519">
        <v>478.40000000000003</v>
      </c>
      <c r="W118" s="519">
        <f t="shared" si="45"/>
        <v>0</v>
      </c>
      <c r="X118" s="670">
        <f t="shared" si="38"/>
        <v>0</v>
      </c>
      <c r="Y118" s="649"/>
      <c r="Z118" s="512">
        <v>1572</v>
      </c>
      <c r="AA118" s="512">
        <f t="shared" si="39"/>
        <v>0</v>
      </c>
      <c r="AB118" s="512">
        <v>478.40000000000003</v>
      </c>
      <c r="AC118" s="512">
        <f t="shared" si="46"/>
        <v>0</v>
      </c>
      <c r="AD118" s="668">
        <f t="shared" si="40"/>
        <v>0</v>
      </c>
      <c r="AE118" s="740">
        <f t="shared" si="30"/>
        <v>6</v>
      </c>
      <c r="AF118" s="747">
        <v>1572</v>
      </c>
      <c r="AG118" s="747">
        <f t="shared" si="41"/>
        <v>9432</v>
      </c>
      <c r="AH118" s="747">
        <v>478.40000000000003</v>
      </c>
      <c r="AI118" s="747">
        <f t="shared" si="47"/>
        <v>2870.4</v>
      </c>
      <c r="AJ118" s="748">
        <f t="shared" si="42"/>
        <v>12302.4</v>
      </c>
    </row>
    <row r="119" spans="1:36" s="403" customFormat="1" ht="17.45" customHeight="1" x14ac:dyDescent="0.25">
      <c r="A119" s="959" t="s">
        <v>692</v>
      </c>
      <c r="B119" s="438" t="s">
        <v>242</v>
      </c>
      <c r="C119" s="571" t="s">
        <v>31</v>
      </c>
      <c r="D119" s="596">
        <v>13</v>
      </c>
      <c r="E119" s="466">
        <v>1572</v>
      </c>
      <c r="F119" s="466">
        <f t="shared" si="31"/>
        <v>20436</v>
      </c>
      <c r="G119" s="466">
        <v>522.6</v>
      </c>
      <c r="H119" s="466">
        <f t="shared" si="43"/>
        <v>6793.8</v>
      </c>
      <c r="I119" s="587">
        <f t="shared" si="32"/>
        <v>27229.8</v>
      </c>
      <c r="J119" s="828"/>
      <c r="K119" s="799">
        <v>1572</v>
      </c>
      <c r="L119" s="800">
        <f t="shared" si="33"/>
        <v>0</v>
      </c>
      <c r="M119" s="799">
        <v>522.6</v>
      </c>
      <c r="N119" s="800">
        <f t="shared" si="44"/>
        <v>0</v>
      </c>
      <c r="O119" s="804">
        <f t="shared" si="34"/>
        <v>0</v>
      </c>
      <c r="P119" s="638">
        <f t="shared" si="35"/>
        <v>0</v>
      </c>
      <c r="Q119" s="512">
        <f t="shared" si="36"/>
        <v>0</v>
      </c>
      <c r="R119" s="637">
        <f t="shared" si="29"/>
        <v>0</v>
      </c>
      <c r="S119" s="649"/>
      <c r="T119" s="519">
        <v>1572</v>
      </c>
      <c r="U119" s="519">
        <f t="shared" si="37"/>
        <v>0</v>
      </c>
      <c r="V119" s="519">
        <v>522.6</v>
      </c>
      <c r="W119" s="519">
        <f t="shared" si="45"/>
        <v>0</v>
      </c>
      <c r="X119" s="670">
        <f t="shared" si="38"/>
        <v>0</v>
      </c>
      <c r="Y119" s="649"/>
      <c r="Z119" s="512">
        <v>1572</v>
      </c>
      <c r="AA119" s="512">
        <f t="shared" si="39"/>
        <v>0</v>
      </c>
      <c r="AB119" s="512">
        <v>522.6</v>
      </c>
      <c r="AC119" s="512">
        <f t="shared" si="46"/>
        <v>0</v>
      </c>
      <c r="AD119" s="668">
        <f t="shared" si="40"/>
        <v>0</v>
      </c>
      <c r="AE119" s="740">
        <f t="shared" si="30"/>
        <v>13</v>
      </c>
      <c r="AF119" s="747">
        <v>1572</v>
      </c>
      <c r="AG119" s="747">
        <f t="shared" si="41"/>
        <v>20436</v>
      </c>
      <c r="AH119" s="747">
        <v>522.6</v>
      </c>
      <c r="AI119" s="747">
        <f t="shared" si="47"/>
        <v>6793.8</v>
      </c>
      <c r="AJ119" s="748">
        <f t="shared" si="42"/>
        <v>27229.8</v>
      </c>
    </row>
    <row r="120" spans="1:36" s="403" customFormat="1" ht="17.45" customHeight="1" x14ac:dyDescent="0.25">
      <c r="A120" s="959" t="s">
        <v>693</v>
      </c>
      <c r="B120" s="438" t="s">
        <v>243</v>
      </c>
      <c r="C120" s="571" t="s">
        <v>31</v>
      </c>
      <c r="D120" s="596">
        <v>1</v>
      </c>
      <c r="E120" s="466">
        <v>2620</v>
      </c>
      <c r="F120" s="466">
        <f t="shared" si="31"/>
        <v>2620</v>
      </c>
      <c r="G120" s="466">
        <v>1900.6000000000001</v>
      </c>
      <c r="H120" s="466">
        <f t="shared" si="43"/>
        <v>1900.6000000000001</v>
      </c>
      <c r="I120" s="587">
        <f t="shared" si="32"/>
        <v>4520.6000000000004</v>
      </c>
      <c r="J120" s="828"/>
      <c r="K120" s="799">
        <v>2620</v>
      </c>
      <c r="L120" s="800">
        <f t="shared" si="33"/>
        <v>0</v>
      </c>
      <c r="M120" s="799">
        <v>1900.6000000000001</v>
      </c>
      <c r="N120" s="800">
        <f t="shared" si="44"/>
        <v>0</v>
      </c>
      <c r="O120" s="804">
        <f t="shared" si="34"/>
        <v>0</v>
      </c>
      <c r="P120" s="638">
        <f t="shared" si="35"/>
        <v>0</v>
      </c>
      <c r="Q120" s="512">
        <f t="shared" si="36"/>
        <v>0</v>
      </c>
      <c r="R120" s="637">
        <f t="shared" si="29"/>
        <v>0</v>
      </c>
      <c r="S120" s="649"/>
      <c r="T120" s="519">
        <v>2620</v>
      </c>
      <c r="U120" s="519">
        <f t="shared" si="37"/>
        <v>0</v>
      </c>
      <c r="V120" s="519">
        <v>1900.6000000000001</v>
      </c>
      <c r="W120" s="519">
        <f t="shared" si="45"/>
        <v>0</v>
      </c>
      <c r="X120" s="670">
        <f t="shared" si="38"/>
        <v>0</v>
      </c>
      <c r="Y120" s="649"/>
      <c r="Z120" s="512">
        <v>2620</v>
      </c>
      <c r="AA120" s="512">
        <f t="shared" si="39"/>
        <v>0</v>
      </c>
      <c r="AB120" s="512">
        <v>1900.6000000000001</v>
      </c>
      <c r="AC120" s="512">
        <f t="shared" si="46"/>
        <v>0</v>
      </c>
      <c r="AD120" s="668">
        <f t="shared" si="40"/>
        <v>0</v>
      </c>
      <c r="AE120" s="740">
        <f t="shared" si="30"/>
        <v>1</v>
      </c>
      <c r="AF120" s="747">
        <v>2620</v>
      </c>
      <c r="AG120" s="747">
        <f t="shared" si="41"/>
        <v>2620</v>
      </c>
      <c r="AH120" s="747">
        <v>1900.6000000000001</v>
      </c>
      <c r="AI120" s="747">
        <f t="shared" si="47"/>
        <v>1900.6000000000001</v>
      </c>
      <c r="AJ120" s="748">
        <f t="shared" si="42"/>
        <v>4520.6000000000004</v>
      </c>
    </row>
    <row r="121" spans="1:36" s="403" customFormat="1" ht="17.45" customHeight="1" x14ac:dyDescent="0.25">
      <c r="A121" s="959" t="s">
        <v>694</v>
      </c>
      <c r="B121" s="438" t="s">
        <v>244</v>
      </c>
      <c r="C121" s="571" t="s">
        <v>31</v>
      </c>
      <c r="D121" s="596">
        <v>24</v>
      </c>
      <c r="E121" s="466">
        <v>131</v>
      </c>
      <c r="F121" s="466">
        <f t="shared" si="31"/>
        <v>3144</v>
      </c>
      <c r="G121" s="466">
        <v>93.288000000000011</v>
      </c>
      <c r="H121" s="466">
        <f t="shared" si="43"/>
        <v>2238.9120000000003</v>
      </c>
      <c r="I121" s="587">
        <f t="shared" si="32"/>
        <v>5382.9120000000003</v>
      </c>
      <c r="J121" s="828"/>
      <c r="K121" s="799">
        <v>131</v>
      </c>
      <c r="L121" s="800">
        <f t="shared" si="33"/>
        <v>0</v>
      </c>
      <c r="M121" s="799">
        <v>93.288000000000011</v>
      </c>
      <c r="N121" s="800">
        <f t="shared" si="44"/>
        <v>0</v>
      </c>
      <c r="O121" s="804">
        <f t="shared" si="34"/>
        <v>0</v>
      </c>
      <c r="P121" s="638">
        <f t="shared" si="35"/>
        <v>0</v>
      </c>
      <c r="Q121" s="512">
        <f t="shared" si="36"/>
        <v>0</v>
      </c>
      <c r="R121" s="637">
        <f t="shared" si="29"/>
        <v>0</v>
      </c>
      <c r="S121" s="649"/>
      <c r="T121" s="519">
        <v>131</v>
      </c>
      <c r="U121" s="519">
        <f t="shared" si="37"/>
        <v>0</v>
      </c>
      <c r="V121" s="519">
        <v>93.288000000000011</v>
      </c>
      <c r="W121" s="519">
        <f t="shared" si="45"/>
        <v>0</v>
      </c>
      <c r="X121" s="670">
        <f t="shared" si="38"/>
        <v>0</v>
      </c>
      <c r="Y121" s="649"/>
      <c r="Z121" s="512">
        <v>131</v>
      </c>
      <c r="AA121" s="512">
        <f t="shared" si="39"/>
        <v>0</v>
      </c>
      <c r="AB121" s="512">
        <v>93.288000000000011</v>
      </c>
      <c r="AC121" s="512">
        <f t="shared" si="46"/>
        <v>0</v>
      </c>
      <c r="AD121" s="668">
        <f t="shared" si="40"/>
        <v>0</v>
      </c>
      <c r="AE121" s="740">
        <f t="shared" si="30"/>
        <v>24</v>
      </c>
      <c r="AF121" s="747">
        <v>131</v>
      </c>
      <c r="AG121" s="747">
        <f t="shared" si="41"/>
        <v>3144</v>
      </c>
      <c r="AH121" s="747">
        <v>93.288000000000011</v>
      </c>
      <c r="AI121" s="747">
        <f t="shared" si="47"/>
        <v>2238.9120000000003</v>
      </c>
      <c r="AJ121" s="748">
        <f t="shared" si="42"/>
        <v>5382.9120000000003</v>
      </c>
    </row>
    <row r="122" spans="1:36" s="403" customFormat="1" ht="17.45" customHeight="1" x14ac:dyDescent="0.25">
      <c r="A122" s="959" t="s">
        <v>695</v>
      </c>
      <c r="B122" s="438" t="s">
        <v>245</v>
      </c>
      <c r="C122" s="571" t="s">
        <v>31</v>
      </c>
      <c r="D122" s="596">
        <v>40</v>
      </c>
      <c r="E122" s="466">
        <v>1965</v>
      </c>
      <c r="F122" s="466">
        <f t="shared" si="31"/>
        <v>78600</v>
      </c>
      <c r="G122" s="466">
        <v>1093.0920000000001</v>
      </c>
      <c r="H122" s="466">
        <f t="shared" si="43"/>
        <v>43723.680000000008</v>
      </c>
      <c r="I122" s="587">
        <f t="shared" si="32"/>
        <v>122323.68000000001</v>
      </c>
      <c r="J122" s="828"/>
      <c r="K122" s="799">
        <v>1965</v>
      </c>
      <c r="L122" s="800">
        <f t="shared" si="33"/>
        <v>0</v>
      </c>
      <c r="M122" s="799">
        <v>1093.0920000000001</v>
      </c>
      <c r="N122" s="800">
        <f t="shared" si="44"/>
        <v>0</v>
      </c>
      <c r="O122" s="804">
        <f t="shared" si="34"/>
        <v>0</v>
      </c>
      <c r="P122" s="638">
        <f t="shared" si="35"/>
        <v>0</v>
      </c>
      <c r="Q122" s="512">
        <f t="shared" si="36"/>
        <v>0</v>
      </c>
      <c r="R122" s="637">
        <f t="shared" si="29"/>
        <v>0</v>
      </c>
      <c r="S122" s="649"/>
      <c r="T122" s="519">
        <v>1965</v>
      </c>
      <c r="U122" s="519">
        <f t="shared" si="37"/>
        <v>0</v>
      </c>
      <c r="V122" s="519">
        <v>1093.0920000000001</v>
      </c>
      <c r="W122" s="519">
        <f t="shared" si="45"/>
        <v>0</v>
      </c>
      <c r="X122" s="670">
        <f t="shared" si="38"/>
        <v>0</v>
      </c>
      <c r="Y122" s="649"/>
      <c r="Z122" s="512">
        <v>1965</v>
      </c>
      <c r="AA122" s="512">
        <f t="shared" si="39"/>
        <v>0</v>
      </c>
      <c r="AB122" s="512">
        <v>1093.0920000000001</v>
      </c>
      <c r="AC122" s="512">
        <f t="shared" si="46"/>
        <v>0</v>
      </c>
      <c r="AD122" s="668">
        <f t="shared" si="40"/>
        <v>0</v>
      </c>
      <c r="AE122" s="740">
        <f t="shared" si="30"/>
        <v>40</v>
      </c>
      <c r="AF122" s="747">
        <v>1965</v>
      </c>
      <c r="AG122" s="747">
        <f t="shared" si="41"/>
        <v>78600</v>
      </c>
      <c r="AH122" s="747">
        <v>1093.0920000000001</v>
      </c>
      <c r="AI122" s="747">
        <f t="shared" si="47"/>
        <v>43723.680000000008</v>
      </c>
      <c r="AJ122" s="748">
        <f t="shared" si="42"/>
        <v>122323.68000000001</v>
      </c>
    </row>
    <row r="123" spans="1:36" s="403" customFormat="1" ht="17.45" customHeight="1" x14ac:dyDescent="0.25">
      <c r="A123" s="959" t="s">
        <v>696</v>
      </c>
      <c r="B123" s="438" t="s">
        <v>246</v>
      </c>
      <c r="C123" s="571" t="s">
        <v>31</v>
      </c>
      <c r="D123" s="596">
        <v>1</v>
      </c>
      <c r="E123" s="466">
        <v>3406</v>
      </c>
      <c r="F123" s="466">
        <f t="shared" si="31"/>
        <v>3406</v>
      </c>
      <c r="G123" s="466">
        <v>4581.2520000000004</v>
      </c>
      <c r="H123" s="466">
        <f t="shared" si="43"/>
        <v>4581.2520000000004</v>
      </c>
      <c r="I123" s="587">
        <f t="shared" si="32"/>
        <v>7987.2520000000004</v>
      </c>
      <c r="J123" s="828"/>
      <c r="K123" s="799">
        <v>3406</v>
      </c>
      <c r="L123" s="800">
        <f t="shared" si="33"/>
        <v>0</v>
      </c>
      <c r="M123" s="799">
        <v>4581.2520000000004</v>
      </c>
      <c r="N123" s="800">
        <f t="shared" si="44"/>
        <v>0</v>
      </c>
      <c r="O123" s="804">
        <f t="shared" si="34"/>
        <v>0</v>
      </c>
      <c r="P123" s="638">
        <f t="shared" si="35"/>
        <v>0</v>
      </c>
      <c r="Q123" s="512">
        <f t="shared" si="36"/>
        <v>0</v>
      </c>
      <c r="R123" s="637">
        <f t="shared" si="29"/>
        <v>0</v>
      </c>
      <c r="S123" s="649"/>
      <c r="T123" s="519">
        <v>3406</v>
      </c>
      <c r="U123" s="519">
        <f t="shared" si="37"/>
        <v>0</v>
      </c>
      <c r="V123" s="519">
        <v>4581.2520000000004</v>
      </c>
      <c r="W123" s="519">
        <f t="shared" si="45"/>
        <v>0</v>
      </c>
      <c r="X123" s="670">
        <f t="shared" si="38"/>
        <v>0</v>
      </c>
      <c r="Y123" s="649"/>
      <c r="Z123" s="512">
        <v>3406</v>
      </c>
      <c r="AA123" s="512">
        <f t="shared" si="39"/>
        <v>0</v>
      </c>
      <c r="AB123" s="512">
        <v>4581.2520000000004</v>
      </c>
      <c r="AC123" s="512">
        <f t="shared" si="46"/>
        <v>0</v>
      </c>
      <c r="AD123" s="668">
        <f t="shared" si="40"/>
        <v>0</v>
      </c>
      <c r="AE123" s="740">
        <f t="shared" si="30"/>
        <v>1</v>
      </c>
      <c r="AF123" s="747">
        <v>3406</v>
      </c>
      <c r="AG123" s="747">
        <f t="shared" si="41"/>
        <v>3406</v>
      </c>
      <c r="AH123" s="747">
        <v>4581.2520000000004</v>
      </c>
      <c r="AI123" s="747">
        <f t="shared" si="47"/>
        <v>4581.2520000000004</v>
      </c>
      <c r="AJ123" s="748">
        <f t="shared" si="42"/>
        <v>7987.2520000000004</v>
      </c>
    </row>
    <row r="124" spans="1:36" s="403" customFormat="1" ht="17.45" customHeight="1" x14ac:dyDescent="0.25">
      <c r="A124" s="959" t="s">
        <v>697</v>
      </c>
      <c r="B124" s="438" t="s">
        <v>247</v>
      </c>
      <c r="C124" s="571" t="s">
        <v>31</v>
      </c>
      <c r="D124" s="596">
        <v>1</v>
      </c>
      <c r="E124" s="466">
        <v>3406</v>
      </c>
      <c r="F124" s="466">
        <f t="shared" si="31"/>
        <v>3406</v>
      </c>
      <c r="G124" s="466">
        <v>11700</v>
      </c>
      <c r="H124" s="466">
        <f t="shared" si="43"/>
        <v>11700</v>
      </c>
      <c r="I124" s="587">
        <f t="shared" si="32"/>
        <v>15106</v>
      </c>
      <c r="J124" s="828"/>
      <c r="K124" s="799">
        <v>3406</v>
      </c>
      <c r="L124" s="800">
        <f t="shared" si="33"/>
        <v>0</v>
      </c>
      <c r="M124" s="799">
        <v>11700</v>
      </c>
      <c r="N124" s="800">
        <f t="shared" si="44"/>
        <v>0</v>
      </c>
      <c r="O124" s="804">
        <f t="shared" si="34"/>
        <v>0</v>
      </c>
      <c r="P124" s="638">
        <f t="shared" si="35"/>
        <v>0</v>
      </c>
      <c r="Q124" s="512">
        <f t="shared" si="36"/>
        <v>0</v>
      </c>
      <c r="R124" s="637">
        <f t="shared" si="29"/>
        <v>0</v>
      </c>
      <c r="S124" s="649"/>
      <c r="T124" s="519">
        <v>3406</v>
      </c>
      <c r="U124" s="519">
        <f t="shared" si="37"/>
        <v>0</v>
      </c>
      <c r="V124" s="519">
        <v>11700</v>
      </c>
      <c r="W124" s="519">
        <f t="shared" si="45"/>
        <v>0</v>
      </c>
      <c r="X124" s="670">
        <f t="shared" si="38"/>
        <v>0</v>
      </c>
      <c r="Y124" s="649"/>
      <c r="Z124" s="512">
        <v>3406</v>
      </c>
      <c r="AA124" s="512">
        <f t="shared" si="39"/>
        <v>0</v>
      </c>
      <c r="AB124" s="512">
        <v>11700</v>
      </c>
      <c r="AC124" s="512">
        <f t="shared" si="46"/>
        <v>0</v>
      </c>
      <c r="AD124" s="668">
        <f t="shared" si="40"/>
        <v>0</v>
      </c>
      <c r="AE124" s="740">
        <f t="shared" si="30"/>
        <v>1</v>
      </c>
      <c r="AF124" s="747">
        <v>3406</v>
      </c>
      <c r="AG124" s="747">
        <f t="shared" si="41"/>
        <v>3406</v>
      </c>
      <c r="AH124" s="747">
        <v>11700</v>
      </c>
      <c r="AI124" s="747">
        <f t="shared" si="47"/>
        <v>11700</v>
      </c>
      <c r="AJ124" s="748">
        <f t="shared" si="42"/>
        <v>15106</v>
      </c>
    </row>
    <row r="125" spans="1:36" s="403" customFormat="1" ht="17.45" customHeight="1" x14ac:dyDescent="0.25">
      <c r="A125" s="959" t="s">
        <v>698</v>
      </c>
      <c r="B125" s="438" t="s">
        <v>248</v>
      </c>
      <c r="C125" s="571" t="s">
        <v>31</v>
      </c>
      <c r="D125" s="596">
        <v>1</v>
      </c>
      <c r="E125" s="466">
        <v>3930</v>
      </c>
      <c r="F125" s="466">
        <f t="shared" si="31"/>
        <v>3930</v>
      </c>
      <c r="G125" s="466">
        <v>3325.4</v>
      </c>
      <c r="H125" s="466">
        <f t="shared" si="43"/>
        <v>3325.4</v>
      </c>
      <c r="I125" s="587">
        <f t="shared" si="32"/>
        <v>7255.4</v>
      </c>
      <c r="J125" s="828"/>
      <c r="K125" s="799">
        <v>3930</v>
      </c>
      <c r="L125" s="800">
        <f t="shared" si="33"/>
        <v>0</v>
      </c>
      <c r="M125" s="799">
        <v>3325.4</v>
      </c>
      <c r="N125" s="800">
        <f t="shared" si="44"/>
        <v>0</v>
      </c>
      <c r="O125" s="804">
        <f t="shared" si="34"/>
        <v>0</v>
      </c>
      <c r="P125" s="638">
        <f t="shared" si="35"/>
        <v>0</v>
      </c>
      <c r="Q125" s="512">
        <f t="shared" si="36"/>
        <v>0</v>
      </c>
      <c r="R125" s="637">
        <f t="shared" si="29"/>
        <v>0</v>
      </c>
      <c r="S125" s="649"/>
      <c r="T125" s="519">
        <v>3930</v>
      </c>
      <c r="U125" s="519">
        <f t="shared" si="37"/>
        <v>0</v>
      </c>
      <c r="V125" s="519">
        <v>3325.4</v>
      </c>
      <c r="W125" s="519">
        <f t="shared" si="45"/>
        <v>0</v>
      </c>
      <c r="X125" s="670">
        <f t="shared" si="38"/>
        <v>0</v>
      </c>
      <c r="Y125" s="649"/>
      <c r="Z125" s="512">
        <v>3930</v>
      </c>
      <c r="AA125" s="512">
        <f t="shared" si="39"/>
        <v>0</v>
      </c>
      <c r="AB125" s="512">
        <v>3325.4</v>
      </c>
      <c r="AC125" s="512">
        <f t="shared" si="46"/>
        <v>0</v>
      </c>
      <c r="AD125" s="668">
        <f t="shared" si="40"/>
        <v>0</v>
      </c>
      <c r="AE125" s="740">
        <f t="shared" si="30"/>
        <v>1</v>
      </c>
      <c r="AF125" s="747">
        <v>3930</v>
      </c>
      <c r="AG125" s="747">
        <f t="shared" si="41"/>
        <v>3930</v>
      </c>
      <c r="AH125" s="747">
        <v>3325.4</v>
      </c>
      <c r="AI125" s="747">
        <f t="shared" si="47"/>
        <v>3325.4</v>
      </c>
      <c r="AJ125" s="748">
        <f t="shared" si="42"/>
        <v>7255.4</v>
      </c>
    </row>
    <row r="126" spans="1:36" s="403" customFormat="1" ht="17.45" customHeight="1" x14ac:dyDescent="0.25">
      <c r="A126" s="959" t="s">
        <v>699</v>
      </c>
      <c r="B126" s="438" t="s">
        <v>249</v>
      </c>
      <c r="C126" s="571" t="s">
        <v>32</v>
      </c>
      <c r="D126" s="596">
        <v>890</v>
      </c>
      <c r="E126" s="466">
        <v>497.8</v>
      </c>
      <c r="F126" s="466">
        <f t="shared" si="31"/>
        <v>443042</v>
      </c>
      <c r="G126" s="466">
        <v>587.75599999999997</v>
      </c>
      <c r="H126" s="466">
        <f t="shared" si="43"/>
        <v>523102.83999999997</v>
      </c>
      <c r="I126" s="587">
        <f t="shared" si="32"/>
        <v>966144.84</v>
      </c>
      <c r="J126" s="828"/>
      <c r="K126" s="799">
        <v>497.8</v>
      </c>
      <c r="L126" s="800">
        <f t="shared" si="33"/>
        <v>0</v>
      </c>
      <c r="M126" s="799">
        <v>587.75599999999997</v>
      </c>
      <c r="N126" s="800">
        <f t="shared" si="44"/>
        <v>0</v>
      </c>
      <c r="O126" s="804">
        <f t="shared" si="34"/>
        <v>0</v>
      </c>
      <c r="P126" s="638">
        <f t="shared" si="35"/>
        <v>0</v>
      </c>
      <c r="Q126" s="512">
        <f t="shared" si="36"/>
        <v>0</v>
      </c>
      <c r="R126" s="637">
        <f t="shared" si="29"/>
        <v>0</v>
      </c>
      <c r="S126" s="649"/>
      <c r="T126" s="519">
        <v>497.8</v>
      </c>
      <c r="U126" s="519">
        <f t="shared" si="37"/>
        <v>0</v>
      </c>
      <c r="V126" s="519">
        <v>587.75599999999997</v>
      </c>
      <c r="W126" s="519">
        <f t="shared" si="45"/>
        <v>0</v>
      </c>
      <c r="X126" s="670">
        <f t="shared" si="38"/>
        <v>0</v>
      </c>
      <c r="Y126" s="649"/>
      <c r="Z126" s="512">
        <v>497.8</v>
      </c>
      <c r="AA126" s="512">
        <f t="shared" si="39"/>
        <v>0</v>
      </c>
      <c r="AB126" s="512">
        <v>587.75599999999997</v>
      </c>
      <c r="AC126" s="512">
        <f t="shared" si="46"/>
        <v>0</v>
      </c>
      <c r="AD126" s="668">
        <f t="shared" si="40"/>
        <v>0</v>
      </c>
      <c r="AE126" s="740">
        <f t="shared" si="30"/>
        <v>890</v>
      </c>
      <c r="AF126" s="747">
        <v>497.8</v>
      </c>
      <c r="AG126" s="747">
        <f t="shared" si="41"/>
        <v>443042</v>
      </c>
      <c r="AH126" s="747">
        <v>587.75599999999997</v>
      </c>
      <c r="AI126" s="747">
        <f t="shared" si="47"/>
        <v>523102.83999999997</v>
      </c>
      <c r="AJ126" s="748">
        <f t="shared" si="42"/>
        <v>966144.84</v>
      </c>
    </row>
    <row r="127" spans="1:36" s="403" customFormat="1" ht="17.45" customHeight="1" x14ac:dyDescent="0.25">
      <c r="A127" s="959" t="s">
        <v>700</v>
      </c>
      <c r="B127" s="438" t="s">
        <v>250</v>
      </c>
      <c r="C127" s="571" t="s">
        <v>32</v>
      </c>
      <c r="D127" s="596">
        <v>890</v>
      </c>
      <c r="E127" s="466">
        <v>131</v>
      </c>
      <c r="F127" s="466">
        <f t="shared" si="31"/>
        <v>116590</v>
      </c>
      <c r="G127" s="466">
        <v>380.64000000000004</v>
      </c>
      <c r="H127" s="466">
        <f t="shared" si="43"/>
        <v>338769.60000000003</v>
      </c>
      <c r="I127" s="587">
        <f t="shared" si="32"/>
        <v>455359.60000000003</v>
      </c>
      <c r="J127" s="828"/>
      <c r="K127" s="799">
        <v>131</v>
      </c>
      <c r="L127" s="800">
        <f t="shared" si="33"/>
        <v>0</v>
      </c>
      <c r="M127" s="799">
        <v>380.64000000000004</v>
      </c>
      <c r="N127" s="800">
        <f t="shared" si="44"/>
        <v>0</v>
      </c>
      <c r="O127" s="804">
        <f t="shared" si="34"/>
        <v>0</v>
      </c>
      <c r="P127" s="638">
        <f t="shared" si="35"/>
        <v>0</v>
      </c>
      <c r="Q127" s="512">
        <f t="shared" si="36"/>
        <v>0</v>
      </c>
      <c r="R127" s="637">
        <f t="shared" si="29"/>
        <v>0</v>
      </c>
      <c r="S127" s="649"/>
      <c r="T127" s="519">
        <v>131</v>
      </c>
      <c r="U127" s="519">
        <f t="shared" si="37"/>
        <v>0</v>
      </c>
      <c r="V127" s="519">
        <v>380.64000000000004</v>
      </c>
      <c r="W127" s="519">
        <f t="shared" si="45"/>
        <v>0</v>
      </c>
      <c r="X127" s="670">
        <f t="shared" si="38"/>
        <v>0</v>
      </c>
      <c r="Y127" s="649"/>
      <c r="Z127" s="512">
        <v>131</v>
      </c>
      <c r="AA127" s="512">
        <f t="shared" si="39"/>
        <v>0</v>
      </c>
      <c r="AB127" s="512">
        <v>380.64000000000004</v>
      </c>
      <c r="AC127" s="512">
        <f t="shared" si="46"/>
        <v>0</v>
      </c>
      <c r="AD127" s="668">
        <f t="shared" si="40"/>
        <v>0</v>
      </c>
      <c r="AE127" s="740">
        <f t="shared" si="30"/>
        <v>890</v>
      </c>
      <c r="AF127" s="747">
        <v>131</v>
      </c>
      <c r="AG127" s="747">
        <f t="shared" si="41"/>
        <v>116590</v>
      </c>
      <c r="AH127" s="747">
        <v>380.64000000000004</v>
      </c>
      <c r="AI127" s="747">
        <f t="shared" si="47"/>
        <v>338769.60000000003</v>
      </c>
      <c r="AJ127" s="748">
        <f t="shared" si="42"/>
        <v>455359.60000000003</v>
      </c>
    </row>
    <row r="128" spans="1:36" s="403" customFormat="1" ht="17.45" customHeight="1" x14ac:dyDescent="0.25">
      <c r="A128" s="959" t="s">
        <v>701</v>
      </c>
      <c r="B128" s="438" t="s">
        <v>251</v>
      </c>
      <c r="C128" s="571" t="s">
        <v>32</v>
      </c>
      <c r="D128" s="596">
        <v>890</v>
      </c>
      <c r="E128" s="466">
        <v>157.20000000000002</v>
      </c>
      <c r="F128" s="466">
        <f t="shared" si="31"/>
        <v>139908.00000000003</v>
      </c>
      <c r="G128" s="466">
        <v>278.72000000000003</v>
      </c>
      <c r="H128" s="466">
        <f t="shared" si="43"/>
        <v>248060.80000000002</v>
      </c>
      <c r="I128" s="587">
        <f t="shared" si="32"/>
        <v>387968.80000000005</v>
      </c>
      <c r="J128" s="828"/>
      <c r="K128" s="799">
        <v>157.20000000000002</v>
      </c>
      <c r="L128" s="800">
        <f t="shared" si="33"/>
        <v>0</v>
      </c>
      <c r="M128" s="799">
        <v>278.72000000000003</v>
      </c>
      <c r="N128" s="800">
        <f t="shared" si="44"/>
        <v>0</v>
      </c>
      <c r="O128" s="804">
        <f t="shared" si="34"/>
        <v>0</v>
      </c>
      <c r="P128" s="638">
        <f t="shared" si="35"/>
        <v>0</v>
      </c>
      <c r="Q128" s="512">
        <f t="shared" si="36"/>
        <v>0</v>
      </c>
      <c r="R128" s="637">
        <f t="shared" si="29"/>
        <v>0</v>
      </c>
      <c r="S128" s="649"/>
      <c r="T128" s="519">
        <v>157.20000000000002</v>
      </c>
      <c r="U128" s="519">
        <f t="shared" si="37"/>
        <v>0</v>
      </c>
      <c r="V128" s="519">
        <v>278.72000000000003</v>
      </c>
      <c r="W128" s="519">
        <f t="shared" si="45"/>
        <v>0</v>
      </c>
      <c r="X128" s="670">
        <f t="shared" si="38"/>
        <v>0</v>
      </c>
      <c r="Y128" s="649"/>
      <c r="Z128" s="512">
        <v>157.20000000000002</v>
      </c>
      <c r="AA128" s="512">
        <f t="shared" si="39"/>
        <v>0</v>
      </c>
      <c r="AB128" s="512">
        <v>278.72000000000003</v>
      </c>
      <c r="AC128" s="512">
        <f t="shared" si="46"/>
        <v>0</v>
      </c>
      <c r="AD128" s="668">
        <f t="shared" si="40"/>
        <v>0</v>
      </c>
      <c r="AE128" s="740">
        <f t="shared" si="30"/>
        <v>890</v>
      </c>
      <c r="AF128" s="747">
        <v>157.20000000000002</v>
      </c>
      <c r="AG128" s="747">
        <f t="shared" si="41"/>
        <v>139908.00000000003</v>
      </c>
      <c r="AH128" s="747">
        <v>278.72000000000003</v>
      </c>
      <c r="AI128" s="747">
        <f t="shared" si="47"/>
        <v>248060.80000000002</v>
      </c>
      <c r="AJ128" s="748">
        <f t="shared" si="42"/>
        <v>387968.80000000005</v>
      </c>
    </row>
    <row r="129" spans="1:36" s="403" customFormat="1" ht="17.45" customHeight="1" x14ac:dyDescent="0.25">
      <c r="A129" s="959" t="s">
        <v>702</v>
      </c>
      <c r="B129" s="438" t="s">
        <v>252</v>
      </c>
      <c r="C129" s="571" t="s">
        <v>31</v>
      </c>
      <c r="D129" s="596">
        <v>16</v>
      </c>
      <c r="E129" s="466">
        <v>1572</v>
      </c>
      <c r="F129" s="466">
        <f t="shared" si="31"/>
        <v>25152</v>
      </c>
      <c r="G129" s="466">
        <v>2107.04</v>
      </c>
      <c r="H129" s="466">
        <f t="shared" si="43"/>
        <v>33712.639999999999</v>
      </c>
      <c r="I129" s="587">
        <f t="shared" si="32"/>
        <v>58864.639999999999</v>
      </c>
      <c r="J129" s="828"/>
      <c r="K129" s="799">
        <v>1572</v>
      </c>
      <c r="L129" s="800">
        <f t="shared" si="33"/>
        <v>0</v>
      </c>
      <c r="M129" s="799">
        <v>2107.04</v>
      </c>
      <c r="N129" s="800">
        <f t="shared" si="44"/>
        <v>0</v>
      </c>
      <c r="O129" s="804">
        <f t="shared" si="34"/>
        <v>0</v>
      </c>
      <c r="P129" s="638">
        <f t="shared" si="35"/>
        <v>0</v>
      </c>
      <c r="Q129" s="512">
        <f t="shared" si="36"/>
        <v>0</v>
      </c>
      <c r="R129" s="637">
        <f t="shared" si="29"/>
        <v>0</v>
      </c>
      <c r="S129" s="649"/>
      <c r="T129" s="519">
        <v>1572</v>
      </c>
      <c r="U129" s="519">
        <f t="shared" si="37"/>
        <v>0</v>
      </c>
      <c r="V129" s="519">
        <v>2107.04</v>
      </c>
      <c r="W129" s="519">
        <f t="shared" si="45"/>
        <v>0</v>
      </c>
      <c r="X129" s="670">
        <f t="shared" si="38"/>
        <v>0</v>
      </c>
      <c r="Y129" s="649"/>
      <c r="Z129" s="512">
        <v>1572</v>
      </c>
      <c r="AA129" s="512">
        <f t="shared" si="39"/>
        <v>0</v>
      </c>
      <c r="AB129" s="512">
        <v>2107.04</v>
      </c>
      <c r="AC129" s="512">
        <f t="shared" si="46"/>
        <v>0</v>
      </c>
      <c r="AD129" s="668">
        <f t="shared" si="40"/>
        <v>0</v>
      </c>
      <c r="AE129" s="740">
        <f t="shared" si="30"/>
        <v>16</v>
      </c>
      <c r="AF129" s="747">
        <v>1572</v>
      </c>
      <c r="AG129" s="747">
        <f t="shared" si="41"/>
        <v>25152</v>
      </c>
      <c r="AH129" s="747">
        <v>2107.04</v>
      </c>
      <c r="AI129" s="747">
        <f t="shared" si="47"/>
        <v>33712.639999999999</v>
      </c>
      <c r="AJ129" s="748">
        <f t="shared" si="42"/>
        <v>58864.639999999999</v>
      </c>
    </row>
    <row r="130" spans="1:36" s="403" customFormat="1" ht="17.45" customHeight="1" x14ac:dyDescent="0.25">
      <c r="A130" s="959" t="s">
        <v>703</v>
      </c>
      <c r="B130" s="438" t="s">
        <v>253</v>
      </c>
      <c r="C130" s="571" t="s">
        <v>31</v>
      </c>
      <c r="D130" s="596">
        <v>10</v>
      </c>
      <c r="E130" s="466">
        <v>1572</v>
      </c>
      <c r="F130" s="466">
        <f t="shared" si="31"/>
        <v>15720</v>
      </c>
      <c r="G130" s="466">
        <v>2459.6</v>
      </c>
      <c r="H130" s="466">
        <f t="shared" si="43"/>
        <v>24596</v>
      </c>
      <c r="I130" s="587">
        <f t="shared" si="32"/>
        <v>40316</v>
      </c>
      <c r="J130" s="828"/>
      <c r="K130" s="799">
        <v>1572</v>
      </c>
      <c r="L130" s="800">
        <f t="shared" si="33"/>
        <v>0</v>
      </c>
      <c r="M130" s="799">
        <v>2459.6</v>
      </c>
      <c r="N130" s="800">
        <f t="shared" si="44"/>
        <v>0</v>
      </c>
      <c r="O130" s="804">
        <f t="shared" si="34"/>
        <v>0</v>
      </c>
      <c r="P130" s="638">
        <f t="shared" si="35"/>
        <v>0</v>
      </c>
      <c r="Q130" s="512">
        <f t="shared" si="36"/>
        <v>0</v>
      </c>
      <c r="R130" s="637">
        <f t="shared" si="29"/>
        <v>0</v>
      </c>
      <c r="S130" s="649"/>
      <c r="T130" s="519">
        <v>1572</v>
      </c>
      <c r="U130" s="519">
        <f t="shared" si="37"/>
        <v>0</v>
      </c>
      <c r="V130" s="519">
        <v>2459.6</v>
      </c>
      <c r="W130" s="519">
        <f t="shared" si="45"/>
        <v>0</v>
      </c>
      <c r="X130" s="670">
        <f t="shared" si="38"/>
        <v>0</v>
      </c>
      <c r="Y130" s="649"/>
      <c r="Z130" s="512">
        <v>1572</v>
      </c>
      <c r="AA130" s="512">
        <f t="shared" si="39"/>
        <v>0</v>
      </c>
      <c r="AB130" s="512">
        <v>2459.6</v>
      </c>
      <c r="AC130" s="512">
        <f t="shared" si="46"/>
        <v>0</v>
      </c>
      <c r="AD130" s="668">
        <f t="shared" si="40"/>
        <v>0</v>
      </c>
      <c r="AE130" s="740">
        <f t="shared" si="30"/>
        <v>10</v>
      </c>
      <c r="AF130" s="747">
        <v>1572</v>
      </c>
      <c r="AG130" s="747">
        <f t="shared" si="41"/>
        <v>15720</v>
      </c>
      <c r="AH130" s="747">
        <v>2459.6</v>
      </c>
      <c r="AI130" s="747">
        <f t="shared" si="47"/>
        <v>24596</v>
      </c>
      <c r="AJ130" s="748">
        <f t="shared" si="42"/>
        <v>40316</v>
      </c>
    </row>
    <row r="131" spans="1:36" s="403" customFormat="1" ht="17.45" customHeight="1" x14ac:dyDescent="0.25">
      <c r="A131" s="959" t="s">
        <v>704</v>
      </c>
      <c r="B131" s="438" t="s">
        <v>254</v>
      </c>
      <c r="C131" s="571" t="s">
        <v>31</v>
      </c>
      <c r="D131" s="596">
        <v>100</v>
      </c>
      <c r="E131" s="466">
        <v>353.7</v>
      </c>
      <c r="F131" s="466">
        <f t="shared" si="31"/>
        <v>35370</v>
      </c>
      <c r="G131" s="466">
        <v>456.27400000000006</v>
      </c>
      <c r="H131" s="466">
        <f t="shared" si="43"/>
        <v>45627.400000000009</v>
      </c>
      <c r="I131" s="587">
        <f t="shared" si="32"/>
        <v>80997.400000000009</v>
      </c>
      <c r="J131" s="828"/>
      <c r="K131" s="799">
        <v>353.7</v>
      </c>
      <c r="L131" s="800">
        <f t="shared" si="33"/>
        <v>0</v>
      </c>
      <c r="M131" s="799">
        <v>456.27400000000006</v>
      </c>
      <c r="N131" s="800">
        <f t="shared" si="44"/>
        <v>0</v>
      </c>
      <c r="O131" s="804">
        <f t="shared" si="34"/>
        <v>0</v>
      </c>
      <c r="P131" s="638">
        <f t="shared" si="35"/>
        <v>0</v>
      </c>
      <c r="Q131" s="512">
        <f t="shared" si="36"/>
        <v>0</v>
      </c>
      <c r="R131" s="637">
        <f t="shared" si="29"/>
        <v>0</v>
      </c>
      <c r="S131" s="649"/>
      <c r="T131" s="519">
        <v>353.7</v>
      </c>
      <c r="U131" s="519">
        <f t="shared" si="37"/>
        <v>0</v>
      </c>
      <c r="V131" s="519">
        <v>456.27400000000006</v>
      </c>
      <c r="W131" s="519">
        <f t="shared" si="45"/>
        <v>0</v>
      </c>
      <c r="X131" s="670">
        <f t="shared" si="38"/>
        <v>0</v>
      </c>
      <c r="Y131" s="649"/>
      <c r="Z131" s="512">
        <v>353.7</v>
      </c>
      <c r="AA131" s="512">
        <f t="shared" si="39"/>
        <v>0</v>
      </c>
      <c r="AB131" s="512">
        <v>456.27400000000006</v>
      </c>
      <c r="AC131" s="512">
        <f t="shared" si="46"/>
        <v>0</v>
      </c>
      <c r="AD131" s="668">
        <f t="shared" si="40"/>
        <v>0</v>
      </c>
      <c r="AE131" s="740">
        <f t="shared" si="30"/>
        <v>100</v>
      </c>
      <c r="AF131" s="747">
        <v>353.7</v>
      </c>
      <c r="AG131" s="747">
        <f t="shared" si="41"/>
        <v>35370</v>
      </c>
      <c r="AH131" s="747">
        <v>456.27400000000006</v>
      </c>
      <c r="AI131" s="747">
        <f t="shared" si="47"/>
        <v>45627.400000000009</v>
      </c>
      <c r="AJ131" s="748">
        <f t="shared" si="42"/>
        <v>80997.400000000009</v>
      </c>
    </row>
    <row r="132" spans="1:36" s="403" customFormat="1" ht="17.45" customHeight="1" x14ac:dyDescent="0.25">
      <c r="A132" s="959" t="s">
        <v>705</v>
      </c>
      <c r="B132" s="438" t="s">
        <v>255</v>
      </c>
      <c r="C132" s="571" t="s">
        <v>31</v>
      </c>
      <c r="D132" s="596">
        <v>300</v>
      </c>
      <c r="E132" s="466">
        <v>183.4</v>
      </c>
      <c r="F132" s="466">
        <f t="shared" si="31"/>
        <v>55020</v>
      </c>
      <c r="G132" s="466">
        <v>291.33</v>
      </c>
      <c r="H132" s="466">
        <f t="shared" si="43"/>
        <v>87399</v>
      </c>
      <c r="I132" s="587">
        <f t="shared" si="32"/>
        <v>142419</v>
      </c>
      <c r="J132" s="828"/>
      <c r="K132" s="799">
        <v>183.4</v>
      </c>
      <c r="L132" s="800">
        <f t="shared" si="33"/>
        <v>0</v>
      </c>
      <c r="M132" s="799">
        <v>291.33</v>
      </c>
      <c r="N132" s="800">
        <f t="shared" si="44"/>
        <v>0</v>
      </c>
      <c r="O132" s="804">
        <f t="shared" si="34"/>
        <v>0</v>
      </c>
      <c r="P132" s="638">
        <f t="shared" si="35"/>
        <v>0</v>
      </c>
      <c r="Q132" s="512">
        <f t="shared" si="36"/>
        <v>0</v>
      </c>
      <c r="R132" s="637">
        <f t="shared" si="29"/>
        <v>0</v>
      </c>
      <c r="S132" s="649"/>
      <c r="T132" s="519">
        <v>183.4</v>
      </c>
      <c r="U132" s="519">
        <f t="shared" si="37"/>
        <v>0</v>
      </c>
      <c r="V132" s="519">
        <v>291.33</v>
      </c>
      <c r="W132" s="519">
        <f t="shared" si="45"/>
        <v>0</v>
      </c>
      <c r="X132" s="670">
        <f t="shared" si="38"/>
        <v>0</v>
      </c>
      <c r="Y132" s="649"/>
      <c r="Z132" s="512">
        <v>183.4</v>
      </c>
      <c r="AA132" s="512">
        <f t="shared" si="39"/>
        <v>0</v>
      </c>
      <c r="AB132" s="512">
        <v>291.33</v>
      </c>
      <c r="AC132" s="512">
        <f t="shared" si="46"/>
        <v>0</v>
      </c>
      <c r="AD132" s="668">
        <f t="shared" si="40"/>
        <v>0</v>
      </c>
      <c r="AE132" s="740">
        <f t="shared" si="30"/>
        <v>300</v>
      </c>
      <c r="AF132" s="747">
        <v>183.4</v>
      </c>
      <c r="AG132" s="747">
        <f t="shared" si="41"/>
        <v>55020</v>
      </c>
      <c r="AH132" s="747">
        <v>291.33</v>
      </c>
      <c r="AI132" s="747">
        <f t="shared" si="47"/>
        <v>87399</v>
      </c>
      <c r="AJ132" s="748">
        <f t="shared" si="42"/>
        <v>142419</v>
      </c>
    </row>
    <row r="133" spans="1:36" s="403" customFormat="1" ht="17.45" customHeight="1" x14ac:dyDescent="0.25">
      <c r="A133" s="959" t="s">
        <v>706</v>
      </c>
      <c r="B133" s="438" t="s">
        <v>256</v>
      </c>
      <c r="C133" s="571" t="s">
        <v>31</v>
      </c>
      <c r="D133" s="596">
        <v>60</v>
      </c>
      <c r="E133" s="466">
        <v>117.9</v>
      </c>
      <c r="F133" s="466">
        <f t="shared" si="31"/>
        <v>7074</v>
      </c>
      <c r="G133" s="466">
        <v>98.8</v>
      </c>
      <c r="H133" s="466">
        <f t="shared" si="43"/>
        <v>5928</v>
      </c>
      <c r="I133" s="587">
        <f t="shared" si="32"/>
        <v>13002</v>
      </c>
      <c r="J133" s="828"/>
      <c r="K133" s="799">
        <v>117.9</v>
      </c>
      <c r="L133" s="800">
        <f t="shared" si="33"/>
        <v>0</v>
      </c>
      <c r="M133" s="799">
        <v>98.8</v>
      </c>
      <c r="N133" s="800">
        <f t="shared" si="44"/>
        <v>0</v>
      </c>
      <c r="O133" s="804">
        <f t="shared" si="34"/>
        <v>0</v>
      </c>
      <c r="P133" s="638">
        <f t="shared" si="35"/>
        <v>0</v>
      </c>
      <c r="Q133" s="512">
        <f t="shared" si="36"/>
        <v>0</v>
      </c>
      <c r="R133" s="637">
        <f t="shared" si="29"/>
        <v>0</v>
      </c>
      <c r="S133" s="649"/>
      <c r="T133" s="519">
        <v>117.9</v>
      </c>
      <c r="U133" s="519">
        <f t="shared" si="37"/>
        <v>0</v>
      </c>
      <c r="V133" s="519">
        <v>98.8</v>
      </c>
      <c r="W133" s="519">
        <f t="shared" si="45"/>
        <v>0</v>
      </c>
      <c r="X133" s="670">
        <f t="shared" si="38"/>
        <v>0</v>
      </c>
      <c r="Y133" s="649"/>
      <c r="Z133" s="512">
        <v>117.9</v>
      </c>
      <c r="AA133" s="512">
        <f t="shared" si="39"/>
        <v>0</v>
      </c>
      <c r="AB133" s="512">
        <v>98.8</v>
      </c>
      <c r="AC133" s="512">
        <f t="shared" si="46"/>
        <v>0</v>
      </c>
      <c r="AD133" s="668">
        <f t="shared" si="40"/>
        <v>0</v>
      </c>
      <c r="AE133" s="740">
        <f t="shared" si="30"/>
        <v>60</v>
      </c>
      <c r="AF133" s="747">
        <v>117.9</v>
      </c>
      <c r="AG133" s="747">
        <f t="shared" si="41"/>
        <v>7074</v>
      </c>
      <c r="AH133" s="747">
        <v>98.8</v>
      </c>
      <c r="AI133" s="747">
        <f t="shared" si="47"/>
        <v>5928</v>
      </c>
      <c r="AJ133" s="748">
        <f t="shared" si="42"/>
        <v>13002</v>
      </c>
    </row>
    <row r="134" spans="1:36" s="403" customFormat="1" ht="17.45" customHeight="1" x14ac:dyDescent="0.25">
      <c r="A134" s="959" t="s">
        <v>707</v>
      </c>
      <c r="B134" s="438" t="s">
        <v>257</v>
      </c>
      <c r="C134" s="571" t="s">
        <v>31</v>
      </c>
      <c r="D134" s="596">
        <v>60</v>
      </c>
      <c r="E134" s="466">
        <v>117.9</v>
      </c>
      <c r="F134" s="466">
        <f t="shared" si="31"/>
        <v>7074</v>
      </c>
      <c r="G134" s="466">
        <v>120.9</v>
      </c>
      <c r="H134" s="466">
        <f t="shared" si="43"/>
        <v>7254</v>
      </c>
      <c r="I134" s="587">
        <f t="shared" si="32"/>
        <v>14328</v>
      </c>
      <c r="J134" s="828"/>
      <c r="K134" s="799">
        <v>117.9</v>
      </c>
      <c r="L134" s="800">
        <f t="shared" si="33"/>
        <v>0</v>
      </c>
      <c r="M134" s="799">
        <v>120.9</v>
      </c>
      <c r="N134" s="800">
        <f t="shared" si="44"/>
        <v>0</v>
      </c>
      <c r="O134" s="804">
        <f t="shared" si="34"/>
        <v>0</v>
      </c>
      <c r="P134" s="638">
        <f t="shared" si="35"/>
        <v>0</v>
      </c>
      <c r="Q134" s="512">
        <f t="shared" si="36"/>
        <v>0</v>
      </c>
      <c r="R134" s="637">
        <f t="shared" si="29"/>
        <v>0</v>
      </c>
      <c r="S134" s="649"/>
      <c r="T134" s="519">
        <v>117.9</v>
      </c>
      <c r="U134" s="519">
        <f t="shared" si="37"/>
        <v>0</v>
      </c>
      <c r="V134" s="519">
        <v>120.9</v>
      </c>
      <c r="W134" s="519">
        <f t="shared" si="45"/>
        <v>0</v>
      </c>
      <c r="X134" s="670">
        <f t="shared" si="38"/>
        <v>0</v>
      </c>
      <c r="Y134" s="649"/>
      <c r="Z134" s="512">
        <v>117.9</v>
      </c>
      <c r="AA134" s="512">
        <f t="shared" si="39"/>
        <v>0</v>
      </c>
      <c r="AB134" s="512">
        <v>120.9</v>
      </c>
      <c r="AC134" s="512">
        <f t="shared" si="46"/>
        <v>0</v>
      </c>
      <c r="AD134" s="668">
        <f t="shared" si="40"/>
        <v>0</v>
      </c>
      <c r="AE134" s="740">
        <f t="shared" si="30"/>
        <v>60</v>
      </c>
      <c r="AF134" s="747">
        <v>117.9</v>
      </c>
      <c r="AG134" s="747">
        <f t="shared" si="41"/>
        <v>7074</v>
      </c>
      <c r="AH134" s="747">
        <v>120.9</v>
      </c>
      <c r="AI134" s="747">
        <f t="shared" si="47"/>
        <v>7254</v>
      </c>
      <c r="AJ134" s="748">
        <f t="shared" si="42"/>
        <v>14328</v>
      </c>
    </row>
    <row r="135" spans="1:36" s="403" customFormat="1" ht="17.45" customHeight="1" x14ac:dyDescent="0.25">
      <c r="A135" s="959" t="s">
        <v>708</v>
      </c>
      <c r="B135" s="438" t="s">
        <v>258</v>
      </c>
      <c r="C135" s="571" t="s">
        <v>31</v>
      </c>
      <c r="D135" s="596">
        <v>400</v>
      </c>
      <c r="E135" s="466">
        <v>32.75</v>
      </c>
      <c r="F135" s="466">
        <f t="shared" si="31"/>
        <v>13100</v>
      </c>
      <c r="G135" s="466">
        <v>107.926</v>
      </c>
      <c r="H135" s="466">
        <f t="shared" si="43"/>
        <v>43170.400000000001</v>
      </c>
      <c r="I135" s="587">
        <f t="shared" si="32"/>
        <v>56270.400000000001</v>
      </c>
      <c r="J135" s="828"/>
      <c r="K135" s="799">
        <v>32.75</v>
      </c>
      <c r="L135" s="800">
        <f t="shared" si="33"/>
        <v>0</v>
      </c>
      <c r="M135" s="799">
        <v>107.926</v>
      </c>
      <c r="N135" s="800">
        <f t="shared" si="44"/>
        <v>0</v>
      </c>
      <c r="O135" s="804">
        <f t="shared" si="34"/>
        <v>0</v>
      </c>
      <c r="P135" s="638">
        <f t="shared" si="35"/>
        <v>0</v>
      </c>
      <c r="Q135" s="512">
        <f t="shared" si="36"/>
        <v>0</v>
      </c>
      <c r="R135" s="637">
        <f t="shared" si="29"/>
        <v>0</v>
      </c>
      <c r="S135" s="649"/>
      <c r="T135" s="519">
        <v>32.75</v>
      </c>
      <c r="U135" s="519">
        <f t="shared" si="37"/>
        <v>0</v>
      </c>
      <c r="V135" s="519">
        <v>107.926</v>
      </c>
      <c r="W135" s="519">
        <f t="shared" si="45"/>
        <v>0</v>
      </c>
      <c r="X135" s="670">
        <f t="shared" si="38"/>
        <v>0</v>
      </c>
      <c r="Y135" s="649"/>
      <c r="Z135" s="512">
        <v>32.75</v>
      </c>
      <c r="AA135" s="512">
        <f t="shared" si="39"/>
        <v>0</v>
      </c>
      <c r="AB135" s="512">
        <v>107.926</v>
      </c>
      <c r="AC135" s="512">
        <f t="shared" si="46"/>
        <v>0</v>
      </c>
      <c r="AD135" s="668">
        <f t="shared" si="40"/>
        <v>0</v>
      </c>
      <c r="AE135" s="740">
        <f t="shared" si="30"/>
        <v>400</v>
      </c>
      <c r="AF135" s="747">
        <v>32.75</v>
      </c>
      <c r="AG135" s="747">
        <f t="shared" si="41"/>
        <v>13100</v>
      </c>
      <c r="AH135" s="747">
        <v>107.926</v>
      </c>
      <c r="AI135" s="747">
        <f t="shared" si="47"/>
        <v>43170.400000000001</v>
      </c>
      <c r="AJ135" s="748">
        <f t="shared" si="42"/>
        <v>56270.400000000001</v>
      </c>
    </row>
    <row r="136" spans="1:36" s="403" customFormat="1" ht="17.45" customHeight="1" x14ac:dyDescent="0.25">
      <c r="A136" s="959" t="s">
        <v>709</v>
      </c>
      <c r="B136" s="438" t="s">
        <v>259</v>
      </c>
      <c r="C136" s="571" t="s">
        <v>31</v>
      </c>
      <c r="D136" s="596">
        <v>100</v>
      </c>
      <c r="E136" s="466">
        <v>19.650000000000002</v>
      </c>
      <c r="F136" s="466">
        <f t="shared" si="31"/>
        <v>1965.0000000000002</v>
      </c>
      <c r="G136" s="466">
        <v>8.84</v>
      </c>
      <c r="H136" s="466">
        <f t="shared" si="43"/>
        <v>884</v>
      </c>
      <c r="I136" s="587">
        <f t="shared" si="32"/>
        <v>2849</v>
      </c>
      <c r="J136" s="828"/>
      <c r="K136" s="799">
        <v>19.650000000000002</v>
      </c>
      <c r="L136" s="800">
        <f t="shared" si="33"/>
        <v>0</v>
      </c>
      <c r="M136" s="799">
        <v>8.84</v>
      </c>
      <c r="N136" s="800">
        <f t="shared" si="44"/>
        <v>0</v>
      </c>
      <c r="O136" s="804">
        <f t="shared" si="34"/>
        <v>0</v>
      </c>
      <c r="P136" s="638">
        <f t="shared" si="35"/>
        <v>0</v>
      </c>
      <c r="Q136" s="512">
        <f t="shared" si="36"/>
        <v>0</v>
      </c>
      <c r="R136" s="637">
        <f t="shared" si="29"/>
        <v>0</v>
      </c>
      <c r="S136" s="649"/>
      <c r="T136" s="519">
        <v>19.650000000000002</v>
      </c>
      <c r="U136" s="519">
        <f t="shared" si="37"/>
        <v>0</v>
      </c>
      <c r="V136" s="519">
        <v>8.84</v>
      </c>
      <c r="W136" s="519">
        <f t="shared" si="45"/>
        <v>0</v>
      </c>
      <c r="X136" s="670">
        <f t="shared" si="38"/>
        <v>0</v>
      </c>
      <c r="Y136" s="649"/>
      <c r="Z136" s="512">
        <v>19.650000000000002</v>
      </c>
      <c r="AA136" s="512">
        <f t="shared" si="39"/>
        <v>0</v>
      </c>
      <c r="AB136" s="512">
        <v>8.84</v>
      </c>
      <c r="AC136" s="512">
        <f t="shared" si="46"/>
        <v>0</v>
      </c>
      <c r="AD136" s="668">
        <f t="shared" si="40"/>
        <v>0</v>
      </c>
      <c r="AE136" s="740">
        <f t="shared" si="30"/>
        <v>100</v>
      </c>
      <c r="AF136" s="747">
        <v>19.650000000000002</v>
      </c>
      <c r="AG136" s="747">
        <f t="shared" si="41"/>
        <v>1965.0000000000002</v>
      </c>
      <c r="AH136" s="747">
        <v>8.84</v>
      </c>
      <c r="AI136" s="747">
        <f t="shared" si="47"/>
        <v>884</v>
      </c>
      <c r="AJ136" s="748">
        <f t="shared" si="42"/>
        <v>2849</v>
      </c>
    </row>
    <row r="137" spans="1:36" s="403" customFormat="1" ht="17.45" customHeight="1" x14ac:dyDescent="0.25">
      <c r="A137" s="959" t="s">
        <v>710</v>
      </c>
      <c r="B137" s="438" t="s">
        <v>260</v>
      </c>
      <c r="C137" s="571" t="s">
        <v>32</v>
      </c>
      <c r="D137" s="596">
        <v>200</v>
      </c>
      <c r="E137" s="466">
        <v>393</v>
      </c>
      <c r="F137" s="466">
        <f t="shared" si="31"/>
        <v>78600</v>
      </c>
      <c r="G137" s="466">
        <v>127.4</v>
      </c>
      <c r="H137" s="466">
        <f t="shared" si="43"/>
        <v>25480</v>
      </c>
      <c r="I137" s="587">
        <f t="shared" si="32"/>
        <v>104080</v>
      </c>
      <c r="J137" s="828"/>
      <c r="K137" s="799">
        <v>393</v>
      </c>
      <c r="L137" s="800">
        <f t="shared" si="33"/>
        <v>0</v>
      </c>
      <c r="M137" s="799">
        <v>127.4</v>
      </c>
      <c r="N137" s="800">
        <f t="shared" si="44"/>
        <v>0</v>
      </c>
      <c r="O137" s="804">
        <f t="shared" si="34"/>
        <v>0</v>
      </c>
      <c r="P137" s="638">
        <f t="shared" si="35"/>
        <v>0</v>
      </c>
      <c r="Q137" s="512">
        <f t="shared" si="36"/>
        <v>0</v>
      </c>
      <c r="R137" s="637">
        <f t="shared" si="29"/>
        <v>0</v>
      </c>
      <c r="S137" s="649"/>
      <c r="T137" s="519">
        <v>393</v>
      </c>
      <c r="U137" s="519">
        <f t="shared" si="37"/>
        <v>0</v>
      </c>
      <c r="V137" s="519">
        <v>127.4</v>
      </c>
      <c r="W137" s="519">
        <f t="shared" si="45"/>
        <v>0</v>
      </c>
      <c r="X137" s="670">
        <f t="shared" si="38"/>
        <v>0</v>
      </c>
      <c r="Y137" s="649"/>
      <c r="Z137" s="512">
        <v>393</v>
      </c>
      <c r="AA137" s="512">
        <f t="shared" si="39"/>
        <v>0</v>
      </c>
      <c r="AB137" s="512">
        <v>127.4</v>
      </c>
      <c r="AC137" s="512">
        <f t="shared" si="46"/>
        <v>0</v>
      </c>
      <c r="AD137" s="668">
        <f t="shared" si="40"/>
        <v>0</v>
      </c>
      <c r="AE137" s="740">
        <f t="shared" si="30"/>
        <v>200</v>
      </c>
      <c r="AF137" s="747">
        <v>393</v>
      </c>
      <c r="AG137" s="747">
        <f t="shared" si="41"/>
        <v>78600</v>
      </c>
      <c r="AH137" s="747">
        <v>127.4</v>
      </c>
      <c r="AI137" s="747">
        <f t="shared" si="47"/>
        <v>25480</v>
      </c>
      <c r="AJ137" s="748">
        <f t="shared" si="42"/>
        <v>104080</v>
      </c>
    </row>
    <row r="138" spans="1:36" s="403" customFormat="1" ht="17.45" customHeight="1" x14ac:dyDescent="0.25">
      <c r="A138" s="959" t="s">
        <v>711</v>
      </c>
      <c r="B138" s="438" t="s">
        <v>261</v>
      </c>
      <c r="C138" s="571" t="s">
        <v>32</v>
      </c>
      <c r="D138" s="596">
        <v>2960</v>
      </c>
      <c r="E138" s="466">
        <v>162.44</v>
      </c>
      <c r="F138" s="466">
        <f t="shared" si="31"/>
        <v>480822.39999999997</v>
      </c>
      <c r="G138" s="466">
        <v>188.31800000000001</v>
      </c>
      <c r="H138" s="466">
        <f t="shared" si="43"/>
        <v>557421.28</v>
      </c>
      <c r="I138" s="587">
        <f t="shared" si="32"/>
        <v>1038243.6799999999</v>
      </c>
      <c r="J138" s="828"/>
      <c r="K138" s="799">
        <v>162.44</v>
      </c>
      <c r="L138" s="800">
        <f t="shared" si="33"/>
        <v>0</v>
      </c>
      <c r="M138" s="799">
        <v>188.31800000000001</v>
      </c>
      <c r="N138" s="800">
        <f t="shared" si="44"/>
        <v>0</v>
      </c>
      <c r="O138" s="804">
        <f t="shared" si="34"/>
        <v>0</v>
      </c>
      <c r="P138" s="638">
        <f t="shared" si="35"/>
        <v>0</v>
      </c>
      <c r="Q138" s="512">
        <f t="shared" si="36"/>
        <v>0</v>
      </c>
      <c r="R138" s="637">
        <f t="shared" ref="R138:R149" si="48">(D138*K138)-(D138*T138)</f>
        <v>0</v>
      </c>
      <c r="S138" s="649"/>
      <c r="T138" s="519">
        <v>162.44</v>
      </c>
      <c r="U138" s="519">
        <f t="shared" si="37"/>
        <v>0</v>
      </c>
      <c r="V138" s="519">
        <v>188.31800000000001</v>
      </c>
      <c r="W138" s="519">
        <f t="shared" si="45"/>
        <v>0</v>
      </c>
      <c r="X138" s="670">
        <f t="shared" si="38"/>
        <v>0</v>
      </c>
      <c r="Y138" s="649"/>
      <c r="Z138" s="512">
        <v>162.44</v>
      </c>
      <c r="AA138" s="512">
        <f t="shared" si="39"/>
        <v>0</v>
      </c>
      <c r="AB138" s="512">
        <v>188.31800000000001</v>
      </c>
      <c r="AC138" s="512">
        <f t="shared" si="46"/>
        <v>0</v>
      </c>
      <c r="AD138" s="668">
        <f t="shared" si="40"/>
        <v>0</v>
      </c>
      <c r="AE138" s="740">
        <f t="shared" si="30"/>
        <v>2960</v>
      </c>
      <c r="AF138" s="747">
        <v>162.44</v>
      </c>
      <c r="AG138" s="747">
        <f t="shared" si="41"/>
        <v>480822.39999999997</v>
      </c>
      <c r="AH138" s="747">
        <v>188.31800000000001</v>
      </c>
      <c r="AI138" s="747">
        <f t="shared" si="47"/>
        <v>557421.28</v>
      </c>
      <c r="AJ138" s="748">
        <f t="shared" si="42"/>
        <v>1038243.6799999999</v>
      </c>
    </row>
    <row r="139" spans="1:36" s="403" customFormat="1" ht="17.45" customHeight="1" x14ac:dyDescent="0.25">
      <c r="A139" s="959" t="s">
        <v>712</v>
      </c>
      <c r="B139" s="438" t="s">
        <v>261</v>
      </c>
      <c r="C139" s="571" t="s">
        <v>32</v>
      </c>
      <c r="D139" s="596">
        <v>930</v>
      </c>
      <c r="E139" s="466">
        <v>162.44</v>
      </c>
      <c r="F139" s="466">
        <f t="shared" si="31"/>
        <v>151069.20000000001</v>
      </c>
      <c r="G139" s="466">
        <v>107.822</v>
      </c>
      <c r="H139" s="466">
        <f t="shared" si="43"/>
        <v>100274.46</v>
      </c>
      <c r="I139" s="587">
        <f t="shared" si="32"/>
        <v>251343.66000000003</v>
      </c>
      <c r="J139" s="828"/>
      <c r="K139" s="799">
        <v>162.44</v>
      </c>
      <c r="L139" s="800">
        <f t="shared" si="33"/>
        <v>0</v>
      </c>
      <c r="M139" s="799">
        <v>107.822</v>
      </c>
      <c r="N139" s="800">
        <f t="shared" si="44"/>
        <v>0</v>
      </c>
      <c r="O139" s="804">
        <f t="shared" si="34"/>
        <v>0</v>
      </c>
      <c r="P139" s="638">
        <f t="shared" si="35"/>
        <v>0</v>
      </c>
      <c r="Q139" s="512">
        <f t="shared" si="36"/>
        <v>0</v>
      </c>
      <c r="R139" s="637">
        <f t="shared" si="48"/>
        <v>0</v>
      </c>
      <c r="S139" s="649"/>
      <c r="T139" s="519">
        <v>162.44</v>
      </c>
      <c r="U139" s="519">
        <f t="shared" si="37"/>
        <v>0</v>
      </c>
      <c r="V139" s="519">
        <v>107.822</v>
      </c>
      <c r="W139" s="519">
        <f t="shared" si="45"/>
        <v>0</v>
      </c>
      <c r="X139" s="670">
        <f t="shared" si="38"/>
        <v>0</v>
      </c>
      <c r="Y139" s="649"/>
      <c r="Z139" s="512">
        <v>162.44</v>
      </c>
      <c r="AA139" s="512">
        <f t="shared" si="39"/>
        <v>0</v>
      </c>
      <c r="AB139" s="512">
        <v>107.822</v>
      </c>
      <c r="AC139" s="512">
        <f t="shared" si="46"/>
        <v>0</v>
      </c>
      <c r="AD139" s="668">
        <f t="shared" si="40"/>
        <v>0</v>
      </c>
      <c r="AE139" s="740">
        <f t="shared" si="30"/>
        <v>930</v>
      </c>
      <c r="AF139" s="747">
        <v>162.44</v>
      </c>
      <c r="AG139" s="747">
        <f t="shared" si="41"/>
        <v>151069.20000000001</v>
      </c>
      <c r="AH139" s="747">
        <v>107.822</v>
      </c>
      <c r="AI139" s="747">
        <f t="shared" si="47"/>
        <v>100274.46</v>
      </c>
      <c r="AJ139" s="748">
        <f t="shared" si="42"/>
        <v>251343.66000000003</v>
      </c>
    </row>
    <row r="140" spans="1:36" s="403" customFormat="1" ht="17.45" customHeight="1" x14ac:dyDescent="0.25">
      <c r="A140" s="959" t="s">
        <v>713</v>
      </c>
      <c r="B140" s="438" t="s">
        <v>261</v>
      </c>
      <c r="C140" s="571" t="s">
        <v>32</v>
      </c>
      <c r="D140" s="596">
        <v>510</v>
      </c>
      <c r="E140" s="466">
        <v>162.44</v>
      </c>
      <c r="F140" s="466">
        <f t="shared" si="31"/>
        <v>82844.399999999994</v>
      </c>
      <c r="G140" s="466">
        <v>182.80600000000001</v>
      </c>
      <c r="H140" s="466">
        <f t="shared" si="43"/>
        <v>93231.060000000012</v>
      </c>
      <c r="I140" s="587">
        <f t="shared" si="32"/>
        <v>176075.46000000002</v>
      </c>
      <c r="J140" s="828"/>
      <c r="K140" s="799">
        <v>162.44</v>
      </c>
      <c r="L140" s="800">
        <f t="shared" si="33"/>
        <v>0</v>
      </c>
      <c r="M140" s="799">
        <v>182.80600000000001</v>
      </c>
      <c r="N140" s="800">
        <f t="shared" si="44"/>
        <v>0</v>
      </c>
      <c r="O140" s="804">
        <f t="shared" si="34"/>
        <v>0</v>
      </c>
      <c r="P140" s="638">
        <f t="shared" si="35"/>
        <v>0</v>
      </c>
      <c r="Q140" s="512">
        <f t="shared" si="36"/>
        <v>0</v>
      </c>
      <c r="R140" s="637">
        <f t="shared" si="48"/>
        <v>0</v>
      </c>
      <c r="S140" s="649"/>
      <c r="T140" s="519">
        <v>162.44</v>
      </c>
      <c r="U140" s="519">
        <f t="shared" si="37"/>
        <v>0</v>
      </c>
      <c r="V140" s="519">
        <v>182.80600000000001</v>
      </c>
      <c r="W140" s="519">
        <f t="shared" si="45"/>
        <v>0</v>
      </c>
      <c r="X140" s="670">
        <f t="shared" si="38"/>
        <v>0</v>
      </c>
      <c r="Y140" s="649"/>
      <c r="Z140" s="512">
        <v>162.44</v>
      </c>
      <c r="AA140" s="512">
        <f t="shared" si="39"/>
        <v>0</v>
      </c>
      <c r="AB140" s="512">
        <v>182.80600000000001</v>
      </c>
      <c r="AC140" s="512">
        <f t="shared" si="46"/>
        <v>0</v>
      </c>
      <c r="AD140" s="668">
        <f t="shared" si="40"/>
        <v>0</v>
      </c>
      <c r="AE140" s="740">
        <f t="shared" si="30"/>
        <v>510</v>
      </c>
      <c r="AF140" s="747">
        <v>162.44</v>
      </c>
      <c r="AG140" s="747">
        <f t="shared" si="41"/>
        <v>82844.399999999994</v>
      </c>
      <c r="AH140" s="747">
        <v>182.80600000000001</v>
      </c>
      <c r="AI140" s="747">
        <f t="shared" si="47"/>
        <v>93231.060000000012</v>
      </c>
      <c r="AJ140" s="748">
        <f t="shared" si="42"/>
        <v>176075.46000000002</v>
      </c>
    </row>
    <row r="141" spans="1:36" s="403" customFormat="1" ht="17.45" customHeight="1" x14ac:dyDescent="0.25">
      <c r="A141" s="959" t="s">
        <v>714</v>
      </c>
      <c r="B141" s="438" t="s">
        <v>261</v>
      </c>
      <c r="C141" s="571" t="s">
        <v>32</v>
      </c>
      <c r="D141" s="596">
        <v>600</v>
      </c>
      <c r="E141" s="466">
        <v>162.44</v>
      </c>
      <c r="F141" s="466">
        <f t="shared" si="31"/>
        <v>97464</v>
      </c>
      <c r="G141" s="466">
        <v>111.72199999999999</v>
      </c>
      <c r="H141" s="466">
        <f t="shared" si="43"/>
        <v>67033.2</v>
      </c>
      <c r="I141" s="587">
        <f t="shared" si="32"/>
        <v>164497.20000000001</v>
      </c>
      <c r="J141" s="828"/>
      <c r="K141" s="799">
        <v>162.44</v>
      </c>
      <c r="L141" s="800">
        <f t="shared" si="33"/>
        <v>0</v>
      </c>
      <c r="M141" s="799">
        <v>111.72199999999999</v>
      </c>
      <c r="N141" s="800">
        <f t="shared" si="44"/>
        <v>0</v>
      </c>
      <c r="O141" s="804">
        <f t="shared" si="34"/>
        <v>0</v>
      </c>
      <c r="P141" s="638">
        <f t="shared" si="35"/>
        <v>0</v>
      </c>
      <c r="Q141" s="512">
        <f t="shared" si="36"/>
        <v>0</v>
      </c>
      <c r="R141" s="637">
        <f t="shared" si="48"/>
        <v>0</v>
      </c>
      <c r="S141" s="649"/>
      <c r="T141" s="519">
        <v>162.44</v>
      </c>
      <c r="U141" s="519">
        <f t="shared" si="37"/>
        <v>0</v>
      </c>
      <c r="V141" s="519">
        <v>111.72199999999999</v>
      </c>
      <c r="W141" s="519">
        <f t="shared" si="45"/>
        <v>0</v>
      </c>
      <c r="X141" s="670">
        <f t="shared" si="38"/>
        <v>0</v>
      </c>
      <c r="Y141" s="649"/>
      <c r="Z141" s="512">
        <v>162.44</v>
      </c>
      <c r="AA141" s="512">
        <f t="shared" si="39"/>
        <v>0</v>
      </c>
      <c r="AB141" s="512">
        <v>111.72199999999999</v>
      </c>
      <c r="AC141" s="512">
        <f t="shared" si="46"/>
        <v>0</v>
      </c>
      <c r="AD141" s="668">
        <f t="shared" si="40"/>
        <v>0</v>
      </c>
      <c r="AE141" s="740">
        <f t="shared" si="30"/>
        <v>600</v>
      </c>
      <c r="AF141" s="747">
        <v>162.44</v>
      </c>
      <c r="AG141" s="747">
        <f t="shared" si="41"/>
        <v>97464</v>
      </c>
      <c r="AH141" s="747">
        <v>111.72199999999999</v>
      </c>
      <c r="AI141" s="747">
        <f t="shared" si="47"/>
        <v>67033.2</v>
      </c>
      <c r="AJ141" s="748">
        <f t="shared" si="42"/>
        <v>164497.20000000001</v>
      </c>
    </row>
    <row r="142" spans="1:36" s="403" customFormat="1" ht="17.45" customHeight="1" x14ac:dyDescent="0.25">
      <c r="A142" s="959" t="s">
        <v>715</v>
      </c>
      <c r="B142" s="438" t="s">
        <v>262</v>
      </c>
      <c r="C142" s="571" t="s">
        <v>32</v>
      </c>
      <c r="D142" s="596">
        <v>1410</v>
      </c>
      <c r="E142" s="466">
        <v>78.600000000000009</v>
      </c>
      <c r="F142" s="466">
        <f t="shared" si="31"/>
        <v>110826.00000000001</v>
      </c>
      <c r="G142" s="466">
        <v>116.012</v>
      </c>
      <c r="H142" s="466">
        <f t="shared" si="43"/>
        <v>163576.92000000001</v>
      </c>
      <c r="I142" s="587">
        <f t="shared" si="32"/>
        <v>274402.92000000004</v>
      </c>
      <c r="J142" s="828"/>
      <c r="K142" s="799">
        <v>78.600000000000009</v>
      </c>
      <c r="L142" s="800">
        <f t="shared" si="33"/>
        <v>0</v>
      </c>
      <c r="M142" s="799">
        <v>116.012</v>
      </c>
      <c r="N142" s="800">
        <f t="shared" si="44"/>
        <v>0</v>
      </c>
      <c r="O142" s="804">
        <f t="shared" si="34"/>
        <v>0</v>
      </c>
      <c r="P142" s="638">
        <f t="shared" si="35"/>
        <v>0</v>
      </c>
      <c r="Q142" s="512">
        <f t="shared" si="36"/>
        <v>0</v>
      </c>
      <c r="R142" s="637">
        <f t="shared" si="48"/>
        <v>0</v>
      </c>
      <c r="S142" s="649"/>
      <c r="T142" s="519">
        <v>78.600000000000009</v>
      </c>
      <c r="U142" s="519">
        <f t="shared" si="37"/>
        <v>0</v>
      </c>
      <c r="V142" s="519">
        <v>116.012</v>
      </c>
      <c r="W142" s="519">
        <f t="shared" si="45"/>
        <v>0</v>
      </c>
      <c r="X142" s="670">
        <f t="shared" si="38"/>
        <v>0</v>
      </c>
      <c r="Y142" s="649"/>
      <c r="Z142" s="512">
        <v>78.600000000000009</v>
      </c>
      <c r="AA142" s="512">
        <f t="shared" si="39"/>
        <v>0</v>
      </c>
      <c r="AB142" s="512">
        <v>116.012</v>
      </c>
      <c r="AC142" s="512">
        <f t="shared" si="46"/>
        <v>0</v>
      </c>
      <c r="AD142" s="668">
        <f t="shared" si="40"/>
        <v>0</v>
      </c>
      <c r="AE142" s="740">
        <f t="shared" si="30"/>
        <v>1410</v>
      </c>
      <c r="AF142" s="747">
        <v>78.600000000000009</v>
      </c>
      <c r="AG142" s="747">
        <f t="shared" si="41"/>
        <v>110826.00000000001</v>
      </c>
      <c r="AH142" s="747">
        <v>116.012</v>
      </c>
      <c r="AI142" s="747">
        <f t="shared" si="47"/>
        <v>163576.92000000001</v>
      </c>
      <c r="AJ142" s="748">
        <f t="shared" si="42"/>
        <v>274402.92000000004</v>
      </c>
    </row>
    <row r="143" spans="1:36" s="403" customFormat="1" ht="17.45" customHeight="1" x14ac:dyDescent="0.25">
      <c r="A143" s="959" t="s">
        <v>716</v>
      </c>
      <c r="B143" s="438" t="s">
        <v>263</v>
      </c>
      <c r="C143" s="571" t="s">
        <v>32</v>
      </c>
      <c r="D143" s="596">
        <v>600</v>
      </c>
      <c r="E143" s="466">
        <v>45.85</v>
      </c>
      <c r="F143" s="466">
        <f t="shared" si="31"/>
        <v>27510</v>
      </c>
      <c r="G143" s="466">
        <v>28.080000000000002</v>
      </c>
      <c r="H143" s="466">
        <f t="shared" si="43"/>
        <v>16848</v>
      </c>
      <c r="I143" s="587">
        <f t="shared" si="32"/>
        <v>44358</v>
      </c>
      <c r="J143" s="828"/>
      <c r="K143" s="799">
        <v>45.85</v>
      </c>
      <c r="L143" s="800">
        <f t="shared" si="33"/>
        <v>0</v>
      </c>
      <c r="M143" s="799">
        <v>28.080000000000002</v>
      </c>
      <c r="N143" s="800">
        <f t="shared" si="44"/>
        <v>0</v>
      </c>
      <c r="O143" s="804">
        <f t="shared" si="34"/>
        <v>0</v>
      </c>
      <c r="P143" s="638">
        <f t="shared" si="35"/>
        <v>0</v>
      </c>
      <c r="Q143" s="512">
        <f t="shared" si="36"/>
        <v>0</v>
      </c>
      <c r="R143" s="637">
        <f t="shared" si="48"/>
        <v>0</v>
      </c>
      <c r="S143" s="649"/>
      <c r="T143" s="519">
        <v>45.85</v>
      </c>
      <c r="U143" s="519">
        <f t="shared" si="37"/>
        <v>0</v>
      </c>
      <c r="V143" s="519">
        <v>28.080000000000002</v>
      </c>
      <c r="W143" s="519">
        <f t="shared" si="45"/>
        <v>0</v>
      </c>
      <c r="X143" s="670">
        <f t="shared" si="38"/>
        <v>0</v>
      </c>
      <c r="Y143" s="649"/>
      <c r="Z143" s="512">
        <v>45.85</v>
      </c>
      <c r="AA143" s="512">
        <f t="shared" si="39"/>
        <v>0</v>
      </c>
      <c r="AB143" s="512">
        <v>28.080000000000002</v>
      </c>
      <c r="AC143" s="512">
        <f t="shared" si="46"/>
        <v>0</v>
      </c>
      <c r="AD143" s="668">
        <f t="shared" si="40"/>
        <v>0</v>
      </c>
      <c r="AE143" s="740">
        <f t="shared" si="30"/>
        <v>600</v>
      </c>
      <c r="AF143" s="747">
        <v>45.85</v>
      </c>
      <c r="AG143" s="747">
        <f t="shared" si="41"/>
        <v>27510</v>
      </c>
      <c r="AH143" s="747">
        <v>28.080000000000002</v>
      </c>
      <c r="AI143" s="747">
        <f t="shared" si="47"/>
        <v>16848</v>
      </c>
      <c r="AJ143" s="748">
        <f t="shared" si="42"/>
        <v>44358</v>
      </c>
    </row>
    <row r="144" spans="1:36" s="403" customFormat="1" ht="17.45" customHeight="1" x14ac:dyDescent="0.25">
      <c r="A144" s="959" t="s">
        <v>717</v>
      </c>
      <c r="B144" s="438" t="s">
        <v>264</v>
      </c>
      <c r="C144" s="571" t="s">
        <v>31</v>
      </c>
      <c r="D144" s="596">
        <v>1200</v>
      </c>
      <c r="E144" s="466">
        <v>6.5500000000000007</v>
      </c>
      <c r="F144" s="466">
        <f t="shared" si="31"/>
        <v>7860.0000000000009</v>
      </c>
      <c r="G144" s="466">
        <v>3.3800000000000003</v>
      </c>
      <c r="H144" s="466">
        <f t="shared" si="43"/>
        <v>4056.0000000000005</v>
      </c>
      <c r="I144" s="587">
        <f t="shared" si="32"/>
        <v>11916.000000000002</v>
      </c>
      <c r="J144" s="828"/>
      <c r="K144" s="799">
        <v>6.5500000000000007</v>
      </c>
      <c r="L144" s="800">
        <f t="shared" si="33"/>
        <v>0</v>
      </c>
      <c r="M144" s="799">
        <v>3.3800000000000003</v>
      </c>
      <c r="N144" s="800">
        <f t="shared" si="44"/>
        <v>0</v>
      </c>
      <c r="O144" s="804">
        <f t="shared" si="34"/>
        <v>0</v>
      </c>
      <c r="P144" s="638">
        <f t="shared" si="35"/>
        <v>0</v>
      </c>
      <c r="Q144" s="512">
        <f t="shared" si="36"/>
        <v>0</v>
      </c>
      <c r="R144" s="637">
        <f t="shared" si="48"/>
        <v>0</v>
      </c>
      <c r="S144" s="649"/>
      <c r="T144" s="519">
        <v>6.5500000000000007</v>
      </c>
      <c r="U144" s="519">
        <f t="shared" si="37"/>
        <v>0</v>
      </c>
      <c r="V144" s="519">
        <v>3.3800000000000003</v>
      </c>
      <c r="W144" s="519">
        <f t="shared" si="45"/>
        <v>0</v>
      </c>
      <c r="X144" s="670">
        <f t="shared" si="38"/>
        <v>0</v>
      </c>
      <c r="Y144" s="649"/>
      <c r="Z144" s="512">
        <v>6.5500000000000007</v>
      </c>
      <c r="AA144" s="512">
        <f t="shared" si="39"/>
        <v>0</v>
      </c>
      <c r="AB144" s="512">
        <v>3.3800000000000003</v>
      </c>
      <c r="AC144" s="512">
        <f t="shared" si="46"/>
        <v>0</v>
      </c>
      <c r="AD144" s="668">
        <f t="shared" si="40"/>
        <v>0</v>
      </c>
      <c r="AE144" s="740">
        <f t="shared" si="30"/>
        <v>1200</v>
      </c>
      <c r="AF144" s="747">
        <v>6.5500000000000007</v>
      </c>
      <c r="AG144" s="747">
        <f t="shared" si="41"/>
        <v>7860.0000000000009</v>
      </c>
      <c r="AH144" s="747">
        <v>3.3800000000000003</v>
      </c>
      <c r="AI144" s="747">
        <f t="shared" si="47"/>
        <v>4056.0000000000005</v>
      </c>
      <c r="AJ144" s="748">
        <f t="shared" si="42"/>
        <v>11916.000000000002</v>
      </c>
    </row>
    <row r="145" spans="1:37" s="403" customFormat="1" ht="17.45" customHeight="1" x14ac:dyDescent="0.25">
      <c r="A145" s="959" t="s">
        <v>718</v>
      </c>
      <c r="B145" s="438" t="s">
        <v>265</v>
      </c>
      <c r="C145" s="571" t="s">
        <v>31</v>
      </c>
      <c r="D145" s="596">
        <v>400</v>
      </c>
      <c r="E145" s="466">
        <v>6.5500000000000007</v>
      </c>
      <c r="F145" s="466">
        <f t="shared" si="31"/>
        <v>2620.0000000000005</v>
      </c>
      <c r="G145" s="466">
        <v>4.6800000000000006</v>
      </c>
      <c r="H145" s="466">
        <f t="shared" si="43"/>
        <v>1872.0000000000002</v>
      </c>
      <c r="I145" s="587">
        <f t="shared" si="32"/>
        <v>4492.0000000000009</v>
      </c>
      <c r="J145" s="828"/>
      <c r="K145" s="799">
        <v>6.5500000000000007</v>
      </c>
      <c r="L145" s="800">
        <f t="shared" si="33"/>
        <v>0</v>
      </c>
      <c r="M145" s="799">
        <v>4.6800000000000006</v>
      </c>
      <c r="N145" s="800">
        <f t="shared" si="44"/>
        <v>0</v>
      </c>
      <c r="O145" s="804">
        <f t="shared" si="34"/>
        <v>0</v>
      </c>
      <c r="P145" s="638">
        <f t="shared" si="35"/>
        <v>0</v>
      </c>
      <c r="Q145" s="512">
        <f t="shared" si="36"/>
        <v>0</v>
      </c>
      <c r="R145" s="637">
        <f t="shared" si="48"/>
        <v>0</v>
      </c>
      <c r="S145" s="649"/>
      <c r="T145" s="519">
        <v>6.5500000000000007</v>
      </c>
      <c r="U145" s="519">
        <f t="shared" si="37"/>
        <v>0</v>
      </c>
      <c r="V145" s="519">
        <v>4.6800000000000006</v>
      </c>
      <c r="W145" s="519">
        <f t="shared" si="45"/>
        <v>0</v>
      </c>
      <c r="X145" s="670">
        <f t="shared" si="38"/>
        <v>0</v>
      </c>
      <c r="Y145" s="649"/>
      <c r="Z145" s="512">
        <v>6.5500000000000007</v>
      </c>
      <c r="AA145" s="512">
        <f t="shared" si="39"/>
        <v>0</v>
      </c>
      <c r="AB145" s="512">
        <v>4.6800000000000006</v>
      </c>
      <c r="AC145" s="512">
        <f t="shared" si="46"/>
        <v>0</v>
      </c>
      <c r="AD145" s="668">
        <f t="shared" si="40"/>
        <v>0</v>
      </c>
      <c r="AE145" s="740">
        <f t="shared" si="30"/>
        <v>400</v>
      </c>
      <c r="AF145" s="747">
        <v>6.5500000000000007</v>
      </c>
      <c r="AG145" s="747">
        <f t="shared" si="41"/>
        <v>2620.0000000000005</v>
      </c>
      <c r="AH145" s="747">
        <v>4.6800000000000006</v>
      </c>
      <c r="AI145" s="747">
        <f t="shared" si="47"/>
        <v>1872.0000000000002</v>
      </c>
      <c r="AJ145" s="748">
        <f t="shared" si="42"/>
        <v>4492.0000000000009</v>
      </c>
    </row>
    <row r="146" spans="1:37" s="403" customFormat="1" ht="17.45" customHeight="1" x14ac:dyDescent="0.25">
      <c r="A146" s="959" t="s">
        <v>719</v>
      </c>
      <c r="B146" s="438" t="s">
        <v>266</v>
      </c>
      <c r="C146" s="571" t="s">
        <v>31</v>
      </c>
      <c r="D146" s="596">
        <v>1600</v>
      </c>
      <c r="E146" s="466">
        <v>6.5500000000000007</v>
      </c>
      <c r="F146" s="466">
        <f t="shared" si="31"/>
        <v>10480.000000000002</v>
      </c>
      <c r="G146" s="466">
        <v>18.46</v>
      </c>
      <c r="H146" s="466">
        <f t="shared" si="43"/>
        <v>29536</v>
      </c>
      <c r="I146" s="587">
        <f t="shared" si="32"/>
        <v>40016</v>
      </c>
      <c r="J146" s="828"/>
      <c r="K146" s="799">
        <v>6.5500000000000007</v>
      </c>
      <c r="L146" s="800">
        <f t="shared" si="33"/>
        <v>0</v>
      </c>
      <c r="M146" s="799">
        <v>18.46</v>
      </c>
      <c r="N146" s="800">
        <f t="shared" si="44"/>
        <v>0</v>
      </c>
      <c r="O146" s="804">
        <f t="shared" si="34"/>
        <v>0</v>
      </c>
      <c r="P146" s="638">
        <f t="shared" si="35"/>
        <v>0</v>
      </c>
      <c r="Q146" s="512">
        <f t="shared" si="36"/>
        <v>0</v>
      </c>
      <c r="R146" s="637">
        <f t="shared" si="48"/>
        <v>0</v>
      </c>
      <c r="S146" s="649"/>
      <c r="T146" s="519">
        <v>6.5500000000000007</v>
      </c>
      <c r="U146" s="519">
        <f t="shared" si="37"/>
        <v>0</v>
      </c>
      <c r="V146" s="519">
        <v>18.46</v>
      </c>
      <c r="W146" s="519">
        <f t="shared" si="45"/>
        <v>0</v>
      </c>
      <c r="X146" s="670">
        <f t="shared" si="38"/>
        <v>0</v>
      </c>
      <c r="Y146" s="649"/>
      <c r="Z146" s="512">
        <v>6.5500000000000007</v>
      </c>
      <c r="AA146" s="512">
        <f t="shared" si="39"/>
        <v>0</v>
      </c>
      <c r="AB146" s="512">
        <v>18.46</v>
      </c>
      <c r="AC146" s="512">
        <f t="shared" si="46"/>
        <v>0</v>
      </c>
      <c r="AD146" s="668">
        <f t="shared" si="40"/>
        <v>0</v>
      </c>
      <c r="AE146" s="740">
        <f t="shared" si="30"/>
        <v>1600</v>
      </c>
      <c r="AF146" s="747">
        <v>6.5500000000000007</v>
      </c>
      <c r="AG146" s="747">
        <f t="shared" si="41"/>
        <v>10480.000000000002</v>
      </c>
      <c r="AH146" s="747">
        <v>18.46</v>
      </c>
      <c r="AI146" s="747">
        <f t="shared" si="47"/>
        <v>29536</v>
      </c>
      <c r="AJ146" s="748">
        <f t="shared" si="42"/>
        <v>40016</v>
      </c>
    </row>
    <row r="147" spans="1:37" s="403" customFormat="1" ht="17.45" customHeight="1" x14ac:dyDescent="0.25">
      <c r="A147" s="959" t="s">
        <v>720</v>
      </c>
      <c r="B147" s="438" t="s">
        <v>267</v>
      </c>
      <c r="C147" s="571" t="s">
        <v>31</v>
      </c>
      <c r="D147" s="596">
        <v>1600</v>
      </c>
      <c r="E147" s="466">
        <v>6.5500000000000007</v>
      </c>
      <c r="F147" s="466">
        <f t="shared" si="31"/>
        <v>10480.000000000002</v>
      </c>
      <c r="G147" s="466">
        <v>2.3660000000000001</v>
      </c>
      <c r="H147" s="466">
        <f t="shared" si="43"/>
        <v>3785.6000000000004</v>
      </c>
      <c r="I147" s="587">
        <f t="shared" si="32"/>
        <v>14265.600000000002</v>
      </c>
      <c r="J147" s="828"/>
      <c r="K147" s="799">
        <v>6.5500000000000007</v>
      </c>
      <c r="L147" s="800">
        <f t="shared" si="33"/>
        <v>0</v>
      </c>
      <c r="M147" s="799">
        <v>2.3660000000000001</v>
      </c>
      <c r="N147" s="800">
        <f t="shared" si="44"/>
        <v>0</v>
      </c>
      <c r="O147" s="804">
        <f t="shared" si="34"/>
        <v>0</v>
      </c>
      <c r="P147" s="638">
        <f t="shared" si="35"/>
        <v>0</v>
      </c>
      <c r="Q147" s="512">
        <f t="shared" si="36"/>
        <v>0</v>
      </c>
      <c r="R147" s="637">
        <f t="shared" si="48"/>
        <v>0</v>
      </c>
      <c r="S147" s="649"/>
      <c r="T147" s="519">
        <v>6.5500000000000007</v>
      </c>
      <c r="U147" s="519">
        <f t="shared" si="37"/>
        <v>0</v>
      </c>
      <c r="V147" s="519">
        <v>2.3660000000000001</v>
      </c>
      <c r="W147" s="519">
        <f t="shared" si="45"/>
        <v>0</v>
      </c>
      <c r="X147" s="670">
        <f t="shared" si="38"/>
        <v>0</v>
      </c>
      <c r="Y147" s="649"/>
      <c r="Z147" s="512">
        <v>6.5500000000000007</v>
      </c>
      <c r="AA147" s="512">
        <f t="shared" si="39"/>
        <v>0</v>
      </c>
      <c r="AB147" s="512">
        <v>2.3660000000000001</v>
      </c>
      <c r="AC147" s="512">
        <f t="shared" si="46"/>
        <v>0</v>
      </c>
      <c r="AD147" s="668">
        <f t="shared" si="40"/>
        <v>0</v>
      </c>
      <c r="AE147" s="740">
        <f t="shared" si="30"/>
        <v>1600</v>
      </c>
      <c r="AF147" s="747">
        <v>6.5500000000000007</v>
      </c>
      <c r="AG147" s="747">
        <f t="shared" si="41"/>
        <v>10480.000000000002</v>
      </c>
      <c r="AH147" s="747">
        <v>2.3660000000000001</v>
      </c>
      <c r="AI147" s="747">
        <f t="shared" si="47"/>
        <v>3785.6000000000004</v>
      </c>
      <c r="AJ147" s="748">
        <f t="shared" si="42"/>
        <v>14265.600000000002</v>
      </c>
    </row>
    <row r="148" spans="1:37" s="403" customFormat="1" ht="17.45" customHeight="1" x14ac:dyDescent="0.25">
      <c r="A148" s="959" t="s">
        <v>721</v>
      </c>
      <c r="B148" s="438" t="s">
        <v>268</v>
      </c>
      <c r="C148" s="571" t="s">
        <v>224</v>
      </c>
      <c r="D148" s="596">
        <v>1</v>
      </c>
      <c r="E148" s="466"/>
      <c r="F148" s="466"/>
      <c r="G148" s="466">
        <v>28080</v>
      </c>
      <c r="H148" s="466">
        <f t="shared" si="43"/>
        <v>28080</v>
      </c>
      <c r="I148" s="587">
        <f t="shared" si="32"/>
        <v>28080</v>
      </c>
      <c r="J148" s="828"/>
      <c r="K148" s="799"/>
      <c r="L148" s="800"/>
      <c r="M148" s="799">
        <v>28080</v>
      </c>
      <c r="N148" s="800">
        <f t="shared" si="44"/>
        <v>0</v>
      </c>
      <c r="O148" s="804">
        <f t="shared" si="34"/>
        <v>0</v>
      </c>
      <c r="P148" s="638">
        <f t="shared" si="35"/>
        <v>0</v>
      </c>
      <c r="Q148" s="512">
        <f t="shared" si="36"/>
        <v>0</v>
      </c>
      <c r="R148" s="637">
        <f t="shared" si="48"/>
        <v>0</v>
      </c>
      <c r="S148" s="649"/>
      <c r="T148" s="519"/>
      <c r="U148" s="519"/>
      <c r="V148" s="519">
        <v>28080</v>
      </c>
      <c r="W148" s="519">
        <f t="shared" si="45"/>
        <v>0</v>
      </c>
      <c r="X148" s="670">
        <f t="shared" si="38"/>
        <v>0</v>
      </c>
      <c r="Y148" s="649"/>
      <c r="Z148" s="512"/>
      <c r="AA148" s="512"/>
      <c r="AB148" s="512">
        <v>28080</v>
      </c>
      <c r="AC148" s="512">
        <f t="shared" si="46"/>
        <v>0</v>
      </c>
      <c r="AD148" s="668">
        <f t="shared" si="40"/>
        <v>0</v>
      </c>
      <c r="AE148" s="740">
        <f t="shared" si="30"/>
        <v>1</v>
      </c>
      <c r="AF148" s="747"/>
      <c r="AG148" s="747"/>
      <c r="AH148" s="747">
        <v>28080</v>
      </c>
      <c r="AI148" s="747">
        <f t="shared" si="47"/>
        <v>28080</v>
      </c>
      <c r="AJ148" s="748">
        <f t="shared" si="42"/>
        <v>28080</v>
      </c>
    </row>
    <row r="149" spans="1:37" s="403" customFormat="1" ht="17.45" customHeight="1" x14ac:dyDescent="0.25">
      <c r="A149" s="959" t="s">
        <v>722</v>
      </c>
      <c r="B149" s="438" t="s">
        <v>269</v>
      </c>
      <c r="C149" s="571" t="s">
        <v>224</v>
      </c>
      <c r="D149" s="596">
        <v>1</v>
      </c>
      <c r="E149" s="466">
        <v>166632</v>
      </c>
      <c r="F149" s="466">
        <f>E149*D149</f>
        <v>166632</v>
      </c>
      <c r="G149" s="466"/>
      <c r="H149" s="466"/>
      <c r="I149" s="587">
        <f t="shared" si="32"/>
        <v>166632</v>
      </c>
      <c r="J149" s="828"/>
      <c r="K149" s="799">
        <v>166632</v>
      </c>
      <c r="L149" s="800">
        <f>K149*J149</f>
        <v>0</v>
      </c>
      <c r="M149" s="799"/>
      <c r="N149" s="800"/>
      <c r="O149" s="804">
        <f t="shared" si="34"/>
        <v>0</v>
      </c>
      <c r="P149" s="638">
        <f t="shared" si="35"/>
        <v>0</v>
      </c>
      <c r="Q149" s="512">
        <f t="shared" si="36"/>
        <v>0</v>
      </c>
      <c r="R149" s="637">
        <f t="shared" si="48"/>
        <v>0</v>
      </c>
      <c r="S149" s="649"/>
      <c r="T149" s="519">
        <v>166632</v>
      </c>
      <c r="U149" s="519">
        <f>T149*S149</f>
        <v>0</v>
      </c>
      <c r="V149" s="519"/>
      <c r="W149" s="519"/>
      <c r="X149" s="670">
        <f t="shared" si="38"/>
        <v>0</v>
      </c>
      <c r="Y149" s="649"/>
      <c r="Z149" s="512">
        <v>166632</v>
      </c>
      <c r="AA149" s="512">
        <f>Z149*Y149</f>
        <v>0</v>
      </c>
      <c r="AB149" s="512"/>
      <c r="AC149" s="512"/>
      <c r="AD149" s="668">
        <f t="shared" si="40"/>
        <v>0</v>
      </c>
      <c r="AE149" s="740">
        <f t="shared" si="30"/>
        <v>1</v>
      </c>
      <c r="AF149" s="747">
        <v>166632</v>
      </c>
      <c r="AG149" s="747">
        <f>AF149*AE149</f>
        <v>166632</v>
      </c>
      <c r="AH149" s="747"/>
      <c r="AI149" s="747"/>
      <c r="AJ149" s="748">
        <f t="shared" si="42"/>
        <v>166632</v>
      </c>
    </row>
    <row r="150" spans="1:37" ht="17.45" customHeight="1" x14ac:dyDescent="0.25">
      <c r="A150" s="945" t="s">
        <v>270</v>
      </c>
      <c r="B150" s="695" t="s">
        <v>271</v>
      </c>
      <c r="C150" s="696"/>
      <c r="D150" s="634"/>
      <c r="E150" s="553"/>
      <c r="F150" s="553">
        <f>F151+F152+F153+F154+F155+F156+F157+F158+F159+F160+F163+F164+F165</f>
        <v>24068943.394999996</v>
      </c>
      <c r="G150" s="553"/>
      <c r="H150" s="553">
        <f>SUM(H151:H165)</f>
        <v>62756587.3596</v>
      </c>
      <c r="I150" s="635">
        <f>SUM(I151:I165)</f>
        <v>87564706.114600003</v>
      </c>
      <c r="J150" s="825"/>
      <c r="K150" s="794"/>
      <c r="L150" s="803">
        <f>L151+L152+L153+L154+L155+L156+L157+L158+L159+L160+L163+L164+L165</f>
        <v>11110198.632095326</v>
      </c>
      <c r="M150" s="794"/>
      <c r="N150" s="803">
        <f>SUM(N151:N165)</f>
        <v>35090649</v>
      </c>
      <c r="O150" s="796">
        <f>SUM(O151:O165)</f>
        <v>46200847.632095329</v>
      </c>
      <c r="P150" s="639"/>
      <c r="Q150" s="455"/>
      <c r="R150" s="607"/>
      <c r="S150" s="633"/>
      <c r="T150" s="513"/>
      <c r="U150" s="513">
        <f>U151+U152+U153+U154+U155+U156+U157+U158+U159+U160+U163+U164+U165</f>
        <v>11107535.710000001</v>
      </c>
      <c r="V150" s="513"/>
      <c r="W150" s="513">
        <f>SUM(W151:W165)</f>
        <v>35088691</v>
      </c>
      <c r="X150" s="667">
        <f>SUM(X151:X165)</f>
        <v>46196226.710000001</v>
      </c>
      <c r="Y150" s="633"/>
      <c r="Z150" s="513"/>
      <c r="AA150" s="513">
        <f>AA151+AA152+AA153+AA154+AA155+AA156+AA157+AA158+AA159+AA160+AA163+AA164+AA165</f>
        <v>6724268.2599999998</v>
      </c>
      <c r="AB150" s="513"/>
      <c r="AC150" s="513">
        <f>SUM(AC151:AC165)</f>
        <v>10225419.800000001</v>
      </c>
      <c r="AD150" s="667">
        <f>SUM(AD151:AD165)</f>
        <v>16949688.059999999</v>
      </c>
      <c r="AE150" s="740">
        <f t="shared" si="30"/>
        <v>0</v>
      </c>
      <c r="AF150" s="741"/>
      <c r="AG150" s="741">
        <f>AG151+AG152+AG153+AG154+AG155+AG156+AG157+AG158+AG159+AG160+AG163+AG164+AG165</f>
        <v>6237125.74331012</v>
      </c>
      <c r="AH150" s="741"/>
      <c r="AI150" s="741">
        <f>SUM(AI151:AI165)</f>
        <v>17442476.559600003</v>
      </c>
      <c r="AJ150" s="742">
        <f>SUM(AJ151:AJ165)</f>
        <v>24418777.662910122</v>
      </c>
    </row>
    <row r="151" spans="1:37" s="496" customFormat="1" ht="17.45" customHeight="1" x14ac:dyDescent="0.25">
      <c r="A151" s="959" t="s">
        <v>723</v>
      </c>
      <c r="B151" s="508" t="s">
        <v>272</v>
      </c>
      <c r="C151" s="572" t="s">
        <v>224</v>
      </c>
      <c r="D151" s="597">
        <v>6</v>
      </c>
      <c r="E151" s="483">
        <v>125450</v>
      </c>
      <c r="F151" s="483">
        <f t="shared" ref="F151:F165" si="49">E151*D151</f>
        <v>752700</v>
      </c>
      <c r="G151" s="483">
        <v>982545</v>
      </c>
      <c r="H151" s="483">
        <f t="shared" ref="H151:H165" si="50">G151*D151</f>
        <v>5895270</v>
      </c>
      <c r="I151" s="587">
        <f t="shared" ref="I151:I165" si="51">H151+F151</f>
        <v>6647970</v>
      </c>
      <c r="J151" s="793">
        <v>6</v>
      </c>
      <c r="K151" s="829">
        <v>125450</v>
      </c>
      <c r="L151" s="830">
        <f t="shared" ref="L151:L165" si="52">K151*J151</f>
        <v>752700</v>
      </c>
      <c r="M151" s="829">
        <v>982545</v>
      </c>
      <c r="N151" s="830">
        <f t="shared" ref="N151:N165" si="53">M151*J151</f>
        <v>5895270</v>
      </c>
      <c r="O151" s="804">
        <f t="shared" ref="O151:O165" si="54">N151+L151</f>
        <v>6647970</v>
      </c>
      <c r="P151" s="638">
        <f t="shared" si="35"/>
        <v>0</v>
      </c>
      <c r="Q151" s="512">
        <f t="shared" si="36"/>
        <v>0</v>
      </c>
      <c r="R151" s="637">
        <f t="shared" ref="R151:R214" si="55">(D151*K151)-(D151*T151)</f>
        <v>0</v>
      </c>
      <c r="S151" s="638">
        <v>6</v>
      </c>
      <c r="T151" s="525">
        <v>125450</v>
      </c>
      <c r="U151" s="525">
        <f t="shared" ref="U151:U165" si="56">T151*S151</f>
        <v>752700</v>
      </c>
      <c r="V151" s="525">
        <v>982545</v>
      </c>
      <c r="W151" s="525">
        <f t="shared" ref="W151:W165" si="57">V151*S151</f>
        <v>5895270</v>
      </c>
      <c r="X151" s="668">
        <f t="shared" ref="X151:X165" si="58">W151+U151</f>
        <v>6647970</v>
      </c>
      <c r="Y151" s="638"/>
      <c r="Z151" s="525">
        <v>125450</v>
      </c>
      <c r="AA151" s="525">
        <f t="shared" ref="AA151:AA165" si="59">Z151*Y151</f>
        <v>0</v>
      </c>
      <c r="AB151" s="525">
        <v>982545</v>
      </c>
      <c r="AC151" s="525">
        <f t="shared" ref="AC151:AC165" si="60">AB151*Y151</f>
        <v>0</v>
      </c>
      <c r="AD151" s="668">
        <f t="shared" ref="AD151:AD165" si="61">AC151+AA151</f>
        <v>0</v>
      </c>
      <c r="AE151" s="740">
        <f t="shared" si="30"/>
        <v>0</v>
      </c>
      <c r="AF151" s="761">
        <v>125450</v>
      </c>
      <c r="AG151" s="761">
        <f t="shared" ref="AG151:AG165" si="62">AF151*AE151</f>
        <v>0</v>
      </c>
      <c r="AH151" s="761">
        <v>982545</v>
      </c>
      <c r="AI151" s="761">
        <f t="shared" ref="AI151:AI165" si="63">AH151*AE151</f>
        <v>0</v>
      </c>
      <c r="AJ151" s="744">
        <f t="shared" ref="AJ151:AJ165" si="64">AI151+AG151</f>
        <v>0</v>
      </c>
      <c r="AK151" s="494"/>
    </row>
    <row r="152" spans="1:37" s="494" customFormat="1" ht="17.45" customHeight="1" x14ac:dyDescent="0.25">
      <c r="A152" s="959" t="s">
        <v>725</v>
      </c>
      <c r="B152" s="508" t="s">
        <v>273</v>
      </c>
      <c r="C152" s="572" t="s">
        <v>224</v>
      </c>
      <c r="D152" s="597">
        <v>5</v>
      </c>
      <c r="E152" s="483">
        <v>29545</v>
      </c>
      <c r="F152" s="483">
        <f t="shared" si="49"/>
        <v>147725</v>
      </c>
      <c r="G152" s="483">
        <v>469586</v>
      </c>
      <c r="H152" s="483">
        <f t="shared" si="50"/>
        <v>2347930</v>
      </c>
      <c r="I152" s="587">
        <f t="shared" si="51"/>
        <v>2495655</v>
      </c>
      <c r="J152" s="793"/>
      <c r="K152" s="829">
        <v>29545</v>
      </c>
      <c r="L152" s="830">
        <f t="shared" si="52"/>
        <v>0</v>
      </c>
      <c r="M152" s="829">
        <v>469586</v>
      </c>
      <c r="N152" s="830">
        <f t="shared" si="53"/>
        <v>0</v>
      </c>
      <c r="O152" s="804">
        <f t="shared" si="54"/>
        <v>0</v>
      </c>
      <c r="P152" s="638">
        <f t="shared" si="35"/>
        <v>0</v>
      </c>
      <c r="Q152" s="512">
        <f t="shared" si="36"/>
        <v>0</v>
      </c>
      <c r="R152" s="637">
        <f t="shared" si="55"/>
        <v>0</v>
      </c>
      <c r="S152" s="638"/>
      <c r="T152" s="526">
        <v>29545</v>
      </c>
      <c r="U152" s="526">
        <f t="shared" si="56"/>
        <v>0</v>
      </c>
      <c r="V152" s="526">
        <v>469586</v>
      </c>
      <c r="W152" s="526">
        <f t="shared" si="57"/>
        <v>0</v>
      </c>
      <c r="X152" s="670">
        <f t="shared" si="58"/>
        <v>0</v>
      </c>
      <c r="Y152" s="638">
        <v>4</v>
      </c>
      <c r="Z152" s="525">
        <v>29545</v>
      </c>
      <c r="AA152" s="525">
        <f t="shared" si="59"/>
        <v>118180</v>
      </c>
      <c r="AB152" s="525">
        <v>469586</v>
      </c>
      <c r="AC152" s="525">
        <f t="shared" si="60"/>
        <v>1878344</v>
      </c>
      <c r="AD152" s="668">
        <f t="shared" si="61"/>
        <v>1996524</v>
      </c>
      <c r="AE152" s="740">
        <f t="shared" si="30"/>
        <v>1</v>
      </c>
      <c r="AF152" s="762">
        <v>29545</v>
      </c>
      <c r="AG152" s="762">
        <f t="shared" si="62"/>
        <v>29545</v>
      </c>
      <c r="AH152" s="762">
        <v>469586</v>
      </c>
      <c r="AI152" s="762">
        <f t="shared" si="63"/>
        <v>469586</v>
      </c>
      <c r="AJ152" s="748">
        <f t="shared" si="64"/>
        <v>499131</v>
      </c>
    </row>
    <row r="153" spans="1:37" s="494" customFormat="1" ht="17.45" customHeight="1" x14ac:dyDescent="0.25">
      <c r="A153" s="959" t="s">
        <v>726</v>
      </c>
      <c r="B153" s="508" t="s">
        <v>274</v>
      </c>
      <c r="C153" s="572" t="s">
        <v>224</v>
      </c>
      <c r="D153" s="597">
        <v>11</v>
      </c>
      <c r="E153" s="483">
        <v>102635.07494545454</v>
      </c>
      <c r="F153" s="483">
        <f t="shared" si="49"/>
        <v>1128985.8244</v>
      </c>
      <c r="G153" s="483">
        <v>309219.33883636363</v>
      </c>
      <c r="H153" s="483">
        <f t="shared" si="50"/>
        <v>3401412.7272000001</v>
      </c>
      <c r="I153" s="587">
        <f t="shared" si="51"/>
        <v>4530398.5515999999</v>
      </c>
      <c r="J153" s="793"/>
      <c r="K153" s="829">
        <v>102635.07494545454</v>
      </c>
      <c r="L153" s="830">
        <f t="shared" si="52"/>
        <v>0</v>
      </c>
      <c r="M153" s="829">
        <v>309219.33883636363</v>
      </c>
      <c r="N153" s="830">
        <f t="shared" si="53"/>
        <v>0</v>
      </c>
      <c r="O153" s="804">
        <f t="shared" si="54"/>
        <v>0</v>
      </c>
      <c r="P153" s="638">
        <f t="shared" si="35"/>
        <v>0</v>
      </c>
      <c r="Q153" s="512">
        <f t="shared" si="36"/>
        <v>0</v>
      </c>
      <c r="R153" s="637">
        <f t="shared" si="55"/>
        <v>0</v>
      </c>
      <c r="S153" s="638"/>
      <c r="T153" s="526">
        <v>102635.07494545454</v>
      </c>
      <c r="U153" s="526">
        <f t="shared" si="56"/>
        <v>0</v>
      </c>
      <c r="V153" s="526">
        <v>309219.33883636363</v>
      </c>
      <c r="W153" s="526">
        <f t="shared" si="57"/>
        <v>0</v>
      </c>
      <c r="X153" s="670">
        <f t="shared" si="58"/>
        <v>0</v>
      </c>
      <c r="Y153" s="638">
        <v>0</v>
      </c>
      <c r="Z153" s="525">
        <v>102635.07494545454</v>
      </c>
      <c r="AA153" s="525">
        <f t="shared" si="59"/>
        <v>0</v>
      </c>
      <c r="AB153" s="525">
        <v>309219.33883636363</v>
      </c>
      <c r="AC153" s="525">
        <f t="shared" si="60"/>
        <v>0</v>
      </c>
      <c r="AD153" s="668">
        <f t="shared" si="61"/>
        <v>0</v>
      </c>
      <c r="AE153" s="740">
        <f t="shared" si="30"/>
        <v>11</v>
      </c>
      <c r="AF153" s="762">
        <v>102635.07494545454</v>
      </c>
      <c r="AG153" s="762">
        <f t="shared" si="62"/>
        <v>1128985.8244</v>
      </c>
      <c r="AH153" s="762">
        <v>309219.33883636363</v>
      </c>
      <c r="AI153" s="762">
        <f t="shared" si="63"/>
        <v>3401412.7272000001</v>
      </c>
      <c r="AJ153" s="748">
        <f t="shared" si="64"/>
        <v>4530398.5515999999</v>
      </c>
    </row>
    <row r="154" spans="1:37" s="494" customFormat="1" ht="17.45" customHeight="1" x14ac:dyDescent="0.25">
      <c r="A154" s="959" t="s">
        <v>727</v>
      </c>
      <c r="B154" s="508" t="s">
        <v>275</v>
      </c>
      <c r="C154" s="572" t="s">
        <v>31</v>
      </c>
      <c r="D154" s="597">
        <v>86</v>
      </c>
      <c r="E154" s="483">
        <v>4332.5980348837211</v>
      </c>
      <c r="F154" s="483">
        <f t="shared" si="49"/>
        <v>372603.43100000004</v>
      </c>
      <c r="G154" s="483">
        <v>10463.972093023256</v>
      </c>
      <c r="H154" s="483">
        <f t="shared" si="50"/>
        <v>899901.6</v>
      </c>
      <c r="I154" s="587">
        <f t="shared" si="51"/>
        <v>1272505.031</v>
      </c>
      <c r="J154" s="793"/>
      <c r="K154" s="829">
        <v>4332.5980348837211</v>
      </c>
      <c r="L154" s="830">
        <f t="shared" si="52"/>
        <v>0</v>
      </c>
      <c r="M154" s="829">
        <v>10463.972093023256</v>
      </c>
      <c r="N154" s="830">
        <f t="shared" si="53"/>
        <v>0</v>
      </c>
      <c r="O154" s="804">
        <f t="shared" si="54"/>
        <v>0</v>
      </c>
      <c r="P154" s="638">
        <f t="shared" si="35"/>
        <v>0</v>
      </c>
      <c r="Q154" s="512">
        <f t="shared" si="36"/>
        <v>0</v>
      </c>
      <c r="R154" s="637">
        <f t="shared" si="55"/>
        <v>0</v>
      </c>
      <c r="S154" s="638"/>
      <c r="T154" s="526">
        <v>4332.5980348837211</v>
      </c>
      <c r="U154" s="526">
        <f t="shared" si="56"/>
        <v>0</v>
      </c>
      <c r="V154" s="526">
        <v>10463.972093023256</v>
      </c>
      <c r="W154" s="526">
        <f t="shared" si="57"/>
        <v>0</v>
      </c>
      <c r="X154" s="670">
        <f t="shared" si="58"/>
        <v>0</v>
      </c>
      <c r="Y154" s="638"/>
      <c r="Z154" s="525">
        <v>4332.5980348837211</v>
      </c>
      <c r="AA154" s="525">
        <f t="shared" si="59"/>
        <v>0</v>
      </c>
      <c r="AB154" s="525">
        <v>10463.972093023256</v>
      </c>
      <c r="AC154" s="525">
        <f t="shared" si="60"/>
        <v>0</v>
      </c>
      <c r="AD154" s="668">
        <f t="shared" si="61"/>
        <v>0</v>
      </c>
      <c r="AE154" s="740">
        <f t="shared" si="30"/>
        <v>86</v>
      </c>
      <c r="AF154" s="762">
        <v>4332.5980348837211</v>
      </c>
      <c r="AG154" s="762">
        <f t="shared" si="62"/>
        <v>372603.43100000004</v>
      </c>
      <c r="AH154" s="762">
        <v>10463.972093023256</v>
      </c>
      <c r="AI154" s="762">
        <f t="shared" si="63"/>
        <v>899901.6</v>
      </c>
      <c r="AJ154" s="748">
        <f t="shared" si="64"/>
        <v>1272505.031</v>
      </c>
    </row>
    <row r="155" spans="1:37" s="496" customFormat="1" ht="17.45" customHeight="1" x14ac:dyDescent="0.25">
      <c r="A155" s="959" t="s">
        <v>728</v>
      </c>
      <c r="B155" s="508" t="s">
        <v>276</v>
      </c>
      <c r="C155" s="572" t="s">
        <v>153</v>
      </c>
      <c r="D155" s="597">
        <v>2907.8999999999996</v>
      </c>
      <c r="E155" s="483">
        <v>2655.5948880635515</v>
      </c>
      <c r="F155" s="483">
        <f t="shared" si="49"/>
        <v>7722204.375</v>
      </c>
      <c r="G155" s="483">
        <v>1958</v>
      </c>
      <c r="H155" s="483">
        <f t="shared" si="50"/>
        <v>5693668.1999999993</v>
      </c>
      <c r="I155" s="587">
        <f t="shared" si="51"/>
        <v>13415872.574999999</v>
      </c>
      <c r="J155" s="793">
        <v>1500</v>
      </c>
      <c r="K155" s="829">
        <v>2655.5948880635515</v>
      </c>
      <c r="L155" s="830">
        <f t="shared" si="52"/>
        <v>3983392.3320953273</v>
      </c>
      <c r="M155" s="829">
        <v>1958</v>
      </c>
      <c r="N155" s="830">
        <f t="shared" si="53"/>
        <v>2937000</v>
      </c>
      <c r="O155" s="804">
        <f t="shared" si="54"/>
        <v>6920392.3320953269</v>
      </c>
      <c r="P155" s="638">
        <f t="shared" si="35"/>
        <v>4.8880635513341986E-3</v>
      </c>
      <c r="Q155" s="512">
        <f t="shared" si="36"/>
        <v>0</v>
      </c>
      <c r="R155" s="637">
        <f t="shared" si="55"/>
        <v>14.214000000618398</v>
      </c>
      <c r="S155" s="638">
        <v>1499</v>
      </c>
      <c r="T155" s="525">
        <v>2655.59</v>
      </c>
      <c r="U155" s="525">
        <f t="shared" si="56"/>
        <v>3980729.41</v>
      </c>
      <c r="V155" s="525">
        <v>1958</v>
      </c>
      <c r="W155" s="525">
        <f t="shared" si="57"/>
        <v>2935042</v>
      </c>
      <c r="X155" s="668">
        <f t="shared" si="58"/>
        <v>6915771.4100000001</v>
      </c>
      <c r="Y155" s="638">
        <v>1300</v>
      </c>
      <c r="Z155" s="525">
        <v>2655.59</v>
      </c>
      <c r="AA155" s="525">
        <f t="shared" si="59"/>
        <v>3452267</v>
      </c>
      <c r="AB155" s="525">
        <v>1958</v>
      </c>
      <c r="AC155" s="525">
        <f t="shared" si="60"/>
        <v>2545400</v>
      </c>
      <c r="AD155" s="668">
        <f t="shared" si="61"/>
        <v>5997667</v>
      </c>
      <c r="AE155" s="740">
        <f t="shared" si="30"/>
        <v>108.89999999999964</v>
      </c>
      <c r="AF155" s="761">
        <v>2655.5948880635515</v>
      </c>
      <c r="AG155" s="761">
        <f t="shared" si="62"/>
        <v>289194.28331011976</v>
      </c>
      <c r="AH155" s="761">
        <v>1958</v>
      </c>
      <c r="AI155" s="761">
        <f t="shared" si="63"/>
        <v>213226.19999999928</v>
      </c>
      <c r="AJ155" s="744">
        <f t="shared" si="64"/>
        <v>502420.48331011902</v>
      </c>
      <c r="AK155" s="494"/>
    </row>
    <row r="156" spans="1:37" s="494" customFormat="1" ht="17.45" customHeight="1" x14ac:dyDescent="0.25">
      <c r="A156" s="959" t="s">
        <v>729</v>
      </c>
      <c r="B156" s="508" t="s">
        <v>277</v>
      </c>
      <c r="C156" s="572" t="s">
        <v>31</v>
      </c>
      <c r="D156" s="597">
        <v>8</v>
      </c>
      <c r="E156" s="483">
        <v>11973.056124999999</v>
      </c>
      <c r="F156" s="483">
        <f t="shared" si="49"/>
        <v>95784.448999999993</v>
      </c>
      <c r="G156" s="483">
        <v>32008.274999999998</v>
      </c>
      <c r="H156" s="483">
        <f t="shared" si="50"/>
        <v>256066.19999999998</v>
      </c>
      <c r="I156" s="587">
        <f t="shared" si="51"/>
        <v>351850.64899999998</v>
      </c>
      <c r="J156" s="793"/>
      <c r="K156" s="829">
        <v>11973.056124999999</v>
      </c>
      <c r="L156" s="830">
        <f t="shared" si="52"/>
        <v>0</v>
      </c>
      <c r="M156" s="829">
        <v>32008.274999999998</v>
      </c>
      <c r="N156" s="830">
        <f t="shared" si="53"/>
        <v>0</v>
      </c>
      <c r="O156" s="804">
        <f t="shared" si="54"/>
        <v>0</v>
      </c>
      <c r="P156" s="638">
        <f t="shared" si="35"/>
        <v>0</v>
      </c>
      <c r="Q156" s="512">
        <f t="shared" si="36"/>
        <v>0</v>
      </c>
      <c r="R156" s="637">
        <f t="shared" si="55"/>
        <v>0</v>
      </c>
      <c r="S156" s="638"/>
      <c r="T156" s="526">
        <v>11973.056124999999</v>
      </c>
      <c r="U156" s="526">
        <f t="shared" si="56"/>
        <v>0</v>
      </c>
      <c r="V156" s="526">
        <v>32008.274999999998</v>
      </c>
      <c r="W156" s="526">
        <f t="shared" si="57"/>
        <v>0</v>
      </c>
      <c r="X156" s="670">
        <f t="shared" si="58"/>
        <v>0</v>
      </c>
      <c r="Y156" s="638"/>
      <c r="Z156" s="525">
        <v>11973.056124999999</v>
      </c>
      <c r="AA156" s="525">
        <f t="shared" si="59"/>
        <v>0</v>
      </c>
      <c r="AB156" s="525">
        <v>32008.274999999998</v>
      </c>
      <c r="AC156" s="525">
        <f t="shared" si="60"/>
        <v>0</v>
      </c>
      <c r="AD156" s="668">
        <f t="shared" si="61"/>
        <v>0</v>
      </c>
      <c r="AE156" s="740">
        <f t="shared" si="30"/>
        <v>8</v>
      </c>
      <c r="AF156" s="762">
        <v>11973.056124999999</v>
      </c>
      <c r="AG156" s="762">
        <f t="shared" si="62"/>
        <v>95784.448999999993</v>
      </c>
      <c r="AH156" s="762">
        <v>32008.274999999998</v>
      </c>
      <c r="AI156" s="762">
        <f t="shared" si="63"/>
        <v>256066.19999999998</v>
      </c>
      <c r="AJ156" s="748">
        <f t="shared" si="64"/>
        <v>351850.64899999998</v>
      </c>
    </row>
    <row r="157" spans="1:37" s="496" customFormat="1" ht="17.45" customHeight="1" x14ac:dyDescent="0.25">
      <c r="A157" s="959" t="s">
        <v>730</v>
      </c>
      <c r="B157" s="508" t="s">
        <v>278</v>
      </c>
      <c r="C157" s="572" t="s">
        <v>224</v>
      </c>
      <c r="D157" s="597">
        <v>12</v>
      </c>
      <c r="E157" s="483">
        <v>637410.63</v>
      </c>
      <c r="F157" s="483">
        <f t="shared" si="49"/>
        <v>7648927.5600000005</v>
      </c>
      <c r="G157" s="483">
        <v>2625837.9000000004</v>
      </c>
      <c r="H157" s="483">
        <f t="shared" si="50"/>
        <v>31510054.800000004</v>
      </c>
      <c r="I157" s="587">
        <f t="shared" si="51"/>
        <v>39158982.360000007</v>
      </c>
      <c r="J157" s="793">
        <v>10</v>
      </c>
      <c r="K157" s="829">
        <v>637410.63</v>
      </c>
      <c r="L157" s="830">
        <f t="shared" si="52"/>
        <v>6374106.2999999998</v>
      </c>
      <c r="M157" s="829">
        <v>2625837.9000000004</v>
      </c>
      <c r="N157" s="830">
        <f t="shared" si="53"/>
        <v>26258379.000000004</v>
      </c>
      <c r="O157" s="804">
        <f t="shared" si="54"/>
        <v>32632485.300000004</v>
      </c>
      <c r="P157" s="638">
        <f t="shared" si="35"/>
        <v>0</v>
      </c>
      <c r="Q157" s="512">
        <f t="shared" si="36"/>
        <v>0</v>
      </c>
      <c r="R157" s="637">
        <f t="shared" si="55"/>
        <v>0</v>
      </c>
      <c r="S157" s="638">
        <v>10</v>
      </c>
      <c r="T157" s="525">
        <v>637410.63</v>
      </c>
      <c r="U157" s="525">
        <f t="shared" si="56"/>
        <v>6374106.2999999998</v>
      </c>
      <c r="V157" s="525">
        <v>2625837.9</v>
      </c>
      <c r="W157" s="525">
        <f t="shared" si="57"/>
        <v>26258379</v>
      </c>
      <c r="X157" s="668">
        <f t="shared" si="58"/>
        <v>32632485.300000001</v>
      </c>
      <c r="Y157" s="638">
        <v>2</v>
      </c>
      <c r="Z157" s="525">
        <v>637410.63</v>
      </c>
      <c r="AA157" s="525">
        <f t="shared" si="59"/>
        <v>1274821.26</v>
      </c>
      <c r="AB157" s="525">
        <v>2625837.9</v>
      </c>
      <c r="AC157" s="525">
        <f t="shared" si="60"/>
        <v>5251675.8</v>
      </c>
      <c r="AD157" s="668">
        <f t="shared" si="61"/>
        <v>6526497.0599999996</v>
      </c>
      <c r="AE157" s="740">
        <f t="shared" si="30"/>
        <v>0</v>
      </c>
      <c r="AF157" s="761">
        <v>637410.63</v>
      </c>
      <c r="AG157" s="761">
        <f t="shared" si="62"/>
        <v>0</v>
      </c>
      <c r="AH157" s="761">
        <v>2625837.9000000004</v>
      </c>
      <c r="AI157" s="761">
        <f t="shared" si="63"/>
        <v>0</v>
      </c>
      <c r="AJ157" s="744">
        <f t="shared" si="64"/>
        <v>0</v>
      </c>
      <c r="AK157" s="494"/>
    </row>
    <row r="158" spans="1:37" s="494" customFormat="1" ht="17.45" customHeight="1" x14ac:dyDescent="0.25">
      <c r="A158" s="959" t="s">
        <v>731</v>
      </c>
      <c r="B158" s="508" t="s">
        <v>279</v>
      </c>
      <c r="C158" s="572" t="s">
        <v>31</v>
      </c>
      <c r="D158" s="597">
        <v>24</v>
      </c>
      <c r="E158" s="483">
        <v>8305.7144000000008</v>
      </c>
      <c r="F158" s="483">
        <f t="shared" si="49"/>
        <v>199337.14560000002</v>
      </c>
      <c r="G158" s="483">
        <v>20103.2</v>
      </c>
      <c r="H158" s="483">
        <f t="shared" si="50"/>
        <v>482476.80000000005</v>
      </c>
      <c r="I158" s="587">
        <f t="shared" si="51"/>
        <v>681813.94560000009</v>
      </c>
      <c r="J158" s="793"/>
      <c r="K158" s="829">
        <v>8305.7144000000008</v>
      </c>
      <c r="L158" s="830">
        <f t="shared" si="52"/>
        <v>0</v>
      </c>
      <c r="M158" s="829">
        <v>20103.2</v>
      </c>
      <c r="N158" s="830">
        <f t="shared" si="53"/>
        <v>0</v>
      </c>
      <c r="O158" s="804">
        <f t="shared" si="54"/>
        <v>0</v>
      </c>
      <c r="P158" s="638">
        <f t="shared" si="35"/>
        <v>0</v>
      </c>
      <c r="Q158" s="512">
        <f t="shared" si="36"/>
        <v>0</v>
      </c>
      <c r="R158" s="637">
        <f t="shared" si="55"/>
        <v>0</v>
      </c>
      <c r="S158" s="638"/>
      <c r="T158" s="526">
        <v>8305.7144000000008</v>
      </c>
      <c r="U158" s="526">
        <f t="shared" si="56"/>
        <v>0</v>
      </c>
      <c r="V158" s="526">
        <v>20103.2</v>
      </c>
      <c r="W158" s="526">
        <f t="shared" si="57"/>
        <v>0</v>
      </c>
      <c r="X158" s="670">
        <f t="shared" si="58"/>
        <v>0</v>
      </c>
      <c r="Y158" s="638"/>
      <c r="Z158" s="525">
        <v>8305.7144000000008</v>
      </c>
      <c r="AA158" s="525">
        <f t="shared" si="59"/>
        <v>0</v>
      </c>
      <c r="AB158" s="525">
        <v>20103.2</v>
      </c>
      <c r="AC158" s="525">
        <f t="shared" si="60"/>
        <v>0</v>
      </c>
      <c r="AD158" s="668">
        <f t="shared" si="61"/>
        <v>0</v>
      </c>
      <c r="AE158" s="740">
        <f t="shared" si="30"/>
        <v>24</v>
      </c>
      <c r="AF158" s="762">
        <v>8305.7144000000008</v>
      </c>
      <c r="AG158" s="762">
        <f t="shared" si="62"/>
        <v>199337.14560000002</v>
      </c>
      <c r="AH158" s="762">
        <v>20103.2</v>
      </c>
      <c r="AI158" s="762">
        <f t="shared" si="63"/>
        <v>482476.80000000005</v>
      </c>
      <c r="AJ158" s="748">
        <f t="shared" si="64"/>
        <v>681813.94560000009</v>
      </c>
    </row>
    <row r="159" spans="1:37" s="494" customFormat="1" ht="17.45" customHeight="1" x14ac:dyDescent="0.25">
      <c r="A159" s="959" t="s">
        <v>732</v>
      </c>
      <c r="B159" s="508" t="s">
        <v>276</v>
      </c>
      <c r="C159" s="572" t="s">
        <v>153</v>
      </c>
      <c r="D159" s="597">
        <v>564.5</v>
      </c>
      <c r="E159" s="483">
        <v>3758</v>
      </c>
      <c r="F159" s="483">
        <f t="shared" si="49"/>
        <v>2121391</v>
      </c>
      <c r="G159" s="483">
        <v>1100</v>
      </c>
      <c r="H159" s="483">
        <f t="shared" si="50"/>
        <v>620950</v>
      </c>
      <c r="I159" s="587">
        <f t="shared" si="51"/>
        <v>2742341</v>
      </c>
      <c r="J159" s="793"/>
      <c r="K159" s="829">
        <v>3758</v>
      </c>
      <c r="L159" s="830">
        <f t="shared" si="52"/>
        <v>0</v>
      </c>
      <c r="M159" s="829">
        <v>1100</v>
      </c>
      <c r="N159" s="830">
        <f t="shared" si="53"/>
        <v>0</v>
      </c>
      <c r="O159" s="804">
        <f t="shared" si="54"/>
        <v>0</v>
      </c>
      <c r="P159" s="638">
        <f t="shared" si="35"/>
        <v>0</v>
      </c>
      <c r="Q159" s="512">
        <f t="shared" si="36"/>
        <v>0</v>
      </c>
      <c r="R159" s="637">
        <f t="shared" si="55"/>
        <v>0</v>
      </c>
      <c r="S159" s="638"/>
      <c r="T159" s="526">
        <v>3758</v>
      </c>
      <c r="U159" s="526">
        <f t="shared" si="56"/>
        <v>0</v>
      </c>
      <c r="V159" s="526">
        <v>1100</v>
      </c>
      <c r="W159" s="526">
        <f t="shared" si="57"/>
        <v>0</v>
      </c>
      <c r="X159" s="670">
        <f t="shared" si="58"/>
        <v>0</v>
      </c>
      <c r="Y159" s="638">
        <v>500</v>
      </c>
      <c r="Z159" s="525">
        <v>3758</v>
      </c>
      <c r="AA159" s="525">
        <f t="shared" si="59"/>
        <v>1879000</v>
      </c>
      <c r="AB159" s="525">
        <v>1100</v>
      </c>
      <c r="AC159" s="525">
        <f t="shared" si="60"/>
        <v>550000</v>
      </c>
      <c r="AD159" s="668">
        <f t="shared" si="61"/>
        <v>2429000</v>
      </c>
      <c r="AE159" s="740">
        <f t="shared" si="30"/>
        <v>64.5</v>
      </c>
      <c r="AF159" s="762">
        <v>3758</v>
      </c>
      <c r="AG159" s="762">
        <f t="shared" si="62"/>
        <v>242391</v>
      </c>
      <c r="AH159" s="762">
        <v>1100</v>
      </c>
      <c r="AI159" s="762">
        <f t="shared" si="63"/>
        <v>70950</v>
      </c>
      <c r="AJ159" s="748">
        <f t="shared" si="64"/>
        <v>313341</v>
      </c>
    </row>
    <row r="160" spans="1:37" s="494" customFormat="1" ht="17.45" customHeight="1" x14ac:dyDescent="0.25">
      <c r="A160" s="959" t="s">
        <v>733</v>
      </c>
      <c r="B160" s="508" t="s">
        <v>280</v>
      </c>
      <c r="C160" s="572" t="s">
        <v>224</v>
      </c>
      <c r="D160" s="597">
        <v>16</v>
      </c>
      <c r="E160" s="483">
        <v>46198.46</v>
      </c>
      <c r="F160" s="483">
        <f t="shared" si="49"/>
        <v>739175.36</v>
      </c>
      <c r="G160" s="483">
        <v>372209.49577500008</v>
      </c>
      <c r="H160" s="483">
        <f t="shared" si="50"/>
        <v>5955351.9324000012</v>
      </c>
      <c r="I160" s="587">
        <f t="shared" si="51"/>
        <v>6694527.2924000015</v>
      </c>
      <c r="J160" s="793"/>
      <c r="K160" s="829">
        <v>46198.46</v>
      </c>
      <c r="L160" s="830">
        <f t="shared" si="52"/>
        <v>0</v>
      </c>
      <c r="M160" s="829">
        <v>372209.49577500008</v>
      </c>
      <c r="N160" s="830">
        <f t="shared" si="53"/>
        <v>0</v>
      </c>
      <c r="O160" s="804">
        <f t="shared" si="54"/>
        <v>0</v>
      </c>
      <c r="P160" s="638">
        <f t="shared" si="35"/>
        <v>0</v>
      </c>
      <c r="Q160" s="512">
        <f t="shared" si="36"/>
        <v>0</v>
      </c>
      <c r="R160" s="637">
        <f t="shared" si="55"/>
        <v>0</v>
      </c>
      <c r="S160" s="638"/>
      <c r="T160" s="526">
        <v>46198.46</v>
      </c>
      <c r="U160" s="526">
        <f t="shared" si="56"/>
        <v>0</v>
      </c>
      <c r="V160" s="526">
        <v>372209.49577500008</v>
      </c>
      <c r="W160" s="526">
        <f t="shared" si="57"/>
        <v>0</v>
      </c>
      <c r="X160" s="670">
        <f t="shared" si="58"/>
        <v>0</v>
      </c>
      <c r="Y160" s="638"/>
      <c r="Z160" s="525">
        <v>46198.46</v>
      </c>
      <c r="AA160" s="525">
        <f t="shared" si="59"/>
        <v>0</v>
      </c>
      <c r="AB160" s="525">
        <v>372209.49577500008</v>
      </c>
      <c r="AC160" s="525">
        <f t="shared" si="60"/>
        <v>0</v>
      </c>
      <c r="AD160" s="668">
        <f t="shared" si="61"/>
        <v>0</v>
      </c>
      <c r="AE160" s="740">
        <f t="shared" si="30"/>
        <v>16</v>
      </c>
      <c r="AF160" s="762">
        <v>46198.46</v>
      </c>
      <c r="AG160" s="762">
        <f t="shared" si="62"/>
        <v>739175.36</v>
      </c>
      <c r="AH160" s="762">
        <v>372209.49577500008</v>
      </c>
      <c r="AI160" s="762">
        <f t="shared" si="63"/>
        <v>5955351.9324000012</v>
      </c>
      <c r="AJ160" s="748">
        <f t="shared" si="64"/>
        <v>6694527.2924000015</v>
      </c>
    </row>
    <row r="161" spans="1:36" s="494" customFormat="1" ht="17.45" customHeight="1" x14ac:dyDescent="0.25">
      <c r="A161" s="960"/>
      <c r="B161" s="507" t="s">
        <v>282</v>
      </c>
      <c r="C161" s="573" t="s">
        <v>31</v>
      </c>
      <c r="D161" s="702">
        <v>4</v>
      </c>
      <c r="E161" s="466">
        <v>46198.46</v>
      </c>
      <c r="F161" s="466">
        <f t="shared" si="49"/>
        <v>184793.84</v>
      </c>
      <c r="G161" s="466">
        <v>191555</v>
      </c>
      <c r="H161" s="466">
        <f t="shared" si="50"/>
        <v>766220</v>
      </c>
      <c r="I161" s="587">
        <f t="shared" si="51"/>
        <v>951013.84</v>
      </c>
      <c r="J161" s="793"/>
      <c r="K161" s="799">
        <v>46198.46</v>
      </c>
      <c r="L161" s="800">
        <f t="shared" si="52"/>
        <v>0</v>
      </c>
      <c r="M161" s="799">
        <v>191555</v>
      </c>
      <c r="N161" s="800">
        <f t="shared" si="53"/>
        <v>0</v>
      </c>
      <c r="O161" s="804">
        <f t="shared" si="54"/>
        <v>0</v>
      </c>
      <c r="P161" s="638">
        <f t="shared" si="35"/>
        <v>0</v>
      </c>
      <c r="Q161" s="512">
        <f t="shared" si="36"/>
        <v>0</v>
      </c>
      <c r="R161" s="637">
        <f t="shared" si="55"/>
        <v>0</v>
      </c>
      <c r="S161" s="638"/>
      <c r="T161" s="519">
        <v>46198.46</v>
      </c>
      <c r="U161" s="519">
        <f t="shared" si="56"/>
        <v>0</v>
      </c>
      <c r="V161" s="519">
        <v>191555</v>
      </c>
      <c r="W161" s="519">
        <f t="shared" si="57"/>
        <v>0</v>
      </c>
      <c r="X161" s="670">
        <f t="shared" si="58"/>
        <v>0</v>
      </c>
      <c r="Y161" s="638"/>
      <c r="Z161" s="512">
        <v>46198.46</v>
      </c>
      <c r="AA161" s="512">
        <f t="shared" si="59"/>
        <v>0</v>
      </c>
      <c r="AB161" s="512">
        <v>191555</v>
      </c>
      <c r="AC161" s="512">
        <f t="shared" si="60"/>
        <v>0</v>
      </c>
      <c r="AD161" s="668">
        <f t="shared" si="61"/>
        <v>0</v>
      </c>
      <c r="AE161" s="740">
        <f t="shared" ref="AE161:AE224" si="65">D161-S161-Y161</f>
        <v>4</v>
      </c>
      <c r="AF161" s="747">
        <v>46198.46</v>
      </c>
      <c r="AG161" s="747">
        <f t="shared" si="62"/>
        <v>184793.84</v>
      </c>
      <c r="AH161" s="747">
        <v>191555</v>
      </c>
      <c r="AI161" s="747">
        <f t="shared" si="63"/>
        <v>766220</v>
      </c>
      <c r="AJ161" s="748">
        <f t="shared" si="64"/>
        <v>951013.84</v>
      </c>
    </row>
    <row r="162" spans="1:36" s="494" customFormat="1" ht="17.45" customHeight="1" x14ac:dyDescent="0.25">
      <c r="A162" s="960"/>
      <c r="B162" s="507" t="s">
        <v>283</v>
      </c>
      <c r="C162" s="573" t="s">
        <v>31</v>
      </c>
      <c r="D162" s="702">
        <v>12</v>
      </c>
      <c r="E162" s="466">
        <v>46198.46</v>
      </c>
      <c r="F162" s="466">
        <f t="shared" si="49"/>
        <v>554381.52</v>
      </c>
      <c r="G162" s="466">
        <v>229879</v>
      </c>
      <c r="H162" s="466">
        <f t="shared" si="50"/>
        <v>2758548</v>
      </c>
      <c r="I162" s="587">
        <f t="shared" si="51"/>
        <v>3312929.52</v>
      </c>
      <c r="J162" s="793"/>
      <c r="K162" s="799">
        <v>46198.46</v>
      </c>
      <c r="L162" s="800">
        <f t="shared" si="52"/>
        <v>0</v>
      </c>
      <c r="M162" s="799">
        <v>229879</v>
      </c>
      <c r="N162" s="800">
        <f t="shared" si="53"/>
        <v>0</v>
      </c>
      <c r="O162" s="804">
        <f t="shared" si="54"/>
        <v>0</v>
      </c>
      <c r="P162" s="638">
        <f t="shared" si="35"/>
        <v>0</v>
      </c>
      <c r="Q162" s="512">
        <f t="shared" si="36"/>
        <v>0</v>
      </c>
      <c r="R162" s="637">
        <f t="shared" si="55"/>
        <v>0</v>
      </c>
      <c r="S162" s="638"/>
      <c r="T162" s="519">
        <v>46198.46</v>
      </c>
      <c r="U162" s="519">
        <f t="shared" si="56"/>
        <v>0</v>
      </c>
      <c r="V162" s="519">
        <v>229879</v>
      </c>
      <c r="W162" s="519">
        <f t="shared" si="57"/>
        <v>0</v>
      </c>
      <c r="X162" s="670">
        <f t="shared" si="58"/>
        <v>0</v>
      </c>
      <c r="Y162" s="638"/>
      <c r="Z162" s="512">
        <v>46198.46</v>
      </c>
      <c r="AA162" s="512">
        <f t="shared" si="59"/>
        <v>0</v>
      </c>
      <c r="AB162" s="512">
        <v>229879</v>
      </c>
      <c r="AC162" s="512">
        <f t="shared" si="60"/>
        <v>0</v>
      </c>
      <c r="AD162" s="668">
        <f t="shared" si="61"/>
        <v>0</v>
      </c>
      <c r="AE162" s="740">
        <f t="shared" si="65"/>
        <v>12</v>
      </c>
      <c r="AF162" s="747">
        <v>46198.46</v>
      </c>
      <c r="AG162" s="747">
        <f t="shared" si="62"/>
        <v>554381.52</v>
      </c>
      <c r="AH162" s="747">
        <v>229879</v>
      </c>
      <c r="AI162" s="747">
        <f t="shared" si="63"/>
        <v>2758548</v>
      </c>
      <c r="AJ162" s="748">
        <f t="shared" si="64"/>
        <v>3312929.52</v>
      </c>
    </row>
    <row r="163" spans="1:36" s="494" customFormat="1" ht="17.45" customHeight="1" x14ac:dyDescent="0.25">
      <c r="A163" s="959" t="s">
        <v>734</v>
      </c>
      <c r="B163" s="431" t="s">
        <v>284</v>
      </c>
      <c r="C163" s="574" t="s">
        <v>213</v>
      </c>
      <c r="D163" s="597">
        <v>166</v>
      </c>
      <c r="E163" s="483">
        <v>2887.5240963855426</v>
      </c>
      <c r="F163" s="483">
        <f t="shared" si="49"/>
        <v>479329.00000000006</v>
      </c>
      <c r="G163" s="483">
        <v>4676.726506024097</v>
      </c>
      <c r="H163" s="483">
        <f t="shared" si="50"/>
        <v>776336.60000000009</v>
      </c>
      <c r="I163" s="587">
        <f t="shared" si="51"/>
        <v>1255665.6000000001</v>
      </c>
      <c r="J163" s="793"/>
      <c r="K163" s="829">
        <v>2887.5240963855426</v>
      </c>
      <c r="L163" s="830">
        <f t="shared" si="52"/>
        <v>0</v>
      </c>
      <c r="M163" s="829">
        <v>4676.726506024097</v>
      </c>
      <c r="N163" s="830">
        <f t="shared" si="53"/>
        <v>0</v>
      </c>
      <c r="O163" s="804">
        <f t="shared" si="54"/>
        <v>0</v>
      </c>
      <c r="P163" s="638">
        <f t="shared" ref="P163:P226" si="66">K163-T163</f>
        <v>0</v>
      </c>
      <c r="Q163" s="512">
        <f t="shared" ref="Q163:Q226" si="67">M163-V163</f>
        <v>0</v>
      </c>
      <c r="R163" s="637">
        <f t="shared" si="55"/>
        <v>0</v>
      </c>
      <c r="S163" s="638"/>
      <c r="T163" s="526">
        <v>2887.5240963855426</v>
      </c>
      <c r="U163" s="526">
        <f t="shared" si="56"/>
        <v>0</v>
      </c>
      <c r="V163" s="526">
        <v>4676.726506024097</v>
      </c>
      <c r="W163" s="526">
        <f t="shared" si="57"/>
        <v>0</v>
      </c>
      <c r="X163" s="670">
        <f t="shared" si="58"/>
        <v>0</v>
      </c>
      <c r="Y163" s="638"/>
      <c r="Z163" s="525">
        <v>2887.5240963855426</v>
      </c>
      <c r="AA163" s="525">
        <f t="shared" si="59"/>
        <v>0</v>
      </c>
      <c r="AB163" s="525">
        <v>4676.726506024097</v>
      </c>
      <c r="AC163" s="525">
        <f t="shared" si="60"/>
        <v>0</v>
      </c>
      <c r="AD163" s="668">
        <f t="shared" si="61"/>
        <v>0</v>
      </c>
      <c r="AE163" s="740">
        <f t="shared" si="65"/>
        <v>166</v>
      </c>
      <c r="AF163" s="762">
        <v>2887.5240963855426</v>
      </c>
      <c r="AG163" s="762">
        <f t="shared" si="62"/>
        <v>479329.00000000006</v>
      </c>
      <c r="AH163" s="762">
        <v>4676.726506024097</v>
      </c>
      <c r="AI163" s="762">
        <f t="shared" si="63"/>
        <v>776336.60000000009</v>
      </c>
      <c r="AJ163" s="748">
        <f t="shared" si="64"/>
        <v>1255665.6000000001</v>
      </c>
    </row>
    <row r="164" spans="1:36" s="494" customFormat="1" ht="17.45" customHeight="1" x14ac:dyDescent="0.25">
      <c r="A164" s="959" t="s">
        <v>735</v>
      </c>
      <c r="B164" s="431" t="s">
        <v>285</v>
      </c>
      <c r="C164" s="574" t="s">
        <v>224</v>
      </c>
      <c r="D164" s="597">
        <v>1</v>
      </c>
      <c r="E164" s="483">
        <v>1432280.25</v>
      </c>
      <c r="F164" s="483">
        <f t="shared" si="49"/>
        <v>1432280.25</v>
      </c>
      <c r="G164" s="483">
        <v>1392400.5</v>
      </c>
      <c r="H164" s="483">
        <f t="shared" si="50"/>
        <v>1392400.5</v>
      </c>
      <c r="I164" s="587">
        <f t="shared" si="51"/>
        <v>2824680.75</v>
      </c>
      <c r="J164" s="793"/>
      <c r="K164" s="829">
        <v>1432280.25</v>
      </c>
      <c r="L164" s="830">
        <f t="shared" si="52"/>
        <v>0</v>
      </c>
      <c r="M164" s="829">
        <v>1392400.5</v>
      </c>
      <c r="N164" s="830">
        <f t="shared" si="53"/>
        <v>0</v>
      </c>
      <c r="O164" s="804">
        <f t="shared" si="54"/>
        <v>0</v>
      </c>
      <c r="P164" s="638">
        <f t="shared" si="66"/>
        <v>0</v>
      </c>
      <c r="Q164" s="512">
        <f t="shared" si="67"/>
        <v>0</v>
      </c>
      <c r="R164" s="637">
        <f t="shared" si="55"/>
        <v>0</v>
      </c>
      <c r="S164" s="638"/>
      <c r="T164" s="526">
        <v>1432280.25</v>
      </c>
      <c r="U164" s="526">
        <f t="shared" si="56"/>
        <v>0</v>
      </c>
      <c r="V164" s="526">
        <v>1392400.5</v>
      </c>
      <c r="W164" s="526">
        <f t="shared" si="57"/>
        <v>0</v>
      </c>
      <c r="X164" s="670">
        <f t="shared" si="58"/>
        <v>0</v>
      </c>
      <c r="Y164" s="638"/>
      <c r="Z164" s="525">
        <v>1432280.25</v>
      </c>
      <c r="AA164" s="525">
        <f t="shared" si="59"/>
        <v>0</v>
      </c>
      <c r="AB164" s="525">
        <v>1392400.5</v>
      </c>
      <c r="AC164" s="525">
        <f t="shared" si="60"/>
        <v>0</v>
      </c>
      <c r="AD164" s="668">
        <f t="shared" si="61"/>
        <v>0</v>
      </c>
      <c r="AE164" s="740">
        <f t="shared" si="65"/>
        <v>1</v>
      </c>
      <c r="AF164" s="762">
        <v>1432280.25</v>
      </c>
      <c r="AG164" s="762">
        <f t="shared" si="62"/>
        <v>1432280.25</v>
      </c>
      <c r="AH164" s="762">
        <v>1392400.5</v>
      </c>
      <c r="AI164" s="762">
        <f t="shared" si="63"/>
        <v>1392400.5</v>
      </c>
      <c r="AJ164" s="748">
        <f t="shared" si="64"/>
        <v>2824680.75</v>
      </c>
    </row>
    <row r="165" spans="1:36" s="494" customFormat="1" ht="17.45" customHeight="1" x14ac:dyDescent="0.25">
      <c r="A165" s="959" t="s">
        <v>736</v>
      </c>
      <c r="B165" s="431" t="s">
        <v>286</v>
      </c>
      <c r="C165" s="574" t="s">
        <v>224</v>
      </c>
      <c r="D165" s="597">
        <v>1</v>
      </c>
      <c r="E165" s="483">
        <v>1228500</v>
      </c>
      <c r="F165" s="483">
        <f t="shared" si="49"/>
        <v>1228500</v>
      </c>
      <c r="G165" s="483">
        <v>0</v>
      </c>
      <c r="H165" s="483">
        <f t="shared" si="50"/>
        <v>0</v>
      </c>
      <c r="I165" s="587">
        <f t="shared" si="51"/>
        <v>1228500</v>
      </c>
      <c r="J165" s="793"/>
      <c r="K165" s="829">
        <v>1228500</v>
      </c>
      <c r="L165" s="830">
        <f t="shared" si="52"/>
        <v>0</v>
      </c>
      <c r="M165" s="829">
        <v>0</v>
      </c>
      <c r="N165" s="830">
        <f t="shared" si="53"/>
        <v>0</v>
      </c>
      <c r="O165" s="804">
        <f t="shared" si="54"/>
        <v>0</v>
      </c>
      <c r="P165" s="638">
        <f t="shared" si="66"/>
        <v>0</v>
      </c>
      <c r="Q165" s="512">
        <f t="shared" si="67"/>
        <v>0</v>
      </c>
      <c r="R165" s="637">
        <f t="shared" si="55"/>
        <v>0</v>
      </c>
      <c r="S165" s="638"/>
      <c r="T165" s="526">
        <v>1228500</v>
      </c>
      <c r="U165" s="526">
        <f t="shared" si="56"/>
        <v>0</v>
      </c>
      <c r="V165" s="526">
        <v>0</v>
      </c>
      <c r="W165" s="526">
        <f t="shared" si="57"/>
        <v>0</v>
      </c>
      <c r="X165" s="670">
        <f t="shared" si="58"/>
        <v>0</v>
      </c>
      <c r="Y165" s="638"/>
      <c r="Z165" s="525">
        <v>1228500</v>
      </c>
      <c r="AA165" s="525">
        <f t="shared" si="59"/>
        <v>0</v>
      </c>
      <c r="AB165" s="525">
        <v>0</v>
      </c>
      <c r="AC165" s="525">
        <f t="shared" si="60"/>
        <v>0</v>
      </c>
      <c r="AD165" s="668">
        <f t="shared" si="61"/>
        <v>0</v>
      </c>
      <c r="AE165" s="740">
        <f t="shared" si="65"/>
        <v>1</v>
      </c>
      <c r="AF165" s="762">
        <v>1228500</v>
      </c>
      <c r="AG165" s="762">
        <f t="shared" si="62"/>
        <v>1228500</v>
      </c>
      <c r="AH165" s="762">
        <v>0</v>
      </c>
      <c r="AI165" s="762">
        <f t="shared" si="63"/>
        <v>0</v>
      </c>
      <c r="AJ165" s="748">
        <f t="shared" si="64"/>
        <v>1228500</v>
      </c>
    </row>
    <row r="166" spans="1:36" s="403" customFormat="1" ht="17.45" customHeight="1" x14ac:dyDescent="0.25">
      <c r="A166" s="961" t="s">
        <v>287</v>
      </c>
      <c r="B166" s="695" t="s">
        <v>288</v>
      </c>
      <c r="C166" s="696"/>
      <c r="D166" s="700"/>
      <c r="E166" s="421"/>
      <c r="F166" s="421">
        <f>SUM(F167:F187)</f>
        <v>4413698.76</v>
      </c>
      <c r="G166" s="421"/>
      <c r="H166" s="421">
        <f>SUM(H167:H187)</f>
        <v>5088361.2729999991</v>
      </c>
      <c r="I166" s="584">
        <f>SUM(I167:I187)</f>
        <v>9502060.0330000017</v>
      </c>
      <c r="J166" s="793"/>
      <c r="K166" s="794"/>
      <c r="L166" s="803">
        <f>SUM(L167:L187)</f>
        <v>0</v>
      </c>
      <c r="M166" s="794"/>
      <c r="N166" s="803">
        <f>SUM(N167:N187)</f>
        <v>0</v>
      </c>
      <c r="O166" s="796">
        <f>SUM(O167:O187)</f>
        <v>0</v>
      </c>
      <c r="P166" s="638">
        <f t="shared" si="66"/>
        <v>0</v>
      </c>
      <c r="Q166" s="512">
        <f t="shared" si="67"/>
        <v>0</v>
      </c>
      <c r="R166" s="637">
        <f t="shared" si="55"/>
        <v>0</v>
      </c>
      <c r="S166" s="638"/>
      <c r="T166" s="518"/>
      <c r="U166" s="518">
        <f>SUM(U167:U187)</f>
        <v>0</v>
      </c>
      <c r="V166" s="518"/>
      <c r="W166" s="518">
        <f>SUM(W167:W187)</f>
        <v>0</v>
      </c>
      <c r="X166" s="669">
        <f>SUM(X167:X187)</f>
        <v>0</v>
      </c>
      <c r="Y166" s="638"/>
      <c r="Z166" s="513"/>
      <c r="AA166" s="513">
        <f>SUM(AA167:AA187)</f>
        <v>0</v>
      </c>
      <c r="AB166" s="513"/>
      <c r="AC166" s="513">
        <f>SUM(AC167:AC187)</f>
        <v>0</v>
      </c>
      <c r="AD166" s="667">
        <f>SUM(AD167:AD187)</f>
        <v>0</v>
      </c>
      <c r="AE166" s="740">
        <f t="shared" si="65"/>
        <v>0</v>
      </c>
      <c r="AF166" s="745"/>
      <c r="AG166" s="745">
        <f>SUM(AG167:AG187)</f>
        <v>4413698.76</v>
      </c>
      <c r="AH166" s="745"/>
      <c r="AI166" s="745">
        <f>SUM(AI167:AI187)</f>
        <v>5088361.2729999991</v>
      </c>
      <c r="AJ166" s="746">
        <f>SUM(AJ167:AJ187)</f>
        <v>9502060.0330000017</v>
      </c>
    </row>
    <row r="167" spans="1:36" s="403" customFormat="1" ht="26.45" customHeight="1" x14ac:dyDescent="0.25">
      <c r="A167" s="962" t="s">
        <v>737</v>
      </c>
      <c r="B167" s="433" t="s">
        <v>289</v>
      </c>
      <c r="C167" s="567" t="s">
        <v>31</v>
      </c>
      <c r="D167" s="591">
        <v>58</v>
      </c>
      <c r="E167" s="469">
        <v>7205</v>
      </c>
      <c r="F167" s="469">
        <f>E167*D167</f>
        <v>417890</v>
      </c>
      <c r="G167" s="469">
        <v>17301.587931034483</v>
      </c>
      <c r="H167" s="469">
        <f>G167*D167</f>
        <v>1003492.1</v>
      </c>
      <c r="I167" s="590">
        <f>F167+H167</f>
        <v>1421382.1</v>
      </c>
      <c r="J167" s="815"/>
      <c r="K167" s="816">
        <v>7205</v>
      </c>
      <c r="L167" s="817">
        <f>K167*J167</f>
        <v>0</v>
      </c>
      <c r="M167" s="816">
        <v>17301.587931034483</v>
      </c>
      <c r="N167" s="817">
        <f>M167*J167</f>
        <v>0</v>
      </c>
      <c r="O167" s="810">
        <f>L167+N167</f>
        <v>0</v>
      </c>
      <c r="P167" s="638">
        <f t="shared" si="66"/>
        <v>0</v>
      </c>
      <c r="Q167" s="512">
        <f t="shared" si="67"/>
        <v>0</v>
      </c>
      <c r="R167" s="637">
        <f t="shared" si="55"/>
        <v>0</v>
      </c>
      <c r="S167" s="647"/>
      <c r="T167" s="522">
        <v>7205</v>
      </c>
      <c r="U167" s="522">
        <f>T167*S167</f>
        <v>0</v>
      </c>
      <c r="V167" s="522">
        <v>17301.587931034483</v>
      </c>
      <c r="W167" s="522">
        <f>V167*S167</f>
        <v>0</v>
      </c>
      <c r="X167" s="671">
        <f>U167+W167</f>
        <v>0</v>
      </c>
      <c r="Y167" s="647"/>
      <c r="Z167" s="523">
        <v>7205</v>
      </c>
      <c r="AA167" s="523">
        <f>Z167*Y167</f>
        <v>0</v>
      </c>
      <c r="AB167" s="523">
        <v>17301.587931034483</v>
      </c>
      <c r="AC167" s="523">
        <f>AB167*Y167</f>
        <v>0</v>
      </c>
      <c r="AD167" s="673">
        <f>AA167+AC167</f>
        <v>0</v>
      </c>
      <c r="AE167" s="740">
        <f t="shared" si="65"/>
        <v>58</v>
      </c>
      <c r="AF167" s="753">
        <v>7205</v>
      </c>
      <c r="AG167" s="753">
        <f>AF167*AE167</f>
        <v>417890</v>
      </c>
      <c r="AH167" s="753">
        <v>17301.587931034483</v>
      </c>
      <c r="AI167" s="753">
        <f>AH167*AE167</f>
        <v>1003492.1</v>
      </c>
      <c r="AJ167" s="750">
        <f>AG167+AI167</f>
        <v>1421382.1</v>
      </c>
    </row>
    <row r="168" spans="1:36" s="403" customFormat="1" ht="17.45" customHeight="1" x14ac:dyDescent="0.25">
      <c r="A168" s="962" t="s">
        <v>738</v>
      </c>
      <c r="B168" s="433" t="s">
        <v>290</v>
      </c>
      <c r="C168" s="567" t="s">
        <v>213</v>
      </c>
      <c r="D168" s="591">
        <v>933</v>
      </c>
      <c r="E168" s="469">
        <v>1451.6653376205788</v>
      </c>
      <c r="F168" s="469">
        <f>E168*D168</f>
        <v>1354403.76</v>
      </c>
      <c r="G168" s="469">
        <v>811.65284030010719</v>
      </c>
      <c r="H168" s="469">
        <f>G168*D168</f>
        <v>757272.1</v>
      </c>
      <c r="I168" s="590">
        <f>F168+H168</f>
        <v>2111675.86</v>
      </c>
      <c r="J168" s="815"/>
      <c r="K168" s="816">
        <v>1451.6653376205788</v>
      </c>
      <c r="L168" s="817">
        <f>K168*J168</f>
        <v>0</v>
      </c>
      <c r="M168" s="816">
        <v>811.65284030010719</v>
      </c>
      <c r="N168" s="817">
        <f>M168*J168</f>
        <v>0</v>
      </c>
      <c r="O168" s="810">
        <f>L168+N168</f>
        <v>0</v>
      </c>
      <c r="P168" s="638">
        <f t="shared" si="66"/>
        <v>0</v>
      </c>
      <c r="Q168" s="512">
        <f t="shared" si="67"/>
        <v>0</v>
      </c>
      <c r="R168" s="637">
        <f t="shared" si="55"/>
        <v>0</v>
      </c>
      <c r="S168" s="647"/>
      <c r="T168" s="522">
        <v>1451.6653376205788</v>
      </c>
      <c r="U168" s="522">
        <f>T168*S168</f>
        <v>0</v>
      </c>
      <c r="V168" s="522">
        <v>811.65284030010719</v>
      </c>
      <c r="W168" s="522">
        <f>V168*S168</f>
        <v>0</v>
      </c>
      <c r="X168" s="671">
        <f>U168+W168</f>
        <v>0</v>
      </c>
      <c r="Y168" s="647"/>
      <c r="Z168" s="523">
        <v>1451.6653376205788</v>
      </c>
      <c r="AA168" s="523">
        <f>Z168*Y168</f>
        <v>0</v>
      </c>
      <c r="AB168" s="523">
        <v>811.65284030010719</v>
      </c>
      <c r="AC168" s="523">
        <f>AB168*Y168</f>
        <v>0</v>
      </c>
      <c r="AD168" s="673">
        <f>AA168+AC168</f>
        <v>0</v>
      </c>
      <c r="AE168" s="740">
        <f t="shared" si="65"/>
        <v>933</v>
      </c>
      <c r="AF168" s="753">
        <v>1451.6653376205788</v>
      </c>
      <c r="AG168" s="753">
        <f>AF168*AE168</f>
        <v>1354403.76</v>
      </c>
      <c r="AH168" s="753">
        <v>811.65284030010719</v>
      </c>
      <c r="AI168" s="753">
        <f>AH168*AE168</f>
        <v>757272.1</v>
      </c>
      <c r="AJ168" s="750">
        <f>AG168+AI168</f>
        <v>2111675.86</v>
      </c>
    </row>
    <row r="169" spans="1:36" s="403" customFormat="1" ht="17.25" customHeight="1" x14ac:dyDescent="0.25">
      <c r="A169" s="962" t="s">
        <v>741</v>
      </c>
      <c r="B169" s="433" t="s">
        <v>291</v>
      </c>
      <c r="C169" s="567" t="s">
        <v>31</v>
      </c>
      <c r="D169" s="591">
        <v>1</v>
      </c>
      <c r="E169" s="469">
        <v>39090</v>
      </c>
      <c r="F169" s="469">
        <f>E169*D169</f>
        <v>39090</v>
      </c>
      <c r="G169" s="469">
        <v>204170</v>
      </c>
      <c r="H169" s="469">
        <f>G169*D169</f>
        <v>204170</v>
      </c>
      <c r="I169" s="590">
        <f>F169+H169</f>
        <v>243260</v>
      </c>
      <c r="J169" s="815"/>
      <c r="K169" s="816">
        <v>39090</v>
      </c>
      <c r="L169" s="817">
        <f>K169*J169</f>
        <v>0</v>
      </c>
      <c r="M169" s="816">
        <v>204170</v>
      </c>
      <c r="N169" s="817">
        <f>M169*J169</f>
        <v>0</v>
      </c>
      <c r="O169" s="810">
        <f>L169+N169</f>
        <v>0</v>
      </c>
      <c r="P169" s="638">
        <f t="shared" si="66"/>
        <v>0</v>
      </c>
      <c r="Q169" s="512">
        <f t="shared" si="67"/>
        <v>0</v>
      </c>
      <c r="R169" s="637">
        <f t="shared" si="55"/>
        <v>0</v>
      </c>
      <c r="S169" s="647"/>
      <c r="T169" s="522">
        <v>39090</v>
      </c>
      <c r="U169" s="522">
        <f>T169*S169</f>
        <v>0</v>
      </c>
      <c r="V169" s="522">
        <v>204170</v>
      </c>
      <c r="W169" s="522">
        <f>V169*S169</f>
        <v>0</v>
      </c>
      <c r="X169" s="671">
        <f>U169+W169</f>
        <v>0</v>
      </c>
      <c r="Y169" s="647"/>
      <c r="Z169" s="523">
        <v>39090</v>
      </c>
      <c r="AA169" s="523">
        <f>Z169*Y169</f>
        <v>0</v>
      </c>
      <c r="AB169" s="523">
        <v>204170</v>
      </c>
      <c r="AC169" s="523">
        <f>AB169*Y169</f>
        <v>0</v>
      </c>
      <c r="AD169" s="673">
        <f>AA169+AC169</f>
        <v>0</v>
      </c>
      <c r="AE169" s="740">
        <f t="shared" si="65"/>
        <v>1</v>
      </c>
      <c r="AF169" s="753">
        <v>39090</v>
      </c>
      <c r="AG169" s="753">
        <f>AF169*AE169</f>
        <v>39090</v>
      </c>
      <c r="AH169" s="753">
        <v>204170</v>
      </c>
      <c r="AI169" s="753">
        <f>AH169*AE169</f>
        <v>204170</v>
      </c>
      <c r="AJ169" s="750">
        <f>AG169+AI169</f>
        <v>243260</v>
      </c>
    </row>
    <row r="170" spans="1:36" s="403" customFormat="1" ht="17.45" customHeight="1" x14ac:dyDescent="0.25">
      <c r="A170" s="962" t="s">
        <v>740</v>
      </c>
      <c r="B170" s="440" t="s">
        <v>292</v>
      </c>
      <c r="C170" s="575"/>
      <c r="D170" s="598"/>
      <c r="E170" s="466"/>
      <c r="F170" s="466"/>
      <c r="G170" s="466"/>
      <c r="H170" s="466"/>
      <c r="I170" s="587"/>
      <c r="J170" s="793"/>
      <c r="K170" s="799"/>
      <c r="L170" s="800"/>
      <c r="M170" s="799"/>
      <c r="N170" s="800"/>
      <c r="O170" s="804"/>
      <c r="P170" s="638">
        <f t="shared" si="66"/>
        <v>0</v>
      </c>
      <c r="Q170" s="512">
        <f t="shared" si="67"/>
        <v>0</v>
      </c>
      <c r="R170" s="637">
        <f t="shared" si="55"/>
        <v>0</v>
      </c>
      <c r="S170" s="638"/>
      <c r="T170" s="519"/>
      <c r="U170" s="519"/>
      <c r="V170" s="519"/>
      <c r="W170" s="519"/>
      <c r="X170" s="670"/>
      <c r="Y170" s="638"/>
      <c r="Z170" s="512"/>
      <c r="AA170" s="512"/>
      <c r="AB170" s="512"/>
      <c r="AC170" s="512"/>
      <c r="AD170" s="668"/>
      <c r="AE170" s="740">
        <f t="shared" si="65"/>
        <v>0</v>
      </c>
      <c r="AF170" s="747"/>
      <c r="AG170" s="747"/>
      <c r="AH170" s="747"/>
      <c r="AI170" s="747"/>
      <c r="AJ170" s="748"/>
    </row>
    <row r="171" spans="1:36" s="403" customFormat="1" ht="17.45" customHeight="1" x14ac:dyDescent="0.25">
      <c r="A171" s="962" t="s">
        <v>742</v>
      </c>
      <c r="B171" s="433" t="s">
        <v>293</v>
      </c>
      <c r="C171" s="567" t="s">
        <v>213</v>
      </c>
      <c r="D171" s="591">
        <v>390</v>
      </c>
      <c r="E171" s="469">
        <v>1239.4615384615386</v>
      </c>
      <c r="F171" s="469">
        <f>E171*D171</f>
        <v>483390.00000000006</v>
      </c>
      <c r="G171" s="469">
        <v>505.48</v>
      </c>
      <c r="H171" s="469">
        <f>G171*D171</f>
        <v>197137.2</v>
      </c>
      <c r="I171" s="590">
        <f>F171+H171</f>
        <v>680527.20000000007</v>
      </c>
      <c r="J171" s="815"/>
      <c r="K171" s="816">
        <v>1239.4615384615386</v>
      </c>
      <c r="L171" s="817">
        <f>K171*J171</f>
        <v>0</v>
      </c>
      <c r="M171" s="816">
        <v>505.48</v>
      </c>
      <c r="N171" s="817">
        <f>M171*J171</f>
        <v>0</v>
      </c>
      <c r="O171" s="810">
        <f>L171+N171</f>
        <v>0</v>
      </c>
      <c r="P171" s="638">
        <f t="shared" si="66"/>
        <v>0</v>
      </c>
      <c r="Q171" s="512">
        <f t="shared" si="67"/>
        <v>0</v>
      </c>
      <c r="R171" s="637">
        <f t="shared" si="55"/>
        <v>0</v>
      </c>
      <c r="S171" s="647"/>
      <c r="T171" s="522">
        <v>1239.4615384615386</v>
      </c>
      <c r="U171" s="522">
        <f>T171*S171</f>
        <v>0</v>
      </c>
      <c r="V171" s="522">
        <v>505.48</v>
      </c>
      <c r="W171" s="522">
        <f>V171*S171</f>
        <v>0</v>
      </c>
      <c r="X171" s="671">
        <f>U171+W171</f>
        <v>0</v>
      </c>
      <c r="Y171" s="647"/>
      <c r="Z171" s="523">
        <v>1239.4615384615386</v>
      </c>
      <c r="AA171" s="523">
        <f>Z171*Y171</f>
        <v>0</v>
      </c>
      <c r="AB171" s="523">
        <v>505.48</v>
      </c>
      <c r="AC171" s="523">
        <f>AB171*Y171</f>
        <v>0</v>
      </c>
      <c r="AD171" s="673">
        <f>AA171+AC171</f>
        <v>0</v>
      </c>
      <c r="AE171" s="740">
        <f t="shared" si="65"/>
        <v>390</v>
      </c>
      <c r="AF171" s="753">
        <v>1239.4615384615386</v>
      </c>
      <c r="AG171" s="753">
        <f>AF171*AE171</f>
        <v>483390.00000000006</v>
      </c>
      <c r="AH171" s="753">
        <v>505.48</v>
      </c>
      <c r="AI171" s="753">
        <f>AH171*AE171</f>
        <v>197137.2</v>
      </c>
      <c r="AJ171" s="750">
        <f>AG171+AI171</f>
        <v>680527.20000000007</v>
      </c>
    </row>
    <row r="172" spans="1:36" s="403" customFormat="1" ht="17.45" customHeight="1" x14ac:dyDescent="0.25">
      <c r="A172" s="962" t="s">
        <v>739</v>
      </c>
      <c r="B172" s="440" t="s">
        <v>294</v>
      </c>
      <c r="C172" s="575"/>
      <c r="D172" s="598"/>
      <c r="E172" s="466"/>
      <c r="F172" s="466"/>
      <c r="G172" s="466"/>
      <c r="H172" s="466"/>
      <c r="I172" s="587"/>
      <c r="J172" s="793"/>
      <c r="K172" s="799"/>
      <c r="L172" s="800"/>
      <c r="M172" s="799"/>
      <c r="N172" s="800"/>
      <c r="O172" s="804"/>
      <c r="P172" s="638">
        <f t="shared" si="66"/>
        <v>0</v>
      </c>
      <c r="Q172" s="512">
        <f t="shared" si="67"/>
        <v>0</v>
      </c>
      <c r="R172" s="637">
        <f t="shared" si="55"/>
        <v>0</v>
      </c>
      <c r="S172" s="638"/>
      <c r="T172" s="519"/>
      <c r="U172" s="519"/>
      <c r="V172" s="519"/>
      <c r="W172" s="519"/>
      <c r="X172" s="670"/>
      <c r="Y172" s="638"/>
      <c r="Z172" s="512"/>
      <c r="AA172" s="512"/>
      <c r="AB172" s="512"/>
      <c r="AC172" s="512"/>
      <c r="AD172" s="668"/>
      <c r="AE172" s="740">
        <f t="shared" si="65"/>
        <v>0</v>
      </c>
      <c r="AF172" s="747"/>
      <c r="AG172" s="747"/>
      <c r="AH172" s="747"/>
      <c r="AI172" s="747"/>
      <c r="AJ172" s="748"/>
    </row>
    <row r="173" spans="1:36" s="403" customFormat="1" ht="17.45" customHeight="1" x14ac:dyDescent="0.25">
      <c r="A173" s="962" t="s">
        <v>744</v>
      </c>
      <c r="B173" s="433" t="s">
        <v>272</v>
      </c>
      <c r="C173" s="567" t="s">
        <v>224</v>
      </c>
      <c r="D173" s="591">
        <v>1</v>
      </c>
      <c r="E173" s="469">
        <v>88935.900000000009</v>
      </c>
      <c r="F173" s="469">
        <f t="shared" ref="F173:F180" si="68">E173*D173</f>
        <v>88935.900000000009</v>
      </c>
      <c r="G173" s="469">
        <v>212371.0056</v>
      </c>
      <c r="H173" s="469">
        <f t="shared" ref="H173:H180" si="69">G173*D173</f>
        <v>212371.0056</v>
      </c>
      <c r="I173" s="590">
        <f t="shared" ref="I173:I180" si="70">F173+H173</f>
        <v>301306.9056</v>
      </c>
      <c r="J173" s="815"/>
      <c r="K173" s="816">
        <v>88935.900000000009</v>
      </c>
      <c r="L173" s="817">
        <f t="shared" ref="L173:L180" si="71">K173*J173</f>
        <v>0</v>
      </c>
      <c r="M173" s="816">
        <v>212371.0056</v>
      </c>
      <c r="N173" s="817">
        <f t="shared" ref="N173:N180" si="72">M173*J173</f>
        <v>0</v>
      </c>
      <c r="O173" s="810">
        <f t="shared" ref="O173:O180" si="73">L173+N173</f>
        <v>0</v>
      </c>
      <c r="P173" s="638">
        <f t="shared" si="66"/>
        <v>0</v>
      </c>
      <c r="Q173" s="512">
        <f t="shared" si="67"/>
        <v>0</v>
      </c>
      <c r="R173" s="637">
        <f t="shared" si="55"/>
        <v>0</v>
      </c>
      <c r="S173" s="647"/>
      <c r="T173" s="522">
        <v>88935.900000000009</v>
      </c>
      <c r="U173" s="522">
        <f t="shared" ref="U173:U180" si="74">T173*S173</f>
        <v>0</v>
      </c>
      <c r="V173" s="522">
        <v>212371.0056</v>
      </c>
      <c r="W173" s="522">
        <f t="shared" ref="W173:W180" si="75">V173*S173</f>
        <v>0</v>
      </c>
      <c r="X173" s="671">
        <f t="shared" ref="X173:X180" si="76">U173+W173</f>
        <v>0</v>
      </c>
      <c r="Y173" s="647"/>
      <c r="Z173" s="523">
        <v>88935.900000000009</v>
      </c>
      <c r="AA173" s="523">
        <f t="shared" ref="AA173:AA180" si="77">Z173*Y173</f>
        <v>0</v>
      </c>
      <c r="AB173" s="523">
        <v>212371.0056</v>
      </c>
      <c r="AC173" s="523">
        <f t="shared" ref="AC173:AC180" si="78">AB173*Y173</f>
        <v>0</v>
      </c>
      <c r="AD173" s="673">
        <f t="shared" ref="AD173:AD180" si="79">AA173+AC173</f>
        <v>0</v>
      </c>
      <c r="AE173" s="740">
        <f t="shared" si="65"/>
        <v>1</v>
      </c>
      <c r="AF173" s="753">
        <v>88935.900000000009</v>
      </c>
      <c r="AG173" s="753">
        <f t="shared" ref="AG173:AG180" si="80">AF173*AE173</f>
        <v>88935.900000000009</v>
      </c>
      <c r="AH173" s="753">
        <v>212371.0056</v>
      </c>
      <c r="AI173" s="753">
        <f t="shared" ref="AI173:AI180" si="81">AH173*AE173</f>
        <v>212371.0056</v>
      </c>
      <c r="AJ173" s="750">
        <f t="shared" ref="AJ173:AJ180" si="82">AG173+AI173</f>
        <v>301306.9056</v>
      </c>
    </row>
    <row r="174" spans="1:36" s="403" customFormat="1" ht="17.45" customHeight="1" x14ac:dyDescent="0.25">
      <c r="A174" s="962" t="s">
        <v>745</v>
      </c>
      <c r="B174" s="433" t="s">
        <v>295</v>
      </c>
      <c r="C174" s="567" t="s">
        <v>224</v>
      </c>
      <c r="D174" s="591">
        <v>1</v>
      </c>
      <c r="E174" s="469">
        <v>27333.15</v>
      </c>
      <c r="F174" s="469">
        <f t="shared" si="68"/>
        <v>27333.15</v>
      </c>
      <c r="G174" s="469">
        <v>92996.28</v>
      </c>
      <c r="H174" s="469">
        <f t="shared" si="69"/>
        <v>92996.28</v>
      </c>
      <c r="I174" s="590">
        <f t="shared" si="70"/>
        <v>120329.43</v>
      </c>
      <c r="J174" s="815"/>
      <c r="K174" s="816">
        <v>27333.15</v>
      </c>
      <c r="L174" s="817">
        <f t="shared" si="71"/>
        <v>0</v>
      </c>
      <c r="M174" s="816">
        <v>92996.28</v>
      </c>
      <c r="N174" s="817">
        <f t="shared" si="72"/>
        <v>0</v>
      </c>
      <c r="O174" s="810">
        <f t="shared" si="73"/>
        <v>0</v>
      </c>
      <c r="P174" s="638">
        <f t="shared" si="66"/>
        <v>0</v>
      </c>
      <c r="Q174" s="512">
        <f t="shared" si="67"/>
        <v>0</v>
      </c>
      <c r="R174" s="637">
        <f t="shared" si="55"/>
        <v>0</v>
      </c>
      <c r="S174" s="647"/>
      <c r="T174" s="522">
        <v>27333.15</v>
      </c>
      <c r="U174" s="522">
        <f t="shared" si="74"/>
        <v>0</v>
      </c>
      <c r="V174" s="522">
        <v>92996.28</v>
      </c>
      <c r="W174" s="522">
        <f t="shared" si="75"/>
        <v>0</v>
      </c>
      <c r="X174" s="671">
        <f t="shared" si="76"/>
        <v>0</v>
      </c>
      <c r="Y174" s="647"/>
      <c r="Z174" s="523">
        <v>27333.15</v>
      </c>
      <c r="AA174" s="523">
        <f t="shared" si="77"/>
        <v>0</v>
      </c>
      <c r="AB174" s="523">
        <v>92996.28</v>
      </c>
      <c r="AC174" s="523">
        <f t="shared" si="78"/>
        <v>0</v>
      </c>
      <c r="AD174" s="673">
        <f t="shared" si="79"/>
        <v>0</v>
      </c>
      <c r="AE174" s="740">
        <f t="shared" si="65"/>
        <v>1</v>
      </c>
      <c r="AF174" s="753">
        <v>27333.15</v>
      </c>
      <c r="AG174" s="753">
        <f t="shared" si="80"/>
        <v>27333.15</v>
      </c>
      <c r="AH174" s="753">
        <v>92996.28</v>
      </c>
      <c r="AI174" s="753">
        <f t="shared" si="81"/>
        <v>92996.28</v>
      </c>
      <c r="AJ174" s="750">
        <f t="shared" si="82"/>
        <v>120329.43</v>
      </c>
    </row>
    <row r="175" spans="1:36" s="403" customFormat="1" ht="17.45" customHeight="1" x14ac:dyDescent="0.25">
      <c r="A175" s="962" t="s">
        <v>746</v>
      </c>
      <c r="B175" s="433" t="s">
        <v>296</v>
      </c>
      <c r="C175" s="567" t="s">
        <v>224</v>
      </c>
      <c r="D175" s="591">
        <v>5</v>
      </c>
      <c r="E175" s="469">
        <v>8541.7240000000002</v>
      </c>
      <c r="F175" s="469">
        <f t="shared" si="68"/>
        <v>42708.62</v>
      </c>
      <c r="G175" s="469">
        <v>15825.326399999998</v>
      </c>
      <c r="H175" s="469">
        <f t="shared" si="69"/>
        <v>79126.631999999983</v>
      </c>
      <c r="I175" s="590">
        <f t="shared" si="70"/>
        <v>121835.25199999998</v>
      </c>
      <c r="J175" s="815"/>
      <c r="K175" s="816">
        <v>8541.7240000000002</v>
      </c>
      <c r="L175" s="817">
        <f t="shared" si="71"/>
        <v>0</v>
      </c>
      <c r="M175" s="816">
        <v>15825.326399999998</v>
      </c>
      <c r="N175" s="817">
        <f t="shared" si="72"/>
        <v>0</v>
      </c>
      <c r="O175" s="810">
        <f t="shared" si="73"/>
        <v>0</v>
      </c>
      <c r="P175" s="638">
        <f t="shared" si="66"/>
        <v>0</v>
      </c>
      <c r="Q175" s="512">
        <f t="shared" si="67"/>
        <v>0</v>
      </c>
      <c r="R175" s="637">
        <f t="shared" si="55"/>
        <v>0</v>
      </c>
      <c r="S175" s="647"/>
      <c r="T175" s="522">
        <v>8541.7240000000002</v>
      </c>
      <c r="U175" s="522">
        <f t="shared" si="74"/>
        <v>0</v>
      </c>
      <c r="V175" s="522">
        <v>15825.326399999998</v>
      </c>
      <c r="W175" s="522">
        <f t="shared" si="75"/>
        <v>0</v>
      </c>
      <c r="X175" s="671">
        <f t="shared" si="76"/>
        <v>0</v>
      </c>
      <c r="Y175" s="647"/>
      <c r="Z175" s="523">
        <v>8541.7240000000002</v>
      </c>
      <c r="AA175" s="523">
        <f t="shared" si="77"/>
        <v>0</v>
      </c>
      <c r="AB175" s="523">
        <v>15825.326399999998</v>
      </c>
      <c r="AC175" s="523">
        <f t="shared" si="78"/>
        <v>0</v>
      </c>
      <c r="AD175" s="673">
        <f t="shared" si="79"/>
        <v>0</v>
      </c>
      <c r="AE175" s="740">
        <f t="shared" si="65"/>
        <v>5</v>
      </c>
      <c r="AF175" s="753">
        <v>8541.7240000000002</v>
      </c>
      <c r="AG175" s="753">
        <f t="shared" si="80"/>
        <v>42708.62</v>
      </c>
      <c r="AH175" s="753">
        <v>15825.326399999998</v>
      </c>
      <c r="AI175" s="753">
        <f t="shared" si="81"/>
        <v>79126.631999999983</v>
      </c>
      <c r="AJ175" s="750">
        <f t="shared" si="82"/>
        <v>121835.25199999998</v>
      </c>
    </row>
    <row r="176" spans="1:36" s="403" customFormat="1" ht="15.6" customHeight="1" x14ac:dyDescent="0.25">
      <c r="A176" s="962" t="s">
        <v>747</v>
      </c>
      <c r="B176" s="433" t="s">
        <v>297</v>
      </c>
      <c r="C176" s="567" t="s">
        <v>31</v>
      </c>
      <c r="D176" s="591">
        <v>75</v>
      </c>
      <c r="E176" s="469">
        <v>896.04000000000008</v>
      </c>
      <c r="F176" s="469">
        <f t="shared" si="68"/>
        <v>67203</v>
      </c>
      <c r="G176" s="469">
        <v>784.68000000000006</v>
      </c>
      <c r="H176" s="469">
        <f t="shared" si="69"/>
        <v>58851.000000000007</v>
      </c>
      <c r="I176" s="590">
        <f t="shared" si="70"/>
        <v>126054</v>
      </c>
      <c r="J176" s="815"/>
      <c r="K176" s="816">
        <v>896.04000000000008</v>
      </c>
      <c r="L176" s="817">
        <f t="shared" si="71"/>
        <v>0</v>
      </c>
      <c r="M176" s="816">
        <v>784.68000000000006</v>
      </c>
      <c r="N176" s="817">
        <f t="shared" si="72"/>
        <v>0</v>
      </c>
      <c r="O176" s="810">
        <f t="shared" si="73"/>
        <v>0</v>
      </c>
      <c r="P176" s="638">
        <f t="shared" si="66"/>
        <v>0</v>
      </c>
      <c r="Q176" s="512">
        <f t="shared" si="67"/>
        <v>0</v>
      </c>
      <c r="R176" s="637">
        <f t="shared" si="55"/>
        <v>0</v>
      </c>
      <c r="S176" s="647"/>
      <c r="T176" s="522">
        <v>896.04000000000008</v>
      </c>
      <c r="U176" s="522">
        <f t="shared" si="74"/>
        <v>0</v>
      </c>
      <c r="V176" s="522">
        <v>784.68000000000006</v>
      </c>
      <c r="W176" s="522">
        <f t="shared" si="75"/>
        <v>0</v>
      </c>
      <c r="X176" s="671">
        <f t="shared" si="76"/>
        <v>0</v>
      </c>
      <c r="Y176" s="647"/>
      <c r="Z176" s="523">
        <v>896.04000000000008</v>
      </c>
      <c r="AA176" s="523">
        <f t="shared" si="77"/>
        <v>0</v>
      </c>
      <c r="AB176" s="523">
        <v>784.68000000000006</v>
      </c>
      <c r="AC176" s="523">
        <f t="shared" si="78"/>
        <v>0</v>
      </c>
      <c r="AD176" s="673">
        <f t="shared" si="79"/>
        <v>0</v>
      </c>
      <c r="AE176" s="740">
        <f t="shared" si="65"/>
        <v>75</v>
      </c>
      <c r="AF176" s="753">
        <v>896.04000000000008</v>
      </c>
      <c r="AG176" s="753">
        <f t="shared" si="80"/>
        <v>67203</v>
      </c>
      <c r="AH176" s="753">
        <v>784.68000000000006</v>
      </c>
      <c r="AI176" s="753">
        <f t="shared" si="81"/>
        <v>58851.000000000007</v>
      </c>
      <c r="AJ176" s="750">
        <f t="shared" si="82"/>
        <v>126054</v>
      </c>
    </row>
    <row r="177" spans="1:36" s="403" customFormat="1" ht="17.45" customHeight="1" x14ac:dyDescent="0.25">
      <c r="A177" s="962" t="s">
        <v>748</v>
      </c>
      <c r="B177" s="433" t="s">
        <v>276</v>
      </c>
      <c r="C177" s="567" t="s">
        <v>153</v>
      </c>
      <c r="D177" s="591">
        <v>289.2</v>
      </c>
      <c r="E177" s="469">
        <v>1375.5</v>
      </c>
      <c r="F177" s="469">
        <f t="shared" si="68"/>
        <v>397794.6</v>
      </c>
      <c r="G177" s="469">
        <v>1858.420124481328</v>
      </c>
      <c r="H177" s="469">
        <f t="shared" si="69"/>
        <v>537455.10000000009</v>
      </c>
      <c r="I177" s="590">
        <f t="shared" si="70"/>
        <v>935249.70000000007</v>
      </c>
      <c r="J177" s="815"/>
      <c r="K177" s="816">
        <v>1375.5</v>
      </c>
      <c r="L177" s="817">
        <f t="shared" si="71"/>
        <v>0</v>
      </c>
      <c r="M177" s="816">
        <v>1858.420124481328</v>
      </c>
      <c r="N177" s="817">
        <f t="shared" si="72"/>
        <v>0</v>
      </c>
      <c r="O177" s="810">
        <f t="shared" si="73"/>
        <v>0</v>
      </c>
      <c r="P177" s="638">
        <f t="shared" si="66"/>
        <v>0</v>
      </c>
      <c r="Q177" s="512">
        <f t="shared" si="67"/>
        <v>0</v>
      </c>
      <c r="R177" s="637">
        <f t="shared" si="55"/>
        <v>0</v>
      </c>
      <c r="S177" s="647"/>
      <c r="T177" s="522">
        <v>1375.5</v>
      </c>
      <c r="U177" s="522">
        <f t="shared" si="74"/>
        <v>0</v>
      </c>
      <c r="V177" s="522">
        <v>1858.420124481328</v>
      </c>
      <c r="W177" s="522">
        <f t="shared" si="75"/>
        <v>0</v>
      </c>
      <c r="X177" s="671">
        <f t="shared" si="76"/>
        <v>0</v>
      </c>
      <c r="Y177" s="647"/>
      <c r="Z177" s="523">
        <v>1375.5</v>
      </c>
      <c r="AA177" s="523">
        <f t="shared" si="77"/>
        <v>0</v>
      </c>
      <c r="AB177" s="523">
        <v>1858.420124481328</v>
      </c>
      <c r="AC177" s="523">
        <f t="shared" si="78"/>
        <v>0</v>
      </c>
      <c r="AD177" s="673">
        <f t="shared" si="79"/>
        <v>0</v>
      </c>
      <c r="AE177" s="740">
        <f t="shared" si="65"/>
        <v>289.2</v>
      </c>
      <c r="AF177" s="753">
        <v>1375.5</v>
      </c>
      <c r="AG177" s="753">
        <f t="shared" si="80"/>
        <v>397794.6</v>
      </c>
      <c r="AH177" s="753">
        <v>1858.420124481328</v>
      </c>
      <c r="AI177" s="753">
        <f t="shared" si="81"/>
        <v>537455.10000000009</v>
      </c>
      <c r="AJ177" s="750">
        <f t="shared" si="82"/>
        <v>935249.70000000007</v>
      </c>
    </row>
    <row r="178" spans="1:36" s="403" customFormat="1" ht="17.45" customHeight="1" x14ac:dyDescent="0.25">
      <c r="A178" s="962" t="s">
        <v>749</v>
      </c>
      <c r="B178" s="433" t="s">
        <v>298</v>
      </c>
      <c r="C178" s="567" t="s">
        <v>224</v>
      </c>
      <c r="D178" s="591">
        <v>2</v>
      </c>
      <c r="E178" s="469">
        <v>100586.38500000001</v>
      </c>
      <c r="F178" s="469">
        <f t="shared" si="68"/>
        <v>201172.77000000002</v>
      </c>
      <c r="G178" s="469">
        <v>266448.06760000001</v>
      </c>
      <c r="H178" s="469">
        <f t="shared" si="69"/>
        <v>532896.13520000002</v>
      </c>
      <c r="I178" s="590">
        <f t="shared" si="70"/>
        <v>734068.90520000004</v>
      </c>
      <c r="J178" s="815"/>
      <c r="K178" s="816">
        <v>100586.38500000001</v>
      </c>
      <c r="L178" s="817">
        <f t="shared" si="71"/>
        <v>0</v>
      </c>
      <c r="M178" s="816">
        <v>266448.06760000001</v>
      </c>
      <c r="N178" s="817">
        <f t="shared" si="72"/>
        <v>0</v>
      </c>
      <c r="O178" s="810">
        <f t="shared" si="73"/>
        <v>0</v>
      </c>
      <c r="P178" s="638">
        <f t="shared" si="66"/>
        <v>0</v>
      </c>
      <c r="Q178" s="512">
        <f t="shared" si="67"/>
        <v>0</v>
      </c>
      <c r="R178" s="637">
        <f t="shared" si="55"/>
        <v>0</v>
      </c>
      <c r="S178" s="647"/>
      <c r="T178" s="522">
        <v>100586.38500000001</v>
      </c>
      <c r="U178" s="522">
        <f t="shared" si="74"/>
        <v>0</v>
      </c>
      <c r="V178" s="522">
        <v>266448.06760000001</v>
      </c>
      <c r="W178" s="522">
        <f t="shared" si="75"/>
        <v>0</v>
      </c>
      <c r="X178" s="671">
        <f t="shared" si="76"/>
        <v>0</v>
      </c>
      <c r="Y178" s="647"/>
      <c r="Z178" s="523">
        <v>100586.38500000001</v>
      </c>
      <c r="AA178" s="523">
        <f t="shared" si="77"/>
        <v>0</v>
      </c>
      <c r="AB178" s="523">
        <v>266448.06760000001</v>
      </c>
      <c r="AC178" s="523">
        <f t="shared" si="78"/>
        <v>0</v>
      </c>
      <c r="AD178" s="673">
        <f t="shared" si="79"/>
        <v>0</v>
      </c>
      <c r="AE178" s="740">
        <f t="shared" si="65"/>
        <v>2</v>
      </c>
      <c r="AF178" s="753">
        <v>100586.38500000001</v>
      </c>
      <c r="AG178" s="753">
        <f t="shared" si="80"/>
        <v>201172.77000000002</v>
      </c>
      <c r="AH178" s="753">
        <v>266448.06760000001</v>
      </c>
      <c r="AI178" s="753">
        <f t="shared" si="81"/>
        <v>532896.13520000002</v>
      </c>
      <c r="AJ178" s="750">
        <f t="shared" si="82"/>
        <v>734068.90520000004</v>
      </c>
    </row>
    <row r="179" spans="1:36" s="403" customFormat="1" ht="17.45" customHeight="1" x14ac:dyDescent="0.25">
      <c r="A179" s="962" t="s">
        <v>750</v>
      </c>
      <c r="B179" s="433" t="s">
        <v>299</v>
      </c>
      <c r="C179" s="567" t="s">
        <v>31</v>
      </c>
      <c r="D179" s="591">
        <v>6</v>
      </c>
      <c r="E179" s="469">
        <v>8489.2366666666658</v>
      </c>
      <c r="F179" s="469">
        <f t="shared" si="68"/>
        <v>50935.42</v>
      </c>
      <c r="G179" s="469">
        <v>18251.225200000001</v>
      </c>
      <c r="H179" s="469">
        <f t="shared" si="69"/>
        <v>109507.3512</v>
      </c>
      <c r="I179" s="590">
        <f t="shared" si="70"/>
        <v>160442.77120000002</v>
      </c>
      <c r="J179" s="815"/>
      <c r="K179" s="816">
        <v>8489.2366666666658</v>
      </c>
      <c r="L179" s="817">
        <f t="shared" si="71"/>
        <v>0</v>
      </c>
      <c r="M179" s="816">
        <v>18251.225200000001</v>
      </c>
      <c r="N179" s="817">
        <f t="shared" si="72"/>
        <v>0</v>
      </c>
      <c r="O179" s="810">
        <f t="shared" si="73"/>
        <v>0</v>
      </c>
      <c r="P179" s="638">
        <f t="shared" si="66"/>
        <v>0</v>
      </c>
      <c r="Q179" s="512">
        <f t="shared" si="67"/>
        <v>0</v>
      </c>
      <c r="R179" s="637">
        <f t="shared" si="55"/>
        <v>0</v>
      </c>
      <c r="S179" s="647"/>
      <c r="T179" s="522">
        <v>8489.2366666666658</v>
      </c>
      <c r="U179" s="522">
        <f t="shared" si="74"/>
        <v>0</v>
      </c>
      <c r="V179" s="522">
        <v>18251.225200000001</v>
      </c>
      <c r="W179" s="522">
        <f t="shared" si="75"/>
        <v>0</v>
      </c>
      <c r="X179" s="671">
        <f t="shared" si="76"/>
        <v>0</v>
      </c>
      <c r="Y179" s="647"/>
      <c r="Z179" s="523">
        <v>8489.2366666666658</v>
      </c>
      <c r="AA179" s="523">
        <f t="shared" si="77"/>
        <v>0</v>
      </c>
      <c r="AB179" s="523">
        <v>18251.225200000001</v>
      </c>
      <c r="AC179" s="523">
        <f t="shared" si="78"/>
        <v>0</v>
      </c>
      <c r="AD179" s="673">
        <f t="shared" si="79"/>
        <v>0</v>
      </c>
      <c r="AE179" s="740">
        <f t="shared" si="65"/>
        <v>6</v>
      </c>
      <c r="AF179" s="753">
        <v>8489.2366666666658</v>
      </c>
      <c r="AG179" s="753">
        <f t="shared" si="80"/>
        <v>50935.42</v>
      </c>
      <c r="AH179" s="753">
        <v>18251.225200000001</v>
      </c>
      <c r="AI179" s="753">
        <f t="shared" si="81"/>
        <v>109507.3512</v>
      </c>
      <c r="AJ179" s="750">
        <f t="shared" si="82"/>
        <v>160442.77120000002</v>
      </c>
    </row>
    <row r="180" spans="1:36" s="403" customFormat="1" ht="17.45" customHeight="1" x14ac:dyDescent="0.25">
      <c r="A180" s="962" t="s">
        <v>751</v>
      </c>
      <c r="B180" s="433" t="s">
        <v>300</v>
      </c>
      <c r="C180" s="567" t="s">
        <v>153</v>
      </c>
      <c r="D180" s="591">
        <v>152</v>
      </c>
      <c r="E180" s="469">
        <v>2456.7671052631581</v>
      </c>
      <c r="F180" s="469">
        <f t="shared" si="68"/>
        <v>373428.60000000003</v>
      </c>
      <c r="G180" s="469">
        <v>4354.8717105263158</v>
      </c>
      <c r="H180" s="469">
        <f t="shared" si="69"/>
        <v>661940.5</v>
      </c>
      <c r="I180" s="590">
        <f t="shared" si="70"/>
        <v>1035369.1000000001</v>
      </c>
      <c r="J180" s="815"/>
      <c r="K180" s="816">
        <v>2456.7671052631581</v>
      </c>
      <c r="L180" s="817">
        <f t="shared" si="71"/>
        <v>0</v>
      </c>
      <c r="M180" s="816">
        <v>4354.8717105263158</v>
      </c>
      <c r="N180" s="817">
        <f t="shared" si="72"/>
        <v>0</v>
      </c>
      <c r="O180" s="810">
        <f t="shared" si="73"/>
        <v>0</v>
      </c>
      <c r="P180" s="638">
        <f t="shared" si="66"/>
        <v>0</v>
      </c>
      <c r="Q180" s="512">
        <f t="shared" si="67"/>
        <v>0</v>
      </c>
      <c r="R180" s="637">
        <f t="shared" si="55"/>
        <v>0</v>
      </c>
      <c r="S180" s="647"/>
      <c r="T180" s="522">
        <v>2456.7671052631581</v>
      </c>
      <c r="U180" s="522">
        <f t="shared" si="74"/>
        <v>0</v>
      </c>
      <c r="V180" s="522">
        <v>4354.8717105263158</v>
      </c>
      <c r="W180" s="522">
        <f t="shared" si="75"/>
        <v>0</v>
      </c>
      <c r="X180" s="671">
        <f t="shared" si="76"/>
        <v>0</v>
      </c>
      <c r="Y180" s="647"/>
      <c r="Z180" s="523">
        <v>2456.7671052631581</v>
      </c>
      <c r="AA180" s="523">
        <f t="shared" si="77"/>
        <v>0</v>
      </c>
      <c r="AB180" s="523">
        <v>4354.8717105263158</v>
      </c>
      <c r="AC180" s="523">
        <f t="shared" si="78"/>
        <v>0</v>
      </c>
      <c r="AD180" s="673">
        <f t="shared" si="79"/>
        <v>0</v>
      </c>
      <c r="AE180" s="740">
        <f t="shared" si="65"/>
        <v>152</v>
      </c>
      <c r="AF180" s="753">
        <v>2456.7671052631581</v>
      </c>
      <c r="AG180" s="753">
        <f t="shared" si="80"/>
        <v>373428.60000000003</v>
      </c>
      <c r="AH180" s="753">
        <v>4354.8717105263158</v>
      </c>
      <c r="AI180" s="753">
        <f t="shared" si="81"/>
        <v>661940.5</v>
      </c>
      <c r="AJ180" s="750">
        <f t="shared" si="82"/>
        <v>1035369.1000000001</v>
      </c>
    </row>
    <row r="181" spans="1:36" s="403" customFormat="1" ht="17.45" customHeight="1" x14ac:dyDescent="0.25">
      <c r="A181" s="962" t="s">
        <v>743</v>
      </c>
      <c r="B181" s="440" t="s">
        <v>301</v>
      </c>
      <c r="C181" s="575"/>
      <c r="D181" s="598"/>
      <c r="E181" s="466"/>
      <c r="F181" s="466"/>
      <c r="G181" s="466"/>
      <c r="H181" s="466"/>
      <c r="I181" s="587"/>
      <c r="J181" s="793"/>
      <c r="K181" s="799"/>
      <c r="L181" s="800"/>
      <c r="M181" s="799"/>
      <c r="N181" s="800"/>
      <c r="O181" s="804"/>
      <c r="P181" s="638">
        <f t="shared" si="66"/>
        <v>0</v>
      </c>
      <c r="Q181" s="512">
        <f t="shared" si="67"/>
        <v>0</v>
      </c>
      <c r="R181" s="637">
        <f t="shared" si="55"/>
        <v>0</v>
      </c>
      <c r="S181" s="638"/>
      <c r="T181" s="519"/>
      <c r="U181" s="519"/>
      <c r="V181" s="519"/>
      <c r="W181" s="519"/>
      <c r="X181" s="670"/>
      <c r="Y181" s="638"/>
      <c r="Z181" s="512"/>
      <c r="AA181" s="512"/>
      <c r="AB181" s="512"/>
      <c r="AC181" s="512"/>
      <c r="AD181" s="668"/>
      <c r="AE181" s="740">
        <f t="shared" si="65"/>
        <v>0</v>
      </c>
      <c r="AF181" s="747"/>
      <c r="AG181" s="747"/>
      <c r="AH181" s="747"/>
      <c r="AI181" s="747"/>
      <c r="AJ181" s="748"/>
    </row>
    <row r="182" spans="1:36" s="403" customFormat="1" ht="15.6" customHeight="1" x14ac:dyDescent="0.25">
      <c r="A182" s="962" t="s">
        <v>752</v>
      </c>
      <c r="B182" s="433" t="s">
        <v>302</v>
      </c>
      <c r="C182" s="567" t="s">
        <v>224</v>
      </c>
      <c r="D182" s="591">
        <v>1</v>
      </c>
      <c r="E182" s="469">
        <v>61132.46</v>
      </c>
      <c r="F182" s="469">
        <f t="shared" ref="F182:F187" si="83">E182*D182</f>
        <v>61132.46</v>
      </c>
      <c r="G182" s="469">
        <v>389269.56900000002</v>
      </c>
      <c r="H182" s="469">
        <f>G182*D182</f>
        <v>389269.56900000002</v>
      </c>
      <c r="I182" s="590">
        <f t="shared" ref="I182:I187" si="84">F182+H182</f>
        <v>450402.02900000004</v>
      </c>
      <c r="J182" s="815"/>
      <c r="K182" s="816">
        <v>61132.46</v>
      </c>
      <c r="L182" s="817">
        <f t="shared" ref="L182:L187" si="85">K182*J182</f>
        <v>0</v>
      </c>
      <c r="M182" s="816">
        <v>389269.56900000002</v>
      </c>
      <c r="N182" s="817">
        <f>M182*J182</f>
        <v>0</v>
      </c>
      <c r="O182" s="810">
        <f t="shared" ref="O182:O187" si="86">L182+N182</f>
        <v>0</v>
      </c>
      <c r="P182" s="638">
        <f t="shared" si="66"/>
        <v>0</v>
      </c>
      <c r="Q182" s="512">
        <f t="shared" si="67"/>
        <v>0</v>
      </c>
      <c r="R182" s="637">
        <f t="shared" si="55"/>
        <v>0</v>
      </c>
      <c r="S182" s="647"/>
      <c r="T182" s="522">
        <v>61132.46</v>
      </c>
      <c r="U182" s="522">
        <f t="shared" ref="U182:U187" si="87">T182*S182</f>
        <v>0</v>
      </c>
      <c r="V182" s="522">
        <v>389269.56900000002</v>
      </c>
      <c r="W182" s="522">
        <f>V182*S182</f>
        <v>0</v>
      </c>
      <c r="X182" s="671">
        <f t="shared" ref="X182:X187" si="88">U182+W182</f>
        <v>0</v>
      </c>
      <c r="Y182" s="647"/>
      <c r="Z182" s="523">
        <v>61132.46</v>
      </c>
      <c r="AA182" s="523">
        <f t="shared" ref="AA182:AA187" si="89">Z182*Y182</f>
        <v>0</v>
      </c>
      <c r="AB182" s="523">
        <v>389269.56900000002</v>
      </c>
      <c r="AC182" s="523">
        <f>AB182*Y182</f>
        <v>0</v>
      </c>
      <c r="AD182" s="673">
        <f t="shared" ref="AD182:AD187" si="90">AA182+AC182</f>
        <v>0</v>
      </c>
      <c r="AE182" s="740">
        <f t="shared" si="65"/>
        <v>1</v>
      </c>
      <c r="AF182" s="753">
        <v>61132.46</v>
      </c>
      <c r="AG182" s="753">
        <f t="shared" ref="AG182:AG187" si="91">AF182*AE182</f>
        <v>61132.46</v>
      </c>
      <c r="AH182" s="753">
        <v>389269.56900000002</v>
      </c>
      <c r="AI182" s="753">
        <f>AH182*AE182</f>
        <v>389269.56900000002</v>
      </c>
      <c r="AJ182" s="750">
        <f t="shared" ref="AJ182:AJ187" si="92">AG182+AI182</f>
        <v>450402.02900000004</v>
      </c>
    </row>
    <row r="183" spans="1:36" s="403" customFormat="1" ht="26.45" customHeight="1" x14ac:dyDescent="0.25">
      <c r="A183" s="962" t="s">
        <v>753</v>
      </c>
      <c r="B183" s="433" t="s">
        <v>303</v>
      </c>
      <c r="C183" s="567" t="s">
        <v>224</v>
      </c>
      <c r="D183" s="591">
        <v>3</v>
      </c>
      <c r="E183" s="469">
        <v>18340</v>
      </c>
      <c r="F183" s="469">
        <f t="shared" si="83"/>
        <v>55020</v>
      </c>
      <c r="G183" s="469">
        <v>52353.599999999999</v>
      </c>
      <c r="H183" s="469">
        <f>G183*D183</f>
        <v>157060.79999999999</v>
      </c>
      <c r="I183" s="590">
        <f t="shared" si="84"/>
        <v>212080.8</v>
      </c>
      <c r="J183" s="815"/>
      <c r="K183" s="816">
        <v>18340</v>
      </c>
      <c r="L183" s="817">
        <f t="shared" si="85"/>
        <v>0</v>
      </c>
      <c r="M183" s="816">
        <v>52353.599999999999</v>
      </c>
      <c r="N183" s="817">
        <f>M183*J183</f>
        <v>0</v>
      </c>
      <c r="O183" s="810">
        <f t="shared" si="86"/>
        <v>0</v>
      </c>
      <c r="P183" s="638">
        <f t="shared" si="66"/>
        <v>0</v>
      </c>
      <c r="Q183" s="512">
        <f t="shared" si="67"/>
        <v>0</v>
      </c>
      <c r="R183" s="637">
        <f t="shared" si="55"/>
        <v>0</v>
      </c>
      <c r="S183" s="647"/>
      <c r="T183" s="522">
        <v>18340</v>
      </c>
      <c r="U183" s="522">
        <f t="shared" si="87"/>
        <v>0</v>
      </c>
      <c r="V183" s="522">
        <v>52353.599999999999</v>
      </c>
      <c r="W183" s="522">
        <f>V183*S183</f>
        <v>0</v>
      </c>
      <c r="X183" s="671">
        <f t="shared" si="88"/>
        <v>0</v>
      </c>
      <c r="Y183" s="647"/>
      <c r="Z183" s="523">
        <v>18340</v>
      </c>
      <c r="AA183" s="523">
        <f t="shared" si="89"/>
        <v>0</v>
      </c>
      <c r="AB183" s="523">
        <v>52353.599999999999</v>
      </c>
      <c r="AC183" s="523">
        <f>AB183*Y183</f>
        <v>0</v>
      </c>
      <c r="AD183" s="673">
        <f t="shared" si="90"/>
        <v>0</v>
      </c>
      <c r="AE183" s="740">
        <f t="shared" si="65"/>
        <v>3</v>
      </c>
      <c r="AF183" s="753">
        <v>18340</v>
      </c>
      <c r="AG183" s="753">
        <f t="shared" si="91"/>
        <v>55020</v>
      </c>
      <c r="AH183" s="753">
        <v>52353.599999999999</v>
      </c>
      <c r="AI183" s="753">
        <f>AH183*AE183</f>
        <v>157060.79999999999</v>
      </c>
      <c r="AJ183" s="750">
        <f t="shared" si="92"/>
        <v>212080.8</v>
      </c>
    </row>
    <row r="184" spans="1:36" s="403" customFormat="1" ht="17.45" customHeight="1" x14ac:dyDescent="0.25">
      <c r="A184" s="962" t="s">
        <v>754</v>
      </c>
      <c r="B184" s="433" t="s">
        <v>304</v>
      </c>
      <c r="C184" s="567" t="s">
        <v>213</v>
      </c>
      <c r="D184" s="591">
        <v>74</v>
      </c>
      <c r="E184" s="469">
        <v>557.77675675675675</v>
      </c>
      <c r="F184" s="469">
        <f t="shared" si="83"/>
        <v>41275.480000000003</v>
      </c>
      <c r="G184" s="469">
        <v>815.66216216216219</v>
      </c>
      <c r="H184" s="469">
        <f>G184*D184</f>
        <v>60359</v>
      </c>
      <c r="I184" s="590">
        <f t="shared" si="84"/>
        <v>101634.48000000001</v>
      </c>
      <c r="J184" s="815"/>
      <c r="K184" s="816">
        <v>557.77675675675675</v>
      </c>
      <c r="L184" s="817">
        <f t="shared" si="85"/>
        <v>0</v>
      </c>
      <c r="M184" s="816">
        <v>815.66216216216219</v>
      </c>
      <c r="N184" s="817">
        <f>M184*J184</f>
        <v>0</v>
      </c>
      <c r="O184" s="810">
        <f t="shared" si="86"/>
        <v>0</v>
      </c>
      <c r="P184" s="638">
        <f t="shared" si="66"/>
        <v>0</v>
      </c>
      <c r="Q184" s="512">
        <f t="shared" si="67"/>
        <v>0</v>
      </c>
      <c r="R184" s="637">
        <f t="shared" si="55"/>
        <v>0</v>
      </c>
      <c r="S184" s="647"/>
      <c r="T184" s="522">
        <v>557.77675675675675</v>
      </c>
      <c r="U184" s="522">
        <f t="shared" si="87"/>
        <v>0</v>
      </c>
      <c r="V184" s="522">
        <v>815.66216216216219</v>
      </c>
      <c r="W184" s="522">
        <f>V184*S184</f>
        <v>0</v>
      </c>
      <c r="X184" s="671">
        <f t="shared" si="88"/>
        <v>0</v>
      </c>
      <c r="Y184" s="647"/>
      <c r="Z184" s="523">
        <v>557.77675675675675</v>
      </c>
      <c r="AA184" s="523">
        <f t="shared" si="89"/>
        <v>0</v>
      </c>
      <c r="AB184" s="523">
        <v>815.66216216216219</v>
      </c>
      <c r="AC184" s="523">
        <f>AB184*Y184</f>
        <v>0</v>
      </c>
      <c r="AD184" s="673">
        <f t="shared" si="90"/>
        <v>0</v>
      </c>
      <c r="AE184" s="740">
        <f t="shared" si="65"/>
        <v>74</v>
      </c>
      <c r="AF184" s="753">
        <v>557.77675675675675</v>
      </c>
      <c r="AG184" s="753">
        <f t="shared" si="91"/>
        <v>41275.480000000003</v>
      </c>
      <c r="AH184" s="753">
        <v>815.66216216216219</v>
      </c>
      <c r="AI184" s="753">
        <f>AH184*AE184</f>
        <v>60359</v>
      </c>
      <c r="AJ184" s="750">
        <f t="shared" si="92"/>
        <v>101634.48000000001</v>
      </c>
    </row>
    <row r="185" spans="1:36" s="403" customFormat="1" ht="17.45" customHeight="1" x14ac:dyDescent="0.25">
      <c r="A185" s="962" t="s">
        <v>755</v>
      </c>
      <c r="B185" s="433" t="s">
        <v>305</v>
      </c>
      <c r="C185" s="567" t="s">
        <v>213</v>
      </c>
      <c r="D185" s="591">
        <v>16</v>
      </c>
      <c r="E185" s="469">
        <v>655</v>
      </c>
      <c r="F185" s="469">
        <f t="shared" si="83"/>
        <v>10480</v>
      </c>
      <c r="G185" s="469">
        <v>152.1</v>
      </c>
      <c r="H185" s="469">
        <f>G185*D185</f>
        <v>2433.6</v>
      </c>
      <c r="I185" s="590">
        <f t="shared" si="84"/>
        <v>12913.6</v>
      </c>
      <c r="J185" s="815"/>
      <c r="K185" s="816">
        <v>655</v>
      </c>
      <c r="L185" s="817">
        <f t="shared" si="85"/>
        <v>0</v>
      </c>
      <c r="M185" s="816">
        <v>152.1</v>
      </c>
      <c r="N185" s="817">
        <f>M185*J185</f>
        <v>0</v>
      </c>
      <c r="O185" s="810">
        <f t="shared" si="86"/>
        <v>0</v>
      </c>
      <c r="P185" s="638">
        <f t="shared" si="66"/>
        <v>0</v>
      </c>
      <c r="Q185" s="512">
        <f t="shared" si="67"/>
        <v>0</v>
      </c>
      <c r="R185" s="637">
        <f t="shared" si="55"/>
        <v>0</v>
      </c>
      <c r="S185" s="647"/>
      <c r="T185" s="522">
        <v>655</v>
      </c>
      <c r="U185" s="522">
        <f t="shared" si="87"/>
        <v>0</v>
      </c>
      <c r="V185" s="522">
        <v>152.1</v>
      </c>
      <c r="W185" s="522">
        <f>V185*S185</f>
        <v>0</v>
      </c>
      <c r="X185" s="671">
        <f t="shared" si="88"/>
        <v>0</v>
      </c>
      <c r="Y185" s="647"/>
      <c r="Z185" s="523">
        <v>655</v>
      </c>
      <c r="AA185" s="523">
        <f t="shared" si="89"/>
        <v>0</v>
      </c>
      <c r="AB185" s="523">
        <v>152.1</v>
      </c>
      <c r="AC185" s="523">
        <f>AB185*Y185</f>
        <v>0</v>
      </c>
      <c r="AD185" s="673">
        <f t="shared" si="90"/>
        <v>0</v>
      </c>
      <c r="AE185" s="740">
        <f t="shared" si="65"/>
        <v>16</v>
      </c>
      <c r="AF185" s="753">
        <v>655</v>
      </c>
      <c r="AG185" s="753">
        <f t="shared" si="91"/>
        <v>10480</v>
      </c>
      <c r="AH185" s="753">
        <v>152.1</v>
      </c>
      <c r="AI185" s="753">
        <f>AH185*AE185</f>
        <v>2433.6</v>
      </c>
      <c r="AJ185" s="750">
        <f t="shared" si="92"/>
        <v>12913.6</v>
      </c>
    </row>
    <row r="186" spans="1:36" s="403" customFormat="1" ht="17.45" customHeight="1" x14ac:dyDescent="0.25">
      <c r="A186" s="962" t="s">
        <v>756</v>
      </c>
      <c r="B186" s="433" t="s">
        <v>306</v>
      </c>
      <c r="C186" s="567" t="s">
        <v>31</v>
      </c>
      <c r="D186" s="591">
        <v>3</v>
      </c>
      <c r="E186" s="469">
        <v>3275</v>
      </c>
      <c r="F186" s="469">
        <f t="shared" si="83"/>
        <v>9825</v>
      </c>
      <c r="G186" s="469">
        <v>10674.300000000001</v>
      </c>
      <c r="H186" s="469">
        <f>G186*D186</f>
        <v>32022.9</v>
      </c>
      <c r="I186" s="590">
        <f t="shared" si="84"/>
        <v>41847.9</v>
      </c>
      <c r="J186" s="815"/>
      <c r="K186" s="816">
        <v>3275</v>
      </c>
      <c r="L186" s="817">
        <f t="shared" si="85"/>
        <v>0</v>
      </c>
      <c r="M186" s="816">
        <v>10674.300000000001</v>
      </c>
      <c r="N186" s="817">
        <f>M186*J186</f>
        <v>0</v>
      </c>
      <c r="O186" s="810">
        <f t="shared" si="86"/>
        <v>0</v>
      </c>
      <c r="P186" s="638">
        <f t="shared" si="66"/>
        <v>0</v>
      </c>
      <c r="Q186" s="512">
        <f t="shared" si="67"/>
        <v>0</v>
      </c>
      <c r="R186" s="637">
        <f t="shared" si="55"/>
        <v>0</v>
      </c>
      <c r="S186" s="647"/>
      <c r="T186" s="522">
        <v>3275</v>
      </c>
      <c r="U186" s="522">
        <f t="shared" si="87"/>
        <v>0</v>
      </c>
      <c r="V186" s="522">
        <v>10674.300000000001</v>
      </c>
      <c r="W186" s="522">
        <f>V186*S186</f>
        <v>0</v>
      </c>
      <c r="X186" s="671">
        <f t="shared" si="88"/>
        <v>0</v>
      </c>
      <c r="Y186" s="647"/>
      <c r="Z186" s="523">
        <v>3275</v>
      </c>
      <c r="AA186" s="523">
        <f t="shared" si="89"/>
        <v>0</v>
      </c>
      <c r="AB186" s="523">
        <v>10674.300000000001</v>
      </c>
      <c r="AC186" s="523">
        <f>AB186*Y186</f>
        <v>0</v>
      </c>
      <c r="AD186" s="673">
        <f t="shared" si="90"/>
        <v>0</v>
      </c>
      <c r="AE186" s="740">
        <f t="shared" si="65"/>
        <v>3</v>
      </c>
      <c r="AF186" s="753">
        <v>3275</v>
      </c>
      <c r="AG186" s="753">
        <f t="shared" si="91"/>
        <v>9825</v>
      </c>
      <c r="AH186" s="753">
        <v>10674.300000000001</v>
      </c>
      <c r="AI186" s="753">
        <f>AH186*AE186</f>
        <v>32022.9</v>
      </c>
      <c r="AJ186" s="750">
        <f t="shared" si="92"/>
        <v>41847.9</v>
      </c>
    </row>
    <row r="187" spans="1:36" s="403" customFormat="1" ht="17.45" customHeight="1" x14ac:dyDescent="0.25">
      <c r="A187" s="962" t="s">
        <v>757</v>
      </c>
      <c r="B187" s="433" t="s">
        <v>286</v>
      </c>
      <c r="C187" s="567" t="s">
        <v>224</v>
      </c>
      <c r="D187" s="591">
        <v>1</v>
      </c>
      <c r="E187" s="469">
        <v>691680</v>
      </c>
      <c r="F187" s="469">
        <f t="shared" si="83"/>
        <v>691680</v>
      </c>
      <c r="G187" s="469"/>
      <c r="H187" s="469"/>
      <c r="I187" s="590">
        <f t="shared" si="84"/>
        <v>691680</v>
      </c>
      <c r="J187" s="815"/>
      <c r="K187" s="816">
        <v>691680</v>
      </c>
      <c r="L187" s="817">
        <f t="shared" si="85"/>
        <v>0</v>
      </c>
      <c r="M187" s="816"/>
      <c r="N187" s="817"/>
      <c r="O187" s="810">
        <f t="shared" si="86"/>
        <v>0</v>
      </c>
      <c r="P187" s="638">
        <f t="shared" si="66"/>
        <v>0</v>
      </c>
      <c r="Q187" s="512">
        <f t="shared" si="67"/>
        <v>0</v>
      </c>
      <c r="R187" s="637">
        <f t="shared" si="55"/>
        <v>0</v>
      </c>
      <c r="S187" s="647"/>
      <c r="T187" s="522">
        <v>691680</v>
      </c>
      <c r="U187" s="522">
        <f t="shared" si="87"/>
        <v>0</v>
      </c>
      <c r="V187" s="522"/>
      <c r="W187" s="522"/>
      <c r="X187" s="671">
        <f t="shared" si="88"/>
        <v>0</v>
      </c>
      <c r="Y187" s="647"/>
      <c r="Z187" s="523">
        <v>691680</v>
      </c>
      <c r="AA187" s="523">
        <f t="shared" si="89"/>
        <v>0</v>
      </c>
      <c r="AB187" s="523"/>
      <c r="AC187" s="523"/>
      <c r="AD187" s="673">
        <f t="shared" si="90"/>
        <v>0</v>
      </c>
      <c r="AE187" s="740">
        <f t="shared" si="65"/>
        <v>1</v>
      </c>
      <c r="AF187" s="753">
        <v>691680</v>
      </c>
      <c r="AG187" s="753">
        <f t="shared" si="91"/>
        <v>691680</v>
      </c>
      <c r="AH187" s="753"/>
      <c r="AI187" s="753"/>
      <c r="AJ187" s="750">
        <f t="shared" si="92"/>
        <v>691680</v>
      </c>
    </row>
    <row r="188" spans="1:36" s="404" customFormat="1" ht="22.5" customHeight="1" x14ac:dyDescent="0.25">
      <c r="A188" s="961" t="s">
        <v>307</v>
      </c>
      <c r="B188" s="695" t="s">
        <v>308</v>
      </c>
      <c r="C188" s="696"/>
      <c r="D188" s="700"/>
      <c r="E188" s="421"/>
      <c r="F188" s="421">
        <f>SUM(F189:F246)</f>
        <v>3561339.34</v>
      </c>
      <c r="G188" s="421"/>
      <c r="H188" s="421">
        <f>SUM(H189:H246)</f>
        <v>3312247.2719999999</v>
      </c>
      <c r="I188" s="584">
        <f>SUM(I189:I246)</f>
        <v>6873586.6119999997</v>
      </c>
      <c r="J188" s="825"/>
      <c r="K188" s="794"/>
      <c r="L188" s="803">
        <f>SUM(L189:L246)</f>
        <v>0</v>
      </c>
      <c r="M188" s="794"/>
      <c r="N188" s="803">
        <f>SUM(N189:N246)</f>
        <v>0</v>
      </c>
      <c r="O188" s="796">
        <f>SUM(O189:O246)</f>
        <v>0</v>
      </c>
      <c r="P188" s="638">
        <f t="shared" si="66"/>
        <v>0</v>
      </c>
      <c r="Q188" s="512">
        <f t="shared" si="67"/>
        <v>0</v>
      </c>
      <c r="R188" s="637">
        <f t="shared" si="55"/>
        <v>0</v>
      </c>
      <c r="S188" s="633"/>
      <c r="T188" s="518"/>
      <c r="U188" s="518">
        <f>SUM(U189:U246)</f>
        <v>0</v>
      </c>
      <c r="V188" s="518"/>
      <c r="W188" s="518">
        <f>SUM(W189:W246)</f>
        <v>0</v>
      </c>
      <c r="X188" s="669">
        <f>SUM(X189:X246)</f>
        <v>0</v>
      </c>
      <c r="Y188" s="633"/>
      <c r="Z188" s="513"/>
      <c r="AA188" s="513">
        <f>SUM(AA189:AA246)</f>
        <v>22008</v>
      </c>
      <c r="AB188" s="513"/>
      <c r="AC188" s="513">
        <f>SUM(AC189:AC246)</f>
        <v>170450.8</v>
      </c>
      <c r="AD188" s="667">
        <f>SUM(AD189:AD246)</f>
        <v>192458.8</v>
      </c>
      <c r="AE188" s="740">
        <f t="shared" si="65"/>
        <v>0</v>
      </c>
      <c r="AF188" s="745"/>
      <c r="AG188" s="745">
        <f>SUM(AG189:AG246)</f>
        <v>3539331.34</v>
      </c>
      <c r="AH188" s="745"/>
      <c r="AI188" s="745">
        <f>SUM(AI189:AI246)</f>
        <v>3141796.4720000001</v>
      </c>
      <c r="AJ188" s="746">
        <f>SUM(AJ189:AJ246)</f>
        <v>6681127.8119999999</v>
      </c>
    </row>
    <row r="189" spans="1:36" s="403" customFormat="1" ht="34.5" customHeight="1" x14ac:dyDescent="0.25">
      <c r="A189" s="963" t="s">
        <v>758</v>
      </c>
      <c r="B189" s="438" t="s">
        <v>309</v>
      </c>
      <c r="C189" s="571" t="s">
        <v>224</v>
      </c>
      <c r="D189" s="599">
        <v>4</v>
      </c>
      <c r="E189" s="466">
        <v>5502</v>
      </c>
      <c r="F189" s="466">
        <f t="shared" ref="F189:F246" si="93">E189*D189</f>
        <v>22008</v>
      </c>
      <c r="G189" s="466">
        <v>42612.700000000004</v>
      </c>
      <c r="H189" s="466">
        <f>G189*D189</f>
        <v>170450.80000000002</v>
      </c>
      <c r="I189" s="587">
        <f t="shared" ref="I189:I246" si="94">F189+H189</f>
        <v>192458.80000000002</v>
      </c>
      <c r="J189" s="793"/>
      <c r="K189" s="799">
        <v>5502</v>
      </c>
      <c r="L189" s="800">
        <f t="shared" ref="L189:L246" si="95">K189*J189</f>
        <v>0</v>
      </c>
      <c r="M189" s="799">
        <v>42612.700000000004</v>
      </c>
      <c r="N189" s="800">
        <f>M189*J189</f>
        <v>0</v>
      </c>
      <c r="O189" s="804">
        <f t="shared" ref="O189:O246" si="96">L189+N189</f>
        <v>0</v>
      </c>
      <c r="P189" s="638">
        <f t="shared" si="66"/>
        <v>0</v>
      </c>
      <c r="Q189" s="512">
        <f t="shared" si="67"/>
        <v>0</v>
      </c>
      <c r="R189" s="637">
        <f t="shared" si="55"/>
        <v>0</v>
      </c>
      <c r="S189" s="638"/>
      <c r="T189" s="519">
        <v>5502</v>
      </c>
      <c r="U189" s="519">
        <f t="shared" ref="U189:U246" si="97">T189*S189</f>
        <v>0</v>
      </c>
      <c r="V189" s="519">
        <v>42612.700000000004</v>
      </c>
      <c r="W189" s="519">
        <f>V189*S189</f>
        <v>0</v>
      </c>
      <c r="X189" s="670">
        <f t="shared" ref="X189:X246" si="98">U189+W189</f>
        <v>0</v>
      </c>
      <c r="Y189" s="638">
        <v>4</v>
      </c>
      <c r="Z189" s="512">
        <v>5502</v>
      </c>
      <c r="AA189" s="512">
        <f t="shared" ref="AA189:AA246" si="99">Z189*Y189</f>
        <v>22008</v>
      </c>
      <c r="AB189" s="911">
        <v>42612.7</v>
      </c>
      <c r="AC189" s="512">
        <f>AB189*Y189</f>
        <v>170450.8</v>
      </c>
      <c r="AD189" s="668">
        <f t="shared" ref="AD189:AD246" si="100">AA189+AC189</f>
        <v>192458.8</v>
      </c>
      <c r="AE189" s="740">
        <f t="shared" si="65"/>
        <v>0</v>
      </c>
      <c r="AF189" s="747">
        <v>5502</v>
      </c>
      <c r="AG189" s="747">
        <f t="shared" ref="AG189:AG246" si="101">AF189*AE189</f>
        <v>0</v>
      </c>
      <c r="AH189" s="915">
        <v>42612.75</v>
      </c>
      <c r="AI189" s="747">
        <f>AH189*AE189</f>
        <v>0</v>
      </c>
      <c r="AJ189" s="748">
        <f t="shared" ref="AJ189:AJ246" si="102">AG189+AI189</f>
        <v>0</v>
      </c>
    </row>
    <row r="190" spans="1:36" s="403" customFormat="1" ht="33.75" customHeight="1" x14ac:dyDescent="0.25">
      <c r="A190" s="963" t="s">
        <v>759</v>
      </c>
      <c r="B190" s="438" t="s">
        <v>309</v>
      </c>
      <c r="C190" s="571" t="s">
        <v>224</v>
      </c>
      <c r="D190" s="599">
        <v>1</v>
      </c>
      <c r="E190" s="466">
        <v>5502</v>
      </c>
      <c r="F190" s="466">
        <f t="shared" si="93"/>
        <v>5502</v>
      </c>
      <c r="G190" s="466"/>
      <c r="H190" s="466"/>
      <c r="I190" s="587">
        <f t="shared" si="94"/>
        <v>5502</v>
      </c>
      <c r="J190" s="793"/>
      <c r="K190" s="799">
        <v>5502</v>
      </c>
      <c r="L190" s="800">
        <f t="shared" si="95"/>
        <v>0</v>
      </c>
      <c r="M190" s="799"/>
      <c r="N190" s="800"/>
      <c r="O190" s="804">
        <f t="shared" si="96"/>
        <v>0</v>
      </c>
      <c r="P190" s="638">
        <f t="shared" si="66"/>
        <v>0</v>
      </c>
      <c r="Q190" s="512">
        <f t="shared" si="67"/>
        <v>0</v>
      </c>
      <c r="R190" s="637">
        <f t="shared" si="55"/>
        <v>0</v>
      </c>
      <c r="S190" s="638"/>
      <c r="T190" s="519">
        <v>5502</v>
      </c>
      <c r="U190" s="519">
        <f t="shared" si="97"/>
        <v>0</v>
      </c>
      <c r="V190" s="519"/>
      <c r="W190" s="519"/>
      <c r="X190" s="670">
        <f t="shared" si="98"/>
        <v>0</v>
      </c>
      <c r="Y190" s="638"/>
      <c r="Z190" s="512">
        <v>5502</v>
      </c>
      <c r="AA190" s="512">
        <f t="shared" si="99"/>
        <v>0</v>
      </c>
      <c r="AB190" s="512"/>
      <c r="AC190" s="512"/>
      <c r="AD190" s="668">
        <f t="shared" si="100"/>
        <v>0</v>
      </c>
      <c r="AE190" s="740">
        <f t="shared" si="65"/>
        <v>1</v>
      </c>
      <c r="AF190" s="747">
        <v>5502</v>
      </c>
      <c r="AG190" s="747">
        <f t="shared" si="101"/>
        <v>5502</v>
      </c>
      <c r="AH190" s="747"/>
      <c r="AI190" s="747"/>
      <c r="AJ190" s="748">
        <f t="shared" si="102"/>
        <v>5502</v>
      </c>
    </row>
    <row r="191" spans="1:36" s="403" customFormat="1" ht="26.45" customHeight="1" x14ac:dyDescent="0.25">
      <c r="A191" s="963" t="s">
        <v>760</v>
      </c>
      <c r="B191" s="438" t="s">
        <v>310</v>
      </c>
      <c r="C191" s="571" t="s">
        <v>224</v>
      </c>
      <c r="D191" s="599">
        <v>1</v>
      </c>
      <c r="E191" s="466">
        <v>5502</v>
      </c>
      <c r="F191" s="466">
        <f t="shared" si="93"/>
        <v>5502</v>
      </c>
      <c r="G191" s="466"/>
      <c r="H191" s="466"/>
      <c r="I191" s="587">
        <f t="shared" si="94"/>
        <v>5502</v>
      </c>
      <c r="J191" s="793"/>
      <c r="K191" s="799">
        <v>5502</v>
      </c>
      <c r="L191" s="800">
        <f t="shared" si="95"/>
        <v>0</v>
      </c>
      <c r="M191" s="799"/>
      <c r="N191" s="800"/>
      <c r="O191" s="804">
        <f t="shared" si="96"/>
        <v>0</v>
      </c>
      <c r="P191" s="638">
        <f t="shared" si="66"/>
        <v>0</v>
      </c>
      <c r="Q191" s="512">
        <f t="shared" si="67"/>
        <v>0</v>
      </c>
      <c r="R191" s="637">
        <f t="shared" si="55"/>
        <v>0</v>
      </c>
      <c r="S191" s="638"/>
      <c r="T191" s="519">
        <v>5502</v>
      </c>
      <c r="U191" s="519">
        <f t="shared" si="97"/>
        <v>0</v>
      </c>
      <c r="V191" s="519"/>
      <c r="W191" s="519"/>
      <c r="X191" s="670">
        <f t="shared" si="98"/>
        <v>0</v>
      </c>
      <c r="Y191" s="638"/>
      <c r="Z191" s="512">
        <v>5502</v>
      </c>
      <c r="AA191" s="512">
        <f t="shared" si="99"/>
        <v>0</v>
      </c>
      <c r="AB191" s="512"/>
      <c r="AC191" s="512"/>
      <c r="AD191" s="668">
        <f t="shared" si="100"/>
        <v>0</v>
      </c>
      <c r="AE191" s="740">
        <f t="shared" si="65"/>
        <v>1</v>
      </c>
      <c r="AF191" s="747">
        <v>5502</v>
      </c>
      <c r="AG191" s="747">
        <f t="shared" si="101"/>
        <v>5502</v>
      </c>
      <c r="AH191" s="747"/>
      <c r="AI191" s="747"/>
      <c r="AJ191" s="748">
        <f t="shared" si="102"/>
        <v>5502</v>
      </c>
    </row>
    <row r="192" spans="1:36" s="403" customFormat="1" ht="26.45" customHeight="1" x14ac:dyDescent="0.25">
      <c r="A192" s="963" t="s">
        <v>761</v>
      </c>
      <c r="B192" s="438" t="s">
        <v>311</v>
      </c>
      <c r="C192" s="576" t="s">
        <v>31</v>
      </c>
      <c r="D192" s="599">
        <v>2</v>
      </c>
      <c r="E192" s="466">
        <v>1310</v>
      </c>
      <c r="F192" s="466">
        <f t="shared" si="93"/>
        <v>2620</v>
      </c>
      <c r="G192" s="466">
        <v>5053.1000000000004</v>
      </c>
      <c r="H192" s="466">
        <f>G192*D192</f>
        <v>10106.200000000001</v>
      </c>
      <c r="I192" s="587">
        <f t="shared" si="94"/>
        <v>12726.2</v>
      </c>
      <c r="J192" s="793"/>
      <c r="K192" s="799">
        <v>1310</v>
      </c>
      <c r="L192" s="800">
        <f t="shared" si="95"/>
        <v>0</v>
      </c>
      <c r="M192" s="799">
        <v>5053.1000000000004</v>
      </c>
      <c r="N192" s="800">
        <f>M192*J192</f>
        <v>0</v>
      </c>
      <c r="O192" s="804">
        <f t="shared" si="96"/>
        <v>0</v>
      </c>
      <c r="P192" s="638">
        <f t="shared" si="66"/>
        <v>0</v>
      </c>
      <c r="Q192" s="512">
        <f t="shared" si="67"/>
        <v>0</v>
      </c>
      <c r="R192" s="637">
        <f t="shared" si="55"/>
        <v>0</v>
      </c>
      <c r="S192" s="638"/>
      <c r="T192" s="519">
        <v>1310</v>
      </c>
      <c r="U192" s="519">
        <f t="shared" si="97"/>
        <v>0</v>
      </c>
      <c r="V192" s="519">
        <v>5053.1000000000004</v>
      </c>
      <c r="W192" s="519">
        <f>V192*S192</f>
        <v>0</v>
      </c>
      <c r="X192" s="670">
        <f t="shared" si="98"/>
        <v>0</v>
      </c>
      <c r="Y192" s="638"/>
      <c r="Z192" s="512">
        <v>1310</v>
      </c>
      <c r="AA192" s="512">
        <f t="shared" si="99"/>
        <v>0</v>
      </c>
      <c r="AB192" s="512">
        <v>5053.1000000000004</v>
      </c>
      <c r="AC192" s="512">
        <f>AB192*Y192</f>
        <v>0</v>
      </c>
      <c r="AD192" s="668">
        <f t="shared" si="100"/>
        <v>0</v>
      </c>
      <c r="AE192" s="740">
        <f t="shared" si="65"/>
        <v>2</v>
      </c>
      <c r="AF192" s="747">
        <v>1310</v>
      </c>
      <c r="AG192" s="747">
        <f t="shared" si="101"/>
        <v>2620</v>
      </c>
      <c r="AH192" s="747">
        <v>5053.1000000000004</v>
      </c>
      <c r="AI192" s="747">
        <f>AH192*AE192</f>
        <v>10106.200000000001</v>
      </c>
      <c r="AJ192" s="748">
        <f t="shared" si="102"/>
        <v>12726.2</v>
      </c>
    </row>
    <row r="193" spans="1:36" s="403" customFormat="1" ht="33" customHeight="1" x14ac:dyDescent="0.25">
      <c r="A193" s="963" t="s">
        <v>762</v>
      </c>
      <c r="B193" s="438" t="s">
        <v>312</v>
      </c>
      <c r="C193" s="576" t="s">
        <v>31</v>
      </c>
      <c r="D193" s="599">
        <v>1</v>
      </c>
      <c r="E193" s="466">
        <v>1310</v>
      </c>
      <c r="F193" s="466">
        <f t="shared" si="93"/>
        <v>1310</v>
      </c>
      <c r="G193" s="466">
        <v>11354.2</v>
      </c>
      <c r="H193" s="466">
        <f>G193*D193</f>
        <v>11354.2</v>
      </c>
      <c r="I193" s="587">
        <f t="shared" si="94"/>
        <v>12664.2</v>
      </c>
      <c r="J193" s="793"/>
      <c r="K193" s="799">
        <v>1310</v>
      </c>
      <c r="L193" s="800">
        <f t="shared" si="95"/>
        <v>0</v>
      </c>
      <c r="M193" s="799">
        <v>11354.2</v>
      </c>
      <c r="N193" s="800">
        <f>M193*J193</f>
        <v>0</v>
      </c>
      <c r="O193" s="804">
        <f t="shared" si="96"/>
        <v>0</v>
      </c>
      <c r="P193" s="638">
        <f t="shared" si="66"/>
        <v>0</v>
      </c>
      <c r="Q193" s="512">
        <f t="shared" si="67"/>
        <v>0</v>
      </c>
      <c r="R193" s="637">
        <f t="shared" si="55"/>
        <v>0</v>
      </c>
      <c r="S193" s="638"/>
      <c r="T193" s="519">
        <v>1310</v>
      </c>
      <c r="U193" s="519">
        <f t="shared" si="97"/>
        <v>0</v>
      </c>
      <c r="V193" s="519">
        <v>11354.2</v>
      </c>
      <c r="W193" s="519">
        <f>V193*S193</f>
        <v>0</v>
      </c>
      <c r="X193" s="670">
        <f t="shared" si="98"/>
        <v>0</v>
      </c>
      <c r="Y193" s="638"/>
      <c r="Z193" s="512">
        <v>1310</v>
      </c>
      <c r="AA193" s="512">
        <f t="shared" si="99"/>
        <v>0</v>
      </c>
      <c r="AB193" s="512">
        <v>11354.2</v>
      </c>
      <c r="AC193" s="512">
        <f>AB193*Y193</f>
        <v>0</v>
      </c>
      <c r="AD193" s="668">
        <f t="shared" si="100"/>
        <v>0</v>
      </c>
      <c r="AE193" s="740">
        <f t="shared" si="65"/>
        <v>1</v>
      </c>
      <c r="AF193" s="747">
        <v>1310</v>
      </c>
      <c r="AG193" s="747">
        <f t="shared" si="101"/>
        <v>1310</v>
      </c>
      <c r="AH193" s="747">
        <v>11354.2</v>
      </c>
      <c r="AI193" s="747">
        <f>AH193*AE193</f>
        <v>11354.2</v>
      </c>
      <c r="AJ193" s="748">
        <f t="shared" si="102"/>
        <v>12664.2</v>
      </c>
    </row>
    <row r="194" spans="1:36" s="403" customFormat="1" ht="26.45" customHeight="1" x14ac:dyDescent="0.25">
      <c r="A194" s="963" t="s">
        <v>763</v>
      </c>
      <c r="B194" s="438" t="s">
        <v>313</v>
      </c>
      <c r="C194" s="571" t="s">
        <v>224</v>
      </c>
      <c r="D194" s="599">
        <v>8</v>
      </c>
      <c r="E194" s="466">
        <v>3930</v>
      </c>
      <c r="F194" s="466">
        <f t="shared" si="93"/>
        <v>31440</v>
      </c>
      <c r="G194" s="466">
        <v>4232.8</v>
      </c>
      <c r="H194" s="466">
        <f>G194*D194</f>
        <v>33862.400000000001</v>
      </c>
      <c r="I194" s="587">
        <f t="shared" si="94"/>
        <v>65302.400000000001</v>
      </c>
      <c r="J194" s="793"/>
      <c r="K194" s="799">
        <v>3930</v>
      </c>
      <c r="L194" s="800">
        <f t="shared" si="95"/>
        <v>0</v>
      </c>
      <c r="M194" s="799">
        <v>4232.8</v>
      </c>
      <c r="N194" s="800">
        <f>M194*J194</f>
        <v>0</v>
      </c>
      <c r="O194" s="804">
        <f t="shared" si="96"/>
        <v>0</v>
      </c>
      <c r="P194" s="638">
        <f t="shared" si="66"/>
        <v>0</v>
      </c>
      <c r="Q194" s="512">
        <f t="shared" si="67"/>
        <v>0</v>
      </c>
      <c r="R194" s="637">
        <f t="shared" si="55"/>
        <v>0</v>
      </c>
      <c r="S194" s="638"/>
      <c r="T194" s="519">
        <v>3930</v>
      </c>
      <c r="U194" s="519">
        <f t="shared" si="97"/>
        <v>0</v>
      </c>
      <c r="V194" s="519">
        <v>4232.8</v>
      </c>
      <c r="W194" s="519">
        <f>V194*S194</f>
        <v>0</v>
      </c>
      <c r="X194" s="670">
        <f t="shared" si="98"/>
        <v>0</v>
      </c>
      <c r="Y194" s="638"/>
      <c r="Z194" s="512">
        <v>3930</v>
      </c>
      <c r="AA194" s="512">
        <f t="shared" si="99"/>
        <v>0</v>
      </c>
      <c r="AB194" s="512">
        <v>4232.8</v>
      </c>
      <c r="AC194" s="512">
        <f>AB194*Y194</f>
        <v>0</v>
      </c>
      <c r="AD194" s="668">
        <f t="shared" si="100"/>
        <v>0</v>
      </c>
      <c r="AE194" s="740">
        <f t="shared" si="65"/>
        <v>8</v>
      </c>
      <c r="AF194" s="747">
        <v>3930</v>
      </c>
      <c r="AG194" s="747">
        <f t="shared" si="101"/>
        <v>31440</v>
      </c>
      <c r="AH194" s="747">
        <v>4232.8</v>
      </c>
      <c r="AI194" s="747">
        <f>AH194*AE194</f>
        <v>33862.400000000001</v>
      </c>
      <c r="AJ194" s="748">
        <f t="shared" si="102"/>
        <v>65302.400000000001</v>
      </c>
    </row>
    <row r="195" spans="1:36" s="403" customFormat="1" ht="26.45" customHeight="1" x14ac:dyDescent="0.25">
      <c r="A195" s="963" t="s">
        <v>764</v>
      </c>
      <c r="B195" s="438" t="s">
        <v>313</v>
      </c>
      <c r="C195" s="571" t="s">
        <v>224</v>
      </c>
      <c r="D195" s="599">
        <v>1</v>
      </c>
      <c r="E195" s="466">
        <v>3930</v>
      </c>
      <c r="F195" s="466">
        <f t="shared" si="93"/>
        <v>3930</v>
      </c>
      <c r="G195" s="466"/>
      <c r="H195" s="466"/>
      <c r="I195" s="587">
        <f t="shared" si="94"/>
        <v>3930</v>
      </c>
      <c r="J195" s="793"/>
      <c r="K195" s="799">
        <v>3930</v>
      </c>
      <c r="L195" s="800">
        <f t="shared" si="95"/>
        <v>0</v>
      </c>
      <c r="M195" s="799"/>
      <c r="N195" s="800"/>
      <c r="O195" s="804">
        <f t="shared" si="96"/>
        <v>0</v>
      </c>
      <c r="P195" s="638">
        <f t="shared" si="66"/>
        <v>0</v>
      </c>
      <c r="Q195" s="512">
        <f t="shared" si="67"/>
        <v>0</v>
      </c>
      <c r="R195" s="637">
        <f t="shared" si="55"/>
        <v>0</v>
      </c>
      <c r="S195" s="638"/>
      <c r="T195" s="519">
        <v>3930</v>
      </c>
      <c r="U195" s="519">
        <f t="shared" si="97"/>
        <v>0</v>
      </c>
      <c r="V195" s="519"/>
      <c r="W195" s="519"/>
      <c r="X195" s="670">
        <f t="shared" si="98"/>
        <v>0</v>
      </c>
      <c r="Y195" s="638"/>
      <c r="Z195" s="512">
        <v>3930</v>
      </c>
      <c r="AA195" s="512">
        <f t="shared" si="99"/>
        <v>0</v>
      </c>
      <c r="AB195" s="512"/>
      <c r="AC195" s="512"/>
      <c r="AD195" s="668">
        <f t="shared" si="100"/>
        <v>0</v>
      </c>
      <c r="AE195" s="740">
        <f t="shared" si="65"/>
        <v>1</v>
      </c>
      <c r="AF195" s="747">
        <v>3930</v>
      </c>
      <c r="AG195" s="747">
        <f t="shared" si="101"/>
        <v>3930</v>
      </c>
      <c r="AH195" s="747"/>
      <c r="AI195" s="747"/>
      <c r="AJ195" s="748">
        <f t="shared" si="102"/>
        <v>3930</v>
      </c>
    </row>
    <row r="196" spans="1:36" s="403" customFormat="1" ht="15.6" customHeight="1" x14ac:dyDescent="0.25">
      <c r="A196" s="963" t="s">
        <v>765</v>
      </c>
      <c r="B196" s="438" t="s">
        <v>314</v>
      </c>
      <c r="C196" s="576" t="s">
        <v>31</v>
      </c>
      <c r="D196" s="599">
        <v>192</v>
      </c>
      <c r="E196" s="466">
        <v>32.75</v>
      </c>
      <c r="F196" s="466">
        <f t="shared" si="93"/>
        <v>6288</v>
      </c>
      <c r="G196" s="466">
        <v>128.70000000000002</v>
      </c>
      <c r="H196" s="466">
        <f>G196*D196</f>
        <v>24710.400000000001</v>
      </c>
      <c r="I196" s="587">
        <f t="shared" si="94"/>
        <v>30998.400000000001</v>
      </c>
      <c r="J196" s="793"/>
      <c r="K196" s="799">
        <v>32.75</v>
      </c>
      <c r="L196" s="800">
        <f t="shared" si="95"/>
        <v>0</v>
      </c>
      <c r="M196" s="799">
        <v>128.70000000000002</v>
      </c>
      <c r="N196" s="800">
        <f>M196*J196</f>
        <v>0</v>
      </c>
      <c r="O196" s="804">
        <f t="shared" si="96"/>
        <v>0</v>
      </c>
      <c r="P196" s="638">
        <f t="shared" si="66"/>
        <v>0</v>
      </c>
      <c r="Q196" s="512">
        <f t="shared" si="67"/>
        <v>0</v>
      </c>
      <c r="R196" s="637">
        <f t="shared" si="55"/>
        <v>0</v>
      </c>
      <c r="S196" s="638"/>
      <c r="T196" s="519">
        <v>32.75</v>
      </c>
      <c r="U196" s="519">
        <f t="shared" si="97"/>
        <v>0</v>
      </c>
      <c r="V196" s="519">
        <v>128.70000000000002</v>
      </c>
      <c r="W196" s="519">
        <f>V196*S196</f>
        <v>0</v>
      </c>
      <c r="X196" s="670">
        <f t="shared" si="98"/>
        <v>0</v>
      </c>
      <c r="Y196" s="638"/>
      <c r="Z196" s="512">
        <v>32.75</v>
      </c>
      <c r="AA196" s="512">
        <f t="shared" si="99"/>
        <v>0</v>
      </c>
      <c r="AB196" s="512">
        <v>128.70000000000002</v>
      </c>
      <c r="AC196" s="512">
        <f>AB196*Y196</f>
        <v>0</v>
      </c>
      <c r="AD196" s="668">
        <f t="shared" si="100"/>
        <v>0</v>
      </c>
      <c r="AE196" s="740">
        <f t="shared" si="65"/>
        <v>192</v>
      </c>
      <c r="AF196" s="747">
        <v>32.75</v>
      </c>
      <c r="AG196" s="747">
        <f t="shared" si="101"/>
        <v>6288</v>
      </c>
      <c r="AH196" s="747">
        <v>128.70000000000002</v>
      </c>
      <c r="AI196" s="747">
        <f>AH196*AE196</f>
        <v>24710.400000000001</v>
      </c>
      <c r="AJ196" s="748">
        <f t="shared" si="102"/>
        <v>30998.400000000001</v>
      </c>
    </row>
    <row r="197" spans="1:36" s="403" customFormat="1" ht="15.6" customHeight="1" x14ac:dyDescent="0.25">
      <c r="A197" s="963" t="s">
        <v>766</v>
      </c>
      <c r="B197" s="438" t="s">
        <v>315</v>
      </c>
      <c r="C197" s="576" t="s">
        <v>31</v>
      </c>
      <c r="D197" s="599">
        <v>96</v>
      </c>
      <c r="E197" s="466">
        <v>32.75</v>
      </c>
      <c r="F197" s="466">
        <f t="shared" si="93"/>
        <v>3144</v>
      </c>
      <c r="G197" s="466">
        <v>93.600000000000009</v>
      </c>
      <c r="H197" s="466">
        <f>G197*D197</f>
        <v>8985.6</v>
      </c>
      <c r="I197" s="587">
        <f t="shared" si="94"/>
        <v>12129.6</v>
      </c>
      <c r="J197" s="793"/>
      <c r="K197" s="799">
        <v>32.75</v>
      </c>
      <c r="L197" s="800">
        <f t="shared" si="95"/>
        <v>0</v>
      </c>
      <c r="M197" s="799">
        <v>93.600000000000009</v>
      </c>
      <c r="N197" s="800">
        <f>M197*J197</f>
        <v>0</v>
      </c>
      <c r="O197" s="804">
        <f t="shared" si="96"/>
        <v>0</v>
      </c>
      <c r="P197" s="638">
        <f t="shared" si="66"/>
        <v>0</v>
      </c>
      <c r="Q197" s="512">
        <f t="shared" si="67"/>
        <v>0</v>
      </c>
      <c r="R197" s="637">
        <f t="shared" si="55"/>
        <v>0</v>
      </c>
      <c r="S197" s="638"/>
      <c r="T197" s="519">
        <v>32.75</v>
      </c>
      <c r="U197" s="519">
        <f t="shared" si="97"/>
        <v>0</v>
      </c>
      <c r="V197" s="519">
        <v>93.600000000000009</v>
      </c>
      <c r="W197" s="519">
        <f>V197*S197</f>
        <v>0</v>
      </c>
      <c r="X197" s="670">
        <f t="shared" si="98"/>
        <v>0</v>
      </c>
      <c r="Y197" s="638"/>
      <c r="Z197" s="512">
        <v>32.75</v>
      </c>
      <c r="AA197" s="512">
        <f t="shared" si="99"/>
        <v>0</v>
      </c>
      <c r="AB197" s="512">
        <v>93.600000000000009</v>
      </c>
      <c r="AC197" s="512">
        <f>AB197*Y197</f>
        <v>0</v>
      </c>
      <c r="AD197" s="668">
        <f t="shared" si="100"/>
        <v>0</v>
      </c>
      <c r="AE197" s="740">
        <f t="shared" si="65"/>
        <v>96</v>
      </c>
      <c r="AF197" s="747">
        <v>32.75</v>
      </c>
      <c r="AG197" s="747">
        <f t="shared" si="101"/>
        <v>3144</v>
      </c>
      <c r="AH197" s="747">
        <v>93.600000000000009</v>
      </c>
      <c r="AI197" s="747">
        <f>AH197*AE197</f>
        <v>8985.6</v>
      </c>
      <c r="AJ197" s="748">
        <f t="shared" si="102"/>
        <v>12129.6</v>
      </c>
    </row>
    <row r="198" spans="1:36" s="403" customFormat="1" ht="26.45" customHeight="1" x14ac:dyDescent="0.25">
      <c r="A198" s="963" t="s">
        <v>767</v>
      </c>
      <c r="B198" s="438" t="s">
        <v>316</v>
      </c>
      <c r="C198" s="576" t="s">
        <v>31</v>
      </c>
      <c r="D198" s="599">
        <v>4</v>
      </c>
      <c r="E198" s="466">
        <v>4716</v>
      </c>
      <c r="F198" s="466">
        <f t="shared" si="93"/>
        <v>18864</v>
      </c>
      <c r="G198" s="466">
        <v>7410</v>
      </c>
      <c r="H198" s="466">
        <f>G198*D198</f>
        <v>29640</v>
      </c>
      <c r="I198" s="587">
        <f t="shared" si="94"/>
        <v>48504</v>
      </c>
      <c r="J198" s="793"/>
      <c r="K198" s="799">
        <v>4716</v>
      </c>
      <c r="L198" s="800">
        <f t="shared" si="95"/>
        <v>0</v>
      </c>
      <c r="M198" s="799">
        <v>7410</v>
      </c>
      <c r="N198" s="800">
        <f>M198*J198</f>
        <v>0</v>
      </c>
      <c r="O198" s="804">
        <f t="shared" si="96"/>
        <v>0</v>
      </c>
      <c r="P198" s="638">
        <f t="shared" si="66"/>
        <v>0</v>
      </c>
      <c r="Q198" s="512">
        <f t="shared" si="67"/>
        <v>0</v>
      </c>
      <c r="R198" s="637">
        <f t="shared" si="55"/>
        <v>0</v>
      </c>
      <c r="S198" s="638"/>
      <c r="T198" s="519">
        <v>4716</v>
      </c>
      <c r="U198" s="519">
        <f t="shared" si="97"/>
        <v>0</v>
      </c>
      <c r="V198" s="519">
        <v>7410</v>
      </c>
      <c r="W198" s="519">
        <f>V198*S198</f>
        <v>0</v>
      </c>
      <c r="X198" s="670">
        <f t="shared" si="98"/>
        <v>0</v>
      </c>
      <c r="Y198" s="638"/>
      <c r="Z198" s="512">
        <v>4716</v>
      </c>
      <c r="AA198" s="512">
        <f t="shared" si="99"/>
        <v>0</v>
      </c>
      <c r="AB198" s="512">
        <v>7410</v>
      </c>
      <c r="AC198" s="512">
        <f>AB198*Y198</f>
        <v>0</v>
      </c>
      <c r="AD198" s="668">
        <f t="shared" si="100"/>
        <v>0</v>
      </c>
      <c r="AE198" s="740">
        <f t="shared" si="65"/>
        <v>4</v>
      </c>
      <c r="AF198" s="747">
        <v>4716</v>
      </c>
      <c r="AG198" s="747">
        <f t="shared" si="101"/>
        <v>18864</v>
      </c>
      <c r="AH198" s="747">
        <v>7410</v>
      </c>
      <c r="AI198" s="747">
        <f>AH198*AE198</f>
        <v>29640</v>
      </c>
      <c r="AJ198" s="748">
        <f t="shared" si="102"/>
        <v>48504</v>
      </c>
    </row>
    <row r="199" spans="1:36" s="403" customFormat="1" ht="26.45" customHeight="1" x14ac:dyDescent="0.25">
      <c r="A199" s="963" t="s">
        <v>768</v>
      </c>
      <c r="B199" s="438" t="s">
        <v>316</v>
      </c>
      <c r="C199" s="576" t="s">
        <v>31</v>
      </c>
      <c r="D199" s="599">
        <v>10</v>
      </c>
      <c r="E199" s="466">
        <v>4716</v>
      </c>
      <c r="F199" s="466">
        <f t="shared" si="93"/>
        <v>47160</v>
      </c>
      <c r="G199" s="466"/>
      <c r="H199" s="466"/>
      <c r="I199" s="587">
        <f t="shared" si="94"/>
        <v>47160</v>
      </c>
      <c r="J199" s="793"/>
      <c r="K199" s="799">
        <v>4716</v>
      </c>
      <c r="L199" s="800">
        <f t="shared" si="95"/>
        <v>0</v>
      </c>
      <c r="M199" s="799"/>
      <c r="N199" s="800"/>
      <c r="O199" s="804">
        <f t="shared" si="96"/>
        <v>0</v>
      </c>
      <c r="P199" s="638">
        <f t="shared" si="66"/>
        <v>0</v>
      </c>
      <c r="Q199" s="512">
        <f t="shared" si="67"/>
        <v>0</v>
      </c>
      <c r="R199" s="637">
        <f t="shared" si="55"/>
        <v>0</v>
      </c>
      <c r="S199" s="638"/>
      <c r="T199" s="519">
        <v>4716</v>
      </c>
      <c r="U199" s="519">
        <f t="shared" si="97"/>
        <v>0</v>
      </c>
      <c r="V199" s="519"/>
      <c r="W199" s="519"/>
      <c r="X199" s="670">
        <f t="shared" si="98"/>
        <v>0</v>
      </c>
      <c r="Y199" s="638"/>
      <c r="Z199" s="512">
        <v>4716</v>
      </c>
      <c r="AA199" s="512">
        <f t="shared" si="99"/>
        <v>0</v>
      </c>
      <c r="AB199" s="512"/>
      <c r="AC199" s="512"/>
      <c r="AD199" s="668">
        <f t="shared" si="100"/>
        <v>0</v>
      </c>
      <c r="AE199" s="740">
        <f t="shared" si="65"/>
        <v>10</v>
      </c>
      <c r="AF199" s="747">
        <v>4716</v>
      </c>
      <c r="AG199" s="747">
        <f t="shared" si="101"/>
        <v>47160</v>
      </c>
      <c r="AH199" s="747"/>
      <c r="AI199" s="747"/>
      <c r="AJ199" s="748">
        <f t="shared" si="102"/>
        <v>47160</v>
      </c>
    </row>
    <row r="200" spans="1:36" s="403" customFormat="1" ht="26.45" customHeight="1" x14ac:dyDescent="0.25">
      <c r="A200" s="963" t="s">
        <v>769</v>
      </c>
      <c r="B200" s="438" t="s">
        <v>317</v>
      </c>
      <c r="C200" s="576" t="s">
        <v>31</v>
      </c>
      <c r="D200" s="599">
        <v>4</v>
      </c>
      <c r="E200" s="466">
        <v>3275</v>
      </c>
      <c r="F200" s="466">
        <f t="shared" si="93"/>
        <v>13100</v>
      </c>
      <c r="G200" s="466"/>
      <c r="H200" s="466"/>
      <c r="I200" s="587">
        <f t="shared" si="94"/>
        <v>13100</v>
      </c>
      <c r="J200" s="793"/>
      <c r="K200" s="799">
        <v>3275</v>
      </c>
      <c r="L200" s="800">
        <f t="shared" si="95"/>
        <v>0</v>
      </c>
      <c r="M200" s="799"/>
      <c r="N200" s="800"/>
      <c r="O200" s="804">
        <f t="shared" si="96"/>
        <v>0</v>
      </c>
      <c r="P200" s="638">
        <f t="shared" si="66"/>
        <v>0</v>
      </c>
      <c r="Q200" s="512">
        <f t="shared" si="67"/>
        <v>0</v>
      </c>
      <c r="R200" s="637">
        <f t="shared" si="55"/>
        <v>0</v>
      </c>
      <c r="S200" s="638"/>
      <c r="T200" s="519">
        <v>3275</v>
      </c>
      <c r="U200" s="519">
        <f t="shared" si="97"/>
        <v>0</v>
      </c>
      <c r="V200" s="519"/>
      <c r="W200" s="519"/>
      <c r="X200" s="670">
        <f t="shared" si="98"/>
        <v>0</v>
      </c>
      <c r="Y200" s="638"/>
      <c r="Z200" s="512">
        <v>3275</v>
      </c>
      <c r="AA200" s="512">
        <f t="shared" si="99"/>
        <v>0</v>
      </c>
      <c r="AB200" s="512"/>
      <c r="AC200" s="512"/>
      <c r="AD200" s="668">
        <f t="shared" si="100"/>
        <v>0</v>
      </c>
      <c r="AE200" s="740">
        <f t="shared" si="65"/>
        <v>4</v>
      </c>
      <c r="AF200" s="747">
        <v>3275</v>
      </c>
      <c r="AG200" s="747">
        <f t="shared" si="101"/>
        <v>13100</v>
      </c>
      <c r="AH200" s="747"/>
      <c r="AI200" s="747"/>
      <c r="AJ200" s="748">
        <f t="shared" si="102"/>
        <v>13100</v>
      </c>
    </row>
    <row r="201" spans="1:36" s="403" customFormat="1" ht="26.45" customHeight="1" x14ac:dyDescent="0.25">
      <c r="A201" s="963" t="s">
        <v>770</v>
      </c>
      <c r="B201" s="438" t="s">
        <v>318</v>
      </c>
      <c r="C201" s="576" t="s">
        <v>31</v>
      </c>
      <c r="D201" s="599">
        <v>1</v>
      </c>
      <c r="E201" s="466">
        <v>3930</v>
      </c>
      <c r="F201" s="466">
        <f t="shared" si="93"/>
        <v>3930</v>
      </c>
      <c r="G201" s="466"/>
      <c r="H201" s="466"/>
      <c r="I201" s="587">
        <f t="shared" si="94"/>
        <v>3930</v>
      </c>
      <c r="J201" s="793"/>
      <c r="K201" s="799">
        <v>3930</v>
      </c>
      <c r="L201" s="800">
        <f t="shared" si="95"/>
        <v>0</v>
      </c>
      <c r="M201" s="799"/>
      <c r="N201" s="800"/>
      <c r="O201" s="804">
        <f t="shared" si="96"/>
        <v>0</v>
      </c>
      <c r="P201" s="638">
        <f t="shared" si="66"/>
        <v>0</v>
      </c>
      <c r="Q201" s="512">
        <f t="shared" si="67"/>
        <v>0</v>
      </c>
      <c r="R201" s="637">
        <f t="shared" si="55"/>
        <v>0</v>
      </c>
      <c r="S201" s="638"/>
      <c r="T201" s="519">
        <v>3930</v>
      </c>
      <c r="U201" s="519">
        <f t="shared" si="97"/>
        <v>0</v>
      </c>
      <c r="V201" s="519"/>
      <c r="W201" s="519"/>
      <c r="X201" s="670">
        <f t="shared" si="98"/>
        <v>0</v>
      </c>
      <c r="Y201" s="638"/>
      <c r="Z201" s="512">
        <v>3930</v>
      </c>
      <c r="AA201" s="512">
        <f t="shared" si="99"/>
        <v>0</v>
      </c>
      <c r="AB201" s="512"/>
      <c r="AC201" s="512"/>
      <c r="AD201" s="668">
        <f t="shared" si="100"/>
        <v>0</v>
      </c>
      <c r="AE201" s="740">
        <f t="shared" si="65"/>
        <v>1</v>
      </c>
      <c r="AF201" s="747">
        <v>3930</v>
      </c>
      <c r="AG201" s="747">
        <f t="shared" si="101"/>
        <v>3930</v>
      </c>
      <c r="AH201" s="747"/>
      <c r="AI201" s="747"/>
      <c r="AJ201" s="748">
        <f t="shared" si="102"/>
        <v>3930</v>
      </c>
    </row>
    <row r="202" spans="1:36" s="403" customFormat="1" ht="26.45" customHeight="1" x14ac:dyDescent="0.25">
      <c r="A202" s="963" t="s">
        <v>771</v>
      </c>
      <c r="B202" s="438" t="s">
        <v>319</v>
      </c>
      <c r="C202" s="576" t="s">
        <v>31</v>
      </c>
      <c r="D202" s="599">
        <v>5</v>
      </c>
      <c r="E202" s="466">
        <v>3930</v>
      </c>
      <c r="F202" s="466">
        <f t="shared" si="93"/>
        <v>19650</v>
      </c>
      <c r="G202" s="466">
        <v>38230.400000000001</v>
      </c>
      <c r="H202" s="466">
        <f>G202*D202</f>
        <v>191152</v>
      </c>
      <c r="I202" s="587">
        <f t="shared" si="94"/>
        <v>210802</v>
      </c>
      <c r="J202" s="793"/>
      <c r="K202" s="799">
        <v>3930</v>
      </c>
      <c r="L202" s="800">
        <f t="shared" si="95"/>
        <v>0</v>
      </c>
      <c r="M202" s="799">
        <v>38230.400000000001</v>
      </c>
      <c r="N202" s="800">
        <f>M202*J202</f>
        <v>0</v>
      </c>
      <c r="O202" s="804">
        <f t="shared" si="96"/>
        <v>0</v>
      </c>
      <c r="P202" s="638">
        <f t="shared" si="66"/>
        <v>0</v>
      </c>
      <c r="Q202" s="512">
        <f t="shared" si="67"/>
        <v>0</v>
      </c>
      <c r="R202" s="637">
        <f t="shared" si="55"/>
        <v>0</v>
      </c>
      <c r="S202" s="638"/>
      <c r="T202" s="519">
        <v>3930</v>
      </c>
      <c r="U202" s="519">
        <f t="shared" si="97"/>
        <v>0</v>
      </c>
      <c r="V202" s="519">
        <v>38230.400000000001</v>
      </c>
      <c r="W202" s="519">
        <f>V202*S202</f>
        <v>0</v>
      </c>
      <c r="X202" s="670">
        <f t="shared" si="98"/>
        <v>0</v>
      </c>
      <c r="Y202" s="638"/>
      <c r="Z202" s="512">
        <v>3930</v>
      </c>
      <c r="AA202" s="512">
        <f t="shared" si="99"/>
        <v>0</v>
      </c>
      <c r="AB202" s="512">
        <v>38230.400000000001</v>
      </c>
      <c r="AC202" s="512">
        <f>AB202*Y202</f>
        <v>0</v>
      </c>
      <c r="AD202" s="668">
        <f t="shared" si="100"/>
        <v>0</v>
      </c>
      <c r="AE202" s="740">
        <f t="shared" si="65"/>
        <v>5</v>
      </c>
      <c r="AF202" s="747">
        <v>3930</v>
      </c>
      <c r="AG202" s="747">
        <f t="shared" si="101"/>
        <v>19650</v>
      </c>
      <c r="AH202" s="747">
        <v>38230.400000000001</v>
      </c>
      <c r="AI202" s="747">
        <f>AH202*AE202</f>
        <v>191152</v>
      </c>
      <c r="AJ202" s="748">
        <f t="shared" si="102"/>
        <v>210802</v>
      </c>
    </row>
    <row r="203" spans="1:36" s="403" customFormat="1" ht="15.6" customHeight="1" x14ac:dyDescent="0.25">
      <c r="A203" s="963" t="s">
        <v>772</v>
      </c>
      <c r="B203" s="438" t="s">
        <v>320</v>
      </c>
      <c r="C203" s="576" t="s">
        <v>31</v>
      </c>
      <c r="D203" s="599">
        <v>2</v>
      </c>
      <c r="E203" s="466">
        <v>1965</v>
      </c>
      <c r="F203" s="466">
        <f t="shared" si="93"/>
        <v>3930</v>
      </c>
      <c r="G203" s="466"/>
      <c r="H203" s="466"/>
      <c r="I203" s="587">
        <f t="shared" si="94"/>
        <v>3930</v>
      </c>
      <c r="J203" s="793"/>
      <c r="K203" s="799">
        <v>1965</v>
      </c>
      <c r="L203" s="800">
        <f t="shared" si="95"/>
        <v>0</v>
      </c>
      <c r="M203" s="799"/>
      <c r="N203" s="800"/>
      <c r="O203" s="804">
        <f t="shared" si="96"/>
        <v>0</v>
      </c>
      <c r="P203" s="638">
        <f t="shared" si="66"/>
        <v>0</v>
      </c>
      <c r="Q203" s="512">
        <f t="shared" si="67"/>
        <v>0</v>
      </c>
      <c r="R203" s="637">
        <f t="shared" si="55"/>
        <v>0</v>
      </c>
      <c r="S203" s="638"/>
      <c r="T203" s="519">
        <v>1965</v>
      </c>
      <c r="U203" s="519">
        <f t="shared" si="97"/>
        <v>0</v>
      </c>
      <c r="V203" s="519"/>
      <c r="W203" s="519"/>
      <c r="X203" s="670">
        <f t="shared" si="98"/>
        <v>0</v>
      </c>
      <c r="Y203" s="638"/>
      <c r="Z203" s="512">
        <v>1965</v>
      </c>
      <c r="AA203" s="512">
        <f t="shared" si="99"/>
        <v>0</v>
      </c>
      <c r="AB203" s="512"/>
      <c r="AC203" s="512"/>
      <c r="AD203" s="668">
        <f t="shared" si="100"/>
        <v>0</v>
      </c>
      <c r="AE203" s="740">
        <f t="shared" si="65"/>
        <v>2</v>
      </c>
      <c r="AF203" s="747">
        <v>1965</v>
      </c>
      <c r="AG203" s="747">
        <f t="shared" si="101"/>
        <v>3930</v>
      </c>
      <c r="AH203" s="747"/>
      <c r="AI203" s="747"/>
      <c r="AJ203" s="748">
        <f t="shared" si="102"/>
        <v>3930</v>
      </c>
    </row>
    <row r="204" spans="1:36" s="403" customFormat="1" ht="15.6" customHeight="1" x14ac:dyDescent="0.25">
      <c r="A204" s="963" t="s">
        <v>773</v>
      </c>
      <c r="B204" s="438" t="s">
        <v>321</v>
      </c>
      <c r="C204" s="576" t="s">
        <v>31</v>
      </c>
      <c r="D204" s="599">
        <v>11</v>
      </c>
      <c r="E204" s="466">
        <v>1965</v>
      </c>
      <c r="F204" s="466">
        <f t="shared" si="93"/>
        <v>21615</v>
      </c>
      <c r="G204" s="466">
        <v>902.2</v>
      </c>
      <c r="H204" s="466">
        <f>G204*D204</f>
        <v>9924.2000000000007</v>
      </c>
      <c r="I204" s="587">
        <f t="shared" si="94"/>
        <v>31539.200000000001</v>
      </c>
      <c r="J204" s="793"/>
      <c r="K204" s="799">
        <v>1965</v>
      </c>
      <c r="L204" s="800">
        <f t="shared" si="95"/>
        <v>0</v>
      </c>
      <c r="M204" s="799">
        <v>902.2</v>
      </c>
      <c r="N204" s="800">
        <f>M204*J204</f>
        <v>0</v>
      </c>
      <c r="O204" s="804">
        <f t="shared" si="96"/>
        <v>0</v>
      </c>
      <c r="P204" s="638">
        <f t="shared" si="66"/>
        <v>0</v>
      </c>
      <c r="Q204" s="512">
        <f t="shared" si="67"/>
        <v>0</v>
      </c>
      <c r="R204" s="637">
        <f t="shared" si="55"/>
        <v>0</v>
      </c>
      <c r="S204" s="638"/>
      <c r="T204" s="519">
        <v>1965</v>
      </c>
      <c r="U204" s="519">
        <f t="shared" si="97"/>
        <v>0</v>
      </c>
      <c r="V204" s="519">
        <v>902.2</v>
      </c>
      <c r="W204" s="519">
        <f>V204*S204</f>
        <v>0</v>
      </c>
      <c r="X204" s="670">
        <f t="shared" si="98"/>
        <v>0</v>
      </c>
      <c r="Y204" s="638"/>
      <c r="Z204" s="512">
        <v>1965</v>
      </c>
      <c r="AA204" s="512">
        <f t="shared" si="99"/>
        <v>0</v>
      </c>
      <c r="AB204" s="512">
        <v>902.2</v>
      </c>
      <c r="AC204" s="512">
        <f>AB204*Y204</f>
        <v>0</v>
      </c>
      <c r="AD204" s="668">
        <f t="shared" si="100"/>
        <v>0</v>
      </c>
      <c r="AE204" s="740">
        <f t="shared" si="65"/>
        <v>11</v>
      </c>
      <c r="AF204" s="747">
        <v>1965</v>
      </c>
      <c r="AG204" s="747">
        <f t="shared" si="101"/>
        <v>21615</v>
      </c>
      <c r="AH204" s="747">
        <v>902.2</v>
      </c>
      <c r="AI204" s="747">
        <f>AH204*AE204</f>
        <v>9924.2000000000007</v>
      </c>
      <c r="AJ204" s="748">
        <f t="shared" si="102"/>
        <v>31539.200000000001</v>
      </c>
    </row>
    <row r="205" spans="1:36" s="403" customFormat="1" ht="15.6" customHeight="1" x14ac:dyDescent="0.25">
      <c r="A205" s="963" t="s">
        <v>774</v>
      </c>
      <c r="B205" s="438" t="s">
        <v>321</v>
      </c>
      <c r="C205" s="576" t="s">
        <v>31</v>
      </c>
      <c r="D205" s="599">
        <v>16</v>
      </c>
      <c r="E205" s="466">
        <v>1965</v>
      </c>
      <c r="F205" s="466">
        <f t="shared" si="93"/>
        <v>31440</v>
      </c>
      <c r="G205" s="466"/>
      <c r="H205" s="466"/>
      <c r="I205" s="587">
        <f t="shared" si="94"/>
        <v>31440</v>
      </c>
      <c r="J205" s="793"/>
      <c r="K205" s="799">
        <v>1965</v>
      </c>
      <c r="L205" s="800">
        <f t="shared" si="95"/>
        <v>0</v>
      </c>
      <c r="M205" s="799"/>
      <c r="N205" s="800"/>
      <c r="O205" s="804">
        <f t="shared" si="96"/>
        <v>0</v>
      </c>
      <c r="P205" s="638">
        <f t="shared" si="66"/>
        <v>0</v>
      </c>
      <c r="Q205" s="512">
        <f t="shared" si="67"/>
        <v>0</v>
      </c>
      <c r="R205" s="637">
        <f t="shared" si="55"/>
        <v>0</v>
      </c>
      <c r="S205" s="638"/>
      <c r="T205" s="519">
        <v>1965</v>
      </c>
      <c r="U205" s="519">
        <f t="shared" si="97"/>
        <v>0</v>
      </c>
      <c r="V205" s="519"/>
      <c r="W205" s="519"/>
      <c r="X205" s="670">
        <f t="shared" si="98"/>
        <v>0</v>
      </c>
      <c r="Y205" s="638"/>
      <c r="Z205" s="512">
        <v>1965</v>
      </c>
      <c r="AA205" s="512">
        <f t="shared" si="99"/>
        <v>0</v>
      </c>
      <c r="AB205" s="512"/>
      <c r="AC205" s="512"/>
      <c r="AD205" s="668">
        <f t="shared" si="100"/>
        <v>0</v>
      </c>
      <c r="AE205" s="740">
        <f t="shared" si="65"/>
        <v>16</v>
      </c>
      <c r="AF205" s="747">
        <v>1965</v>
      </c>
      <c r="AG205" s="747">
        <f t="shared" si="101"/>
        <v>31440</v>
      </c>
      <c r="AH205" s="747"/>
      <c r="AI205" s="747"/>
      <c r="AJ205" s="748">
        <f t="shared" si="102"/>
        <v>31440</v>
      </c>
    </row>
    <row r="206" spans="1:36" s="403" customFormat="1" ht="26.45" customHeight="1" x14ac:dyDescent="0.25">
      <c r="A206" s="963" t="s">
        <v>775</v>
      </c>
      <c r="B206" s="438" t="s">
        <v>322</v>
      </c>
      <c r="C206" s="576" t="s">
        <v>31</v>
      </c>
      <c r="D206" s="599">
        <v>4</v>
      </c>
      <c r="E206" s="466">
        <v>3275</v>
      </c>
      <c r="F206" s="466">
        <f t="shared" si="93"/>
        <v>13100</v>
      </c>
      <c r="G206" s="466">
        <v>3539.1460000000002</v>
      </c>
      <c r="H206" s="466">
        <f>G206*D206</f>
        <v>14156.584000000001</v>
      </c>
      <c r="I206" s="587">
        <f t="shared" si="94"/>
        <v>27256.584000000003</v>
      </c>
      <c r="J206" s="793"/>
      <c r="K206" s="799">
        <v>3275</v>
      </c>
      <c r="L206" s="800">
        <f t="shared" si="95"/>
        <v>0</v>
      </c>
      <c r="M206" s="799">
        <v>3539.1460000000002</v>
      </c>
      <c r="N206" s="800">
        <f>M206*J206</f>
        <v>0</v>
      </c>
      <c r="O206" s="804">
        <f t="shared" si="96"/>
        <v>0</v>
      </c>
      <c r="P206" s="638">
        <f t="shared" si="66"/>
        <v>0</v>
      </c>
      <c r="Q206" s="512">
        <f t="shared" si="67"/>
        <v>0</v>
      </c>
      <c r="R206" s="637">
        <f t="shared" si="55"/>
        <v>0</v>
      </c>
      <c r="S206" s="638"/>
      <c r="T206" s="519">
        <v>3275</v>
      </c>
      <c r="U206" s="519">
        <f t="shared" si="97"/>
        <v>0</v>
      </c>
      <c r="V206" s="519">
        <v>3539.1460000000002</v>
      </c>
      <c r="W206" s="519">
        <f>V206*S206</f>
        <v>0</v>
      </c>
      <c r="X206" s="670">
        <f t="shared" si="98"/>
        <v>0</v>
      </c>
      <c r="Y206" s="638"/>
      <c r="Z206" s="512">
        <v>3275</v>
      </c>
      <c r="AA206" s="512">
        <f t="shared" si="99"/>
        <v>0</v>
      </c>
      <c r="AB206" s="512">
        <v>3539.1460000000002</v>
      </c>
      <c r="AC206" s="512">
        <f>AB206*Y206</f>
        <v>0</v>
      </c>
      <c r="AD206" s="668">
        <f t="shared" si="100"/>
        <v>0</v>
      </c>
      <c r="AE206" s="740">
        <f t="shared" si="65"/>
        <v>4</v>
      </c>
      <c r="AF206" s="747">
        <v>3275</v>
      </c>
      <c r="AG206" s="747">
        <f t="shared" si="101"/>
        <v>13100</v>
      </c>
      <c r="AH206" s="747">
        <v>3539.1460000000002</v>
      </c>
      <c r="AI206" s="747">
        <f>AH206*AE206</f>
        <v>14156.584000000001</v>
      </c>
      <c r="AJ206" s="748">
        <f t="shared" si="102"/>
        <v>27256.584000000003</v>
      </c>
    </row>
    <row r="207" spans="1:36" s="403" customFormat="1" ht="26.45" customHeight="1" x14ac:dyDescent="0.25">
      <c r="A207" s="963" t="s">
        <v>776</v>
      </c>
      <c r="B207" s="438" t="s">
        <v>322</v>
      </c>
      <c r="C207" s="576" t="s">
        <v>31</v>
      </c>
      <c r="D207" s="599">
        <v>2</v>
      </c>
      <c r="E207" s="466">
        <v>3275</v>
      </c>
      <c r="F207" s="466">
        <f t="shared" si="93"/>
        <v>6550</v>
      </c>
      <c r="G207" s="466"/>
      <c r="H207" s="466"/>
      <c r="I207" s="587">
        <f t="shared" si="94"/>
        <v>6550</v>
      </c>
      <c r="J207" s="793"/>
      <c r="K207" s="799">
        <v>3275</v>
      </c>
      <c r="L207" s="800">
        <f t="shared" si="95"/>
        <v>0</v>
      </c>
      <c r="M207" s="799"/>
      <c r="N207" s="800"/>
      <c r="O207" s="804">
        <f t="shared" si="96"/>
        <v>0</v>
      </c>
      <c r="P207" s="638">
        <f t="shared" si="66"/>
        <v>0</v>
      </c>
      <c r="Q207" s="512">
        <f t="shared" si="67"/>
        <v>0</v>
      </c>
      <c r="R207" s="637">
        <f t="shared" si="55"/>
        <v>0</v>
      </c>
      <c r="S207" s="638"/>
      <c r="T207" s="519">
        <v>3275</v>
      </c>
      <c r="U207" s="519">
        <f t="shared" si="97"/>
        <v>0</v>
      </c>
      <c r="V207" s="519"/>
      <c r="W207" s="519"/>
      <c r="X207" s="670">
        <f t="shared" si="98"/>
        <v>0</v>
      </c>
      <c r="Y207" s="638"/>
      <c r="Z207" s="512">
        <v>3275</v>
      </c>
      <c r="AA207" s="512">
        <f t="shared" si="99"/>
        <v>0</v>
      </c>
      <c r="AB207" s="512"/>
      <c r="AC207" s="512"/>
      <c r="AD207" s="668">
        <f t="shared" si="100"/>
        <v>0</v>
      </c>
      <c r="AE207" s="740">
        <f t="shared" si="65"/>
        <v>2</v>
      </c>
      <c r="AF207" s="747">
        <v>3275</v>
      </c>
      <c r="AG207" s="747">
        <f t="shared" si="101"/>
        <v>6550</v>
      </c>
      <c r="AH207" s="747"/>
      <c r="AI207" s="747"/>
      <c r="AJ207" s="748">
        <f t="shared" si="102"/>
        <v>6550</v>
      </c>
    </row>
    <row r="208" spans="1:36" s="403" customFormat="1" ht="15.6" customHeight="1" x14ac:dyDescent="0.25">
      <c r="A208" s="963" t="s">
        <v>777</v>
      </c>
      <c r="B208" s="438" t="s">
        <v>323</v>
      </c>
      <c r="C208" s="576" t="s">
        <v>31</v>
      </c>
      <c r="D208" s="599">
        <v>5</v>
      </c>
      <c r="E208" s="466">
        <v>393</v>
      </c>
      <c r="F208" s="466">
        <f t="shared" si="93"/>
        <v>1965</v>
      </c>
      <c r="G208" s="466">
        <v>2462.2000000000003</v>
      </c>
      <c r="H208" s="466">
        <f t="shared" ref="H208:H214" si="103">G208*D208</f>
        <v>12311.000000000002</v>
      </c>
      <c r="I208" s="587">
        <f t="shared" si="94"/>
        <v>14276.000000000002</v>
      </c>
      <c r="J208" s="793"/>
      <c r="K208" s="799">
        <v>393</v>
      </c>
      <c r="L208" s="800">
        <f t="shared" si="95"/>
        <v>0</v>
      </c>
      <c r="M208" s="799">
        <v>2462.2000000000003</v>
      </c>
      <c r="N208" s="800">
        <f t="shared" ref="N208:N214" si="104">M208*J208</f>
        <v>0</v>
      </c>
      <c r="O208" s="804">
        <f t="shared" si="96"/>
        <v>0</v>
      </c>
      <c r="P208" s="638">
        <f t="shared" si="66"/>
        <v>0</v>
      </c>
      <c r="Q208" s="512">
        <f t="shared" si="67"/>
        <v>0</v>
      </c>
      <c r="R208" s="637">
        <f t="shared" si="55"/>
        <v>0</v>
      </c>
      <c r="S208" s="638"/>
      <c r="T208" s="519">
        <v>393</v>
      </c>
      <c r="U208" s="519">
        <f t="shared" si="97"/>
        <v>0</v>
      </c>
      <c r="V208" s="519">
        <v>2462.2000000000003</v>
      </c>
      <c r="W208" s="519">
        <f t="shared" ref="W208:W214" si="105">V208*S208</f>
        <v>0</v>
      </c>
      <c r="X208" s="670">
        <f t="shared" si="98"/>
        <v>0</v>
      </c>
      <c r="Y208" s="638"/>
      <c r="Z208" s="512">
        <v>393</v>
      </c>
      <c r="AA208" s="512">
        <f t="shared" si="99"/>
        <v>0</v>
      </c>
      <c r="AB208" s="512">
        <v>2462.2000000000003</v>
      </c>
      <c r="AC208" s="512">
        <f t="shared" ref="AC208:AC214" si="106">AB208*Y208</f>
        <v>0</v>
      </c>
      <c r="AD208" s="668">
        <f t="shared" si="100"/>
        <v>0</v>
      </c>
      <c r="AE208" s="740">
        <f t="shared" si="65"/>
        <v>5</v>
      </c>
      <c r="AF208" s="747">
        <v>393</v>
      </c>
      <c r="AG208" s="747">
        <f t="shared" si="101"/>
        <v>1965</v>
      </c>
      <c r="AH208" s="747">
        <v>2462.2000000000003</v>
      </c>
      <c r="AI208" s="747">
        <f t="shared" ref="AI208:AI214" si="107">AH208*AE208</f>
        <v>12311.000000000002</v>
      </c>
      <c r="AJ208" s="748">
        <f t="shared" si="102"/>
        <v>14276.000000000002</v>
      </c>
    </row>
    <row r="209" spans="1:36" s="403" customFormat="1" ht="15.6" customHeight="1" x14ac:dyDescent="0.25">
      <c r="A209" s="963" t="s">
        <v>778</v>
      </c>
      <c r="B209" s="438" t="s">
        <v>324</v>
      </c>
      <c r="C209" s="576" t="s">
        <v>31</v>
      </c>
      <c r="D209" s="599">
        <v>1</v>
      </c>
      <c r="E209" s="466">
        <v>393</v>
      </c>
      <c r="F209" s="466">
        <f t="shared" si="93"/>
        <v>393</v>
      </c>
      <c r="G209" s="466">
        <v>2433.6</v>
      </c>
      <c r="H209" s="466">
        <f t="shared" si="103"/>
        <v>2433.6</v>
      </c>
      <c r="I209" s="587">
        <f t="shared" si="94"/>
        <v>2826.6</v>
      </c>
      <c r="J209" s="793"/>
      <c r="K209" s="799">
        <v>393</v>
      </c>
      <c r="L209" s="800">
        <f t="shared" si="95"/>
        <v>0</v>
      </c>
      <c r="M209" s="799">
        <v>2433.6</v>
      </c>
      <c r="N209" s="800">
        <f t="shared" si="104"/>
        <v>0</v>
      </c>
      <c r="O209" s="804">
        <f t="shared" si="96"/>
        <v>0</v>
      </c>
      <c r="P209" s="638">
        <f t="shared" si="66"/>
        <v>0</v>
      </c>
      <c r="Q209" s="512">
        <f t="shared" si="67"/>
        <v>0</v>
      </c>
      <c r="R209" s="637">
        <f t="shared" si="55"/>
        <v>0</v>
      </c>
      <c r="S209" s="638"/>
      <c r="T209" s="519">
        <v>393</v>
      </c>
      <c r="U209" s="519">
        <f t="shared" si="97"/>
        <v>0</v>
      </c>
      <c r="V209" s="519">
        <v>2433.6</v>
      </c>
      <c r="W209" s="519">
        <f t="shared" si="105"/>
        <v>0</v>
      </c>
      <c r="X209" s="670">
        <f t="shared" si="98"/>
        <v>0</v>
      </c>
      <c r="Y209" s="638"/>
      <c r="Z209" s="512">
        <v>393</v>
      </c>
      <c r="AA209" s="512">
        <f t="shared" si="99"/>
        <v>0</v>
      </c>
      <c r="AB209" s="512">
        <v>2433.6</v>
      </c>
      <c r="AC209" s="512">
        <f t="shared" si="106"/>
        <v>0</v>
      </c>
      <c r="AD209" s="668">
        <f t="shared" si="100"/>
        <v>0</v>
      </c>
      <c r="AE209" s="740">
        <f t="shared" si="65"/>
        <v>1</v>
      </c>
      <c r="AF209" s="747">
        <v>393</v>
      </c>
      <c r="AG209" s="747">
        <f t="shared" si="101"/>
        <v>393</v>
      </c>
      <c r="AH209" s="747">
        <v>2433.6</v>
      </c>
      <c r="AI209" s="747">
        <f t="shared" si="107"/>
        <v>2433.6</v>
      </c>
      <c r="AJ209" s="748">
        <f t="shared" si="102"/>
        <v>2826.6</v>
      </c>
    </row>
    <row r="210" spans="1:36" s="403" customFormat="1" ht="26.45" customHeight="1" x14ac:dyDescent="0.25">
      <c r="A210" s="963" t="s">
        <v>779</v>
      </c>
      <c r="B210" s="438" t="s">
        <v>325</v>
      </c>
      <c r="C210" s="576" t="s">
        <v>31</v>
      </c>
      <c r="D210" s="599">
        <v>202</v>
      </c>
      <c r="E210" s="466">
        <v>623</v>
      </c>
      <c r="F210" s="466">
        <f t="shared" si="93"/>
        <v>125846</v>
      </c>
      <c r="G210" s="466">
        <v>281</v>
      </c>
      <c r="H210" s="466">
        <f t="shared" si="103"/>
        <v>56762</v>
      </c>
      <c r="I210" s="587">
        <f t="shared" si="94"/>
        <v>182608</v>
      </c>
      <c r="J210" s="793"/>
      <c r="K210" s="799">
        <v>623</v>
      </c>
      <c r="L210" s="800">
        <f t="shared" si="95"/>
        <v>0</v>
      </c>
      <c r="M210" s="799">
        <v>281</v>
      </c>
      <c r="N210" s="800">
        <f t="shared" si="104"/>
        <v>0</v>
      </c>
      <c r="O210" s="804">
        <f t="shared" si="96"/>
        <v>0</v>
      </c>
      <c r="P210" s="638">
        <f t="shared" si="66"/>
        <v>0</v>
      </c>
      <c r="Q210" s="512">
        <f t="shared" si="67"/>
        <v>0</v>
      </c>
      <c r="R210" s="637">
        <f t="shared" si="55"/>
        <v>0</v>
      </c>
      <c r="S210" s="638"/>
      <c r="T210" s="519">
        <v>623</v>
      </c>
      <c r="U210" s="519">
        <f t="shared" si="97"/>
        <v>0</v>
      </c>
      <c r="V210" s="519">
        <v>281</v>
      </c>
      <c r="W210" s="519">
        <f t="shared" si="105"/>
        <v>0</v>
      </c>
      <c r="X210" s="670">
        <f t="shared" si="98"/>
        <v>0</v>
      </c>
      <c r="Y210" s="638"/>
      <c r="Z210" s="512">
        <v>623</v>
      </c>
      <c r="AA210" s="512">
        <f t="shared" si="99"/>
        <v>0</v>
      </c>
      <c r="AB210" s="512">
        <v>281</v>
      </c>
      <c r="AC210" s="512">
        <f t="shared" si="106"/>
        <v>0</v>
      </c>
      <c r="AD210" s="668">
        <f t="shared" si="100"/>
        <v>0</v>
      </c>
      <c r="AE210" s="740">
        <f t="shared" si="65"/>
        <v>202</v>
      </c>
      <c r="AF210" s="747">
        <v>623</v>
      </c>
      <c r="AG210" s="747">
        <f t="shared" si="101"/>
        <v>125846</v>
      </c>
      <c r="AH210" s="747">
        <v>281</v>
      </c>
      <c r="AI210" s="747">
        <f t="shared" si="107"/>
        <v>56762</v>
      </c>
      <c r="AJ210" s="748">
        <f t="shared" si="102"/>
        <v>182608</v>
      </c>
    </row>
    <row r="211" spans="1:36" s="403" customFormat="1" ht="15.6" customHeight="1" x14ac:dyDescent="0.25">
      <c r="A211" s="963" t="s">
        <v>780</v>
      </c>
      <c r="B211" s="438" t="s">
        <v>326</v>
      </c>
      <c r="C211" s="576" t="s">
        <v>31</v>
      </c>
      <c r="D211" s="599">
        <v>3</v>
      </c>
      <c r="E211" s="466">
        <v>393</v>
      </c>
      <c r="F211" s="466">
        <f t="shared" si="93"/>
        <v>1179</v>
      </c>
      <c r="G211" s="466">
        <v>7013.5</v>
      </c>
      <c r="H211" s="466">
        <f t="shared" si="103"/>
        <v>21040.5</v>
      </c>
      <c r="I211" s="587">
        <f t="shared" si="94"/>
        <v>22219.5</v>
      </c>
      <c r="J211" s="793"/>
      <c r="K211" s="799">
        <v>393</v>
      </c>
      <c r="L211" s="800">
        <f t="shared" si="95"/>
        <v>0</v>
      </c>
      <c r="M211" s="799">
        <v>7013.5</v>
      </c>
      <c r="N211" s="800">
        <f t="shared" si="104"/>
        <v>0</v>
      </c>
      <c r="O211" s="804">
        <f t="shared" si="96"/>
        <v>0</v>
      </c>
      <c r="P211" s="638">
        <f t="shared" si="66"/>
        <v>0</v>
      </c>
      <c r="Q211" s="512">
        <f t="shared" si="67"/>
        <v>0</v>
      </c>
      <c r="R211" s="637">
        <f t="shared" si="55"/>
        <v>0</v>
      </c>
      <c r="S211" s="638"/>
      <c r="T211" s="519">
        <v>393</v>
      </c>
      <c r="U211" s="519">
        <f t="shared" si="97"/>
        <v>0</v>
      </c>
      <c r="V211" s="519">
        <v>7013.5</v>
      </c>
      <c r="W211" s="519">
        <f t="shared" si="105"/>
        <v>0</v>
      </c>
      <c r="X211" s="670">
        <f t="shared" si="98"/>
        <v>0</v>
      </c>
      <c r="Y211" s="638"/>
      <c r="Z211" s="512">
        <v>393</v>
      </c>
      <c r="AA211" s="512">
        <f t="shared" si="99"/>
        <v>0</v>
      </c>
      <c r="AB211" s="512">
        <v>7013.5</v>
      </c>
      <c r="AC211" s="512">
        <f t="shared" si="106"/>
        <v>0</v>
      </c>
      <c r="AD211" s="668">
        <f t="shared" si="100"/>
        <v>0</v>
      </c>
      <c r="AE211" s="740">
        <f t="shared" si="65"/>
        <v>3</v>
      </c>
      <c r="AF211" s="747">
        <v>393</v>
      </c>
      <c r="AG211" s="747">
        <f t="shared" si="101"/>
        <v>1179</v>
      </c>
      <c r="AH211" s="747">
        <v>7013.5</v>
      </c>
      <c r="AI211" s="747">
        <f t="shared" si="107"/>
        <v>21040.5</v>
      </c>
      <c r="AJ211" s="748">
        <f t="shared" si="102"/>
        <v>22219.5</v>
      </c>
    </row>
    <row r="212" spans="1:36" s="403" customFormat="1" ht="15.6" customHeight="1" x14ac:dyDescent="0.25">
      <c r="A212" s="963" t="s">
        <v>781</v>
      </c>
      <c r="B212" s="438" t="s">
        <v>327</v>
      </c>
      <c r="C212" s="576" t="s">
        <v>31</v>
      </c>
      <c r="D212" s="599">
        <v>5</v>
      </c>
      <c r="E212" s="466">
        <v>262</v>
      </c>
      <c r="F212" s="466">
        <f t="shared" si="93"/>
        <v>1310</v>
      </c>
      <c r="G212" s="466">
        <v>153.4</v>
      </c>
      <c r="H212" s="466">
        <f t="shared" si="103"/>
        <v>767</v>
      </c>
      <c r="I212" s="587">
        <f t="shared" si="94"/>
        <v>2077</v>
      </c>
      <c r="J212" s="793"/>
      <c r="K212" s="799">
        <v>262</v>
      </c>
      <c r="L212" s="800">
        <f t="shared" si="95"/>
        <v>0</v>
      </c>
      <c r="M212" s="799">
        <v>153.4</v>
      </c>
      <c r="N212" s="800">
        <f t="shared" si="104"/>
        <v>0</v>
      </c>
      <c r="O212" s="804">
        <f t="shared" si="96"/>
        <v>0</v>
      </c>
      <c r="P212" s="638">
        <f t="shared" si="66"/>
        <v>0</v>
      </c>
      <c r="Q212" s="512">
        <f t="shared" si="67"/>
        <v>0</v>
      </c>
      <c r="R212" s="637">
        <f t="shared" si="55"/>
        <v>0</v>
      </c>
      <c r="S212" s="638"/>
      <c r="T212" s="519">
        <v>262</v>
      </c>
      <c r="U212" s="519">
        <f t="shared" si="97"/>
        <v>0</v>
      </c>
      <c r="V212" s="519">
        <v>153.4</v>
      </c>
      <c r="W212" s="519">
        <f t="shared" si="105"/>
        <v>0</v>
      </c>
      <c r="X212" s="670">
        <f t="shared" si="98"/>
        <v>0</v>
      </c>
      <c r="Y212" s="638"/>
      <c r="Z212" s="512">
        <v>262</v>
      </c>
      <c r="AA212" s="512">
        <f t="shared" si="99"/>
        <v>0</v>
      </c>
      <c r="AB212" s="512">
        <v>153.4</v>
      </c>
      <c r="AC212" s="512">
        <f t="shared" si="106"/>
        <v>0</v>
      </c>
      <c r="AD212" s="668">
        <f t="shared" si="100"/>
        <v>0</v>
      </c>
      <c r="AE212" s="740">
        <f t="shared" si="65"/>
        <v>5</v>
      </c>
      <c r="AF212" s="747">
        <v>262</v>
      </c>
      <c r="AG212" s="747">
        <f t="shared" si="101"/>
        <v>1310</v>
      </c>
      <c r="AH212" s="747">
        <v>153.4</v>
      </c>
      <c r="AI212" s="747">
        <f t="shared" si="107"/>
        <v>767</v>
      </c>
      <c r="AJ212" s="748">
        <f t="shared" si="102"/>
        <v>2077</v>
      </c>
    </row>
    <row r="213" spans="1:36" s="403" customFormat="1" ht="26.45" customHeight="1" x14ac:dyDescent="0.25">
      <c r="A213" s="963" t="s">
        <v>782</v>
      </c>
      <c r="B213" s="438" t="s">
        <v>328</v>
      </c>
      <c r="C213" s="576" t="s">
        <v>31</v>
      </c>
      <c r="D213" s="599">
        <v>5</v>
      </c>
      <c r="E213" s="466">
        <v>131</v>
      </c>
      <c r="F213" s="466">
        <f t="shared" si="93"/>
        <v>655</v>
      </c>
      <c r="G213" s="466">
        <v>273</v>
      </c>
      <c r="H213" s="466">
        <f t="shared" si="103"/>
        <v>1365</v>
      </c>
      <c r="I213" s="587">
        <f t="shared" si="94"/>
        <v>2020</v>
      </c>
      <c r="J213" s="793"/>
      <c r="K213" s="799">
        <v>131</v>
      </c>
      <c r="L213" s="800">
        <f t="shared" si="95"/>
        <v>0</v>
      </c>
      <c r="M213" s="799">
        <v>273</v>
      </c>
      <c r="N213" s="800">
        <f t="shared" si="104"/>
        <v>0</v>
      </c>
      <c r="O213" s="804">
        <f t="shared" si="96"/>
        <v>0</v>
      </c>
      <c r="P213" s="638">
        <f t="shared" si="66"/>
        <v>0</v>
      </c>
      <c r="Q213" s="512">
        <f t="shared" si="67"/>
        <v>0</v>
      </c>
      <c r="R213" s="637">
        <f t="shared" si="55"/>
        <v>0</v>
      </c>
      <c r="S213" s="638"/>
      <c r="T213" s="519">
        <v>131</v>
      </c>
      <c r="U213" s="519">
        <f t="shared" si="97"/>
        <v>0</v>
      </c>
      <c r="V213" s="519">
        <v>273</v>
      </c>
      <c r="W213" s="519">
        <f t="shared" si="105"/>
        <v>0</v>
      </c>
      <c r="X213" s="670">
        <f t="shared" si="98"/>
        <v>0</v>
      </c>
      <c r="Y213" s="638"/>
      <c r="Z213" s="512">
        <v>131</v>
      </c>
      <c r="AA213" s="512">
        <f t="shared" si="99"/>
        <v>0</v>
      </c>
      <c r="AB213" s="512">
        <v>273</v>
      </c>
      <c r="AC213" s="512">
        <f t="shared" si="106"/>
        <v>0</v>
      </c>
      <c r="AD213" s="668">
        <f t="shared" si="100"/>
        <v>0</v>
      </c>
      <c r="AE213" s="740">
        <f t="shared" si="65"/>
        <v>5</v>
      </c>
      <c r="AF213" s="747">
        <v>131</v>
      </c>
      <c r="AG213" s="747">
        <f t="shared" si="101"/>
        <v>655</v>
      </c>
      <c r="AH213" s="747">
        <v>273</v>
      </c>
      <c r="AI213" s="747">
        <f t="shared" si="107"/>
        <v>1365</v>
      </c>
      <c r="AJ213" s="748">
        <f t="shared" si="102"/>
        <v>2020</v>
      </c>
    </row>
    <row r="214" spans="1:36" s="403" customFormat="1" ht="15.6" customHeight="1" x14ac:dyDescent="0.25">
      <c r="A214" s="963" t="s">
        <v>783</v>
      </c>
      <c r="B214" s="438" t="s">
        <v>329</v>
      </c>
      <c r="C214" s="576" t="s">
        <v>31</v>
      </c>
      <c r="D214" s="599">
        <v>6</v>
      </c>
      <c r="E214" s="466">
        <v>393</v>
      </c>
      <c r="F214" s="466">
        <f t="shared" si="93"/>
        <v>2358</v>
      </c>
      <c r="G214" s="466">
        <v>365.11800000000005</v>
      </c>
      <c r="H214" s="466">
        <f t="shared" si="103"/>
        <v>2190.7080000000005</v>
      </c>
      <c r="I214" s="587">
        <f t="shared" si="94"/>
        <v>4548.7080000000005</v>
      </c>
      <c r="J214" s="793"/>
      <c r="K214" s="799">
        <v>393</v>
      </c>
      <c r="L214" s="800">
        <f t="shared" si="95"/>
        <v>0</v>
      </c>
      <c r="M214" s="799">
        <v>365.11800000000005</v>
      </c>
      <c r="N214" s="800">
        <f t="shared" si="104"/>
        <v>0</v>
      </c>
      <c r="O214" s="804">
        <f t="shared" si="96"/>
        <v>0</v>
      </c>
      <c r="P214" s="638">
        <f t="shared" si="66"/>
        <v>0</v>
      </c>
      <c r="Q214" s="512">
        <f t="shared" si="67"/>
        <v>0</v>
      </c>
      <c r="R214" s="637">
        <f t="shared" si="55"/>
        <v>0</v>
      </c>
      <c r="S214" s="638"/>
      <c r="T214" s="519">
        <v>393</v>
      </c>
      <c r="U214" s="519">
        <f t="shared" si="97"/>
        <v>0</v>
      </c>
      <c r="V214" s="519">
        <v>365.11800000000005</v>
      </c>
      <c r="W214" s="519">
        <f t="shared" si="105"/>
        <v>0</v>
      </c>
      <c r="X214" s="670">
        <f t="shared" si="98"/>
        <v>0</v>
      </c>
      <c r="Y214" s="638"/>
      <c r="Z214" s="512">
        <v>393</v>
      </c>
      <c r="AA214" s="512">
        <f t="shared" si="99"/>
        <v>0</v>
      </c>
      <c r="AB214" s="512">
        <v>365.11800000000005</v>
      </c>
      <c r="AC214" s="512">
        <f t="shared" si="106"/>
        <v>0</v>
      </c>
      <c r="AD214" s="668">
        <f t="shared" si="100"/>
        <v>0</v>
      </c>
      <c r="AE214" s="740">
        <f t="shared" si="65"/>
        <v>6</v>
      </c>
      <c r="AF214" s="747">
        <v>393</v>
      </c>
      <c r="AG214" s="747">
        <f t="shared" si="101"/>
        <v>2358</v>
      </c>
      <c r="AH214" s="747">
        <v>365.11800000000005</v>
      </c>
      <c r="AI214" s="747">
        <f t="shared" si="107"/>
        <v>2190.7080000000005</v>
      </c>
      <c r="AJ214" s="748">
        <f t="shared" si="102"/>
        <v>4548.7080000000005</v>
      </c>
    </row>
    <row r="215" spans="1:36" s="403" customFormat="1" ht="26.45" customHeight="1" x14ac:dyDescent="0.25">
      <c r="A215" s="963" t="s">
        <v>784</v>
      </c>
      <c r="B215" s="438" t="s">
        <v>330</v>
      </c>
      <c r="C215" s="576" t="s">
        <v>31</v>
      </c>
      <c r="D215" s="599">
        <v>5</v>
      </c>
      <c r="E215" s="466">
        <v>1572</v>
      </c>
      <c r="F215" s="466">
        <f t="shared" si="93"/>
        <v>7860</v>
      </c>
      <c r="G215" s="466"/>
      <c r="H215" s="466"/>
      <c r="I215" s="587">
        <f t="shared" si="94"/>
        <v>7860</v>
      </c>
      <c r="J215" s="793"/>
      <c r="K215" s="799">
        <v>1572</v>
      </c>
      <c r="L215" s="800">
        <f t="shared" si="95"/>
        <v>0</v>
      </c>
      <c r="M215" s="799"/>
      <c r="N215" s="800"/>
      <c r="O215" s="804">
        <f t="shared" si="96"/>
        <v>0</v>
      </c>
      <c r="P215" s="638">
        <f t="shared" si="66"/>
        <v>0</v>
      </c>
      <c r="Q215" s="512">
        <f t="shared" si="67"/>
        <v>0</v>
      </c>
      <c r="R215" s="637">
        <f t="shared" ref="R215:R278" si="108">(D215*K215)-(D215*T215)</f>
        <v>0</v>
      </c>
      <c r="S215" s="638"/>
      <c r="T215" s="519">
        <v>1572</v>
      </c>
      <c r="U215" s="519">
        <f t="shared" si="97"/>
        <v>0</v>
      </c>
      <c r="V215" s="519"/>
      <c r="W215" s="519"/>
      <c r="X215" s="670">
        <f t="shared" si="98"/>
        <v>0</v>
      </c>
      <c r="Y215" s="638"/>
      <c r="Z215" s="512">
        <v>1572</v>
      </c>
      <c r="AA215" s="512">
        <f t="shared" si="99"/>
        <v>0</v>
      </c>
      <c r="AB215" s="512"/>
      <c r="AC215" s="512"/>
      <c r="AD215" s="668">
        <f t="shared" si="100"/>
        <v>0</v>
      </c>
      <c r="AE215" s="740">
        <f t="shared" si="65"/>
        <v>5</v>
      </c>
      <c r="AF215" s="747">
        <v>1572</v>
      </c>
      <c r="AG215" s="747">
        <f t="shared" si="101"/>
        <v>7860</v>
      </c>
      <c r="AH215" s="747"/>
      <c r="AI215" s="747"/>
      <c r="AJ215" s="748">
        <f t="shared" si="102"/>
        <v>7860</v>
      </c>
    </row>
    <row r="216" spans="1:36" s="403" customFormat="1" ht="15.6" customHeight="1" x14ac:dyDescent="0.25">
      <c r="A216" s="963" t="s">
        <v>785</v>
      </c>
      <c r="B216" s="438" t="s">
        <v>331</v>
      </c>
      <c r="C216" s="576" t="s">
        <v>31</v>
      </c>
      <c r="D216" s="598">
        <v>8</v>
      </c>
      <c r="E216" s="466">
        <v>65.5</v>
      </c>
      <c r="F216" s="466">
        <f t="shared" si="93"/>
        <v>524</v>
      </c>
      <c r="G216" s="466">
        <v>557.70000000000005</v>
      </c>
      <c r="H216" s="466">
        <f t="shared" ref="H216:H246" si="109">G216*D216</f>
        <v>4461.6000000000004</v>
      </c>
      <c r="I216" s="587">
        <f t="shared" si="94"/>
        <v>4985.6000000000004</v>
      </c>
      <c r="J216" s="793"/>
      <c r="K216" s="799">
        <v>65.5</v>
      </c>
      <c r="L216" s="800">
        <f t="shared" si="95"/>
        <v>0</v>
      </c>
      <c r="M216" s="799">
        <v>557.70000000000005</v>
      </c>
      <c r="N216" s="800">
        <f t="shared" ref="N216:N246" si="110">M216*J216</f>
        <v>0</v>
      </c>
      <c r="O216" s="804">
        <f t="shared" si="96"/>
        <v>0</v>
      </c>
      <c r="P216" s="638">
        <f t="shared" si="66"/>
        <v>0</v>
      </c>
      <c r="Q216" s="512">
        <f t="shared" si="67"/>
        <v>0</v>
      </c>
      <c r="R216" s="637">
        <f t="shared" si="108"/>
        <v>0</v>
      </c>
      <c r="S216" s="638"/>
      <c r="T216" s="519">
        <v>65.5</v>
      </c>
      <c r="U216" s="519">
        <f t="shared" si="97"/>
        <v>0</v>
      </c>
      <c r="V216" s="519">
        <v>557.70000000000005</v>
      </c>
      <c r="W216" s="519">
        <f t="shared" ref="W216:W246" si="111">V216*S216</f>
        <v>0</v>
      </c>
      <c r="X216" s="670">
        <f t="shared" si="98"/>
        <v>0</v>
      </c>
      <c r="Y216" s="638"/>
      <c r="Z216" s="512">
        <v>65.5</v>
      </c>
      <c r="AA216" s="512">
        <f t="shared" si="99"/>
        <v>0</v>
      </c>
      <c r="AB216" s="512">
        <v>557.70000000000005</v>
      </c>
      <c r="AC216" s="512">
        <f t="shared" ref="AC216:AC246" si="112">AB216*Y216</f>
        <v>0</v>
      </c>
      <c r="AD216" s="668">
        <f t="shared" si="100"/>
        <v>0</v>
      </c>
      <c r="AE216" s="740">
        <f t="shared" si="65"/>
        <v>8</v>
      </c>
      <c r="AF216" s="747">
        <v>65.5</v>
      </c>
      <c r="AG216" s="747">
        <f t="shared" si="101"/>
        <v>524</v>
      </c>
      <c r="AH216" s="747">
        <v>557.70000000000005</v>
      </c>
      <c r="AI216" s="747">
        <f t="shared" ref="AI216:AI246" si="113">AH216*AE216</f>
        <v>4461.6000000000004</v>
      </c>
      <c r="AJ216" s="748">
        <f t="shared" si="102"/>
        <v>4985.6000000000004</v>
      </c>
    </row>
    <row r="217" spans="1:36" s="403" customFormat="1" ht="26.45" customHeight="1" x14ac:dyDescent="0.25">
      <c r="A217" s="963" t="s">
        <v>786</v>
      </c>
      <c r="B217" s="438" t="s">
        <v>332</v>
      </c>
      <c r="C217" s="576" t="s">
        <v>31</v>
      </c>
      <c r="D217" s="599">
        <v>57</v>
      </c>
      <c r="E217" s="466">
        <v>65.5</v>
      </c>
      <c r="F217" s="466">
        <f t="shared" si="93"/>
        <v>3733.5</v>
      </c>
      <c r="G217" s="466">
        <v>370.5</v>
      </c>
      <c r="H217" s="466">
        <f t="shared" si="109"/>
        <v>21118.5</v>
      </c>
      <c r="I217" s="587">
        <f t="shared" si="94"/>
        <v>24852</v>
      </c>
      <c r="J217" s="793"/>
      <c r="K217" s="799">
        <v>65.5</v>
      </c>
      <c r="L217" s="800">
        <f t="shared" si="95"/>
        <v>0</v>
      </c>
      <c r="M217" s="799">
        <v>370.5</v>
      </c>
      <c r="N217" s="800">
        <f t="shared" si="110"/>
        <v>0</v>
      </c>
      <c r="O217" s="804">
        <f t="shared" si="96"/>
        <v>0</v>
      </c>
      <c r="P217" s="638">
        <f t="shared" si="66"/>
        <v>0</v>
      </c>
      <c r="Q217" s="512">
        <f t="shared" si="67"/>
        <v>0</v>
      </c>
      <c r="R217" s="637">
        <f t="shared" si="108"/>
        <v>0</v>
      </c>
      <c r="S217" s="638"/>
      <c r="T217" s="519">
        <v>65.5</v>
      </c>
      <c r="U217" s="519">
        <f t="shared" si="97"/>
        <v>0</v>
      </c>
      <c r="V217" s="519">
        <v>370.5</v>
      </c>
      <c r="W217" s="519">
        <f t="shared" si="111"/>
        <v>0</v>
      </c>
      <c r="X217" s="670">
        <f t="shared" si="98"/>
        <v>0</v>
      </c>
      <c r="Y217" s="638"/>
      <c r="Z217" s="512">
        <v>65.5</v>
      </c>
      <c r="AA217" s="512">
        <f t="shared" si="99"/>
        <v>0</v>
      </c>
      <c r="AB217" s="512">
        <v>370.5</v>
      </c>
      <c r="AC217" s="512">
        <f t="shared" si="112"/>
        <v>0</v>
      </c>
      <c r="AD217" s="668">
        <f t="shared" si="100"/>
        <v>0</v>
      </c>
      <c r="AE217" s="740">
        <f t="shared" si="65"/>
        <v>57</v>
      </c>
      <c r="AF217" s="747">
        <v>65.5</v>
      </c>
      <c r="AG217" s="747">
        <f t="shared" si="101"/>
        <v>3733.5</v>
      </c>
      <c r="AH217" s="747">
        <v>370.5</v>
      </c>
      <c r="AI217" s="747">
        <f t="shared" si="113"/>
        <v>21118.5</v>
      </c>
      <c r="AJ217" s="748">
        <f t="shared" si="102"/>
        <v>24852</v>
      </c>
    </row>
    <row r="218" spans="1:36" s="403" customFormat="1" ht="26.45" customHeight="1" x14ac:dyDescent="0.25">
      <c r="A218" s="963" t="s">
        <v>787</v>
      </c>
      <c r="B218" s="438" t="s">
        <v>333</v>
      </c>
      <c r="C218" s="576" t="s">
        <v>31</v>
      </c>
      <c r="D218" s="599">
        <v>163</v>
      </c>
      <c r="E218" s="466">
        <v>65.5</v>
      </c>
      <c r="F218" s="466">
        <f t="shared" si="93"/>
        <v>10676.5</v>
      </c>
      <c r="G218" s="466">
        <v>767</v>
      </c>
      <c r="H218" s="466">
        <f t="shared" si="109"/>
        <v>125021</v>
      </c>
      <c r="I218" s="587">
        <f t="shared" si="94"/>
        <v>135697.5</v>
      </c>
      <c r="J218" s="793"/>
      <c r="K218" s="799">
        <v>65.5</v>
      </c>
      <c r="L218" s="800">
        <f t="shared" si="95"/>
        <v>0</v>
      </c>
      <c r="M218" s="799">
        <v>767</v>
      </c>
      <c r="N218" s="800">
        <f t="shared" si="110"/>
        <v>0</v>
      </c>
      <c r="O218" s="804">
        <f t="shared" si="96"/>
        <v>0</v>
      </c>
      <c r="P218" s="638">
        <f t="shared" si="66"/>
        <v>0</v>
      </c>
      <c r="Q218" s="512">
        <f t="shared" si="67"/>
        <v>0</v>
      </c>
      <c r="R218" s="637">
        <f t="shared" si="108"/>
        <v>0</v>
      </c>
      <c r="S218" s="638"/>
      <c r="T218" s="519">
        <v>65.5</v>
      </c>
      <c r="U218" s="519">
        <f t="shared" si="97"/>
        <v>0</v>
      </c>
      <c r="V218" s="519">
        <v>767</v>
      </c>
      <c r="W218" s="519">
        <f t="shared" si="111"/>
        <v>0</v>
      </c>
      <c r="X218" s="670">
        <f t="shared" si="98"/>
        <v>0</v>
      </c>
      <c r="Y218" s="638"/>
      <c r="Z218" s="512">
        <v>65.5</v>
      </c>
      <c r="AA218" s="512">
        <f t="shared" si="99"/>
        <v>0</v>
      </c>
      <c r="AB218" s="512">
        <v>767</v>
      </c>
      <c r="AC218" s="512">
        <f t="shared" si="112"/>
        <v>0</v>
      </c>
      <c r="AD218" s="668">
        <f t="shared" si="100"/>
        <v>0</v>
      </c>
      <c r="AE218" s="740">
        <f t="shared" si="65"/>
        <v>163</v>
      </c>
      <c r="AF218" s="747">
        <v>65.5</v>
      </c>
      <c r="AG218" s="747">
        <f t="shared" si="101"/>
        <v>10676.5</v>
      </c>
      <c r="AH218" s="747">
        <v>767</v>
      </c>
      <c r="AI218" s="747">
        <f t="shared" si="113"/>
        <v>125021</v>
      </c>
      <c r="AJ218" s="748">
        <f t="shared" si="102"/>
        <v>135697.5</v>
      </c>
    </row>
    <row r="219" spans="1:36" s="403" customFormat="1" ht="15.6" customHeight="1" x14ac:dyDescent="0.25">
      <c r="A219" s="963" t="s">
        <v>788</v>
      </c>
      <c r="B219" s="438" t="s">
        <v>334</v>
      </c>
      <c r="C219" s="576" t="s">
        <v>31</v>
      </c>
      <c r="D219" s="599">
        <v>2</v>
      </c>
      <c r="E219" s="466">
        <v>65.5</v>
      </c>
      <c r="F219" s="466">
        <f t="shared" si="93"/>
        <v>131</v>
      </c>
      <c r="G219" s="466">
        <v>557.70000000000005</v>
      </c>
      <c r="H219" s="466">
        <f t="shared" si="109"/>
        <v>1115.4000000000001</v>
      </c>
      <c r="I219" s="587">
        <f t="shared" si="94"/>
        <v>1246.4000000000001</v>
      </c>
      <c r="J219" s="793"/>
      <c r="K219" s="799">
        <v>65.5</v>
      </c>
      <c r="L219" s="800">
        <f t="shared" si="95"/>
        <v>0</v>
      </c>
      <c r="M219" s="799">
        <v>557.70000000000005</v>
      </c>
      <c r="N219" s="800">
        <f t="shared" si="110"/>
        <v>0</v>
      </c>
      <c r="O219" s="804">
        <f t="shared" si="96"/>
        <v>0</v>
      </c>
      <c r="P219" s="638">
        <f t="shared" si="66"/>
        <v>0</v>
      </c>
      <c r="Q219" s="512">
        <f t="shared" si="67"/>
        <v>0</v>
      </c>
      <c r="R219" s="637">
        <f t="shared" si="108"/>
        <v>0</v>
      </c>
      <c r="S219" s="638"/>
      <c r="T219" s="519">
        <v>65.5</v>
      </c>
      <c r="U219" s="519">
        <f t="shared" si="97"/>
        <v>0</v>
      </c>
      <c r="V219" s="519">
        <v>557.70000000000005</v>
      </c>
      <c r="W219" s="519">
        <f t="shared" si="111"/>
        <v>0</v>
      </c>
      <c r="X219" s="670">
        <f t="shared" si="98"/>
        <v>0</v>
      </c>
      <c r="Y219" s="638"/>
      <c r="Z219" s="512">
        <v>65.5</v>
      </c>
      <c r="AA219" s="512">
        <f t="shared" si="99"/>
        <v>0</v>
      </c>
      <c r="AB219" s="512">
        <v>557.70000000000005</v>
      </c>
      <c r="AC219" s="512">
        <f t="shared" si="112"/>
        <v>0</v>
      </c>
      <c r="AD219" s="668">
        <f t="shared" si="100"/>
        <v>0</v>
      </c>
      <c r="AE219" s="740">
        <f t="shared" si="65"/>
        <v>2</v>
      </c>
      <c r="AF219" s="747">
        <v>65.5</v>
      </c>
      <c r="AG219" s="747">
        <f t="shared" si="101"/>
        <v>131</v>
      </c>
      <c r="AH219" s="747">
        <v>557.70000000000005</v>
      </c>
      <c r="AI219" s="747">
        <f t="shared" si="113"/>
        <v>1115.4000000000001</v>
      </c>
      <c r="AJ219" s="748">
        <f t="shared" si="102"/>
        <v>1246.4000000000001</v>
      </c>
    </row>
    <row r="220" spans="1:36" s="403" customFormat="1" ht="15.6" customHeight="1" x14ac:dyDescent="0.25">
      <c r="A220" s="963" t="s">
        <v>789</v>
      </c>
      <c r="B220" s="438" t="s">
        <v>335</v>
      </c>
      <c r="C220" s="576" t="s">
        <v>32</v>
      </c>
      <c r="D220" s="599">
        <v>96</v>
      </c>
      <c r="E220" s="466">
        <v>393</v>
      </c>
      <c r="F220" s="466">
        <f t="shared" si="93"/>
        <v>37728</v>
      </c>
      <c r="G220" s="466">
        <v>600.6</v>
      </c>
      <c r="H220" s="466">
        <f t="shared" si="109"/>
        <v>57657.600000000006</v>
      </c>
      <c r="I220" s="587">
        <f t="shared" si="94"/>
        <v>95385.600000000006</v>
      </c>
      <c r="J220" s="793"/>
      <c r="K220" s="799">
        <v>393</v>
      </c>
      <c r="L220" s="800">
        <f t="shared" si="95"/>
        <v>0</v>
      </c>
      <c r="M220" s="799">
        <v>600.6</v>
      </c>
      <c r="N220" s="800">
        <f t="shared" si="110"/>
        <v>0</v>
      </c>
      <c r="O220" s="804">
        <f t="shared" si="96"/>
        <v>0</v>
      </c>
      <c r="P220" s="638">
        <f t="shared" si="66"/>
        <v>0</v>
      </c>
      <c r="Q220" s="512">
        <f t="shared" si="67"/>
        <v>0</v>
      </c>
      <c r="R220" s="637">
        <f t="shared" si="108"/>
        <v>0</v>
      </c>
      <c r="S220" s="638"/>
      <c r="T220" s="519">
        <v>393</v>
      </c>
      <c r="U220" s="519">
        <f t="shared" si="97"/>
        <v>0</v>
      </c>
      <c r="V220" s="519">
        <v>600.6</v>
      </c>
      <c r="W220" s="519">
        <f t="shared" si="111"/>
        <v>0</v>
      </c>
      <c r="X220" s="670">
        <f t="shared" si="98"/>
        <v>0</v>
      </c>
      <c r="Y220" s="638"/>
      <c r="Z220" s="512">
        <v>393</v>
      </c>
      <c r="AA220" s="512">
        <f t="shared" si="99"/>
        <v>0</v>
      </c>
      <c r="AB220" s="512">
        <v>600.6</v>
      </c>
      <c r="AC220" s="512">
        <f t="shared" si="112"/>
        <v>0</v>
      </c>
      <c r="AD220" s="668">
        <f t="shared" si="100"/>
        <v>0</v>
      </c>
      <c r="AE220" s="740">
        <f t="shared" si="65"/>
        <v>96</v>
      </c>
      <c r="AF220" s="747">
        <v>393</v>
      </c>
      <c r="AG220" s="747">
        <f t="shared" si="101"/>
        <v>37728</v>
      </c>
      <c r="AH220" s="747">
        <v>600.6</v>
      </c>
      <c r="AI220" s="747">
        <f t="shared" si="113"/>
        <v>57657.600000000006</v>
      </c>
      <c r="AJ220" s="748">
        <f t="shared" si="102"/>
        <v>95385.600000000006</v>
      </c>
    </row>
    <row r="221" spans="1:36" s="403" customFormat="1" ht="15.6" customHeight="1" x14ac:dyDescent="0.25">
      <c r="A221" s="963" t="s">
        <v>790</v>
      </c>
      <c r="B221" s="438" t="s">
        <v>336</v>
      </c>
      <c r="C221" s="576" t="s">
        <v>32</v>
      </c>
      <c r="D221" s="596">
        <v>96</v>
      </c>
      <c r="E221" s="466">
        <v>262</v>
      </c>
      <c r="F221" s="466">
        <f t="shared" si="93"/>
        <v>25152</v>
      </c>
      <c r="G221" s="466">
        <v>143</v>
      </c>
      <c r="H221" s="466">
        <f t="shared" si="109"/>
        <v>13728</v>
      </c>
      <c r="I221" s="587">
        <f t="shared" si="94"/>
        <v>38880</v>
      </c>
      <c r="J221" s="828"/>
      <c r="K221" s="799">
        <v>262</v>
      </c>
      <c r="L221" s="800">
        <f t="shared" si="95"/>
        <v>0</v>
      </c>
      <c r="M221" s="799">
        <v>143</v>
      </c>
      <c r="N221" s="800">
        <f t="shared" si="110"/>
        <v>0</v>
      </c>
      <c r="O221" s="804">
        <f t="shared" si="96"/>
        <v>0</v>
      </c>
      <c r="P221" s="638">
        <f t="shared" si="66"/>
        <v>0</v>
      </c>
      <c r="Q221" s="512">
        <f t="shared" si="67"/>
        <v>0</v>
      </c>
      <c r="R221" s="637">
        <f t="shared" si="108"/>
        <v>0</v>
      </c>
      <c r="S221" s="649"/>
      <c r="T221" s="519">
        <v>262</v>
      </c>
      <c r="U221" s="519">
        <f t="shared" si="97"/>
        <v>0</v>
      </c>
      <c r="V221" s="519">
        <v>143</v>
      </c>
      <c r="W221" s="519">
        <f t="shared" si="111"/>
        <v>0</v>
      </c>
      <c r="X221" s="670">
        <f t="shared" si="98"/>
        <v>0</v>
      </c>
      <c r="Y221" s="649"/>
      <c r="Z221" s="512">
        <v>262</v>
      </c>
      <c r="AA221" s="512">
        <f t="shared" si="99"/>
        <v>0</v>
      </c>
      <c r="AB221" s="512">
        <v>143</v>
      </c>
      <c r="AC221" s="512">
        <f t="shared" si="112"/>
        <v>0</v>
      </c>
      <c r="AD221" s="668">
        <f t="shared" si="100"/>
        <v>0</v>
      </c>
      <c r="AE221" s="740">
        <f t="shared" si="65"/>
        <v>96</v>
      </c>
      <c r="AF221" s="747">
        <v>262</v>
      </c>
      <c r="AG221" s="747">
        <f t="shared" si="101"/>
        <v>25152</v>
      </c>
      <c r="AH221" s="747">
        <v>143</v>
      </c>
      <c r="AI221" s="747">
        <f t="shared" si="113"/>
        <v>13728</v>
      </c>
      <c r="AJ221" s="748">
        <f t="shared" si="102"/>
        <v>38880</v>
      </c>
    </row>
    <row r="222" spans="1:36" s="403" customFormat="1" ht="26.45" customHeight="1" x14ac:dyDescent="0.25">
      <c r="A222" s="963" t="s">
        <v>791</v>
      </c>
      <c r="B222" s="438" t="s">
        <v>337</v>
      </c>
      <c r="C222" s="576" t="s">
        <v>31</v>
      </c>
      <c r="D222" s="599">
        <v>12</v>
      </c>
      <c r="E222" s="466">
        <v>65.5</v>
      </c>
      <c r="F222" s="466">
        <f t="shared" si="93"/>
        <v>786</v>
      </c>
      <c r="G222" s="466">
        <v>806</v>
      </c>
      <c r="H222" s="466">
        <f t="shared" si="109"/>
        <v>9672</v>
      </c>
      <c r="I222" s="587">
        <f t="shared" si="94"/>
        <v>10458</v>
      </c>
      <c r="J222" s="793"/>
      <c r="K222" s="799">
        <v>65.5</v>
      </c>
      <c r="L222" s="800">
        <f t="shared" si="95"/>
        <v>0</v>
      </c>
      <c r="M222" s="799">
        <v>806</v>
      </c>
      <c r="N222" s="800">
        <f t="shared" si="110"/>
        <v>0</v>
      </c>
      <c r="O222" s="804">
        <f t="shared" si="96"/>
        <v>0</v>
      </c>
      <c r="P222" s="638">
        <f t="shared" si="66"/>
        <v>0</v>
      </c>
      <c r="Q222" s="512">
        <f t="shared" si="67"/>
        <v>0</v>
      </c>
      <c r="R222" s="637">
        <f t="shared" si="108"/>
        <v>0</v>
      </c>
      <c r="S222" s="638"/>
      <c r="T222" s="519">
        <v>65.5</v>
      </c>
      <c r="U222" s="519">
        <f t="shared" si="97"/>
        <v>0</v>
      </c>
      <c r="V222" s="519">
        <v>806</v>
      </c>
      <c r="W222" s="519">
        <f t="shared" si="111"/>
        <v>0</v>
      </c>
      <c r="X222" s="670">
        <f t="shared" si="98"/>
        <v>0</v>
      </c>
      <c r="Y222" s="638"/>
      <c r="Z222" s="512">
        <v>65.5</v>
      </c>
      <c r="AA222" s="512">
        <f t="shared" si="99"/>
        <v>0</v>
      </c>
      <c r="AB222" s="512">
        <v>806</v>
      </c>
      <c r="AC222" s="512">
        <f t="shared" si="112"/>
        <v>0</v>
      </c>
      <c r="AD222" s="668">
        <f t="shared" si="100"/>
        <v>0</v>
      </c>
      <c r="AE222" s="740">
        <f t="shared" si="65"/>
        <v>12</v>
      </c>
      <c r="AF222" s="747">
        <v>65.5</v>
      </c>
      <c r="AG222" s="747">
        <f t="shared" si="101"/>
        <v>786</v>
      </c>
      <c r="AH222" s="747">
        <v>806</v>
      </c>
      <c r="AI222" s="747">
        <f t="shared" si="113"/>
        <v>9672</v>
      </c>
      <c r="AJ222" s="748">
        <f t="shared" si="102"/>
        <v>10458</v>
      </c>
    </row>
    <row r="223" spans="1:36" s="403" customFormat="1" ht="16.5" customHeight="1" x14ac:dyDescent="0.25">
      <c r="A223" s="963" t="s">
        <v>792</v>
      </c>
      <c r="B223" s="438" t="s">
        <v>338</v>
      </c>
      <c r="C223" s="576" t="s">
        <v>31</v>
      </c>
      <c r="D223" s="599">
        <v>5</v>
      </c>
      <c r="E223" s="466">
        <v>65.5</v>
      </c>
      <c r="F223" s="466">
        <f t="shared" si="93"/>
        <v>327.5</v>
      </c>
      <c r="G223" s="466">
        <v>860.6</v>
      </c>
      <c r="H223" s="466">
        <f t="shared" si="109"/>
        <v>4303</v>
      </c>
      <c r="I223" s="587">
        <f t="shared" si="94"/>
        <v>4630.5</v>
      </c>
      <c r="J223" s="793"/>
      <c r="K223" s="799">
        <v>65.5</v>
      </c>
      <c r="L223" s="800">
        <f t="shared" si="95"/>
        <v>0</v>
      </c>
      <c r="M223" s="799">
        <v>860.6</v>
      </c>
      <c r="N223" s="800">
        <f t="shared" si="110"/>
        <v>0</v>
      </c>
      <c r="O223" s="804">
        <f t="shared" si="96"/>
        <v>0</v>
      </c>
      <c r="P223" s="638">
        <f t="shared" si="66"/>
        <v>0</v>
      </c>
      <c r="Q223" s="512">
        <f t="shared" si="67"/>
        <v>0</v>
      </c>
      <c r="R223" s="637">
        <f t="shared" si="108"/>
        <v>0</v>
      </c>
      <c r="S223" s="638"/>
      <c r="T223" s="519">
        <v>65.5</v>
      </c>
      <c r="U223" s="519">
        <f t="shared" si="97"/>
        <v>0</v>
      </c>
      <c r="V223" s="519">
        <v>860.6</v>
      </c>
      <c r="W223" s="519">
        <f t="shared" si="111"/>
        <v>0</v>
      </c>
      <c r="X223" s="670">
        <f t="shared" si="98"/>
        <v>0</v>
      </c>
      <c r="Y223" s="638"/>
      <c r="Z223" s="512">
        <v>65.5</v>
      </c>
      <c r="AA223" s="512">
        <f t="shared" si="99"/>
        <v>0</v>
      </c>
      <c r="AB223" s="512">
        <v>860.6</v>
      </c>
      <c r="AC223" s="512">
        <f t="shared" si="112"/>
        <v>0</v>
      </c>
      <c r="AD223" s="668">
        <f t="shared" si="100"/>
        <v>0</v>
      </c>
      <c r="AE223" s="740">
        <f t="shared" si="65"/>
        <v>5</v>
      </c>
      <c r="AF223" s="747">
        <v>65.5</v>
      </c>
      <c r="AG223" s="747">
        <f t="shared" si="101"/>
        <v>327.5</v>
      </c>
      <c r="AH223" s="747">
        <v>860.6</v>
      </c>
      <c r="AI223" s="747">
        <f t="shared" si="113"/>
        <v>4303</v>
      </c>
      <c r="AJ223" s="748">
        <f t="shared" si="102"/>
        <v>4630.5</v>
      </c>
    </row>
    <row r="224" spans="1:36" s="403" customFormat="1" ht="15.6" customHeight="1" x14ac:dyDescent="0.25">
      <c r="A224" s="963" t="s">
        <v>793</v>
      </c>
      <c r="B224" s="438" t="s">
        <v>339</v>
      </c>
      <c r="C224" s="576" t="s">
        <v>31</v>
      </c>
      <c r="D224" s="599">
        <v>120</v>
      </c>
      <c r="E224" s="466">
        <v>131</v>
      </c>
      <c r="F224" s="466">
        <f t="shared" si="93"/>
        <v>15720</v>
      </c>
      <c r="G224" s="466">
        <v>140.4</v>
      </c>
      <c r="H224" s="466">
        <f t="shared" si="109"/>
        <v>16848</v>
      </c>
      <c r="I224" s="587">
        <f t="shared" si="94"/>
        <v>32568</v>
      </c>
      <c r="J224" s="793"/>
      <c r="K224" s="799">
        <v>131</v>
      </c>
      <c r="L224" s="800">
        <f t="shared" si="95"/>
        <v>0</v>
      </c>
      <c r="M224" s="799">
        <v>140.4</v>
      </c>
      <c r="N224" s="800">
        <f t="shared" si="110"/>
        <v>0</v>
      </c>
      <c r="O224" s="804">
        <f t="shared" si="96"/>
        <v>0</v>
      </c>
      <c r="P224" s="638">
        <f t="shared" si="66"/>
        <v>0</v>
      </c>
      <c r="Q224" s="512">
        <f t="shared" si="67"/>
        <v>0</v>
      </c>
      <c r="R224" s="637">
        <f t="shared" si="108"/>
        <v>0</v>
      </c>
      <c r="S224" s="638"/>
      <c r="T224" s="519">
        <v>131</v>
      </c>
      <c r="U224" s="519">
        <f t="shared" si="97"/>
        <v>0</v>
      </c>
      <c r="V224" s="519">
        <v>140.4</v>
      </c>
      <c r="W224" s="519">
        <f t="shared" si="111"/>
        <v>0</v>
      </c>
      <c r="X224" s="670">
        <f t="shared" si="98"/>
        <v>0</v>
      </c>
      <c r="Y224" s="638"/>
      <c r="Z224" s="512">
        <v>131</v>
      </c>
      <c r="AA224" s="512">
        <f t="shared" si="99"/>
        <v>0</v>
      </c>
      <c r="AB224" s="512">
        <v>140.4</v>
      </c>
      <c r="AC224" s="512">
        <f t="shared" si="112"/>
        <v>0</v>
      </c>
      <c r="AD224" s="668">
        <f t="shared" si="100"/>
        <v>0</v>
      </c>
      <c r="AE224" s="740">
        <f t="shared" si="65"/>
        <v>120</v>
      </c>
      <c r="AF224" s="747">
        <v>131</v>
      </c>
      <c r="AG224" s="747">
        <f t="shared" si="101"/>
        <v>15720</v>
      </c>
      <c r="AH224" s="747">
        <v>140.4</v>
      </c>
      <c r="AI224" s="747">
        <f t="shared" si="113"/>
        <v>16848</v>
      </c>
      <c r="AJ224" s="748">
        <f t="shared" si="102"/>
        <v>32568</v>
      </c>
    </row>
    <row r="225" spans="1:36" s="403" customFormat="1" ht="15.6" customHeight="1" x14ac:dyDescent="0.25">
      <c r="A225" s="963" t="s">
        <v>794</v>
      </c>
      <c r="B225" s="438" t="s">
        <v>340</v>
      </c>
      <c r="C225" s="576" t="s">
        <v>31</v>
      </c>
      <c r="D225" s="599">
        <v>20</v>
      </c>
      <c r="E225" s="466">
        <v>32.75</v>
      </c>
      <c r="F225" s="466">
        <f t="shared" si="93"/>
        <v>655</v>
      </c>
      <c r="G225" s="466">
        <v>59.800000000000004</v>
      </c>
      <c r="H225" s="466">
        <f t="shared" si="109"/>
        <v>1196</v>
      </c>
      <c r="I225" s="587">
        <f t="shared" si="94"/>
        <v>1851</v>
      </c>
      <c r="J225" s="793"/>
      <c r="K225" s="799">
        <v>32.75</v>
      </c>
      <c r="L225" s="800">
        <f t="shared" si="95"/>
        <v>0</v>
      </c>
      <c r="M225" s="799">
        <v>59.800000000000004</v>
      </c>
      <c r="N225" s="800">
        <f t="shared" si="110"/>
        <v>0</v>
      </c>
      <c r="O225" s="804">
        <f t="shared" si="96"/>
        <v>0</v>
      </c>
      <c r="P225" s="638">
        <f t="shared" si="66"/>
        <v>0</v>
      </c>
      <c r="Q225" s="512">
        <f t="shared" si="67"/>
        <v>0</v>
      </c>
      <c r="R225" s="637">
        <f t="shared" si="108"/>
        <v>0</v>
      </c>
      <c r="S225" s="638"/>
      <c r="T225" s="519">
        <v>32.75</v>
      </c>
      <c r="U225" s="519">
        <f t="shared" si="97"/>
        <v>0</v>
      </c>
      <c r="V225" s="519">
        <v>59.800000000000004</v>
      </c>
      <c r="W225" s="519">
        <f t="shared" si="111"/>
        <v>0</v>
      </c>
      <c r="X225" s="670">
        <f t="shared" si="98"/>
        <v>0</v>
      </c>
      <c r="Y225" s="638"/>
      <c r="Z225" s="512">
        <v>32.75</v>
      </c>
      <c r="AA225" s="512">
        <f t="shared" si="99"/>
        <v>0</v>
      </c>
      <c r="AB225" s="512">
        <v>59.800000000000004</v>
      </c>
      <c r="AC225" s="512">
        <f t="shared" si="112"/>
        <v>0</v>
      </c>
      <c r="AD225" s="668">
        <f t="shared" si="100"/>
        <v>0</v>
      </c>
      <c r="AE225" s="740">
        <f t="shared" ref="AE225:AE288" si="114">D225-S225-Y225</f>
        <v>20</v>
      </c>
      <c r="AF225" s="747">
        <v>32.75</v>
      </c>
      <c r="AG225" s="747">
        <f t="shared" si="101"/>
        <v>655</v>
      </c>
      <c r="AH225" s="747">
        <v>59.800000000000004</v>
      </c>
      <c r="AI225" s="747">
        <f t="shared" si="113"/>
        <v>1196</v>
      </c>
      <c r="AJ225" s="748">
        <f t="shared" si="102"/>
        <v>1851</v>
      </c>
    </row>
    <row r="226" spans="1:36" s="403" customFormat="1" ht="15.6" customHeight="1" x14ac:dyDescent="0.25">
      <c r="A226" s="963" t="s">
        <v>795</v>
      </c>
      <c r="B226" s="438" t="s">
        <v>341</v>
      </c>
      <c r="C226" s="576" t="s">
        <v>31</v>
      </c>
      <c r="D226" s="599">
        <v>20</v>
      </c>
      <c r="E226" s="466">
        <v>32.75</v>
      </c>
      <c r="F226" s="466">
        <f t="shared" si="93"/>
        <v>655</v>
      </c>
      <c r="G226" s="466">
        <v>122.2</v>
      </c>
      <c r="H226" s="466">
        <f t="shared" si="109"/>
        <v>2444</v>
      </c>
      <c r="I226" s="587">
        <f t="shared" si="94"/>
        <v>3099</v>
      </c>
      <c r="J226" s="793"/>
      <c r="K226" s="799">
        <v>32.75</v>
      </c>
      <c r="L226" s="800">
        <f t="shared" si="95"/>
        <v>0</v>
      </c>
      <c r="M226" s="799">
        <v>122.2</v>
      </c>
      <c r="N226" s="800">
        <f t="shared" si="110"/>
        <v>0</v>
      </c>
      <c r="O226" s="804">
        <f t="shared" si="96"/>
        <v>0</v>
      </c>
      <c r="P226" s="638">
        <f t="shared" si="66"/>
        <v>0</v>
      </c>
      <c r="Q226" s="512">
        <f t="shared" si="67"/>
        <v>0</v>
      </c>
      <c r="R226" s="637">
        <f t="shared" si="108"/>
        <v>0</v>
      </c>
      <c r="S226" s="638"/>
      <c r="T226" s="519">
        <v>32.75</v>
      </c>
      <c r="U226" s="519">
        <f t="shared" si="97"/>
        <v>0</v>
      </c>
      <c r="V226" s="519">
        <v>122.2</v>
      </c>
      <c r="W226" s="519">
        <f t="shared" si="111"/>
        <v>0</v>
      </c>
      <c r="X226" s="670">
        <f t="shared" si="98"/>
        <v>0</v>
      </c>
      <c r="Y226" s="638"/>
      <c r="Z226" s="512">
        <v>32.75</v>
      </c>
      <c r="AA226" s="512">
        <f t="shared" si="99"/>
        <v>0</v>
      </c>
      <c r="AB226" s="512">
        <v>122.2</v>
      </c>
      <c r="AC226" s="512">
        <f t="shared" si="112"/>
        <v>0</v>
      </c>
      <c r="AD226" s="668">
        <f t="shared" si="100"/>
        <v>0</v>
      </c>
      <c r="AE226" s="740">
        <f t="shared" si="114"/>
        <v>20</v>
      </c>
      <c r="AF226" s="747">
        <v>32.75</v>
      </c>
      <c r="AG226" s="747">
        <f t="shared" si="101"/>
        <v>655</v>
      </c>
      <c r="AH226" s="747">
        <v>122.2</v>
      </c>
      <c r="AI226" s="747">
        <f t="shared" si="113"/>
        <v>2444</v>
      </c>
      <c r="AJ226" s="748">
        <f t="shared" si="102"/>
        <v>3099</v>
      </c>
    </row>
    <row r="227" spans="1:36" s="403" customFormat="1" ht="15.6" customHeight="1" x14ac:dyDescent="0.25">
      <c r="A227" s="963" t="s">
        <v>796</v>
      </c>
      <c r="B227" s="438" t="s">
        <v>342</v>
      </c>
      <c r="C227" s="576" t="s">
        <v>31</v>
      </c>
      <c r="D227" s="599">
        <v>4</v>
      </c>
      <c r="E227" s="466">
        <v>65.5</v>
      </c>
      <c r="F227" s="466">
        <f t="shared" si="93"/>
        <v>262</v>
      </c>
      <c r="G227" s="466">
        <v>440.7</v>
      </c>
      <c r="H227" s="466">
        <f t="shared" si="109"/>
        <v>1762.8</v>
      </c>
      <c r="I227" s="587">
        <f t="shared" si="94"/>
        <v>2024.8</v>
      </c>
      <c r="J227" s="793"/>
      <c r="K227" s="799">
        <v>65.5</v>
      </c>
      <c r="L227" s="800">
        <f t="shared" si="95"/>
        <v>0</v>
      </c>
      <c r="M227" s="799">
        <v>440.7</v>
      </c>
      <c r="N227" s="800">
        <f t="shared" si="110"/>
        <v>0</v>
      </c>
      <c r="O227" s="804">
        <f t="shared" si="96"/>
        <v>0</v>
      </c>
      <c r="P227" s="638">
        <f t="shared" ref="P227:P290" si="115">K227-T227</f>
        <v>0</v>
      </c>
      <c r="Q227" s="512">
        <f t="shared" ref="Q227:Q290" si="116">M227-V227</f>
        <v>0</v>
      </c>
      <c r="R227" s="637">
        <f t="shared" si="108"/>
        <v>0</v>
      </c>
      <c r="S227" s="638"/>
      <c r="T227" s="519">
        <v>65.5</v>
      </c>
      <c r="U227" s="519">
        <f t="shared" si="97"/>
        <v>0</v>
      </c>
      <c r="V227" s="519">
        <v>440.7</v>
      </c>
      <c r="W227" s="519">
        <f t="shared" si="111"/>
        <v>0</v>
      </c>
      <c r="X227" s="670">
        <f t="shared" si="98"/>
        <v>0</v>
      </c>
      <c r="Y227" s="638"/>
      <c r="Z227" s="512">
        <v>65.5</v>
      </c>
      <c r="AA227" s="512">
        <f t="shared" si="99"/>
        <v>0</v>
      </c>
      <c r="AB227" s="512">
        <v>440.7</v>
      </c>
      <c r="AC227" s="512">
        <f t="shared" si="112"/>
        <v>0</v>
      </c>
      <c r="AD227" s="668">
        <f t="shared" si="100"/>
        <v>0</v>
      </c>
      <c r="AE227" s="740">
        <f t="shared" si="114"/>
        <v>4</v>
      </c>
      <c r="AF227" s="747">
        <v>65.5</v>
      </c>
      <c r="AG227" s="747">
        <f t="shared" si="101"/>
        <v>262</v>
      </c>
      <c r="AH227" s="747">
        <v>440.7</v>
      </c>
      <c r="AI227" s="747">
        <f t="shared" si="113"/>
        <v>1762.8</v>
      </c>
      <c r="AJ227" s="748">
        <f t="shared" si="102"/>
        <v>2024.8</v>
      </c>
    </row>
    <row r="228" spans="1:36" s="403" customFormat="1" ht="15.6" customHeight="1" x14ac:dyDescent="0.25">
      <c r="A228" s="963" t="s">
        <v>797</v>
      </c>
      <c r="B228" s="438" t="s">
        <v>343</v>
      </c>
      <c r="C228" s="576" t="s">
        <v>31</v>
      </c>
      <c r="D228" s="599">
        <v>8</v>
      </c>
      <c r="E228" s="466">
        <v>32.75</v>
      </c>
      <c r="F228" s="466">
        <f t="shared" si="93"/>
        <v>262</v>
      </c>
      <c r="G228" s="466">
        <v>205.4</v>
      </c>
      <c r="H228" s="466">
        <f t="shared" si="109"/>
        <v>1643.2</v>
      </c>
      <c r="I228" s="587">
        <f t="shared" si="94"/>
        <v>1905.2</v>
      </c>
      <c r="J228" s="793"/>
      <c r="K228" s="799">
        <v>32.75</v>
      </c>
      <c r="L228" s="800">
        <f t="shared" si="95"/>
        <v>0</v>
      </c>
      <c r="M228" s="799">
        <v>205.4</v>
      </c>
      <c r="N228" s="800">
        <f t="shared" si="110"/>
        <v>0</v>
      </c>
      <c r="O228" s="804">
        <f t="shared" si="96"/>
        <v>0</v>
      </c>
      <c r="P228" s="638">
        <f t="shared" si="115"/>
        <v>0</v>
      </c>
      <c r="Q228" s="512">
        <f t="shared" si="116"/>
        <v>0</v>
      </c>
      <c r="R228" s="637">
        <f t="shared" si="108"/>
        <v>0</v>
      </c>
      <c r="S228" s="638"/>
      <c r="T228" s="519">
        <v>32.75</v>
      </c>
      <c r="U228" s="519">
        <f t="shared" si="97"/>
        <v>0</v>
      </c>
      <c r="V228" s="519">
        <v>205.4</v>
      </c>
      <c r="W228" s="519">
        <f t="shared" si="111"/>
        <v>0</v>
      </c>
      <c r="X228" s="670">
        <f t="shared" si="98"/>
        <v>0</v>
      </c>
      <c r="Y228" s="638"/>
      <c r="Z228" s="512">
        <v>32.75</v>
      </c>
      <c r="AA228" s="512">
        <f t="shared" si="99"/>
        <v>0</v>
      </c>
      <c r="AB228" s="512">
        <v>205.4</v>
      </c>
      <c r="AC228" s="512">
        <f t="shared" si="112"/>
        <v>0</v>
      </c>
      <c r="AD228" s="668">
        <f t="shared" si="100"/>
        <v>0</v>
      </c>
      <c r="AE228" s="740">
        <f t="shared" si="114"/>
        <v>8</v>
      </c>
      <c r="AF228" s="747">
        <v>32.75</v>
      </c>
      <c r="AG228" s="747">
        <f t="shared" si="101"/>
        <v>262</v>
      </c>
      <c r="AH228" s="747">
        <v>205.4</v>
      </c>
      <c r="AI228" s="747">
        <f t="shared" si="113"/>
        <v>1643.2</v>
      </c>
      <c r="AJ228" s="748">
        <f t="shared" si="102"/>
        <v>1905.2</v>
      </c>
    </row>
    <row r="229" spans="1:36" s="403" customFormat="1" ht="15.6" customHeight="1" x14ac:dyDescent="0.25">
      <c r="A229" s="963" t="s">
        <v>798</v>
      </c>
      <c r="B229" s="438" t="s">
        <v>344</v>
      </c>
      <c r="C229" s="576" t="s">
        <v>31</v>
      </c>
      <c r="D229" s="599">
        <v>100</v>
      </c>
      <c r="E229" s="466">
        <v>13.100000000000001</v>
      </c>
      <c r="F229" s="466">
        <f t="shared" si="93"/>
        <v>1310.0000000000002</v>
      </c>
      <c r="G229" s="466">
        <v>17.940000000000001</v>
      </c>
      <c r="H229" s="466">
        <f t="shared" si="109"/>
        <v>1794.0000000000002</v>
      </c>
      <c r="I229" s="587">
        <f t="shared" si="94"/>
        <v>3104.0000000000005</v>
      </c>
      <c r="J229" s="793"/>
      <c r="K229" s="799">
        <v>13.100000000000001</v>
      </c>
      <c r="L229" s="800">
        <f t="shared" si="95"/>
        <v>0</v>
      </c>
      <c r="M229" s="799">
        <v>17.940000000000001</v>
      </c>
      <c r="N229" s="800">
        <f t="shared" si="110"/>
        <v>0</v>
      </c>
      <c r="O229" s="804">
        <f t="shared" si="96"/>
        <v>0</v>
      </c>
      <c r="P229" s="638">
        <f t="shared" si="115"/>
        <v>0</v>
      </c>
      <c r="Q229" s="512">
        <f t="shared" si="116"/>
        <v>0</v>
      </c>
      <c r="R229" s="637">
        <f t="shared" si="108"/>
        <v>0</v>
      </c>
      <c r="S229" s="638"/>
      <c r="T229" s="519">
        <v>13.100000000000001</v>
      </c>
      <c r="U229" s="519">
        <f t="shared" si="97"/>
        <v>0</v>
      </c>
      <c r="V229" s="519">
        <v>17.940000000000001</v>
      </c>
      <c r="W229" s="519">
        <f t="shared" si="111"/>
        <v>0</v>
      </c>
      <c r="X229" s="670">
        <f t="shared" si="98"/>
        <v>0</v>
      </c>
      <c r="Y229" s="638"/>
      <c r="Z229" s="512">
        <v>13.100000000000001</v>
      </c>
      <c r="AA229" s="512">
        <f t="shared" si="99"/>
        <v>0</v>
      </c>
      <c r="AB229" s="512">
        <v>17.940000000000001</v>
      </c>
      <c r="AC229" s="512">
        <f t="shared" si="112"/>
        <v>0</v>
      </c>
      <c r="AD229" s="668">
        <f t="shared" si="100"/>
        <v>0</v>
      </c>
      <c r="AE229" s="740">
        <f t="shared" si="114"/>
        <v>100</v>
      </c>
      <c r="AF229" s="747">
        <v>13.100000000000001</v>
      </c>
      <c r="AG229" s="747">
        <f t="shared" si="101"/>
        <v>1310.0000000000002</v>
      </c>
      <c r="AH229" s="747">
        <v>17.940000000000001</v>
      </c>
      <c r="AI229" s="747">
        <f t="shared" si="113"/>
        <v>1794.0000000000002</v>
      </c>
      <c r="AJ229" s="748">
        <f t="shared" si="102"/>
        <v>3104.0000000000005</v>
      </c>
    </row>
    <row r="230" spans="1:36" s="403" customFormat="1" ht="15.6" customHeight="1" x14ac:dyDescent="0.25">
      <c r="A230" s="963" t="s">
        <v>799</v>
      </c>
      <c r="B230" s="438" t="s">
        <v>345</v>
      </c>
      <c r="C230" s="576" t="s">
        <v>32</v>
      </c>
      <c r="D230" s="599">
        <v>324</v>
      </c>
      <c r="E230" s="466">
        <v>497.8</v>
      </c>
      <c r="F230" s="466">
        <f t="shared" si="93"/>
        <v>161287.20000000001</v>
      </c>
      <c r="G230" s="466">
        <v>1094.6000000000001</v>
      </c>
      <c r="H230" s="466">
        <f t="shared" si="109"/>
        <v>354650.4</v>
      </c>
      <c r="I230" s="587">
        <f t="shared" si="94"/>
        <v>515937.60000000003</v>
      </c>
      <c r="J230" s="793"/>
      <c r="K230" s="799">
        <v>497.8</v>
      </c>
      <c r="L230" s="800">
        <f t="shared" si="95"/>
        <v>0</v>
      </c>
      <c r="M230" s="799">
        <v>1094.6000000000001</v>
      </c>
      <c r="N230" s="800">
        <f t="shared" si="110"/>
        <v>0</v>
      </c>
      <c r="O230" s="804">
        <f t="shared" si="96"/>
        <v>0</v>
      </c>
      <c r="P230" s="638">
        <f t="shared" si="115"/>
        <v>0</v>
      </c>
      <c r="Q230" s="512">
        <f t="shared" si="116"/>
        <v>0</v>
      </c>
      <c r="R230" s="637">
        <f t="shared" si="108"/>
        <v>0</v>
      </c>
      <c r="S230" s="638"/>
      <c r="T230" s="519">
        <v>497.8</v>
      </c>
      <c r="U230" s="519">
        <f t="shared" si="97"/>
        <v>0</v>
      </c>
      <c r="V230" s="519">
        <v>1094.6000000000001</v>
      </c>
      <c r="W230" s="519">
        <f t="shared" si="111"/>
        <v>0</v>
      </c>
      <c r="X230" s="670">
        <f t="shared" si="98"/>
        <v>0</v>
      </c>
      <c r="Y230" s="638"/>
      <c r="Z230" s="512">
        <v>497.8</v>
      </c>
      <c r="AA230" s="512">
        <f t="shared" si="99"/>
        <v>0</v>
      </c>
      <c r="AB230" s="512">
        <v>1094.6000000000001</v>
      </c>
      <c r="AC230" s="512">
        <f t="shared" si="112"/>
        <v>0</v>
      </c>
      <c r="AD230" s="668">
        <f t="shared" si="100"/>
        <v>0</v>
      </c>
      <c r="AE230" s="740">
        <f t="shared" si="114"/>
        <v>324</v>
      </c>
      <c r="AF230" s="747">
        <v>497.8</v>
      </c>
      <c r="AG230" s="747">
        <f t="shared" si="101"/>
        <v>161287.20000000001</v>
      </c>
      <c r="AH230" s="747">
        <v>1094.6000000000001</v>
      </c>
      <c r="AI230" s="747">
        <f t="shared" si="113"/>
        <v>354650.4</v>
      </c>
      <c r="AJ230" s="748">
        <f t="shared" si="102"/>
        <v>515937.60000000003</v>
      </c>
    </row>
    <row r="231" spans="1:36" s="403" customFormat="1" ht="15.6" customHeight="1" x14ac:dyDescent="0.25">
      <c r="A231" s="963" t="s">
        <v>800</v>
      </c>
      <c r="B231" s="438" t="s">
        <v>249</v>
      </c>
      <c r="C231" s="576" t="s">
        <v>32</v>
      </c>
      <c r="D231" s="599">
        <v>648</v>
      </c>
      <c r="E231" s="466">
        <v>497.8</v>
      </c>
      <c r="F231" s="466">
        <f t="shared" si="93"/>
        <v>322574.40000000002</v>
      </c>
      <c r="G231" s="466">
        <v>587.75599999999997</v>
      </c>
      <c r="H231" s="466">
        <f t="shared" si="109"/>
        <v>380865.88799999998</v>
      </c>
      <c r="I231" s="587">
        <f t="shared" si="94"/>
        <v>703440.28799999994</v>
      </c>
      <c r="J231" s="793"/>
      <c r="K231" s="799">
        <v>497.8</v>
      </c>
      <c r="L231" s="800">
        <f t="shared" si="95"/>
        <v>0</v>
      </c>
      <c r="M231" s="799">
        <v>587.75599999999997</v>
      </c>
      <c r="N231" s="800">
        <f t="shared" si="110"/>
        <v>0</v>
      </c>
      <c r="O231" s="804">
        <f t="shared" si="96"/>
        <v>0</v>
      </c>
      <c r="P231" s="638">
        <f t="shared" si="115"/>
        <v>0</v>
      </c>
      <c r="Q231" s="512">
        <f t="shared" si="116"/>
        <v>0</v>
      </c>
      <c r="R231" s="637">
        <f t="shared" si="108"/>
        <v>0</v>
      </c>
      <c r="S231" s="638"/>
      <c r="T231" s="519">
        <v>497.8</v>
      </c>
      <c r="U231" s="519">
        <f t="shared" si="97"/>
        <v>0</v>
      </c>
      <c r="V231" s="519">
        <v>587.75599999999997</v>
      </c>
      <c r="W231" s="519">
        <f t="shared" si="111"/>
        <v>0</v>
      </c>
      <c r="X231" s="670">
        <f t="shared" si="98"/>
        <v>0</v>
      </c>
      <c r="Y231" s="638"/>
      <c r="Z231" s="512">
        <v>497.8</v>
      </c>
      <c r="AA231" s="512">
        <f t="shared" si="99"/>
        <v>0</v>
      </c>
      <c r="AB231" s="512">
        <v>587.75599999999997</v>
      </c>
      <c r="AC231" s="512">
        <f t="shared" si="112"/>
        <v>0</v>
      </c>
      <c r="AD231" s="668">
        <f t="shared" si="100"/>
        <v>0</v>
      </c>
      <c r="AE231" s="740">
        <f t="shared" si="114"/>
        <v>648</v>
      </c>
      <c r="AF231" s="747">
        <v>497.8</v>
      </c>
      <c r="AG231" s="747">
        <f t="shared" si="101"/>
        <v>322574.40000000002</v>
      </c>
      <c r="AH231" s="747">
        <v>587.75599999999997</v>
      </c>
      <c r="AI231" s="747">
        <f t="shared" si="113"/>
        <v>380865.88799999998</v>
      </c>
      <c r="AJ231" s="748">
        <f t="shared" si="102"/>
        <v>703440.28799999994</v>
      </c>
    </row>
    <row r="232" spans="1:36" s="403" customFormat="1" ht="15.6" customHeight="1" x14ac:dyDescent="0.25">
      <c r="A232" s="963" t="s">
        <v>801</v>
      </c>
      <c r="B232" s="438" t="s">
        <v>346</v>
      </c>
      <c r="C232" s="576" t="s">
        <v>32</v>
      </c>
      <c r="D232" s="599">
        <v>24</v>
      </c>
      <c r="E232" s="466">
        <v>131</v>
      </c>
      <c r="F232" s="466">
        <f t="shared" si="93"/>
        <v>3144</v>
      </c>
      <c r="G232" s="466">
        <v>367.64000000000004</v>
      </c>
      <c r="H232" s="466">
        <f t="shared" si="109"/>
        <v>8823.36</v>
      </c>
      <c r="I232" s="587">
        <f t="shared" si="94"/>
        <v>11967.36</v>
      </c>
      <c r="J232" s="793"/>
      <c r="K232" s="799">
        <v>131</v>
      </c>
      <c r="L232" s="800">
        <f t="shared" si="95"/>
        <v>0</v>
      </c>
      <c r="M232" s="799">
        <v>367.64000000000004</v>
      </c>
      <c r="N232" s="800">
        <f t="shared" si="110"/>
        <v>0</v>
      </c>
      <c r="O232" s="804">
        <f t="shared" si="96"/>
        <v>0</v>
      </c>
      <c r="P232" s="638">
        <f t="shared" si="115"/>
        <v>0</v>
      </c>
      <c r="Q232" s="512">
        <f t="shared" si="116"/>
        <v>0</v>
      </c>
      <c r="R232" s="637">
        <f t="shared" si="108"/>
        <v>0</v>
      </c>
      <c r="S232" s="638"/>
      <c r="T232" s="519">
        <v>131</v>
      </c>
      <c r="U232" s="519">
        <f t="shared" si="97"/>
        <v>0</v>
      </c>
      <c r="V232" s="519">
        <v>367.64000000000004</v>
      </c>
      <c r="W232" s="519">
        <f t="shared" si="111"/>
        <v>0</v>
      </c>
      <c r="X232" s="670">
        <f t="shared" si="98"/>
        <v>0</v>
      </c>
      <c r="Y232" s="638"/>
      <c r="Z232" s="512">
        <v>131</v>
      </c>
      <c r="AA232" s="512">
        <f t="shared" si="99"/>
        <v>0</v>
      </c>
      <c r="AB232" s="512">
        <v>367.64000000000004</v>
      </c>
      <c r="AC232" s="512">
        <f t="shared" si="112"/>
        <v>0</v>
      </c>
      <c r="AD232" s="668">
        <f t="shared" si="100"/>
        <v>0</v>
      </c>
      <c r="AE232" s="740">
        <f t="shared" si="114"/>
        <v>24</v>
      </c>
      <c r="AF232" s="747">
        <v>131</v>
      </c>
      <c r="AG232" s="747">
        <f t="shared" si="101"/>
        <v>3144</v>
      </c>
      <c r="AH232" s="747">
        <v>367.64000000000004</v>
      </c>
      <c r="AI232" s="747">
        <f t="shared" si="113"/>
        <v>8823.36</v>
      </c>
      <c r="AJ232" s="748">
        <f t="shared" si="102"/>
        <v>11967.36</v>
      </c>
    </row>
    <row r="233" spans="1:36" s="403" customFormat="1" ht="26.45" customHeight="1" x14ac:dyDescent="0.25">
      <c r="A233" s="963" t="s">
        <v>802</v>
      </c>
      <c r="B233" s="438" t="s">
        <v>347</v>
      </c>
      <c r="C233" s="576" t="s">
        <v>32</v>
      </c>
      <c r="D233" s="599">
        <v>32</v>
      </c>
      <c r="E233" s="466">
        <v>196.5</v>
      </c>
      <c r="F233" s="466">
        <f t="shared" si="93"/>
        <v>6288</v>
      </c>
      <c r="G233" s="466">
        <v>271.98599999999999</v>
      </c>
      <c r="H233" s="466">
        <f t="shared" si="109"/>
        <v>8703.5519999999997</v>
      </c>
      <c r="I233" s="587">
        <f t="shared" si="94"/>
        <v>14991.552</v>
      </c>
      <c r="J233" s="793"/>
      <c r="K233" s="799">
        <v>196.5</v>
      </c>
      <c r="L233" s="800">
        <f t="shared" si="95"/>
        <v>0</v>
      </c>
      <c r="M233" s="799">
        <v>271.98599999999999</v>
      </c>
      <c r="N233" s="800">
        <f t="shared" si="110"/>
        <v>0</v>
      </c>
      <c r="O233" s="804">
        <f t="shared" si="96"/>
        <v>0</v>
      </c>
      <c r="P233" s="638">
        <f t="shared" si="115"/>
        <v>0</v>
      </c>
      <c r="Q233" s="512">
        <f t="shared" si="116"/>
        <v>0</v>
      </c>
      <c r="R233" s="637">
        <f t="shared" si="108"/>
        <v>0</v>
      </c>
      <c r="S233" s="638"/>
      <c r="T233" s="519">
        <v>196.5</v>
      </c>
      <c r="U233" s="519">
        <f t="shared" si="97"/>
        <v>0</v>
      </c>
      <c r="V233" s="519">
        <v>271.98599999999999</v>
      </c>
      <c r="W233" s="519">
        <f t="shared" si="111"/>
        <v>0</v>
      </c>
      <c r="X233" s="670">
        <f t="shared" si="98"/>
        <v>0</v>
      </c>
      <c r="Y233" s="638"/>
      <c r="Z233" s="512">
        <v>196.5</v>
      </c>
      <c r="AA233" s="512">
        <f t="shared" si="99"/>
        <v>0</v>
      </c>
      <c r="AB233" s="512">
        <v>271.98599999999999</v>
      </c>
      <c r="AC233" s="512">
        <f t="shared" si="112"/>
        <v>0</v>
      </c>
      <c r="AD233" s="668">
        <f t="shared" si="100"/>
        <v>0</v>
      </c>
      <c r="AE233" s="740">
        <f t="shared" si="114"/>
        <v>32</v>
      </c>
      <c r="AF233" s="747">
        <v>196.5</v>
      </c>
      <c r="AG233" s="747">
        <f t="shared" si="101"/>
        <v>6288</v>
      </c>
      <c r="AH233" s="747">
        <v>271.98599999999999</v>
      </c>
      <c r="AI233" s="747">
        <f t="shared" si="113"/>
        <v>8703.5519999999997</v>
      </c>
      <c r="AJ233" s="748">
        <f t="shared" si="102"/>
        <v>14991.552</v>
      </c>
    </row>
    <row r="234" spans="1:36" s="403" customFormat="1" ht="15.6" customHeight="1" x14ac:dyDescent="0.25">
      <c r="A234" s="963" t="s">
        <v>803</v>
      </c>
      <c r="B234" s="438" t="s">
        <v>348</v>
      </c>
      <c r="C234" s="576" t="s">
        <v>31</v>
      </c>
      <c r="D234" s="599">
        <v>5</v>
      </c>
      <c r="E234" s="466">
        <v>1572</v>
      </c>
      <c r="F234" s="466">
        <f t="shared" si="93"/>
        <v>7860</v>
      </c>
      <c r="G234" s="466">
        <v>3572.4</v>
      </c>
      <c r="H234" s="466">
        <f t="shared" si="109"/>
        <v>17862</v>
      </c>
      <c r="I234" s="587">
        <f t="shared" si="94"/>
        <v>25722</v>
      </c>
      <c r="J234" s="793"/>
      <c r="K234" s="799">
        <v>1572</v>
      </c>
      <c r="L234" s="800">
        <f t="shared" si="95"/>
        <v>0</v>
      </c>
      <c r="M234" s="799">
        <v>3572.4</v>
      </c>
      <c r="N234" s="800">
        <f t="shared" si="110"/>
        <v>0</v>
      </c>
      <c r="O234" s="804">
        <f t="shared" si="96"/>
        <v>0</v>
      </c>
      <c r="P234" s="638">
        <f t="shared" si="115"/>
        <v>0</v>
      </c>
      <c r="Q234" s="512">
        <f t="shared" si="116"/>
        <v>0</v>
      </c>
      <c r="R234" s="637">
        <f t="shared" si="108"/>
        <v>0</v>
      </c>
      <c r="S234" s="638"/>
      <c r="T234" s="519">
        <v>1572</v>
      </c>
      <c r="U234" s="519">
        <f t="shared" si="97"/>
        <v>0</v>
      </c>
      <c r="V234" s="519">
        <v>3572.4</v>
      </c>
      <c r="W234" s="519">
        <f t="shared" si="111"/>
        <v>0</v>
      </c>
      <c r="X234" s="670">
        <f t="shared" si="98"/>
        <v>0</v>
      </c>
      <c r="Y234" s="638"/>
      <c r="Z234" s="512">
        <v>1572</v>
      </c>
      <c r="AA234" s="512">
        <f t="shared" si="99"/>
        <v>0</v>
      </c>
      <c r="AB234" s="512">
        <v>3572.4</v>
      </c>
      <c r="AC234" s="512">
        <f t="shared" si="112"/>
        <v>0</v>
      </c>
      <c r="AD234" s="668">
        <f t="shared" si="100"/>
        <v>0</v>
      </c>
      <c r="AE234" s="740">
        <f t="shared" si="114"/>
        <v>5</v>
      </c>
      <c r="AF234" s="747">
        <v>1572</v>
      </c>
      <c r="AG234" s="747">
        <f t="shared" si="101"/>
        <v>7860</v>
      </c>
      <c r="AH234" s="747">
        <v>3572.4</v>
      </c>
      <c r="AI234" s="747">
        <f t="shared" si="113"/>
        <v>17862</v>
      </c>
      <c r="AJ234" s="748">
        <f t="shared" si="102"/>
        <v>25722</v>
      </c>
    </row>
    <row r="235" spans="1:36" s="403" customFormat="1" ht="26.45" customHeight="1" x14ac:dyDescent="0.25">
      <c r="A235" s="963" t="s">
        <v>804</v>
      </c>
      <c r="B235" s="438" t="s">
        <v>349</v>
      </c>
      <c r="C235" s="576" t="s">
        <v>31</v>
      </c>
      <c r="D235" s="599">
        <v>3</v>
      </c>
      <c r="E235" s="466">
        <v>1572</v>
      </c>
      <c r="F235" s="466">
        <f t="shared" si="93"/>
        <v>4716</v>
      </c>
      <c r="G235" s="466">
        <v>2107.04</v>
      </c>
      <c r="H235" s="466">
        <f t="shared" si="109"/>
        <v>6321.12</v>
      </c>
      <c r="I235" s="587">
        <f t="shared" si="94"/>
        <v>11037.119999999999</v>
      </c>
      <c r="J235" s="793"/>
      <c r="K235" s="799">
        <v>1572</v>
      </c>
      <c r="L235" s="800">
        <f t="shared" si="95"/>
        <v>0</v>
      </c>
      <c r="M235" s="799">
        <v>2107.04</v>
      </c>
      <c r="N235" s="800">
        <f t="shared" si="110"/>
        <v>0</v>
      </c>
      <c r="O235" s="804">
        <f t="shared" si="96"/>
        <v>0</v>
      </c>
      <c r="P235" s="638">
        <f t="shared" si="115"/>
        <v>0</v>
      </c>
      <c r="Q235" s="512">
        <f t="shared" si="116"/>
        <v>0</v>
      </c>
      <c r="R235" s="637">
        <f t="shared" si="108"/>
        <v>0</v>
      </c>
      <c r="S235" s="638"/>
      <c r="T235" s="519">
        <v>1572</v>
      </c>
      <c r="U235" s="519">
        <f t="shared" si="97"/>
        <v>0</v>
      </c>
      <c r="V235" s="519">
        <v>2107.04</v>
      </c>
      <c r="W235" s="519">
        <f t="shared" si="111"/>
        <v>0</v>
      </c>
      <c r="X235" s="670">
        <f t="shared" si="98"/>
        <v>0</v>
      </c>
      <c r="Y235" s="638"/>
      <c r="Z235" s="512">
        <v>1572</v>
      </c>
      <c r="AA235" s="512">
        <f t="shared" si="99"/>
        <v>0</v>
      </c>
      <c r="AB235" s="512">
        <v>2107.04</v>
      </c>
      <c r="AC235" s="512">
        <f t="shared" si="112"/>
        <v>0</v>
      </c>
      <c r="AD235" s="668">
        <f t="shared" si="100"/>
        <v>0</v>
      </c>
      <c r="AE235" s="740">
        <f t="shared" si="114"/>
        <v>3</v>
      </c>
      <c r="AF235" s="747">
        <v>1572</v>
      </c>
      <c r="AG235" s="747">
        <f t="shared" si="101"/>
        <v>4716</v>
      </c>
      <c r="AH235" s="747">
        <v>2107.04</v>
      </c>
      <c r="AI235" s="747">
        <f t="shared" si="113"/>
        <v>6321.12</v>
      </c>
      <c r="AJ235" s="748">
        <f t="shared" si="102"/>
        <v>11037.119999999999</v>
      </c>
    </row>
    <row r="236" spans="1:36" s="403" customFormat="1" ht="15.6" customHeight="1" x14ac:dyDescent="0.25">
      <c r="A236" s="963" t="s">
        <v>805</v>
      </c>
      <c r="B236" s="438" t="s">
        <v>350</v>
      </c>
      <c r="C236" s="576" t="s">
        <v>31</v>
      </c>
      <c r="D236" s="599">
        <v>7</v>
      </c>
      <c r="E236" s="466">
        <v>1572</v>
      </c>
      <c r="F236" s="466">
        <f t="shared" si="93"/>
        <v>11004</v>
      </c>
      <c r="G236" s="466">
        <v>4797</v>
      </c>
      <c r="H236" s="466">
        <f t="shared" si="109"/>
        <v>33579</v>
      </c>
      <c r="I236" s="587">
        <f t="shared" si="94"/>
        <v>44583</v>
      </c>
      <c r="J236" s="793"/>
      <c r="K236" s="799">
        <v>1572</v>
      </c>
      <c r="L236" s="800">
        <f t="shared" si="95"/>
        <v>0</v>
      </c>
      <c r="M236" s="799">
        <v>4797</v>
      </c>
      <c r="N236" s="800">
        <f t="shared" si="110"/>
        <v>0</v>
      </c>
      <c r="O236" s="804">
        <f t="shared" si="96"/>
        <v>0</v>
      </c>
      <c r="P236" s="638">
        <f t="shared" si="115"/>
        <v>0</v>
      </c>
      <c r="Q236" s="512">
        <f t="shared" si="116"/>
        <v>0</v>
      </c>
      <c r="R236" s="637">
        <f t="shared" si="108"/>
        <v>0</v>
      </c>
      <c r="S236" s="638"/>
      <c r="T236" s="519">
        <v>1572</v>
      </c>
      <c r="U236" s="519">
        <f t="shared" si="97"/>
        <v>0</v>
      </c>
      <c r="V236" s="519">
        <v>4797</v>
      </c>
      <c r="W236" s="519">
        <f t="shared" si="111"/>
        <v>0</v>
      </c>
      <c r="X236" s="670">
        <f t="shared" si="98"/>
        <v>0</v>
      </c>
      <c r="Y236" s="638"/>
      <c r="Z236" s="512">
        <v>1572</v>
      </c>
      <c r="AA236" s="512">
        <f t="shared" si="99"/>
        <v>0</v>
      </c>
      <c r="AB236" s="512">
        <v>4797</v>
      </c>
      <c r="AC236" s="512">
        <f t="shared" si="112"/>
        <v>0</v>
      </c>
      <c r="AD236" s="668">
        <f t="shared" si="100"/>
        <v>0</v>
      </c>
      <c r="AE236" s="740">
        <f t="shared" si="114"/>
        <v>7</v>
      </c>
      <c r="AF236" s="747">
        <v>1572</v>
      </c>
      <c r="AG236" s="747">
        <f t="shared" si="101"/>
        <v>11004</v>
      </c>
      <c r="AH236" s="747">
        <v>4797</v>
      </c>
      <c r="AI236" s="747">
        <f t="shared" si="113"/>
        <v>33579</v>
      </c>
      <c r="AJ236" s="748">
        <f t="shared" si="102"/>
        <v>44583</v>
      </c>
    </row>
    <row r="237" spans="1:36" s="403" customFormat="1" ht="15.6" customHeight="1" x14ac:dyDescent="0.25">
      <c r="A237" s="963" t="s">
        <v>806</v>
      </c>
      <c r="B237" s="438" t="s">
        <v>351</v>
      </c>
      <c r="C237" s="576" t="s">
        <v>31</v>
      </c>
      <c r="D237" s="599">
        <v>120</v>
      </c>
      <c r="E237" s="466">
        <v>393</v>
      </c>
      <c r="F237" s="466">
        <f t="shared" si="93"/>
        <v>47160</v>
      </c>
      <c r="G237" s="466">
        <v>1042.6000000000001</v>
      </c>
      <c r="H237" s="466">
        <f t="shared" si="109"/>
        <v>125112.00000000001</v>
      </c>
      <c r="I237" s="587">
        <f t="shared" si="94"/>
        <v>172272</v>
      </c>
      <c r="J237" s="793"/>
      <c r="K237" s="799">
        <v>393</v>
      </c>
      <c r="L237" s="800">
        <f t="shared" si="95"/>
        <v>0</v>
      </c>
      <c r="M237" s="799">
        <v>1042.6000000000001</v>
      </c>
      <c r="N237" s="800">
        <f t="shared" si="110"/>
        <v>0</v>
      </c>
      <c r="O237" s="804">
        <f t="shared" si="96"/>
        <v>0</v>
      </c>
      <c r="P237" s="638">
        <f t="shared" si="115"/>
        <v>0</v>
      </c>
      <c r="Q237" s="512">
        <f t="shared" si="116"/>
        <v>0</v>
      </c>
      <c r="R237" s="637">
        <f t="shared" si="108"/>
        <v>0</v>
      </c>
      <c r="S237" s="638"/>
      <c r="T237" s="519">
        <v>393</v>
      </c>
      <c r="U237" s="519">
        <f t="shared" si="97"/>
        <v>0</v>
      </c>
      <c r="V237" s="519">
        <v>1042.6000000000001</v>
      </c>
      <c r="W237" s="519">
        <f t="shared" si="111"/>
        <v>0</v>
      </c>
      <c r="X237" s="670">
        <f t="shared" si="98"/>
        <v>0</v>
      </c>
      <c r="Y237" s="638"/>
      <c r="Z237" s="512">
        <v>393</v>
      </c>
      <c r="AA237" s="512">
        <f t="shared" si="99"/>
        <v>0</v>
      </c>
      <c r="AB237" s="512">
        <v>1042.6000000000001</v>
      </c>
      <c r="AC237" s="512">
        <f t="shared" si="112"/>
        <v>0</v>
      </c>
      <c r="AD237" s="668">
        <f t="shared" si="100"/>
        <v>0</v>
      </c>
      <c r="AE237" s="740">
        <f t="shared" si="114"/>
        <v>120</v>
      </c>
      <c r="AF237" s="747">
        <v>393</v>
      </c>
      <c r="AG237" s="747">
        <f t="shared" si="101"/>
        <v>47160</v>
      </c>
      <c r="AH237" s="747">
        <v>1042.6000000000001</v>
      </c>
      <c r="AI237" s="747">
        <f t="shared" si="113"/>
        <v>125112.00000000001</v>
      </c>
      <c r="AJ237" s="748">
        <f t="shared" si="102"/>
        <v>172272</v>
      </c>
    </row>
    <row r="238" spans="1:36" s="403" customFormat="1" ht="15.6" customHeight="1" x14ac:dyDescent="0.25">
      <c r="A238" s="963" t="s">
        <v>807</v>
      </c>
      <c r="B238" s="438" t="s">
        <v>352</v>
      </c>
      <c r="C238" s="576" t="s">
        <v>31</v>
      </c>
      <c r="D238" s="599">
        <v>600</v>
      </c>
      <c r="E238" s="466">
        <v>393</v>
      </c>
      <c r="F238" s="466">
        <f t="shared" si="93"/>
        <v>235800</v>
      </c>
      <c r="G238" s="466">
        <v>161.20000000000002</v>
      </c>
      <c r="H238" s="466">
        <f t="shared" si="109"/>
        <v>96720.000000000015</v>
      </c>
      <c r="I238" s="587">
        <f t="shared" si="94"/>
        <v>332520</v>
      </c>
      <c r="J238" s="793"/>
      <c r="K238" s="799">
        <v>393</v>
      </c>
      <c r="L238" s="800">
        <f t="shared" si="95"/>
        <v>0</v>
      </c>
      <c r="M238" s="799">
        <v>161.20000000000002</v>
      </c>
      <c r="N238" s="800">
        <f t="shared" si="110"/>
        <v>0</v>
      </c>
      <c r="O238" s="804">
        <f t="shared" si="96"/>
        <v>0</v>
      </c>
      <c r="P238" s="638">
        <f t="shared" si="115"/>
        <v>0</v>
      </c>
      <c r="Q238" s="512">
        <f t="shared" si="116"/>
        <v>0</v>
      </c>
      <c r="R238" s="637">
        <f t="shared" si="108"/>
        <v>0</v>
      </c>
      <c r="S238" s="638"/>
      <c r="T238" s="519">
        <v>393</v>
      </c>
      <c r="U238" s="519">
        <f t="shared" si="97"/>
        <v>0</v>
      </c>
      <c r="V238" s="519">
        <v>161.20000000000002</v>
      </c>
      <c r="W238" s="519">
        <f t="shared" si="111"/>
        <v>0</v>
      </c>
      <c r="X238" s="670">
        <f t="shared" si="98"/>
        <v>0</v>
      </c>
      <c r="Y238" s="638"/>
      <c r="Z238" s="512">
        <v>393</v>
      </c>
      <c r="AA238" s="512">
        <f t="shared" si="99"/>
        <v>0</v>
      </c>
      <c r="AB238" s="512">
        <v>161.20000000000002</v>
      </c>
      <c r="AC238" s="512">
        <f t="shared" si="112"/>
        <v>0</v>
      </c>
      <c r="AD238" s="668">
        <f t="shared" si="100"/>
        <v>0</v>
      </c>
      <c r="AE238" s="740">
        <f t="shared" si="114"/>
        <v>600</v>
      </c>
      <c r="AF238" s="747">
        <v>393</v>
      </c>
      <c r="AG238" s="747">
        <f t="shared" si="101"/>
        <v>235800</v>
      </c>
      <c r="AH238" s="747">
        <v>161.20000000000002</v>
      </c>
      <c r="AI238" s="747">
        <f t="shared" si="113"/>
        <v>96720.000000000015</v>
      </c>
      <c r="AJ238" s="748">
        <f t="shared" si="102"/>
        <v>332520</v>
      </c>
    </row>
    <row r="239" spans="1:36" s="403" customFormat="1" ht="15.6" customHeight="1" x14ac:dyDescent="0.25">
      <c r="A239" s="963" t="s">
        <v>808</v>
      </c>
      <c r="B239" s="438" t="s">
        <v>258</v>
      </c>
      <c r="C239" s="576" t="s">
        <v>31</v>
      </c>
      <c r="D239" s="599">
        <v>600</v>
      </c>
      <c r="E239" s="466">
        <v>32.75</v>
      </c>
      <c r="F239" s="466">
        <f t="shared" si="93"/>
        <v>19650</v>
      </c>
      <c r="G239" s="466">
        <v>107.926</v>
      </c>
      <c r="H239" s="466">
        <f t="shared" si="109"/>
        <v>64755.6</v>
      </c>
      <c r="I239" s="587">
        <f t="shared" si="94"/>
        <v>84405.6</v>
      </c>
      <c r="J239" s="793"/>
      <c r="K239" s="799">
        <v>32.75</v>
      </c>
      <c r="L239" s="800">
        <f t="shared" si="95"/>
        <v>0</v>
      </c>
      <c r="M239" s="799">
        <v>107.926</v>
      </c>
      <c r="N239" s="800">
        <f t="shared" si="110"/>
        <v>0</v>
      </c>
      <c r="O239" s="804">
        <f t="shared" si="96"/>
        <v>0</v>
      </c>
      <c r="P239" s="638">
        <f t="shared" si="115"/>
        <v>0</v>
      </c>
      <c r="Q239" s="512">
        <f t="shared" si="116"/>
        <v>0</v>
      </c>
      <c r="R239" s="637">
        <f t="shared" si="108"/>
        <v>0</v>
      </c>
      <c r="S239" s="638"/>
      <c r="T239" s="519">
        <v>32.75</v>
      </c>
      <c r="U239" s="519">
        <f t="shared" si="97"/>
        <v>0</v>
      </c>
      <c r="V239" s="519">
        <v>107.926</v>
      </c>
      <c r="W239" s="519">
        <f t="shared" si="111"/>
        <v>0</v>
      </c>
      <c r="X239" s="670">
        <f t="shared" si="98"/>
        <v>0</v>
      </c>
      <c r="Y239" s="638"/>
      <c r="Z239" s="512">
        <v>32.75</v>
      </c>
      <c r="AA239" s="512">
        <f t="shared" si="99"/>
        <v>0</v>
      </c>
      <c r="AB239" s="512">
        <v>107.926</v>
      </c>
      <c r="AC239" s="512">
        <f t="shared" si="112"/>
        <v>0</v>
      </c>
      <c r="AD239" s="668">
        <f t="shared" si="100"/>
        <v>0</v>
      </c>
      <c r="AE239" s="740">
        <f t="shared" si="114"/>
        <v>600</v>
      </c>
      <c r="AF239" s="747">
        <v>32.75</v>
      </c>
      <c r="AG239" s="747">
        <f t="shared" si="101"/>
        <v>19650</v>
      </c>
      <c r="AH239" s="747">
        <v>107.926</v>
      </c>
      <c r="AI239" s="747">
        <f t="shared" si="113"/>
        <v>64755.6</v>
      </c>
      <c r="AJ239" s="748">
        <f t="shared" si="102"/>
        <v>84405.6</v>
      </c>
    </row>
    <row r="240" spans="1:36" s="403" customFormat="1" ht="15.6" customHeight="1" x14ac:dyDescent="0.25">
      <c r="A240" s="963" t="s">
        <v>809</v>
      </c>
      <c r="B240" s="438" t="s">
        <v>353</v>
      </c>
      <c r="C240" s="576" t="s">
        <v>31</v>
      </c>
      <c r="D240" s="599">
        <v>50</v>
      </c>
      <c r="E240" s="466">
        <v>19.650000000000002</v>
      </c>
      <c r="F240" s="466">
        <f t="shared" si="93"/>
        <v>982.50000000000011</v>
      </c>
      <c r="G240" s="466">
        <v>8.8660000000000014</v>
      </c>
      <c r="H240" s="466">
        <f t="shared" si="109"/>
        <v>443.30000000000007</v>
      </c>
      <c r="I240" s="587">
        <f t="shared" si="94"/>
        <v>1425.8000000000002</v>
      </c>
      <c r="J240" s="793"/>
      <c r="K240" s="799">
        <v>19.650000000000002</v>
      </c>
      <c r="L240" s="800">
        <f t="shared" si="95"/>
        <v>0</v>
      </c>
      <c r="M240" s="799">
        <v>8.8660000000000014</v>
      </c>
      <c r="N240" s="800">
        <f t="shared" si="110"/>
        <v>0</v>
      </c>
      <c r="O240" s="804">
        <f t="shared" si="96"/>
        <v>0</v>
      </c>
      <c r="P240" s="638">
        <f t="shared" si="115"/>
        <v>0</v>
      </c>
      <c r="Q240" s="512">
        <f t="shared" si="116"/>
        <v>0</v>
      </c>
      <c r="R240" s="637">
        <f t="shared" si="108"/>
        <v>0</v>
      </c>
      <c r="S240" s="638"/>
      <c r="T240" s="519">
        <v>19.650000000000002</v>
      </c>
      <c r="U240" s="519">
        <f t="shared" si="97"/>
        <v>0</v>
      </c>
      <c r="V240" s="519">
        <v>8.8660000000000014</v>
      </c>
      <c r="W240" s="519">
        <f t="shared" si="111"/>
        <v>0</v>
      </c>
      <c r="X240" s="670">
        <f t="shared" si="98"/>
        <v>0</v>
      </c>
      <c r="Y240" s="638"/>
      <c r="Z240" s="512">
        <v>19.650000000000002</v>
      </c>
      <c r="AA240" s="512">
        <f t="shared" si="99"/>
        <v>0</v>
      </c>
      <c r="AB240" s="512">
        <v>8.8660000000000014</v>
      </c>
      <c r="AC240" s="512">
        <f t="shared" si="112"/>
        <v>0</v>
      </c>
      <c r="AD240" s="668">
        <f t="shared" si="100"/>
        <v>0</v>
      </c>
      <c r="AE240" s="740">
        <f t="shared" si="114"/>
        <v>50</v>
      </c>
      <c r="AF240" s="747">
        <v>19.650000000000002</v>
      </c>
      <c r="AG240" s="747">
        <f t="shared" si="101"/>
        <v>982.50000000000011</v>
      </c>
      <c r="AH240" s="747">
        <v>8.8660000000000014</v>
      </c>
      <c r="AI240" s="747">
        <f t="shared" si="113"/>
        <v>443.30000000000007</v>
      </c>
      <c r="AJ240" s="748">
        <f t="shared" si="102"/>
        <v>1425.8000000000002</v>
      </c>
    </row>
    <row r="241" spans="1:36" s="403" customFormat="1" ht="15.6" customHeight="1" x14ac:dyDescent="0.25">
      <c r="A241" s="963" t="s">
        <v>810</v>
      </c>
      <c r="B241" s="438" t="s">
        <v>354</v>
      </c>
      <c r="C241" s="576" t="s">
        <v>32</v>
      </c>
      <c r="D241" s="599">
        <v>1660</v>
      </c>
      <c r="E241" s="466">
        <v>220.08</v>
      </c>
      <c r="F241" s="466">
        <f t="shared" si="93"/>
        <v>365332.80000000005</v>
      </c>
      <c r="G241" s="466">
        <v>106.60000000000001</v>
      </c>
      <c r="H241" s="466">
        <f t="shared" si="109"/>
        <v>176956</v>
      </c>
      <c r="I241" s="587">
        <f t="shared" si="94"/>
        <v>542288.80000000005</v>
      </c>
      <c r="J241" s="793"/>
      <c r="K241" s="799">
        <v>220.08</v>
      </c>
      <c r="L241" s="800">
        <f t="shared" si="95"/>
        <v>0</v>
      </c>
      <c r="M241" s="799">
        <v>106.60000000000001</v>
      </c>
      <c r="N241" s="800">
        <f t="shared" si="110"/>
        <v>0</v>
      </c>
      <c r="O241" s="804">
        <f t="shared" si="96"/>
        <v>0</v>
      </c>
      <c r="P241" s="638">
        <f t="shared" si="115"/>
        <v>0</v>
      </c>
      <c r="Q241" s="512">
        <f t="shared" si="116"/>
        <v>0</v>
      </c>
      <c r="R241" s="637">
        <f t="shared" si="108"/>
        <v>0</v>
      </c>
      <c r="S241" s="638"/>
      <c r="T241" s="519">
        <v>220.08</v>
      </c>
      <c r="U241" s="519">
        <f t="shared" si="97"/>
        <v>0</v>
      </c>
      <c r="V241" s="519">
        <v>106.60000000000001</v>
      </c>
      <c r="W241" s="519">
        <f t="shared" si="111"/>
        <v>0</v>
      </c>
      <c r="X241" s="670">
        <f t="shared" si="98"/>
        <v>0</v>
      </c>
      <c r="Y241" s="638"/>
      <c r="Z241" s="512">
        <v>220.08</v>
      </c>
      <c r="AA241" s="512">
        <f t="shared" si="99"/>
        <v>0</v>
      </c>
      <c r="AB241" s="512">
        <v>106.60000000000001</v>
      </c>
      <c r="AC241" s="512">
        <f t="shared" si="112"/>
        <v>0</v>
      </c>
      <c r="AD241" s="668">
        <f t="shared" si="100"/>
        <v>0</v>
      </c>
      <c r="AE241" s="740">
        <f t="shared" si="114"/>
        <v>1660</v>
      </c>
      <c r="AF241" s="747">
        <v>220.08</v>
      </c>
      <c r="AG241" s="747">
        <f t="shared" si="101"/>
        <v>365332.80000000005</v>
      </c>
      <c r="AH241" s="747">
        <v>106.60000000000001</v>
      </c>
      <c r="AI241" s="747">
        <f t="shared" si="113"/>
        <v>176956</v>
      </c>
      <c r="AJ241" s="748">
        <f t="shared" si="102"/>
        <v>542288.80000000005</v>
      </c>
    </row>
    <row r="242" spans="1:36" s="403" customFormat="1" ht="26.45" customHeight="1" x14ac:dyDescent="0.25">
      <c r="A242" s="963" t="s">
        <v>811</v>
      </c>
      <c r="B242" s="438" t="s">
        <v>355</v>
      </c>
      <c r="C242" s="576" t="s">
        <v>32</v>
      </c>
      <c r="D242" s="599">
        <v>11952</v>
      </c>
      <c r="E242" s="466">
        <v>146.72</v>
      </c>
      <c r="F242" s="466">
        <f t="shared" si="93"/>
        <v>1753597.44</v>
      </c>
      <c r="G242" s="466">
        <v>94.38</v>
      </c>
      <c r="H242" s="466">
        <f t="shared" si="109"/>
        <v>1128029.76</v>
      </c>
      <c r="I242" s="587">
        <f t="shared" si="94"/>
        <v>2881627.2</v>
      </c>
      <c r="J242" s="793"/>
      <c r="K242" s="799">
        <v>146.72</v>
      </c>
      <c r="L242" s="800">
        <f t="shared" si="95"/>
        <v>0</v>
      </c>
      <c r="M242" s="799">
        <v>94.38</v>
      </c>
      <c r="N242" s="800">
        <f t="shared" si="110"/>
        <v>0</v>
      </c>
      <c r="O242" s="804">
        <f t="shared" si="96"/>
        <v>0</v>
      </c>
      <c r="P242" s="638">
        <f t="shared" si="115"/>
        <v>0</v>
      </c>
      <c r="Q242" s="512">
        <f t="shared" si="116"/>
        <v>0</v>
      </c>
      <c r="R242" s="637">
        <f t="shared" si="108"/>
        <v>0</v>
      </c>
      <c r="S242" s="638"/>
      <c r="T242" s="519">
        <v>146.72</v>
      </c>
      <c r="U242" s="519">
        <f t="shared" si="97"/>
        <v>0</v>
      </c>
      <c r="V242" s="519">
        <v>94.38</v>
      </c>
      <c r="W242" s="519">
        <f t="shared" si="111"/>
        <v>0</v>
      </c>
      <c r="X242" s="670">
        <f t="shared" si="98"/>
        <v>0</v>
      </c>
      <c r="Y242" s="638"/>
      <c r="Z242" s="512">
        <v>146.72</v>
      </c>
      <c r="AA242" s="512">
        <f t="shared" si="99"/>
        <v>0</v>
      </c>
      <c r="AB242" s="512">
        <v>94.38</v>
      </c>
      <c r="AC242" s="512">
        <f t="shared" si="112"/>
        <v>0</v>
      </c>
      <c r="AD242" s="668">
        <f t="shared" si="100"/>
        <v>0</v>
      </c>
      <c r="AE242" s="740">
        <f t="shared" si="114"/>
        <v>11952</v>
      </c>
      <c r="AF242" s="747">
        <v>146.72</v>
      </c>
      <c r="AG242" s="747">
        <f t="shared" si="101"/>
        <v>1753597.44</v>
      </c>
      <c r="AH242" s="747">
        <v>94.38</v>
      </c>
      <c r="AI242" s="747">
        <f t="shared" si="113"/>
        <v>1128029.76</v>
      </c>
      <c r="AJ242" s="748">
        <f t="shared" si="102"/>
        <v>2881627.2</v>
      </c>
    </row>
    <row r="243" spans="1:36" s="403" customFormat="1" ht="26.45" customHeight="1" x14ac:dyDescent="0.25">
      <c r="A243" s="963" t="s">
        <v>812</v>
      </c>
      <c r="B243" s="438" t="s">
        <v>356</v>
      </c>
      <c r="C243" s="576" t="s">
        <v>32</v>
      </c>
      <c r="D243" s="599">
        <v>150</v>
      </c>
      <c r="E243" s="466">
        <v>45.85</v>
      </c>
      <c r="F243" s="466">
        <f t="shared" si="93"/>
        <v>6877.5</v>
      </c>
      <c r="G243" s="466">
        <v>125.84</v>
      </c>
      <c r="H243" s="466">
        <f t="shared" si="109"/>
        <v>18876</v>
      </c>
      <c r="I243" s="587">
        <f t="shared" si="94"/>
        <v>25753.5</v>
      </c>
      <c r="J243" s="793"/>
      <c r="K243" s="799">
        <v>45.85</v>
      </c>
      <c r="L243" s="800">
        <f t="shared" si="95"/>
        <v>0</v>
      </c>
      <c r="M243" s="799">
        <v>125.84</v>
      </c>
      <c r="N243" s="800">
        <f t="shared" si="110"/>
        <v>0</v>
      </c>
      <c r="O243" s="804">
        <f t="shared" si="96"/>
        <v>0</v>
      </c>
      <c r="P243" s="638">
        <f t="shared" si="115"/>
        <v>0</v>
      </c>
      <c r="Q243" s="512">
        <f t="shared" si="116"/>
        <v>0</v>
      </c>
      <c r="R243" s="637">
        <f t="shared" si="108"/>
        <v>0</v>
      </c>
      <c r="S243" s="638"/>
      <c r="T243" s="519">
        <v>45.85</v>
      </c>
      <c r="U243" s="519">
        <f t="shared" si="97"/>
        <v>0</v>
      </c>
      <c r="V243" s="519">
        <v>125.84</v>
      </c>
      <c r="W243" s="519">
        <f t="shared" si="111"/>
        <v>0</v>
      </c>
      <c r="X243" s="670">
        <f t="shared" si="98"/>
        <v>0</v>
      </c>
      <c r="Y243" s="638"/>
      <c r="Z243" s="512">
        <v>45.85</v>
      </c>
      <c r="AA243" s="512">
        <f t="shared" si="99"/>
        <v>0</v>
      </c>
      <c r="AB243" s="512">
        <v>125.84</v>
      </c>
      <c r="AC243" s="512">
        <f t="shared" si="112"/>
        <v>0</v>
      </c>
      <c r="AD243" s="668">
        <f t="shared" si="100"/>
        <v>0</v>
      </c>
      <c r="AE243" s="740">
        <f t="shared" si="114"/>
        <v>150</v>
      </c>
      <c r="AF243" s="747">
        <v>45.85</v>
      </c>
      <c r="AG243" s="747">
        <f t="shared" si="101"/>
        <v>6877.5</v>
      </c>
      <c r="AH243" s="747">
        <v>125.84</v>
      </c>
      <c r="AI243" s="747">
        <f t="shared" si="113"/>
        <v>18876</v>
      </c>
      <c r="AJ243" s="748">
        <f t="shared" si="102"/>
        <v>25753.5</v>
      </c>
    </row>
    <row r="244" spans="1:36" s="403" customFormat="1" ht="15.6" customHeight="1" x14ac:dyDescent="0.25">
      <c r="A244" s="963" t="s">
        <v>813</v>
      </c>
      <c r="B244" s="438" t="s">
        <v>357</v>
      </c>
      <c r="C244" s="576" t="s">
        <v>31</v>
      </c>
      <c r="D244" s="599">
        <v>100</v>
      </c>
      <c r="E244" s="466">
        <v>13.100000000000001</v>
      </c>
      <c r="F244" s="466">
        <f t="shared" si="93"/>
        <v>1310.0000000000002</v>
      </c>
      <c r="G244" s="466">
        <v>31.72</v>
      </c>
      <c r="H244" s="466">
        <f t="shared" si="109"/>
        <v>3172</v>
      </c>
      <c r="I244" s="587">
        <f t="shared" si="94"/>
        <v>4482</v>
      </c>
      <c r="J244" s="793"/>
      <c r="K244" s="799">
        <v>13.100000000000001</v>
      </c>
      <c r="L244" s="800">
        <f t="shared" si="95"/>
        <v>0</v>
      </c>
      <c r="M244" s="799">
        <v>31.72</v>
      </c>
      <c r="N244" s="800">
        <f t="shared" si="110"/>
        <v>0</v>
      </c>
      <c r="O244" s="804">
        <f t="shared" si="96"/>
        <v>0</v>
      </c>
      <c r="P244" s="638">
        <f t="shared" si="115"/>
        <v>0</v>
      </c>
      <c r="Q244" s="512">
        <f t="shared" si="116"/>
        <v>0</v>
      </c>
      <c r="R244" s="637">
        <f t="shared" si="108"/>
        <v>0</v>
      </c>
      <c r="S244" s="638"/>
      <c r="T244" s="519">
        <v>13.100000000000001</v>
      </c>
      <c r="U244" s="519">
        <f t="shared" si="97"/>
        <v>0</v>
      </c>
      <c r="V244" s="519">
        <v>31.72</v>
      </c>
      <c r="W244" s="519">
        <f t="shared" si="111"/>
        <v>0</v>
      </c>
      <c r="X244" s="670">
        <f t="shared" si="98"/>
        <v>0</v>
      </c>
      <c r="Y244" s="638"/>
      <c r="Z244" s="512">
        <v>13.100000000000001</v>
      </c>
      <c r="AA244" s="512">
        <f t="shared" si="99"/>
        <v>0</v>
      </c>
      <c r="AB244" s="512">
        <v>31.72</v>
      </c>
      <c r="AC244" s="512">
        <f t="shared" si="112"/>
        <v>0</v>
      </c>
      <c r="AD244" s="668">
        <f t="shared" si="100"/>
        <v>0</v>
      </c>
      <c r="AE244" s="740">
        <f t="shared" si="114"/>
        <v>100</v>
      </c>
      <c r="AF244" s="747">
        <v>13.100000000000001</v>
      </c>
      <c r="AG244" s="747">
        <f t="shared" si="101"/>
        <v>1310.0000000000002</v>
      </c>
      <c r="AH244" s="747">
        <v>31.72</v>
      </c>
      <c r="AI244" s="747">
        <f t="shared" si="113"/>
        <v>3172</v>
      </c>
      <c r="AJ244" s="748">
        <f t="shared" si="102"/>
        <v>4482</v>
      </c>
    </row>
    <row r="245" spans="1:36" s="403" customFormat="1" ht="15.6" customHeight="1" x14ac:dyDescent="0.25">
      <c r="A245" s="963" t="s">
        <v>814</v>
      </c>
      <c r="B245" s="438" t="s">
        <v>268</v>
      </c>
      <c r="C245" s="576" t="s">
        <v>224</v>
      </c>
      <c r="D245" s="599">
        <v>1</v>
      </c>
      <c r="E245" s="466">
        <v>0</v>
      </c>
      <c r="F245" s="466">
        <f t="shared" si="93"/>
        <v>0</v>
      </c>
      <c r="G245" s="466">
        <v>23400</v>
      </c>
      <c r="H245" s="466">
        <f t="shared" si="109"/>
        <v>23400</v>
      </c>
      <c r="I245" s="587">
        <f t="shared" si="94"/>
        <v>23400</v>
      </c>
      <c r="J245" s="793"/>
      <c r="K245" s="799">
        <v>0</v>
      </c>
      <c r="L245" s="800">
        <f t="shared" si="95"/>
        <v>0</v>
      </c>
      <c r="M245" s="799">
        <v>23400</v>
      </c>
      <c r="N245" s="800">
        <f t="shared" si="110"/>
        <v>0</v>
      </c>
      <c r="O245" s="804">
        <f t="shared" si="96"/>
        <v>0</v>
      </c>
      <c r="P245" s="638">
        <f t="shared" si="115"/>
        <v>0</v>
      </c>
      <c r="Q245" s="512">
        <f t="shared" si="116"/>
        <v>0</v>
      </c>
      <c r="R245" s="637">
        <f t="shared" si="108"/>
        <v>0</v>
      </c>
      <c r="S245" s="638"/>
      <c r="T245" s="519">
        <v>0</v>
      </c>
      <c r="U245" s="519">
        <f t="shared" si="97"/>
        <v>0</v>
      </c>
      <c r="V245" s="519">
        <v>23400</v>
      </c>
      <c r="W245" s="519">
        <f t="shared" si="111"/>
        <v>0</v>
      </c>
      <c r="X245" s="670">
        <f t="shared" si="98"/>
        <v>0</v>
      </c>
      <c r="Y245" s="638"/>
      <c r="Z245" s="512">
        <v>0</v>
      </c>
      <c r="AA245" s="512">
        <f t="shared" si="99"/>
        <v>0</v>
      </c>
      <c r="AB245" s="512">
        <v>23400</v>
      </c>
      <c r="AC245" s="512">
        <f t="shared" si="112"/>
        <v>0</v>
      </c>
      <c r="AD245" s="668">
        <f t="shared" si="100"/>
        <v>0</v>
      </c>
      <c r="AE245" s="740">
        <f t="shared" si="114"/>
        <v>1</v>
      </c>
      <c r="AF245" s="747">
        <v>0</v>
      </c>
      <c r="AG245" s="747">
        <f t="shared" si="101"/>
        <v>0</v>
      </c>
      <c r="AH245" s="747">
        <v>23400</v>
      </c>
      <c r="AI245" s="747">
        <f t="shared" si="113"/>
        <v>23400</v>
      </c>
      <c r="AJ245" s="748">
        <f t="shared" si="102"/>
        <v>23400</v>
      </c>
    </row>
    <row r="246" spans="1:36" s="403" customFormat="1" ht="15.6" customHeight="1" x14ac:dyDescent="0.25">
      <c r="A246" s="963" t="s">
        <v>815</v>
      </c>
      <c r="B246" s="438" t="s">
        <v>358</v>
      </c>
      <c r="C246" s="576" t="s">
        <v>224</v>
      </c>
      <c r="D246" s="599">
        <v>1</v>
      </c>
      <c r="E246" s="466">
        <v>113184</v>
      </c>
      <c r="F246" s="466">
        <f t="shared" si="93"/>
        <v>113184</v>
      </c>
      <c r="G246" s="466">
        <v>0</v>
      </c>
      <c r="H246" s="466">
        <f t="shared" si="109"/>
        <v>0</v>
      </c>
      <c r="I246" s="587">
        <f t="shared" si="94"/>
        <v>113184</v>
      </c>
      <c r="J246" s="793"/>
      <c r="K246" s="799">
        <v>113184</v>
      </c>
      <c r="L246" s="800">
        <f t="shared" si="95"/>
        <v>0</v>
      </c>
      <c r="M246" s="799">
        <v>0</v>
      </c>
      <c r="N246" s="800">
        <f t="shared" si="110"/>
        <v>0</v>
      </c>
      <c r="O246" s="804">
        <f t="shared" si="96"/>
        <v>0</v>
      </c>
      <c r="P246" s="638">
        <f t="shared" si="115"/>
        <v>0</v>
      </c>
      <c r="Q246" s="512">
        <f t="shared" si="116"/>
        <v>0</v>
      </c>
      <c r="R246" s="637">
        <f t="shared" si="108"/>
        <v>0</v>
      </c>
      <c r="S246" s="638"/>
      <c r="T246" s="519">
        <v>113184</v>
      </c>
      <c r="U246" s="519">
        <f t="shared" si="97"/>
        <v>0</v>
      </c>
      <c r="V246" s="519">
        <v>0</v>
      </c>
      <c r="W246" s="519">
        <f t="shared" si="111"/>
        <v>0</v>
      </c>
      <c r="X246" s="670">
        <f t="shared" si="98"/>
        <v>0</v>
      </c>
      <c r="Y246" s="638"/>
      <c r="Z246" s="512">
        <v>113184</v>
      </c>
      <c r="AA246" s="512">
        <f t="shared" si="99"/>
        <v>0</v>
      </c>
      <c r="AB246" s="512">
        <v>0</v>
      </c>
      <c r="AC246" s="512">
        <f t="shared" si="112"/>
        <v>0</v>
      </c>
      <c r="AD246" s="668">
        <f t="shared" si="100"/>
        <v>0</v>
      </c>
      <c r="AE246" s="740">
        <f t="shared" si="114"/>
        <v>1</v>
      </c>
      <c r="AF246" s="747">
        <v>113184</v>
      </c>
      <c r="AG246" s="747">
        <f t="shared" si="101"/>
        <v>113184</v>
      </c>
      <c r="AH246" s="747">
        <v>0</v>
      </c>
      <c r="AI246" s="747">
        <f t="shared" si="113"/>
        <v>0</v>
      </c>
      <c r="AJ246" s="748">
        <f t="shared" si="102"/>
        <v>113184</v>
      </c>
    </row>
    <row r="247" spans="1:36" s="403" customFormat="1" ht="17.45" customHeight="1" x14ac:dyDescent="0.25">
      <c r="A247" s="961" t="s">
        <v>359</v>
      </c>
      <c r="B247" s="695" t="s">
        <v>360</v>
      </c>
      <c r="C247" s="696"/>
      <c r="D247" s="700"/>
      <c r="E247" s="421"/>
      <c r="F247" s="421">
        <f>SUM(F248:F261)</f>
        <v>649932.9</v>
      </c>
      <c r="G247" s="421"/>
      <c r="H247" s="421">
        <f>SUM(H248:H261)</f>
        <v>2135422.9</v>
      </c>
      <c r="I247" s="584">
        <f>SUM(I248:I261)</f>
        <v>2785355.8000000003</v>
      </c>
      <c r="J247" s="793"/>
      <c r="K247" s="794"/>
      <c r="L247" s="803">
        <f>SUM(L248:L261)</f>
        <v>0</v>
      </c>
      <c r="M247" s="794"/>
      <c r="N247" s="803">
        <f>SUM(N248:N261)</f>
        <v>0</v>
      </c>
      <c r="O247" s="796">
        <f>SUM(O248:O261)</f>
        <v>0</v>
      </c>
      <c r="P247" s="638">
        <f t="shared" si="115"/>
        <v>0</v>
      </c>
      <c r="Q247" s="512">
        <f t="shared" si="116"/>
        <v>0</v>
      </c>
      <c r="R247" s="637">
        <f t="shared" si="108"/>
        <v>0</v>
      </c>
      <c r="S247" s="638"/>
      <c r="T247" s="518"/>
      <c r="U247" s="518">
        <f>SUM(U248:U261)</f>
        <v>0</v>
      </c>
      <c r="V247" s="518"/>
      <c r="W247" s="518">
        <f>SUM(W248:W261)</f>
        <v>0</v>
      </c>
      <c r="X247" s="669">
        <f>SUM(X248:X261)</f>
        <v>0</v>
      </c>
      <c r="Y247" s="638"/>
      <c r="Z247" s="513"/>
      <c r="AA247" s="513">
        <f>SUM(AA248:AA261)</f>
        <v>0</v>
      </c>
      <c r="AB247" s="513"/>
      <c r="AC247" s="513">
        <f>SUM(AC248:AC261)</f>
        <v>0</v>
      </c>
      <c r="AD247" s="667">
        <f>SUM(AD248:AD261)</f>
        <v>0</v>
      </c>
      <c r="AE247" s="740">
        <f t="shared" si="114"/>
        <v>0</v>
      </c>
      <c r="AF247" s="745"/>
      <c r="AG247" s="745">
        <f>SUM(AG248:AG261)</f>
        <v>649932.9</v>
      </c>
      <c r="AH247" s="745"/>
      <c r="AI247" s="745">
        <f>SUM(AI248:AI261)</f>
        <v>2135422.9</v>
      </c>
      <c r="AJ247" s="746">
        <f>SUM(AJ248:AJ261)</f>
        <v>2785355.8000000003</v>
      </c>
    </row>
    <row r="248" spans="1:36" s="403" customFormat="1" ht="26.45" customHeight="1" x14ac:dyDescent="0.25">
      <c r="A248" s="962" t="s">
        <v>816</v>
      </c>
      <c r="B248" s="438" t="s">
        <v>361</v>
      </c>
      <c r="C248" s="577" t="s">
        <v>31</v>
      </c>
      <c r="D248" s="596">
        <v>10</v>
      </c>
      <c r="E248" s="466">
        <v>6668</v>
      </c>
      <c r="F248" s="466">
        <f t="shared" ref="F248:F261" si="117">E248*D248</f>
        <v>66680</v>
      </c>
      <c r="G248" s="466">
        <v>39380</v>
      </c>
      <c r="H248" s="466">
        <f t="shared" ref="H248:H260" si="118">G248*D248</f>
        <v>393800</v>
      </c>
      <c r="I248" s="587">
        <f t="shared" ref="I248:I261" si="119">H248+F248</f>
        <v>460480</v>
      </c>
      <c r="J248" s="828"/>
      <c r="K248" s="799">
        <v>6668</v>
      </c>
      <c r="L248" s="800">
        <f t="shared" ref="L248:L261" si="120">K248*J248</f>
        <v>0</v>
      </c>
      <c r="M248" s="799">
        <v>39380</v>
      </c>
      <c r="N248" s="800">
        <f t="shared" ref="N248:N260" si="121">M248*J248</f>
        <v>0</v>
      </c>
      <c r="O248" s="804">
        <f t="shared" ref="O248:O261" si="122">N248+L248</f>
        <v>0</v>
      </c>
      <c r="P248" s="638">
        <f t="shared" si="115"/>
        <v>0</v>
      </c>
      <c r="Q248" s="512">
        <f t="shared" si="116"/>
        <v>0</v>
      </c>
      <c r="R248" s="637">
        <f t="shared" si="108"/>
        <v>0</v>
      </c>
      <c r="S248" s="649"/>
      <c r="T248" s="519">
        <v>6668</v>
      </c>
      <c r="U248" s="519">
        <f t="shared" ref="U248:U261" si="123">T248*S248</f>
        <v>0</v>
      </c>
      <c r="V248" s="519">
        <v>39380</v>
      </c>
      <c r="W248" s="519">
        <f t="shared" ref="W248:W260" si="124">V248*S248</f>
        <v>0</v>
      </c>
      <c r="X248" s="670">
        <f t="shared" ref="X248:X261" si="125">W248+U248</f>
        <v>0</v>
      </c>
      <c r="Y248" s="649"/>
      <c r="Z248" s="512">
        <v>6668</v>
      </c>
      <c r="AA248" s="512">
        <f t="shared" ref="AA248:AA261" si="126">Z248*Y248</f>
        <v>0</v>
      </c>
      <c r="AB248" s="512">
        <v>39380</v>
      </c>
      <c r="AC248" s="512">
        <f t="shared" ref="AC248:AC260" si="127">AB248*Y248</f>
        <v>0</v>
      </c>
      <c r="AD248" s="668">
        <f t="shared" ref="AD248:AD261" si="128">AC248+AA248</f>
        <v>0</v>
      </c>
      <c r="AE248" s="740">
        <f t="shared" si="114"/>
        <v>10</v>
      </c>
      <c r="AF248" s="747">
        <v>6668</v>
      </c>
      <c r="AG248" s="747">
        <f t="shared" ref="AG248:AG261" si="129">AF248*AE248</f>
        <v>66680</v>
      </c>
      <c r="AH248" s="747">
        <v>39380</v>
      </c>
      <c r="AI248" s="747">
        <f t="shared" ref="AI248:AI260" si="130">AH248*AE248</f>
        <v>393800</v>
      </c>
      <c r="AJ248" s="748">
        <f t="shared" ref="AJ248:AJ261" si="131">AI248+AG248</f>
        <v>460480</v>
      </c>
    </row>
    <row r="249" spans="1:36" s="403" customFormat="1" ht="26.45" customHeight="1" x14ac:dyDescent="0.25">
      <c r="A249" s="962" t="s">
        <v>817</v>
      </c>
      <c r="B249" s="438" t="s">
        <v>362</v>
      </c>
      <c r="C249" s="577" t="s">
        <v>31</v>
      </c>
      <c r="D249" s="596">
        <v>24</v>
      </c>
      <c r="E249" s="466">
        <v>5668</v>
      </c>
      <c r="F249" s="466">
        <f t="shared" si="117"/>
        <v>136032</v>
      </c>
      <c r="G249" s="466">
        <v>23220</v>
      </c>
      <c r="H249" s="466">
        <f t="shared" si="118"/>
        <v>557280</v>
      </c>
      <c r="I249" s="587">
        <f t="shared" si="119"/>
        <v>693312</v>
      </c>
      <c r="J249" s="828"/>
      <c r="K249" s="799">
        <v>5668</v>
      </c>
      <c r="L249" s="800">
        <f t="shared" si="120"/>
        <v>0</v>
      </c>
      <c r="M249" s="799">
        <v>23220</v>
      </c>
      <c r="N249" s="800">
        <f t="shared" si="121"/>
        <v>0</v>
      </c>
      <c r="O249" s="804">
        <f t="shared" si="122"/>
        <v>0</v>
      </c>
      <c r="P249" s="638">
        <f t="shared" si="115"/>
        <v>0</v>
      </c>
      <c r="Q249" s="512">
        <f t="shared" si="116"/>
        <v>0</v>
      </c>
      <c r="R249" s="637">
        <f t="shared" si="108"/>
        <v>0</v>
      </c>
      <c r="S249" s="649"/>
      <c r="T249" s="519">
        <v>5668</v>
      </c>
      <c r="U249" s="519">
        <f t="shared" si="123"/>
        <v>0</v>
      </c>
      <c r="V249" s="519">
        <v>23220</v>
      </c>
      <c r="W249" s="519">
        <f t="shared" si="124"/>
        <v>0</v>
      </c>
      <c r="X249" s="670">
        <f t="shared" si="125"/>
        <v>0</v>
      </c>
      <c r="Y249" s="649"/>
      <c r="Z249" s="512">
        <v>5668</v>
      </c>
      <c r="AA249" s="512">
        <f t="shared" si="126"/>
        <v>0</v>
      </c>
      <c r="AB249" s="512">
        <v>23220</v>
      </c>
      <c r="AC249" s="512">
        <f t="shared" si="127"/>
        <v>0</v>
      </c>
      <c r="AD249" s="668">
        <f t="shared" si="128"/>
        <v>0</v>
      </c>
      <c r="AE249" s="740">
        <f t="shared" si="114"/>
        <v>24</v>
      </c>
      <c r="AF249" s="747">
        <v>5668</v>
      </c>
      <c r="AG249" s="747">
        <f t="shared" si="129"/>
        <v>136032</v>
      </c>
      <c r="AH249" s="747">
        <v>23220</v>
      </c>
      <c r="AI249" s="747">
        <f t="shared" si="130"/>
        <v>557280</v>
      </c>
      <c r="AJ249" s="748">
        <f t="shared" si="131"/>
        <v>693312</v>
      </c>
    </row>
    <row r="250" spans="1:36" s="403" customFormat="1" ht="15.6" customHeight="1" x14ac:dyDescent="0.25">
      <c r="A250" s="962" t="s">
        <v>818</v>
      </c>
      <c r="B250" s="438" t="s">
        <v>363</v>
      </c>
      <c r="C250" s="577" t="s">
        <v>31</v>
      </c>
      <c r="D250" s="596">
        <v>1</v>
      </c>
      <c r="E250" s="466">
        <v>1965</v>
      </c>
      <c r="F250" s="466">
        <f t="shared" si="117"/>
        <v>1965</v>
      </c>
      <c r="G250" s="466">
        <v>7007</v>
      </c>
      <c r="H250" s="466">
        <f t="shared" si="118"/>
        <v>7007</v>
      </c>
      <c r="I250" s="587">
        <f t="shared" si="119"/>
        <v>8972</v>
      </c>
      <c r="J250" s="828"/>
      <c r="K250" s="799">
        <v>1965</v>
      </c>
      <c r="L250" s="800">
        <f t="shared" si="120"/>
        <v>0</v>
      </c>
      <c r="M250" s="799">
        <v>7007</v>
      </c>
      <c r="N250" s="800">
        <f t="shared" si="121"/>
        <v>0</v>
      </c>
      <c r="O250" s="804">
        <f t="shared" si="122"/>
        <v>0</v>
      </c>
      <c r="P250" s="638">
        <f t="shared" si="115"/>
        <v>0</v>
      </c>
      <c r="Q250" s="512">
        <f t="shared" si="116"/>
        <v>0</v>
      </c>
      <c r="R250" s="637">
        <f t="shared" si="108"/>
        <v>0</v>
      </c>
      <c r="S250" s="649"/>
      <c r="T250" s="519">
        <v>1965</v>
      </c>
      <c r="U250" s="519">
        <f t="shared" si="123"/>
        <v>0</v>
      </c>
      <c r="V250" s="519">
        <v>7007</v>
      </c>
      <c r="W250" s="519">
        <f t="shared" si="124"/>
        <v>0</v>
      </c>
      <c r="X250" s="670">
        <f t="shared" si="125"/>
        <v>0</v>
      </c>
      <c r="Y250" s="649"/>
      <c r="Z250" s="512">
        <v>1965</v>
      </c>
      <c r="AA250" s="512">
        <f t="shared" si="126"/>
        <v>0</v>
      </c>
      <c r="AB250" s="512">
        <v>7007</v>
      </c>
      <c r="AC250" s="512">
        <f t="shared" si="127"/>
        <v>0</v>
      </c>
      <c r="AD250" s="668">
        <f t="shared" si="128"/>
        <v>0</v>
      </c>
      <c r="AE250" s="740">
        <f t="shared" si="114"/>
        <v>1</v>
      </c>
      <c r="AF250" s="747">
        <v>1965</v>
      </c>
      <c r="AG250" s="747">
        <f t="shared" si="129"/>
        <v>1965</v>
      </c>
      <c r="AH250" s="747">
        <v>7007</v>
      </c>
      <c r="AI250" s="747">
        <f t="shared" si="130"/>
        <v>7007</v>
      </c>
      <c r="AJ250" s="748">
        <f t="shared" si="131"/>
        <v>8972</v>
      </c>
    </row>
    <row r="251" spans="1:36" s="403" customFormat="1" ht="15.6" customHeight="1" x14ac:dyDescent="0.25">
      <c r="A251" s="962" t="s">
        <v>819</v>
      </c>
      <c r="B251" s="438" t="s">
        <v>364</v>
      </c>
      <c r="C251" s="577" t="s">
        <v>31</v>
      </c>
      <c r="D251" s="596">
        <v>34</v>
      </c>
      <c r="E251" s="466">
        <v>655</v>
      </c>
      <c r="F251" s="466">
        <f t="shared" si="117"/>
        <v>22270</v>
      </c>
      <c r="G251" s="466">
        <v>2366</v>
      </c>
      <c r="H251" s="466">
        <f t="shared" si="118"/>
        <v>80444</v>
      </c>
      <c r="I251" s="587">
        <f t="shared" si="119"/>
        <v>102714</v>
      </c>
      <c r="J251" s="828"/>
      <c r="K251" s="799">
        <v>655</v>
      </c>
      <c r="L251" s="800">
        <f t="shared" si="120"/>
        <v>0</v>
      </c>
      <c r="M251" s="799">
        <v>2366</v>
      </c>
      <c r="N251" s="800">
        <f t="shared" si="121"/>
        <v>0</v>
      </c>
      <c r="O251" s="804">
        <f t="shared" si="122"/>
        <v>0</v>
      </c>
      <c r="P251" s="638">
        <f t="shared" si="115"/>
        <v>0</v>
      </c>
      <c r="Q251" s="512">
        <f t="shared" si="116"/>
        <v>0</v>
      </c>
      <c r="R251" s="637">
        <f t="shared" si="108"/>
        <v>0</v>
      </c>
      <c r="S251" s="649"/>
      <c r="T251" s="519">
        <v>655</v>
      </c>
      <c r="U251" s="519">
        <f t="shared" si="123"/>
        <v>0</v>
      </c>
      <c r="V251" s="519">
        <v>2366</v>
      </c>
      <c r="W251" s="519">
        <f t="shared" si="124"/>
        <v>0</v>
      </c>
      <c r="X251" s="670">
        <f t="shared" si="125"/>
        <v>0</v>
      </c>
      <c r="Y251" s="649"/>
      <c r="Z251" s="512">
        <v>655</v>
      </c>
      <c r="AA251" s="512">
        <f t="shared" si="126"/>
        <v>0</v>
      </c>
      <c r="AB251" s="512">
        <v>2366</v>
      </c>
      <c r="AC251" s="512">
        <f t="shared" si="127"/>
        <v>0</v>
      </c>
      <c r="AD251" s="668">
        <f t="shared" si="128"/>
        <v>0</v>
      </c>
      <c r="AE251" s="740">
        <f t="shared" si="114"/>
        <v>34</v>
      </c>
      <c r="AF251" s="747">
        <v>655</v>
      </c>
      <c r="AG251" s="747">
        <f t="shared" si="129"/>
        <v>22270</v>
      </c>
      <c r="AH251" s="747">
        <v>2366</v>
      </c>
      <c r="AI251" s="747">
        <f t="shared" si="130"/>
        <v>80444</v>
      </c>
      <c r="AJ251" s="748">
        <f t="shared" si="131"/>
        <v>102714</v>
      </c>
    </row>
    <row r="252" spans="1:36" s="403" customFormat="1" ht="15.6" customHeight="1" x14ac:dyDescent="0.25">
      <c r="A252" s="962" t="s">
        <v>820</v>
      </c>
      <c r="B252" s="438" t="s">
        <v>365</v>
      </c>
      <c r="C252" s="577" t="s">
        <v>31</v>
      </c>
      <c r="D252" s="596">
        <v>3</v>
      </c>
      <c r="E252" s="466">
        <v>3144</v>
      </c>
      <c r="F252" s="466">
        <f t="shared" si="117"/>
        <v>9432</v>
      </c>
      <c r="G252" s="466">
        <v>122036.2</v>
      </c>
      <c r="H252" s="466">
        <f t="shared" si="118"/>
        <v>366108.6</v>
      </c>
      <c r="I252" s="587">
        <f t="shared" si="119"/>
        <v>375540.6</v>
      </c>
      <c r="J252" s="828"/>
      <c r="K252" s="799">
        <v>3144</v>
      </c>
      <c r="L252" s="800">
        <f t="shared" si="120"/>
        <v>0</v>
      </c>
      <c r="M252" s="799">
        <v>122036.2</v>
      </c>
      <c r="N252" s="800">
        <f t="shared" si="121"/>
        <v>0</v>
      </c>
      <c r="O252" s="804">
        <f t="shared" si="122"/>
        <v>0</v>
      </c>
      <c r="P252" s="638">
        <f t="shared" si="115"/>
        <v>0</v>
      </c>
      <c r="Q252" s="512">
        <f t="shared" si="116"/>
        <v>0</v>
      </c>
      <c r="R252" s="637">
        <f t="shared" si="108"/>
        <v>0</v>
      </c>
      <c r="S252" s="649"/>
      <c r="T252" s="519">
        <v>3144</v>
      </c>
      <c r="U252" s="519">
        <f t="shared" si="123"/>
        <v>0</v>
      </c>
      <c r="V252" s="519">
        <v>122036.2</v>
      </c>
      <c r="W252" s="519">
        <f t="shared" si="124"/>
        <v>0</v>
      </c>
      <c r="X252" s="670">
        <f t="shared" si="125"/>
        <v>0</v>
      </c>
      <c r="Y252" s="649"/>
      <c r="Z252" s="512">
        <v>3144</v>
      </c>
      <c r="AA252" s="512">
        <f t="shared" si="126"/>
        <v>0</v>
      </c>
      <c r="AB252" s="512">
        <v>122036.2</v>
      </c>
      <c r="AC252" s="512">
        <f t="shared" si="127"/>
        <v>0</v>
      </c>
      <c r="AD252" s="668">
        <f t="shared" si="128"/>
        <v>0</v>
      </c>
      <c r="AE252" s="740">
        <f t="shared" si="114"/>
        <v>3</v>
      </c>
      <c r="AF252" s="747">
        <v>3144</v>
      </c>
      <c r="AG252" s="747">
        <f t="shared" si="129"/>
        <v>9432</v>
      </c>
      <c r="AH252" s="747">
        <v>122036.2</v>
      </c>
      <c r="AI252" s="747">
        <f t="shared" si="130"/>
        <v>366108.6</v>
      </c>
      <c r="AJ252" s="748">
        <f t="shared" si="131"/>
        <v>375540.6</v>
      </c>
    </row>
    <row r="253" spans="1:36" s="403" customFormat="1" ht="26.45" customHeight="1" x14ac:dyDescent="0.25">
      <c r="A253" s="962" t="s">
        <v>821</v>
      </c>
      <c r="B253" s="438" t="s">
        <v>366</v>
      </c>
      <c r="C253" s="577" t="s">
        <v>31</v>
      </c>
      <c r="D253" s="596">
        <v>34</v>
      </c>
      <c r="E253" s="466">
        <v>262</v>
      </c>
      <c r="F253" s="466">
        <f t="shared" si="117"/>
        <v>8908</v>
      </c>
      <c r="G253" s="466">
        <v>13780</v>
      </c>
      <c r="H253" s="466">
        <f t="shared" si="118"/>
        <v>468520</v>
      </c>
      <c r="I253" s="587">
        <f t="shared" si="119"/>
        <v>477428</v>
      </c>
      <c r="J253" s="828"/>
      <c r="K253" s="799">
        <v>262</v>
      </c>
      <c r="L253" s="800">
        <f t="shared" si="120"/>
        <v>0</v>
      </c>
      <c r="M253" s="799">
        <v>13780</v>
      </c>
      <c r="N253" s="800">
        <f t="shared" si="121"/>
        <v>0</v>
      </c>
      <c r="O253" s="804">
        <f t="shared" si="122"/>
        <v>0</v>
      </c>
      <c r="P253" s="638">
        <f t="shared" si="115"/>
        <v>0</v>
      </c>
      <c r="Q253" s="512">
        <f t="shared" si="116"/>
        <v>0</v>
      </c>
      <c r="R253" s="637">
        <f t="shared" si="108"/>
        <v>0</v>
      </c>
      <c r="S253" s="649"/>
      <c r="T253" s="519">
        <v>262</v>
      </c>
      <c r="U253" s="519">
        <f t="shared" si="123"/>
        <v>0</v>
      </c>
      <c r="V253" s="519">
        <v>13780</v>
      </c>
      <c r="W253" s="519">
        <f t="shared" si="124"/>
        <v>0</v>
      </c>
      <c r="X253" s="670">
        <f t="shared" si="125"/>
        <v>0</v>
      </c>
      <c r="Y253" s="649"/>
      <c r="Z253" s="512">
        <v>262</v>
      </c>
      <c r="AA253" s="512">
        <f t="shared" si="126"/>
        <v>0</v>
      </c>
      <c r="AB253" s="512">
        <v>13780</v>
      </c>
      <c r="AC253" s="512">
        <f t="shared" si="127"/>
        <v>0</v>
      </c>
      <c r="AD253" s="668">
        <f t="shared" si="128"/>
        <v>0</v>
      </c>
      <c r="AE253" s="740">
        <f t="shared" si="114"/>
        <v>34</v>
      </c>
      <c r="AF253" s="747">
        <v>262</v>
      </c>
      <c r="AG253" s="747">
        <f t="shared" si="129"/>
        <v>8908</v>
      </c>
      <c r="AH253" s="747">
        <v>13780</v>
      </c>
      <c r="AI253" s="747">
        <f t="shared" si="130"/>
        <v>468520</v>
      </c>
      <c r="AJ253" s="748">
        <f t="shared" si="131"/>
        <v>477428</v>
      </c>
    </row>
    <row r="254" spans="1:36" s="403" customFormat="1" ht="26.45" customHeight="1" x14ac:dyDescent="0.25">
      <c r="A254" s="962" t="s">
        <v>822</v>
      </c>
      <c r="B254" s="438" t="s">
        <v>367</v>
      </c>
      <c r="C254" s="577" t="s">
        <v>31</v>
      </c>
      <c r="D254" s="596">
        <v>2</v>
      </c>
      <c r="E254" s="466">
        <v>1310</v>
      </c>
      <c r="F254" s="466">
        <f t="shared" si="117"/>
        <v>2620</v>
      </c>
      <c r="G254" s="466">
        <v>4836</v>
      </c>
      <c r="H254" s="466">
        <f t="shared" si="118"/>
        <v>9672</v>
      </c>
      <c r="I254" s="587">
        <f t="shared" si="119"/>
        <v>12292</v>
      </c>
      <c r="J254" s="828"/>
      <c r="K254" s="799">
        <v>1310</v>
      </c>
      <c r="L254" s="800">
        <f t="shared" si="120"/>
        <v>0</v>
      </c>
      <c r="M254" s="799">
        <v>4836</v>
      </c>
      <c r="N254" s="800">
        <f t="shared" si="121"/>
        <v>0</v>
      </c>
      <c r="O254" s="804">
        <f t="shared" si="122"/>
        <v>0</v>
      </c>
      <c r="P254" s="638">
        <f t="shared" si="115"/>
        <v>0</v>
      </c>
      <c r="Q254" s="512">
        <f t="shared" si="116"/>
        <v>0</v>
      </c>
      <c r="R254" s="637">
        <f t="shared" si="108"/>
        <v>0</v>
      </c>
      <c r="S254" s="649"/>
      <c r="T254" s="519">
        <v>1310</v>
      </c>
      <c r="U254" s="519">
        <f t="shared" si="123"/>
        <v>0</v>
      </c>
      <c r="V254" s="519">
        <v>4836</v>
      </c>
      <c r="W254" s="519">
        <f t="shared" si="124"/>
        <v>0</v>
      </c>
      <c r="X254" s="670">
        <f t="shared" si="125"/>
        <v>0</v>
      </c>
      <c r="Y254" s="649"/>
      <c r="Z254" s="512">
        <v>1310</v>
      </c>
      <c r="AA254" s="512">
        <f t="shared" si="126"/>
        <v>0</v>
      </c>
      <c r="AB254" s="512">
        <v>4836</v>
      </c>
      <c r="AC254" s="512">
        <f t="shared" si="127"/>
        <v>0</v>
      </c>
      <c r="AD254" s="668">
        <f t="shared" si="128"/>
        <v>0</v>
      </c>
      <c r="AE254" s="740">
        <f t="shared" si="114"/>
        <v>2</v>
      </c>
      <c r="AF254" s="747">
        <v>1310</v>
      </c>
      <c r="AG254" s="747">
        <f t="shared" si="129"/>
        <v>2620</v>
      </c>
      <c r="AH254" s="747">
        <v>4836</v>
      </c>
      <c r="AI254" s="747">
        <f t="shared" si="130"/>
        <v>9672</v>
      </c>
      <c r="AJ254" s="748">
        <f t="shared" si="131"/>
        <v>12292</v>
      </c>
    </row>
    <row r="255" spans="1:36" s="403" customFormat="1" ht="15.6" customHeight="1" x14ac:dyDescent="0.25">
      <c r="A255" s="962" t="s">
        <v>823</v>
      </c>
      <c r="B255" s="438" t="s">
        <v>368</v>
      </c>
      <c r="C255" s="577" t="s">
        <v>31</v>
      </c>
      <c r="D255" s="596">
        <v>2</v>
      </c>
      <c r="E255" s="466">
        <v>65.5</v>
      </c>
      <c r="F255" s="466">
        <f t="shared" si="117"/>
        <v>131</v>
      </c>
      <c r="G255" s="466">
        <v>470.6</v>
      </c>
      <c r="H255" s="466">
        <f t="shared" si="118"/>
        <v>941.2</v>
      </c>
      <c r="I255" s="587">
        <f t="shared" si="119"/>
        <v>1072.2</v>
      </c>
      <c r="J255" s="828"/>
      <c r="K255" s="799">
        <v>65.5</v>
      </c>
      <c r="L255" s="800">
        <f t="shared" si="120"/>
        <v>0</v>
      </c>
      <c r="M255" s="799">
        <v>470.6</v>
      </c>
      <c r="N255" s="800">
        <f t="shared" si="121"/>
        <v>0</v>
      </c>
      <c r="O255" s="804">
        <f t="shared" si="122"/>
        <v>0</v>
      </c>
      <c r="P255" s="638">
        <f t="shared" si="115"/>
        <v>0</v>
      </c>
      <c r="Q255" s="512">
        <f t="shared" si="116"/>
        <v>0</v>
      </c>
      <c r="R255" s="637">
        <f t="shared" si="108"/>
        <v>0</v>
      </c>
      <c r="S255" s="649"/>
      <c r="T255" s="519">
        <v>65.5</v>
      </c>
      <c r="U255" s="519">
        <f t="shared" si="123"/>
        <v>0</v>
      </c>
      <c r="V255" s="519">
        <v>470.6</v>
      </c>
      <c r="W255" s="519">
        <f t="shared" si="124"/>
        <v>0</v>
      </c>
      <c r="X255" s="670">
        <f t="shared" si="125"/>
        <v>0</v>
      </c>
      <c r="Y255" s="649"/>
      <c r="Z255" s="512">
        <v>65.5</v>
      </c>
      <c r="AA255" s="512">
        <f t="shared" si="126"/>
        <v>0</v>
      </c>
      <c r="AB255" s="512">
        <v>470.6</v>
      </c>
      <c r="AC255" s="512">
        <f t="shared" si="127"/>
        <v>0</v>
      </c>
      <c r="AD255" s="668">
        <f t="shared" si="128"/>
        <v>0</v>
      </c>
      <c r="AE255" s="740">
        <f t="shared" si="114"/>
        <v>2</v>
      </c>
      <c r="AF255" s="747">
        <v>65.5</v>
      </c>
      <c r="AG255" s="747">
        <f t="shared" si="129"/>
        <v>131</v>
      </c>
      <c r="AH255" s="747">
        <v>470.6</v>
      </c>
      <c r="AI255" s="747">
        <f t="shared" si="130"/>
        <v>941.2</v>
      </c>
      <c r="AJ255" s="748">
        <f t="shared" si="131"/>
        <v>1072.2</v>
      </c>
    </row>
    <row r="256" spans="1:36" s="403" customFormat="1" ht="26.45" customHeight="1" x14ac:dyDescent="0.25">
      <c r="A256" s="962" t="s">
        <v>824</v>
      </c>
      <c r="B256" s="438" t="s">
        <v>369</v>
      </c>
      <c r="C256" s="577" t="s">
        <v>31</v>
      </c>
      <c r="D256" s="596">
        <v>34</v>
      </c>
      <c r="E256" s="466">
        <v>131</v>
      </c>
      <c r="F256" s="466">
        <f t="shared" si="117"/>
        <v>4454</v>
      </c>
      <c r="G256" s="466">
        <v>122.2</v>
      </c>
      <c r="H256" s="466">
        <f t="shared" si="118"/>
        <v>4154.8</v>
      </c>
      <c r="I256" s="587">
        <f t="shared" si="119"/>
        <v>8608.7999999999993</v>
      </c>
      <c r="J256" s="828"/>
      <c r="K256" s="799">
        <v>131</v>
      </c>
      <c r="L256" s="800">
        <f t="shared" si="120"/>
        <v>0</v>
      </c>
      <c r="M256" s="799">
        <v>122.2</v>
      </c>
      <c r="N256" s="800">
        <f t="shared" si="121"/>
        <v>0</v>
      </c>
      <c r="O256" s="804">
        <f t="shared" si="122"/>
        <v>0</v>
      </c>
      <c r="P256" s="638">
        <f t="shared" si="115"/>
        <v>0</v>
      </c>
      <c r="Q256" s="512">
        <f t="shared" si="116"/>
        <v>0</v>
      </c>
      <c r="R256" s="637">
        <f t="shared" si="108"/>
        <v>0</v>
      </c>
      <c r="S256" s="649"/>
      <c r="T256" s="519">
        <v>131</v>
      </c>
      <c r="U256" s="519">
        <f t="shared" si="123"/>
        <v>0</v>
      </c>
      <c r="V256" s="519">
        <v>122.2</v>
      </c>
      <c r="W256" s="519">
        <f t="shared" si="124"/>
        <v>0</v>
      </c>
      <c r="X256" s="670">
        <f t="shared" si="125"/>
        <v>0</v>
      </c>
      <c r="Y256" s="649"/>
      <c r="Z256" s="512">
        <v>131</v>
      </c>
      <c r="AA256" s="512">
        <f t="shared" si="126"/>
        <v>0</v>
      </c>
      <c r="AB256" s="512">
        <v>122.2</v>
      </c>
      <c r="AC256" s="512">
        <f t="shared" si="127"/>
        <v>0</v>
      </c>
      <c r="AD256" s="668">
        <f t="shared" si="128"/>
        <v>0</v>
      </c>
      <c r="AE256" s="740">
        <f t="shared" si="114"/>
        <v>34</v>
      </c>
      <c r="AF256" s="747">
        <v>131</v>
      </c>
      <c r="AG256" s="747">
        <f t="shared" si="129"/>
        <v>4454</v>
      </c>
      <c r="AH256" s="747">
        <v>122.2</v>
      </c>
      <c r="AI256" s="747">
        <f t="shared" si="130"/>
        <v>4154.8</v>
      </c>
      <c r="AJ256" s="748">
        <f t="shared" si="131"/>
        <v>8608.7999999999993</v>
      </c>
    </row>
    <row r="257" spans="1:36" s="403" customFormat="1" ht="15.6" customHeight="1" x14ac:dyDescent="0.25">
      <c r="A257" s="962" t="s">
        <v>825</v>
      </c>
      <c r="B257" s="438" t="s">
        <v>370</v>
      </c>
      <c r="C257" s="577" t="s">
        <v>31</v>
      </c>
      <c r="D257" s="596">
        <v>500</v>
      </c>
      <c r="E257" s="466">
        <v>32.75</v>
      </c>
      <c r="F257" s="466">
        <f t="shared" si="117"/>
        <v>16375</v>
      </c>
      <c r="G257" s="466">
        <v>41.6</v>
      </c>
      <c r="H257" s="466">
        <f t="shared" si="118"/>
        <v>20800</v>
      </c>
      <c r="I257" s="587">
        <f t="shared" si="119"/>
        <v>37175</v>
      </c>
      <c r="J257" s="828"/>
      <c r="K257" s="799">
        <v>32.75</v>
      </c>
      <c r="L257" s="800">
        <f t="shared" si="120"/>
        <v>0</v>
      </c>
      <c r="M257" s="799">
        <v>41.6</v>
      </c>
      <c r="N257" s="800">
        <f t="shared" si="121"/>
        <v>0</v>
      </c>
      <c r="O257" s="804">
        <f t="shared" si="122"/>
        <v>0</v>
      </c>
      <c r="P257" s="638">
        <f t="shared" si="115"/>
        <v>0</v>
      </c>
      <c r="Q257" s="512">
        <f t="shared" si="116"/>
        <v>0</v>
      </c>
      <c r="R257" s="637">
        <f t="shared" si="108"/>
        <v>0</v>
      </c>
      <c r="S257" s="649"/>
      <c r="T257" s="519">
        <v>32.75</v>
      </c>
      <c r="U257" s="519">
        <f t="shared" si="123"/>
        <v>0</v>
      </c>
      <c r="V257" s="519">
        <v>41.6</v>
      </c>
      <c r="W257" s="519">
        <f t="shared" si="124"/>
        <v>0</v>
      </c>
      <c r="X257" s="670">
        <f t="shared" si="125"/>
        <v>0</v>
      </c>
      <c r="Y257" s="649"/>
      <c r="Z257" s="512">
        <v>32.75</v>
      </c>
      <c r="AA257" s="512">
        <f t="shared" si="126"/>
        <v>0</v>
      </c>
      <c r="AB257" s="512">
        <v>41.6</v>
      </c>
      <c r="AC257" s="512">
        <f t="shared" si="127"/>
        <v>0</v>
      </c>
      <c r="AD257" s="668">
        <f t="shared" si="128"/>
        <v>0</v>
      </c>
      <c r="AE257" s="740">
        <f t="shared" si="114"/>
        <v>500</v>
      </c>
      <c r="AF257" s="747">
        <v>32.75</v>
      </c>
      <c r="AG257" s="747">
        <f t="shared" si="129"/>
        <v>16375</v>
      </c>
      <c r="AH257" s="747">
        <v>41.6</v>
      </c>
      <c r="AI257" s="747">
        <f t="shared" si="130"/>
        <v>20800</v>
      </c>
      <c r="AJ257" s="748">
        <f t="shared" si="131"/>
        <v>37175</v>
      </c>
    </row>
    <row r="258" spans="1:36" s="403" customFormat="1" ht="26.45" customHeight="1" x14ac:dyDescent="0.25">
      <c r="A258" s="962" t="s">
        <v>826</v>
      </c>
      <c r="B258" s="438" t="s">
        <v>371</v>
      </c>
      <c r="C258" s="577" t="s">
        <v>32</v>
      </c>
      <c r="D258" s="596">
        <v>2035</v>
      </c>
      <c r="E258" s="466">
        <v>162.44</v>
      </c>
      <c r="F258" s="466">
        <f t="shared" si="117"/>
        <v>330565.40000000002</v>
      </c>
      <c r="G258" s="466">
        <v>94.38</v>
      </c>
      <c r="H258" s="466">
        <f t="shared" si="118"/>
        <v>192063.3</v>
      </c>
      <c r="I258" s="587">
        <f t="shared" si="119"/>
        <v>522628.7</v>
      </c>
      <c r="J258" s="828"/>
      <c r="K258" s="799">
        <v>162.44</v>
      </c>
      <c r="L258" s="800">
        <f t="shared" si="120"/>
        <v>0</v>
      </c>
      <c r="M258" s="799">
        <v>94.38</v>
      </c>
      <c r="N258" s="800">
        <f t="shared" si="121"/>
        <v>0</v>
      </c>
      <c r="O258" s="804">
        <f t="shared" si="122"/>
        <v>0</v>
      </c>
      <c r="P258" s="638">
        <f t="shared" si="115"/>
        <v>0</v>
      </c>
      <c r="Q258" s="512">
        <f t="shared" si="116"/>
        <v>0</v>
      </c>
      <c r="R258" s="637">
        <f t="shared" si="108"/>
        <v>0</v>
      </c>
      <c r="S258" s="649"/>
      <c r="T258" s="519">
        <v>162.44</v>
      </c>
      <c r="U258" s="519">
        <f t="shared" si="123"/>
        <v>0</v>
      </c>
      <c r="V258" s="519">
        <v>94.38</v>
      </c>
      <c r="W258" s="519">
        <f t="shared" si="124"/>
        <v>0</v>
      </c>
      <c r="X258" s="670">
        <f t="shared" si="125"/>
        <v>0</v>
      </c>
      <c r="Y258" s="649"/>
      <c r="Z258" s="512">
        <v>162.44</v>
      </c>
      <c r="AA258" s="512">
        <f t="shared" si="126"/>
        <v>0</v>
      </c>
      <c r="AB258" s="512">
        <v>94.38</v>
      </c>
      <c r="AC258" s="512">
        <f t="shared" si="127"/>
        <v>0</v>
      </c>
      <c r="AD258" s="668">
        <f t="shared" si="128"/>
        <v>0</v>
      </c>
      <c r="AE258" s="740">
        <f t="shared" si="114"/>
        <v>2035</v>
      </c>
      <c r="AF258" s="747">
        <v>162.44</v>
      </c>
      <c r="AG258" s="747">
        <f t="shared" si="129"/>
        <v>330565.40000000002</v>
      </c>
      <c r="AH258" s="747">
        <v>94.38</v>
      </c>
      <c r="AI258" s="747">
        <f t="shared" si="130"/>
        <v>192063.3</v>
      </c>
      <c r="AJ258" s="748">
        <f t="shared" si="131"/>
        <v>522628.7</v>
      </c>
    </row>
    <row r="259" spans="1:36" s="403" customFormat="1" ht="26.45" customHeight="1" x14ac:dyDescent="0.25">
      <c r="A259" s="962" t="s">
        <v>827</v>
      </c>
      <c r="B259" s="438" t="s">
        <v>356</v>
      </c>
      <c r="C259" s="577" t="s">
        <v>32</v>
      </c>
      <c r="D259" s="596">
        <v>250</v>
      </c>
      <c r="E259" s="466">
        <v>45.85</v>
      </c>
      <c r="F259" s="466">
        <f t="shared" si="117"/>
        <v>11462.5</v>
      </c>
      <c r="G259" s="466">
        <v>125.84</v>
      </c>
      <c r="H259" s="466">
        <f t="shared" si="118"/>
        <v>31460</v>
      </c>
      <c r="I259" s="587">
        <f t="shared" si="119"/>
        <v>42922.5</v>
      </c>
      <c r="J259" s="828"/>
      <c r="K259" s="799">
        <v>45.85</v>
      </c>
      <c r="L259" s="800">
        <f t="shared" si="120"/>
        <v>0</v>
      </c>
      <c r="M259" s="799">
        <v>125.84</v>
      </c>
      <c r="N259" s="800">
        <f t="shared" si="121"/>
        <v>0</v>
      </c>
      <c r="O259" s="804">
        <f t="shared" si="122"/>
        <v>0</v>
      </c>
      <c r="P259" s="638">
        <f t="shared" si="115"/>
        <v>0</v>
      </c>
      <c r="Q259" s="512">
        <f t="shared" si="116"/>
        <v>0</v>
      </c>
      <c r="R259" s="637">
        <f t="shared" si="108"/>
        <v>0</v>
      </c>
      <c r="S259" s="649"/>
      <c r="T259" s="519">
        <v>45.85</v>
      </c>
      <c r="U259" s="519">
        <f t="shared" si="123"/>
        <v>0</v>
      </c>
      <c r="V259" s="519">
        <v>125.84</v>
      </c>
      <c r="W259" s="519">
        <f t="shared" si="124"/>
        <v>0</v>
      </c>
      <c r="X259" s="670">
        <f t="shared" si="125"/>
        <v>0</v>
      </c>
      <c r="Y259" s="649"/>
      <c r="Z259" s="512">
        <v>45.85</v>
      </c>
      <c r="AA259" s="512">
        <f t="shared" si="126"/>
        <v>0</v>
      </c>
      <c r="AB259" s="512">
        <v>125.84</v>
      </c>
      <c r="AC259" s="512">
        <f t="shared" si="127"/>
        <v>0</v>
      </c>
      <c r="AD259" s="668">
        <f t="shared" si="128"/>
        <v>0</v>
      </c>
      <c r="AE259" s="740">
        <f t="shared" si="114"/>
        <v>250</v>
      </c>
      <c r="AF259" s="747">
        <v>45.85</v>
      </c>
      <c r="AG259" s="747">
        <f t="shared" si="129"/>
        <v>11462.5</v>
      </c>
      <c r="AH259" s="747">
        <v>125.84</v>
      </c>
      <c r="AI259" s="747">
        <f t="shared" si="130"/>
        <v>31460</v>
      </c>
      <c r="AJ259" s="748">
        <f t="shared" si="131"/>
        <v>42922.5</v>
      </c>
    </row>
    <row r="260" spans="1:36" s="403" customFormat="1" ht="15.6" customHeight="1" x14ac:dyDescent="0.25">
      <c r="A260" s="962" t="s">
        <v>828</v>
      </c>
      <c r="B260" s="438" t="s">
        <v>357</v>
      </c>
      <c r="C260" s="577" t="s">
        <v>31</v>
      </c>
      <c r="D260" s="596">
        <v>100</v>
      </c>
      <c r="E260" s="466">
        <v>13.100000000000001</v>
      </c>
      <c r="F260" s="466">
        <f t="shared" si="117"/>
        <v>1310.0000000000002</v>
      </c>
      <c r="G260" s="466">
        <v>31.72</v>
      </c>
      <c r="H260" s="466">
        <f t="shared" si="118"/>
        <v>3172</v>
      </c>
      <c r="I260" s="587">
        <f t="shared" si="119"/>
        <v>4482</v>
      </c>
      <c r="J260" s="828"/>
      <c r="K260" s="799">
        <v>13.100000000000001</v>
      </c>
      <c r="L260" s="800">
        <f t="shared" si="120"/>
        <v>0</v>
      </c>
      <c r="M260" s="799">
        <v>31.72</v>
      </c>
      <c r="N260" s="800">
        <f t="shared" si="121"/>
        <v>0</v>
      </c>
      <c r="O260" s="804">
        <f t="shared" si="122"/>
        <v>0</v>
      </c>
      <c r="P260" s="638">
        <f t="shared" si="115"/>
        <v>0</v>
      </c>
      <c r="Q260" s="512">
        <f t="shared" si="116"/>
        <v>0</v>
      </c>
      <c r="R260" s="637">
        <f t="shared" si="108"/>
        <v>0</v>
      </c>
      <c r="S260" s="649"/>
      <c r="T260" s="519">
        <v>13.100000000000001</v>
      </c>
      <c r="U260" s="519">
        <f t="shared" si="123"/>
        <v>0</v>
      </c>
      <c r="V260" s="519">
        <v>31.72</v>
      </c>
      <c r="W260" s="519">
        <f t="shared" si="124"/>
        <v>0</v>
      </c>
      <c r="X260" s="670">
        <f t="shared" si="125"/>
        <v>0</v>
      </c>
      <c r="Y260" s="649"/>
      <c r="Z260" s="512">
        <v>13.100000000000001</v>
      </c>
      <c r="AA260" s="512">
        <f t="shared" si="126"/>
        <v>0</v>
      </c>
      <c r="AB260" s="512">
        <v>31.72</v>
      </c>
      <c r="AC260" s="512">
        <f t="shared" si="127"/>
        <v>0</v>
      </c>
      <c r="AD260" s="668">
        <f t="shared" si="128"/>
        <v>0</v>
      </c>
      <c r="AE260" s="740">
        <f t="shared" si="114"/>
        <v>100</v>
      </c>
      <c r="AF260" s="747">
        <v>13.100000000000001</v>
      </c>
      <c r="AG260" s="747">
        <f t="shared" si="129"/>
        <v>1310.0000000000002</v>
      </c>
      <c r="AH260" s="747">
        <v>31.72</v>
      </c>
      <c r="AI260" s="747">
        <f t="shared" si="130"/>
        <v>3172</v>
      </c>
      <c r="AJ260" s="748">
        <f t="shared" si="131"/>
        <v>4482</v>
      </c>
    </row>
    <row r="261" spans="1:36" s="403" customFormat="1" ht="15.6" customHeight="1" x14ac:dyDescent="0.25">
      <c r="A261" s="962" t="s">
        <v>829</v>
      </c>
      <c r="B261" s="438" t="s">
        <v>358</v>
      </c>
      <c r="C261" s="577" t="s">
        <v>224</v>
      </c>
      <c r="D261" s="600">
        <v>1</v>
      </c>
      <c r="E261" s="471">
        <v>37728</v>
      </c>
      <c r="F261" s="471">
        <f t="shared" si="117"/>
        <v>37728</v>
      </c>
      <c r="G261" s="471"/>
      <c r="H261" s="471"/>
      <c r="I261" s="593">
        <f t="shared" si="119"/>
        <v>37728</v>
      </c>
      <c r="J261" s="828"/>
      <c r="K261" s="831">
        <v>37728</v>
      </c>
      <c r="L261" s="832">
        <f t="shared" si="120"/>
        <v>0</v>
      </c>
      <c r="M261" s="831"/>
      <c r="N261" s="832"/>
      <c r="O261" s="823">
        <f t="shared" si="122"/>
        <v>0</v>
      </c>
      <c r="P261" s="638">
        <f t="shared" si="115"/>
        <v>0</v>
      </c>
      <c r="Q261" s="512">
        <f t="shared" si="116"/>
        <v>0</v>
      </c>
      <c r="R261" s="637">
        <f t="shared" si="108"/>
        <v>0</v>
      </c>
      <c r="S261" s="649"/>
      <c r="T261" s="524">
        <v>37728</v>
      </c>
      <c r="U261" s="524">
        <f t="shared" si="123"/>
        <v>0</v>
      </c>
      <c r="V261" s="524"/>
      <c r="W261" s="524"/>
      <c r="X261" s="677">
        <f t="shared" si="125"/>
        <v>0</v>
      </c>
      <c r="Y261" s="649"/>
      <c r="Z261" s="935">
        <v>37728</v>
      </c>
      <c r="AA261" s="935">
        <f t="shared" si="126"/>
        <v>0</v>
      </c>
      <c r="AB261" s="935"/>
      <c r="AC261" s="935"/>
      <c r="AD261" s="675">
        <f t="shared" si="128"/>
        <v>0</v>
      </c>
      <c r="AE261" s="740">
        <f t="shared" si="114"/>
        <v>1</v>
      </c>
      <c r="AF261" s="763">
        <v>37728</v>
      </c>
      <c r="AG261" s="763">
        <f t="shared" si="129"/>
        <v>37728</v>
      </c>
      <c r="AH261" s="763"/>
      <c r="AI261" s="763"/>
      <c r="AJ261" s="760">
        <f t="shared" si="131"/>
        <v>37728</v>
      </c>
    </row>
    <row r="262" spans="1:36" s="404" customFormat="1" ht="17.45" customHeight="1" x14ac:dyDescent="0.25">
      <c r="A262" s="961" t="s">
        <v>372</v>
      </c>
      <c r="B262" s="695" t="s">
        <v>373</v>
      </c>
      <c r="C262" s="696"/>
      <c r="D262" s="704"/>
      <c r="E262" s="705"/>
      <c r="F262" s="421">
        <f>SUM(F263:F264)</f>
        <v>1030142.866</v>
      </c>
      <c r="G262" s="705"/>
      <c r="H262" s="421">
        <f>SUM(H263:H264)</f>
        <v>1480862.5832</v>
      </c>
      <c r="I262" s="584">
        <f>SUM(I263:I264)</f>
        <v>2511005.4492000001</v>
      </c>
      <c r="J262" s="825"/>
      <c r="K262" s="833"/>
      <c r="L262" s="803">
        <f>SUM(L263:L264)</f>
        <v>0</v>
      </c>
      <c r="M262" s="833"/>
      <c r="N262" s="803">
        <f>SUM(N263:N264)</f>
        <v>0</v>
      </c>
      <c r="O262" s="796">
        <f>SUM(O263:O264)</f>
        <v>0</v>
      </c>
      <c r="P262" s="638">
        <f t="shared" si="115"/>
        <v>0</v>
      </c>
      <c r="Q262" s="512">
        <f t="shared" si="116"/>
        <v>0</v>
      </c>
      <c r="R262" s="637">
        <f t="shared" si="108"/>
        <v>0</v>
      </c>
      <c r="S262" s="633"/>
      <c r="T262" s="706"/>
      <c r="U262" s="518">
        <f>SUM(U263:U264)</f>
        <v>0</v>
      </c>
      <c r="V262" s="706"/>
      <c r="W262" s="518">
        <f>SUM(W263:W264)</f>
        <v>0</v>
      </c>
      <c r="X262" s="669">
        <f>SUM(X263:X264)</f>
        <v>0</v>
      </c>
      <c r="Y262" s="633"/>
      <c r="Z262" s="936"/>
      <c r="AA262" s="513">
        <f>SUM(AA263:AA264)</f>
        <v>0</v>
      </c>
      <c r="AB262" s="936"/>
      <c r="AC262" s="513">
        <f>SUM(AC263:AC264)</f>
        <v>0</v>
      </c>
      <c r="AD262" s="667">
        <f>SUM(AD263:AD264)</f>
        <v>0</v>
      </c>
      <c r="AE262" s="740">
        <f t="shared" si="114"/>
        <v>0</v>
      </c>
      <c r="AF262" s="764"/>
      <c r="AG262" s="745">
        <f>SUM(AG263:AG264)</f>
        <v>1030142.866</v>
      </c>
      <c r="AH262" s="764"/>
      <c r="AI262" s="745">
        <f>SUM(AI263:AI264)</f>
        <v>1480862.5832</v>
      </c>
      <c r="AJ262" s="746">
        <f>SUM(AJ263:AJ264)</f>
        <v>2511005.4492000001</v>
      </c>
    </row>
    <row r="263" spans="1:36" s="494" customFormat="1" ht="17.45" customHeight="1" x14ac:dyDescent="0.25">
      <c r="A263" s="959" t="s">
        <v>830</v>
      </c>
      <c r="B263" s="431" t="s">
        <v>274</v>
      </c>
      <c r="C263" s="574" t="s">
        <v>224</v>
      </c>
      <c r="D263" s="597">
        <v>1</v>
      </c>
      <c r="E263" s="483">
        <v>117977.29000000001</v>
      </c>
      <c r="F263" s="483">
        <f>E263*D263</f>
        <v>117977.29000000001</v>
      </c>
      <c r="G263" s="483">
        <v>197096.98319999999</v>
      </c>
      <c r="H263" s="483">
        <f>G263*D263</f>
        <v>197096.98319999999</v>
      </c>
      <c r="I263" s="587">
        <f>F263+H263</f>
        <v>315074.2732</v>
      </c>
      <c r="J263" s="793"/>
      <c r="K263" s="829">
        <v>117977.29000000001</v>
      </c>
      <c r="L263" s="830">
        <f>K263*J263</f>
        <v>0</v>
      </c>
      <c r="M263" s="829">
        <v>197096.98319999999</v>
      </c>
      <c r="N263" s="830">
        <f>M263*J263</f>
        <v>0</v>
      </c>
      <c r="O263" s="804">
        <f>L263+N263</f>
        <v>0</v>
      </c>
      <c r="P263" s="638">
        <f t="shared" si="115"/>
        <v>0</v>
      </c>
      <c r="Q263" s="512">
        <f t="shared" si="116"/>
        <v>0</v>
      </c>
      <c r="R263" s="637">
        <f t="shared" si="108"/>
        <v>0</v>
      </c>
      <c r="S263" s="638"/>
      <c r="T263" s="526">
        <v>117977.29000000001</v>
      </c>
      <c r="U263" s="526">
        <f>T263*S263</f>
        <v>0</v>
      </c>
      <c r="V263" s="526">
        <v>197096.98319999999</v>
      </c>
      <c r="W263" s="526">
        <f>V263*S263</f>
        <v>0</v>
      </c>
      <c r="X263" s="670">
        <f>U263+W263</f>
        <v>0</v>
      </c>
      <c r="Y263" s="638"/>
      <c r="Z263" s="525">
        <v>117977.29000000001</v>
      </c>
      <c r="AA263" s="525">
        <f>Z263*Y263</f>
        <v>0</v>
      </c>
      <c r="AB263" s="525">
        <v>197096.98319999999</v>
      </c>
      <c r="AC263" s="525">
        <f>AB263*Y263</f>
        <v>0</v>
      </c>
      <c r="AD263" s="668">
        <f>AA263+AC263</f>
        <v>0</v>
      </c>
      <c r="AE263" s="740">
        <f t="shared" si="114"/>
        <v>1</v>
      </c>
      <c r="AF263" s="762">
        <v>117977.29000000001</v>
      </c>
      <c r="AG263" s="762">
        <f>AF263*AE263</f>
        <v>117977.29000000001</v>
      </c>
      <c r="AH263" s="762">
        <v>197096.98319999999</v>
      </c>
      <c r="AI263" s="762">
        <f>AH263*AE263</f>
        <v>197096.98319999999</v>
      </c>
      <c r="AJ263" s="748">
        <f>AG263+AI263</f>
        <v>315074.2732</v>
      </c>
    </row>
    <row r="264" spans="1:36" s="494" customFormat="1" ht="17.45" customHeight="1" x14ac:dyDescent="0.25">
      <c r="A264" s="959" t="s">
        <v>831</v>
      </c>
      <c r="B264" s="431" t="s">
        <v>285</v>
      </c>
      <c r="C264" s="574" t="s">
        <v>213</v>
      </c>
      <c r="D264" s="597">
        <v>3820</v>
      </c>
      <c r="E264" s="483">
        <v>238.7868</v>
      </c>
      <c r="F264" s="483">
        <f>E264*D264</f>
        <v>912165.576</v>
      </c>
      <c r="G264" s="483">
        <v>336.06429319371728</v>
      </c>
      <c r="H264" s="483">
        <f>G264*D264</f>
        <v>1283765.6000000001</v>
      </c>
      <c r="I264" s="587">
        <f>F264+H264</f>
        <v>2195931.176</v>
      </c>
      <c r="J264" s="793"/>
      <c r="K264" s="829">
        <v>238.7868</v>
      </c>
      <c r="L264" s="830">
        <f>K264*J264</f>
        <v>0</v>
      </c>
      <c r="M264" s="829">
        <v>336.06429319371728</v>
      </c>
      <c r="N264" s="830">
        <f>M264*J264</f>
        <v>0</v>
      </c>
      <c r="O264" s="804">
        <f>L264+N264</f>
        <v>0</v>
      </c>
      <c r="P264" s="638">
        <f t="shared" si="115"/>
        <v>0</v>
      </c>
      <c r="Q264" s="512">
        <f t="shared" si="116"/>
        <v>0</v>
      </c>
      <c r="R264" s="637">
        <f t="shared" si="108"/>
        <v>0</v>
      </c>
      <c r="S264" s="638"/>
      <c r="T264" s="526">
        <v>238.7868</v>
      </c>
      <c r="U264" s="526">
        <f>T264*S264</f>
        <v>0</v>
      </c>
      <c r="V264" s="526">
        <v>336.06429319371728</v>
      </c>
      <c r="W264" s="526">
        <f>V264*S264</f>
        <v>0</v>
      </c>
      <c r="X264" s="670">
        <f>U264+W264</f>
        <v>0</v>
      </c>
      <c r="Y264" s="638"/>
      <c r="Z264" s="525">
        <v>238.7868</v>
      </c>
      <c r="AA264" s="525">
        <f>Z264*Y264</f>
        <v>0</v>
      </c>
      <c r="AB264" s="525">
        <v>336.06429319371728</v>
      </c>
      <c r="AC264" s="525">
        <f>AB264*Y264</f>
        <v>0</v>
      </c>
      <c r="AD264" s="668">
        <f>AA264+AC264</f>
        <v>0</v>
      </c>
      <c r="AE264" s="740">
        <f t="shared" si="114"/>
        <v>3820</v>
      </c>
      <c r="AF264" s="762">
        <v>238.7868</v>
      </c>
      <c r="AG264" s="762">
        <f>AF264*AE264</f>
        <v>912165.576</v>
      </c>
      <c r="AH264" s="762">
        <v>336.06429319371728</v>
      </c>
      <c r="AI264" s="762">
        <f>AH264*AE264</f>
        <v>1283765.6000000001</v>
      </c>
      <c r="AJ264" s="748">
        <f>AG264+AI264</f>
        <v>2195931.176</v>
      </c>
    </row>
    <row r="265" spans="1:36" s="403" customFormat="1" ht="24" customHeight="1" x14ac:dyDescent="0.25">
      <c r="A265" s="961" t="s">
        <v>374</v>
      </c>
      <c r="B265" s="695" t="s">
        <v>375</v>
      </c>
      <c r="C265" s="696"/>
      <c r="D265" s="700"/>
      <c r="E265" s="421"/>
      <c r="F265" s="421">
        <f>SUM(F266:F272)</f>
        <v>583593.1</v>
      </c>
      <c r="G265" s="421"/>
      <c r="H265" s="421">
        <f>SUM(H266:H272)</f>
        <v>7615331.5</v>
      </c>
      <c r="I265" s="584">
        <f>SUM(I266:I272)</f>
        <v>8198924.5999999996</v>
      </c>
      <c r="J265" s="825"/>
      <c r="K265" s="794"/>
      <c r="L265" s="803">
        <f>SUM(L266:L272)</f>
        <v>0</v>
      </c>
      <c r="M265" s="794"/>
      <c r="N265" s="803">
        <f>SUM(N266:N272)</f>
        <v>0</v>
      </c>
      <c r="O265" s="796">
        <f>SUM(O266:O272)</f>
        <v>0</v>
      </c>
      <c r="P265" s="638">
        <f t="shared" si="115"/>
        <v>0</v>
      </c>
      <c r="Q265" s="512">
        <f t="shared" si="116"/>
        <v>0</v>
      </c>
      <c r="R265" s="637">
        <f t="shared" si="108"/>
        <v>0</v>
      </c>
      <c r="S265" s="633"/>
      <c r="T265" s="513"/>
      <c r="U265" s="513">
        <f>SUM(U266:U272)</f>
        <v>0</v>
      </c>
      <c r="V265" s="513"/>
      <c r="W265" s="513">
        <f>SUM(W266:W272)</f>
        <v>0</v>
      </c>
      <c r="X265" s="667">
        <f>SUM(X266:X272)</f>
        <v>0</v>
      </c>
      <c r="Y265" s="633"/>
      <c r="Z265" s="513"/>
      <c r="AA265" s="513">
        <f>SUM(AA266:AA272)</f>
        <v>0</v>
      </c>
      <c r="AB265" s="513"/>
      <c r="AC265" s="513">
        <f>SUM(AC266:AC272)</f>
        <v>0</v>
      </c>
      <c r="AD265" s="667">
        <f>SUM(AD266:AD272)</f>
        <v>0</v>
      </c>
      <c r="AE265" s="740">
        <f t="shared" si="114"/>
        <v>0</v>
      </c>
      <c r="AF265" s="741"/>
      <c r="AG265" s="741">
        <f>SUM(AG266:AG272)</f>
        <v>583593.1</v>
      </c>
      <c r="AH265" s="741"/>
      <c r="AI265" s="741">
        <f>SUM(AI266:AI272)</f>
        <v>7615331.5</v>
      </c>
      <c r="AJ265" s="742">
        <f>SUM(AJ266:AJ272)</f>
        <v>8198924.5999999996</v>
      </c>
    </row>
    <row r="266" spans="1:36" s="403" customFormat="1" ht="25.5" customHeight="1" x14ac:dyDescent="0.25">
      <c r="A266" s="962" t="s">
        <v>832</v>
      </c>
      <c r="B266" s="438" t="s">
        <v>376</v>
      </c>
      <c r="C266" s="571" t="s">
        <v>31</v>
      </c>
      <c r="D266" s="596">
        <v>1</v>
      </c>
      <c r="E266" s="466">
        <v>7074</v>
      </c>
      <c r="F266" s="466">
        <f t="shared" ref="F266:F272" si="132">E266*D266</f>
        <v>7074</v>
      </c>
      <c r="G266" s="466">
        <v>114039.90000000001</v>
      </c>
      <c r="H266" s="466">
        <f t="shared" ref="H266:H271" si="133">G266*D266</f>
        <v>114039.90000000001</v>
      </c>
      <c r="I266" s="587">
        <f t="shared" ref="I266:I272" si="134">H266+F266</f>
        <v>121113.90000000001</v>
      </c>
      <c r="J266" s="828"/>
      <c r="K266" s="799">
        <v>7074</v>
      </c>
      <c r="L266" s="800">
        <f t="shared" ref="L266:L272" si="135">K266*J266</f>
        <v>0</v>
      </c>
      <c r="M266" s="799">
        <v>114039.90000000001</v>
      </c>
      <c r="N266" s="800">
        <f t="shared" ref="N266:N271" si="136">M266*J266</f>
        <v>0</v>
      </c>
      <c r="O266" s="804">
        <f t="shared" ref="O266:O272" si="137">N266+L266</f>
        <v>0</v>
      </c>
      <c r="P266" s="638">
        <f t="shared" si="115"/>
        <v>0</v>
      </c>
      <c r="Q266" s="512">
        <f t="shared" si="116"/>
        <v>0</v>
      </c>
      <c r="R266" s="637">
        <f t="shared" si="108"/>
        <v>0</v>
      </c>
      <c r="S266" s="649"/>
      <c r="T266" s="519">
        <v>7074</v>
      </c>
      <c r="U266" s="519">
        <f t="shared" ref="U266:U268" si="138">T266*S266</f>
        <v>0</v>
      </c>
      <c r="V266" s="519">
        <v>114039.90000000001</v>
      </c>
      <c r="W266" s="519">
        <f t="shared" ref="W266:W268" si="139">V266*S266</f>
        <v>0</v>
      </c>
      <c r="X266" s="670">
        <f t="shared" ref="X266:X268" si="140">W266+U266</f>
        <v>0</v>
      </c>
      <c r="Y266" s="649"/>
      <c r="Z266" s="512">
        <v>7074</v>
      </c>
      <c r="AA266" s="512">
        <f t="shared" ref="AA266:AA268" si="141">Z266*Y266</f>
        <v>0</v>
      </c>
      <c r="AB266" s="512">
        <v>114039.90000000001</v>
      </c>
      <c r="AC266" s="512">
        <f t="shared" ref="AC266:AC268" si="142">AB266*Y266</f>
        <v>0</v>
      </c>
      <c r="AD266" s="668">
        <f t="shared" ref="AD266:AD268" si="143">AC266+AA266</f>
        <v>0</v>
      </c>
      <c r="AE266" s="740">
        <f t="shared" si="114"/>
        <v>1</v>
      </c>
      <c r="AF266" s="747">
        <v>7074</v>
      </c>
      <c r="AG266" s="747">
        <f t="shared" ref="AG266:AG272" si="144">AF266*AE266</f>
        <v>7074</v>
      </c>
      <c r="AH266" s="747">
        <v>114039.90000000001</v>
      </c>
      <c r="AI266" s="747">
        <f t="shared" ref="AI266:AI271" si="145">AH266*AE266</f>
        <v>114039.90000000001</v>
      </c>
      <c r="AJ266" s="748">
        <f t="shared" ref="AJ266:AJ272" si="146">AI266+AG266</f>
        <v>121113.90000000001</v>
      </c>
    </row>
    <row r="267" spans="1:36" s="403" customFormat="1" ht="27" customHeight="1" x14ac:dyDescent="0.25">
      <c r="A267" s="962" t="s">
        <v>833</v>
      </c>
      <c r="B267" s="438" t="s">
        <v>377</v>
      </c>
      <c r="C267" s="571" t="s">
        <v>378</v>
      </c>
      <c r="D267" s="596">
        <v>170</v>
      </c>
      <c r="E267" s="466">
        <v>232</v>
      </c>
      <c r="F267" s="466">
        <f t="shared" si="132"/>
        <v>39440</v>
      </c>
      <c r="G267" s="466">
        <v>754</v>
      </c>
      <c r="H267" s="466">
        <f t="shared" si="133"/>
        <v>128180</v>
      </c>
      <c r="I267" s="587">
        <f t="shared" si="134"/>
        <v>167620</v>
      </c>
      <c r="J267" s="828"/>
      <c r="K267" s="799">
        <v>232</v>
      </c>
      <c r="L267" s="800">
        <f t="shared" si="135"/>
        <v>0</v>
      </c>
      <c r="M267" s="799">
        <v>754</v>
      </c>
      <c r="N267" s="800">
        <f t="shared" si="136"/>
        <v>0</v>
      </c>
      <c r="O267" s="804">
        <f t="shared" si="137"/>
        <v>0</v>
      </c>
      <c r="P267" s="638">
        <f t="shared" si="115"/>
        <v>0</v>
      </c>
      <c r="Q267" s="512">
        <f t="shared" si="116"/>
        <v>0</v>
      </c>
      <c r="R267" s="637">
        <f t="shared" si="108"/>
        <v>0</v>
      </c>
      <c r="S267" s="649"/>
      <c r="T267" s="519">
        <v>232</v>
      </c>
      <c r="U267" s="519">
        <f t="shared" si="138"/>
        <v>0</v>
      </c>
      <c r="V267" s="519">
        <v>754</v>
      </c>
      <c r="W267" s="519">
        <f t="shared" si="139"/>
        <v>0</v>
      </c>
      <c r="X267" s="670">
        <f t="shared" si="140"/>
        <v>0</v>
      </c>
      <c r="Y267" s="649"/>
      <c r="Z267" s="512">
        <v>232</v>
      </c>
      <c r="AA267" s="512">
        <f t="shared" si="141"/>
        <v>0</v>
      </c>
      <c r="AB267" s="512">
        <v>754</v>
      </c>
      <c r="AC267" s="512">
        <f t="shared" si="142"/>
        <v>0</v>
      </c>
      <c r="AD267" s="668">
        <f t="shared" si="143"/>
        <v>0</v>
      </c>
      <c r="AE267" s="740">
        <f t="shared" si="114"/>
        <v>170</v>
      </c>
      <c r="AF267" s="747">
        <v>232</v>
      </c>
      <c r="AG267" s="747">
        <f t="shared" si="144"/>
        <v>39440</v>
      </c>
      <c r="AH267" s="747">
        <v>754</v>
      </c>
      <c r="AI267" s="747">
        <f t="shared" si="145"/>
        <v>128180</v>
      </c>
      <c r="AJ267" s="748">
        <f t="shared" si="146"/>
        <v>167620</v>
      </c>
    </row>
    <row r="268" spans="1:36" s="403" customFormat="1" ht="30" customHeight="1" x14ac:dyDescent="0.25">
      <c r="A268" s="962" t="s">
        <v>834</v>
      </c>
      <c r="B268" s="438" t="s">
        <v>379</v>
      </c>
      <c r="C268" s="571" t="s">
        <v>378</v>
      </c>
      <c r="D268" s="596">
        <v>400</v>
      </c>
      <c r="E268" s="466">
        <v>182</v>
      </c>
      <c r="F268" s="466">
        <f t="shared" si="132"/>
        <v>72800</v>
      </c>
      <c r="G268" s="466">
        <v>209</v>
      </c>
      <c r="H268" s="466">
        <f t="shared" si="133"/>
        <v>83600</v>
      </c>
      <c r="I268" s="587">
        <f t="shared" si="134"/>
        <v>156400</v>
      </c>
      <c r="J268" s="828"/>
      <c r="K268" s="799">
        <v>182</v>
      </c>
      <c r="L268" s="800">
        <f t="shared" si="135"/>
        <v>0</v>
      </c>
      <c r="M268" s="799">
        <v>209</v>
      </c>
      <c r="N268" s="800">
        <f t="shared" si="136"/>
        <v>0</v>
      </c>
      <c r="O268" s="804">
        <f t="shared" si="137"/>
        <v>0</v>
      </c>
      <c r="P268" s="638">
        <f t="shared" si="115"/>
        <v>0</v>
      </c>
      <c r="Q268" s="512">
        <f t="shared" si="116"/>
        <v>0</v>
      </c>
      <c r="R268" s="637">
        <f t="shared" si="108"/>
        <v>0</v>
      </c>
      <c r="S268" s="649"/>
      <c r="T268" s="519">
        <v>182</v>
      </c>
      <c r="U268" s="519">
        <f t="shared" si="138"/>
        <v>0</v>
      </c>
      <c r="V268" s="519">
        <v>209</v>
      </c>
      <c r="W268" s="519">
        <f t="shared" si="139"/>
        <v>0</v>
      </c>
      <c r="X268" s="670">
        <f t="shared" si="140"/>
        <v>0</v>
      </c>
      <c r="Y268" s="649"/>
      <c r="Z268" s="512">
        <v>182</v>
      </c>
      <c r="AA268" s="512">
        <f t="shared" si="141"/>
        <v>0</v>
      </c>
      <c r="AB268" s="512">
        <v>209</v>
      </c>
      <c r="AC268" s="512">
        <f t="shared" si="142"/>
        <v>0</v>
      </c>
      <c r="AD268" s="668">
        <f t="shared" si="143"/>
        <v>0</v>
      </c>
      <c r="AE268" s="740">
        <f t="shared" si="114"/>
        <v>400</v>
      </c>
      <c r="AF268" s="747">
        <v>182</v>
      </c>
      <c r="AG268" s="747">
        <f t="shared" si="144"/>
        <v>72800</v>
      </c>
      <c r="AH268" s="747">
        <v>209</v>
      </c>
      <c r="AI268" s="747">
        <f t="shared" si="145"/>
        <v>83600</v>
      </c>
      <c r="AJ268" s="748">
        <f t="shared" si="146"/>
        <v>156400</v>
      </c>
    </row>
    <row r="269" spans="1:36" s="403" customFormat="1" ht="28.5" customHeight="1" x14ac:dyDescent="0.25">
      <c r="A269" s="962"/>
      <c r="B269" s="438"/>
      <c r="C269" s="571"/>
      <c r="D269" s="596">
        <v>186</v>
      </c>
      <c r="E269" s="466">
        <v>1865</v>
      </c>
      <c r="F269" s="466">
        <f t="shared" si="132"/>
        <v>346890</v>
      </c>
      <c r="G269" s="466">
        <v>37760</v>
      </c>
      <c r="H269" s="466">
        <f t="shared" si="133"/>
        <v>7023360</v>
      </c>
      <c r="I269" s="587">
        <f t="shared" si="134"/>
        <v>7370250</v>
      </c>
      <c r="J269" s="828"/>
      <c r="K269" s="799"/>
      <c r="L269" s="800"/>
      <c r="M269" s="799"/>
      <c r="N269" s="800"/>
      <c r="O269" s="804"/>
      <c r="P269" s="638">
        <f t="shared" si="115"/>
        <v>0</v>
      </c>
      <c r="Q269" s="512">
        <f t="shared" si="116"/>
        <v>0</v>
      </c>
      <c r="R269" s="637">
        <f t="shared" si="108"/>
        <v>0</v>
      </c>
      <c r="S269" s="649"/>
      <c r="T269" s="512"/>
      <c r="U269" s="512"/>
      <c r="V269" s="512"/>
      <c r="W269" s="512"/>
      <c r="X269" s="668"/>
      <c r="Y269" s="649"/>
      <c r="Z269" s="512"/>
      <c r="AA269" s="512"/>
      <c r="AB269" s="512"/>
      <c r="AC269" s="512"/>
      <c r="AD269" s="668"/>
      <c r="AE269" s="740">
        <f t="shared" si="114"/>
        <v>186</v>
      </c>
      <c r="AF269" s="743">
        <v>1865</v>
      </c>
      <c r="AG269" s="743">
        <f t="shared" si="144"/>
        <v>346890</v>
      </c>
      <c r="AH269" s="743">
        <v>37760</v>
      </c>
      <c r="AI269" s="743">
        <f t="shared" si="145"/>
        <v>7023360</v>
      </c>
      <c r="AJ269" s="744">
        <f t="shared" si="146"/>
        <v>7370250</v>
      </c>
    </row>
    <row r="270" spans="1:36" s="403" customFormat="1" ht="17.45" customHeight="1" x14ac:dyDescent="0.25">
      <c r="A270" s="962" t="s">
        <v>835</v>
      </c>
      <c r="B270" s="438" t="s">
        <v>381</v>
      </c>
      <c r="C270" s="571" t="s">
        <v>31</v>
      </c>
      <c r="D270" s="596">
        <v>12</v>
      </c>
      <c r="E270" s="466">
        <v>2620</v>
      </c>
      <c r="F270" s="466">
        <f t="shared" si="132"/>
        <v>31440</v>
      </c>
      <c r="G270" s="466">
        <v>16374.800000000001</v>
      </c>
      <c r="H270" s="466">
        <f t="shared" si="133"/>
        <v>196497.6</v>
      </c>
      <c r="I270" s="587">
        <f t="shared" si="134"/>
        <v>227937.6</v>
      </c>
      <c r="J270" s="828"/>
      <c r="K270" s="799">
        <v>2620</v>
      </c>
      <c r="L270" s="800">
        <f t="shared" si="135"/>
        <v>0</v>
      </c>
      <c r="M270" s="799">
        <v>16374.800000000001</v>
      </c>
      <c r="N270" s="800">
        <f t="shared" si="136"/>
        <v>0</v>
      </c>
      <c r="O270" s="804">
        <f t="shared" si="137"/>
        <v>0</v>
      </c>
      <c r="P270" s="638">
        <f t="shared" si="115"/>
        <v>0</v>
      </c>
      <c r="Q270" s="512">
        <f t="shared" si="116"/>
        <v>0</v>
      </c>
      <c r="R270" s="637">
        <f t="shared" si="108"/>
        <v>0</v>
      </c>
      <c r="S270" s="649"/>
      <c r="T270" s="519">
        <v>2620</v>
      </c>
      <c r="U270" s="519">
        <f t="shared" ref="U270:U272" si="147">T270*S270</f>
        <v>0</v>
      </c>
      <c r="V270" s="519">
        <v>16374.800000000001</v>
      </c>
      <c r="W270" s="519">
        <f t="shared" ref="W270:W271" si="148">V270*S270</f>
        <v>0</v>
      </c>
      <c r="X270" s="670">
        <f t="shared" ref="X270:X272" si="149">W270+U270</f>
        <v>0</v>
      </c>
      <c r="Y270" s="649"/>
      <c r="Z270" s="512">
        <v>2620</v>
      </c>
      <c r="AA270" s="512">
        <f t="shared" ref="AA270:AA272" si="150">Z270*Y270</f>
        <v>0</v>
      </c>
      <c r="AB270" s="512">
        <v>16374.800000000001</v>
      </c>
      <c r="AC270" s="512">
        <f t="shared" ref="AC270:AC271" si="151">AB270*Y270</f>
        <v>0</v>
      </c>
      <c r="AD270" s="668">
        <f t="shared" ref="AD270:AD272" si="152">AC270+AA270</f>
        <v>0</v>
      </c>
      <c r="AE270" s="740">
        <f t="shared" si="114"/>
        <v>12</v>
      </c>
      <c r="AF270" s="747">
        <v>2620</v>
      </c>
      <c r="AG270" s="747">
        <f t="shared" si="144"/>
        <v>31440</v>
      </c>
      <c r="AH270" s="747">
        <v>16374.800000000001</v>
      </c>
      <c r="AI270" s="747">
        <f t="shared" si="145"/>
        <v>196497.6</v>
      </c>
      <c r="AJ270" s="748">
        <f t="shared" si="146"/>
        <v>227937.6</v>
      </c>
    </row>
    <row r="271" spans="1:36" s="403" customFormat="1" ht="30.75" customHeight="1" x14ac:dyDescent="0.25">
      <c r="A271" s="962" t="s">
        <v>836</v>
      </c>
      <c r="B271" s="438" t="s">
        <v>382</v>
      </c>
      <c r="C271" s="571" t="s">
        <v>224</v>
      </c>
      <c r="D271" s="596">
        <v>570</v>
      </c>
      <c r="E271" s="466">
        <v>95.63000000000001</v>
      </c>
      <c r="F271" s="466">
        <f t="shared" si="132"/>
        <v>54509.100000000006</v>
      </c>
      <c r="G271" s="466">
        <v>122.2</v>
      </c>
      <c r="H271" s="466">
        <f t="shared" si="133"/>
        <v>69654</v>
      </c>
      <c r="I271" s="587">
        <f t="shared" si="134"/>
        <v>124163.1</v>
      </c>
      <c r="J271" s="828"/>
      <c r="K271" s="799">
        <v>95.63000000000001</v>
      </c>
      <c r="L271" s="800">
        <f t="shared" si="135"/>
        <v>0</v>
      </c>
      <c r="M271" s="799">
        <v>122.2</v>
      </c>
      <c r="N271" s="800">
        <f t="shared" si="136"/>
        <v>0</v>
      </c>
      <c r="O271" s="804">
        <f t="shared" si="137"/>
        <v>0</v>
      </c>
      <c r="P271" s="638">
        <f t="shared" si="115"/>
        <v>0</v>
      </c>
      <c r="Q271" s="512">
        <f t="shared" si="116"/>
        <v>0</v>
      </c>
      <c r="R271" s="637">
        <f t="shared" si="108"/>
        <v>0</v>
      </c>
      <c r="S271" s="649"/>
      <c r="T271" s="519">
        <v>95.63000000000001</v>
      </c>
      <c r="U271" s="519">
        <f t="shared" si="147"/>
        <v>0</v>
      </c>
      <c r="V271" s="519">
        <v>122.2</v>
      </c>
      <c r="W271" s="519">
        <f t="shared" si="148"/>
        <v>0</v>
      </c>
      <c r="X271" s="670">
        <f t="shared" si="149"/>
        <v>0</v>
      </c>
      <c r="Y271" s="649"/>
      <c r="Z271" s="512">
        <v>95.63000000000001</v>
      </c>
      <c r="AA271" s="512">
        <f t="shared" si="150"/>
        <v>0</v>
      </c>
      <c r="AB271" s="512">
        <v>122.2</v>
      </c>
      <c r="AC271" s="512">
        <f t="shared" si="151"/>
        <v>0</v>
      </c>
      <c r="AD271" s="668">
        <f t="shared" si="152"/>
        <v>0</v>
      </c>
      <c r="AE271" s="740">
        <f t="shared" si="114"/>
        <v>570</v>
      </c>
      <c r="AF271" s="747">
        <v>95.63000000000001</v>
      </c>
      <c r="AG271" s="747">
        <f t="shared" si="144"/>
        <v>54509.100000000006</v>
      </c>
      <c r="AH271" s="747">
        <v>122.2</v>
      </c>
      <c r="AI271" s="747">
        <f t="shared" si="145"/>
        <v>69654</v>
      </c>
      <c r="AJ271" s="748">
        <f t="shared" si="146"/>
        <v>124163.1</v>
      </c>
    </row>
    <row r="272" spans="1:36" s="403" customFormat="1" ht="23.25" customHeight="1" x14ac:dyDescent="0.25">
      <c r="A272" s="962" t="s">
        <v>837</v>
      </c>
      <c r="B272" s="438" t="s">
        <v>358</v>
      </c>
      <c r="C272" s="571" t="s">
        <v>224</v>
      </c>
      <c r="D272" s="596">
        <v>1</v>
      </c>
      <c r="E272" s="466">
        <v>31440</v>
      </c>
      <c r="F272" s="466">
        <f t="shared" si="132"/>
        <v>31440</v>
      </c>
      <c r="G272" s="466"/>
      <c r="H272" s="466"/>
      <c r="I272" s="587">
        <f t="shared" si="134"/>
        <v>31440</v>
      </c>
      <c r="J272" s="828"/>
      <c r="K272" s="799">
        <v>31440</v>
      </c>
      <c r="L272" s="800">
        <f t="shared" si="135"/>
        <v>0</v>
      </c>
      <c r="M272" s="799"/>
      <c r="N272" s="800"/>
      <c r="O272" s="804">
        <f t="shared" si="137"/>
        <v>0</v>
      </c>
      <c r="P272" s="638">
        <f t="shared" si="115"/>
        <v>0</v>
      </c>
      <c r="Q272" s="512">
        <f t="shared" si="116"/>
        <v>0</v>
      </c>
      <c r="R272" s="637">
        <f t="shared" si="108"/>
        <v>0</v>
      </c>
      <c r="S272" s="649"/>
      <c r="T272" s="519">
        <v>31440</v>
      </c>
      <c r="U272" s="519">
        <f t="shared" si="147"/>
        <v>0</v>
      </c>
      <c r="V272" s="519"/>
      <c r="W272" s="519"/>
      <c r="X272" s="670">
        <f t="shared" si="149"/>
        <v>0</v>
      </c>
      <c r="Y272" s="649"/>
      <c r="Z272" s="512">
        <v>31440</v>
      </c>
      <c r="AA272" s="512">
        <f t="shared" si="150"/>
        <v>0</v>
      </c>
      <c r="AB272" s="512"/>
      <c r="AC272" s="512"/>
      <c r="AD272" s="668">
        <f t="shared" si="152"/>
        <v>0</v>
      </c>
      <c r="AE272" s="740">
        <f t="shared" si="114"/>
        <v>1</v>
      </c>
      <c r="AF272" s="747">
        <v>31440</v>
      </c>
      <c r="AG272" s="747">
        <f t="shared" si="144"/>
        <v>31440</v>
      </c>
      <c r="AH272" s="747"/>
      <c r="AI272" s="747"/>
      <c r="AJ272" s="748">
        <f t="shared" si="146"/>
        <v>31440</v>
      </c>
    </row>
    <row r="273" spans="1:37" ht="23.25" customHeight="1" x14ac:dyDescent="0.25">
      <c r="A273" s="961" t="s">
        <v>383</v>
      </c>
      <c r="B273" s="695" t="s">
        <v>384</v>
      </c>
      <c r="C273" s="696"/>
      <c r="D273" s="634"/>
      <c r="E273" s="553"/>
      <c r="F273" s="553">
        <f>F274+F275+F276+F277+F278+F279</f>
        <v>2081673.6028500001</v>
      </c>
      <c r="G273" s="553"/>
      <c r="H273" s="553">
        <f>H274+H275+H276+H277+H278+H279</f>
        <v>2823576.9499240001</v>
      </c>
      <c r="I273" s="635">
        <f>I274+I275+I276+I277+I278+I279</f>
        <v>4905250.552774</v>
      </c>
      <c r="J273" s="825"/>
      <c r="K273" s="794"/>
      <c r="L273" s="803">
        <f>L274+L275+L276+L277+L278+L279</f>
        <v>1695730.3555090912</v>
      </c>
      <c r="M273" s="794"/>
      <c r="N273" s="803">
        <f>N274+N275+N276+N277+N278+N279</f>
        <v>2362740.125178182</v>
      </c>
      <c r="O273" s="796">
        <f>O274+O275+O276+O277+O278+O279</f>
        <v>4058470.4806872727</v>
      </c>
      <c r="P273" s="639"/>
      <c r="Q273" s="455"/>
      <c r="R273" s="607"/>
      <c r="S273" s="633"/>
      <c r="T273" s="513"/>
      <c r="U273" s="513">
        <f>U274+U275+U276+U277+U278+U279</f>
        <v>1695729.27</v>
      </c>
      <c r="V273" s="513"/>
      <c r="W273" s="513">
        <f>W274+W275+W276+W277+W278+W279</f>
        <v>2362739.2299999995</v>
      </c>
      <c r="X273" s="667">
        <f>X274+X275+X276+X277+X278+X279</f>
        <v>4058468.5</v>
      </c>
      <c r="Y273" s="633"/>
      <c r="Z273" s="513"/>
      <c r="AA273" s="513">
        <f>AA274+AA275+AA276+AA277+AA278+AA279</f>
        <v>0</v>
      </c>
      <c r="AB273" s="513"/>
      <c r="AC273" s="513">
        <f>AC274+AC275+AC276+AC277+AC278+AC279</f>
        <v>0</v>
      </c>
      <c r="AD273" s="667">
        <f>AD274+AD275+AD276+AD277+AD278+AD279</f>
        <v>0</v>
      </c>
      <c r="AE273" s="740">
        <f t="shared" si="114"/>
        <v>0</v>
      </c>
      <c r="AF273" s="741"/>
      <c r="AG273" s="741">
        <f>AG274+AG275+AG276+AG277+AG278+AG279</f>
        <v>385943.24734090915</v>
      </c>
      <c r="AH273" s="741"/>
      <c r="AI273" s="741">
        <f>AI274+AI275+AI276+AI277+AI278+AI279</f>
        <v>460836.82474581816</v>
      </c>
      <c r="AJ273" s="742">
        <f>AJ274+AJ275+AJ276+AJ277+AJ278+AJ279</f>
        <v>846780.07208672725</v>
      </c>
    </row>
    <row r="274" spans="1:37" s="496" customFormat="1" ht="30" customHeight="1" x14ac:dyDescent="0.25">
      <c r="A274" s="959" t="s">
        <v>838</v>
      </c>
      <c r="B274" s="431" t="s">
        <v>385</v>
      </c>
      <c r="C274" s="574" t="s">
        <v>33</v>
      </c>
      <c r="D274" s="597">
        <v>2.2000000000000002</v>
      </c>
      <c r="E274" s="483">
        <v>117100.30454545454</v>
      </c>
      <c r="F274" s="483">
        <f t="shared" ref="F274:F279" si="153">E274*D274</f>
        <v>257620.67</v>
      </c>
      <c r="G274" s="483">
        <v>208116.40909090909</v>
      </c>
      <c r="H274" s="483">
        <f t="shared" ref="H274:H279" si="154">G274*D274</f>
        <v>457856.10000000003</v>
      </c>
      <c r="I274" s="587">
        <f t="shared" ref="I274:I279" si="155">H274+F274</f>
        <v>715476.77</v>
      </c>
      <c r="J274" s="793">
        <v>2.1800000000000002</v>
      </c>
      <c r="K274" s="829">
        <v>117100.30454545454</v>
      </c>
      <c r="L274" s="830">
        <f t="shared" ref="L274:L279" si="156">K274*J274</f>
        <v>255278.66390909092</v>
      </c>
      <c r="M274" s="829">
        <v>208116.40909090909</v>
      </c>
      <c r="N274" s="830">
        <f t="shared" ref="N274:N279" si="157">M274*J274</f>
        <v>453693.77181818185</v>
      </c>
      <c r="O274" s="804">
        <f t="shared" ref="O274:O279" si="158">N274+L274</f>
        <v>708972.43572727276</v>
      </c>
      <c r="P274" s="638">
        <f t="shared" si="115"/>
        <v>0.30454545453540049</v>
      </c>
      <c r="Q274" s="512">
        <f t="shared" si="116"/>
        <v>0.40909090908826329</v>
      </c>
      <c r="R274" s="637">
        <f t="shared" si="108"/>
        <v>0.66999999998370185</v>
      </c>
      <c r="S274" s="638">
        <v>2.1800000000000002</v>
      </c>
      <c r="T274" s="525">
        <v>117100</v>
      </c>
      <c r="U274" s="525">
        <f t="shared" ref="U274:U279" si="159">T274*S274</f>
        <v>255278.00000000003</v>
      </c>
      <c r="V274" s="525">
        <v>208116</v>
      </c>
      <c r="W274" s="525">
        <f t="shared" ref="W274:W279" si="160">V274*S274</f>
        <v>453692.88</v>
      </c>
      <c r="X274" s="668">
        <f t="shared" ref="X274:X279" si="161">W274+U274</f>
        <v>708970.88</v>
      </c>
      <c r="Y274" s="638"/>
      <c r="Z274" s="525">
        <v>117100</v>
      </c>
      <c r="AA274" s="525">
        <f t="shared" ref="AA274:AA279" si="162">Z274*Y274</f>
        <v>0</v>
      </c>
      <c r="AB274" s="525">
        <v>208116</v>
      </c>
      <c r="AC274" s="525">
        <f t="shared" ref="AC274:AC279" si="163">AB274*Y274</f>
        <v>0</v>
      </c>
      <c r="AD274" s="668">
        <f t="shared" ref="AD274:AD279" si="164">AC274+AA274</f>
        <v>0</v>
      </c>
      <c r="AE274" s="740">
        <f t="shared" si="114"/>
        <v>2.0000000000000018E-2</v>
      </c>
      <c r="AF274" s="761">
        <v>117100.30454545454</v>
      </c>
      <c r="AG274" s="761">
        <f t="shared" ref="AG274:AG279" si="165">AF274*AE274</f>
        <v>2342.0060909090926</v>
      </c>
      <c r="AH274" s="761">
        <v>208116.40909090909</v>
      </c>
      <c r="AI274" s="761">
        <f t="shared" ref="AI274:AI279" si="166">AH274*AE274</f>
        <v>4162.3281818181858</v>
      </c>
      <c r="AJ274" s="744">
        <f t="shared" ref="AJ274:AJ279" si="167">AI274+AG274</f>
        <v>6504.3342727272784</v>
      </c>
      <c r="AK274" s="494"/>
    </row>
    <row r="275" spans="1:37" s="496" customFormat="1" ht="30.75" customHeight="1" x14ac:dyDescent="0.25">
      <c r="A275" s="959" t="s">
        <v>842</v>
      </c>
      <c r="B275" s="431" t="s">
        <v>386</v>
      </c>
      <c r="C275" s="574" t="s">
        <v>153</v>
      </c>
      <c r="D275" s="597">
        <v>175.57</v>
      </c>
      <c r="E275" s="483">
        <v>2711</v>
      </c>
      <c r="F275" s="483">
        <f t="shared" si="153"/>
        <v>475970.26999999996</v>
      </c>
      <c r="G275" s="483">
        <v>7373</v>
      </c>
      <c r="H275" s="483">
        <f t="shared" si="154"/>
        <v>1294477.6099999999</v>
      </c>
      <c r="I275" s="587">
        <f t="shared" si="155"/>
        <v>1770447.88</v>
      </c>
      <c r="J275" s="793">
        <v>175.57</v>
      </c>
      <c r="K275" s="829">
        <v>2711</v>
      </c>
      <c r="L275" s="830">
        <f t="shared" si="156"/>
        <v>475970.26999999996</v>
      </c>
      <c r="M275" s="829">
        <v>7373</v>
      </c>
      <c r="N275" s="830">
        <f t="shared" si="157"/>
        <v>1294477.6099999999</v>
      </c>
      <c r="O275" s="804">
        <f t="shared" si="158"/>
        <v>1770447.88</v>
      </c>
      <c r="P275" s="638">
        <f t="shared" si="115"/>
        <v>0</v>
      </c>
      <c r="Q275" s="512">
        <f t="shared" si="116"/>
        <v>0</v>
      </c>
      <c r="R275" s="637">
        <f t="shared" si="108"/>
        <v>0</v>
      </c>
      <c r="S275" s="638">
        <v>175.57</v>
      </c>
      <c r="T275" s="525">
        <v>2711</v>
      </c>
      <c r="U275" s="525">
        <f t="shared" si="159"/>
        <v>475970.26999999996</v>
      </c>
      <c r="V275" s="525">
        <v>7373</v>
      </c>
      <c r="W275" s="525">
        <f t="shared" si="160"/>
        <v>1294477.6099999999</v>
      </c>
      <c r="X275" s="668">
        <f t="shared" si="161"/>
        <v>1770447.88</v>
      </c>
      <c r="Y275" s="638"/>
      <c r="Z275" s="525">
        <v>2711</v>
      </c>
      <c r="AA275" s="525">
        <f t="shared" si="162"/>
        <v>0</v>
      </c>
      <c r="AB275" s="525">
        <v>7373</v>
      </c>
      <c r="AC275" s="525">
        <f t="shared" si="163"/>
        <v>0</v>
      </c>
      <c r="AD275" s="668">
        <f t="shared" si="164"/>
        <v>0</v>
      </c>
      <c r="AE275" s="740">
        <f t="shared" si="114"/>
        <v>0</v>
      </c>
      <c r="AF275" s="761">
        <v>2711</v>
      </c>
      <c r="AG275" s="761">
        <f t="shared" si="165"/>
        <v>0</v>
      </c>
      <c r="AH275" s="761">
        <v>7373</v>
      </c>
      <c r="AI275" s="761">
        <f t="shared" si="166"/>
        <v>0</v>
      </c>
      <c r="AJ275" s="744">
        <f t="shared" si="167"/>
        <v>0</v>
      </c>
      <c r="AK275" s="494"/>
    </row>
    <row r="276" spans="1:37" s="494" customFormat="1" ht="17.45" customHeight="1" x14ac:dyDescent="0.25">
      <c r="A276" s="959" t="s">
        <v>843</v>
      </c>
      <c r="B276" s="431" t="s">
        <v>387</v>
      </c>
      <c r="C276" s="574" t="s">
        <v>31</v>
      </c>
      <c r="D276" s="597">
        <v>1</v>
      </c>
      <c r="E276" s="483">
        <v>160029.60000000003</v>
      </c>
      <c r="F276" s="483">
        <f t="shared" si="153"/>
        <v>160029.60000000003</v>
      </c>
      <c r="G276" s="483">
        <v>163827.396564</v>
      </c>
      <c r="H276" s="483">
        <f t="shared" si="154"/>
        <v>163827.396564</v>
      </c>
      <c r="I276" s="587">
        <f t="shared" si="155"/>
        <v>323856.99656400003</v>
      </c>
      <c r="J276" s="793"/>
      <c r="K276" s="829">
        <v>160029.60000000003</v>
      </c>
      <c r="L276" s="830">
        <f t="shared" si="156"/>
        <v>0</v>
      </c>
      <c r="M276" s="829">
        <v>163827.396564</v>
      </c>
      <c r="N276" s="830">
        <f t="shared" si="157"/>
        <v>0</v>
      </c>
      <c r="O276" s="804">
        <f t="shared" si="158"/>
        <v>0</v>
      </c>
      <c r="P276" s="638">
        <f t="shared" si="115"/>
        <v>0</v>
      </c>
      <c r="Q276" s="512">
        <f t="shared" si="116"/>
        <v>0</v>
      </c>
      <c r="R276" s="637">
        <f t="shared" si="108"/>
        <v>0</v>
      </c>
      <c r="S276" s="638"/>
      <c r="T276" s="526">
        <v>160029.60000000003</v>
      </c>
      <c r="U276" s="526">
        <f t="shared" si="159"/>
        <v>0</v>
      </c>
      <c r="V276" s="526">
        <v>163827.396564</v>
      </c>
      <c r="W276" s="526">
        <f t="shared" si="160"/>
        <v>0</v>
      </c>
      <c r="X276" s="670">
        <f t="shared" si="161"/>
        <v>0</v>
      </c>
      <c r="Y276" s="638"/>
      <c r="Z276" s="525">
        <v>160029.60000000003</v>
      </c>
      <c r="AA276" s="525">
        <f t="shared" si="162"/>
        <v>0</v>
      </c>
      <c r="AB276" s="525">
        <v>163827.396564</v>
      </c>
      <c r="AC276" s="525">
        <f t="shared" si="163"/>
        <v>0</v>
      </c>
      <c r="AD276" s="668">
        <f t="shared" si="164"/>
        <v>0</v>
      </c>
      <c r="AE276" s="740">
        <f t="shared" si="114"/>
        <v>1</v>
      </c>
      <c r="AF276" s="762">
        <v>160029.60000000003</v>
      </c>
      <c r="AG276" s="762">
        <f t="shared" si="165"/>
        <v>160029.60000000003</v>
      </c>
      <c r="AH276" s="762">
        <v>163827.396564</v>
      </c>
      <c r="AI276" s="762">
        <f t="shared" si="166"/>
        <v>163827.396564</v>
      </c>
      <c r="AJ276" s="748">
        <f t="shared" si="167"/>
        <v>323856.99656400003</v>
      </c>
    </row>
    <row r="277" spans="1:37" s="494" customFormat="1" ht="17.45" customHeight="1" x14ac:dyDescent="0.25">
      <c r="A277" s="959" t="s">
        <v>844</v>
      </c>
      <c r="B277" s="431" t="s">
        <v>388</v>
      </c>
      <c r="C277" s="574" t="s">
        <v>153</v>
      </c>
      <c r="D277" s="597">
        <v>28.8</v>
      </c>
      <c r="E277" s="483">
        <v>5549.8059027777781</v>
      </c>
      <c r="F277" s="483">
        <f t="shared" si="153"/>
        <v>159834.41</v>
      </c>
      <c r="G277" s="483">
        <v>5516.6493055555557</v>
      </c>
      <c r="H277" s="483">
        <f t="shared" si="154"/>
        <v>158879.5</v>
      </c>
      <c r="I277" s="587">
        <f t="shared" si="155"/>
        <v>318713.91000000003</v>
      </c>
      <c r="J277" s="793"/>
      <c r="K277" s="829">
        <v>5549.8059027777781</v>
      </c>
      <c r="L277" s="830">
        <f t="shared" si="156"/>
        <v>0</v>
      </c>
      <c r="M277" s="829">
        <v>5516.6493055555557</v>
      </c>
      <c r="N277" s="830">
        <f t="shared" si="157"/>
        <v>0</v>
      </c>
      <c r="O277" s="804">
        <f t="shared" si="158"/>
        <v>0</v>
      </c>
      <c r="P277" s="638">
        <f t="shared" si="115"/>
        <v>0</v>
      </c>
      <c r="Q277" s="512">
        <f t="shared" si="116"/>
        <v>0</v>
      </c>
      <c r="R277" s="637">
        <f t="shared" si="108"/>
        <v>0</v>
      </c>
      <c r="S277" s="638"/>
      <c r="T277" s="526">
        <v>5549.8059027777781</v>
      </c>
      <c r="U277" s="526">
        <f t="shared" si="159"/>
        <v>0</v>
      </c>
      <c r="V277" s="526">
        <v>5516.6493055555557</v>
      </c>
      <c r="W277" s="526">
        <f t="shared" si="160"/>
        <v>0</v>
      </c>
      <c r="X277" s="670">
        <f t="shared" si="161"/>
        <v>0</v>
      </c>
      <c r="Y277" s="638"/>
      <c r="Z277" s="525">
        <v>5549.8059027777781</v>
      </c>
      <c r="AA277" s="525">
        <f t="shared" si="162"/>
        <v>0</v>
      </c>
      <c r="AB277" s="525">
        <v>5516.6493055555557</v>
      </c>
      <c r="AC277" s="525">
        <f t="shared" si="163"/>
        <v>0</v>
      </c>
      <c r="AD277" s="668">
        <f t="shared" si="164"/>
        <v>0</v>
      </c>
      <c r="AE277" s="740">
        <f t="shared" si="114"/>
        <v>28.8</v>
      </c>
      <c r="AF277" s="762">
        <v>5549.8059027777781</v>
      </c>
      <c r="AG277" s="762">
        <f t="shared" si="165"/>
        <v>159834.41</v>
      </c>
      <c r="AH277" s="762">
        <v>5516.6493055555557</v>
      </c>
      <c r="AI277" s="762">
        <f t="shared" si="166"/>
        <v>158879.5</v>
      </c>
      <c r="AJ277" s="748">
        <f t="shared" si="167"/>
        <v>318713.91000000003</v>
      </c>
    </row>
    <row r="278" spans="1:37" s="496" customFormat="1" ht="27.75" customHeight="1" x14ac:dyDescent="0.25">
      <c r="A278" s="959" t="s">
        <v>845</v>
      </c>
      <c r="B278" s="431" t="s">
        <v>389</v>
      </c>
      <c r="C278" s="574" t="s">
        <v>31</v>
      </c>
      <c r="D278" s="597">
        <v>1</v>
      </c>
      <c r="E278" s="483">
        <v>964481.42160000012</v>
      </c>
      <c r="F278" s="483">
        <f t="shared" si="153"/>
        <v>964481.42160000012</v>
      </c>
      <c r="G278" s="483">
        <v>614568.74336000008</v>
      </c>
      <c r="H278" s="483">
        <f t="shared" si="154"/>
        <v>614568.74336000008</v>
      </c>
      <c r="I278" s="587">
        <f t="shared" si="155"/>
        <v>1579050.1649600002</v>
      </c>
      <c r="J278" s="793">
        <v>1</v>
      </c>
      <c r="K278" s="829">
        <v>964481.42160000012</v>
      </c>
      <c r="L278" s="830">
        <f t="shared" si="156"/>
        <v>964481.42160000012</v>
      </c>
      <c r="M278" s="829">
        <v>614568.74336000008</v>
      </c>
      <c r="N278" s="830">
        <f t="shared" si="157"/>
        <v>614568.74336000008</v>
      </c>
      <c r="O278" s="804">
        <f t="shared" si="158"/>
        <v>1579050.1649600002</v>
      </c>
      <c r="P278" s="638">
        <f t="shared" si="115"/>
        <v>0.42160000011790544</v>
      </c>
      <c r="Q278" s="512">
        <f t="shared" si="116"/>
        <v>3.3600000897422433E-3</v>
      </c>
      <c r="R278" s="637">
        <f t="shared" si="108"/>
        <v>0.42160000011790544</v>
      </c>
      <c r="S278" s="638">
        <v>1</v>
      </c>
      <c r="T278" s="525">
        <v>964481</v>
      </c>
      <c r="U278" s="525">
        <f t="shared" si="159"/>
        <v>964481</v>
      </c>
      <c r="V278" s="525">
        <v>614568.74</v>
      </c>
      <c r="W278" s="525">
        <f t="shared" si="160"/>
        <v>614568.74</v>
      </c>
      <c r="X278" s="668">
        <f t="shared" si="161"/>
        <v>1579049.74</v>
      </c>
      <c r="Y278" s="638"/>
      <c r="Z278" s="525">
        <v>964481</v>
      </c>
      <c r="AA278" s="525">
        <f t="shared" si="162"/>
        <v>0</v>
      </c>
      <c r="AB278" s="525">
        <v>614568.74</v>
      </c>
      <c r="AC278" s="525">
        <f t="shared" si="163"/>
        <v>0</v>
      </c>
      <c r="AD278" s="668">
        <f t="shared" si="164"/>
        <v>0</v>
      </c>
      <c r="AE278" s="740">
        <f t="shared" si="114"/>
        <v>0</v>
      </c>
      <c r="AF278" s="761">
        <v>964481.42160000012</v>
      </c>
      <c r="AG278" s="761">
        <f t="shared" si="165"/>
        <v>0</v>
      </c>
      <c r="AH278" s="761">
        <v>614568.74336000008</v>
      </c>
      <c r="AI278" s="761">
        <f t="shared" si="166"/>
        <v>0</v>
      </c>
      <c r="AJ278" s="744">
        <f t="shared" si="167"/>
        <v>0</v>
      </c>
      <c r="AK278" s="494"/>
    </row>
    <row r="279" spans="1:37" s="494" customFormat="1" ht="17.45" customHeight="1" x14ac:dyDescent="0.25">
      <c r="A279" s="959" t="s">
        <v>846</v>
      </c>
      <c r="B279" s="431" t="s">
        <v>390</v>
      </c>
      <c r="C279" s="574" t="s">
        <v>33</v>
      </c>
      <c r="D279" s="597">
        <v>0.33700000000000002</v>
      </c>
      <c r="E279" s="483">
        <v>189131.25</v>
      </c>
      <c r="F279" s="483">
        <f t="shared" si="153"/>
        <v>63737.231250000004</v>
      </c>
      <c r="G279" s="483">
        <v>397529.97032640944</v>
      </c>
      <c r="H279" s="483">
        <f t="shared" si="154"/>
        <v>133967.59999999998</v>
      </c>
      <c r="I279" s="587">
        <f t="shared" si="155"/>
        <v>197704.83124999999</v>
      </c>
      <c r="J279" s="793"/>
      <c r="K279" s="829">
        <v>189131.25</v>
      </c>
      <c r="L279" s="830">
        <f t="shared" si="156"/>
        <v>0</v>
      </c>
      <c r="M279" s="829">
        <v>397529.97032640944</v>
      </c>
      <c r="N279" s="830">
        <f t="shared" si="157"/>
        <v>0</v>
      </c>
      <c r="O279" s="804">
        <f t="shared" si="158"/>
        <v>0</v>
      </c>
      <c r="P279" s="638">
        <f t="shared" si="115"/>
        <v>0</v>
      </c>
      <c r="Q279" s="512">
        <f t="shared" si="116"/>
        <v>0</v>
      </c>
      <c r="R279" s="637">
        <f t="shared" ref="R279:R342" si="168">(D279*K279)-(D279*T279)</f>
        <v>0</v>
      </c>
      <c r="S279" s="638"/>
      <c r="T279" s="526">
        <v>189131.25</v>
      </c>
      <c r="U279" s="526">
        <f t="shared" si="159"/>
        <v>0</v>
      </c>
      <c r="V279" s="526">
        <v>397529.97032640944</v>
      </c>
      <c r="W279" s="526">
        <f t="shared" si="160"/>
        <v>0</v>
      </c>
      <c r="X279" s="670">
        <f t="shared" si="161"/>
        <v>0</v>
      </c>
      <c r="Y279" s="638"/>
      <c r="Z279" s="525">
        <v>189131.25</v>
      </c>
      <c r="AA279" s="525">
        <f t="shared" si="162"/>
        <v>0</v>
      </c>
      <c r="AB279" s="525">
        <v>397529.97032640944</v>
      </c>
      <c r="AC279" s="525">
        <f t="shared" si="163"/>
        <v>0</v>
      </c>
      <c r="AD279" s="668">
        <f t="shared" si="164"/>
        <v>0</v>
      </c>
      <c r="AE279" s="740">
        <f t="shared" si="114"/>
        <v>0.33700000000000002</v>
      </c>
      <c r="AF279" s="762">
        <v>189131.25</v>
      </c>
      <c r="AG279" s="762">
        <f t="shared" si="165"/>
        <v>63737.231250000004</v>
      </c>
      <c r="AH279" s="762">
        <v>397529.97032640944</v>
      </c>
      <c r="AI279" s="762">
        <f t="shared" si="166"/>
        <v>133967.59999999998</v>
      </c>
      <c r="AJ279" s="748">
        <f t="shared" si="167"/>
        <v>197704.83124999999</v>
      </c>
    </row>
    <row r="280" spans="1:37" s="404" customFormat="1" ht="17.45" customHeight="1" x14ac:dyDescent="0.25">
      <c r="A280" s="961" t="s">
        <v>391</v>
      </c>
      <c r="B280" s="695" t="s">
        <v>392</v>
      </c>
      <c r="C280" s="696"/>
      <c r="D280" s="700"/>
      <c r="E280" s="421"/>
      <c r="F280" s="421">
        <f>SUM(F281:F292)</f>
        <v>1005899.4</v>
      </c>
      <c r="G280" s="421"/>
      <c r="H280" s="421">
        <f>SUM(H281:H292)</f>
        <v>1844928.9000000001</v>
      </c>
      <c r="I280" s="584">
        <f>SUM(I281:I292)</f>
        <v>2850828.3000000003</v>
      </c>
      <c r="J280" s="825"/>
      <c r="K280" s="794"/>
      <c r="L280" s="803">
        <f>SUM(L281:L292)</f>
        <v>0</v>
      </c>
      <c r="M280" s="794"/>
      <c r="N280" s="803">
        <f>SUM(N281:N292)</f>
        <v>0</v>
      </c>
      <c r="O280" s="796">
        <f>SUM(O281:O292)</f>
        <v>0</v>
      </c>
      <c r="P280" s="638">
        <f t="shared" si="115"/>
        <v>0</v>
      </c>
      <c r="Q280" s="512">
        <f t="shared" si="116"/>
        <v>0</v>
      </c>
      <c r="R280" s="637">
        <f t="shared" si="168"/>
        <v>0</v>
      </c>
      <c r="S280" s="633"/>
      <c r="T280" s="518"/>
      <c r="U280" s="518">
        <f>SUM(U281:U292)</f>
        <v>0</v>
      </c>
      <c r="V280" s="518"/>
      <c r="W280" s="518">
        <f>SUM(W281:W292)</f>
        <v>0</v>
      </c>
      <c r="X280" s="669">
        <f>SUM(X281:X292)</f>
        <v>0</v>
      </c>
      <c r="Y280" s="633"/>
      <c r="Z280" s="513"/>
      <c r="AA280" s="513">
        <f>SUM(AA281:AA292)</f>
        <v>0</v>
      </c>
      <c r="AB280" s="513"/>
      <c r="AC280" s="513">
        <f>SUM(AC281:AC292)</f>
        <v>0</v>
      </c>
      <c r="AD280" s="667">
        <f>SUM(AD281:AD292)</f>
        <v>0</v>
      </c>
      <c r="AE280" s="740">
        <f t="shared" si="114"/>
        <v>0</v>
      </c>
      <c r="AF280" s="745"/>
      <c r="AG280" s="745">
        <f>SUM(AG281:AG292)</f>
        <v>1005899.4</v>
      </c>
      <c r="AH280" s="745"/>
      <c r="AI280" s="745">
        <f>SUM(AI281:AI292)</f>
        <v>1844928.9000000001</v>
      </c>
      <c r="AJ280" s="746">
        <f>SUM(AJ281:AJ292)</f>
        <v>2850828.3000000003</v>
      </c>
    </row>
    <row r="281" spans="1:37" s="403" customFormat="1" ht="15.6" customHeight="1" x14ac:dyDescent="0.25">
      <c r="A281" s="962" t="s">
        <v>847</v>
      </c>
      <c r="B281" s="438" t="s">
        <v>393</v>
      </c>
      <c r="C281" s="571" t="s">
        <v>31</v>
      </c>
      <c r="D281" s="596">
        <v>1</v>
      </c>
      <c r="E281" s="466">
        <v>6550</v>
      </c>
      <c r="F281" s="466">
        <f t="shared" ref="F281:F292" si="169">E281*D281</f>
        <v>6550</v>
      </c>
      <c r="G281" s="466">
        <v>55450.200000000004</v>
      </c>
      <c r="H281" s="466">
        <f t="shared" ref="H281:H291" si="170">G281*D281</f>
        <v>55450.200000000004</v>
      </c>
      <c r="I281" s="587">
        <f t="shared" ref="I281:I292" si="171">H281+F281</f>
        <v>62000.200000000004</v>
      </c>
      <c r="J281" s="828"/>
      <c r="K281" s="799">
        <v>6550</v>
      </c>
      <c r="L281" s="800">
        <f t="shared" ref="L281:L292" si="172">K281*J281</f>
        <v>0</v>
      </c>
      <c r="M281" s="799">
        <v>55450.200000000004</v>
      </c>
      <c r="N281" s="800">
        <f t="shared" ref="N281:N291" si="173">M281*J281</f>
        <v>0</v>
      </c>
      <c r="O281" s="804">
        <f t="shared" ref="O281:O292" si="174">N281+L281</f>
        <v>0</v>
      </c>
      <c r="P281" s="638">
        <f t="shared" si="115"/>
        <v>0</v>
      </c>
      <c r="Q281" s="512">
        <f t="shared" si="116"/>
        <v>0</v>
      </c>
      <c r="R281" s="637">
        <f t="shared" si="168"/>
        <v>0</v>
      </c>
      <c r="S281" s="649"/>
      <c r="T281" s="519">
        <v>6550</v>
      </c>
      <c r="U281" s="519">
        <f t="shared" ref="U281:U292" si="175">T281*S281</f>
        <v>0</v>
      </c>
      <c r="V281" s="519">
        <v>55450.200000000004</v>
      </c>
      <c r="W281" s="519">
        <f t="shared" ref="W281:W291" si="176">V281*S281</f>
        <v>0</v>
      </c>
      <c r="X281" s="670">
        <f t="shared" ref="X281:X292" si="177">W281+U281</f>
        <v>0</v>
      </c>
      <c r="Y281" s="649"/>
      <c r="Z281" s="512">
        <v>6550</v>
      </c>
      <c r="AA281" s="512">
        <f t="shared" ref="AA281:AA292" si="178">Z281*Y281</f>
        <v>0</v>
      </c>
      <c r="AB281" s="512">
        <v>55450.200000000004</v>
      </c>
      <c r="AC281" s="512">
        <f t="shared" ref="AC281:AC291" si="179">AB281*Y281</f>
        <v>0</v>
      </c>
      <c r="AD281" s="668">
        <f t="shared" ref="AD281:AD292" si="180">AC281+AA281</f>
        <v>0</v>
      </c>
      <c r="AE281" s="740">
        <f t="shared" si="114"/>
        <v>1</v>
      </c>
      <c r="AF281" s="747">
        <v>6550</v>
      </c>
      <c r="AG281" s="747">
        <f t="shared" ref="AG281:AG292" si="181">AF281*AE281</f>
        <v>6550</v>
      </c>
      <c r="AH281" s="747">
        <v>55450.200000000004</v>
      </c>
      <c r="AI281" s="747">
        <f t="shared" ref="AI281:AI291" si="182">AH281*AE281</f>
        <v>55450.200000000004</v>
      </c>
      <c r="AJ281" s="748">
        <f t="shared" ref="AJ281:AJ292" si="183">AI281+AG281</f>
        <v>62000.200000000004</v>
      </c>
    </row>
    <row r="282" spans="1:37" s="403" customFormat="1" ht="15.6" customHeight="1" x14ac:dyDescent="0.25">
      <c r="A282" s="962" t="s">
        <v>848</v>
      </c>
      <c r="B282" s="438" t="s">
        <v>394</v>
      </c>
      <c r="C282" s="571" t="s">
        <v>31</v>
      </c>
      <c r="D282" s="596">
        <v>1</v>
      </c>
      <c r="E282" s="466">
        <v>6550</v>
      </c>
      <c r="F282" s="466">
        <f t="shared" si="169"/>
        <v>6550</v>
      </c>
      <c r="G282" s="466">
        <v>36189.4</v>
      </c>
      <c r="H282" s="466">
        <f t="shared" si="170"/>
        <v>36189.4</v>
      </c>
      <c r="I282" s="587">
        <f t="shared" si="171"/>
        <v>42739.4</v>
      </c>
      <c r="J282" s="828"/>
      <c r="K282" s="799">
        <v>6550</v>
      </c>
      <c r="L282" s="800">
        <f t="shared" si="172"/>
        <v>0</v>
      </c>
      <c r="M282" s="799">
        <v>36189.4</v>
      </c>
      <c r="N282" s="800">
        <f t="shared" si="173"/>
        <v>0</v>
      </c>
      <c r="O282" s="804">
        <f t="shared" si="174"/>
        <v>0</v>
      </c>
      <c r="P282" s="638">
        <f t="shared" si="115"/>
        <v>0</v>
      </c>
      <c r="Q282" s="512">
        <f t="shared" si="116"/>
        <v>0</v>
      </c>
      <c r="R282" s="637">
        <f t="shared" si="168"/>
        <v>0</v>
      </c>
      <c r="S282" s="649"/>
      <c r="T282" s="519">
        <v>6550</v>
      </c>
      <c r="U282" s="519">
        <f t="shared" si="175"/>
        <v>0</v>
      </c>
      <c r="V282" s="519">
        <v>36189.4</v>
      </c>
      <c r="W282" s="519">
        <f t="shared" si="176"/>
        <v>0</v>
      </c>
      <c r="X282" s="670">
        <f t="shared" si="177"/>
        <v>0</v>
      </c>
      <c r="Y282" s="649"/>
      <c r="Z282" s="512">
        <v>6550</v>
      </c>
      <c r="AA282" s="512">
        <f t="shared" si="178"/>
        <v>0</v>
      </c>
      <c r="AB282" s="512">
        <v>36189.4</v>
      </c>
      <c r="AC282" s="512">
        <f t="shared" si="179"/>
        <v>0</v>
      </c>
      <c r="AD282" s="668">
        <f t="shared" si="180"/>
        <v>0</v>
      </c>
      <c r="AE282" s="740">
        <f t="shared" si="114"/>
        <v>1</v>
      </c>
      <c r="AF282" s="747">
        <v>6550</v>
      </c>
      <c r="AG282" s="747">
        <f t="shared" si="181"/>
        <v>6550</v>
      </c>
      <c r="AH282" s="747">
        <v>36189.4</v>
      </c>
      <c r="AI282" s="747">
        <f t="shared" si="182"/>
        <v>36189.4</v>
      </c>
      <c r="AJ282" s="748">
        <f t="shared" si="183"/>
        <v>42739.4</v>
      </c>
    </row>
    <row r="283" spans="1:37" s="403" customFormat="1" ht="15.6" customHeight="1" x14ac:dyDescent="0.25">
      <c r="A283" s="962" t="s">
        <v>849</v>
      </c>
      <c r="B283" s="438" t="s">
        <v>377</v>
      </c>
      <c r="C283" s="571" t="s">
        <v>378</v>
      </c>
      <c r="D283" s="596">
        <v>30</v>
      </c>
      <c r="E283" s="466">
        <v>232</v>
      </c>
      <c r="F283" s="466">
        <f t="shared" si="169"/>
        <v>6960</v>
      </c>
      <c r="G283" s="466">
        <v>611</v>
      </c>
      <c r="H283" s="466">
        <f t="shared" si="170"/>
        <v>18330</v>
      </c>
      <c r="I283" s="587">
        <f t="shared" si="171"/>
        <v>25290</v>
      </c>
      <c r="J283" s="828"/>
      <c r="K283" s="799">
        <v>232</v>
      </c>
      <c r="L283" s="800">
        <f t="shared" si="172"/>
        <v>0</v>
      </c>
      <c r="M283" s="799">
        <v>611</v>
      </c>
      <c r="N283" s="800">
        <f t="shared" si="173"/>
        <v>0</v>
      </c>
      <c r="O283" s="804">
        <f t="shared" si="174"/>
        <v>0</v>
      </c>
      <c r="P283" s="638">
        <f t="shared" si="115"/>
        <v>0</v>
      </c>
      <c r="Q283" s="512">
        <f t="shared" si="116"/>
        <v>0</v>
      </c>
      <c r="R283" s="637">
        <f t="shared" si="168"/>
        <v>0</v>
      </c>
      <c r="S283" s="649"/>
      <c r="T283" s="519">
        <v>232</v>
      </c>
      <c r="U283" s="519">
        <f t="shared" si="175"/>
        <v>0</v>
      </c>
      <c r="V283" s="519">
        <v>611</v>
      </c>
      <c r="W283" s="519">
        <f t="shared" si="176"/>
        <v>0</v>
      </c>
      <c r="X283" s="670">
        <f t="shared" si="177"/>
        <v>0</v>
      </c>
      <c r="Y283" s="649"/>
      <c r="Z283" s="512">
        <v>232</v>
      </c>
      <c r="AA283" s="512">
        <f t="shared" si="178"/>
        <v>0</v>
      </c>
      <c r="AB283" s="512">
        <v>611</v>
      </c>
      <c r="AC283" s="512">
        <f t="shared" si="179"/>
        <v>0</v>
      </c>
      <c r="AD283" s="668">
        <f t="shared" si="180"/>
        <v>0</v>
      </c>
      <c r="AE283" s="740">
        <f t="shared" si="114"/>
        <v>30</v>
      </c>
      <c r="AF283" s="747">
        <v>232</v>
      </c>
      <c r="AG283" s="747">
        <f t="shared" si="181"/>
        <v>6960</v>
      </c>
      <c r="AH283" s="747">
        <v>611</v>
      </c>
      <c r="AI283" s="747">
        <f t="shared" si="182"/>
        <v>18330</v>
      </c>
      <c r="AJ283" s="748">
        <f t="shared" si="183"/>
        <v>25290</v>
      </c>
    </row>
    <row r="284" spans="1:37" s="403" customFormat="1" ht="15.6" customHeight="1" x14ac:dyDescent="0.25">
      <c r="A284" s="962" t="s">
        <v>850</v>
      </c>
      <c r="B284" s="438" t="s">
        <v>379</v>
      </c>
      <c r="C284" s="571" t="s">
        <v>378</v>
      </c>
      <c r="D284" s="596">
        <v>800</v>
      </c>
      <c r="E284" s="466">
        <v>182</v>
      </c>
      <c r="F284" s="466">
        <f t="shared" si="169"/>
        <v>145600</v>
      </c>
      <c r="G284" s="466">
        <v>184.6</v>
      </c>
      <c r="H284" s="466">
        <f t="shared" si="170"/>
        <v>147680</v>
      </c>
      <c r="I284" s="587">
        <f t="shared" si="171"/>
        <v>293280</v>
      </c>
      <c r="J284" s="828"/>
      <c r="K284" s="799">
        <v>182</v>
      </c>
      <c r="L284" s="800">
        <f t="shared" si="172"/>
        <v>0</v>
      </c>
      <c r="M284" s="799">
        <v>184.6</v>
      </c>
      <c r="N284" s="800">
        <f t="shared" si="173"/>
        <v>0</v>
      </c>
      <c r="O284" s="804">
        <f t="shared" si="174"/>
        <v>0</v>
      </c>
      <c r="P284" s="638">
        <f t="shared" si="115"/>
        <v>0</v>
      </c>
      <c r="Q284" s="512">
        <f t="shared" si="116"/>
        <v>0</v>
      </c>
      <c r="R284" s="637">
        <f t="shared" si="168"/>
        <v>0</v>
      </c>
      <c r="S284" s="649"/>
      <c r="T284" s="519">
        <v>182</v>
      </c>
      <c r="U284" s="519">
        <f t="shared" si="175"/>
        <v>0</v>
      </c>
      <c r="V284" s="519">
        <v>184.6</v>
      </c>
      <c r="W284" s="519">
        <f t="shared" si="176"/>
        <v>0</v>
      </c>
      <c r="X284" s="670">
        <f t="shared" si="177"/>
        <v>0</v>
      </c>
      <c r="Y284" s="649"/>
      <c r="Z284" s="512">
        <v>182</v>
      </c>
      <c r="AA284" s="512">
        <f t="shared" si="178"/>
        <v>0</v>
      </c>
      <c r="AB284" s="512">
        <v>184.6</v>
      </c>
      <c r="AC284" s="512">
        <f t="shared" si="179"/>
        <v>0</v>
      </c>
      <c r="AD284" s="668">
        <f t="shared" si="180"/>
        <v>0</v>
      </c>
      <c r="AE284" s="740">
        <f t="shared" si="114"/>
        <v>800</v>
      </c>
      <c r="AF284" s="747">
        <v>182</v>
      </c>
      <c r="AG284" s="747">
        <f t="shared" si="181"/>
        <v>145600</v>
      </c>
      <c r="AH284" s="747">
        <v>184.6</v>
      </c>
      <c r="AI284" s="747">
        <f t="shared" si="182"/>
        <v>147680</v>
      </c>
      <c r="AJ284" s="748">
        <f t="shared" si="183"/>
        <v>293280</v>
      </c>
    </row>
    <row r="285" spans="1:37" s="403" customFormat="1" ht="26.45" customHeight="1" x14ac:dyDescent="0.25">
      <c r="A285" s="962" t="s">
        <v>851</v>
      </c>
      <c r="B285" s="438" t="s">
        <v>395</v>
      </c>
      <c r="C285" s="571" t="s">
        <v>378</v>
      </c>
      <c r="D285" s="596">
        <v>260</v>
      </c>
      <c r="E285" s="466">
        <v>182</v>
      </c>
      <c r="F285" s="466">
        <f t="shared" si="169"/>
        <v>47320</v>
      </c>
      <c r="G285" s="466">
        <v>239.20000000000002</v>
      </c>
      <c r="H285" s="466">
        <f t="shared" si="170"/>
        <v>62192.000000000007</v>
      </c>
      <c r="I285" s="587">
        <f t="shared" si="171"/>
        <v>109512</v>
      </c>
      <c r="J285" s="828"/>
      <c r="K285" s="799">
        <v>182</v>
      </c>
      <c r="L285" s="800">
        <f t="shared" si="172"/>
        <v>0</v>
      </c>
      <c r="M285" s="799">
        <v>239.20000000000002</v>
      </c>
      <c r="N285" s="800">
        <f t="shared" si="173"/>
        <v>0</v>
      </c>
      <c r="O285" s="804">
        <f t="shared" si="174"/>
        <v>0</v>
      </c>
      <c r="P285" s="638">
        <f t="shared" si="115"/>
        <v>0</v>
      </c>
      <c r="Q285" s="512">
        <f t="shared" si="116"/>
        <v>0</v>
      </c>
      <c r="R285" s="637">
        <f t="shared" si="168"/>
        <v>0</v>
      </c>
      <c r="S285" s="649"/>
      <c r="T285" s="519">
        <v>182</v>
      </c>
      <c r="U285" s="519">
        <f t="shared" si="175"/>
        <v>0</v>
      </c>
      <c r="V285" s="519">
        <v>239.20000000000002</v>
      </c>
      <c r="W285" s="519">
        <f t="shared" si="176"/>
        <v>0</v>
      </c>
      <c r="X285" s="670">
        <f t="shared" si="177"/>
        <v>0</v>
      </c>
      <c r="Y285" s="649"/>
      <c r="Z285" s="512">
        <v>182</v>
      </c>
      <c r="AA285" s="512">
        <f t="shared" si="178"/>
        <v>0</v>
      </c>
      <c r="AB285" s="512">
        <v>239.20000000000002</v>
      </c>
      <c r="AC285" s="512">
        <f t="shared" si="179"/>
        <v>0</v>
      </c>
      <c r="AD285" s="668">
        <f t="shared" si="180"/>
        <v>0</v>
      </c>
      <c r="AE285" s="740">
        <f t="shared" si="114"/>
        <v>260</v>
      </c>
      <c r="AF285" s="747">
        <v>182</v>
      </c>
      <c r="AG285" s="747">
        <f t="shared" si="181"/>
        <v>47320</v>
      </c>
      <c r="AH285" s="747">
        <v>239.20000000000002</v>
      </c>
      <c r="AI285" s="747">
        <f t="shared" si="182"/>
        <v>62192.000000000007</v>
      </c>
      <c r="AJ285" s="748">
        <f t="shared" si="183"/>
        <v>109512</v>
      </c>
    </row>
    <row r="286" spans="1:37" s="403" customFormat="1" ht="26.45" customHeight="1" x14ac:dyDescent="0.25">
      <c r="A286" s="962" t="s">
        <v>852</v>
      </c>
      <c r="B286" s="438" t="s">
        <v>396</v>
      </c>
      <c r="C286" s="571" t="s">
        <v>31</v>
      </c>
      <c r="D286" s="596">
        <v>78</v>
      </c>
      <c r="E286" s="466">
        <v>1865</v>
      </c>
      <c r="F286" s="466">
        <f t="shared" si="169"/>
        <v>145470</v>
      </c>
      <c r="G286" s="466">
        <v>6208.4</v>
      </c>
      <c r="H286" s="466">
        <f t="shared" si="170"/>
        <v>484255.19999999995</v>
      </c>
      <c r="I286" s="587">
        <f t="shared" si="171"/>
        <v>629725.19999999995</v>
      </c>
      <c r="J286" s="828"/>
      <c r="K286" s="799">
        <v>1865</v>
      </c>
      <c r="L286" s="800">
        <f t="shared" si="172"/>
        <v>0</v>
      </c>
      <c r="M286" s="799">
        <v>6208.4</v>
      </c>
      <c r="N286" s="800">
        <f t="shared" si="173"/>
        <v>0</v>
      </c>
      <c r="O286" s="804">
        <f t="shared" si="174"/>
        <v>0</v>
      </c>
      <c r="P286" s="638">
        <f t="shared" si="115"/>
        <v>0</v>
      </c>
      <c r="Q286" s="512">
        <f t="shared" si="116"/>
        <v>0</v>
      </c>
      <c r="R286" s="637">
        <f t="shared" si="168"/>
        <v>0</v>
      </c>
      <c r="S286" s="649"/>
      <c r="T286" s="519">
        <v>1865</v>
      </c>
      <c r="U286" s="519">
        <f t="shared" si="175"/>
        <v>0</v>
      </c>
      <c r="V286" s="519">
        <v>6208.4</v>
      </c>
      <c r="W286" s="519">
        <f t="shared" si="176"/>
        <v>0</v>
      </c>
      <c r="X286" s="670">
        <f t="shared" si="177"/>
        <v>0</v>
      </c>
      <c r="Y286" s="649"/>
      <c r="Z286" s="512">
        <v>1865</v>
      </c>
      <c r="AA286" s="512">
        <f t="shared" si="178"/>
        <v>0</v>
      </c>
      <c r="AB286" s="512">
        <v>6208.4</v>
      </c>
      <c r="AC286" s="512">
        <f t="shared" si="179"/>
        <v>0</v>
      </c>
      <c r="AD286" s="668">
        <f t="shared" si="180"/>
        <v>0</v>
      </c>
      <c r="AE286" s="740">
        <f t="shared" si="114"/>
        <v>78</v>
      </c>
      <c r="AF286" s="747">
        <v>1865</v>
      </c>
      <c r="AG286" s="747">
        <f t="shared" si="181"/>
        <v>145470</v>
      </c>
      <c r="AH286" s="747">
        <v>6208.4</v>
      </c>
      <c r="AI286" s="747">
        <f t="shared" si="182"/>
        <v>484255.19999999995</v>
      </c>
      <c r="AJ286" s="748">
        <f t="shared" si="183"/>
        <v>629725.19999999995</v>
      </c>
    </row>
    <row r="287" spans="1:37" s="403" customFormat="1" ht="15.6" customHeight="1" x14ac:dyDescent="0.25">
      <c r="A287" s="962" t="s">
        <v>853</v>
      </c>
      <c r="B287" s="438" t="s">
        <v>397</v>
      </c>
      <c r="C287" s="571" t="s">
        <v>31</v>
      </c>
      <c r="D287" s="596">
        <v>15</v>
      </c>
      <c r="E287" s="466">
        <v>1865</v>
      </c>
      <c r="F287" s="466">
        <f t="shared" si="169"/>
        <v>27975</v>
      </c>
      <c r="G287" s="466">
        <v>18060.8</v>
      </c>
      <c r="H287" s="466">
        <f t="shared" si="170"/>
        <v>270912</v>
      </c>
      <c r="I287" s="587">
        <f t="shared" si="171"/>
        <v>298887</v>
      </c>
      <c r="J287" s="828"/>
      <c r="K287" s="799">
        <v>1865</v>
      </c>
      <c r="L287" s="800">
        <f t="shared" si="172"/>
        <v>0</v>
      </c>
      <c r="M287" s="799">
        <v>18060.8</v>
      </c>
      <c r="N287" s="800">
        <f t="shared" si="173"/>
        <v>0</v>
      </c>
      <c r="O287" s="804">
        <f t="shared" si="174"/>
        <v>0</v>
      </c>
      <c r="P287" s="638">
        <f t="shared" si="115"/>
        <v>0</v>
      </c>
      <c r="Q287" s="512">
        <f t="shared" si="116"/>
        <v>0</v>
      </c>
      <c r="R287" s="637">
        <f t="shared" si="168"/>
        <v>0</v>
      </c>
      <c r="S287" s="649"/>
      <c r="T287" s="519">
        <v>1865</v>
      </c>
      <c r="U287" s="519">
        <f t="shared" si="175"/>
        <v>0</v>
      </c>
      <c r="V287" s="519">
        <v>18060.8</v>
      </c>
      <c r="W287" s="519">
        <f t="shared" si="176"/>
        <v>0</v>
      </c>
      <c r="X287" s="670">
        <f t="shared" si="177"/>
        <v>0</v>
      </c>
      <c r="Y287" s="649"/>
      <c r="Z287" s="512">
        <v>1865</v>
      </c>
      <c r="AA287" s="512">
        <f t="shared" si="178"/>
        <v>0</v>
      </c>
      <c r="AB287" s="512">
        <v>18060.8</v>
      </c>
      <c r="AC287" s="512">
        <f t="shared" si="179"/>
        <v>0</v>
      </c>
      <c r="AD287" s="668">
        <f t="shared" si="180"/>
        <v>0</v>
      </c>
      <c r="AE287" s="740">
        <f t="shared" si="114"/>
        <v>15</v>
      </c>
      <c r="AF287" s="747">
        <v>1865</v>
      </c>
      <c r="AG287" s="747">
        <f t="shared" si="181"/>
        <v>27975</v>
      </c>
      <c r="AH287" s="747">
        <v>18060.8</v>
      </c>
      <c r="AI287" s="747">
        <f t="shared" si="182"/>
        <v>270912</v>
      </c>
      <c r="AJ287" s="748">
        <f t="shared" si="183"/>
        <v>298887</v>
      </c>
    </row>
    <row r="288" spans="1:37" s="403" customFormat="1" ht="26.45" customHeight="1" x14ac:dyDescent="0.25">
      <c r="A288" s="962" t="s">
        <v>854</v>
      </c>
      <c r="B288" s="438" t="s">
        <v>398</v>
      </c>
      <c r="C288" s="571" t="s">
        <v>31</v>
      </c>
      <c r="D288" s="596">
        <v>41</v>
      </c>
      <c r="E288" s="466">
        <v>1865</v>
      </c>
      <c r="F288" s="466">
        <f t="shared" si="169"/>
        <v>76465</v>
      </c>
      <c r="G288" s="466">
        <v>8098.8</v>
      </c>
      <c r="H288" s="466">
        <f t="shared" si="170"/>
        <v>332050.8</v>
      </c>
      <c r="I288" s="587">
        <f t="shared" si="171"/>
        <v>408515.8</v>
      </c>
      <c r="J288" s="828"/>
      <c r="K288" s="799">
        <v>1865</v>
      </c>
      <c r="L288" s="800">
        <f t="shared" si="172"/>
        <v>0</v>
      </c>
      <c r="M288" s="799">
        <v>8098.8</v>
      </c>
      <c r="N288" s="800">
        <f t="shared" si="173"/>
        <v>0</v>
      </c>
      <c r="O288" s="804">
        <f t="shared" si="174"/>
        <v>0</v>
      </c>
      <c r="P288" s="638">
        <f t="shared" si="115"/>
        <v>0</v>
      </c>
      <c r="Q288" s="512">
        <f t="shared" si="116"/>
        <v>0</v>
      </c>
      <c r="R288" s="637">
        <f t="shared" si="168"/>
        <v>0</v>
      </c>
      <c r="S288" s="649"/>
      <c r="T288" s="519">
        <v>1865</v>
      </c>
      <c r="U288" s="519">
        <f t="shared" si="175"/>
        <v>0</v>
      </c>
      <c r="V288" s="519">
        <v>8098.8</v>
      </c>
      <c r="W288" s="519">
        <f t="shared" si="176"/>
        <v>0</v>
      </c>
      <c r="X288" s="670">
        <f t="shared" si="177"/>
        <v>0</v>
      </c>
      <c r="Y288" s="649"/>
      <c r="Z288" s="512">
        <v>1865</v>
      </c>
      <c r="AA288" s="512">
        <f t="shared" si="178"/>
        <v>0</v>
      </c>
      <c r="AB288" s="512">
        <v>8098.8</v>
      </c>
      <c r="AC288" s="512">
        <f t="shared" si="179"/>
        <v>0</v>
      </c>
      <c r="AD288" s="668">
        <f t="shared" si="180"/>
        <v>0</v>
      </c>
      <c r="AE288" s="740">
        <f t="shared" si="114"/>
        <v>41</v>
      </c>
      <c r="AF288" s="747">
        <v>1865</v>
      </c>
      <c r="AG288" s="747">
        <f t="shared" si="181"/>
        <v>76465</v>
      </c>
      <c r="AH288" s="747">
        <v>8098.8</v>
      </c>
      <c r="AI288" s="747">
        <f t="shared" si="182"/>
        <v>332050.8</v>
      </c>
      <c r="AJ288" s="748">
        <f t="shared" si="183"/>
        <v>408515.8</v>
      </c>
    </row>
    <row r="289" spans="1:60" s="403" customFormat="1" ht="26.45" customHeight="1" x14ac:dyDescent="0.25">
      <c r="A289" s="962" t="s">
        <v>855</v>
      </c>
      <c r="B289" s="438" t="s">
        <v>399</v>
      </c>
      <c r="C289" s="571" t="s">
        <v>31</v>
      </c>
      <c r="D289" s="596">
        <v>3</v>
      </c>
      <c r="E289" s="466">
        <v>1865</v>
      </c>
      <c r="F289" s="466">
        <f t="shared" si="169"/>
        <v>5595</v>
      </c>
      <c r="G289" s="466">
        <v>1424.6</v>
      </c>
      <c r="H289" s="466">
        <f t="shared" si="170"/>
        <v>4273.7999999999993</v>
      </c>
      <c r="I289" s="587">
        <f t="shared" si="171"/>
        <v>9868.7999999999993</v>
      </c>
      <c r="J289" s="828"/>
      <c r="K289" s="799">
        <v>1865</v>
      </c>
      <c r="L289" s="800">
        <f t="shared" si="172"/>
        <v>0</v>
      </c>
      <c r="M289" s="799">
        <v>1424.6</v>
      </c>
      <c r="N289" s="800">
        <f t="shared" si="173"/>
        <v>0</v>
      </c>
      <c r="O289" s="804">
        <f t="shared" si="174"/>
        <v>0</v>
      </c>
      <c r="P289" s="638">
        <f t="shared" si="115"/>
        <v>0</v>
      </c>
      <c r="Q289" s="512">
        <f t="shared" si="116"/>
        <v>0</v>
      </c>
      <c r="R289" s="637">
        <f t="shared" si="168"/>
        <v>0</v>
      </c>
      <c r="S289" s="649"/>
      <c r="T289" s="519">
        <v>1865</v>
      </c>
      <c r="U289" s="519">
        <f t="shared" si="175"/>
        <v>0</v>
      </c>
      <c r="V289" s="519">
        <v>1424.6</v>
      </c>
      <c r="W289" s="519">
        <f t="shared" si="176"/>
        <v>0</v>
      </c>
      <c r="X289" s="670">
        <f t="shared" si="177"/>
        <v>0</v>
      </c>
      <c r="Y289" s="649"/>
      <c r="Z289" s="512">
        <v>1865</v>
      </c>
      <c r="AA289" s="512">
        <f t="shared" si="178"/>
        <v>0</v>
      </c>
      <c r="AB289" s="512">
        <v>1424.6</v>
      </c>
      <c r="AC289" s="512">
        <f t="shared" si="179"/>
        <v>0</v>
      </c>
      <c r="AD289" s="668">
        <f t="shared" si="180"/>
        <v>0</v>
      </c>
      <c r="AE289" s="740">
        <f t="shared" ref="AE289:AE352" si="184">D289-S289-Y289</f>
        <v>3</v>
      </c>
      <c r="AF289" s="747">
        <v>1865</v>
      </c>
      <c r="AG289" s="747">
        <f t="shared" si="181"/>
        <v>5595</v>
      </c>
      <c r="AH289" s="747">
        <v>1424.6</v>
      </c>
      <c r="AI289" s="747">
        <f t="shared" si="182"/>
        <v>4273.7999999999993</v>
      </c>
      <c r="AJ289" s="748">
        <f t="shared" si="183"/>
        <v>9868.7999999999993</v>
      </c>
    </row>
    <row r="290" spans="1:60" s="403" customFormat="1" ht="15.6" customHeight="1" x14ac:dyDescent="0.25">
      <c r="A290" s="962" t="s">
        <v>856</v>
      </c>
      <c r="B290" s="438" t="s">
        <v>400</v>
      </c>
      <c r="C290" s="571" t="s">
        <v>378</v>
      </c>
      <c r="D290" s="596">
        <v>351</v>
      </c>
      <c r="E290" s="466">
        <v>838.40000000000009</v>
      </c>
      <c r="F290" s="466">
        <f t="shared" si="169"/>
        <v>294278.40000000002</v>
      </c>
      <c r="G290" s="466">
        <v>699.4</v>
      </c>
      <c r="H290" s="466">
        <f t="shared" si="170"/>
        <v>245489.4</v>
      </c>
      <c r="I290" s="587">
        <f t="shared" si="171"/>
        <v>539767.80000000005</v>
      </c>
      <c r="J290" s="828"/>
      <c r="K290" s="799">
        <v>838.40000000000009</v>
      </c>
      <c r="L290" s="800">
        <f t="shared" si="172"/>
        <v>0</v>
      </c>
      <c r="M290" s="799">
        <v>699.4</v>
      </c>
      <c r="N290" s="800">
        <f t="shared" si="173"/>
        <v>0</v>
      </c>
      <c r="O290" s="804">
        <f t="shared" si="174"/>
        <v>0</v>
      </c>
      <c r="P290" s="638">
        <f t="shared" si="115"/>
        <v>0</v>
      </c>
      <c r="Q290" s="512">
        <f t="shared" si="116"/>
        <v>0</v>
      </c>
      <c r="R290" s="637">
        <f t="shared" si="168"/>
        <v>0</v>
      </c>
      <c r="S290" s="649"/>
      <c r="T290" s="519">
        <v>838.40000000000009</v>
      </c>
      <c r="U290" s="519">
        <f t="shared" si="175"/>
        <v>0</v>
      </c>
      <c r="V290" s="519">
        <v>699.4</v>
      </c>
      <c r="W290" s="519">
        <f t="shared" si="176"/>
        <v>0</v>
      </c>
      <c r="X290" s="670">
        <f t="shared" si="177"/>
        <v>0</v>
      </c>
      <c r="Y290" s="649"/>
      <c r="Z290" s="512">
        <v>838.40000000000009</v>
      </c>
      <c r="AA290" s="512">
        <f t="shared" si="178"/>
        <v>0</v>
      </c>
      <c r="AB290" s="512">
        <v>699.4</v>
      </c>
      <c r="AC290" s="512">
        <f t="shared" si="179"/>
        <v>0</v>
      </c>
      <c r="AD290" s="668">
        <f t="shared" si="180"/>
        <v>0</v>
      </c>
      <c r="AE290" s="740">
        <f t="shared" si="184"/>
        <v>351</v>
      </c>
      <c r="AF290" s="747">
        <v>838.40000000000009</v>
      </c>
      <c r="AG290" s="747">
        <f t="shared" si="181"/>
        <v>294278.40000000002</v>
      </c>
      <c r="AH290" s="747">
        <v>699.4</v>
      </c>
      <c r="AI290" s="747">
        <f t="shared" si="182"/>
        <v>245489.4</v>
      </c>
      <c r="AJ290" s="748">
        <f t="shared" si="183"/>
        <v>539767.80000000005</v>
      </c>
    </row>
    <row r="291" spans="1:60" s="403" customFormat="1" ht="15.6" customHeight="1" x14ac:dyDescent="0.25">
      <c r="A291" s="962" t="s">
        <v>857</v>
      </c>
      <c r="B291" s="438" t="s">
        <v>401</v>
      </c>
      <c r="C291" s="571" t="s">
        <v>224</v>
      </c>
      <c r="D291" s="596">
        <v>1</v>
      </c>
      <c r="E291" s="466">
        <v>192832</v>
      </c>
      <c r="F291" s="466">
        <f t="shared" si="169"/>
        <v>192832</v>
      </c>
      <c r="G291" s="466">
        <v>188106.1</v>
      </c>
      <c r="H291" s="466">
        <f t="shared" si="170"/>
        <v>188106.1</v>
      </c>
      <c r="I291" s="587">
        <f t="shared" si="171"/>
        <v>380938.1</v>
      </c>
      <c r="J291" s="828"/>
      <c r="K291" s="799">
        <v>192832</v>
      </c>
      <c r="L291" s="800">
        <f t="shared" si="172"/>
        <v>0</v>
      </c>
      <c r="M291" s="799">
        <v>188106.1</v>
      </c>
      <c r="N291" s="800">
        <f t="shared" si="173"/>
        <v>0</v>
      </c>
      <c r="O291" s="804">
        <f t="shared" si="174"/>
        <v>0</v>
      </c>
      <c r="P291" s="638">
        <f t="shared" ref="P291:P354" si="185">K291-T291</f>
        <v>0</v>
      </c>
      <c r="Q291" s="512">
        <f t="shared" ref="Q291:Q354" si="186">M291-V291</f>
        <v>0</v>
      </c>
      <c r="R291" s="637">
        <f t="shared" si="168"/>
        <v>0</v>
      </c>
      <c r="S291" s="649"/>
      <c r="T291" s="519">
        <v>192832</v>
      </c>
      <c r="U291" s="519">
        <f t="shared" si="175"/>
        <v>0</v>
      </c>
      <c r="V291" s="519">
        <v>188106.1</v>
      </c>
      <c r="W291" s="519">
        <f t="shared" si="176"/>
        <v>0</v>
      </c>
      <c r="X291" s="670">
        <f t="shared" si="177"/>
        <v>0</v>
      </c>
      <c r="Y291" s="649"/>
      <c r="Z291" s="512">
        <v>192832</v>
      </c>
      <c r="AA291" s="512">
        <f t="shared" si="178"/>
        <v>0</v>
      </c>
      <c r="AB291" s="512">
        <v>188106.1</v>
      </c>
      <c r="AC291" s="512">
        <f t="shared" si="179"/>
        <v>0</v>
      </c>
      <c r="AD291" s="668">
        <f t="shared" si="180"/>
        <v>0</v>
      </c>
      <c r="AE291" s="740">
        <f t="shared" si="184"/>
        <v>1</v>
      </c>
      <c r="AF291" s="747">
        <v>192832</v>
      </c>
      <c r="AG291" s="747">
        <f t="shared" si="181"/>
        <v>192832</v>
      </c>
      <c r="AH291" s="747">
        <v>188106.1</v>
      </c>
      <c r="AI291" s="747">
        <f t="shared" si="182"/>
        <v>188106.1</v>
      </c>
      <c r="AJ291" s="748">
        <f t="shared" si="183"/>
        <v>380938.1</v>
      </c>
    </row>
    <row r="292" spans="1:60" s="403" customFormat="1" ht="15.6" customHeight="1" x14ac:dyDescent="0.25">
      <c r="A292" s="962" t="s">
        <v>858</v>
      </c>
      <c r="B292" s="438" t="s">
        <v>358</v>
      </c>
      <c r="C292" s="571" t="s">
        <v>224</v>
      </c>
      <c r="D292" s="596">
        <v>1</v>
      </c>
      <c r="E292" s="466">
        <v>50304</v>
      </c>
      <c r="F292" s="466">
        <f t="shared" si="169"/>
        <v>50304</v>
      </c>
      <c r="G292" s="466"/>
      <c r="H292" s="466"/>
      <c r="I292" s="587">
        <f t="shared" si="171"/>
        <v>50304</v>
      </c>
      <c r="J292" s="828"/>
      <c r="K292" s="799">
        <v>50304</v>
      </c>
      <c r="L292" s="800">
        <f t="shared" si="172"/>
        <v>0</v>
      </c>
      <c r="M292" s="799"/>
      <c r="N292" s="800"/>
      <c r="O292" s="804">
        <f t="shared" si="174"/>
        <v>0</v>
      </c>
      <c r="P292" s="638">
        <f t="shared" si="185"/>
        <v>0</v>
      </c>
      <c r="Q292" s="512">
        <f t="shared" si="186"/>
        <v>0</v>
      </c>
      <c r="R292" s="637">
        <f t="shared" si="168"/>
        <v>0</v>
      </c>
      <c r="S292" s="649"/>
      <c r="T292" s="519">
        <v>50304</v>
      </c>
      <c r="U292" s="519">
        <f t="shared" si="175"/>
        <v>0</v>
      </c>
      <c r="V292" s="519"/>
      <c r="W292" s="519"/>
      <c r="X292" s="670">
        <f t="shared" si="177"/>
        <v>0</v>
      </c>
      <c r="Y292" s="649"/>
      <c r="Z292" s="512">
        <v>50304</v>
      </c>
      <c r="AA292" s="512">
        <f t="shared" si="178"/>
        <v>0</v>
      </c>
      <c r="AB292" s="512"/>
      <c r="AC292" s="512"/>
      <c r="AD292" s="668">
        <f t="shared" si="180"/>
        <v>0</v>
      </c>
      <c r="AE292" s="740">
        <f t="shared" si="184"/>
        <v>1</v>
      </c>
      <c r="AF292" s="747">
        <v>50304</v>
      </c>
      <c r="AG292" s="747">
        <f t="shared" si="181"/>
        <v>50304</v>
      </c>
      <c r="AH292" s="747"/>
      <c r="AI292" s="747"/>
      <c r="AJ292" s="748">
        <f t="shared" si="183"/>
        <v>50304</v>
      </c>
    </row>
    <row r="293" spans="1:60" s="242" customFormat="1" ht="21" customHeight="1" x14ac:dyDescent="0.25">
      <c r="A293" s="961" t="s">
        <v>402</v>
      </c>
      <c r="B293" s="695" t="s">
        <v>403</v>
      </c>
      <c r="C293" s="696"/>
      <c r="D293" s="639"/>
      <c r="E293" s="455"/>
      <c r="F293" s="455">
        <f>F297+F303+F309+F312+F319+F326+F331+F342+F349+F353+F356+F294</f>
        <v>78289634.071999997</v>
      </c>
      <c r="G293" s="455"/>
      <c r="H293" s="455">
        <f>H297+H303+H309+H312+H319+H326+H331+H342+H349+H353+H356+H294</f>
        <v>52690771.949999996</v>
      </c>
      <c r="I293" s="607">
        <f>I297+I303+I309+I312+I319+I326+I331+I342+I349+I353+I356+I294</f>
        <v>130980406.022</v>
      </c>
      <c r="J293" s="825"/>
      <c r="K293" s="794"/>
      <c r="L293" s="803">
        <f>L297+L303+L309+L312+L319+L326+L331+L342+L349+L353+L356+L294</f>
        <v>36341785.093246996</v>
      </c>
      <c r="M293" s="794"/>
      <c r="N293" s="803">
        <f>N297+N303+N309+N312+N319+N326+N331+N342+N349+N353+N356+N294</f>
        <v>4985261.1265899995</v>
      </c>
      <c r="O293" s="796">
        <f>O297+O303+O309+O312+O319+O326+O331+O342+O349+O353+O356+O294</f>
        <v>41327046.219836995</v>
      </c>
      <c r="P293" s="639"/>
      <c r="Q293" s="455"/>
      <c r="R293" s="607"/>
      <c r="S293" s="633"/>
      <c r="T293" s="513"/>
      <c r="U293" s="513">
        <f>U297+U303+U309+U312+U319+U326+U331+U342+U349+U353+U356+U294</f>
        <v>36336629.420000002</v>
      </c>
      <c r="V293" s="513"/>
      <c r="W293" s="513">
        <f>W297+W303+W309+W312+W319+W326+W331+W342+W349+W353+W356+W294</f>
        <v>4982748.8999999994</v>
      </c>
      <c r="X293" s="667">
        <f>X297+X303+X309+X312+X319+X326+X331+X342+X349+X353+X356+X294</f>
        <v>41319378.319999993</v>
      </c>
      <c r="Y293" s="633"/>
      <c r="Z293" s="513"/>
      <c r="AA293" s="513">
        <f>AA297+AA303+AA309+AA312+AA319+AA326+AA331+AA342+AA349+AA353+AA356+AA294</f>
        <v>2997459.69</v>
      </c>
      <c r="AB293" s="513"/>
      <c r="AC293" s="513">
        <f>AC297+AC303+AC309+AC312+AC319+AC326+AC331+AC342+AC349+AC353+AC356+AC294</f>
        <v>6932955.8399999999</v>
      </c>
      <c r="AD293" s="667">
        <f>AD297+AD303+AD309+AD312+AD319+AD326+AD331+AD342+AD349+AD353+AD356+AD294</f>
        <v>9930415.5299999993</v>
      </c>
      <c r="AE293" s="740">
        <f t="shared" si="184"/>
        <v>0</v>
      </c>
      <c r="AF293" s="741"/>
      <c r="AG293" s="741">
        <f>AG297+AG303+AG309+AG312+AG319+AG326+AG331+AG342+AG349+AG353+AG356+AG294</f>
        <v>38954963.854899995</v>
      </c>
      <c r="AH293" s="741"/>
      <c r="AI293" s="741">
        <f>AI297+AI303+AI309+AI312+AI319+AI326+AI331+AI342+AI349+AI353+AI356+AI294</f>
        <v>40775056.147999994</v>
      </c>
      <c r="AJ293" s="742">
        <f>AJ297+AJ303+AJ309+AJ312+AJ319+AJ326+AJ331+AJ342+AJ349+AJ353+AJ356+AJ294</f>
        <v>79730020.002900004</v>
      </c>
      <c r="AK293" s="404"/>
    </row>
    <row r="294" spans="1:60" s="403" customFormat="1" ht="21.75" customHeight="1" x14ac:dyDescent="0.25">
      <c r="A294" s="964" t="s">
        <v>859</v>
      </c>
      <c r="B294" s="433" t="s">
        <v>404</v>
      </c>
      <c r="C294" s="567"/>
      <c r="D294" s="594"/>
      <c r="E294" s="422"/>
      <c r="F294" s="422">
        <f>SUM(F295:F296)</f>
        <v>653914.01</v>
      </c>
      <c r="G294" s="422"/>
      <c r="H294" s="422">
        <f>SUM(H295:H296)</f>
        <v>4997424.9000000004</v>
      </c>
      <c r="I294" s="595">
        <f>SUM(I295:I296)</f>
        <v>5651338.9100000001</v>
      </c>
      <c r="J294" s="815"/>
      <c r="K294" s="808"/>
      <c r="L294" s="826">
        <f>SUM(L295:L296)</f>
        <v>0</v>
      </c>
      <c r="M294" s="808"/>
      <c r="N294" s="826">
        <f>SUM(N295:N296)</f>
        <v>0</v>
      </c>
      <c r="O294" s="827">
        <f>SUM(O295:O296)</f>
        <v>0</v>
      </c>
      <c r="P294" s="638">
        <f t="shared" si="185"/>
        <v>0</v>
      </c>
      <c r="Q294" s="512">
        <f t="shared" si="186"/>
        <v>0</v>
      </c>
      <c r="R294" s="637">
        <f t="shared" si="168"/>
        <v>0</v>
      </c>
      <c r="S294" s="647"/>
      <c r="T294" s="521"/>
      <c r="U294" s="521">
        <f>SUM(U295:U296)</f>
        <v>0</v>
      </c>
      <c r="V294" s="521"/>
      <c r="W294" s="521">
        <f>SUM(W295:W296)</f>
        <v>0</v>
      </c>
      <c r="X294" s="671">
        <f>SUM(X295:X296)</f>
        <v>0</v>
      </c>
      <c r="Y294" s="647"/>
      <c r="Z294" s="520"/>
      <c r="AA294" s="520">
        <f>SUM(AA295:AA296)</f>
        <v>653913.68999999994</v>
      </c>
      <c r="AB294" s="520"/>
      <c r="AC294" s="520">
        <f>SUM(AC295:AC296)</f>
        <v>4997424.9000000004</v>
      </c>
      <c r="AD294" s="673">
        <f>SUM(AD295:AD296)</f>
        <v>5651338.5899999999</v>
      </c>
      <c r="AE294" s="740">
        <f t="shared" si="184"/>
        <v>0</v>
      </c>
      <c r="AF294" s="749"/>
      <c r="AG294" s="749">
        <f>SUM(AG295:AG296)</f>
        <v>0</v>
      </c>
      <c r="AH294" s="749"/>
      <c r="AI294" s="749">
        <f>SUM(AI295:AI296)</f>
        <v>0</v>
      </c>
      <c r="AJ294" s="750">
        <f>SUM(AJ295:AJ296)</f>
        <v>0</v>
      </c>
    </row>
    <row r="295" spans="1:60" s="494" customFormat="1" ht="21.75" customHeight="1" x14ac:dyDescent="0.25">
      <c r="A295" s="959" t="s">
        <v>860</v>
      </c>
      <c r="B295" s="444" t="s">
        <v>405</v>
      </c>
      <c r="C295" s="569" t="s">
        <v>31</v>
      </c>
      <c r="D295" s="585">
        <v>1</v>
      </c>
      <c r="E295" s="466">
        <v>239562.32</v>
      </c>
      <c r="F295" s="466">
        <f>E295*D295</f>
        <v>239562.32</v>
      </c>
      <c r="G295" s="466">
        <v>1951576.9000000001</v>
      </c>
      <c r="H295" s="466">
        <f>G295*D295</f>
        <v>1951576.9000000001</v>
      </c>
      <c r="I295" s="587">
        <f>H295+F295</f>
        <v>2191139.2200000002</v>
      </c>
      <c r="J295" s="798"/>
      <c r="K295" s="799">
        <v>239562.32</v>
      </c>
      <c r="L295" s="800">
        <f>K295*J295</f>
        <v>0</v>
      </c>
      <c r="M295" s="799">
        <v>1951576.9000000001</v>
      </c>
      <c r="N295" s="800">
        <f>M295*J295</f>
        <v>0</v>
      </c>
      <c r="O295" s="804">
        <f>N295+L295</f>
        <v>0</v>
      </c>
      <c r="P295" s="638">
        <f t="shared" si="185"/>
        <v>0</v>
      </c>
      <c r="Q295" s="512">
        <f t="shared" si="186"/>
        <v>0</v>
      </c>
      <c r="R295" s="637">
        <f t="shared" si="168"/>
        <v>0</v>
      </c>
      <c r="S295" s="638"/>
      <c r="T295" s="519">
        <v>239562.32</v>
      </c>
      <c r="U295" s="519">
        <f>T295*S295</f>
        <v>0</v>
      </c>
      <c r="V295" s="519">
        <v>1951576.9000000001</v>
      </c>
      <c r="W295" s="519">
        <f>V295*S295</f>
        <v>0</v>
      </c>
      <c r="X295" s="670">
        <f>W295+U295</f>
        <v>0</v>
      </c>
      <c r="Y295" s="638">
        <v>1</v>
      </c>
      <c r="Z295" s="911">
        <v>239562</v>
      </c>
      <c r="AA295" s="512">
        <f>Z295*Y295</f>
        <v>239562</v>
      </c>
      <c r="AB295" s="911">
        <v>1951576.9</v>
      </c>
      <c r="AC295" s="512">
        <f>AB295*Y295</f>
        <v>1951576.9</v>
      </c>
      <c r="AD295" s="668">
        <f>AC295+AA295</f>
        <v>2191138.9</v>
      </c>
      <c r="AE295" s="740">
        <f t="shared" si="184"/>
        <v>0</v>
      </c>
      <c r="AF295" s="915">
        <v>239562</v>
      </c>
      <c r="AG295" s="747">
        <f>AF295*AE295</f>
        <v>0</v>
      </c>
      <c r="AH295" s="915">
        <v>1951577</v>
      </c>
      <c r="AI295" s="747">
        <f>AH295*AE295</f>
        <v>0</v>
      </c>
      <c r="AJ295" s="748">
        <f>AI295+AG295</f>
        <v>0</v>
      </c>
    </row>
    <row r="296" spans="1:60" s="494" customFormat="1" ht="21.75" customHeight="1" x14ac:dyDescent="0.25">
      <c r="A296" s="959" t="s">
        <v>861</v>
      </c>
      <c r="B296" s="444" t="s">
        <v>406</v>
      </c>
      <c r="C296" s="569" t="s">
        <v>31</v>
      </c>
      <c r="D296" s="585">
        <v>1</v>
      </c>
      <c r="E296" s="466">
        <v>414351.69</v>
      </c>
      <c r="F296" s="466">
        <f>E296*D296</f>
        <v>414351.69</v>
      </c>
      <c r="G296" s="466">
        <v>3045848</v>
      </c>
      <c r="H296" s="466">
        <f>G296*D296</f>
        <v>3045848</v>
      </c>
      <c r="I296" s="587">
        <f>H296+F296</f>
        <v>3460199.69</v>
      </c>
      <c r="J296" s="798"/>
      <c r="K296" s="799">
        <v>414351.69</v>
      </c>
      <c r="L296" s="800">
        <f>K296*J296</f>
        <v>0</v>
      </c>
      <c r="M296" s="799">
        <v>3045848</v>
      </c>
      <c r="N296" s="800">
        <f>M296*J296</f>
        <v>0</v>
      </c>
      <c r="O296" s="804">
        <f>N296+L296</f>
        <v>0</v>
      </c>
      <c r="P296" s="638">
        <f t="shared" si="185"/>
        <v>0</v>
      </c>
      <c r="Q296" s="512">
        <f t="shared" si="186"/>
        <v>0</v>
      </c>
      <c r="R296" s="637">
        <f t="shared" si="168"/>
        <v>0</v>
      </c>
      <c r="S296" s="638"/>
      <c r="T296" s="519">
        <v>414351.69</v>
      </c>
      <c r="U296" s="519">
        <f>T296*S296</f>
        <v>0</v>
      </c>
      <c r="V296" s="519">
        <v>3045848</v>
      </c>
      <c r="W296" s="519">
        <f>V296*S296</f>
        <v>0</v>
      </c>
      <c r="X296" s="670">
        <f>W296+U296</f>
        <v>0</v>
      </c>
      <c r="Y296" s="638">
        <v>1</v>
      </c>
      <c r="Z296" s="911">
        <v>414351.69</v>
      </c>
      <c r="AA296" s="512">
        <f>Z296*Y296</f>
        <v>414351.69</v>
      </c>
      <c r="AB296" s="512">
        <v>3045848</v>
      </c>
      <c r="AC296" s="512">
        <f>AB296*Y296</f>
        <v>3045848</v>
      </c>
      <c r="AD296" s="668">
        <f>AC296+AA296</f>
        <v>3460199.69</v>
      </c>
      <c r="AE296" s="740">
        <f t="shared" si="184"/>
        <v>0</v>
      </c>
      <c r="AF296" s="915">
        <v>414352</v>
      </c>
      <c r="AG296" s="747">
        <f>AF296*AE296</f>
        <v>0</v>
      </c>
      <c r="AH296" s="747">
        <v>3045848</v>
      </c>
      <c r="AI296" s="747">
        <f>AH296*AE296</f>
        <v>0</v>
      </c>
      <c r="AJ296" s="748">
        <f>AI296+AG296</f>
        <v>0</v>
      </c>
    </row>
    <row r="297" spans="1:60" ht="21.75" customHeight="1" x14ac:dyDescent="0.25">
      <c r="A297" s="964" t="s">
        <v>862</v>
      </c>
      <c r="B297" s="433" t="s">
        <v>407</v>
      </c>
      <c r="C297" s="567"/>
      <c r="D297" s="591"/>
      <c r="E297" s="469"/>
      <c r="F297" s="469">
        <f>SUM(F298:F302)</f>
        <v>940253</v>
      </c>
      <c r="G297" s="469"/>
      <c r="H297" s="469">
        <f>SUM(H298:H302)</f>
        <v>4679140.0500000007</v>
      </c>
      <c r="I297" s="590">
        <f>SUM(I298:I302)</f>
        <v>5619393.0500000007</v>
      </c>
      <c r="J297" s="815"/>
      <c r="K297" s="816"/>
      <c r="L297" s="817">
        <f>SUM(L298:L302)</f>
        <v>0</v>
      </c>
      <c r="M297" s="816"/>
      <c r="N297" s="817">
        <f>SUM(N298:N302)</f>
        <v>0</v>
      </c>
      <c r="O297" s="810">
        <f>SUM(O298:O302)</f>
        <v>0</v>
      </c>
      <c r="P297" s="638">
        <f t="shared" si="185"/>
        <v>0</v>
      </c>
      <c r="Q297" s="512">
        <f t="shared" si="186"/>
        <v>0</v>
      </c>
      <c r="R297" s="637">
        <f t="shared" si="168"/>
        <v>0</v>
      </c>
      <c r="S297" s="647"/>
      <c r="T297" s="522"/>
      <c r="U297" s="522">
        <f>SUM(U298:U302)</f>
        <v>0</v>
      </c>
      <c r="V297" s="522"/>
      <c r="W297" s="522">
        <f>SUM(W298:W302)</f>
        <v>0</v>
      </c>
      <c r="X297" s="671">
        <f>SUM(X298:X302)</f>
        <v>0</v>
      </c>
      <c r="Y297" s="647"/>
      <c r="Z297" s="523"/>
      <c r="AA297" s="523">
        <f>SUM(AA298:AA302)</f>
        <v>337980</v>
      </c>
      <c r="AB297" s="523"/>
      <c r="AC297" s="523">
        <f>SUM(AC298:AC302)</f>
        <v>1736492.94</v>
      </c>
      <c r="AD297" s="673">
        <f>SUM(AD298:AD302)</f>
        <v>2074472.94</v>
      </c>
      <c r="AE297" s="740">
        <f t="shared" si="184"/>
        <v>0</v>
      </c>
      <c r="AF297" s="753"/>
      <c r="AG297" s="753">
        <f>SUM(AG298:AG302)</f>
        <v>602273</v>
      </c>
      <c r="AH297" s="753"/>
      <c r="AI297" s="753">
        <f>SUM(AI298:AI302)</f>
        <v>2942647.11</v>
      </c>
      <c r="AJ297" s="750">
        <f>SUM(AJ298:AJ302)</f>
        <v>3544920.11</v>
      </c>
    </row>
    <row r="298" spans="1:60" s="403" customFormat="1" ht="26.45" customHeight="1" x14ac:dyDescent="0.25">
      <c r="A298" s="965" t="s">
        <v>863</v>
      </c>
      <c r="B298" s="435" t="s">
        <v>408</v>
      </c>
      <c r="C298" s="569" t="s">
        <v>31</v>
      </c>
      <c r="D298" s="585">
        <v>3</v>
      </c>
      <c r="E298" s="466">
        <v>34934</v>
      </c>
      <c r="F298" s="466">
        <f>E298*D298</f>
        <v>104802</v>
      </c>
      <c r="G298" s="466">
        <v>78869.7</v>
      </c>
      <c r="H298" s="466">
        <f>G298*D298</f>
        <v>236609.09999999998</v>
      </c>
      <c r="I298" s="587">
        <f>H298+F298</f>
        <v>341411.1</v>
      </c>
      <c r="J298" s="798"/>
      <c r="K298" s="799">
        <v>34934</v>
      </c>
      <c r="L298" s="800">
        <f>K298*J298</f>
        <v>0</v>
      </c>
      <c r="M298" s="799">
        <v>78869.7</v>
      </c>
      <c r="N298" s="800">
        <f>M298*J298</f>
        <v>0</v>
      </c>
      <c r="O298" s="804">
        <f>N298+L298</f>
        <v>0</v>
      </c>
      <c r="P298" s="638">
        <f t="shared" si="185"/>
        <v>0</v>
      </c>
      <c r="Q298" s="512">
        <f t="shared" si="186"/>
        <v>0</v>
      </c>
      <c r="R298" s="637">
        <f t="shared" si="168"/>
        <v>0</v>
      </c>
      <c r="S298" s="638"/>
      <c r="T298" s="519">
        <v>34934</v>
      </c>
      <c r="U298" s="519">
        <f>T298*S298</f>
        <v>0</v>
      </c>
      <c r="V298" s="519">
        <v>78869.7</v>
      </c>
      <c r="W298" s="519">
        <f>V298*S298</f>
        <v>0</v>
      </c>
      <c r="X298" s="670">
        <f>W298+U298</f>
        <v>0</v>
      </c>
      <c r="Y298" s="638"/>
      <c r="Z298" s="512">
        <v>34934</v>
      </c>
      <c r="AA298" s="512">
        <f>Z298*Y298</f>
        <v>0</v>
      </c>
      <c r="AB298" s="512">
        <v>78869.7</v>
      </c>
      <c r="AC298" s="512">
        <f>AB298*Y298</f>
        <v>0</v>
      </c>
      <c r="AD298" s="668">
        <f>AC298+AA298</f>
        <v>0</v>
      </c>
      <c r="AE298" s="740">
        <f t="shared" si="184"/>
        <v>3</v>
      </c>
      <c r="AF298" s="747">
        <v>34934</v>
      </c>
      <c r="AG298" s="747">
        <f>AF298*AE298</f>
        <v>104802</v>
      </c>
      <c r="AH298" s="747">
        <v>78869.7</v>
      </c>
      <c r="AI298" s="747">
        <f>AH298*AE298</f>
        <v>236609.09999999998</v>
      </c>
      <c r="AJ298" s="748">
        <f>AI298+AG298</f>
        <v>341411.1</v>
      </c>
    </row>
    <row r="299" spans="1:60" s="403" customFormat="1" ht="26.45" customHeight="1" x14ac:dyDescent="0.25">
      <c r="A299" s="965" t="s">
        <v>864</v>
      </c>
      <c r="B299" s="435" t="s">
        <v>409</v>
      </c>
      <c r="C299" s="569" t="s">
        <v>31</v>
      </c>
      <c r="D299" s="585">
        <v>1</v>
      </c>
      <c r="E299" s="466">
        <v>29801</v>
      </c>
      <c r="F299" s="466">
        <f>E299*D299</f>
        <v>29801</v>
      </c>
      <c r="G299" s="466">
        <v>63095.759999999995</v>
      </c>
      <c r="H299" s="466">
        <f>G299*D299</f>
        <v>63095.759999999995</v>
      </c>
      <c r="I299" s="587">
        <f>H299+F299</f>
        <v>92896.76</v>
      </c>
      <c r="J299" s="798"/>
      <c r="K299" s="799">
        <v>29801</v>
      </c>
      <c r="L299" s="800">
        <f>K299*J299</f>
        <v>0</v>
      </c>
      <c r="M299" s="799">
        <v>63095.759999999995</v>
      </c>
      <c r="N299" s="800">
        <f>M299*J299</f>
        <v>0</v>
      </c>
      <c r="O299" s="804">
        <f>N299+L299</f>
        <v>0</v>
      </c>
      <c r="P299" s="638">
        <f t="shared" si="185"/>
        <v>0</v>
      </c>
      <c r="Q299" s="512">
        <f t="shared" si="186"/>
        <v>0</v>
      </c>
      <c r="R299" s="637">
        <f t="shared" si="168"/>
        <v>0</v>
      </c>
      <c r="S299" s="638"/>
      <c r="T299" s="519">
        <v>29801</v>
      </c>
      <c r="U299" s="519">
        <f>T299*S299</f>
        <v>0</v>
      </c>
      <c r="V299" s="519">
        <v>63095.759999999995</v>
      </c>
      <c r="W299" s="519">
        <f>V299*S299</f>
        <v>0</v>
      </c>
      <c r="X299" s="670">
        <f>W299+U299</f>
        <v>0</v>
      </c>
      <c r="Y299" s="638"/>
      <c r="Z299" s="512">
        <v>29801</v>
      </c>
      <c r="AA299" s="512">
        <f>Z299*Y299</f>
        <v>0</v>
      </c>
      <c r="AB299" s="512">
        <v>63095.759999999995</v>
      </c>
      <c r="AC299" s="512">
        <f>AB299*Y299</f>
        <v>0</v>
      </c>
      <c r="AD299" s="668">
        <f>AC299+AA299</f>
        <v>0</v>
      </c>
      <c r="AE299" s="740">
        <f t="shared" si="184"/>
        <v>1</v>
      </c>
      <c r="AF299" s="747">
        <v>29801</v>
      </c>
      <c r="AG299" s="747">
        <f>AF299*AE299</f>
        <v>29801</v>
      </c>
      <c r="AH299" s="747">
        <v>63095.759999999995</v>
      </c>
      <c r="AI299" s="747">
        <f>AH299*AE299</f>
        <v>63095.759999999995</v>
      </c>
      <c r="AJ299" s="748">
        <f>AI299+AG299</f>
        <v>92896.76</v>
      </c>
    </row>
    <row r="300" spans="1:60" s="403" customFormat="1" ht="21.75" customHeight="1" x14ac:dyDescent="0.25">
      <c r="A300" s="965" t="s">
        <v>865</v>
      </c>
      <c r="B300" s="435" t="s">
        <v>410</v>
      </c>
      <c r="C300" s="569" t="s">
        <v>31</v>
      </c>
      <c r="D300" s="585">
        <v>1</v>
      </c>
      <c r="E300" s="466">
        <v>337980</v>
      </c>
      <c r="F300" s="466">
        <f>E300*D300</f>
        <v>337980</v>
      </c>
      <c r="G300" s="466">
        <v>1736492.9400000002</v>
      </c>
      <c r="H300" s="466">
        <f>G300*D300</f>
        <v>1736492.9400000002</v>
      </c>
      <c r="I300" s="587">
        <f>H300+F300</f>
        <v>2074472.9400000002</v>
      </c>
      <c r="J300" s="798"/>
      <c r="K300" s="799">
        <v>337980</v>
      </c>
      <c r="L300" s="800">
        <f>K300*J300</f>
        <v>0</v>
      </c>
      <c r="M300" s="799">
        <v>1736492.9400000002</v>
      </c>
      <c r="N300" s="800">
        <f>M300*J300</f>
        <v>0</v>
      </c>
      <c r="O300" s="804">
        <f>N300+L300</f>
        <v>0</v>
      </c>
      <c r="P300" s="638">
        <f t="shared" si="185"/>
        <v>0</v>
      </c>
      <c r="Q300" s="512">
        <f t="shared" si="186"/>
        <v>0</v>
      </c>
      <c r="R300" s="637">
        <f t="shared" si="168"/>
        <v>0</v>
      </c>
      <c r="S300" s="638"/>
      <c r="T300" s="519">
        <v>337980</v>
      </c>
      <c r="U300" s="519">
        <f>T300*S300</f>
        <v>0</v>
      </c>
      <c r="V300" s="519">
        <v>1736492.9400000002</v>
      </c>
      <c r="W300" s="519">
        <f>V300*S300</f>
        <v>0</v>
      </c>
      <c r="X300" s="670">
        <f>W300+U300</f>
        <v>0</v>
      </c>
      <c r="Y300" s="638">
        <v>1</v>
      </c>
      <c r="Z300" s="512">
        <v>337980</v>
      </c>
      <c r="AA300" s="512">
        <f>Z300*Y300</f>
        <v>337980</v>
      </c>
      <c r="AB300" s="911">
        <v>1736492.94</v>
      </c>
      <c r="AC300" s="512">
        <f>AB300*Y300</f>
        <v>1736492.94</v>
      </c>
      <c r="AD300" s="668">
        <f>AC300+AA300</f>
        <v>2074472.94</v>
      </c>
      <c r="AE300" s="740">
        <f t="shared" si="184"/>
        <v>0</v>
      </c>
      <c r="AF300" s="747">
        <v>337980</v>
      </c>
      <c r="AG300" s="747">
        <f>AF300*AE300</f>
        <v>0</v>
      </c>
      <c r="AH300" s="915">
        <v>1736493</v>
      </c>
      <c r="AI300" s="747">
        <f>AH300*AE300</f>
        <v>0</v>
      </c>
      <c r="AJ300" s="748">
        <f>AI300+AG300</f>
        <v>0</v>
      </c>
      <c r="AK300" s="405"/>
    </row>
    <row r="301" spans="1:60" s="403" customFormat="1" ht="15.6" customHeight="1" x14ac:dyDescent="0.25">
      <c r="A301" s="965" t="s">
        <v>866</v>
      </c>
      <c r="B301" s="435" t="s">
        <v>411</v>
      </c>
      <c r="C301" s="569" t="s">
        <v>31</v>
      </c>
      <c r="D301" s="585">
        <v>2</v>
      </c>
      <c r="E301" s="466">
        <v>66810</v>
      </c>
      <c r="F301" s="466">
        <f>E301*D301</f>
        <v>133620</v>
      </c>
      <c r="G301" s="466">
        <v>304200</v>
      </c>
      <c r="H301" s="466">
        <f>G301*D301</f>
        <v>608400</v>
      </c>
      <c r="I301" s="587">
        <f>H301+F301</f>
        <v>742020</v>
      </c>
      <c r="J301" s="798"/>
      <c r="K301" s="799">
        <v>66810</v>
      </c>
      <c r="L301" s="800">
        <f>K301*J301</f>
        <v>0</v>
      </c>
      <c r="M301" s="799">
        <v>304200</v>
      </c>
      <c r="N301" s="800">
        <f>M301*J301</f>
        <v>0</v>
      </c>
      <c r="O301" s="804">
        <f>N301+L301</f>
        <v>0</v>
      </c>
      <c r="P301" s="638">
        <f t="shared" si="185"/>
        <v>0</v>
      </c>
      <c r="Q301" s="512">
        <f t="shared" si="186"/>
        <v>0</v>
      </c>
      <c r="R301" s="637">
        <f t="shared" si="168"/>
        <v>0</v>
      </c>
      <c r="S301" s="638"/>
      <c r="T301" s="519">
        <v>66810</v>
      </c>
      <c r="U301" s="519">
        <f>T301*S301</f>
        <v>0</v>
      </c>
      <c r="V301" s="519">
        <v>304200</v>
      </c>
      <c r="W301" s="519">
        <f>V301*S301</f>
        <v>0</v>
      </c>
      <c r="X301" s="670">
        <f>W301+U301</f>
        <v>0</v>
      </c>
      <c r="Y301" s="638"/>
      <c r="Z301" s="512">
        <v>66810</v>
      </c>
      <c r="AA301" s="512">
        <f>Z301*Y301</f>
        <v>0</v>
      </c>
      <c r="AB301" s="512">
        <v>304200</v>
      </c>
      <c r="AC301" s="512">
        <f>AB301*Y301</f>
        <v>0</v>
      </c>
      <c r="AD301" s="668">
        <f>AC301+AA301</f>
        <v>0</v>
      </c>
      <c r="AE301" s="740">
        <f t="shared" si="184"/>
        <v>2</v>
      </c>
      <c r="AF301" s="747">
        <v>66810</v>
      </c>
      <c r="AG301" s="747">
        <f>AF301*AE301</f>
        <v>133620</v>
      </c>
      <c r="AH301" s="747">
        <v>304200</v>
      </c>
      <c r="AI301" s="747">
        <f>AH301*AE301</f>
        <v>608400</v>
      </c>
      <c r="AJ301" s="748">
        <f>AI301+AG301</f>
        <v>742020</v>
      </c>
    </row>
    <row r="302" spans="1:60" s="405" customFormat="1" ht="15.6" customHeight="1" x14ac:dyDescent="0.25">
      <c r="A302" s="965" t="s">
        <v>867</v>
      </c>
      <c r="B302" s="435" t="s">
        <v>412</v>
      </c>
      <c r="C302" s="569" t="s">
        <v>31</v>
      </c>
      <c r="D302" s="585">
        <v>5</v>
      </c>
      <c r="E302" s="466">
        <v>66810</v>
      </c>
      <c r="F302" s="466">
        <f>E302*D302</f>
        <v>334050</v>
      </c>
      <c r="G302" s="466">
        <v>406908.45</v>
      </c>
      <c r="H302" s="466">
        <f>G302*D302</f>
        <v>2034542.25</v>
      </c>
      <c r="I302" s="587">
        <f>H302+F302</f>
        <v>2368592.25</v>
      </c>
      <c r="J302" s="798"/>
      <c r="K302" s="799">
        <v>66810</v>
      </c>
      <c r="L302" s="800">
        <f>K302*J302</f>
        <v>0</v>
      </c>
      <c r="M302" s="799">
        <v>406908.45</v>
      </c>
      <c r="N302" s="800">
        <f>M302*J302</f>
        <v>0</v>
      </c>
      <c r="O302" s="804">
        <f>N302+L302</f>
        <v>0</v>
      </c>
      <c r="P302" s="638">
        <f t="shared" si="185"/>
        <v>0</v>
      </c>
      <c r="Q302" s="512">
        <f t="shared" si="186"/>
        <v>0</v>
      </c>
      <c r="R302" s="637">
        <f t="shared" si="168"/>
        <v>0</v>
      </c>
      <c r="S302" s="638"/>
      <c r="T302" s="512">
        <v>66810</v>
      </c>
      <c r="U302" s="512">
        <f>T302*S302</f>
        <v>0</v>
      </c>
      <c r="V302" s="512">
        <v>406908.45</v>
      </c>
      <c r="W302" s="512">
        <f>V302*S302</f>
        <v>0</v>
      </c>
      <c r="X302" s="668">
        <f>W302+U302</f>
        <v>0</v>
      </c>
      <c r="Y302" s="638"/>
      <c r="Z302" s="512">
        <v>66810</v>
      </c>
      <c r="AA302" s="512">
        <f>Z302*Y302</f>
        <v>0</v>
      </c>
      <c r="AB302" s="512">
        <v>406908.45</v>
      </c>
      <c r="AC302" s="512">
        <f>AB302*Y302</f>
        <v>0</v>
      </c>
      <c r="AD302" s="668">
        <f>AC302+AA302</f>
        <v>0</v>
      </c>
      <c r="AE302" s="740">
        <f t="shared" si="184"/>
        <v>5</v>
      </c>
      <c r="AF302" s="743">
        <v>66810</v>
      </c>
      <c r="AG302" s="743">
        <f>AF302*AE302</f>
        <v>334050</v>
      </c>
      <c r="AH302" s="743">
        <v>406908.45</v>
      </c>
      <c r="AI302" s="743">
        <f>AH302*AE302</f>
        <v>2034542.25</v>
      </c>
      <c r="AJ302" s="744">
        <f>AI302+AG302</f>
        <v>2368592.25</v>
      </c>
      <c r="AK302" s="403"/>
      <c r="AL302" s="403"/>
      <c r="AM302" s="403"/>
      <c r="AN302" s="403"/>
      <c r="AO302" s="403"/>
      <c r="AP302" s="403"/>
      <c r="AQ302" s="403"/>
      <c r="AR302" s="403"/>
      <c r="AS302" s="403"/>
      <c r="AT302" s="403"/>
      <c r="AU302" s="403"/>
      <c r="AV302" s="403"/>
      <c r="AW302" s="403"/>
      <c r="AX302" s="403"/>
      <c r="AY302" s="403"/>
      <c r="AZ302" s="403"/>
      <c r="BA302" s="403"/>
      <c r="BB302" s="403"/>
      <c r="BC302" s="403"/>
      <c r="BD302" s="403"/>
      <c r="BE302" s="403"/>
      <c r="BF302" s="403"/>
      <c r="BG302" s="403"/>
      <c r="BH302" s="403"/>
    </row>
    <row r="303" spans="1:60" s="403" customFormat="1" ht="17.45" customHeight="1" x14ac:dyDescent="0.25">
      <c r="A303" s="964" t="s">
        <v>868</v>
      </c>
      <c r="B303" s="433" t="s">
        <v>413</v>
      </c>
      <c r="C303" s="567"/>
      <c r="D303" s="594"/>
      <c r="E303" s="422"/>
      <c r="F303" s="422">
        <f>SUM(F304:F308)</f>
        <v>491643</v>
      </c>
      <c r="G303" s="422"/>
      <c r="H303" s="422">
        <f>SUM(H304:H308)</f>
        <v>693238</v>
      </c>
      <c r="I303" s="595">
        <f>SUM(I304:I308)</f>
        <v>1184881</v>
      </c>
      <c r="J303" s="815"/>
      <c r="K303" s="808"/>
      <c r="L303" s="826">
        <f>SUM(L304:L308)</f>
        <v>0</v>
      </c>
      <c r="M303" s="808"/>
      <c r="N303" s="826">
        <f>SUM(N304:N308)</f>
        <v>0</v>
      </c>
      <c r="O303" s="827">
        <f>SUM(O304:O308)</f>
        <v>0</v>
      </c>
      <c r="P303" s="638">
        <f t="shared" si="185"/>
        <v>0</v>
      </c>
      <c r="Q303" s="512">
        <f t="shared" si="186"/>
        <v>0</v>
      </c>
      <c r="R303" s="637">
        <f t="shared" si="168"/>
        <v>0</v>
      </c>
      <c r="S303" s="647"/>
      <c r="T303" s="521"/>
      <c r="U303" s="521">
        <f>SUM(U304:U308)</f>
        <v>0</v>
      </c>
      <c r="V303" s="521"/>
      <c r="W303" s="521">
        <f>SUM(W304:W308)</f>
        <v>0</v>
      </c>
      <c r="X303" s="671">
        <f>SUM(X304:X308)</f>
        <v>0</v>
      </c>
      <c r="Y303" s="647"/>
      <c r="Z303" s="520"/>
      <c r="AA303" s="520">
        <f>SUM(AA304:AA308)</f>
        <v>0</v>
      </c>
      <c r="AB303" s="520"/>
      <c r="AC303" s="520">
        <f>SUM(AC304:AC308)</f>
        <v>0</v>
      </c>
      <c r="AD303" s="673">
        <f>SUM(AD304:AD308)</f>
        <v>0</v>
      </c>
      <c r="AE303" s="740">
        <f t="shared" si="184"/>
        <v>0</v>
      </c>
      <c r="AF303" s="749"/>
      <c r="AG303" s="749">
        <f>SUM(AG304:AG308)</f>
        <v>491643</v>
      </c>
      <c r="AH303" s="749"/>
      <c r="AI303" s="749">
        <f>SUM(AI304:AI308)</f>
        <v>693238</v>
      </c>
      <c r="AJ303" s="750">
        <f>SUM(AJ304:AJ308)</f>
        <v>1184881</v>
      </c>
    </row>
    <row r="304" spans="1:60" s="403" customFormat="1" ht="26.45" customHeight="1" x14ac:dyDescent="0.25">
      <c r="A304" s="965" t="s">
        <v>869</v>
      </c>
      <c r="B304" s="435" t="s">
        <v>414</v>
      </c>
      <c r="C304" s="569" t="s">
        <v>31</v>
      </c>
      <c r="D304" s="585">
        <v>7</v>
      </c>
      <c r="E304" s="419">
        <v>8646</v>
      </c>
      <c r="F304" s="419">
        <f>E304*D304</f>
        <v>60522</v>
      </c>
      <c r="G304" s="419">
        <v>22464</v>
      </c>
      <c r="H304" s="419">
        <f>G304*D304</f>
        <v>157248</v>
      </c>
      <c r="I304" s="586">
        <f>H304+F304</f>
        <v>217770</v>
      </c>
      <c r="J304" s="798"/>
      <c r="K304" s="799">
        <v>8646</v>
      </c>
      <c r="L304" s="806">
        <f>K304*J304</f>
        <v>0</v>
      </c>
      <c r="M304" s="799">
        <v>22464</v>
      </c>
      <c r="N304" s="806">
        <f>M304*J304</f>
        <v>0</v>
      </c>
      <c r="O304" s="801">
        <f>N304+L304</f>
        <v>0</v>
      </c>
      <c r="P304" s="638">
        <f t="shared" si="185"/>
        <v>0</v>
      </c>
      <c r="Q304" s="512">
        <f t="shared" si="186"/>
        <v>0</v>
      </c>
      <c r="R304" s="637">
        <f t="shared" si="168"/>
        <v>0</v>
      </c>
      <c r="S304" s="638"/>
      <c r="T304" s="519">
        <v>8646</v>
      </c>
      <c r="U304" s="519">
        <f>T304*S304</f>
        <v>0</v>
      </c>
      <c r="V304" s="519">
        <v>22464</v>
      </c>
      <c r="W304" s="519">
        <f>V304*S304</f>
        <v>0</v>
      </c>
      <c r="X304" s="670">
        <f>W304+U304</f>
        <v>0</v>
      </c>
      <c r="Y304" s="638"/>
      <c r="Z304" s="512">
        <v>8646</v>
      </c>
      <c r="AA304" s="512">
        <f>Z304*Y304</f>
        <v>0</v>
      </c>
      <c r="AB304" s="512">
        <v>22464</v>
      </c>
      <c r="AC304" s="512">
        <f>AB304*Y304</f>
        <v>0</v>
      </c>
      <c r="AD304" s="668">
        <f>AC304+AA304</f>
        <v>0</v>
      </c>
      <c r="AE304" s="740">
        <f t="shared" si="184"/>
        <v>7</v>
      </c>
      <c r="AF304" s="747">
        <v>8646</v>
      </c>
      <c r="AG304" s="747">
        <f>AF304*AE304</f>
        <v>60522</v>
      </c>
      <c r="AH304" s="747">
        <v>22464</v>
      </c>
      <c r="AI304" s="747">
        <f>AH304*AE304</f>
        <v>157248</v>
      </c>
      <c r="AJ304" s="748">
        <f>AI304+AG304</f>
        <v>217770</v>
      </c>
    </row>
    <row r="305" spans="1:36" s="403" customFormat="1" ht="15.6" customHeight="1" x14ac:dyDescent="0.25">
      <c r="A305" s="965" t="s">
        <v>870</v>
      </c>
      <c r="B305" s="435" t="s">
        <v>415</v>
      </c>
      <c r="C305" s="569" t="s">
        <v>33</v>
      </c>
      <c r="D305" s="585">
        <v>0.5</v>
      </c>
      <c r="E305" s="419">
        <v>39300</v>
      </c>
      <c r="F305" s="419">
        <f>E305*D305</f>
        <v>19650</v>
      </c>
      <c r="G305" s="419">
        <v>87100</v>
      </c>
      <c r="H305" s="419">
        <f>G305*D305</f>
        <v>43550</v>
      </c>
      <c r="I305" s="586">
        <f>H305+F305</f>
        <v>63200</v>
      </c>
      <c r="J305" s="798"/>
      <c r="K305" s="799">
        <v>39300</v>
      </c>
      <c r="L305" s="806">
        <f>K305*J305</f>
        <v>0</v>
      </c>
      <c r="M305" s="799">
        <v>87100</v>
      </c>
      <c r="N305" s="806">
        <f>M305*J305</f>
        <v>0</v>
      </c>
      <c r="O305" s="801">
        <f>N305+L305</f>
        <v>0</v>
      </c>
      <c r="P305" s="638">
        <f t="shared" si="185"/>
        <v>0</v>
      </c>
      <c r="Q305" s="512">
        <f t="shared" si="186"/>
        <v>0</v>
      </c>
      <c r="R305" s="637">
        <f t="shared" si="168"/>
        <v>0</v>
      </c>
      <c r="S305" s="638"/>
      <c r="T305" s="519">
        <v>39300</v>
      </c>
      <c r="U305" s="519">
        <f>T305*S305</f>
        <v>0</v>
      </c>
      <c r="V305" s="519">
        <v>87100</v>
      </c>
      <c r="W305" s="519">
        <f>V305*S305</f>
        <v>0</v>
      </c>
      <c r="X305" s="670">
        <f>W305+U305</f>
        <v>0</v>
      </c>
      <c r="Y305" s="638"/>
      <c r="Z305" s="512">
        <v>39300</v>
      </c>
      <c r="AA305" s="512">
        <f>Z305*Y305</f>
        <v>0</v>
      </c>
      <c r="AB305" s="512">
        <v>87100</v>
      </c>
      <c r="AC305" s="512">
        <f>AB305*Y305</f>
        <v>0</v>
      </c>
      <c r="AD305" s="668">
        <f>AC305+AA305</f>
        <v>0</v>
      </c>
      <c r="AE305" s="740">
        <f t="shared" si="184"/>
        <v>0.5</v>
      </c>
      <c r="AF305" s="747">
        <v>39300</v>
      </c>
      <c r="AG305" s="747">
        <f>AF305*AE305</f>
        <v>19650</v>
      </c>
      <c r="AH305" s="747">
        <v>87100</v>
      </c>
      <c r="AI305" s="747">
        <f>AH305*AE305</f>
        <v>43550</v>
      </c>
      <c r="AJ305" s="748">
        <f>AI305+AG305</f>
        <v>63200</v>
      </c>
    </row>
    <row r="306" spans="1:36" s="403" customFormat="1" ht="15.6" customHeight="1" x14ac:dyDescent="0.25">
      <c r="A306" s="965" t="s">
        <v>871</v>
      </c>
      <c r="B306" s="435" t="s">
        <v>416</v>
      </c>
      <c r="C306" s="569" t="s">
        <v>33</v>
      </c>
      <c r="D306" s="585">
        <v>0.2</v>
      </c>
      <c r="E306" s="419">
        <v>39300</v>
      </c>
      <c r="F306" s="419">
        <f>E306*D306</f>
        <v>7860</v>
      </c>
      <c r="G306" s="419">
        <v>87100</v>
      </c>
      <c r="H306" s="419">
        <f>G306*D306</f>
        <v>17420</v>
      </c>
      <c r="I306" s="586">
        <f>H306+F306</f>
        <v>25280</v>
      </c>
      <c r="J306" s="798"/>
      <c r="K306" s="799">
        <v>39300</v>
      </c>
      <c r="L306" s="806">
        <f>K306*J306</f>
        <v>0</v>
      </c>
      <c r="M306" s="799">
        <v>87100</v>
      </c>
      <c r="N306" s="806">
        <f>M306*J306</f>
        <v>0</v>
      </c>
      <c r="O306" s="801">
        <f>N306+L306</f>
        <v>0</v>
      </c>
      <c r="P306" s="638">
        <f t="shared" si="185"/>
        <v>0</v>
      </c>
      <c r="Q306" s="512">
        <f t="shared" si="186"/>
        <v>0</v>
      </c>
      <c r="R306" s="637">
        <f t="shared" si="168"/>
        <v>0</v>
      </c>
      <c r="S306" s="638"/>
      <c r="T306" s="519">
        <v>39300</v>
      </c>
      <c r="U306" s="519">
        <f>T306*S306</f>
        <v>0</v>
      </c>
      <c r="V306" s="519">
        <v>87100</v>
      </c>
      <c r="W306" s="519">
        <f>V306*S306</f>
        <v>0</v>
      </c>
      <c r="X306" s="670">
        <f>W306+U306</f>
        <v>0</v>
      </c>
      <c r="Y306" s="638"/>
      <c r="Z306" s="512">
        <v>39300</v>
      </c>
      <c r="AA306" s="512">
        <f>Z306*Y306</f>
        <v>0</v>
      </c>
      <c r="AB306" s="512">
        <v>87100</v>
      </c>
      <c r="AC306" s="512">
        <f>AB306*Y306</f>
        <v>0</v>
      </c>
      <c r="AD306" s="668">
        <f>AC306+AA306</f>
        <v>0</v>
      </c>
      <c r="AE306" s="740">
        <f t="shared" si="184"/>
        <v>0.2</v>
      </c>
      <c r="AF306" s="747">
        <v>39300</v>
      </c>
      <c r="AG306" s="747">
        <f>AF306*AE306</f>
        <v>7860</v>
      </c>
      <c r="AH306" s="747">
        <v>87100</v>
      </c>
      <c r="AI306" s="747">
        <f>AH306*AE306</f>
        <v>17420</v>
      </c>
      <c r="AJ306" s="748">
        <f>AI306+AG306</f>
        <v>25280</v>
      </c>
    </row>
    <row r="307" spans="1:36" s="403" customFormat="1" ht="26.45" customHeight="1" x14ac:dyDescent="0.25">
      <c r="A307" s="965" t="s">
        <v>872</v>
      </c>
      <c r="B307" s="435" t="s">
        <v>417</v>
      </c>
      <c r="C307" s="569" t="s">
        <v>171</v>
      </c>
      <c r="D307" s="585">
        <v>22</v>
      </c>
      <c r="E307" s="419">
        <v>10218</v>
      </c>
      <c r="F307" s="419">
        <f>E307*D307</f>
        <v>224796</v>
      </c>
      <c r="G307" s="419">
        <v>5460</v>
      </c>
      <c r="H307" s="419">
        <f>G307*D307</f>
        <v>120120</v>
      </c>
      <c r="I307" s="586">
        <f>H307+F307</f>
        <v>344916</v>
      </c>
      <c r="J307" s="798"/>
      <c r="K307" s="799">
        <v>10218</v>
      </c>
      <c r="L307" s="806">
        <f>K307*J307</f>
        <v>0</v>
      </c>
      <c r="M307" s="799">
        <v>5460</v>
      </c>
      <c r="N307" s="806">
        <f>M307*J307</f>
        <v>0</v>
      </c>
      <c r="O307" s="801">
        <f>N307+L307</f>
        <v>0</v>
      </c>
      <c r="P307" s="638">
        <f t="shared" si="185"/>
        <v>0</v>
      </c>
      <c r="Q307" s="512">
        <f t="shared" si="186"/>
        <v>0</v>
      </c>
      <c r="R307" s="637">
        <f t="shared" si="168"/>
        <v>0</v>
      </c>
      <c r="S307" s="638"/>
      <c r="T307" s="519">
        <v>10218</v>
      </c>
      <c r="U307" s="519">
        <f>T307*S307</f>
        <v>0</v>
      </c>
      <c r="V307" s="519">
        <v>5460</v>
      </c>
      <c r="W307" s="519">
        <f>V307*S307</f>
        <v>0</v>
      </c>
      <c r="X307" s="670">
        <f>W307+U307</f>
        <v>0</v>
      </c>
      <c r="Y307" s="638"/>
      <c r="Z307" s="512">
        <v>10218</v>
      </c>
      <c r="AA307" s="512">
        <f>Z307*Y307</f>
        <v>0</v>
      </c>
      <c r="AB307" s="512">
        <v>5460</v>
      </c>
      <c r="AC307" s="512">
        <f>AB307*Y307</f>
        <v>0</v>
      </c>
      <c r="AD307" s="668">
        <f>AC307+AA307</f>
        <v>0</v>
      </c>
      <c r="AE307" s="740">
        <f t="shared" si="184"/>
        <v>22</v>
      </c>
      <c r="AF307" s="747">
        <v>10218</v>
      </c>
      <c r="AG307" s="747">
        <f>AF307*AE307</f>
        <v>224796</v>
      </c>
      <c r="AH307" s="747">
        <v>5460</v>
      </c>
      <c r="AI307" s="747">
        <f>AH307*AE307</f>
        <v>120120</v>
      </c>
      <c r="AJ307" s="748">
        <f>AI307+AG307</f>
        <v>344916</v>
      </c>
    </row>
    <row r="308" spans="1:36" s="403" customFormat="1" ht="15.6" customHeight="1" x14ac:dyDescent="0.25">
      <c r="A308" s="965" t="s">
        <v>873</v>
      </c>
      <c r="B308" s="435" t="s">
        <v>418</v>
      </c>
      <c r="C308" s="569" t="s">
        <v>153</v>
      </c>
      <c r="D308" s="585">
        <v>91</v>
      </c>
      <c r="E308" s="419">
        <v>1965</v>
      </c>
      <c r="F308" s="419">
        <f>E308*D308</f>
        <v>178815</v>
      </c>
      <c r="G308" s="419">
        <v>3900</v>
      </c>
      <c r="H308" s="419">
        <f>G308*D308</f>
        <v>354900</v>
      </c>
      <c r="I308" s="586">
        <f>H308+F308</f>
        <v>533715</v>
      </c>
      <c r="J308" s="798"/>
      <c r="K308" s="799">
        <v>1965</v>
      </c>
      <c r="L308" s="806">
        <f>K308*J308</f>
        <v>0</v>
      </c>
      <c r="M308" s="799">
        <v>3900</v>
      </c>
      <c r="N308" s="806">
        <f>M308*J308</f>
        <v>0</v>
      </c>
      <c r="O308" s="801">
        <f>N308+L308</f>
        <v>0</v>
      </c>
      <c r="P308" s="638">
        <f t="shared" si="185"/>
        <v>0</v>
      </c>
      <c r="Q308" s="512">
        <f t="shared" si="186"/>
        <v>0</v>
      </c>
      <c r="R308" s="637">
        <f t="shared" si="168"/>
        <v>0</v>
      </c>
      <c r="S308" s="638"/>
      <c r="T308" s="519">
        <v>1965</v>
      </c>
      <c r="U308" s="519">
        <f>T308*S308</f>
        <v>0</v>
      </c>
      <c r="V308" s="519">
        <v>3900</v>
      </c>
      <c r="W308" s="519">
        <f>V308*S308</f>
        <v>0</v>
      </c>
      <c r="X308" s="670">
        <f>W308+U308</f>
        <v>0</v>
      </c>
      <c r="Y308" s="638"/>
      <c r="Z308" s="512">
        <v>1965</v>
      </c>
      <c r="AA308" s="512">
        <f>Z308*Y308</f>
        <v>0</v>
      </c>
      <c r="AB308" s="512">
        <v>3900</v>
      </c>
      <c r="AC308" s="512">
        <f>AB308*Y308</f>
        <v>0</v>
      </c>
      <c r="AD308" s="668">
        <f>AC308+AA308</f>
        <v>0</v>
      </c>
      <c r="AE308" s="740">
        <f t="shared" si="184"/>
        <v>91</v>
      </c>
      <c r="AF308" s="747">
        <v>1965</v>
      </c>
      <c r="AG308" s="747">
        <f>AF308*AE308</f>
        <v>178815</v>
      </c>
      <c r="AH308" s="747">
        <v>3900</v>
      </c>
      <c r="AI308" s="747">
        <f>AH308*AE308</f>
        <v>354900</v>
      </c>
      <c r="AJ308" s="748">
        <f>AI308+AG308</f>
        <v>533715</v>
      </c>
    </row>
    <row r="309" spans="1:36" s="403" customFormat="1" ht="17.45" customHeight="1" x14ac:dyDescent="0.25">
      <c r="A309" s="964" t="s">
        <v>874</v>
      </c>
      <c r="B309" s="433" t="s">
        <v>419</v>
      </c>
      <c r="C309" s="567"/>
      <c r="D309" s="594"/>
      <c r="E309" s="422"/>
      <c r="F309" s="422">
        <f>SUM(F310:F311)</f>
        <v>3910222.4</v>
      </c>
      <c r="G309" s="422"/>
      <c r="H309" s="422">
        <f>SUM(H310:H311)</f>
        <v>4803859.4000000004</v>
      </c>
      <c r="I309" s="595">
        <f>SUM(I310:I311)</f>
        <v>8714081.8000000007</v>
      </c>
      <c r="J309" s="815"/>
      <c r="K309" s="808"/>
      <c r="L309" s="826">
        <f>SUM(L310:L311)</f>
        <v>1220800</v>
      </c>
      <c r="M309" s="808"/>
      <c r="N309" s="826">
        <f>SUM(N310:N311)</f>
        <v>1499800</v>
      </c>
      <c r="O309" s="827">
        <f>SUM(O310:O311)</f>
        <v>2720600</v>
      </c>
      <c r="P309" s="638">
        <f t="shared" si="185"/>
        <v>0</v>
      </c>
      <c r="Q309" s="512">
        <f t="shared" si="186"/>
        <v>0</v>
      </c>
      <c r="R309" s="637">
        <f t="shared" si="168"/>
        <v>0</v>
      </c>
      <c r="S309" s="647"/>
      <c r="T309" s="520"/>
      <c r="U309" s="520">
        <f>SUM(U310:U311)</f>
        <v>1220800</v>
      </c>
      <c r="V309" s="520"/>
      <c r="W309" s="520">
        <f>SUM(W310:W311)</f>
        <v>1499800</v>
      </c>
      <c r="X309" s="673">
        <f>SUM(X310:X311)</f>
        <v>2720600</v>
      </c>
      <c r="Y309" s="647"/>
      <c r="Z309" s="520"/>
      <c r="AA309" s="520">
        <f>SUM(AA310:AA311)</f>
        <v>0</v>
      </c>
      <c r="AB309" s="520"/>
      <c r="AC309" s="520">
        <f>SUM(AC310:AC311)</f>
        <v>0</v>
      </c>
      <c r="AD309" s="673">
        <f>SUM(AD310:AD311)</f>
        <v>0</v>
      </c>
      <c r="AE309" s="740">
        <f t="shared" si="184"/>
        <v>0</v>
      </c>
      <c r="AF309" s="765"/>
      <c r="AG309" s="765">
        <f>SUM(AG310:AG311)</f>
        <v>2689422.4</v>
      </c>
      <c r="AH309" s="765"/>
      <c r="AI309" s="765">
        <f>SUM(AI310:AI311)</f>
        <v>3304059.4000000004</v>
      </c>
      <c r="AJ309" s="756">
        <f>SUM(AJ310:AJ311)</f>
        <v>5993481.8000000007</v>
      </c>
    </row>
    <row r="310" spans="1:36" s="403" customFormat="1" ht="25.5" x14ac:dyDescent="0.25">
      <c r="A310" s="965" t="s">
        <v>875</v>
      </c>
      <c r="B310" s="435" t="s">
        <v>420</v>
      </c>
      <c r="C310" s="569" t="s">
        <v>171</v>
      </c>
      <c r="D310" s="585">
        <v>320.3</v>
      </c>
      <c r="E310" s="419">
        <v>12208</v>
      </c>
      <c r="F310" s="419">
        <f>E310*D310</f>
        <v>3910222.4</v>
      </c>
      <c r="G310" s="419">
        <v>14998</v>
      </c>
      <c r="H310" s="419">
        <f>G310*D310</f>
        <v>4803859.4000000004</v>
      </c>
      <c r="I310" s="586">
        <f>H310+F310</f>
        <v>8714081.8000000007</v>
      </c>
      <c r="J310" s="798">
        <v>100</v>
      </c>
      <c r="K310" s="799">
        <v>12208</v>
      </c>
      <c r="L310" s="806">
        <f>K310*J310</f>
        <v>1220800</v>
      </c>
      <c r="M310" s="799">
        <v>14998</v>
      </c>
      <c r="N310" s="806">
        <f>M310*J310</f>
        <v>1499800</v>
      </c>
      <c r="O310" s="801">
        <f>N310+L310</f>
        <v>2720600</v>
      </c>
      <c r="P310" s="638">
        <f t="shared" si="185"/>
        <v>0</v>
      </c>
      <c r="Q310" s="512">
        <f t="shared" si="186"/>
        <v>0</v>
      </c>
      <c r="R310" s="637">
        <f t="shared" si="168"/>
        <v>0</v>
      </c>
      <c r="S310" s="638">
        <v>100</v>
      </c>
      <c r="T310" s="512">
        <v>12208</v>
      </c>
      <c r="U310" s="512">
        <f>T310*S310</f>
        <v>1220800</v>
      </c>
      <c r="V310" s="512">
        <v>14998</v>
      </c>
      <c r="W310" s="512">
        <f>V310*S310</f>
        <v>1499800</v>
      </c>
      <c r="X310" s="668">
        <f>W310+U310</f>
        <v>2720600</v>
      </c>
      <c r="Y310" s="638"/>
      <c r="Z310" s="512">
        <v>12208</v>
      </c>
      <c r="AA310" s="512">
        <f>Z310*Y310</f>
        <v>0</v>
      </c>
      <c r="AB310" s="512">
        <v>14998</v>
      </c>
      <c r="AC310" s="512">
        <f>AB310*Y310</f>
        <v>0</v>
      </c>
      <c r="AD310" s="668">
        <f>AC310+AA310</f>
        <v>0</v>
      </c>
      <c r="AE310" s="740">
        <f t="shared" si="184"/>
        <v>220.3</v>
      </c>
      <c r="AF310" s="743">
        <v>12208</v>
      </c>
      <c r="AG310" s="743">
        <f>AF310*AE310</f>
        <v>2689422.4</v>
      </c>
      <c r="AH310" s="743">
        <v>14998</v>
      </c>
      <c r="AI310" s="743">
        <f>AH310*AE310</f>
        <v>3304059.4000000004</v>
      </c>
      <c r="AJ310" s="744">
        <f>AI310+AG310</f>
        <v>5993481.8000000007</v>
      </c>
    </row>
    <row r="311" spans="1:36" s="403" customFormat="1" ht="17.45" customHeight="1" x14ac:dyDescent="0.25">
      <c r="A311" s="965" t="s">
        <v>876</v>
      </c>
      <c r="B311" s="435" t="s">
        <v>421</v>
      </c>
      <c r="C311" s="569" t="s">
        <v>33</v>
      </c>
      <c r="D311" s="585">
        <v>5.8</v>
      </c>
      <c r="E311" s="419"/>
      <c r="F311" s="419"/>
      <c r="G311" s="419"/>
      <c r="H311" s="419"/>
      <c r="I311" s="586"/>
      <c r="J311" s="798"/>
      <c r="K311" s="799"/>
      <c r="L311" s="806"/>
      <c r="M311" s="799"/>
      <c r="N311" s="806"/>
      <c r="O311" s="801"/>
      <c r="P311" s="638">
        <f t="shared" si="185"/>
        <v>0</v>
      </c>
      <c r="Q311" s="512">
        <f t="shared" si="186"/>
        <v>0</v>
      </c>
      <c r="R311" s="637">
        <f t="shared" si="168"/>
        <v>0</v>
      </c>
      <c r="S311" s="638"/>
      <c r="T311" s="519"/>
      <c r="U311" s="519"/>
      <c r="V311" s="519"/>
      <c r="W311" s="519"/>
      <c r="X311" s="670"/>
      <c r="Y311" s="638"/>
      <c r="Z311" s="512"/>
      <c r="AA311" s="512"/>
      <c r="AB311" s="512"/>
      <c r="AC311" s="512"/>
      <c r="AD311" s="668"/>
      <c r="AE311" s="740">
        <f t="shared" si="184"/>
        <v>5.8</v>
      </c>
      <c r="AF311" s="747"/>
      <c r="AG311" s="747"/>
      <c r="AH311" s="747"/>
      <c r="AI311" s="747"/>
      <c r="AJ311" s="748"/>
    </row>
    <row r="312" spans="1:36" s="403" customFormat="1" ht="17.45" customHeight="1" x14ac:dyDescent="0.25">
      <c r="A312" s="964" t="s">
        <v>877</v>
      </c>
      <c r="B312" s="433" t="s">
        <v>422</v>
      </c>
      <c r="C312" s="567" t="s">
        <v>153</v>
      </c>
      <c r="D312" s="594">
        <f>3545</f>
        <v>3545</v>
      </c>
      <c r="E312" s="469"/>
      <c r="F312" s="469">
        <f>SUM(F313:F318)</f>
        <v>12011678</v>
      </c>
      <c r="G312" s="469"/>
      <c r="H312" s="469">
        <f>SUM(H313:H318)</f>
        <v>10058072.9</v>
      </c>
      <c r="I312" s="590">
        <f>SUM(I313:I318)</f>
        <v>22069750.899999999</v>
      </c>
      <c r="J312" s="815"/>
      <c r="K312" s="816"/>
      <c r="L312" s="817">
        <f>SUM(L313:L318)</f>
        <v>0</v>
      </c>
      <c r="M312" s="816"/>
      <c r="N312" s="817">
        <f>SUM(N313:N318)</f>
        <v>0</v>
      </c>
      <c r="O312" s="810">
        <f>SUM(O313:O318)</f>
        <v>0</v>
      </c>
      <c r="P312" s="638">
        <f t="shared" si="185"/>
        <v>0</v>
      </c>
      <c r="Q312" s="512">
        <f t="shared" si="186"/>
        <v>0</v>
      </c>
      <c r="R312" s="637">
        <f t="shared" si="168"/>
        <v>0</v>
      </c>
      <c r="S312" s="647"/>
      <c r="T312" s="522"/>
      <c r="U312" s="522">
        <f>SUM(U313:U318)</f>
        <v>0</v>
      </c>
      <c r="V312" s="522"/>
      <c r="W312" s="522">
        <f>SUM(W313:W318)</f>
        <v>0</v>
      </c>
      <c r="X312" s="671">
        <f>SUM(X313:X318)</f>
        <v>0</v>
      </c>
      <c r="Y312" s="647"/>
      <c r="Z312" s="523"/>
      <c r="AA312" s="523">
        <f>SUM(AA313:AA318)</f>
        <v>0</v>
      </c>
      <c r="AB312" s="523"/>
      <c r="AC312" s="523">
        <f>SUM(AC313:AC318)</f>
        <v>0</v>
      </c>
      <c r="AD312" s="673">
        <f>SUM(AD313:AD318)</f>
        <v>0</v>
      </c>
      <c r="AE312" s="740">
        <f t="shared" si="184"/>
        <v>3545</v>
      </c>
      <c r="AF312" s="753"/>
      <c r="AG312" s="753">
        <f>SUM(AG313:AG318)</f>
        <v>12011678</v>
      </c>
      <c r="AH312" s="753"/>
      <c r="AI312" s="753">
        <f>SUM(AI313:AI318)</f>
        <v>10058072.9</v>
      </c>
      <c r="AJ312" s="750">
        <f>SUM(AJ313:AJ318)</f>
        <v>22069750.899999999</v>
      </c>
    </row>
    <row r="313" spans="1:36" s="403" customFormat="1" ht="15.6" customHeight="1" x14ac:dyDescent="0.25">
      <c r="A313" s="965" t="s">
        <v>878</v>
      </c>
      <c r="B313" s="435" t="s">
        <v>423</v>
      </c>
      <c r="C313" s="569" t="s">
        <v>153</v>
      </c>
      <c r="D313" s="585">
        <v>3545</v>
      </c>
      <c r="E313" s="466">
        <v>393</v>
      </c>
      <c r="F313" s="466">
        <f t="shared" ref="F313:F318" si="187">E313*D313</f>
        <v>1393185</v>
      </c>
      <c r="G313" s="466">
        <v>78</v>
      </c>
      <c r="H313" s="466">
        <f t="shared" ref="H313:H318" si="188">G313*D313</f>
        <v>276510</v>
      </c>
      <c r="I313" s="587">
        <f t="shared" ref="I313:I318" si="189">H313+F313</f>
        <v>1669695</v>
      </c>
      <c r="J313" s="798"/>
      <c r="K313" s="799">
        <v>393</v>
      </c>
      <c r="L313" s="800">
        <f t="shared" ref="L313:L318" si="190">K313*J313</f>
        <v>0</v>
      </c>
      <c r="M313" s="799">
        <v>78</v>
      </c>
      <c r="N313" s="800">
        <f t="shared" ref="N313:N318" si="191">M313*J313</f>
        <v>0</v>
      </c>
      <c r="O313" s="804">
        <f t="shared" ref="O313:O318" si="192">N313+L313</f>
        <v>0</v>
      </c>
      <c r="P313" s="638">
        <f t="shared" si="185"/>
        <v>0</v>
      </c>
      <c r="Q313" s="512">
        <f t="shared" si="186"/>
        <v>0</v>
      </c>
      <c r="R313" s="637">
        <f t="shared" si="168"/>
        <v>0</v>
      </c>
      <c r="S313" s="638"/>
      <c r="T313" s="519">
        <v>393</v>
      </c>
      <c r="U313" s="519">
        <f t="shared" ref="U313:U318" si="193">T313*S313</f>
        <v>0</v>
      </c>
      <c r="V313" s="519">
        <v>78</v>
      </c>
      <c r="W313" s="519">
        <f t="shared" ref="W313:W318" si="194">V313*S313</f>
        <v>0</v>
      </c>
      <c r="X313" s="670">
        <f t="shared" ref="X313:X318" si="195">W313+U313</f>
        <v>0</v>
      </c>
      <c r="Y313" s="638"/>
      <c r="Z313" s="512">
        <v>393</v>
      </c>
      <c r="AA313" s="512">
        <f t="shared" ref="AA313:AA318" si="196">Z313*Y313</f>
        <v>0</v>
      </c>
      <c r="AB313" s="512">
        <v>78</v>
      </c>
      <c r="AC313" s="512">
        <f t="shared" ref="AC313:AC318" si="197">AB313*Y313</f>
        <v>0</v>
      </c>
      <c r="AD313" s="668">
        <f t="shared" ref="AD313:AD318" si="198">AC313+AA313</f>
        <v>0</v>
      </c>
      <c r="AE313" s="740">
        <f t="shared" si="184"/>
        <v>3545</v>
      </c>
      <c r="AF313" s="747">
        <v>393</v>
      </c>
      <c r="AG313" s="747">
        <f t="shared" ref="AG313:AG318" si="199">AF313*AE313</f>
        <v>1393185</v>
      </c>
      <c r="AH313" s="747">
        <v>78</v>
      </c>
      <c r="AI313" s="747">
        <f t="shared" ref="AI313:AI318" si="200">AH313*AE313</f>
        <v>276510</v>
      </c>
      <c r="AJ313" s="748">
        <f t="shared" ref="AJ313:AJ318" si="201">AI313+AG313</f>
        <v>1669695</v>
      </c>
    </row>
    <row r="314" spans="1:36" s="403" customFormat="1" ht="15.6" customHeight="1" x14ac:dyDescent="0.25">
      <c r="A314" s="965" t="s">
        <v>879</v>
      </c>
      <c r="B314" s="435" t="s">
        <v>424</v>
      </c>
      <c r="C314" s="569" t="s">
        <v>153</v>
      </c>
      <c r="D314" s="585">
        <v>3545</v>
      </c>
      <c r="E314" s="466">
        <v>235.8</v>
      </c>
      <c r="F314" s="466">
        <f t="shared" si="187"/>
        <v>835911</v>
      </c>
      <c r="G314" s="466">
        <v>202.02</v>
      </c>
      <c r="H314" s="466">
        <f t="shared" si="188"/>
        <v>716160.9</v>
      </c>
      <c r="I314" s="587">
        <f t="shared" si="189"/>
        <v>1552071.9</v>
      </c>
      <c r="J314" s="798"/>
      <c r="K314" s="799">
        <v>235.8</v>
      </c>
      <c r="L314" s="800">
        <f t="shared" si="190"/>
        <v>0</v>
      </c>
      <c r="M314" s="799">
        <v>202.02</v>
      </c>
      <c r="N314" s="800">
        <f t="shared" si="191"/>
        <v>0</v>
      </c>
      <c r="O314" s="804">
        <f t="shared" si="192"/>
        <v>0</v>
      </c>
      <c r="P314" s="638">
        <f t="shared" si="185"/>
        <v>0</v>
      </c>
      <c r="Q314" s="512">
        <f t="shared" si="186"/>
        <v>0</v>
      </c>
      <c r="R314" s="637">
        <f t="shared" si="168"/>
        <v>0</v>
      </c>
      <c r="S314" s="638"/>
      <c r="T314" s="519">
        <v>235.8</v>
      </c>
      <c r="U314" s="519">
        <f t="shared" si="193"/>
        <v>0</v>
      </c>
      <c r="V314" s="519">
        <v>202.02</v>
      </c>
      <c r="W314" s="519">
        <f t="shared" si="194"/>
        <v>0</v>
      </c>
      <c r="X314" s="670">
        <f t="shared" si="195"/>
        <v>0</v>
      </c>
      <c r="Y314" s="638"/>
      <c r="Z314" s="512">
        <v>235.8</v>
      </c>
      <c r="AA314" s="512">
        <f t="shared" si="196"/>
        <v>0</v>
      </c>
      <c r="AB314" s="512">
        <v>202.02</v>
      </c>
      <c r="AC314" s="512">
        <f t="shared" si="197"/>
        <v>0</v>
      </c>
      <c r="AD314" s="668">
        <f t="shared" si="198"/>
        <v>0</v>
      </c>
      <c r="AE314" s="740">
        <f t="shared" si="184"/>
        <v>3545</v>
      </c>
      <c r="AF314" s="747">
        <v>235.8</v>
      </c>
      <c r="AG314" s="747">
        <f t="shared" si="199"/>
        <v>835911</v>
      </c>
      <c r="AH314" s="747">
        <v>202.02</v>
      </c>
      <c r="AI314" s="747">
        <f t="shared" si="200"/>
        <v>716160.9</v>
      </c>
      <c r="AJ314" s="748">
        <f t="shared" si="201"/>
        <v>1552071.9</v>
      </c>
    </row>
    <row r="315" spans="1:36" s="403" customFormat="1" ht="15.6" customHeight="1" x14ac:dyDescent="0.25">
      <c r="A315" s="965" t="s">
        <v>880</v>
      </c>
      <c r="B315" s="435" t="s">
        <v>425</v>
      </c>
      <c r="C315" s="569" t="s">
        <v>153</v>
      </c>
      <c r="D315" s="585">
        <v>3545</v>
      </c>
      <c r="E315" s="466">
        <v>1021.8000000000001</v>
      </c>
      <c r="F315" s="466">
        <f t="shared" si="187"/>
        <v>3622281.0000000005</v>
      </c>
      <c r="G315" s="466">
        <v>624</v>
      </c>
      <c r="H315" s="466">
        <f t="shared" si="188"/>
        <v>2212080</v>
      </c>
      <c r="I315" s="587">
        <f t="shared" si="189"/>
        <v>5834361</v>
      </c>
      <c r="J315" s="798"/>
      <c r="K315" s="799">
        <v>1021.8000000000001</v>
      </c>
      <c r="L315" s="800">
        <f t="shared" si="190"/>
        <v>0</v>
      </c>
      <c r="M315" s="799">
        <v>624</v>
      </c>
      <c r="N315" s="800">
        <f t="shared" si="191"/>
        <v>0</v>
      </c>
      <c r="O315" s="804">
        <f t="shared" si="192"/>
        <v>0</v>
      </c>
      <c r="P315" s="638">
        <f t="shared" si="185"/>
        <v>0</v>
      </c>
      <c r="Q315" s="512">
        <f t="shared" si="186"/>
        <v>0</v>
      </c>
      <c r="R315" s="637">
        <f t="shared" si="168"/>
        <v>0</v>
      </c>
      <c r="S315" s="638"/>
      <c r="T315" s="519">
        <v>1021.8000000000001</v>
      </c>
      <c r="U315" s="519">
        <f t="shared" si="193"/>
        <v>0</v>
      </c>
      <c r="V315" s="519">
        <v>624</v>
      </c>
      <c r="W315" s="519">
        <f t="shared" si="194"/>
        <v>0</v>
      </c>
      <c r="X315" s="670">
        <f t="shared" si="195"/>
        <v>0</v>
      </c>
      <c r="Y315" s="638"/>
      <c r="Z315" s="512">
        <v>1021.8000000000001</v>
      </c>
      <c r="AA315" s="512">
        <f t="shared" si="196"/>
        <v>0</v>
      </c>
      <c r="AB315" s="512">
        <v>624</v>
      </c>
      <c r="AC315" s="512">
        <f t="shared" si="197"/>
        <v>0</v>
      </c>
      <c r="AD315" s="668">
        <f t="shared" si="198"/>
        <v>0</v>
      </c>
      <c r="AE315" s="740">
        <f t="shared" si="184"/>
        <v>3545</v>
      </c>
      <c r="AF315" s="747">
        <v>1021.8000000000001</v>
      </c>
      <c r="AG315" s="747">
        <f t="shared" si="199"/>
        <v>3622281.0000000005</v>
      </c>
      <c r="AH315" s="747">
        <v>624</v>
      </c>
      <c r="AI315" s="747">
        <f t="shared" si="200"/>
        <v>2212080</v>
      </c>
      <c r="AJ315" s="748">
        <f t="shared" si="201"/>
        <v>5834361</v>
      </c>
    </row>
    <row r="316" spans="1:36" s="403" customFormat="1" ht="26.45" customHeight="1" x14ac:dyDescent="0.25">
      <c r="A316" s="965" t="s">
        <v>881</v>
      </c>
      <c r="B316" s="435" t="s">
        <v>426</v>
      </c>
      <c r="C316" s="569" t="s">
        <v>171</v>
      </c>
      <c r="D316" s="585">
        <v>284</v>
      </c>
      <c r="E316" s="466">
        <v>12208</v>
      </c>
      <c r="F316" s="466">
        <f t="shared" si="187"/>
        <v>3467072</v>
      </c>
      <c r="G316" s="466">
        <v>14998</v>
      </c>
      <c r="H316" s="466">
        <f t="shared" si="188"/>
        <v>4259432</v>
      </c>
      <c r="I316" s="587">
        <f t="shared" si="189"/>
        <v>7726504</v>
      </c>
      <c r="J316" s="798"/>
      <c r="K316" s="799">
        <v>12208</v>
      </c>
      <c r="L316" s="800">
        <f t="shared" si="190"/>
        <v>0</v>
      </c>
      <c r="M316" s="799">
        <v>14998</v>
      </c>
      <c r="N316" s="800">
        <f t="shared" si="191"/>
        <v>0</v>
      </c>
      <c r="O316" s="804">
        <f t="shared" si="192"/>
        <v>0</v>
      </c>
      <c r="P316" s="638">
        <f t="shared" si="185"/>
        <v>0</v>
      </c>
      <c r="Q316" s="512">
        <f t="shared" si="186"/>
        <v>0</v>
      </c>
      <c r="R316" s="637">
        <f t="shared" si="168"/>
        <v>0</v>
      </c>
      <c r="S316" s="638"/>
      <c r="T316" s="519">
        <v>12208</v>
      </c>
      <c r="U316" s="519">
        <f t="shared" si="193"/>
        <v>0</v>
      </c>
      <c r="V316" s="519">
        <v>14998</v>
      </c>
      <c r="W316" s="519">
        <f t="shared" si="194"/>
        <v>0</v>
      </c>
      <c r="X316" s="670">
        <f t="shared" si="195"/>
        <v>0</v>
      </c>
      <c r="Y316" s="638"/>
      <c r="Z316" s="512">
        <v>12208</v>
      </c>
      <c r="AA316" s="512">
        <f t="shared" si="196"/>
        <v>0</v>
      </c>
      <c r="AB316" s="512">
        <v>14998</v>
      </c>
      <c r="AC316" s="512">
        <f t="shared" si="197"/>
        <v>0</v>
      </c>
      <c r="AD316" s="668">
        <f t="shared" si="198"/>
        <v>0</v>
      </c>
      <c r="AE316" s="740">
        <f t="shared" si="184"/>
        <v>284</v>
      </c>
      <c r="AF316" s="747">
        <v>12208</v>
      </c>
      <c r="AG316" s="747">
        <f t="shared" si="199"/>
        <v>3467072</v>
      </c>
      <c r="AH316" s="747">
        <v>14998</v>
      </c>
      <c r="AI316" s="747">
        <f t="shared" si="200"/>
        <v>4259432</v>
      </c>
      <c r="AJ316" s="748">
        <f t="shared" si="201"/>
        <v>7726504</v>
      </c>
    </row>
    <row r="317" spans="1:36" s="403" customFormat="1" ht="26.45" customHeight="1" x14ac:dyDescent="0.25">
      <c r="A317" s="965" t="s">
        <v>882</v>
      </c>
      <c r="B317" s="435" t="s">
        <v>427</v>
      </c>
      <c r="C317" s="569" t="s">
        <v>153</v>
      </c>
      <c r="D317" s="585">
        <v>3545</v>
      </c>
      <c r="E317" s="466">
        <v>550.20000000000005</v>
      </c>
      <c r="F317" s="466">
        <f t="shared" si="187"/>
        <v>1950459.0000000002</v>
      </c>
      <c r="G317" s="466">
        <v>702</v>
      </c>
      <c r="H317" s="466">
        <f t="shared" si="188"/>
        <v>2488590</v>
      </c>
      <c r="I317" s="587">
        <f t="shared" si="189"/>
        <v>4439049</v>
      </c>
      <c r="J317" s="798"/>
      <c r="K317" s="799">
        <v>550.20000000000005</v>
      </c>
      <c r="L317" s="800">
        <f t="shared" si="190"/>
        <v>0</v>
      </c>
      <c r="M317" s="799">
        <v>702</v>
      </c>
      <c r="N317" s="800">
        <f t="shared" si="191"/>
        <v>0</v>
      </c>
      <c r="O317" s="804">
        <f t="shared" si="192"/>
        <v>0</v>
      </c>
      <c r="P317" s="638">
        <f t="shared" si="185"/>
        <v>0</v>
      </c>
      <c r="Q317" s="512">
        <f t="shared" si="186"/>
        <v>0</v>
      </c>
      <c r="R317" s="637">
        <f t="shared" si="168"/>
        <v>0</v>
      </c>
      <c r="S317" s="638"/>
      <c r="T317" s="519">
        <v>550.20000000000005</v>
      </c>
      <c r="U317" s="519">
        <f t="shared" si="193"/>
        <v>0</v>
      </c>
      <c r="V317" s="519">
        <v>702</v>
      </c>
      <c r="W317" s="519">
        <f t="shared" si="194"/>
        <v>0</v>
      </c>
      <c r="X317" s="670">
        <f t="shared" si="195"/>
        <v>0</v>
      </c>
      <c r="Y317" s="638"/>
      <c r="Z317" s="512">
        <v>550.20000000000005</v>
      </c>
      <c r="AA317" s="512">
        <f t="shared" si="196"/>
        <v>0</v>
      </c>
      <c r="AB317" s="512">
        <v>702</v>
      </c>
      <c r="AC317" s="512">
        <f t="shared" si="197"/>
        <v>0</v>
      </c>
      <c r="AD317" s="668">
        <f t="shared" si="198"/>
        <v>0</v>
      </c>
      <c r="AE317" s="740">
        <f t="shared" si="184"/>
        <v>3545</v>
      </c>
      <c r="AF317" s="747">
        <v>550.20000000000005</v>
      </c>
      <c r="AG317" s="747">
        <f t="shared" si="199"/>
        <v>1950459.0000000002</v>
      </c>
      <c r="AH317" s="747">
        <v>702</v>
      </c>
      <c r="AI317" s="747">
        <f t="shared" si="200"/>
        <v>2488590</v>
      </c>
      <c r="AJ317" s="748">
        <f t="shared" si="201"/>
        <v>4439049</v>
      </c>
    </row>
    <row r="318" spans="1:36" s="403" customFormat="1" ht="15.6" customHeight="1" x14ac:dyDescent="0.25">
      <c r="A318" s="965" t="s">
        <v>883</v>
      </c>
      <c r="B318" s="435" t="s">
        <v>428</v>
      </c>
      <c r="C318" s="569" t="s">
        <v>213</v>
      </c>
      <c r="D318" s="585">
        <v>1350</v>
      </c>
      <c r="E318" s="466">
        <v>550.20000000000005</v>
      </c>
      <c r="F318" s="466">
        <f t="shared" si="187"/>
        <v>742770.00000000012</v>
      </c>
      <c r="G318" s="466">
        <v>78</v>
      </c>
      <c r="H318" s="466">
        <f t="shared" si="188"/>
        <v>105300</v>
      </c>
      <c r="I318" s="587">
        <f t="shared" si="189"/>
        <v>848070.00000000012</v>
      </c>
      <c r="J318" s="798"/>
      <c r="K318" s="799">
        <v>550.20000000000005</v>
      </c>
      <c r="L318" s="800">
        <f t="shared" si="190"/>
        <v>0</v>
      </c>
      <c r="M318" s="799">
        <v>78</v>
      </c>
      <c r="N318" s="800">
        <f t="shared" si="191"/>
        <v>0</v>
      </c>
      <c r="O318" s="804">
        <f t="shared" si="192"/>
        <v>0</v>
      </c>
      <c r="P318" s="638">
        <f t="shared" si="185"/>
        <v>0</v>
      </c>
      <c r="Q318" s="512">
        <f t="shared" si="186"/>
        <v>0</v>
      </c>
      <c r="R318" s="637">
        <f t="shared" si="168"/>
        <v>0</v>
      </c>
      <c r="S318" s="638"/>
      <c r="T318" s="519">
        <v>550.20000000000005</v>
      </c>
      <c r="U318" s="519">
        <f t="shared" si="193"/>
        <v>0</v>
      </c>
      <c r="V318" s="519">
        <v>78</v>
      </c>
      <c r="W318" s="519">
        <f t="shared" si="194"/>
        <v>0</v>
      </c>
      <c r="X318" s="670">
        <f t="shared" si="195"/>
        <v>0</v>
      </c>
      <c r="Y318" s="638"/>
      <c r="Z318" s="512">
        <v>550.20000000000005</v>
      </c>
      <c r="AA318" s="512">
        <f t="shared" si="196"/>
        <v>0</v>
      </c>
      <c r="AB318" s="512">
        <v>78</v>
      </c>
      <c r="AC318" s="512">
        <f t="shared" si="197"/>
        <v>0</v>
      </c>
      <c r="AD318" s="668">
        <f t="shared" si="198"/>
        <v>0</v>
      </c>
      <c r="AE318" s="740">
        <f t="shared" si="184"/>
        <v>1350</v>
      </c>
      <c r="AF318" s="747">
        <v>550.20000000000005</v>
      </c>
      <c r="AG318" s="747">
        <f t="shared" si="199"/>
        <v>742770.00000000012</v>
      </c>
      <c r="AH318" s="747">
        <v>78</v>
      </c>
      <c r="AI318" s="747">
        <f t="shared" si="200"/>
        <v>105300</v>
      </c>
      <c r="AJ318" s="748">
        <f t="shared" si="201"/>
        <v>848070.00000000012</v>
      </c>
    </row>
    <row r="319" spans="1:36" s="403" customFormat="1" ht="17.45" customHeight="1" x14ac:dyDescent="0.25">
      <c r="A319" s="964" t="s">
        <v>884</v>
      </c>
      <c r="B319" s="433" t="s">
        <v>429</v>
      </c>
      <c r="C319" s="567" t="s">
        <v>153</v>
      </c>
      <c r="D319" s="594">
        <v>4580</v>
      </c>
      <c r="E319" s="469"/>
      <c r="F319" s="469">
        <f>SUM(F320:F325)</f>
        <v>15313774</v>
      </c>
      <c r="G319" s="469"/>
      <c r="H319" s="469">
        <f>SUM(H320:H325)</f>
        <v>13847497.6</v>
      </c>
      <c r="I319" s="590">
        <f>SUM(I320:I325)</f>
        <v>29161271.600000001</v>
      </c>
      <c r="J319" s="815"/>
      <c r="K319" s="816"/>
      <c r="L319" s="817">
        <f>SUM(L320:L325)</f>
        <v>0</v>
      </c>
      <c r="M319" s="816"/>
      <c r="N319" s="817">
        <f>SUM(N320:N325)</f>
        <v>0</v>
      </c>
      <c r="O319" s="810">
        <f>SUM(O320:O325)</f>
        <v>0</v>
      </c>
      <c r="P319" s="638">
        <f t="shared" si="185"/>
        <v>0</v>
      </c>
      <c r="Q319" s="512">
        <f t="shared" si="186"/>
        <v>0</v>
      </c>
      <c r="R319" s="637">
        <f t="shared" si="168"/>
        <v>0</v>
      </c>
      <c r="S319" s="647"/>
      <c r="T319" s="522"/>
      <c r="U319" s="522">
        <f>SUM(U320:U325)</f>
        <v>0</v>
      </c>
      <c r="V319" s="522"/>
      <c r="W319" s="522">
        <f>SUM(W320:W325)</f>
        <v>0</v>
      </c>
      <c r="X319" s="671">
        <f>SUM(X320:X325)</f>
        <v>0</v>
      </c>
      <c r="Y319" s="647"/>
      <c r="Z319" s="523"/>
      <c r="AA319" s="523">
        <f>SUM(AA320:AA325)</f>
        <v>0</v>
      </c>
      <c r="AB319" s="523"/>
      <c r="AC319" s="523">
        <f>SUM(AC320:AC325)</f>
        <v>0</v>
      </c>
      <c r="AD319" s="673">
        <f>SUM(AD320:AD325)</f>
        <v>0</v>
      </c>
      <c r="AE319" s="740">
        <f t="shared" si="184"/>
        <v>4580</v>
      </c>
      <c r="AF319" s="753"/>
      <c r="AG319" s="753">
        <f>SUM(AG320:AG325)</f>
        <v>15313774</v>
      </c>
      <c r="AH319" s="753"/>
      <c r="AI319" s="753">
        <f>SUM(AI320:AI325)</f>
        <v>13847497.6</v>
      </c>
      <c r="AJ319" s="750">
        <f>SUM(AJ320:AJ325)</f>
        <v>29161271.600000001</v>
      </c>
    </row>
    <row r="320" spans="1:36" s="403" customFormat="1" ht="15.6" customHeight="1" x14ac:dyDescent="0.25">
      <c r="A320" s="965" t="s">
        <v>885</v>
      </c>
      <c r="B320" s="435" t="s">
        <v>423</v>
      </c>
      <c r="C320" s="569" t="s">
        <v>153</v>
      </c>
      <c r="D320" s="585">
        <v>4580</v>
      </c>
      <c r="E320" s="466">
        <v>393</v>
      </c>
      <c r="F320" s="466">
        <f t="shared" ref="F320:F325" si="202">E320*D320</f>
        <v>1799940</v>
      </c>
      <c r="G320" s="466">
        <v>78</v>
      </c>
      <c r="H320" s="466">
        <f t="shared" ref="H320:H325" si="203">G320*D320</f>
        <v>357240</v>
      </c>
      <c r="I320" s="587">
        <f t="shared" ref="I320:I325" si="204">H320+F320</f>
        <v>2157180</v>
      </c>
      <c r="J320" s="798"/>
      <c r="K320" s="799">
        <v>393</v>
      </c>
      <c r="L320" s="800">
        <f t="shared" ref="L320:L325" si="205">K320*J320</f>
        <v>0</v>
      </c>
      <c r="M320" s="799">
        <v>78</v>
      </c>
      <c r="N320" s="800">
        <f t="shared" ref="N320:N325" si="206">M320*J320</f>
        <v>0</v>
      </c>
      <c r="O320" s="804">
        <f t="shared" ref="O320:O325" si="207">N320+L320</f>
        <v>0</v>
      </c>
      <c r="P320" s="638">
        <f t="shared" si="185"/>
        <v>0</v>
      </c>
      <c r="Q320" s="512">
        <f t="shared" si="186"/>
        <v>0</v>
      </c>
      <c r="R320" s="637">
        <f t="shared" si="168"/>
        <v>0</v>
      </c>
      <c r="S320" s="638"/>
      <c r="T320" s="519">
        <v>393</v>
      </c>
      <c r="U320" s="519">
        <f t="shared" ref="U320:U325" si="208">T320*S320</f>
        <v>0</v>
      </c>
      <c r="V320" s="519">
        <v>78</v>
      </c>
      <c r="W320" s="519">
        <f t="shared" ref="W320:W325" si="209">V320*S320</f>
        <v>0</v>
      </c>
      <c r="X320" s="670">
        <f t="shared" ref="X320:X325" si="210">W320+U320</f>
        <v>0</v>
      </c>
      <c r="Y320" s="638"/>
      <c r="Z320" s="512">
        <v>393</v>
      </c>
      <c r="AA320" s="512">
        <f t="shared" ref="AA320:AA325" si="211">Z320*Y320</f>
        <v>0</v>
      </c>
      <c r="AB320" s="512">
        <v>78</v>
      </c>
      <c r="AC320" s="512">
        <f t="shared" ref="AC320:AC325" si="212">AB320*Y320</f>
        <v>0</v>
      </c>
      <c r="AD320" s="668">
        <f t="shared" ref="AD320:AD325" si="213">AC320+AA320</f>
        <v>0</v>
      </c>
      <c r="AE320" s="740">
        <f t="shared" si="184"/>
        <v>4580</v>
      </c>
      <c r="AF320" s="747">
        <v>393</v>
      </c>
      <c r="AG320" s="747">
        <f t="shared" ref="AG320:AG325" si="214">AF320*AE320</f>
        <v>1799940</v>
      </c>
      <c r="AH320" s="747">
        <v>78</v>
      </c>
      <c r="AI320" s="747">
        <f t="shared" ref="AI320:AI325" si="215">AH320*AE320</f>
        <v>357240</v>
      </c>
      <c r="AJ320" s="748">
        <f t="shared" ref="AJ320:AJ325" si="216">AI320+AG320</f>
        <v>2157180</v>
      </c>
    </row>
    <row r="321" spans="1:36" s="403" customFormat="1" ht="15.6" customHeight="1" x14ac:dyDescent="0.25">
      <c r="A321" s="965" t="s">
        <v>886</v>
      </c>
      <c r="B321" s="435" t="s">
        <v>424</v>
      </c>
      <c r="C321" s="569" t="s">
        <v>153</v>
      </c>
      <c r="D321" s="585">
        <v>4580</v>
      </c>
      <c r="E321" s="466">
        <v>235.8</v>
      </c>
      <c r="F321" s="466">
        <f t="shared" si="202"/>
        <v>1079964</v>
      </c>
      <c r="G321" s="466">
        <v>202.02</v>
      </c>
      <c r="H321" s="466">
        <f t="shared" si="203"/>
        <v>925251.60000000009</v>
      </c>
      <c r="I321" s="587">
        <f t="shared" si="204"/>
        <v>2005215.6</v>
      </c>
      <c r="J321" s="798"/>
      <c r="K321" s="799">
        <v>235.8</v>
      </c>
      <c r="L321" s="800">
        <f t="shared" si="205"/>
        <v>0</v>
      </c>
      <c r="M321" s="799">
        <v>202.02</v>
      </c>
      <c r="N321" s="800">
        <f t="shared" si="206"/>
        <v>0</v>
      </c>
      <c r="O321" s="804">
        <f t="shared" si="207"/>
        <v>0</v>
      </c>
      <c r="P321" s="638">
        <f t="shared" si="185"/>
        <v>0</v>
      </c>
      <c r="Q321" s="512">
        <f t="shared" si="186"/>
        <v>0</v>
      </c>
      <c r="R321" s="637">
        <f t="shared" si="168"/>
        <v>0</v>
      </c>
      <c r="S321" s="638"/>
      <c r="T321" s="519">
        <v>235.8</v>
      </c>
      <c r="U321" s="519">
        <f t="shared" si="208"/>
        <v>0</v>
      </c>
      <c r="V321" s="519">
        <v>202.02</v>
      </c>
      <c r="W321" s="519">
        <f t="shared" si="209"/>
        <v>0</v>
      </c>
      <c r="X321" s="670">
        <f t="shared" si="210"/>
        <v>0</v>
      </c>
      <c r="Y321" s="638"/>
      <c r="Z321" s="512">
        <v>235.8</v>
      </c>
      <c r="AA321" s="512">
        <f t="shared" si="211"/>
        <v>0</v>
      </c>
      <c r="AB321" s="512">
        <v>202.02</v>
      </c>
      <c r="AC321" s="512">
        <f t="shared" si="212"/>
        <v>0</v>
      </c>
      <c r="AD321" s="668">
        <f t="shared" si="213"/>
        <v>0</v>
      </c>
      <c r="AE321" s="740">
        <f t="shared" si="184"/>
        <v>4580</v>
      </c>
      <c r="AF321" s="747">
        <v>235.8</v>
      </c>
      <c r="AG321" s="747">
        <f t="shared" si="214"/>
        <v>1079964</v>
      </c>
      <c r="AH321" s="747">
        <v>202.02</v>
      </c>
      <c r="AI321" s="747">
        <f t="shared" si="215"/>
        <v>925251.60000000009</v>
      </c>
      <c r="AJ321" s="748">
        <f t="shared" si="216"/>
        <v>2005215.6</v>
      </c>
    </row>
    <row r="322" spans="1:36" s="403" customFormat="1" ht="15.6" customHeight="1" x14ac:dyDescent="0.25">
      <c r="A322" s="965" t="s">
        <v>887</v>
      </c>
      <c r="B322" s="435" t="s">
        <v>425</v>
      </c>
      <c r="C322" s="569" t="s">
        <v>171</v>
      </c>
      <c r="D322" s="585">
        <v>4580</v>
      </c>
      <c r="E322" s="466">
        <v>1021.8000000000001</v>
      </c>
      <c r="F322" s="466">
        <f t="shared" si="202"/>
        <v>4679844</v>
      </c>
      <c r="G322" s="466">
        <v>624</v>
      </c>
      <c r="H322" s="466">
        <f t="shared" si="203"/>
        <v>2857920</v>
      </c>
      <c r="I322" s="587">
        <f t="shared" si="204"/>
        <v>7537764</v>
      </c>
      <c r="J322" s="798"/>
      <c r="K322" s="799">
        <v>1021.8000000000001</v>
      </c>
      <c r="L322" s="800">
        <f t="shared" si="205"/>
        <v>0</v>
      </c>
      <c r="M322" s="799">
        <v>624</v>
      </c>
      <c r="N322" s="800">
        <f t="shared" si="206"/>
        <v>0</v>
      </c>
      <c r="O322" s="804">
        <f t="shared" si="207"/>
        <v>0</v>
      </c>
      <c r="P322" s="638">
        <f t="shared" si="185"/>
        <v>0</v>
      </c>
      <c r="Q322" s="512">
        <f t="shared" si="186"/>
        <v>0</v>
      </c>
      <c r="R322" s="637">
        <f t="shared" si="168"/>
        <v>0</v>
      </c>
      <c r="S322" s="638"/>
      <c r="T322" s="519">
        <v>1021.8000000000001</v>
      </c>
      <c r="U322" s="519">
        <f t="shared" si="208"/>
        <v>0</v>
      </c>
      <c r="V322" s="519">
        <v>624</v>
      </c>
      <c r="W322" s="519">
        <f t="shared" si="209"/>
        <v>0</v>
      </c>
      <c r="X322" s="670">
        <f t="shared" si="210"/>
        <v>0</v>
      </c>
      <c r="Y322" s="638"/>
      <c r="Z322" s="512">
        <v>1021.8000000000001</v>
      </c>
      <c r="AA322" s="512">
        <f t="shared" si="211"/>
        <v>0</v>
      </c>
      <c r="AB322" s="512">
        <v>624</v>
      </c>
      <c r="AC322" s="512">
        <f t="shared" si="212"/>
        <v>0</v>
      </c>
      <c r="AD322" s="668">
        <f t="shared" si="213"/>
        <v>0</v>
      </c>
      <c r="AE322" s="740">
        <f t="shared" si="184"/>
        <v>4580</v>
      </c>
      <c r="AF322" s="747">
        <v>1021.8000000000001</v>
      </c>
      <c r="AG322" s="747">
        <f t="shared" si="214"/>
        <v>4679844</v>
      </c>
      <c r="AH322" s="747">
        <v>624</v>
      </c>
      <c r="AI322" s="747">
        <f t="shared" si="215"/>
        <v>2857920</v>
      </c>
      <c r="AJ322" s="748">
        <f t="shared" si="216"/>
        <v>7537764</v>
      </c>
    </row>
    <row r="323" spans="1:36" s="406" customFormat="1" ht="39.6" customHeight="1" x14ac:dyDescent="0.25">
      <c r="A323" s="965" t="s">
        <v>888</v>
      </c>
      <c r="B323" s="435" t="s">
        <v>430</v>
      </c>
      <c r="C323" s="569" t="s">
        <v>171</v>
      </c>
      <c r="D323" s="585">
        <v>367</v>
      </c>
      <c r="E323" s="466">
        <v>12208</v>
      </c>
      <c r="F323" s="466">
        <f t="shared" si="202"/>
        <v>4480336</v>
      </c>
      <c r="G323" s="466">
        <v>17398</v>
      </c>
      <c r="H323" s="466">
        <f t="shared" si="203"/>
        <v>6385066</v>
      </c>
      <c r="I323" s="587">
        <f t="shared" si="204"/>
        <v>10865402</v>
      </c>
      <c r="J323" s="798"/>
      <c r="K323" s="799">
        <v>12208</v>
      </c>
      <c r="L323" s="800">
        <f t="shared" si="205"/>
        <v>0</v>
      </c>
      <c r="M323" s="799">
        <v>17398</v>
      </c>
      <c r="N323" s="800">
        <f t="shared" si="206"/>
        <v>0</v>
      </c>
      <c r="O323" s="804">
        <f t="shared" si="207"/>
        <v>0</v>
      </c>
      <c r="P323" s="638">
        <f t="shared" si="185"/>
        <v>0</v>
      </c>
      <c r="Q323" s="512">
        <f t="shared" si="186"/>
        <v>0</v>
      </c>
      <c r="R323" s="637">
        <f t="shared" si="168"/>
        <v>0</v>
      </c>
      <c r="S323" s="638"/>
      <c r="T323" s="519">
        <v>12208</v>
      </c>
      <c r="U323" s="519">
        <f t="shared" si="208"/>
        <v>0</v>
      </c>
      <c r="V323" s="519">
        <v>17398</v>
      </c>
      <c r="W323" s="519">
        <f t="shared" si="209"/>
        <v>0</v>
      </c>
      <c r="X323" s="670">
        <f t="shared" si="210"/>
        <v>0</v>
      </c>
      <c r="Y323" s="638"/>
      <c r="Z323" s="512">
        <v>12208</v>
      </c>
      <c r="AA323" s="512">
        <f t="shared" si="211"/>
        <v>0</v>
      </c>
      <c r="AB323" s="512">
        <v>17398</v>
      </c>
      <c r="AC323" s="512">
        <f t="shared" si="212"/>
        <v>0</v>
      </c>
      <c r="AD323" s="668">
        <f t="shared" si="213"/>
        <v>0</v>
      </c>
      <c r="AE323" s="740">
        <f t="shared" si="184"/>
        <v>367</v>
      </c>
      <c r="AF323" s="747">
        <v>12208</v>
      </c>
      <c r="AG323" s="747">
        <f t="shared" si="214"/>
        <v>4480336</v>
      </c>
      <c r="AH323" s="747">
        <v>17398</v>
      </c>
      <c r="AI323" s="747">
        <f t="shared" si="215"/>
        <v>6385066</v>
      </c>
      <c r="AJ323" s="748">
        <f t="shared" si="216"/>
        <v>10865402</v>
      </c>
    </row>
    <row r="324" spans="1:36" s="403" customFormat="1" ht="26.45" customHeight="1" x14ac:dyDescent="0.25">
      <c r="A324" s="965" t="s">
        <v>889</v>
      </c>
      <c r="B324" s="435" t="s">
        <v>427</v>
      </c>
      <c r="C324" s="569" t="s">
        <v>153</v>
      </c>
      <c r="D324" s="585">
        <v>4580</v>
      </c>
      <c r="E324" s="466">
        <v>550.20000000000005</v>
      </c>
      <c r="F324" s="466">
        <f t="shared" si="202"/>
        <v>2519916</v>
      </c>
      <c r="G324" s="466">
        <v>702</v>
      </c>
      <c r="H324" s="466">
        <f t="shared" si="203"/>
        <v>3215160</v>
      </c>
      <c r="I324" s="587">
        <f t="shared" si="204"/>
        <v>5735076</v>
      </c>
      <c r="J324" s="798"/>
      <c r="K324" s="799">
        <v>550.20000000000005</v>
      </c>
      <c r="L324" s="800">
        <f t="shared" si="205"/>
        <v>0</v>
      </c>
      <c r="M324" s="799">
        <v>702</v>
      </c>
      <c r="N324" s="800">
        <f t="shared" si="206"/>
        <v>0</v>
      </c>
      <c r="O324" s="804">
        <f t="shared" si="207"/>
        <v>0</v>
      </c>
      <c r="P324" s="638">
        <f t="shared" si="185"/>
        <v>0</v>
      </c>
      <c r="Q324" s="512">
        <f t="shared" si="186"/>
        <v>0</v>
      </c>
      <c r="R324" s="637">
        <f t="shared" si="168"/>
        <v>0</v>
      </c>
      <c r="S324" s="638"/>
      <c r="T324" s="519">
        <v>550.20000000000005</v>
      </c>
      <c r="U324" s="519">
        <f t="shared" si="208"/>
        <v>0</v>
      </c>
      <c r="V324" s="519">
        <v>702</v>
      </c>
      <c r="W324" s="519">
        <f t="shared" si="209"/>
        <v>0</v>
      </c>
      <c r="X324" s="670">
        <f t="shared" si="210"/>
        <v>0</v>
      </c>
      <c r="Y324" s="638"/>
      <c r="Z324" s="512">
        <v>550.20000000000005</v>
      </c>
      <c r="AA324" s="512">
        <f t="shared" si="211"/>
        <v>0</v>
      </c>
      <c r="AB324" s="512">
        <v>702</v>
      </c>
      <c r="AC324" s="512">
        <f t="shared" si="212"/>
        <v>0</v>
      </c>
      <c r="AD324" s="668">
        <f t="shared" si="213"/>
        <v>0</v>
      </c>
      <c r="AE324" s="740">
        <f t="shared" si="184"/>
        <v>4580</v>
      </c>
      <c r="AF324" s="747">
        <v>550.20000000000005</v>
      </c>
      <c r="AG324" s="747">
        <f t="shared" si="214"/>
        <v>2519916</v>
      </c>
      <c r="AH324" s="747">
        <v>702</v>
      </c>
      <c r="AI324" s="747">
        <f t="shared" si="215"/>
        <v>3215160</v>
      </c>
      <c r="AJ324" s="748">
        <f t="shared" si="216"/>
        <v>5735076</v>
      </c>
    </row>
    <row r="325" spans="1:36" s="403" customFormat="1" ht="15.6" customHeight="1" x14ac:dyDescent="0.25">
      <c r="A325" s="965" t="s">
        <v>890</v>
      </c>
      <c r="B325" s="435" t="s">
        <v>428</v>
      </c>
      <c r="C325" s="569" t="s">
        <v>213</v>
      </c>
      <c r="D325" s="585">
        <v>1370</v>
      </c>
      <c r="E325" s="466">
        <v>550.20000000000005</v>
      </c>
      <c r="F325" s="466">
        <f t="shared" si="202"/>
        <v>753774.00000000012</v>
      </c>
      <c r="G325" s="466">
        <v>78</v>
      </c>
      <c r="H325" s="466">
        <f t="shared" si="203"/>
        <v>106860</v>
      </c>
      <c r="I325" s="587">
        <f t="shared" si="204"/>
        <v>860634.00000000012</v>
      </c>
      <c r="J325" s="798"/>
      <c r="K325" s="799">
        <v>550.20000000000005</v>
      </c>
      <c r="L325" s="800">
        <f t="shared" si="205"/>
        <v>0</v>
      </c>
      <c r="M325" s="799">
        <v>78</v>
      </c>
      <c r="N325" s="800">
        <f t="shared" si="206"/>
        <v>0</v>
      </c>
      <c r="O325" s="804">
        <f t="shared" si="207"/>
        <v>0</v>
      </c>
      <c r="P325" s="638">
        <f t="shared" si="185"/>
        <v>0</v>
      </c>
      <c r="Q325" s="512">
        <f t="shared" si="186"/>
        <v>0</v>
      </c>
      <c r="R325" s="637">
        <f t="shared" si="168"/>
        <v>0</v>
      </c>
      <c r="S325" s="638"/>
      <c r="T325" s="519">
        <v>550.20000000000005</v>
      </c>
      <c r="U325" s="519">
        <f t="shared" si="208"/>
        <v>0</v>
      </c>
      <c r="V325" s="519">
        <v>78</v>
      </c>
      <c r="W325" s="519">
        <f t="shared" si="209"/>
        <v>0</v>
      </c>
      <c r="X325" s="670">
        <f t="shared" si="210"/>
        <v>0</v>
      </c>
      <c r="Y325" s="638"/>
      <c r="Z325" s="512">
        <v>550.20000000000005</v>
      </c>
      <c r="AA325" s="512">
        <f t="shared" si="211"/>
        <v>0</v>
      </c>
      <c r="AB325" s="512">
        <v>78</v>
      </c>
      <c r="AC325" s="512">
        <f t="shared" si="212"/>
        <v>0</v>
      </c>
      <c r="AD325" s="668">
        <f t="shared" si="213"/>
        <v>0</v>
      </c>
      <c r="AE325" s="740">
        <f t="shared" si="184"/>
        <v>1370</v>
      </c>
      <c r="AF325" s="747">
        <v>550.20000000000005</v>
      </c>
      <c r="AG325" s="747">
        <f t="shared" si="214"/>
        <v>753774.00000000012</v>
      </c>
      <c r="AH325" s="747">
        <v>78</v>
      </c>
      <c r="AI325" s="747">
        <f t="shared" si="215"/>
        <v>106860</v>
      </c>
      <c r="AJ325" s="748">
        <f t="shared" si="216"/>
        <v>860634.00000000012</v>
      </c>
    </row>
    <row r="326" spans="1:36" s="403" customFormat="1" ht="17.45" customHeight="1" x14ac:dyDescent="0.25">
      <c r="A326" s="964" t="s">
        <v>891</v>
      </c>
      <c r="B326" s="433" t="s">
        <v>431</v>
      </c>
      <c r="C326" s="567"/>
      <c r="D326" s="594"/>
      <c r="E326" s="469"/>
      <c r="F326" s="469">
        <f>SUM(F327:F330)</f>
        <v>2452320</v>
      </c>
      <c r="G326" s="469"/>
      <c r="H326" s="469">
        <f>SUM(H327:H330)</f>
        <v>1341522</v>
      </c>
      <c r="I326" s="590">
        <f>SUM(I327:I330)</f>
        <v>3793842</v>
      </c>
      <c r="J326" s="815"/>
      <c r="K326" s="816"/>
      <c r="L326" s="817">
        <f>SUM(L327:L330)</f>
        <v>0</v>
      </c>
      <c r="M326" s="816"/>
      <c r="N326" s="817">
        <f>SUM(N327:N330)</f>
        <v>0</v>
      </c>
      <c r="O326" s="810">
        <f>SUM(O327:O330)</f>
        <v>0</v>
      </c>
      <c r="P326" s="638">
        <f t="shared" si="185"/>
        <v>0</v>
      </c>
      <c r="Q326" s="512">
        <f t="shared" si="186"/>
        <v>0</v>
      </c>
      <c r="R326" s="637">
        <f t="shared" si="168"/>
        <v>0</v>
      </c>
      <c r="S326" s="647"/>
      <c r="T326" s="522"/>
      <c r="U326" s="522">
        <f>SUM(U327:U330)</f>
        <v>0</v>
      </c>
      <c r="V326" s="522"/>
      <c r="W326" s="522">
        <f>SUM(W327:W330)</f>
        <v>0</v>
      </c>
      <c r="X326" s="671">
        <f>SUM(X327:X330)</f>
        <v>0</v>
      </c>
      <c r="Y326" s="647"/>
      <c r="Z326" s="523"/>
      <c r="AA326" s="523">
        <f>SUM(AA327:AA330)</f>
        <v>0</v>
      </c>
      <c r="AB326" s="523"/>
      <c r="AC326" s="523">
        <f>SUM(AC327:AC330)</f>
        <v>0</v>
      </c>
      <c r="AD326" s="673">
        <f>SUM(AD327:AD330)</f>
        <v>0</v>
      </c>
      <c r="AE326" s="740">
        <f t="shared" si="184"/>
        <v>0</v>
      </c>
      <c r="AF326" s="753"/>
      <c r="AG326" s="753">
        <f>SUM(AG327:AG330)</f>
        <v>2452320</v>
      </c>
      <c r="AH326" s="753"/>
      <c r="AI326" s="753">
        <f>SUM(AI327:AI330)</f>
        <v>1341522</v>
      </c>
      <c r="AJ326" s="750">
        <f>SUM(AJ327:AJ330)</f>
        <v>3793842</v>
      </c>
    </row>
    <row r="327" spans="1:36" s="403" customFormat="1" ht="15.6" customHeight="1" x14ac:dyDescent="0.25">
      <c r="A327" s="965" t="s">
        <v>892</v>
      </c>
      <c r="B327" s="435" t="s">
        <v>432</v>
      </c>
      <c r="C327" s="570" t="s">
        <v>153</v>
      </c>
      <c r="D327" s="585">
        <v>100</v>
      </c>
      <c r="E327" s="466">
        <v>2672.4</v>
      </c>
      <c r="F327" s="466">
        <f>E327*D327</f>
        <v>267240</v>
      </c>
      <c r="G327" s="466">
        <v>1326</v>
      </c>
      <c r="H327" s="466">
        <f>G327*D327</f>
        <v>132600</v>
      </c>
      <c r="I327" s="587">
        <f>H327+F327</f>
        <v>399840</v>
      </c>
      <c r="J327" s="798"/>
      <c r="K327" s="799">
        <v>2672.4</v>
      </c>
      <c r="L327" s="800">
        <f>K327*J327</f>
        <v>0</v>
      </c>
      <c r="M327" s="799">
        <v>1326</v>
      </c>
      <c r="N327" s="800">
        <f>M327*J327</f>
        <v>0</v>
      </c>
      <c r="O327" s="804">
        <f>N327+L327</f>
        <v>0</v>
      </c>
      <c r="P327" s="638">
        <f t="shared" si="185"/>
        <v>0</v>
      </c>
      <c r="Q327" s="512">
        <f t="shared" si="186"/>
        <v>0</v>
      </c>
      <c r="R327" s="637">
        <f t="shared" si="168"/>
        <v>0</v>
      </c>
      <c r="S327" s="638"/>
      <c r="T327" s="519">
        <v>2672.4</v>
      </c>
      <c r="U327" s="519">
        <f>T327*S327</f>
        <v>0</v>
      </c>
      <c r="V327" s="519">
        <v>1326</v>
      </c>
      <c r="W327" s="519">
        <f>V327*S327</f>
        <v>0</v>
      </c>
      <c r="X327" s="670">
        <f>W327+U327</f>
        <v>0</v>
      </c>
      <c r="Y327" s="638"/>
      <c r="Z327" s="512">
        <v>2672.4</v>
      </c>
      <c r="AA327" s="512">
        <f>Z327*Y327</f>
        <v>0</v>
      </c>
      <c r="AB327" s="512">
        <v>1326</v>
      </c>
      <c r="AC327" s="512">
        <f>AB327*Y327</f>
        <v>0</v>
      </c>
      <c r="AD327" s="668">
        <f>AC327+AA327</f>
        <v>0</v>
      </c>
      <c r="AE327" s="740">
        <f t="shared" si="184"/>
        <v>100</v>
      </c>
      <c r="AF327" s="747">
        <v>2672.4</v>
      </c>
      <c r="AG327" s="747">
        <f>AF327*AE327</f>
        <v>267240</v>
      </c>
      <c r="AH327" s="747">
        <v>1326</v>
      </c>
      <c r="AI327" s="747">
        <f>AH327*AE327</f>
        <v>132600</v>
      </c>
      <c r="AJ327" s="748">
        <f>AI327+AG327</f>
        <v>399840</v>
      </c>
    </row>
    <row r="328" spans="1:36" s="403" customFormat="1" ht="15.6" customHeight="1" x14ac:dyDescent="0.25">
      <c r="A328" s="965" t="s">
        <v>893</v>
      </c>
      <c r="B328" s="435" t="s">
        <v>433</v>
      </c>
      <c r="C328" s="570" t="s">
        <v>31</v>
      </c>
      <c r="D328" s="585">
        <v>120</v>
      </c>
      <c r="E328" s="466">
        <v>11790</v>
      </c>
      <c r="F328" s="466">
        <f>E328*D328</f>
        <v>1414800</v>
      </c>
      <c r="G328" s="466">
        <v>4680</v>
      </c>
      <c r="H328" s="466">
        <f>G328*D328</f>
        <v>561600</v>
      </c>
      <c r="I328" s="587">
        <f>H328+F328</f>
        <v>1976400</v>
      </c>
      <c r="J328" s="798"/>
      <c r="K328" s="799">
        <v>11790</v>
      </c>
      <c r="L328" s="800">
        <f>K328*J328</f>
        <v>0</v>
      </c>
      <c r="M328" s="799">
        <v>4680</v>
      </c>
      <c r="N328" s="800">
        <f>M328*J328</f>
        <v>0</v>
      </c>
      <c r="O328" s="804">
        <f>N328+L328</f>
        <v>0</v>
      </c>
      <c r="P328" s="638">
        <f t="shared" si="185"/>
        <v>0</v>
      </c>
      <c r="Q328" s="512">
        <f t="shared" si="186"/>
        <v>0</v>
      </c>
      <c r="R328" s="637">
        <f t="shared" si="168"/>
        <v>0</v>
      </c>
      <c r="S328" s="638"/>
      <c r="T328" s="519">
        <v>11790</v>
      </c>
      <c r="U328" s="519">
        <f>T328*S328</f>
        <v>0</v>
      </c>
      <c r="V328" s="519">
        <v>4680</v>
      </c>
      <c r="W328" s="519">
        <f>V328*S328</f>
        <v>0</v>
      </c>
      <c r="X328" s="670">
        <f>W328+U328</f>
        <v>0</v>
      </c>
      <c r="Y328" s="638"/>
      <c r="Z328" s="512">
        <v>11790</v>
      </c>
      <c r="AA328" s="512">
        <f>Z328*Y328</f>
        <v>0</v>
      </c>
      <c r="AB328" s="512">
        <v>4680</v>
      </c>
      <c r="AC328" s="512">
        <f>AB328*Y328</f>
        <v>0</v>
      </c>
      <c r="AD328" s="668">
        <f>AC328+AA328</f>
        <v>0</v>
      </c>
      <c r="AE328" s="740">
        <f t="shared" si="184"/>
        <v>120</v>
      </c>
      <c r="AF328" s="747">
        <v>11790</v>
      </c>
      <c r="AG328" s="747">
        <f>AF328*AE328</f>
        <v>1414800</v>
      </c>
      <c r="AH328" s="747">
        <v>4680</v>
      </c>
      <c r="AI328" s="747">
        <f>AH328*AE328</f>
        <v>561600</v>
      </c>
      <c r="AJ328" s="748">
        <f>AI328+AG328</f>
        <v>1976400</v>
      </c>
    </row>
    <row r="329" spans="1:36" s="403" customFormat="1" ht="26.45" customHeight="1" x14ac:dyDescent="0.25">
      <c r="A329" s="965" t="s">
        <v>894</v>
      </c>
      <c r="B329" s="435" t="s">
        <v>434</v>
      </c>
      <c r="C329" s="570" t="s">
        <v>171</v>
      </c>
      <c r="D329" s="585">
        <v>26</v>
      </c>
      <c r="E329" s="466">
        <v>13132.246153846156</v>
      </c>
      <c r="F329" s="466">
        <f>E329*D329</f>
        <v>341438.4</v>
      </c>
      <c r="G329" s="466">
        <v>21921</v>
      </c>
      <c r="H329" s="466">
        <f>G329*D329</f>
        <v>569946</v>
      </c>
      <c r="I329" s="587">
        <f>H329+F329</f>
        <v>911384.4</v>
      </c>
      <c r="J329" s="798"/>
      <c r="K329" s="799">
        <v>13132.246153846156</v>
      </c>
      <c r="L329" s="800">
        <f>K329*J329</f>
        <v>0</v>
      </c>
      <c r="M329" s="799">
        <v>21921</v>
      </c>
      <c r="N329" s="800">
        <f>M329*J329</f>
        <v>0</v>
      </c>
      <c r="O329" s="804">
        <f>N329+L329</f>
        <v>0</v>
      </c>
      <c r="P329" s="638">
        <f t="shared" si="185"/>
        <v>0</v>
      </c>
      <c r="Q329" s="512">
        <f t="shared" si="186"/>
        <v>0</v>
      </c>
      <c r="R329" s="637">
        <f t="shared" si="168"/>
        <v>0</v>
      </c>
      <c r="S329" s="638"/>
      <c r="T329" s="519">
        <v>13132.246153846156</v>
      </c>
      <c r="U329" s="519">
        <f>T329*S329</f>
        <v>0</v>
      </c>
      <c r="V329" s="519">
        <v>21921</v>
      </c>
      <c r="W329" s="519">
        <f>V329*S329</f>
        <v>0</v>
      </c>
      <c r="X329" s="670">
        <f>W329+U329</f>
        <v>0</v>
      </c>
      <c r="Y329" s="638"/>
      <c r="Z329" s="512">
        <v>13132.246153846156</v>
      </c>
      <c r="AA329" s="512">
        <f>Z329*Y329</f>
        <v>0</v>
      </c>
      <c r="AB329" s="512">
        <v>21921</v>
      </c>
      <c r="AC329" s="512">
        <f>AB329*Y329</f>
        <v>0</v>
      </c>
      <c r="AD329" s="668">
        <f>AC329+AA329</f>
        <v>0</v>
      </c>
      <c r="AE329" s="740">
        <f t="shared" si="184"/>
        <v>26</v>
      </c>
      <c r="AF329" s="747">
        <v>13132.246153846156</v>
      </c>
      <c r="AG329" s="747">
        <f>AF329*AE329</f>
        <v>341438.4</v>
      </c>
      <c r="AH329" s="747">
        <v>21921</v>
      </c>
      <c r="AI329" s="747">
        <f>AH329*AE329</f>
        <v>569946</v>
      </c>
      <c r="AJ329" s="748">
        <f>AI329+AG329</f>
        <v>911384.4</v>
      </c>
    </row>
    <row r="330" spans="1:36" s="403" customFormat="1" ht="15.6" customHeight="1" x14ac:dyDescent="0.25">
      <c r="A330" s="965" t="s">
        <v>895</v>
      </c>
      <c r="B330" s="435" t="s">
        <v>435</v>
      </c>
      <c r="C330" s="570" t="s">
        <v>134</v>
      </c>
      <c r="D330" s="585">
        <v>496</v>
      </c>
      <c r="E330" s="466">
        <v>864.6</v>
      </c>
      <c r="F330" s="466">
        <f>E330*D330</f>
        <v>428841.60000000003</v>
      </c>
      <c r="G330" s="466">
        <v>156</v>
      </c>
      <c r="H330" s="466">
        <f>G330*D330</f>
        <v>77376</v>
      </c>
      <c r="I330" s="587">
        <f>H330+F330</f>
        <v>506217.60000000003</v>
      </c>
      <c r="J330" s="798"/>
      <c r="K330" s="799">
        <v>864.6</v>
      </c>
      <c r="L330" s="800">
        <f>K330*J330</f>
        <v>0</v>
      </c>
      <c r="M330" s="799">
        <v>156</v>
      </c>
      <c r="N330" s="800">
        <f>M330*J330</f>
        <v>0</v>
      </c>
      <c r="O330" s="804">
        <f>N330+L330</f>
        <v>0</v>
      </c>
      <c r="P330" s="638">
        <f t="shared" si="185"/>
        <v>0</v>
      </c>
      <c r="Q330" s="512">
        <f t="shared" si="186"/>
        <v>0</v>
      </c>
      <c r="R330" s="637">
        <f t="shared" si="168"/>
        <v>0</v>
      </c>
      <c r="S330" s="638"/>
      <c r="T330" s="519">
        <v>864.6</v>
      </c>
      <c r="U330" s="519">
        <f>T330*S330</f>
        <v>0</v>
      </c>
      <c r="V330" s="519">
        <v>156</v>
      </c>
      <c r="W330" s="519">
        <f>V330*S330</f>
        <v>0</v>
      </c>
      <c r="X330" s="670">
        <f>W330+U330</f>
        <v>0</v>
      </c>
      <c r="Y330" s="638"/>
      <c r="Z330" s="512">
        <v>864.6</v>
      </c>
      <c r="AA330" s="512">
        <f>Z330*Y330</f>
        <v>0</v>
      </c>
      <c r="AB330" s="512">
        <v>156</v>
      </c>
      <c r="AC330" s="512">
        <f>AB330*Y330</f>
        <v>0</v>
      </c>
      <c r="AD330" s="668">
        <f>AC330+AA330</f>
        <v>0</v>
      </c>
      <c r="AE330" s="740">
        <f t="shared" si="184"/>
        <v>496</v>
      </c>
      <c r="AF330" s="747">
        <v>864.6</v>
      </c>
      <c r="AG330" s="747">
        <f>AF330*AE330</f>
        <v>428841.60000000003</v>
      </c>
      <c r="AH330" s="747">
        <v>156</v>
      </c>
      <c r="AI330" s="747">
        <f>AH330*AE330</f>
        <v>77376</v>
      </c>
      <c r="AJ330" s="748">
        <f>AI330+AG330</f>
        <v>506217.60000000003</v>
      </c>
    </row>
    <row r="331" spans="1:36" ht="17.45" customHeight="1" x14ac:dyDescent="0.25">
      <c r="A331" s="964" t="s">
        <v>896</v>
      </c>
      <c r="B331" s="433" t="s">
        <v>436</v>
      </c>
      <c r="C331" s="567"/>
      <c r="D331" s="594"/>
      <c r="E331" s="469"/>
      <c r="F331" s="469">
        <f>SUM(F332:F341)</f>
        <v>4453232.34</v>
      </c>
      <c r="G331" s="469"/>
      <c r="H331" s="469">
        <f>SUM(H332:H341)</f>
        <v>8043587.7600000007</v>
      </c>
      <c r="I331" s="590">
        <f>SUM(I332:I341)</f>
        <v>12496820.1</v>
      </c>
      <c r="J331" s="815"/>
      <c r="K331" s="816"/>
      <c r="L331" s="817">
        <f>SUM(L332:L341)</f>
        <v>0</v>
      </c>
      <c r="M331" s="816"/>
      <c r="N331" s="817">
        <f>SUM(N332:N341)</f>
        <v>0</v>
      </c>
      <c r="O331" s="810">
        <f>SUM(O332:O341)</f>
        <v>0</v>
      </c>
      <c r="P331" s="638">
        <f t="shared" si="185"/>
        <v>0</v>
      </c>
      <c r="Q331" s="512">
        <f t="shared" si="186"/>
        <v>0</v>
      </c>
      <c r="R331" s="637">
        <f t="shared" si="168"/>
        <v>0</v>
      </c>
      <c r="S331" s="647"/>
      <c r="T331" s="522"/>
      <c r="U331" s="522">
        <f>SUM(U332:U341)</f>
        <v>0</v>
      </c>
      <c r="V331" s="522"/>
      <c r="W331" s="522">
        <f>SUM(W332:W341)</f>
        <v>0</v>
      </c>
      <c r="X331" s="671">
        <f>SUM(X332:X341)</f>
        <v>0</v>
      </c>
      <c r="Y331" s="647"/>
      <c r="Z331" s="523"/>
      <c r="AA331" s="523">
        <f>SUM(AA332:AA341)</f>
        <v>0</v>
      </c>
      <c r="AB331" s="523"/>
      <c r="AC331" s="523">
        <f>SUM(AC332:AC341)</f>
        <v>0</v>
      </c>
      <c r="AD331" s="673">
        <f>SUM(AD332:AD341)</f>
        <v>0</v>
      </c>
      <c r="AE331" s="740">
        <f t="shared" si="184"/>
        <v>0</v>
      </c>
      <c r="AF331" s="753"/>
      <c r="AG331" s="753">
        <f>SUM(AG332:AG341)</f>
        <v>4453232.34</v>
      </c>
      <c r="AH331" s="753"/>
      <c r="AI331" s="753">
        <f>SUM(AI332:AI341)</f>
        <v>8043587.7600000007</v>
      </c>
      <c r="AJ331" s="750">
        <f>SUM(AJ332:AJ341)</f>
        <v>12496820.1</v>
      </c>
    </row>
    <row r="332" spans="1:36" ht="15.6" customHeight="1" x14ac:dyDescent="0.25">
      <c r="A332" s="965" t="s">
        <v>897</v>
      </c>
      <c r="B332" s="435" t="s">
        <v>432</v>
      </c>
      <c r="C332" s="570" t="s">
        <v>153</v>
      </c>
      <c r="D332" s="585">
        <v>330</v>
      </c>
      <c r="E332" s="466">
        <v>5502</v>
      </c>
      <c r="F332" s="466">
        <f t="shared" ref="F332:F341" si="217">E332*D332</f>
        <v>1815660</v>
      </c>
      <c r="G332" s="466">
        <v>1326</v>
      </c>
      <c r="H332" s="466">
        <f t="shared" ref="H332:H341" si="218">G332*D332</f>
        <v>437580</v>
      </c>
      <c r="I332" s="587">
        <f t="shared" ref="I332:I341" si="219">H332+F332</f>
        <v>2253240</v>
      </c>
      <c r="J332" s="798"/>
      <c r="K332" s="799">
        <v>5502</v>
      </c>
      <c r="L332" s="800">
        <f t="shared" ref="L332:L341" si="220">K332*J332</f>
        <v>0</v>
      </c>
      <c r="M332" s="799">
        <v>1326</v>
      </c>
      <c r="N332" s="800">
        <f t="shared" ref="N332:N341" si="221">M332*J332</f>
        <v>0</v>
      </c>
      <c r="O332" s="804">
        <f t="shared" ref="O332:O341" si="222">N332+L332</f>
        <v>0</v>
      </c>
      <c r="P332" s="638">
        <f t="shared" si="185"/>
        <v>0</v>
      </c>
      <c r="Q332" s="512">
        <f t="shared" si="186"/>
        <v>0</v>
      </c>
      <c r="R332" s="637">
        <f t="shared" si="168"/>
        <v>0</v>
      </c>
      <c r="S332" s="638"/>
      <c r="T332" s="519">
        <v>5502</v>
      </c>
      <c r="U332" s="519">
        <f t="shared" ref="U332:U341" si="223">T332*S332</f>
        <v>0</v>
      </c>
      <c r="V332" s="519">
        <v>1326</v>
      </c>
      <c r="W332" s="519">
        <f t="shared" ref="W332:W341" si="224">V332*S332</f>
        <v>0</v>
      </c>
      <c r="X332" s="670">
        <f t="shared" ref="X332:X341" si="225">W332+U332</f>
        <v>0</v>
      </c>
      <c r="Y332" s="638"/>
      <c r="Z332" s="512">
        <v>5502</v>
      </c>
      <c r="AA332" s="512">
        <f t="shared" ref="AA332:AA341" si="226">Z332*Y332</f>
        <v>0</v>
      </c>
      <c r="AB332" s="512">
        <v>1326</v>
      </c>
      <c r="AC332" s="512">
        <f t="shared" ref="AC332:AC341" si="227">AB332*Y332</f>
        <v>0</v>
      </c>
      <c r="AD332" s="668">
        <f t="shared" ref="AD332:AD341" si="228">AC332+AA332</f>
        <v>0</v>
      </c>
      <c r="AE332" s="740">
        <f t="shared" si="184"/>
        <v>330</v>
      </c>
      <c r="AF332" s="747">
        <v>5502</v>
      </c>
      <c r="AG332" s="747">
        <f t="shared" ref="AG332:AG341" si="229">AF332*AE332</f>
        <v>1815660</v>
      </c>
      <c r="AH332" s="747">
        <v>1326</v>
      </c>
      <c r="AI332" s="747">
        <f t="shared" ref="AI332:AI341" si="230">AH332*AE332</f>
        <v>437580</v>
      </c>
      <c r="AJ332" s="748">
        <f t="shared" ref="AJ332:AJ341" si="231">AI332+AG332</f>
        <v>2253240</v>
      </c>
    </row>
    <row r="333" spans="1:36" s="403" customFormat="1" ht="15.6" customHeight="1" x14ac:dyDescent="0.25">
      <c r="A333" s="965" t="s">
        <v>898</v>
      </c>
      <c r="B333" s="435" t="s">
        <v>437</v>
      </c>
      <c r="C333" s="570" t="s">
        <v>171</v>
      </c>
      <c r="D333" s="585">
        <v>32.6</v>
      </c>
      <c r="E333" s="466">
        <v>8646</v>
      </c>
      <c r="F333" s="466">
        <f t="shared" si="217"/>
        <v>281859.60000000003</v>
      </c>
      <c r="G333" s="466">
        <v>23400</v>
      </c>
      <c r="H333" s="466">
        <f t="shared" si="218"/>
        <v>762840</v>
      </c>
      <c r="I333" s="587">
        <f t="shared" si="219"/>
        <v>1044699.6000000001</v>
      </c>
      <c r="J333" s="798"/>
      <c r="K333" s="799">
        <v>8646</v>
      </c>
      <c r="L333" s="800">
        <f t="shared" si="220"/>
        <v>0</v>
      </c>
      <c r="M333" s="799">
        <v>23400</v>
      </c>
      <c r="N333" s="800">
        <f t="shared" si="221"/>
        <v>0</v>
      </c>
      <c r="O333" s="804">
        <f t="shared" si="222"/>
        <v>0</v>
      </c>
      <c r="P333" s="638">
        <f t="shared" si="185"/>
        <v>0</v>
      </c>
      <c r="Q333" s="512">
        <f t="shared" si="186"/>
        <v>0</v>
      </c>
      <c r="R333" s="637">
        <f t="shared" si="168"/>
        <v>0</v>
      </c>
      <c r="S333" s="638"/>
      <c r="T333" s="519">
        <v>8646</v>
      </c>
      <c r="U333" s="519">
        <f t="shared" si="223"/>
        <v>0</v>
      </c>
      <c r="V333" s="519">
        <v>23400</v>
      </c>
      <c r="W333" s="519">
        <f t="shared" si="224"/>
        <v>0</v>
      </c>
      <c r="X333" s="670">
        <f t="shared" si="225"/>
        <v>0</v>
      </c>
      <c r="Y333" s="638"/>
      <c r="Z333" s="512">
        <v>8646</v>
      </c>
      <c r="AA333" s="512">
        <f t="shared" si="226"/>
        <v>0</v>
      </c>
      <c r="AB333" s="512">
        <v>23400</v>
      </c>
      <c r="AC333" s="512">
        <f t="shared" si="227"/>
        <v>0</v>
      </c>
      <c r="AD333" s="668">
        <f t="shared" si="228"/>
        <v>0</v>
      </c>
      <c r="AE333" s="740">
        <f t="shared" si="184"/>
        <v>32.6</v>
      </c>
      <c r="AF333" s="747">
        <v>8646</v>
      </c>
      <c r="AG333" s="747">
        <f t="shared" si="229"/>
        <v>281859.60000000003</v>
      </c>
      <c r="AH333" s="747">
        <v>23400</v>
      </c>
      <c r="AI333" s="747">
        <f t="shared" si="230"/>
        <v>762840</v>
      </c>
      <c r="AJ333" s="748">
        <f t="shared" si="231"/>
        <v>1044699.6000000001</v>
      </c>
    </row>
    <row r="334" spans="1:36" s="403" customFormat="1" ht="26.45" customHeight="1" x14ac:dyDescent="0.25">
      <c r="A334" s="965" t="s">
        <v>899</v>
      </c>
      <c r="B334" s="435" t="s">
        <v>438</v>
      </c>
      <c r="C334" s="570" t="s">
        <v>171</v>
      </c>
      <c r="D334" s="585">
        <v>69.8</v>
      </c>
      <c r="E334" s="466">
        <v>8646</v>
      </c>
      <c r="F334" s="466">
        <f t="shared" si="217"/>
        <v>603490.79999999993</v>
      </c>
      <c r="G334" s="466">
        <v>22464</v>
      </c>
      <c r="H334" s="466">
        <f t="shared" si="218"/>
        <v>1567987.2</v>
      </c>
      <c r="I334" s="587">
        <f t="shared" si="219"/>
        <v>2171478</v>
      </c>
      <c r="J334" s="798"/>
      <c r="K334" s="799">
        <v>8646</v>
      </c>
      <c r="L334" s="800">
        <f t="shared" si="220"/>
        <v>0</v>
      </c>
      <c r="M334" s="799">
        <v>22464</v>
      </c>
      <c r="N334" s="800">
        <f t="shared" si="221"/>
        <v>0</v>
      </c>
      <c r="O334" s="804">
        <f t="shared" si="222"/>
        <v>0</v>
      </c>
      <c r="P334" s="638">
        <f t="shared" si="185"/>
        <v>0</v>
      </c>
      <c r="Q334" s="512">
        <f t="shared" si="186"/>
        <v>0</v>
      </c>
      <c r="R334" s="637">
        <f t="shared" si="168"/>
        <v>0</v>
      </c>
      <c r="S334" s="638"/>
      <c r="T334" s="519">
        <v>8646</v>
      </c>
      <c r="U334" s="519">
        <f t="shared" si="223"/>
        <v>0</v>
      </c>
      <c r="V334" s="519">
        <v>22464</v>
      </c>
      <c r="W334" s="519">
        <f t="shared" si="224"/>
        <v>0</v>
      </c>
      <c r="X334" s="670">
        <f t="shared" si="225"/>
        <v>0</v>
      </c>
      <c r="Y334" s="638"/>
      <c r="Z334" s="512">
        <v>8646</v>
      </c>
      <c r="AA334" s="512">
        <f t="shared" si="226"/>
        <v>0</v>
      </c>
      <c r="AB334" s="512">
        <v>22464</v>
      </c>
      <c r="AC334" s="512">
        <f t="shared" si="227"/>
        <v>0</v>
      </c>
      <c r="AD334" s="668">
        <f t="shared" si="228"/>
        <v>0</v>
      </c>
      <c r="AE334" s="740">
        <f t="shared" si="184"/>
        <v>69.8</v>
      </c>
      <c r="AF334" s="747">
        <v>8646</v>
      </c>
      <c r="AG334" s="747">
        <f t="shared" si="229"/>
        <v>603490.79999999993</v>
      </c>
      <c r="AH334" s="747">
        <v>22464</v>
      </c>
      <c r="AI334" s="747">
        <f t="shared" si="230"/>
        <v>1567987.2</v>
      </c>
      <c r="AJ334" s="748">
        <f t="shared" si="231"/>
        <v>2171478</v>
      </c>
    </row>
    <row r="335" spans="1:36" s="403" customFormat="1" ht="15.6" customHeight="1" x14ac:dyDescent="0.25">
      <c r="A335" s="965" t="s">
        <v>900</v>
      </c>
      <c r="B335" s="435" t="s">
        <v>415</v>
      </c>
      <c r="C335" s="570" t="s">
        <v>33</v>
      </c>
      <c r="D335" s="585">
        <v>3.9</v>
      </c>
      <c r="E335" s="466">
        <v>39300</v>
      </c>
      <c r="F335" s="466">
        <f t="shared" si="217"/>
        <v>153270</v>
      </c>
      <c r="G335" s="466">
        <v>87100</v>
      </c>
      <c r="H335" s="466">
        <f t="shared" si="218"/>
        <v>339690</v>
      </c>
      <c r="I335" s="587">
        <f t="shared" si="219"/>
        <v>492960</v>
      </c>
      <c r="J335" s="798"/>
      <c r="K335" s="799">
        <v>39300</v>
      </c>
      <c r="L335" s="800">
        <f t="shared" si="220"/>
        <v>0</v>
      </c>
      <c r="M335" s="799">
        <v>87100</v>
      </c>
      <c r="N335" s="800">
        <f t="shared" si="221"/>
        <v>0</v>
      </c>
      <c r="O335" s="804">
        <f t="shared" si="222"/>
        <v>0</v>
      </c>
      <c r="P335" s="638">
        <f t="shared" si="185"/>
        <v>0</v>
      </c>
      <c r="Q335" s="512">
        <f t="shared" si="186"/>
        <v>0</v>
      </c>
      <c r="R335" s="637">
        <f t="shared" si="168"/>
        <v>0</v>
      </c>
      <c r="S335" s="638"/>
      <c r="T335" s="519">
        <v>39300</v>
      </c>
      <c r="U335" s="519">
        <f t="shared" si="223"/>
        <v>0</v>
      </c>
      <c r="V335" s="519">
        <v>87100</v>
      </c>
      <c r="W335" s="519">
        <f t="shared" si="224"/>
        <v>0</v>
      </c>
      <c r="X335" s="670">
        <f t="shared" si="225"/>
        <v>0</v>
      </c>
      <c r="Y335" s="638"/>
      <c r="Z335" s="512">
        <v>39300</v>
      </c>
      <c r="AA335" s="512">
        <f t="shared" si="226"/>
        <v>0</v>
      </c>
      <c r="AB335" s="512">
        <v>87100</v>
      </c>
      <c r="AC335" s="512">
        <f t="shared" si="227"/>
        <v>0</v>
      </c>
      <c r="AD335" s="668">
        <f t="shared" si="228"/>
        <v>0</v>
      </c>
      <c r="AE335" s="740">
        <f t="shared" si="184"/>
        <v>3.9</v>
      </c>
      <c r="AF335" s="747">
        <v>39300</v>
      </c>
      <c r="AG335" s="747">
        <f t="shared" si="229"/>
        <v>153270</v>
      </c>
      <c r="AH335" s="747">
        <v>87100</v>
      </c>
      <c r="AI335" s="747">
        <f t="shared" si="230"/>
        <v>339690</v>
      </c>
      <c r="AJ335" s="748">
        <f t="shared" si="231"/>
        <v>492960</v>
      </c>
    </row>
    <row r="336" spans="1:36" s="403" customFormat="1" ht="15.6" customHeight="1" x14ac:dyDescent="0.25">
      <c r="A336" s="965" t="s">
        <v>901</v>
      </c>
      <c r="B336" s="435" t="s">
        <v>424</v>
      </c>
      <c r="C336" s="570" t="s">
        <v>153</v>
      </c>
      <c r="D336" s="585">
        <v>418</v>
      </c>
      <c r="E336" s="466">
        <v>235.8</v>
      </c>
      <c r="F336" s="466">
        <f t="shared" si="217"/>
        <v>98564.400000000009</v>
      </c>
      <c r="G336" s="466">
        <v>202.02</v>
      </c>
      <c r="H336" s="466">
        <f t="shared" si="218"/>
        <v>84444.36</v>
      </c>
      <c r="I336" s="587">
        <f t="shared" si="219"/>
        <v>183008.76</v>
      </c>
      <c r="J336" s="798"/>
      <c r="K336" s="799">
        <v>235.8</v>
      </c>
      <c r="L336" s="800">
        <f t="shared" si="220"/>
        <v>0</v>
      </c>
      <c r="M336" s="799">
        <v>202.02</v>
      </c>
      <c r="N336" s="800">
        <f t="shared" si="221"/>
        <v>0</v>
      </c>
      <c r="O336" s="804">
        <f t="shared" si="222"/>
        <v>0</v>
      </c>
      <c r="P336" s="638">
        <f t="shared" si="185"/>
        <v>0</v>
      </c>
      <c r="Q336" s="512">
        <f t="shared" si="186"/>
        <v>0</v>
      </c>
      <c r="R336" s="637">
        <f t="shared" si="168"/>
        <v>0</v>
      </c>
      <c r="S336" s="638"/>
      <c r="T336" s="519">
        <v>235.8</v>
      </c>
      <c r="U336" s="519">
        <f t="shared" si="223"/>
        <v>0</v>
      </c>
      <c r="V336" s="519">
        <v>202.02</v>
      </c>
      <c r="W336" s="519">
        <f t="shared" si="224"/>
        <v>0</v>
      </c>
      <c r="X336" s="670">
        <f t="shared" si="225"/>
        <v>0</v>
      </c>
      <c r="Y336" s="638"/>
      <c r="Z336" s="512">
        <v>235.8</v>
      </c>
      <c r="AA336" s="512">
        <f t="shared" si="226"/>
        <v>0</v>
      </c>
      <c r="AB336" s="512">
        <v>202.02</v>
      </c>
      <c r="AC336" s="512">
        <f t="shared" si="227"/>
        <v>0</v>
      </c>
      <c r="AD336" s="668">
        <f t="shared" si="228"/>
        <v>0</v>
      </c>
      <c r="AE336" s="740">
        <f t="shared" si="184"/>
        <v>418</v>
      </c>
      <c r="AF336" s="747">
        <v>235.8</v>
      </c>
      <c r="AG336" s="747">
        <f t="shared" si="229"/>
        <v>98564.400000000009</v>
      </c>
      <c r="AH336" s="747">
        <v>202.02</v>
      </c>
      <c r="AI336" s="747">
        <f t="shared" si="230"/>
        <v>84444.36</v>
      </c>
      <c r="AJ336" s="748">
        <f t="shared" si="231"/>
        <v>183008.76</v>
      </c>
    </row>
    <row r="337" spans="1:36" s="403" customFormat="1" ht="15.6" customHeight="1" x14ac:dyDescent="0.25">
      <c r="A337" s="965" t="s">
        <v>902</v>
      </c>
      <c r="B337" s="435" t="s">
        <v>425</v>
      </c>
      <c r="C337" s="570" t="s">
        <v>153</v>
      </c>
      <c r="D337" s="585">
        <v>418</v>
      </c>
      <c r="E337" s="466">
        <v>1021.8000000000001</v>
      </c>
      <c r="F337" s="466">
        <f t="shared" si="217"/>
        <v>427112.4</v>
      </c>
      <c r="G337" s="466">
        <v>624</v>
      </c>
      <c r="H337" s="466">
        <f t="shared" si="218"/>
        <v>260832</v>
      </c>
      <c r="I337" s="587">
        <f t="shared" si="219"/>
        <v>687944.4</v>
      </c>
      <c r="J337" s="798"/>
      <c r="K337" s="799">
        <v>1021.8000000000001</v>
      </c>
      <c r="L337" s="800">
        <f t="shared" si="220"/>
        <v>0</v>
      </c>
      <c r="M337" s="799">
        <v>624</v>
      </c>
      <c r="N337" s="800">
        <f t="shared" si="221"/>
        <v>0</v>
      </c>
      <c r="O337" s="804">
        <f t="shared" si="222"/>
        <v>0</v>
      </c>
      <c r="P337" s="638">
        <f t="shared" si="185"/>
        <v>0</v>
      </c>
      <c r="Q337" s="512">
        <f t="shared" si="186"/>
        <v>0</v>
      </c>
      <c r="R337" s="637">
        <f t="shared" si="168"/>
        <v>0</v>
      </c>
      <c r="S337" s="638"/>
      <c r="T337" s="519">
        <v>1021.8000000000001</v>
      </c>
      <c r="U337" s="519">
        <f t="shared" si="223"/>
        <v>0</v>
      </c>
      <c r="V337" s="519">
        <v>624</v>
      </c>
      <c r="W337" s="519">
        <f t="shared" si="224"/>
        <v>0</v>
      </c>
      <c r="X337" s="670">
        <f t="shared" si="225"/>
        <v>0</v>
      </c>
      <c r="Y337" s="638"/>
      <c r="Z337" s="512">
        <v>1021.8000000000001</v>
      </c>
      <c r="AA337" s="512">
        <f t="shared" si="226"/>
        <v>0</v>
      </c>
      <c r="AB337" s="512">
        <v>624</v>
      </c>
      <c r="AC337" s="512">
        <f t="shared" si="227"/>
        <v>0</v>
      </c>
      <c r="AD337" s="668">
        <f t="shared" si="228"/>
        <v>0</v>
      </c>
      <c r="AE337" s="740">
        <f t="shared" si="184"/>
        <v>418</v>
      </c>
      <c r="AF337" s="747">
        <v>1021.8000000000001</v>
      </c>
      <c r="AG337" s="747">
        <f t="shared" si="229"/>
        <v>427112.4</v>
      </c>
      <c r="AH337" s="747">
        <v>624</v>
      </c>
      <c r="AI337" s="747">
        <f t="shared" si="230"/>
        <v>260832</v>
      </c>
      <c r="AJ337" s="748">
        <f t="shared" si="231"/>
        <v>687944.4</v>
      </c>
    </row>
    <row r="338" spans="1:36" ht="15.6" customHeight="1" x14ac:dyDescent="0.25">
      <c r="A338" s="965" t="s">
        <v>903</v>
      </c>
      <c r="B338" s="435" t="s">
        <v>439</v>
      </c>
      <c r="C338" s="570" t="s">
        <v>31</v>
      </c>
      <c r="D338" s="585">
        <v>464</v>
      </c>
      <c r="E338" s="466">
        <v>864.6</v>
      </c>
      <c r="F338" s="466">
        <f t="shared" si="217"/>
        <v>401174.4</v>
      </c>
      <c r="G338" s="466">
        <v>2340</v>
      </c>
      <c r="H338" s="466">
        <f t="shared" si="218"/>
        <v>1085760</v>
      </c>
      <c r="I338" s="587">
        <f t="shared" si="219"/>
        <v>1486934.4</v>
      </c>
      <c r="J338" s="798"/>
      <c r="K338" s="799">
        <v>864.6</v>
      </c>
      <c r="L338" s="800">
        <f t="shared" si="220"/>
        <v>0</v>
      </c>
      <c r="M338" s="799">
        <v>2340</v>
      </c>
      <c r="N338" s="800">
        <f t="shared" si="221"/>
        <v>0</v>
      </c>
      <c r="O338" s="804">
        <f t="shared" si="222"/>
        <v>0</v>
      </c>
      <c r="P338" s="638">
        <f t="shared" si="185"/>
        <v>0</v>
      </c>
      <c r="Q338" s="512">
        <f t="shared" si="186"/>
        <v>0</v>
      </c>
      <c r="R338" s="637">
        <f t="shared" si="168"/>
        <v>0</v>
      </c>
      <c r="S338" s="638"/>
      <c r="T338" s="519">
        <v>864.6</v>
      </c>
      <c r="U338" s="519">
        <f t="shared" si="223"/>
        <v>0</v>
      </c>
      <c r="V338" s="519">
        <v>2340</v>
      </c>
      <c r="W338" s="519">
        <f t="shared" si="224"/>
        <v>0</v>
      </c>
      <c r="X338" s="670">
        <f t="shared" si="225"/>
        <v>0</v>
      </c>
      <c r="Y338" s="638"/>
      <c r="Z338" s="512">
        <v>864.6</v>
      </c>
      <c r="AA338" s="512">
        <f t="shared" si="226"/>
        <v>0</v>
      </c>
      <c r="AB338" s="512">
        <v>2340</v>
      </c>
      <c r="AC338" s="512">
        <f t="shared" si="227"/>
        <v>0</v>
      </c>
      <c r="AD338" s="668">
        <f t="shared" si="228"/>
        <v>0</v>
      </c>
      <c r="AE338" s="740">
        <f t="shared" si="184"/>
        <v>464</v>
      </c>
      <c r="AF338" s="747">
        <v>864.6</v>
      </c>
      <c r="AG338" s="747">
        <f t="shared" si="229"/>
        <v>401174.4</v>
      </c>
      <c r="AH338" s="747">
        <v>2340</v>
      </c>
      <c r="AI338" s="747">
        <f t="shared" si="230"/>
        <v>1085760</v>
      </c>
      <c r="AJ338" s="748">
        <f t="shared" si="231"/>
        <v>1486934.4</v>
      </c>
    </row>
    <row r="339" spans="1:36" ht="15.6" customHeight="1" x14ac:dyDescent="0.25">
      <c r="A339" s="965" t="s">
        <v>904</v>
      </c>
      <c r="B339" s="435" t="s">
        <v>440</v>
      </c>
      <c r="C339" s="570" t="s">
        <v>33</v>
      </c>
      <c r="D339" s="585">
        <v>11.07</v>
      </c>
      <c r="E339" s="466">
        <v>5502</v>
      </c>
      <c r="F339" s="466">
        <f t="shared" si="217"/>
        <v>60907.14</v>
      </c>
      <c r="G339" s="466">
        <v>213720</v>
      </c>
      <c r="H339" s="466">
        <f t="shared" si="218"/>
        <v>2365880.4</v>
      </c>
      <c r="I339" s="587">
        <f t="shared" si="219"/>
        <v>2426787.54</v>
      </c>
      <c r="J339" s="798"/>
      <c r="K339" s="799">
        <v>5502</v>
      </c>
      <c r="L339" s="800">
        <f t="shared" si="220"/>
        <v>0</v>
      </c>
      <c r="M339" s="799">
        <v>213720</v>
      </c>
      <c r="N339" s="800">
        <f t="shared" si="221"/>
        <v>0</v>
      </c>
      <c r="O339" s="804">
        <f t="shared" si="222"/>
        <v>0</v>
      </c>
      <c r="P339" s="638">
        <f t="shared" si="185"/>
        <v>0</v>
      </c>
      <c r="Q339" s="512">
        <f t="shared" si="186"/>
        <v>0</v>
      </c>
      <c r="R339" s="637">
        <f t="shared" si="168"/>
        <v>0</v>
      </c>
      <c r="S339" s="638"/>
      <c r="T339" s="519">
        <v>5502</v>
      </c>
      <c r="U339" s="519">
        <f t="shared" si="223"/>
        <v>0</v>
      </c>
      <c r="V339" s="519">
        <v>213720</v>
      </c>
      <c r="W339" s="519">
        <f t="shared" si="224"/>
        <v>0</v>
      </c>
      <c r="X339" s="670">
        <f t="shared" si="225"/>
        <v>0</v>
      </c>
      <c r="Y339" s="638"/>
      <c r="Z339" s="512">
        <v>5502</v>
      </c>
      <c r="AA339" s="512">
        <f t="shared" si="226"/>
        <v>0</v>
      </c>
      <c r="AB339" s="512">
        <v>213720</v>
      </c>
      <c r="AC339" s="512">
        <f t="shared" si="227"/>
        <v>0</v>
      </c>
      <c r="AD339" s="668">
        <f t="shared" si="228"/>
        <v>0</v>
      </c>
      <c r="AE339" s="740">
        <f t="shared" si="184"/>
        <v>11.07</v>
      </c>
      <c r="AF339" s="747">
        <v>5502</v>
      </c>
      <c r="AG339" s="747">
        <f t="shared" si="229"/>
        <v>60907.14</v>
      </c>
      <c r="AH339" s="747">
        <v>213720</v>
      </c>
      <c r="AI339" s="747">
        <f t="shared" si="230"/>
        <v>2365880.4</v>
      </c>
      <c r="AJ339" s="748">
        <f t="shared" si="231"/>
        <v>2426787.54</v>
      </c>
    </row>
    <row r="340" spans="1:36" s="403" customFormat="1" ht="15.6" customHeight="1" x14ac:dyDescent="0.25">
      <c r="A340" s="965" t="s">
        <v>905</v>
      </c>
      <c r="B340" s="435" t="s">
        <v>441</v>
      </c>
      <c r="C340" s="570" t="s">
        <v>33</v>
      </c>
      <c r="D340" s="585">
        <v>4.2</v>
      </c>
      <c r="E340" s="466">
        <v>2358</v>
      </c>
      <c r="F340" s="466">
        <f t="shared" si="217"/>
        <v>9903.6</v>
      </c>
      <c r="G340" s="466">
        <v>269100</v>
      </c>
      <c r="H340" s="466">
        <f t="shared" si="218"/>
        <v>1130220</v>
      </c>
      <c r="I340" s="587">
        <f t="shared" si="219"/>
        <v>1140123.6000000001</v>
      </c>
      <c r="J340" s="798"/>
      <c r="K340" s="799">
        <v>2358</v>
      </c>
      <c r="L340" s="800">
        <f t="shared" si="220"/>
        <v>0</v>
      </c>
      <c r="M340" s="799">
        <v>269100</v>
      </c>
      <c r="N340" s="800">
        <f t="shared" si="221"/>
        <v>0</v>
      </c>
      <c r="O340" s="804">
        <f t="shared" si="222"/>
        <v>0</v>
      </c>
      <c r="P340" s="638">
        <f t="shared" si="185"/>
        <v>0</v>
      </c>
      <c r="Q340" s="512">
        <f t="shared" si="186"/>
        <v>0</v>
      </c>
      <c r="R340" s="637">
        <f t="shared" si="168"/>
        <v>0</v>
      </c>
      <c r="S340" s="638"/>
      <c r="T340" s="519">
        <v>2358</v>
      </c>
      <c r="U340" s="519">
        <f t="shared" si="223"/>
        <v>0</v>
      </c>
      <c r="V340" s="519">
        <v>269100</v>
      </c>
      <c r="W340" s="519">
        <f t="shared" si="224"/>
        <v>0</v>
      </c>
      <c r="X340" s="670">
        <f t="shared" si="225"/>
        <v>0</v>
      </c>
      <c r="Y340" s="638"/>
      <c r="Z340" s="512">
        <v>2358</v>
      </c>
      <c r="AA340" s="512">
        <f t="shared" si="226"/>
        <v>0</v>
      </c>
      <c r="AB340" s="512">
        <v>269100</v>
      </c>
      <c r="AC340" s="512">
        <f t="shared" si="227"/>
        <v>0</v>
      </c>
      <c r="AD340" s="668">
        <f t="shared" si="228"/>
        <v>0</v>
      </c>
      <c r="AE340" s="740">
        <f t="shared" si="184"/>
        <v>4.2</v>
      </c>
      <c r="AF340" s="747">
        <v>2358</v>
      </c>
      <c r="AG340" s="747">
        <f t="shared" si="229"/>
        <v>9903.6</v>
      </c>
      <c r="AH340" s="747">
        <v>269100</v>
      </c>
      <c r="AI340" s="747">
        <f t="shared" si="230"/>
        <v>1130220</v>
      </c>
      <c r="AJ340" s="748">
        <f t="shared" si="231"/>
        <v>1140123.6000000001</v>
      </c>
    </row>
    <row r="341" spans="1:36" s="403" customFormat="1" ht="26.45" customHeight="1" x14ac:dyDescent="0.25">
      <c r="A341" s="965" t="s">
        <v>906</v>
      </c>
      <c r="B341" s="435" t="s">
        <v>442</v>
      </c>
      <c r="C341" s="570" t="s">
        <v>33</v>
      </c>
      <c r="D341" s="585">
        <v>15.3</v>
      </c>
      <c r="E341" s="466">
        <v>39300</v>
      </c>
      <c r="F341" s="466">
        <f t="shared" si="217"/>
        <v>601290</v>
      </c>
      <c r="G341" s="466">
        <v>546</v>
      </c>
      <c r="H341" s="466">
        <f t="shared" si="218"/>
        <v>8353.8000000000011</v>
      </c>
      <c r="I341" s="587">
        <f t="shared" si="219"/>
        <v>609643.80000000005</v>
      </c>
      <c r="J341" s="798"/>
      <c r="K341" s="799">
        <v>39300</v>
      </c>
      <c r="L341" s="800">
        <f t="shared" si="220"/>
        <v>0</v>
      </c>
      <c r="M341" s="799">
        <v>546</v>
      </c>
      <c r="N341" s="800">
        <f t="shared" si="221"/>
        <v>0</v>
      </c>
      <c r="O341" s="804">
        <f t="shared" si="222"/>
        <v>0</v>
      </c>
      <c r="P341" s="638">
        <f t="shared" si="185"/>
        <v>0</v>
      </c>
      <c r="Q341" s="512">
        <f t="shared" si="186"/>
        <v>0</v>
      </c>
      <c r="R341" s="637">
        <f t="shared" si="168"/>
        <v>0</v>
      </c>
      <c r="S341" s="638"/>
      <c r="T341" s="519">
        <v>39300</v>
      </c>
      <c r="U341" s="519">
        <f t="shared" si="223"/>
        <v>0</v>
      </c>
      <c r="V341" s="519">
        <v>546</v>
      </c>
      <c r="W341" s="519">
        <f t="shared" si="224"/>
        <v>0</v>
      </c>
      <c r="X341" s="670">
        <f t="shared" si="225"/>
        <v>0</v>
      </c>
      <c r="Y341" s="638"/>
      <c r="Z341" s="512">
        <v>39300</v>
      </c>
      <c r="AA341" s="512">
        <f t="shared" si="226"/>
        <v>0</v>
      </c>
      <c r="AB341" s="512">
        <v>546</v>
      </c>
      <c r="AC341" s="512">
        <f t="shared" si="227"/>
        <v>0</v>
      </c>
      <c r="AD341" s="668">
        <f t="shared" si="228"/>
        <v>0</v>
      </c>
      <c r="AE341" s="740">
        <f t="shared" si="184"/>
        <v>15.3</v>
      </c>
      <c r="AF341" s="747">
        <v>39300</v>
      </c>
      <c r="AG341" s="747">
        <f t="shared" si="229"/>
        <v>601290</v>
      </c>
      <c r="AH341" s="747">
        <v>546</v>
      </c>
      <c r="AI341" s="747">
        <f t="shared" si="230"/>
        <v>8353.8000000000011</v>
      </c>
      <c r="AJ341" s="748">
        <f t="shared" si="231"/>
        <v>609643.80000000005</v>
      </c>
    </row>
    <row r="342" spans="1:36" s="403" customFormat="1" ht="17.45" customHeight="1" x14ac:dyDescent="0.25">
      <c r="A342" s="964" t="s">
        <v>907</v>
      </c>
      <c r="B342" s="433" t="s">
        <v>443</v>
      </c>
      <c r="C342" s="567"/>
      <c r="D342" s="594"/>
      <c r="E342" s="422"/>
      <c r="F342" s="422">
        <f>SUM(F343:F348)</f>
        <v>251244.9</v>
      </c>
      <c r="G342" s="422"/>
      <c r="H342" s="422">
        <f>SUM(H343:H348)</f>
        <v>149682</v>
      </c>
      <c r="I342" s="595">
        <f>SUM(I343:I348)</f>
        <v>400926.9</v>
      </c>
      <c r="J342" s="815"/>
      <c r="K342" s="808"/>
      <c r="L342" s="826">
        <f>SUM(L343:L348)</f>
        <v>0</v>
      </c>
      <c r="M342" s="808"/>
      <c r="N342" s="826">
        <f>SUM(N343:N348)</f>
        <v>0</v>
      </c>
      <c r="O342" s="827">
        <f>SUM(O343:O348)</f>
        <v>0</v>
      </c>
      <c r="P342" s="638">
        <f t="shared" si="185"/>
        <v>0</v>
      </c>
      <c r="Q342" s="512">
        <f t="shared" si="186"/>
        <v>0</v>
      </c>
      <c r="R342" s="637">
        <f t="shared" si="168"/>
        <v>0</v>
      </c>
      <c r="S342" s="647"/>
      <c r="T342" s="521"/>
      <c r="U342" s="521">
        <f>SUM(U343:U348)</f>
        <v>0</v>
      </c>
      <c r="V342" s="521"/>
      <c r="W342" s="521">
        <f>SUM(W343:W348)</f>
        <v>0</v>
      </c>
      <c r="X342" s="671">
        <f>SUM(X343:X348)</f>
        <v>0</v>
      </c>
      <c r="Y342" s="647"/>
      <c r="Z342" s="520"/>
      <c r="AA342" s="520">
        <f>SUM(AA343:AA348)</f>
        <v>0</v>
      </c>
      <c r="AB342" s="520"/>
      <c r="AC342" s="520">
        <f>SUM(AC343:AC348)</f>
        <v>0</v>
      </c>
      <c r="AD342" s="673">
        <f>SUM(AD343:AD348)</f>
        <v>0</v>
      </c>
      <c r="AE342" s="740">
        <f t="shared" si="184"/>
        <v>0</v>
      </c>
      <c r="AF342" s="749"/>
      <c r="AG342" s="749">
        <f>SUM(AG343:AG348)</f>
        <v>251244.9</v>
      </c>
      <c r="AH342" s="749"/>
      <c r="AI342" s="749">
        <f>SUM(AI343:AI348)</f>
        <v>149682</v>
      </c>
      <c r="AJ342" s="750">
        <f>SUM(AJ343:AJ348)</f>
        <v>400926.9</v>
      </c>
    </row>
    <row r="343" spans="1:36" s="403" customFormat="1" ht="17.45" customHeight="1" x14ac:dyDescent="0.25">
      <c r="A343" s="965" t="s">
        <v>908</v>
      </c>
      <c r="B343" s="435" t="s">
        <v>443</v>
      </c>
      <c r="C343" s="570" t="s">
        <v>31</v>
      </c>
      <c r="D343" s="585">
        <v>7</v>
      </c>
      <c r="E343" s="466">
        <v>19650</v>
      </c>
      <c r="F343" s="466">
        <f t="shared" ref="F343:F348" si="232">E343*D343</f>
        <v>137550</v>
      </c>
      <c r="G343" s="466">
        <v>8580</v>
      </c>
      <c r="H343" s="466">
        <f t="shared" ref="H343:H348" si="233">G343*D343</f>
        <v>60060</v>
      </c>
      <c r="I343" s="587">
        <f t="shared" ref="I343:I348" si="234">H343+F343</f>
        <v>197610</v>
      </c>
      <c r="J343" s="798"/>
      <c r="K343" s="799">
        <v>19650</v>
      </c>
      <c r="L343" s="800">
        <f t="shared" ref="L343:L348" si="235">K343*J343</f>
        <v>0</v>
      </c>
      <c r="M343" s="799">
        <v>8580</v>
      </c>
      <c r="N343" s="800">
        <f t="shared" ref="N343:N348" si="236">M343*J343</f>
        <v>0</v>
      </c>
      <c r="O343" s="804">
        <f t="shared" ref="O343:O348" si="237">N343+L343</f>
        <v>0</v>
      </c>
      <c r="P343" s="638">
        <f t="shared" si="185"/>
        <v>0</v>
      </c>
      <c r="Q343" s="512">
        <f t="shared" si="186"/>
        <v>0</v>
      </c>
      <c r="R343" s="637">
        <f t="shared" ref="R343:R406" si="238">(D343*K343)-(D343*T343)</f>
        <v>0</v>
      </c>
      <c r="S343" s="638"/>
      <c r="T343" s="519">
        <v>19650</v>
      </c>
      <c r="U343" s="519">
        <f t="shared" ref="U343:U348" si="239">T343*S343</f>
        <v>0</v>
      </c>
      <c r="V343" s="519">
        <v>8580</v>
      </c>
      <c r="W343" s="519">
        <f t="shared" ref="W343:W348" si="240">V343*S343</f>
        <v>0</v>
      </c>
      <c r="X343" s="670">
        <f t="shared" ref="X343:X348" si="241">W343+U343</f>
        <v>0</v>
      </c>
      <c r="Y343" s="638"/>
      <c r="Z343" s="512">
        <v>19650</v>
      </c>
      <c r="AA343" s="512">
        <f t="shared" ref="AA343:AA348" si="242">Z343*Y343</f>
        <v>0</v>
      </c>
      <c r="AB343" s="512">
        <v>8580</v>
      </c>
      <c r="AC343" s="512">
        <f t="shared" ref="AC343:AC348" si="243">AB343*Y343</f>
        <v>0</v>
      </c>
      <c r="AD343" s="668">
        <f t="shared" ref="AD343:AD348" si="244">AC343+AA343</f>
        <v>0</v>
      </c>
      <c r="AE343" s="740">
        <f t="shared" si="184"/>
        <v>7</v>
      </c>
      <c r="AF343" s="747">
        <v>19650</v>
      </c>
      <c r="AG343" s="747">
        <f t="shared" ref="AG343:AG348" si="245">AF343*AE343</f>
        <v>137550</v>
      </c>
      <c r="AH343" s="747">
        <v>8580</v>
      </c>
      <c r="AI343" s="747">
        <f t="shared" ref="AI343:AI348" si="246">AH343*AE343</f>
        <v>60060</v>
      </c>
      <c r="AJ343" s="748">
        <f t="shared" ref="AJ343:AJ348" si="247">AI343+AG343</f>
        <v>197610</v>
      </c>
    </row>
    <row r="344" spans="1:36" s="403" customFormat="1" ht="17.45" customHeight="1" x14ac:dyDescent="0.25">
      <c r="A344" s="965" t="s">
        <v>911</v>
      </c>
      <c r="B344" s="435" t="s">
        <v>444</v>
      </c>
      <c r="C344" s="570" t="s">
        <v>153</v>
      </c>
      <c r="D344" s="585">
        <v>21</v>
      </c>
      <c r="E344" s="466">
        <v>1021.8000000000001</v>
      </c>
      <c r="F344" s="466">
        <f t="shared" si="232"/>
        <v>21457.800000000003</v>
      </c>
      <c r="G344" s="466">
        <v>1248</v>
      </c>
      <c r="H344" s="466">
        <f t="shared" si="233"/>
        <v>26208</v>
      </c>
      <c r="I344" s="587">
        <f t="shared" si="234"/>
        <v>47665.8</v>
      </c>
      <c r="J344" s="798"/>
      <c r="K344" s="799">
        <v>1021.8000000000001</v>
      </c>
      <c r="L344" s="800">
        <f t="shared" si="235"/>
        <v>0</v>
      </c>
      <c r="M344" s="799">
        <v>1248</v>
      </c>
      <c r="N344" s="800">
        <f t="shared" si="236"/>
        <v>0</v>
      </c>
      <c r="O344" s="804">
        <f t="shared" si="237"/>
        <v>0</v>
      </c>
      <c r="P344" s="638">
        <f t="shared" si="185"/>
        <v>0</v>
      </c>
      <c r="Q344" s="512">
        <f t="shared" si="186"/>
        <v>0</v>
      </c>
      <c r="R344" s="637">
        <f t="shared" si="238"/>
        <v>0</v>
      </c>
      <c r="S344" s="638"/>
      <c r="T344" s="519">
        <v>1021.8000000000001</v>
      </c>
      <c r="U344" s="519">
        <f t="shared" si="239"/>
        <v>0</v>
      </c>
      <c r="V344" s="519">
        <v>1248</v>
      </c>
      <c r="W344" s="519">
        <f t="shared" si="240"/>
        <v>0</v>
      </c>
      <c r="X344" s="670">
        <f t="shared" si="241"/>
        <v>0</v>
      </c>
      <c r="Y344" s="638"/>
      <c r="Z344" s="512">
        <v>1021.8000000000001</v>
      </c>
      <c r="AA344" s="512">
        <f t="shared" si="242"/>
        <v>0</v>
      </c>
      <c r="AB344" s="512">
        <v>1248</v>
      </c>
      <c r="AC344" s="512">
        <f t="shared" si="243"/>
        <v>0</v>
      </c>
      <c r="AD344" s="668">
        <f t="shared" si="244"/>
        <v>0</v>
      </c>
      <c r="AE344" s="740">
        <f t="shared" si="184"/>
        <v>21</v>
      </c>
      <c r="AF344" s="747">
        <v>1021.8000000000001</v>
      </c>
      <c r="AG344" s="747">
        <f t="shared" si="245"/>
        <v>21457.800000000003</v>
      </c>
      <c r="AH344" s="747">
        <v>1248</v>
      </c>
      <c r="AI344" s="747">
        <f t="shared" si="246"/>
        <v>26208</v>
      </c>
      <c r="AJ344" s="748">
        <f t="shared" si="247"/>
        <v>47665.8</v>
      </c>
    </row>
    <row r="345" spans="1:36" s="403" customFormat="1" ht="17.45" customHeight="1" x14ac:dyDescent="0.25">
      <c r="A345" s="965" t="s">
        <v>909</v>
      </c>
      <c r="B345" s="435" t="s">
        <v>445</v>
      </c>
      <c r="C345" s="570" t="s">
        <v>171</v>
      </c>
      <c r="D345" s="585">
        <v>0.05</v>
      </c>
      <c r="E345" s="466">
        <v>8646</v>
      </c>
      <c r="F345" s="466">
        <f t="shared" si="232"/>
        <v>432.3</v>
      </c>
      <c r="G345" s="466">
        <v>23400</v>
      </c>
      <c r="H345" s="466">
        <f t="shared" si="233"/>
        <v>1170</v>
      </c>
      <c r="I345" s="587">
        <f t="shared" si="234"/>
        <v>1602.3</v>
      </c>
      <c r="J345" s="798"/>
      <c r="K345" s="799">
        <v>8646</v>
      </c>
      <c r="L345" s="800">
        <f t="shared" si="235"/>
        <v>0</v>
      </c>
      <c r="M345" s="799">
        <v>23400</v>
      </c>
      <c r="N345" s="800">
        <f t="shared" si="236"/>
        <v>0</v>
      </c>
      <c r="O345" s="804">
        <f t="shared" si="237"/>
        <v>0</v>
      </c>
      <c r="P345" s="638">
        <f t="shared" si="185"/>
        <v>0</v>
      </c>
      <c r="Q345" s="512">
        <f t="shared" si="186"/>
        <v>0</v>
      </c>
      <c r="R345" s="637">
        <f t="shared" si="238"/>
        <v>0</v>
      </c>
      <c r="S345" s="638"/>
      <c r="T345" s="519">
        <v>8646</v>
      </c>
      <c r="U345" s="519">
        <f t="shared" si="239"/>
        <v>0</v>
      </c>
      <c r="V345" s="519">
        <v>23400</v>
      </c>
      <c r="W345" s="519">
        <f t="shared" si="240"/>
        <v>0</v>
      </c>
      <c r="X345" s="670">
        <f t="shared" si="241"/>
        <v>0</v>
      </c>
      <c r="Y345" s="638"/>
      <c r="Z345" s="512">
        <v>8646</v>
      </c>
      <c r="AA345" s="512">
        <f t="shared" si="242"/>
        <v>0</v>
      </c>
      <c r="AB345" s="512">
        <v>23400</v>
      </c>
      <c r="AC345" s="512">
        <f t="shared" si="243"/>
        <v>0</v>
      </c>
      <c r="AD345" s="668">
        <f t="shared" si="244"/>
        <v>0</v>
      </c>
      <c r="AE345" s="740">
        <f t="shared" si="184"/>
        <v>0.05</v>
      </c>
      <c r="AF345" s="747">
        <v>8646</v>
      </c>
      <c r="AG345" s="747">
        <f t="shared" si="245"/>
        <v>432.3</v>
      </c>
      <c r="AH345" s="747">
        <v>23400</v>
      </c>
      <c r="AI345" s="747">
        <f t="shared" si="246"/>
        <v>1170</v>
      </c>
      <c r="AJ345" s="748">
        <f t="shared" si="247"/>
        <v>1602.3</v>
      </c>
    </row>
    <row r="346" spans="1:36" s="403" customFormat="1" ht="17.45" customHeight="1" x14ac:dyDescent="0.25">
      <c r="A346" s="965" t="s">
        <v>912</v>
      </c>
      <c r="B346" s="435" t="s">
        <v>446</v>
      </c>
      <c r="C346" s="570" t="s">
        <v>31</v>
      </c>
      <c r="D346" s="585">
        <v>14</v>
      </c>
      <c r="E346" s="466">
        <v>3615.6000000000004</v>
      </c>
      <c r="F346" s="466">
        <f t="shared" si="232"/>
        <v>50618.400000000009</v>
      </c>
      <c r="G346" s="466">
        <v>1560</v>
      </c>
      <c r="H346" s="466">
        <f t="shared" si="233"/>
        <v>21840</v>
      </c>
      <c r="I346" s="587">
        <f t="shared" si="234"/>
        <v>72458.400000000009</v>
      </c>
      <c r="J346" s="798"/>
      <c r="K346" s="799">
        <v>3615.6000000000004</v>
      </c>
      <c r="L346" s="800">
        <f t="shared" si="235"/>
        <v>0</v>
      </c>
      <c r="M346" s="799">
        <v>1560</v>
      </c>
      <c r="N346" s="800">
        <f t="shared" si="236"/>
        <v>0</v>
      </c>
      <c r="O346" s="804">
        <f t="shared" si="237"/>
        <v>0</v>
      </c>
      <c r="P346" s="638">
        <f t="shared" si="185"/>
        <v>0</v>
      </c>
      <c r="Q346" s="512">
        <f t="shared" si="186"/>
        <v>0</v>
      </c>
      <c r="R346" s="637">
        <f t="shared" si="238"/>
        <v>0</v>
      </c>
      <c r="S346" s="638"/>
      <c r="T346" s="519">
        <v>3615.6000000000004</v>
      </c>
      <c r="U346" s="519">
        <f t="shared" si="239"/>
        <v>0</v>
      </c>
      <c r="V346" s="519">
        <v>1560</v>
      </c>
      <c r="W346" s="519">
        <f t="shared" si="240"/>
        <v>0</v>
      </c>
      <c r="X346" s="670">
        <f t="shared" si="241"/>
        <v>0</v>
      </c>
      <c r="Y346" s="638"/>
      <c r="Z346" s="512">
        <v>3615.6000000000004</v>
      </c>
      <c r="AA346" s="512">
        <f t="shared" si="242"/>
        <v>0</v>
      </c>
      <c r="AB346" s="512">
        <v>1560</v>
      </c>
      <c r="AC346" s="512">
        <f t="shared" si="243"/>
        <v>0</v>
      </c>
      <c r="AD346" s="668">
        <f t="shared" si="244"/>
        <v>0</v>
      </c>
      <c r="AE346" s="740">
        <f t="shared" si="184"/>
        <v>14</v>
      </c>
      <c r="AF346" s="747">
        <v>3615.6000000000004</v>
      </c>
      <c r="AG346" s="747">
        <f t="shared" si="245"/>
        <v>50618.400000000009</v>
      </c>
      <c r="AH346" s="747">
        <v>1560</v>
      </c>
      <c r="AI346" s="747">
        <f t="shared" si="246"/>
        <v>21840</v>
      </c>
      <c r="AJ346" s="748">
        <f t="shared" si="247"/>
        <v>72458.400000000009</v>
      </c>
    </row>
    <row r="347" spans="1:36" s="403" customFormat="1" ht="17.45" customHeight="1" x14ac:dyDescent="0.25">
      <c r="A347" s="965" t="s">
        <v>910</v>
      </c>
      <c r="B347" s="435" t="s">
        <v>447</v>
      </c>
      <c r="C347" s="570" t="s">
        <v>31</v>
      </c>
      <c r="D347" s="585">
        <v>7</v>
      </c>
      <c r="E347" s="466">
        <v>5502</v>
      </c>
      <c r="F347" s="466">
        <f t="shared" si="232"/>
        <v>38514</v>
      </c>
      <c r="G347" s="466">
        <v>5460</v>
      </c>
      <c r="H347" s="466">
        <f t="shared" si="233"/>
        <v>38220</v>
      </c>
      <c r="I347" s="587">
        <f t="shared" si="234"/>
        <v>76734</v>
      </c>
      <c r="J347" s="798"/>
      <c r="K347" s="799">
        <v>5502</v>
      </c>
      <c r="L347" s="800">
        <f t="shared" si="235"/>
        <v>0</v>
      </c>
      <c r="M347" s="799">
        <v>5460</v>
      </c>
      <c r="N347" s="800">
        <f t="shared" si="236"/>
        <v>0</v>
      </c>
      <c r="O347" s="804">
        <f t="shared" si="237"/>
        <v>0</v>
      </c>
      <c r="P347" s="638">
        <f t="shared" si="185"/>
        <v>0</v>
      </c>
      <c r="Q347" s="512">
        <f t="shared" si="186"/>
        <v>0</v>
      </c>
      <c r="R347" s="637">
        <f t="shared" si="238"/>
        <v>0</v>
      </c>
      <c r="S347" s="638"/>
      <c r="T347" s="519">
        <v>5502</v>
      </c>
      <c r="U347" s="519">
        <f t="shared" si="239"/>
        <v>0</v>
      </c>
      <c r="V347" s="519">
        <v>5460</v>
      </c>
      <c r="W347" s="519">
        <f t="shared" si="240"/>
        <v>0</v>
      </c>
      <c r="X347" s="670">
        <f t="shared" si="241"/>
        <v>0</v>
      </c>
      <c r="Y347" s="638"/>
      <c r="Z347" s="512">
        <v>5502</v>
      </c>
      <c r="AA347" s="512">
        <f t="shared" si="242"/>
        <v>0</v>
      </c>
      <c r="AB347" s="512">
        <v>5460</v>
      </c>
      <c r="AC347" s="512">
        <f t="shared" si="243"/>
        <v>0</v>
      </c>
      <c r="AD347" s="668">
        <f t="shared" si="244"/>
        <v>0</v>
      </c>
      <c r="AE347" s="740">
        <f t="shared" si="184"/>
        <v>7</v>
      </c>
      <c r="AF347" s="747">
        <v>5502</v>
      </c>
      <c r="AG347" s="747">
        <f t="shared" si="245"/>
        <v>38514</v>
      </c>
      <c r="AH347" s="747">
        <v>5460</v>
      </c>
      <c r="AI347" s="747">
        <f t="shared" si="246"/>
        <v>38220</v>
      </c>
      <c r="AJ347" s="748">
        <f t="shared" si="247"/>
        <v>76734</v>
      </c>
    </row>
    <row r="348" spans="1:36" s="403" customFormat="1" ht="17.45" customHeight="1" x14ac:dyDescent="0.25">
      <c r="A348" s="965" t="s">
        <v>913</v>
      </c>
      <c r="B348" s="435" t="s">
        <v>448</v>
      </c>
      <c r="C348" s="570" t="s">
        <v>31</v>
      </c>
      <c r="D348" s="585">
        <v>2</v>
      </c>
      <c r="E348" s="466">
        <v>1336.2</v>
      </c>
      <c r="F348" s="466">
        <f t="shared" si="232"/>
        <v>2672.4</v>
      </c>
      <c r="G348" s="466">
        <v>1092</v>
      </c>
      <c r="H348" s="466">
        <f t="shared" si="233"/>
        <v>2184</v>
      </c>
      <c r="I348" s="587">
        <f t="shared" si="234"/>
        <v>4856.3999999999996</v>
      </c>
      <c r="J348" s="798"/>
      <c r="K348" s="799">
        <v>1336.2</v>
      </c>
      <c r="L348" s="800">
        <f t="shared" si="235"/>
        <v>0</v>
      </c>
      <c r="M348" s="799">
        <v>1092</v>
      </c>
      <c r="N348" s="800">
        <f t="shared" si="236"/>
        <v>0</v>
      </c>
      <c r="O348" s="804">
        <f t="shared" si="237"/>
        <v>0</v>
      </c>
      <c r="P348" s="638">
        <f t="shared" si="185"/>
        <v>0</v>
      </c>
      <c r="Q348" s="512">
        <f t="shared" si="186"/>
        <v>0</v>
      </c>
      <c r="R348" s="637">
        <f t="shared" si="238"/>
        <v>0</v>
      </c>
      <c r="S348" s="638"/>
      <c r="T348" s="519">
        <v>1336.2</v>
      </c>
      <c r="U348" s="519">
        <f t="shared" si="239"/>
        <v>0</v>
      </c>
      <c r="V348" s="519">
        <v>1092</v>
      </c>
      <c r="W348" s="519">
        <f t="shared" si="240"/>
        <v>0</v>
      </c>
      <c r="X348" s="670">
        <f t="shared" si="241"/>
        <v>0</v>
      </c>
      <c r="Y348" s="638"/>
      <c r="Z348" s="512">
        <v>1336.2</v>
      </c>
      <c r="AA348" s="512">
        <f t="shared" si="242"/>
        <v>0</v>
      </c>
      <c r="AB348" s="512">
        <v>1092</v>
      </c>
      <c r="AC348" s="512">
        <f t="shared" si="243"/>
        <v>0</v>
      </c>
      <c r="AD348" s="668">
        <f t="shared" si="244"/>
        <v>0</v>
      </c>
      <c r="AE348" s="740">
        <f t="shared" si="184"/>
        <v>2</v>
      </c>
      <c r="AF348" s="747">
        <v>1336.2</v>
      </c>
      <c r="AG348" s="747">
        <f t="shared" si="245"/>
        <v>2672.4</v>
      </c>
      <c r="AH348" s="747">
        <v>1092</v>
      </c>
      <c r="AI348" s="747">
        <f t="shared" si="246"/>
        <v>2184</v>
      </c>
      <c r="AJ348" s="748">
        <f t="shared" si="247"/>
        <v>4856.3999999999996</v>
      </c>
    </row>
    <row r="349" spans="1:36" s="403" customFormat="1" ht="17.45" customHeight="1" x14ac:dyDescent="0.25">
      <c r="A349" s="964" t="s">
        <v>914</v>
      </c>
      <c r="B349" s="433" t="s">
        <v>449</v>
      </c>
      <c r="C349" s="567"/>
      <c r="D349" s="594"/>
      <c r="E349" s="422"/>
      <c r="F349" s="422">
        <f>SUM(F350:F352)</f>
        <v>543912</v>
      </c>
      <c r="G349" s="422"/>
      <c r="H349" s="422">
        <f>SUM(H350:H352)</f>
        <v>336960</v>
      </c>
      <c r="I349" s="595">
        <f>SUM(I350:I352)</f>
        <v>880872</v>
      </c>
      <c r="J349" s="815"/>
      <c r="K349" s="808"/>
      <c r="L349" s="826">
        <f>SUM(L350:L352)</f>
        <v>0</v>
      </c>
      <c r="M349" s="808"/>
      <c r="N349" s="826">
        <f>SUM(N350:N352)</f>
        <v>0</v>
      </c>
      <c r="O349" s="827">
        <f>SUM(O350:O352)</f>
        <v>0</v>
      </c>
      <c r="P349" s="638">
        <f t="shared" si="185"/>
        <v>0</v>
      </c>
      <c r="Q349" s="512">
        <f t="shared" si="186"/>
        <v>0</v>
      </c>
      <c r="R349" s="637">
        <f t="shared" si="238"/>
        <v>0</v>
      </c>
      <c r="S349" s="647"/>
      <c r="T349" s="521"/>
      <c r="U349" s="521">
        <f>SUM(U350:U352)</f>
        <v>0</v>
      </c>
      <c r="V349" s="521"/>
      <c r="W349" s="521">
        <f>SUM(W350:W352)</f>
        <v>0</v>
      </c>
      <c r="X349" s="671">
        <f>SUM(X350:X352)</f>
        <v>0</v>
      </c>
      <c r="Y349" s="647"/>
      <c r="Z349" s="520"/>
      <c r="AA349" s="520">
        <f>SUM(AA350:AA352)</f>
        <v>0</v>
      </c>
      <c r="AB349" s="520"/>
      <c r="AC349" s="520">
        <f>SUM(AC350:AC352)</f>
        <v>0</v>
      </c>
      <c r="AD349" s="673">
        <f>SUM(AD350:AD352)</f>
        <v>0</v>
      </c>
      <c r="AE349" s="740">
        <f t="shared" si="184"/>
        <v>0</v>
      </c>
      <c r="AF349" s="749"/>
      <c r="AG349" s="749">
        <f>SUM(AG350:AG352)</f>
        <v>543912</v>
      </c>
      <c r="AH349" s="749"/>
      <c r="AI349" s="749">
        <f>SUM(AI350:AI352)</f>
        <v>336960</v>
      </c>
      <c r="AJ349" s="750">
        <f>SUM(AJ350:AJ352)</f>
        <v>880872</v>
      </c>
    </row>
    <row r="350" spans="1:36" s="403" customFormat="1" ht="17.45" customHeight="1" x14ac:dyDescent="0.25">
      <c r="A350" s="965" t="s">
        <v>915</v>
      </c>
      <c r="B350" s="435" t="s">
        <v>449</v>
      </c>
      <c r="C350" s="570" t="s">
        <v>213</v>
      </c>
      <c r="D350" s="585">
        <v>20</v>
      </c>
      <c r="E350" s="466">
        <v>19650</v>
      </c>
      <c r="F350" s="466">
        <f>E350*D350</f>
        <v>393000</v>
      </c>
      <c r="G350" s="466">
        <v>8580</v>
      </c>
      <c r="H350" s="466">
        <f>G350*D350</f>
        <v>171600</v>
      </c>
      <c r="I350" s="587">
        <f>H350+F350</f>
        <v>564600</v>
      </c>
      <c r="J350" s="798"/>
      <c r="K350" s="799">
        <v>19650</v>
      </c>
      <c r="L350" s="800">
        <f>K350*J350</f>
        <v>0</v>
      </c>
      <c r="M350" s="799">
        <v>8580</v>
      </c>
      <c r="N350" s="800">
        <f>M350*J350</f>
        <v>0</v>
      </c>
      <c r="O350" s="804">
        <f>N350+L350</f>
        <v>0</v>
      </c>
      <c r="P350" s="638">
        <f t="shared" si="185"/>
        <v>0</v>
      </c>
      <c r="Q350" s="512">
        <f t="shared" si="186"/>
        <v>0</v>
      </c>
      <c r="R350" s="637">
        <f t="shared" si="238"/>
        <v>0</v>
      </c>
      <c r="S350" s="638"/>
      <c r="T350" s="519">
        <v>19650</v>
      </c>
      <c r="U350" s="519">
        <f>T350*S350</f>
        <v>0</v>
      </c>
      <c r="V350" s="519">
        <v>8580</v>
      </c>
      <c r="W350" s="519">
        <f>V350*S350</f>
        <v>0</v>
      </c>
      <c r="X350" s="670">
        <f>W350+U350</f>
        <v>0</v>
      </c>
      <c r="Y350" s="638"/>
      <c r="Z350" s="512">
        <v>19650</v>
      </c>
      <c r="AA350" s="512">
        <f>Z350*Y350</f>
        <v>0</v>
      </c>
      <c r="AB350" s="512">
        <v>8580</v>
      </c>
      <c r="AC350" s="512">
        <f>AB350*Y350</f>
        <v>0</v>
      </c>
      <c r="AD350" s="668">
        <f>AC350+AA350</f>
        <v>0</v>
      </c>
      <c r="AE350" s="740">
        <f t="shared" si="184"/>
        <v>20</v>
      </c>
      <c r="AF350" s="747">
        <v>19650</v>
      </c>
      <c r="AG350" s="747">
        <f>AF350*AE350</f>
        <v>393000</v>
      </c>
      <c r="AH350" s="747">
        <v>8580</v>
      </c>
      <c r="AI350" s="747">
        <f>AH350*AE350</f>
        <v>171600</v>
      </c>
      <c r="AJ350" s="748">
        <f>AI350+AG350</f>
        <v>564600</v>
      </c>
    </row>
    <row r="351" spans="1:36" s="403" customFormat="1" ht="17.45" customHeight="1" x14ac:dyDescent="0.25">
      <c r="A351" s="965" t="s">
        <v>916</v>
      </c>
      <c r="B351" s="435" t="s">
        <v>444</v>
      </c>
      <c r="C351" s="570" t="s">
        <v>153</v>
      </c>
      <c r="D351" s="585">
        <v>40</v>
      </c>
      <c r="E351" s="466">
        <v>1021.8000000000001</v>
      </c>
      <c r="F351" s="466">
        <f>E351*D351</f>
        <v>40872</v>
      </c>
      <c r="G351" s="466">
        <v>1248</v>
      </c>
      <c r="H351" s="466">
        <f>G351*D351</f>
        <v>49920</v>
      </c>
      <c r="I351" s="587">
        <f>H351+F351</f>
        <v>90792</v>
      </c>
      <c r="J351" s="798"/>
      <c r="K351" s="799">
        <v>1021.8000000000001</v>
      </c>
      <c r="L351" s="800">
        <f>K351*J351</f>
        <v>0</v>
      </c>
      <c r="M351" s="799">
        <v>1248</v>
      </c>
      <c r="N351" s="800">
        <f>M351*J351</f>
        <v>0</v>
      </c>
      <c r="O351" s="804">
        <f>N351+L351</f>
        <v>0</v>
      </c>
      <c r="P351" s="638">
        <f t="shared" si="185"/>
        <v>0</v>
      </c>
      <c r="Q351" s="512">
        <f t="shared" si="186"/>
        <v>0</v>
      </c>
      <c r="R351" s="637">
        <f t="shared" si="238"/>
        <v>0</v>
      </c>
      <c r="S351" s="638"/>
      <c r="T351" s="519">
        <v>1021.8000000000001</v>
      </c>
      <c r="U351" s="519">
        <f>T351*S351</f>
        <v>0</v>
      </c>
      <c r="V351" s="519">
        <v>1248</v>
      </c>
      <c r="W351" s="519">
        <f>V351*S351</f>
        <v>0</v>
      </c>
      <c r="X351" s="670">
        <f>W351+U351</f>
        <v>0</v>
      </c>
      <c r="Y351" s="638"/>
      <c r="Z351" s="512">
        <v>1021.8000000000001</v>
      </c>
      <c r="AA351" s="512">
        <f>Z351*Y351</f>
        <v>0</v>
      </c>
      <c r="AB351" s="512">
        <v>1248</v>
      </c>
      <c r="AC351" s="512">
        <f>AB351*Y351</f>
        <v>0</v>
      </c>
      <c r="AD351" s="668">
        <f>AC351+AA351</f>
        <v>0</v>
      </c>
      <c r="AE351" s="740">
        <f t="shared" si="184"/>
        <v>40</v>
      </c>
      <c r="AF351" s="747">
        <v>1021.8000000000001</v>
      </c>
      <c r="AG351" s="747">
        <f>AF351*AE351</f>
        <v>40872</v>
      </c>
      <c r="AH351" s="747">
        <v>1248</v>
      </c>
      <c r="AI351" s="747">
        <f>AH351*AE351</f>
        <v>49920</v>
      </c>
      <c r="AJ351" s="748">
        <f>AI351+AG351</f>
        <v>90792</v>
      </c>
    </row>
    <row r="352" spans="1:36" s="403" customFormat="1" ht="17.45" customHeight="1" x14ac:dyDescent="0.25">
      <c r="A352" s="965" t="s">
        <v>917</v>
      </c>
      <c r="B352" s="435" t="s">
        <v>450</v>
      </c>
      <c r="C352" s="570" t="s">
        <v>213</v>
      </c>
      <c r="D352" s="585">
        <v>200</v>
      </c>
      <c r="E352" s="466">
        <v>550.20000000000005</v>
      </c>
      <c r="F352" s="466">
        <f>E352*D352</f>
        <v>110040.00000000001</v>
      </c>
      <c r="G352" s="466">
        <v>577.20000000000005</v>
      </c>
      <c r="H352" s="466">
        <f>G352*D352</f>
        <v>115440.00000000001</v>
      </c>
      <c r="I352" s="587">
        <f>H352+F352</f>
        <v>225480.00000000003</v>
      </c>
      <c r="J352" s="798"/>
      <c r="K352" s="799">
        <v>550.20000000000005</v>
      </c>
      <c r="L352" s="800">
        <f>K352*J352</f>
        <v>0</v>
      </c>
      <c r="M352" s="799">
        <v>577.20000000000005</v>
      </c>
      <c r="N352" s="800">
        <f>M352*J352</f>
        <v>0</v>
      </c>
      <c r="O352" s="804">
        <f>N352+L352</f>
        <v>0</v>
      </c>
      <c r="P352" s="638">
        <f t="shared" si="185"/>
        <v>0</v>
      </c>
      <c r="Q352" s="512">
        <f t="shared" si="186"/>
        <v>0</v>
      </c>
      <c r="R352" s="637">
        <f t="shared" si="238"/>
        <v>0</v>
      </c>
      <c r="S352" s="638"/>
      <c r="T352" s="519">
        <v>550.20000000000005</v>
      </c>
      <c r="U352" s="519">
        <f>T352*S352</f>
        <v>0</v>
      </c>
      <c r="V352" s="519">
        <v>577.20000000000005</v>
      </c>
      <c r="W352" s="519">
        <f>V352*S352</f>
        <v>0</v>
      </c>
      <c r="X352" s="670">
        <f>W352+U352</f>
        <v>0</v>
      </c>
      <c r="Y352" s="638"/>
      <c r="Z352" s="512">
        <v>550.20000000000005</v>
      </c>
      <c r="AA352" s="512">
        <f>Z352*Y352</f>
        <v>0</v>
      </c>
      <c r="AB352" s="512">
        <v>577.20000000000005</v>
      </c>
      <c r="AC352" s="512">
        <f>AB352*Y352</f>
        <v>0</v>
      </c>
      <c r="AD352" s="668">
        <f>AC352+AA352</f>
        <v>0</v>
      </c>
      <c r="AE352" s="740">
        <f t="shared" si="184"/>
        <v>200</v>
      </c>
      <c r="AF352" s="747">
        <v>550.20000000000005</v>
      </c>
      <c r="AG352" s="747">
        <f>AF352*AE352</f>
        <v>110040.00000000001</v>
      </c>
      <c r="AH352" s="747">
        <v>577.20000000000005</v>
      </c>
      <c r="AI352" s="747">
        <f>AH352*AE352</f>
        <v>115440.00000000001</v>
      </c>
      <c r="AJ352" s="748">
        <f>AI352+AG352</f>
        <v>225480.00000000003</v>
      </c>
    </row>
    <row r="353" spans="1:36" s="403" customFormat="1" ht="17.45" customHeight="1" x14ac:dyDescent="0.25">
      <c r="A353" s="964" t="s">
        <v>918</v>
      </c>
      <c r="B353" s="433" t="s">
        <v>451</v>
      </c>
      <c r="C353" s="567"/>
      <c r="D353" s="591"/>
      <c r="E353" s="469"/>
      <c r="F353" s="469">
        <f>SUM(F354:F355)</f>
        <v>30182.400000000001</v>
      </c>
      <c r="G353" s="469"/>
      <c r="H353" s="469">
        <f>SUM(H354:H355)</f>
        <v>44304</v>
      </c>
      <c r="I353" s="590">
        <f>SUM(I354:I355)</f>
        <v>74486.399999999994</v>
      </c>
      <c r="J353" s="815"/>
      <c r="K353" s="816"/>
      <c r="L353" s="817">
        <f>SUM(L354:L355)</f>
        <v>0</v>
      </c>
      <c r="M353" s="816"/>
      <c r="N353" s="817">
        <f>SUM(N354:N355)</f>
        <v>0</v>
      </c>
      <c r="O353" s="810">
        <f>SUM(O354:O355)</f>
        <v>0</v>
      </c>
      <c r="P353" s="638">
        <f t="shared" si="185"/>
        <v>0</v>
      </c>
      <c r="Q353" s="512">
        <f t="shared" si="186"/>
        <v>0</v>
      </c>
      <c r="R353" s="637">
        <f t="shared" si="238"/>
        <v>0</v>
      </c>
      <c r="S353" s="647"/>
      <c r="T353" s="522"/>
      <c r="U353" s="522">
        <f>SUM(U354:U355)</f>
        <v>0</v>
      </c>
      <c r="V353" s="522"/>
      <c r="W353" s="522">
        <f>SUM(W354:W355)</f>
        <v>0</v>
      </c>
      <c r="X353" s="671">
        <f>SUM(X354:X355)</f>
        <v>0</v>
      </c>
      <c r="Y353" s="647"/>
      <c r="Z353" s="523"/>
      <c r="AA353" s="523">
        <f>SUM(AA354:AA355)</f>
        <v>0</v>
      </c>
      <c r="AB353" s="523"/>
      <c r="AC353" s="523">
        <f>SUM(AC354:AC355)</f>
        <v>0</v>
      </c>
      <c r="AD353" s="673">
        <f>SUM(AD354:AD355)</f>
        <v>0</v>
      </c>
      <c r="AE353" s="740">
        <f t="shared" ref="AE353:AE416" si="248">D353-S353-Y353</f>
        <v>0</v>
      </c>
      <c r="AF353" s="753"/>
      <c r="AG353" s="753">
        <f>SUM(AG354:AG355)</f>
        <v>30182.400000000001</v>
      </c>
      <c r="AH353" s="753"/>
      <c r="AI353" s="753">
        <f>SUM(AI354:AI355)</f>
        <v>44304</v>
      </c>
      <c r="AJ353" s="750">
        <f>SUM(AJ354:AJ355)</f>
        <v>74486.399999999994</v>
      </c>
    </row>
    <row r="354" spans="1:36" s="403" customFormat="1" ht="17.45" customHeight="1" x14ac:dyDescent="0.25">
      <c r="A354" s="965" t="s">
        <v>919</v>
      </c>
      <c r="B354" s="435" t="s">
        <v>451</v>
      </c>
      <c r="C354" s="570" t="s">
        <v>153</v>
      </c>
      <c r="D354" s="585">
        <v>4</v>
      </c>
      <c r="E354" s="466">
        <v>5502</v>
      </c>
      <c r="F354" s="466">
        <f>E354*D354</f>
        <v>22008</v>
      </c>
      <c r="G354" s="466">
        <v>8580</v>
      </c>
      <c r="H354" s="466">
        <f>G354*D354</f>
        <v>34320</v>
      </c>
      <c r="I354" s="587">
        <f>H354+F354</f>
        <v>56328</v>
      </c>
      <c r="J354" s="798"/>
      <c r="K354" s="799">
        <v>5502</v>
      </c>
      <c r="L354" s="800">
        <f>K354*J354</f>
        <v>0</v>
      </c>
      <c r="M354" s="799">
        <v>8580</v>
      </c>
      <c r="N354" s="800">
        <f>M354*J354</f>
        <v>0</v>
      </c>
      <c r="O354" s="804">
        <f>N354+L354</f>
        <v>0</v>
      </c>
      <c r="P354" s="638">
        <f t="shared" si="185"/>
        <v>0</v>
      </c>
      <c r="Q354" s="512">
        <f t="shared" si="186"/>
        <v>0</v>
      </c>
      <c r="R354" s="637">
        <f t="shared" si="238"/>
        <v>0</v>
      </c>
      <c r="S354" s="638"/>
      <c r="T354" s="519">
        <v>5502</v>
      </c>
      <c r="U354" s="519">
        <f>T354*S354</f>
        <v>0</v>
      </c>
      <c r="V354" s="519">
        <v>8580</v>
      </c>
      <c r="W354" s="519">
        <f>V354*S354</f>
        <v>0</v>
      </c>
      <c r="X354" s="670">
        <f>W354+U354</f>
        <v>0</v>
      </c>
      <c r="Y354" s="638"/>
      <c r="Z354" s="512">
        <v>5502</v>
      </c>
      <c r="AA354" s="512">
        <f>Z354*Y354</f>
        <v>0</v>
      </c>
      <c r="AB354" s="512">
        <v>8580</v>
      </c>
      <c r="AC354" s="512">
        <f>AB354*Y354</f>
        <v>0</v>
      </c>
      <c r="AD354" s="668">
        <f>AC354+AA354</f>
        <v>0</v>
      </c>
      <c r="AE354" s="740">
        <f t="shared" si="248"/>
        <v>4</v>
      </c>
      <c r="AF354" s="747">
        <v>5502</v>
      </c>
      <c r="AG354" s="747">
        <f>AF354*AE354</f>
        <v>22008</v>
      </c>
      <c r="AH354" s="747">
        <v>8580</v>
      </c>
      <c r="AI354" s="747">
        <f>AH354*AE354</f>
        <v>34320</v>
      </c>
      <c r="AJ354" s="748">
        <f>AI354+AG354</f>
        <v>56328</v>
      </c>
    </row>
    <row r="355" spans="1:36" s="403" customFormat="1" ht="17.45" customHeight="1" x14ac:dyDescent="0.25">
      <c r="A355" s="965" t="s">
        <v>920</v>
      </c>
      <c r="B355" s="435" t="s">
        <v>444</v>
      </c>
      <c r="C355" s="570" t="s">
        <v>153</v>
      </c>
      <c r="D355" s="585">
        <v>8</v>
      </c>
      <c r="E355" s="466">
        <v>1021.8000000000001</v>
      </c>
      <c r="F355" s="466">
        <f>E355*D355</f>
        <v>8174.4000000000005</v>
      </c>
      <c r="G355" s="466">
        <v>1248</v>
      </c>
      <c r="H355" s="466">
        <f>G355*D355</f>
        <v>9984</v>
      </c>
      <c r="I355" s="587">
        <f>H355+F355</f>
        <v>18158.400000000001</v>
      </c>
      <c r="J355" s="798"/>
      <c r="K355" s="799">
        <v>1021.8000000000001</v>
      </c>
      <c r="L355" s="800">
        <f>K355*J355</f>
        <v>0</v>
      </c>
      <c r="M355" s="799">
        <v>1248</v>
      </c>
      <c r="N355" s="800">
        <f>M355*J355</f>
        <v>0</v>
      </c>
      <c r="O355" s="804">
        <f>N355+L355</f>
        <v>0</v>
      </c>
      <c r="P355" s="638">
        <f t="shared" ref="P355:P418" si="249">K355-T355</f>
        <v>0</v>
      </c>
      <c r="Q355" s="512">
        <f t="shared" ref="Q355:Q418" si="250">M355-V355</f>
        <v>0</v>
      </c>
      <c r="R355" s="637">
        <f t="shared" si="238"/>
        <v>0</v>
      </c>
      <c r="S355" s="638"/>
      <c r="T355" s="519">
        <v>1021.8000000000001</v>
      </c>
      <c r="U355" s="519">
        <f>T355*S355</f>
        <v>0</v>
      </c>
      <c r="V355" s="519">
        <v>1248</v>
      </c>
      <c r="W355" s="519">
        <f>V355*S355</f>
        <v>0</v>
      </c>
      <c r="X355" s="670">
        <f>W355+U355</f>
        <v>0</v>
      </c>
      <c r="Y355" s="638"/>
      <c r="Z355" s="512">
        <v>1021.8000000000001</v>
      </c>
      <c r="AA355" s="512">
        <f>Z355*Y355</f>
        <v>0</v>
      </c>
      <c r="AB355" s="512">
        <v>1248</v>
      </c>
      <c r="AC355" s="512">
        <f>AB355*Y355</f>
        <v>0</v>
      </c>
      <c r="AD355" s="668">
        <f>AC355+AA355</f>
        <v>0</v>
      </c>
      <c r="AE355" s="740">
        <f t="shared" si="248"/>
        <v>8</v>
      </c>
      <c r="AF355" s="747">
        <v>1021.8000000000001</v>
      </c>
      <c r="AG355" s="747">
        <f>AF355*AE355</f>
        <v>8174.4000000000005</v>
      </c>
      <c r="AH355" s="747">
        <v>1248</v>
      </c>
      <c r="AI355" s="747">
        <f>AH355*AE355</f>
        <v>9984</v>
      </c>
      <c r="AJ355" s="748">
        <f>AI355+AG355</f>
        <v>18158.400000000001</v>
      </c>
    </row>
    <row r="356" spans="1:36" ht="25.5" x14ac:dyDescent="0.25">
      <c r="A356" s="964" t="s">
        <v>921</v>
      </c>
      <c r="B356" s="433" t="s">
        <v>452</v>
      </c>
      <c r="C356" s="567"/>
      <c r="D356" s="594">
        <v>11140</v>
      </c>
      <c r="E356" s="422"/>
      <c r="F356" s="422">
        <f>SUM(F357:F361)</f>
        <v>37237258.022</v>
      </c>
      <c r="G356" s="422"/>
      <c r="H356" s="422">
        <f>SUM(H357:H361)</f>
        <v>3695483.34</v>
      </c>
      <c r="I356" s="595">
        <f>SUM(I357:I361)</f>
        <v>40932741.362000003</v>
      </c>
      <c r="J356" s="815">
        <v>10506.89</v>
      </c>
      <c r="K356" s="808"/>
      <c r="L356" s="826">
        <f>SUM(L357:L361)</f>
        <v>35120985.093246996</v>
      </c>
      <c r="M356" s="808"/>
      <c r="N356" s="826">
        <f>SUM(N357:N361)</f>
        <v>3485461.1265899995</v>
      </c>
      <c r="O356" s="827">
        <f>SUM(O357:O361)</f>
        <v>38606446.219836995</v>
      </c>
      <c r="P356" s="638">
        <f t="shared" si="249"/>
        <v>0</v>
      </c>
      <c r="Q356" s="512">
        <f t="shared" si="250"/>
        <v>0</v>
      </c>
      <c r="R356" s="637">
        <f t="shared" si="238"/>
        <v>0</v>
      </c>
      <c r="S356" s="647">
        <v>10506.89</v>
      </c>
      <c r="T356" s="520"/>
      <c r="U356" s="520">
        <f>SUM(U357:U361)</f>
        <v>35115829.420000002</v>
      </c>
      <c r="V356" s="520"/>
      <c r="W356" s="520">
        <f>SUM(W357:W361)</f>
        <v>3482948.8999999994</v>
      </c>
      <c r="X356" s="673">
        <f>SUM(X357:X361)</f>
        <v>38598778.319999993</v>
      </c>
      <c r="Y356" s="647"/>
      <c r="Z356" s="520"/>
      <c r="AA356" s="520">
        <f>SUM(AA357:AA361)</f>
        <v>2005566</v>
      </c>
      <c r="AB356" s="520"/>
      <c r="AC356" s="520">
        <f>SUM(AC357:AC361)</f>
        <v>199038</v>
      </c>
      <c r="AD356" s="673">
        <f>SUM(AD357:AD361)</f>
        <v>2204604</v>
      </c>
      <c r="AE356" s="740">
        <f t="shared" si="248"/>
        <v>633.11000000000058</v>
      </c>
      <c r="AF356" s="765"/>
      <c r="AG356" s="765">
        <f>SUM(AG357:AG361)</f>
        <v>115281.81490000187</v>
      </c>
      <c r="AH356" s="765"/>
      <c r="AI356" s="765">
        <f>SUM(AI357:AI361)</f>
        <v>13485.378000000161</v>
      </c>
      <c r="AJ356" s="756">
        <f>SUM(AJ357:AJ361)</f>
        <v>128767.19290000205</v>
      </c>
    </row>
    <row r="357" spans="1:36" ht="22.5" customHeight="1" x14ac:dyDescent="0.25">
      <c r="A357" s="965" t="s">
        <v>922</v>
      </c>
      <c r="B357" s="435" t="s">
        <v>453</v>
      </c>
      <c r="C357" s="570" t="s">
        <v>153</v>
      </c>
      <c r="D357" s="585">
        <v>11140</v>
      </c>
      <c r="E357" s="466">
        <v>750</v>
      </c>
      <c r="F357" s="466">
        <f>E357*D357</f>
        <v>8355000</v>
      </c>
      <c r="G357" s="466"/>
      <c r="H357" s="466"/>
      <c r="I357" s="587">
        <f>H357+F357</f>
        <v>8355000</v>
      </c>
      <c r="J357" s="818">
        <v>10506.89</v>
      </c>
      <c r="K357" s="799">
        <v>750</v>
      </c>
      <c r="L357" s="800">
        <f>K357*J357</f>
        <v>7880167.5</v>
      </c>
      <c r="M357" s="799"/>
      <c r="N357" s="800"/>
      <c r="O357" s="804">
        <f>N357+L357</f>
        <v>7880167.5</v>
      </c>
      <c r="P357" s="638">
        <f t="shared" si="249"/>
        <v>0</v>
      </c>
      <c r="Q357" s="512">
        <f t="shared" si="250"/>
        <v>0</v>
      </c>
      <c r="R357" s="637">
        <f t="shared" si="238"/>
        <v>0</v>
      </c>
      <c r="S357" s="648">
        <v>10506.89</v>
      </c>
      <c r="T357" s="512">
        <v>750</v>
      </c>
      <c r="U357" s="512">
        <f>T357*S357</f>
        <v>7880167.5</v>
      </c>
      <c r="V357" s="512"/>
      <c r="W357" s="512"/>
      <c r="X357" s="668">
        <f>W357+U357</f>
        <v>7880167.5</v>
      </c>
      <c r="Y357" s="648">
        <v>600</v>
      </c>
      <c r="Z357" s="512">
        <v>750</v>
      </c>
      <c r="AA357" s="512">
        <f>Z357*Y357</f>
        <v>450000</v>
      </c>
      <c r="AB357" s="512"/>
      <c r="AC357" s="512"/>
      <c r="AD357" s="668">
        <f>AC357+AA357</f>
        <v>450000</v>
      </c>
      <c r="AE357" s="740">
        <f t="shared" si="248"/>
        <v>33.110000000000582</v>
      </c>
      <c r="AF357" s="743">
        <v>750</v>
      </c>
      <c r="AG357" s="743">
        <f>AF357*AE357</f>
        <v>24832.500000000437</v>
      </c>
      <c r="AH357" s="743"/>
      <c r="AI357" s="743"/>
      <c r="AJ357" s="744">
        <f>AI357+AG357</f>
        <v>24832.500000000437</v>
      </c>
    </row>
    <row r="358" spans="1:36" ht="22.5" customHeight="1" x14ac:dyDescent="0.25">
      <c r="A358" s="965" t="s">
        <v>923</v>
      </c>
      <c r="B358" s="435" t="s">
        <v>454</v>
      </c>
      <c r="C358" s="570" t="s">
        <v>153</v>
      </c>
      <c r="D358" s="585">
        <v>11140</v>
      </c>
      <c r="E358" s="466">
        <v>89</v>
      </c>
      <c r="F358" s="466">
        <f>E358*D358</f>
        <v>991460</v>
      </c>
      <c r="G358" s="466">
        <v>46</v>
      </c>
      <c r="H358" s="466">
        <f>G358*D358</f>
        <v>512440</v>
      </c>
      <c r="I358" s="587">
        <f>H358+F358</f>
        <v>1503900</v>
      </c>
      <c r="J358" s="818">
        <v>10506.89</v>
      </c>
      <c r="K358" s="799">
        <v>89</v>
      </c>
      <c r="L358" s="800">
        <f>K358*J358</f>
        <v>935113.21</v>
      </c>
      <c r="M358" s="799">
        <v>46</v>
      </c>
      <c r="N358" s="800">
        <f>M358*J358</f>
        <v>483316.93999999994</v>
      </c>
      <c r="O358" s="804">
        <f>N358+L358</f>
        <v>1418430.15</v>
      </c>
      <c r="P358" s="638">
        <f t="shared" si="249"/>
        <v>0</v>
      </c>
      <c r="Q358" s="512">
        <f t="shared" si="250"/>
        <v>0</v>
      </c>
      <c r="R358" s="637">
        <f t="shared" si="238"/>
        <v>0</v>
      </c>
      <c r="S358" s="648">
        <v>10506.89</v>
      </c>
      <c r="T358" s="512">
        <v>89</v>
      </c>
      <c r="U358" s="512">
        <f>T358*S358</f>
        <v>935113.21</v>
      </c>
      <c r="V358" s="512">
        <v>46</v>
      </c>
      <c r="W358" s="512">
        <f>V358*S358</f>
        <v>483316.93999999994</v>
      </c>
      <c r="X358" s="668">
        <f>W358+U358</f>
        <v>1418430.15</v>
      </c>
      <c r="Y358" s="648">
        <v>600</v>
      </c>
      <c r="Z358" s="512">
        <v>89</v>
      </c>
      <c r="AA358" s="512">
        <f>Z358*Y358</f>
        <v>53400</v>
      </c>
      <c r="AB358" s="512">
        <v>46</v>
      </c>
      <c r="AC358" s="512">
        <f>AB358*Y358</f>
        <v>27600</v>
      </c>
      <c r="AD358" s="668">
        <f>AC358+AA358</f>
        <v>81000</v>
      </c>
      <c r="AE358" s="740">
        <f t="shared" si="248"/>
        <v>33.110000000000582</v>
      </c>
      <c r="AF358" s="743">
        <v>89</v>
      </c>
      <c r="AG358" s="743">
        <f>AF358*AE358</f>
        <v>2946.7900000000518</v>
      </c>
      <c r="AH358" s="743">
        <v>46</v>
      </c>
      <c r="AI358" s="743">
        <f>AH358*AE358</f>
        <v>1523.0600000000268</v>
      </c>
      <c r="AJ358" s="744">
        <f>AI358+AG358</f>
        <v>4469.8500000000786</v>
      </c>
    </row>
    <row r="359" spans="1:36" ht="22.5" customHeight="1" x14ac:dyDescent="0.25">
      <c r="A359" s="965" t="s">
        <v>924</v>
      </c>
      <c r="B359" s="435" t="s">
        <v>455</v>
      </c>
      <c r="C359" s="570" t="s">
        <v>153</v>
      </c>
      <c r="D359" s="592">
        <v>11140</v>
      </c>
      <c r="E359" s="466">
        <v>1675.05</v>
      </c>
      <c r="F359" s="466">
        <f>E359*D359</f>
        <v>18660057</v>
      </c>
      <c r="G359" s="466"/>
      <c r="H359" s="466"/>
      <c r="I359" s="587">
        <f>H359+F359</f>
        <v>18660057</v>
      </c>
      <c r="J359" s="818">
        <v>10506.89</v>
      </c>
      <c r="K359" s="799">
        <v>1675.05</v>
      </c>
      <c r="L359" s="800">
        <f>K359*J359</f>
        <v>17599566.094499998</v>
      </c>
      <c r="M359" s="799"/>
      <c r="N359" s="800"/>
      <c r="O359" s="804">
        <f>N359+L359</f>
        <v>17599566.094499998</v>
      </c>
      <c r="P359" s="638">
        <f t="shared" si="249"/>
        <v>4.9999999999954525E-2</v>
      </c>
      <c r="Q359" s="512">
        <f t="shared" si="250"/>
        <v>0</v>
      </c>
      <c r="R359" s="637">
        <f t="shared" si="238"/>
        <v>557</v>
      </c>
      <c r="S359" s="648">
        <v>10506.89</v>
      </c>
      <c r="T359" s="512">
        <v>1675</v>
      </c>
      <c r="U359" s="512">
        <f>T359*S359</f>
        <v>17599040.75</v>
      </c>
      <c r="V359" s="512"/>
      <c r="W359" s="512"/>
      <c r="X359" s="668">
        <f>W359+U359</f>
        <v>17599040.75</v>
      </c>
      <c r="Y359" s="648">
        <v>600</v>
      </c>
      <c r="Z359" s="512">
        <v>1675</v>
      </c>
      <c r="AA359" s="512">
        <f>Z359*Y359</f>
        <v>1005000</v>
      </c>
      <c r="AB359" s="512"/>
      <c r="AC359" s="512"/>
      <c r="AD359" s="668">
        <f>AC359+AA359</f>
        <v>1005000</v>
      </c>
      <c r="AE359" s="740">
        <f t="shared" si="248"/>
        <v>33.110000000000582</v>
      </c>
      <c r="AF359" s="743">
        <v>1675.05</v>
      </c>
      <c r="AG359" s="743">
        <f>AF359*AE359</f>
        <v>55460.905500000976</v>
      </c>
      <c r="AH359" s="743"/>
      <c r="AI359" s="743"/>
      <c r="AJ359" s="744">
        <f>AI359+AG359</f>
        <v>55460.905500000976</v>
      </c>
    </row>
    <row r="360" spans="1:36" ht="22.5" customHeight="1" x14ac:dyDescent="0.25">
      <c r="A360" s="965" t="s">
        <v>925</v>
      </c>
      <c r="B360" s="435" t="s">
        <v>456</v>
      </c>
      <c r="C360" s="570" t="s">
        <v>153</v>
      </c>
      <c r="D360" s="585">
        <v>11140</v>
      </c>
      <c r="E360" s="466">
        <v>102.6123</v>
      </c>
      <c r="F360" s="466">
        <f>E360*D360</f>
        <v>1143101.0220000001</v>
      </c>
      <c r="G360" s="466">
        <v>55.731000000000002</v>
      </c>
      <c r="H360" s="466">
        <f>G360*D360</f>
        <v>620843.34</v>
      </c>
      <c r="I360" s="587">
        <f>H360+F360</f>
        <v>1763944.3620000002</v>
      </c>
      <c r="J360" s="818">
        <v>10506.89</v>
      </c>
      <c r="K360" s="799">
        <v>102.6123</v>
      </c>
      <c r="L360" s="800">
        <f>K360*J360</f>
        <v>1078136.1487469999</v>
      </c>
      <c r="M360" s="799">
        <v>55.731000000000002</v>
      </c>
      <c r="N360" s="800">
        <f>M360*J360</f>
        <v>585559.48658999999</v>
      </c>
      <c r="O360" s="804">
        <f>N360+L360</f>
        <v>1663695.6353369998</v>
      </c>
      <c r="P360" s="638">
        <f t="shared" si="249"/>
        <v>2.3000000000052978E-3</v>
      </c>
      <c r="Q360" s="512">
        <f t="shared" si="250"/>
        <v>1.0000000000047748E-3</v>
      </c>
      <c r="R360" s="637">
        <f t="shared" si="238"/>
        <v>25.622000000206754</v>
      </c>
      <c r="S360" s="648">
        <v>10462</v>
      </c>
      <c r="T360" s="512">
        <v>102.61</v>
      </c>
      <c r="U360" s="512">
        <f>T360*S360</f>
        <v>1073505.82</v>
      </c>
      <c r="V360" s="512">
        <v>55.73</v>
      </c>
      <c r="W360" s="512">
        <f>V360*S360</f>
        <v>583047.26</v>
      </c>
      <c r="X360" s="668">
        <f>W360+U360</f>
        <v>1656553.08</v>
      </c>
      <c r="Y360" s="648">
        <v>600</v>
      </c>
      <c r="Z360" s="512">
        <v>102.61</v>
      </c>
      <c r="AA360" s="512">
        <f>Z360*Y360</f>
        <v>61566</v>
      </c>
      <c r="AB360" s="512">
        <v>55.73</v>
      </c>
      <c r="AC360" s="512">
        <f>AB360*Y360</f>
        <v>33438</v>
      </c>
      <c r="AD360" s="668">
        <f>AC360+AA360</f>
        <v>95004</v>
      </c>
      <c r="AE360" s="740">
        <f t="shared" si="248"/>
        <v>78</v>
      </c>
      <c r="AF360" s="743">
        <v>102.6123</v>
      </c>
      <c r="AG360" s="743">
        <f>AF360*AE360</f>
        <v>8003.7594000000008</v>
      </c>
      <c r="AH360" s="743">
        <v>55.731000000000002</v>
      </c>
      <c r="AI360" s="743">
        <f>AH360*AE360</f>
        <v>4347.018</v>
      </c>
      <c r="AJ360" s="744">
        <f>AI360+AG360</f>
        <v>12350.777400000001</v>
      </c>
    </row>
    <row r="361" spans="1:36" ht="22.5" customHeight="1" x14ac:dyDescent="0.25">
      <c r="A361" s="965" t="s">
        <v>926</v>
      </c>
      <c r="B361" s="435" t="s">
        <v>457</v>
      </c>
      <c r="C361" s="570" t="s">
        <v>153</v>
      </c>
      <c r="D361" s="585">
        <v>11140</v>
      </c>
      <c r="E361" s="466">
        <v>726</v>
      </c>
      <c r="F361" s="466">
        <f>E361*D361</f>
        <v>8087640</v>
      </c>
      <c r="G361" s="466">
        <v>230</v>
      </c>
      <c r="H361" s="466">
        <f>G361*D361</f>
        <v>2562200</v>
      </c>
      <c r="I361" s="587">
        <f>H361+F361</f>
        <v>10649840</v>
      </c>
      <c r="J361" s="818">
        <v>10506.89</v>
      </c>
      <c r="K361" s="799">
        <v>726</v>
      </c>
      <c r="L361" s="800">
        <f>K361*J361</f>
        <v>7628002.1399999997</v>
      </c>
      <c r="M361" s="799">
        <v>230</v>
      </c>
      <c r="N361" s="800">
        <f>M361*J361</f>
        <v>2416584.6999999997</v>
      </c>
      <c r="O361" s="804">
        <f>N361+L361</f>
        <v>10044586.84</v>
      </c>
      <c r="P361" s="638">
        <f t="shared" si="249"/>
        <v>0</v>
      </c>
      <c r="Q361" s="512">
        <f t="shared" si="250"/>
        <v>0</v>
      </c>
      <c r="R361" s="637">
        <f t="shared" si="238"/>
        <v>0</v>
      </c>
      <c r="S361" s="648">
        <v>10506.89</v>
      </c>
      <c r="T361" s="512">
        <v>726</v>
      </c>
      <c r="U361" s="512">
        <f>T361*S361</f>
        <v>7628002.1399999997</v>
      </c>
      <c r="V361" s="512">
        <v>230</v>
      </c>
      <c r="W361" s="512">
        <f>V361*S361</f>
        <v>2416584.6999999997</v>
      </c>
      <c r="X361" s="668">
        <f>W361+U361</f>
        <v>10044586.84</v>
      </c>
      <c r="Y361" s="648">
        <v>600</v>
      </c>
      <c r="Z361" s="512">
        <v>726</v>
      </c>
      <c r="AA361" s="512">
        <f>Z361*Y361</f>
        <v>435600</v>
      </c>
      <c r="AB361" s="512">
        <v>230</v>
      </c>
      <c r="AC361" s="512">
        <f>AB361*Y361</f>
        <v>138000</v>
      </c>
      <c r="AD361" s="668">
        <f>AC361+AA361</f>
        <v>573600</v>
      </c>
      <c r="AE361" s="740">
        <f t="shared" si="248"/>
        <v>33.110000000000582</v>
      </c>
      <c r="AF361" s="743">
        <v>726</v>
      </c>
      <c r="AG361" s="743">
        <f>AF361*AE361</f>
        <v>24037.860000000423</v>
      </c>
      <c r="AH361" s="743">
        <v>230</v>
      </c>
      <c r="AI361" s="743">
        <f>AH361*AE361</f>
        <v>7615.3000000001339</v>
      </c>
      <c r="AJ361" s="744">
        <f>AI361+AG361</f>
        <v>31653.160000000556</v>
      </c>
    </row>
    <row r="362" spans="1:36" s="404" customFormat="1" ht="17.45" customHeight="1" x14ac:dyDescent="0.25">
      <c r="A362" s="961" t="s">
        <v>458</v>
      </c>
      <c r="B362" s="695" t="s">
        <v>459</v>
      </c>
      <c r="C362" s="696"/>
      <c r="D362" s="697"/>
      <c r="E362" s="464"/>
      <c r="F362" s="464">
        <f>SUM(F363:F378)</f>
        <v>235407</v>
      </c>
      <c r="G362" s="464"/>
      <c r="H362" s="464">
        <f>SUM(H363:H378)</f>
        <v>343913.44</v>
      </c>
      <c r="I362" s="588">
        <f>SUM(I363:I378)</f>
        <v>579320.43999999994</v>
      </c>
      <c r="J362" s="825"/>
      <c r="K362" s="794"/>
      <c r="L362" s="795">
        <f>SUM(L363:L378)</f>
        <v>0</v>
      </c>
      <c r="M362" s="794"/>
      <c r="N362" s="795">
        <f>SUM(N363:N378)</f>
        <v>0</v>
      </c>
      <c r="O362" s="805">
        <f>SUM(O363:O378)</f>
        <v>0</v>
      </c>
      <c r="P362" s="638">
        <f t="shared" si="249"/>
        <v>0</v>
      </c>
      <c r="Q362" s="512">
        <f t="shared" si="250"/>
        <v>0</v>
      </c>
      <c r="R362" s="637">
        <f t="shared" si="238"/>
        <v>0</v>
      </c>
      <c r="S362" s="633"/>
      <c r="T362" s="518"/>
      <c r="U362" s="518">
        <f>SUM(U363:U378)</f>
        <v>0</v>
      </c>
      <c r="V362" s="518"/>
      <c r="W362" s="518">
        <f>SUM(W363:W378)</f>
        <v>0</v>
      </c>
      <c r="X362" s="669">
        <f>SUM(X363:X378)</f>
        <v>0</v>
      </c>
      <c r="Y362" s="633"/>
      <c r="Z362" s="513"/>
      <c r="AA362" s="513">
        <f>SUM(AA363:AA378)</f>
        <v>0</v>
      </c>
      <c r="AB362" s="513"/>
      <c r="AC362" s="513">
        <f>SUM(AC363:AC378)</f>
        <v>0</v>
      </c>
      <c r="AD362" s="667">
        <f>SUM(AD363:AD378)</f>
        <v>0</v>
      </c>
      <c r="AE362" s="740">
        <f t="shared" si="248"/>
        <v>0</v>
      </c>
      <c r="AF362" s="745"/>
      <c r="AG362" s="745">
        <f>SUM(AG363:AG378)</f>
        <v>235407</v>
      </c>
      <c r="AH362" s="745"/>
      <c r="AI362" s="745">
        <f>SUM(AI363:AI378)</f>
        <v>343913.44</v>
      </c>
      <c r="AJ362" s="746">
        <f>SUM(AJ363:AJ378)</f>
        <v>579320.43999999994</v>
      </c>
    </row>
    <row r="363" spans="1:36" s="403" customFormat="1" ht="17.45" customHeight="1" x14ac:dyDescent="0.25">
      <c r="A363" s="962" t="s">
        <v>927</v>
      </c>
      <c r="B363" s="438" t="s">
        <v>393</v>
      </c>
      <c r="C363" s="571" t="s">
        <v>31</v>
      </c>
      <c r="D363" s="596">
        <v>1</v>
      </c>
      <c r="E363" s="466">
        <v>6550</v>
      </c>
      <c r="F363" s="466">
        <f t="shared" ref="F363:F376" si="251">E363*D363</f>
        <v>6550</v>
      </c>
      <c r="G363" s="466">
        <v>55450.200000000004</v>
      </c>
      <c r="H363" s="466">
        <f t="shared" ref="H363:H377" si="252">G363*D363</f>
        <v>55450.200000000004</v>
      </c>
      <c r="I363" s="587">
        <f t="shared" ref="I363:I378" si="253">H363+F363</f>
        <v>62000.200000000004</v>
      </c>
      <c r="J363" s="828"/>
      <c r="K363" s="799">
        <v>6550</v>
      </c>
      <c r="L363" s="800">
        <f t="shared" ref="L363:L376" si="254">K363*J363</f>
        <v>0</v>
      </c>
      <c r="M363" s="799">
        <v>55450.200000000004</v>
      </c>
      <c r="N363" s="800">
        <f t="shared" ref="N363:N377" si="255">M363*J363</f>
        <v>0</v>
      </c>
      <c r="O363" s="804">
        <f t="shared" ref="O363:O378" si="256">N363+L363</f>
        <v>0</v>
      </c>
      <c r="P363" s="638">
        <f t="shared" si="249"/>
        <v>0</v>
      </c>
      <c r="Q363" s="512">
        <f t="shared" si="250"/>
        <v>0</v>
      </c>
      <c r="R363" s="637">
        <f t="shared" si="238"/>
        <v>0</v>
      </c>
      <c r="S363" s="649"/>
      <c r="T363" s="519">
        <v>6550</v>
      </c>
      <c r="U363" s="519">
        <f t="shared" ref="U363:U376" si="257">T363*S363</f>
        <v>0</v>
      </c>
      <c r="V363" s="519">
        <v>55450.200000000004</v>
      </c>
      <c r="W363" s="519">
        <f t="shared" ref="W363:W377" si="258">V363*S363</f>
        <v>0</v>
      </c>
      <c r="X363" s="670">
        <f t="shared" ref="X363:X378" si="259">W363+U363</f>
        <v>0</v>
      </c>
      <c r="Y363" s="649"/>
      <c r="Z363" s="512">
        <v>6550</v>
      </c>
      <c r="AA363" s="512">
        <f t="shared" ref="AA363:AA376" si="260">Z363*Y363</f>
        <v>0</v>
      </c>
      <c r="AB363" s="512">
        <v>55450.200000000004</v>
      </c>
      <c r="AC363" s="512">
        <f t="shared" ref="AC363:AC377" si="261">AB363*Y363</f>
        <v>0</v>
      </c>
      <c r="AD363" s="668">
        <f t="shared" ref="AD363:AD378" si="262">AC363+AA363</f>
        <v>0</v>
      </c>
      <c r="AE363" s="740">
        <f t="shared" si="248"/>
        <v>1</v>
      </c>
      <c r="AF363" s="747">
        <v>6550</v>
      </c>
      <c r="AG363" s="747">
        <f t="shared" ref="AG363:AG376" si="263">AF363*AE363</f>
        <v>6550</v>
      </c>
      <c r="AH363" s="747">
        <v>55450.200000000004</v>
      </c>
      <c r="AI363" s="747">
        <f t="shared" ref="AI363:AI377" si="264">AH363*AE363</f>
        <v>55450.200000000004</v>
      </c>
      <c r="AJ363" s="748">
        <f t="shared" ref="AJ363:AJ378" si="265">AI363+AG363</f>
        <v>62000.200000000004</v>
      </c>
    </row>
    <row r="364" spans="1:36" s="403" customFormat="1" ht="17.45" customHeight="1" x14ac:dyDescent="0.25">
      <c r="A364" s="962" t="s">
        <v>928</v>
      </c>
      <c r="B364" s="438" t="s">
        <v>460</v>
      </c>
      <c r="C364" s="571" t="s">
        <v>32</v>
      </c>
      <c r="D364" s="596">
        <v>30</v>
      </c>
      <c r="E364" s="466">
        <v>186.02</v>
      </c>
      <c r="F364" s="466">
        <f t="shared" si="251"/>
        <v>5580.6</v>
      </c>
      <c r="G364" s="466">
        <v>1809.6000000000001</v>
      </c>
      <c r="H364" s="466">
        <f t="shared" si="252"/>
        <v>54288.000000000007</v>
      </c>
      <c r="I364" s="587">
        <f t="shared" si="253"/>
        <v>59868.600000000006</v>
      </c>
      <c r="J364" s="828"/>
      <c r="K364" s="799">
        <v>186.02</v>
      </c>
      <c r="L364" s="800">
        <f t="shared" si="254"/>
        <v>0</v>
      </c>
      <c r="M364" s="799">
        <v>1809.6000000000001</v>
      </c>
      <c r="N364" s="800">
        <f t="shared" si="255"/>
        <v>0</v>
      </c>
      <c r="O364" s="804">
        <f t="shared" si="256"/>
        <v>0</v>
      </c>
      <c r="P364" s="638">
        <f t="shared" si="249"/>
        <v>0</v>
      </c>
      <c r="Q364" s="512">
        <f t="shared" si="250"/>
        <v>0</v>
      </c>
      <c r="R364" s="637">
        <f t="shared" si="238"/>
        <v>0</v>
      </c>
      <c r="S364" s="649"/>
      <c r="T364" s="519">
        <v>186.02</v>
      </c>
      <c r="U364" s="519">
        <f t="shared" si="257"/>
        <v>0</v>
      </c>
      <c r="V364" s="519">
        <v>1809.6000000000001</v>
      </c>
      <c r="W364" s="519">
        <f t="shared" si="258"/>
        <v>0</v>
      </c>
      <c r="X364" s="670">
        <f t="shared" si="259"/>
        <v>0</v>
      </c>
      <c r="Y364" s="649"/>
      <c r="Z364" s="512">
        <v>186.02</v>
      </c>
      <c r="AA364" s="512">
        <f t="shared" si="260"/>
        <v>0</v>
      </c>
      <c r="AB364" s="512">
        <v>1809.6000000000001</v>
      </c>
      <c r="AC364" s="512">
        <f t="shared" si="261"/>
        <v>0</v>
      </c>
      <c r="AD364" s="668">
        <f t="shared" si="262"/>
        <v>0</v>
      </c>
      <c r="AE364" s="740">
        <f t="shared" si="248"/>
        <v>30</v>
      </c>
      <c r="AF364" s="747">
        <v>186.02</v>
      </c>
      <c r="AG364" s="747">
        <f t="shared" si="263"/>
        <v>5580.6</v>
      </c>
      <c r="AH364" s="747">
        <v>1809.6000000000001</v>
      </c>
      <c r="AI364" s="747">
        <f t="shared" si="264"/>
        <v>54288.000000000007</v>
      </c>
      <c r="AJ364" s="748">
        <f t="shared" si="265"/>
        <v>59868.600000000006</v>
      </c>
    </row>
    <row r="365" spans="1:36" s="403" customFormat="1" ht="17.45" customHeight="1" x14ac:dyDescent="0.25">
      <c r="A365" s="962" t="s">
        <v>929</v>
      </c>
      <c r="B365" s="438" t="s">
        <v>460</v>
      </c>
      <c r="C365" s="571" t="s">
        <v>32</v>
      </c>
      <c r="D365" s="596">
        <v>30</v>
      </c>
      <c r="E365" s="466">
        <v>162.44</v>
      </c>
      <c r="F365" s="466">
        <f t="shared" si="251"/>
        <v>4873.2</v>
      </c>
      <c r="G365" s="466">
        <v>322.40000000000003</v>
      </c>
      <c r="H365" s="466">
        <f t="shared" si="252"/>
        <v>9672.0000000000018</v>
      </c>
      <c r="I365" s="587">
        <f t="shared" si="253"/>
        <v>14545.2</v>
      </c>
      <c r="J365" s="828"/>
      <c r="K365" s="799">
        <v>162.44</v>
      </c>
      <c r="L365" s="800">
        <f t="shared" si="254"/>
        <v>0</v>
      </c>
      <c r="M365" s="799">
        <v>322.40000000000003</v>
      </c>
      <c r="N365" s="800">
        <f t="shared" si="255"/>
        <v>0</v>
      </c>
      <c r="O365" s="804">
        <f t="shared" si="256"/>
        <v>0</v>
      </c>
      <c r="P365" s="638">
        <f t="shared" si="249"/>
        <v>0</v>
      </c>
      <c r="Q365" s="512">
        <f t="shared" si="250"/>
        <v>0</v>
      </c>
      <c r="R365" s="637">
        <f t="shared" si="238"/>
        <v>0</v>
      </c>
      <c r="S365" s="649"/>
      <c r="T365" s="519">
        <v>162.44</v>
      </c>
      <c r="U365" s="519">
        <f t="shared" si="257"/>
        <v>0</v>
      </c>
      <c r="V365" s="519">
        <v>322.40000000000003</v>
      </c>
      <c r="W365" s="519">
        <f t="shared" si="258"/>
        <v>0</v>
      </c>
      <c r="X365" s="670">
        <f t="shared" si="259"/>
        <v>0</v>
      </c>
      <c r="Y365" s="649"/>
      <c r="Z365" s="512">
        <v>162.44</v>
      </c>
      <c r="AA365" s="512">
        <f t="shared" si="260"/>
        <v>0</v>
      </c>
      <c r="AB365" s="512">
        <v>322.40000000000003</v>
      </c>
      <c r="AC365" s="512">
        <f t="shared" si="261"/>
        <v>0</v>
      </c>
      <c r="AD365" s="668">
        <f t="shared" si="262"/>
        <v>0</v>
      </c>
      <c r="AE365" s="740">
        <f t="shared" si="248"/>
        <v>30</v>
      </c>
      <c r="AF365" s="747">
        <v>162.44</v>
      </c>
      <c r="AG365" s="747">
        <f t="shared" si="263"/>
        <v>4873.2</v>
      </c>
      <c r="AH365" s="747">
        <v>322.40000000000003</v>
      </c>
      <c r="AI365" s="747">
        <f t="shared" si="264"/>
        <v>9672.0000000000018</v>
      </c>
      <c r="AJ365" s="748">
        <f t="shared" si="265"/>
        <v>14545.2</v>
      </c>
    </row>
    <row r="366" spans="1:36" s="403" customFormat="1" ht="17.45" customHeight="1" x14ac:dyDescent="0.25">
      <c r="A366" s="962" t="s">
        <v>930</v>
      </c>
      <c r="B366" s="438" t="s">
        <v>461</v>
      </c>
      <c r="C366" s="571" t="s">
        <v>32</v>
      </c>
      <c r="D366" s="596">
        <v>60</v>
      </c>
      <c r="E366" s="466">
        <v>162.44</v>
      </c>
      <c r="F366" s="466">
        <f t="shared" si="251"/>
        <v>9746.4</v>
      </c>
      <c r="G366" s="466">
        <v>434.2</v>
      </c>
      <c r="H366" s="466">
        <f t="shared" si="252"/>
        <v>26052</v>
      </c>
      <c r="I366" s="587">
        <f t="shared" si="253"/>
        <v>35798.400000000001</v>
      </c>
      <c r="J366" s="828"/>
      <c r="K366" s="799">
        <v>162.44</v>
      </c>
      <c r="L366" s="800">
        <f t="shared" si="254"/>
        <v>0</v>
      </c>
      <c r="M366" s="799">
        <v>434.2</v>
      </c>
      <c r="N366" s="800">
        <f t="shared" si="255"/>
        <v>0</v>
      </c>
      <c r="O366" s="804">
        <f t="shared" si="256"/>
        <v>0</v>
      </c>
      <c r="P366" s="638">
        <f t="shared" si="249"/>
        <v>0</v>
      </c>
      <c r="Q366" s="512">
        <f t="shared" si="250"/>
        <v>0</v>
      </c>
      <c r="R366" s="637">
        <f t="shared" si="238"/>
        <v>0</v>
      </c>
      <c r="S366" s="649"/>
      <c r="T366" s="519">
        <v>162.44</v>
      </c>
      <c r="U366" s="519">
        <f t="shared" si="257"/>
        <v>0</v>
      </c>
      <c r="V366" s="519">
        <v>434.2</v>
      </c>
      <c r="W366" s="519">
        <f t="shared" si="258"/>
        <v>0</v>
      </c>
      <c r="X366" s="670">
        <f t="shared" si="259"/>
        <v>0</v>
      </c>
      <c r="Y366" s="649"/>
      <c r="Z366" s="512">
        <v>162.44</v>
      </c>
      <c r="AA366" s="512">
        <f t="shared" si="260"/>
        <v>0</v>
      </c>
      <c r="AB366" s="512">
        <v>434.2</v>
      </c>
      <c r="AC366" s="512">
        <f t="shared" si="261"/>
        <v>0</v>
      </c>
      <c r="AD366" s="668">
        <f t="shared" si="262"/>
        <v>0</v>
      </c>
      <c r="AE366" s="740">
        <f t="shared" si="248"/>
        <v>60</v>
      </c>
      <c r="AF366" s="747">
        <v>162.44</v>
      </c>
      <c r="AG366" s="747">
        <f t="shared" si="263"/>
        <v>9746.4</v>
      </c>
      <c r="AH366" s="747">
        <v>434.2</v>
      </c>
      <c r="AI366" s="747">
        <f t="shared" si="264"/>
        <v>26052</v>
      </c>
      <c r="AJ366" s="748">
        <f t="shared" si="265"/>
        <v>35798.400000000001</v>
      </c>
    </row>
    <row r="367" spans="1:36" s="403" customFormat="1" ht="17.45" customHeight="1" x14ac:dyDescent="0.25">
      <c r="A367" s="962" t="s">
        <v>931</v>
      </c>
      <c r="B367" s="438" t="s">
        <v>461</v>
      </c>
      <c r="C367" s="571" t="s">
        <v>32</v>
      </c>
      <c r="D367" s="596">
        <v>70</v>
      </c>
      <c r="E367" s="466">
        <v>162.44</v>
      </c>
      <c r="F367" s="466">
        <f t="shared" si="251"/>
        <v>11370.8</v>
      </c>
      <c r="G367" s="466">
        <v>184.6</v>
      </c>
      <c r="H367" s="466">
        <f t="shared" si="252"/>
        <v>12922</v>
      </c>
      <c r="I367" s="587">
        <f t="shared" si="253"/>
        <v>24292.799999999999</v>
      </c>
      <c r="J367" s="828"/>
      <c r="K367" s="799">
        <v>162.44</v>
      </c>
      <c r="L367" s="800">
        <f t="shared" si="254"/>
        <v>0</v>
      </c>
      <c r="M367" s="799">
        <v>184.6</v>
      </c>
      <c r="N367" s="800">
        <f t="shared" si="255"/>
        <v>0</v>
      </c>
      <c r="O367" s="804">
        <f t="shared" si="256"/>
        <v>0</v>
      </c>
      <c r="P367" s="638">
        <f t="shared" si="249"/>
        <v>0</v>
      </c>
      <c r="Q367" s="512">
        <f t="shared" si="250"/>
        <v>0</v>
      </c>
      <c r="R367" s="637">
        <f t="shared" si="238"/>
        <v>0</v>
      </c>
      <c r="S367" s="649"/>
      <c r="T367" s="519">
        <v>162.44</v>
      </c>
      <c r="U367" s="519">
        <f t="shared" si="257"/>
        <v>0</v>
      </c>
      <c r="V367" s="519">
        <v>184.6</v>
      </c>
      <c r="W367" s="519">
        <f t="shared" si="258"/>
        <v>0</v>
      </c>
      <c r="X367" s="670">
        <f t="shared" si="259"/>
        <v>0</v>
      </c>
      <c r="Y367" s="649"/>
      <c r="Z367" s="512">
        <v>162.44</v>
      </c>
      <c r="AA367" s="512">
        <f t="shared" si="260"/>
        <v>0</v>
      </c>
      <c r="AB367" s="512">
        <v>184.6</v>
      </c>
      <c r="AC367" s="512">
        <f t="shared" si="261"/>
        <v>0</v>
      </c>
      <c r="AD367" s="668">
        <f t="shared" si="262"/>
        <v>0</v>
      </c>
      <c r="AE367" s="740">
        <f t="shared" si="248"/>
        <v>70</v>
      </c>
      <c r="AF367" s="747">
        <v>162.44</v>
      </c>
      <c r="AG367" s="747">
        <f t="shared" si="263"/>
        <v>11370.8</v>
      </c>
      <c r="AH367" s="747">
        <v>184.6</v>
      </c>
      <c r="AI367" s="747">
        <f t="shared" si="264"/>
        <v>12922</v>
      </c>
      <c r="AJ367" s="748">
        <f t="shared" si="265"/>
        <v>24292.799999999999</v>
      </c>
    </row>
    <row r="368" spans="1:36" s="403" customFormat="1" ht="17.45" customHeight="1" x14ac:dyDescent="0.25">
      <c r="A368" s="962" t="s">
        <v>932</v>
      </c>
      <c r="B368" s="438" t="s">
        <v>462</v>
      </c>
      <c r="C368" s="571" t="s">
        <v>32</v>
      </c>
      <c r="D368" s="596">
        <v>100</v>
      </c>
      <c r="E368" s="466">
        <v>162.44</v>
      </c>
      <c r="F368" s="466">
        <f t="shared" si="251"/>
        <v>16244</v>
      </c>
      <c r="G368" s="466">
        <v>166.92000000000002</v>
      </c>
      <c r="H368" s="466">
        <f t="shared" si="252"/>
        <v>16692</v>
      </c>
      <c r="I368" s="587">
        <f t="shared" si="253"/>
        <v>32936</v>
      </c>
      <c r="J368" s="828"/>
      <c r="K368" s="799">
        <v>162.44</v>
      </c>
      <c r="L368" s="800">
        <f t="shared" si="254"/>
        <v>0</v>
      </c>
      <c r="M368" s="799">
        <v>166.92000000000002</v>
      </c>
      <c r="N368" s="800">
        <f t="shared" si="255"/>
        <v>0</v>
      </c>
      <c r="O368" s="804">
        <f t="shared" si="256"/>
        <v>0</v>
      </c>
      <c r="P368" s="638">
        <f t="shared" si="249"/>
        <v>0</v>
      </c>
      <c r="Q368" s="512">
        <f t="shared" si="250"/>
        <v>0</v>
      </c>
      <c r="R368" s="637">
        <f t="shared" si="238"/>
        <v>0</v>
      </c>
      <c r="S368" s="649"/>
      <c r="T368" s="519">
        <v>162.44</v>
      </c>
      <c r="U368" s="519">
        <f t="shared" si="257"/>
        <v>0</v>
      </c>
      <c r="V368" s="519">
        <v>166.92000000000002</v>
      </c>
      <c r="W368" s="519">
        <f t="shared" si="258"/>
        <v>0</v>
      </c>
      <c r="X368" s="670">
        <f t="shared" si="259"/>
        <v>0</v>
      </c>
      <c r="Y368" s="649"/>
      <c r="Z368" s="512">
        <v>162.44</v>
      </c>
      <c r="AA368" s="512">
        <f t="shared" si="260"/>
        <v>0</v>
      </c>
      <c r="AB368" s="512">
        <v>166.92000000000002</v>
      </c>
      <c r="AC368" s="512">
        <f t="shared" si="261"/>
        <v>0</v>
      </c>
      <c r="AD368" s="668">
        <f t="shared" si="262"/>
        <v>0</v>
      </c>
      <c r="AE368" s="740">
        <f t="shared" si="248"/>
        <v>100</v>
      </c>
      <c r="AF368" s="747">
        <v>162.44</v>
      </c>
      <c r="AG368" s="747">
        <f t="shared" si="263"/>
        <v>16244</v>
      </c>
      <c r="AH368" s="747">
        <v>166.92000000000002</v>
      </c>
      <c r="AI368" s="747">
        <f t="shared" si="264"/>
        <v>16692</v>
      </c>
      <c r="AJ368" s="748">
        <f t="shared" si="265"/>
        <v>32936</v>
      </c>
    </row>
    <row r="369" spans="1:37" s="403" customFormat="1" ht="17.45" customHeight="1" x14ac:dyDescent="0.25">
      <c r="A369" s="962" t="s">
        <v>933</v>
      </c>
      <c r="B369" s="438" t="s">
        <v>400</v>
      </c>
      <c r="C369" s="576" t="s">
        <v>378</v>
      </c>
      <c r="D369" s="599">
        <v>120</v>
      </c>
      <c r="E369" s="466">
        <v>838.40000000000009</v>
      </c>
      <c r="F369" s="466">
        <f t="shared" si="251"/>
        <v>100608.00000000001</v>
      </c>
      <c r="G369" s="466">
        <v>699.4</v>
      </c>
      <c r="H369" s="466">
        <f t="shared" si="252"/>
        <v>83928</v>
      </c>
      <c r="I369" s="587">
        <f t="shared" si="253"/>
        <v>184536</v>
      </c>
      <c r="J369" s="793"/>
      <c r="K369" s="799">
        <v>838.40000000000009</v>
      </c>
      <c r="L369" s="800">
        <f t="shared" si="254"/>
        <v>0</v>
      </c>
      <c r="M369" s="799">
        <v>699.4</v>
      </c>
      <c r="N369" s="800">
        <f t="shared" si="255"/>
        <v>0</v>
      </c>
      <c r="O369" s="804">
        <f t="shared" si="256"/>
        <v>0</v>
      </c>
      <c r="P369" s="638">
        <f t="shared" si="249"/>
        <v>0</v>
      </c>
      <c r="Q369" s="512">
        <f t="shared" si="250"/>
        <v>0</v>
      </c>
      <c r="R369" s="637">
        <f t="shared" si="238"/>
        <v>0</v>
      </c>
      <c r="S369" s="638"/>
      <c r="T369" s="519">
        <v>838.40000000000009</v>
      </c>
      <c r="U369" s="519">
        <f t="shared" si="257"/>
        <v>0</v>
      </c>
      <c r="V369" s="519">
        <v>699.4</v>
      </c>
      <c r="W369" s="519">
        <f t="shared" si="258"/>
        <v>0</v>
      </c>
      <c r="X369" s="670">
        <f t="shared" si="259"/>
        <v>0</v>
      </c>
      <c r="Y369" s="638"/>
      <c r="Z369" s="512">
        <v>838.40000000000009</v>
      </c>
      <c r="AA369" s="512">
        <f t="shared" si="260"/>
        <v>0</v>
      </c>
      <c r="AB369" s="512">
        <v>699.4</v>
      </c>
      <c r="AC369" s="512">
        <f t="shared" si="261"/>
        <v>0</v>
      </c>
      <c r="AD369" s="668">
        <f t="shared" si="262"/>
        <v>0</v>
      </c>
      <c r="AE369" s="740">
        <f t="shared" si="248"/>
        <v>120</v>
      </c>
      <c r="AF369" s="747">
        <v>838.40000000000009</v>
      </c>
      <c r="AG369" s="747">
        <f t="shared" si="263"/>
        <v>100608.00000000001</v>
      </c>
      <c r="AH369" s="747">
        <v>699.4</v>
      </c>
      <c r="AI369" s="747">
        <f t="shared" si="264"/>
        <v>83928</v>
      </c>
      <c r="AJ369" s="748">
        <f t="shared" si="265"/>
        <v>184536</v>
      </c>
    </row>
    <row r="370" spans="1:37" s="403" customFormat="1" ht="27" customHeight="1" x14ac:dyDescent="0.25">
      <c r="A370" s="962" t="s">
        <v>934</v>
      </c>
      <c r="B370" s="438" t="s">
        <v>463</v>
      </c>
      <c r="C370" s="571" t="s">
        <v>378</v>
      </c>
      <c r="D370" s="596">
        <v>130</v>
      </c>
      <c r="E370" s="466">
        <v>45.85</v>
      </c>
      <c r="F370" s="466">
        <f t="shared" si="251"/>
        <v>5960.5</v>
      </c>
      <c r="G370" s="466">
        <v>58.5</v>
      </c>
      <c r="H370" s="466">
        <f t="shared" si="252"/>
        <v>7605</v>
      </c>
      <c r="I370" s="587">
        <f t="shared" si="253"/>
        <v>13565.5</v>
      </c>
      <c r="J370" s="828"/>
      <c r="K370" s="799">
        <v>45.85</v>
      </c>
      <c r="L370" s="800">
        <f t="shared" si="254"/>
        <v>0</v>
      </c>
      <c r="M370" s="799">
        <v>58.5</v>
      </c>
      <c r="N370" s="800">
        <f t="shared" si="255"/>
        <v>0</v>
      </c>
      <c r="O370" s="804">
        <f t="shared" si="256"/>
        <v>0</v>
      </c>
      <c r="P370" s="638">
        <f t="shared" si="249"/>
        <v>0</v>
      </c>
      <c r="Q370" s="512">
        <f t="shared" si="250"/>
        <v>0</v>
      </c>
      <c r="R370" s="637">
        <f t="shared" si="238"/>
        <v>0</v>
      </c>
      <c r="S370" s="649"/>
      <c r="T370" s="519">
        <v>45.85</v>
      </c>
      <c r="U370" s="519">
        <f t="shared" si="257"/>
        <v>0</v>
      </c>
      <c r="V370" s="519">
        <v>58.5</v>
      </c>
      <c r="W370" s="519">
        <f t="shared" si="258"/>
        <v>0</v>
      </c>
      <c r="X370" s="670">
        <f t="shared" si="259"/>
        <v>0</v>
      </c>
      <c r="Y370" s="649"/>
      <c r="Z370" s="512">
        <v>45.85</v>
      </c>
      <c r="AA370" s="512">
        <f t="shared" si="260"/>
        <v>0</v>
      </c>
      <c r="AB370" s="512">
        <v>58.5</v>
      </c>
      <c r="AC370" s="512">
        <f t="shared" si="261"/>
        <v>0</v>
      </c>
      <c r="AD370" s="668">
        <f t="shared" si="262"/>
        <v>0</v>
      </c>
      <c r="AE370" s="740">
        <f t="shared" si="248"/>
        <v>130</v>
      </c>
      <c r="AF370" s="747">
        <v>45.85</v>
      </c>
      <c r="AG370" s="747">
        <f t="shared" si="263"/>
        <v>5960.5</v>
      </c>
      <c r="AH370" s="747">
        <v>58.5</v>
      </c>
      <c r="AI370" s="747">
        <f t="shared" si="264"/>
        <v>7605</v>
      </c>
      <c r="AJ370" s="748">
        <f t="shared" si="265"/>
        <v>13565.5</v>
      </c>
    </row>
    <row r="371" spans="1:37" s="403" customFormat="1" ht="17.45" customHeight="1" x14ac:dyDescent="0.25">
      <c r="A371" s="962" t="s">
        <v>935</v>
      </c>
      <c r="B371" s="438" t="s">
        <v>464</v>
      </c>
      <c r="C371" s="571" t="s">
        <v>31</v>
      </c>
      <c r="D371" s="596">
        <v>40</v>
      </c>
      <c r="E371" s="466">
        <v>262</v>
      </c>
      <c r="F371" s="466">
        <f t="shared" si="251"/>
        <v>10480</v>
      </c>
      <c r="G371" s="466">
        <v>681.2</v>
      </c>
      <c r="H371" s="466">
        <f t="shared" si="252"/>
        <v>27248</v>
      </c>
      <c r="I371" s="587">
        <f t="shared" si="253"/>
        <v>37728</v>
      </c>
      <c r="J371" s="828"/>
      <c r="K371" s="799">
        <v>262</v>
      </c>
      <c r="L371" s="800">
        <f t="shared" si="254"/>
        <v>0</v>
      </c>
      <c r="M371" s="799">
        <v>681.2</v>
      </c>
      <c r="N371" s="800">
        <f t="shared" si="255"/>
        <v>0</v>
      </c>
      <c r="O371" s="804">
        <f t="shared" si="256"/>
        <v>0</v>
      </c>
      <c r="P371" s="638">
        <f t="shared" si="249"/>
        <v>0</v>
      </c>
      <c r="Q371" s="512">
        <f t="shared" si="250"/>
        <v>0</v>
      </c>
      <c r="R371" s="637">
        <f t="shared" si="238"/>
        <v>0</v>
      </c>
      <c r="S371" s="649"/>
      <c r="T371" s="519">
        <v>262</v>
      </c>
      <c r="U371" s="519">
        <f t="shared" si="257"/>
        <v>0</v>
      </c>
      <c r="V371" s="519">
        <v>681.2</v>
      </c>
      <c r="W371" s="519">
        <f t="shared" si="258"/>
        <v>0</v>
      </c>
      <c r="X371" s="670">
        <f t="shared" si="259"/>
        <v>0</v>
      </c>
      <c r="Y371" s="649"/>
      <c r="Z371" s="512">
        <v>262</v>
      </c>
      <c r="AA371" s="512">
        <f t="shared" si="260"/>
        <v>0</v>
      </c>
      <c r="AB371" s="512">
        <v>681.2</v>
      </c>
      <c r="AC371" s="512">
        <f t="shared" si="261"/>
        <v>0</v>
      </c>
      <c r="AD371" s="668">
        <f t="shared" si="262"/>
        <v>0</v>
      </c>
      <c r="AE371" s="740">
        <f t="shared" si="248"/>
        <v>40</v>
      </c>
      <c r="AF371" s="747">
        <v>262</v>
      </c>
      <c r="AG371" s="747">
        <f t="shared" si="263"/>
        <v>10480</v>
      </c>
      <c r="AH371" s="747">
        <v>681.2</v>
      </c>
      <c r="AI371" s="747">
        <f t="shared" si="264"/>
        <v>27248</v>
      </c>
      <c r="AJ371" s="748">
        <f t="shared" si="265"/>
        <v>37728</v>
      </c>
    </row>
    <row r="372" spans="1:37" s="403" customFormat="1" ht="17.45" customHeight="1" x14ac:dyDescent="0.25">
      <c r="A372" s="962" t="s">
        <v>936</v>
      </c>
      <c r="B372" s="438" t="s">
        <v>465</v>
      </c>
      <c r="C372" s="571" t="s">
        <v>32</v>
      </c>
      <c r="D372" s="596">
        <v>20</v>
      </c>
      <c r="E372" s="466">
        <v>65.5</v>
      </c>
      <c r="F372" s="466">
        <f t="shared" si="251"/>
        <v>1310</v>
      </c>
      <c r="G372" s="466">
        <v>166.71200000000002</v>
      </c>
      <c r="H372" s="466">
        <f t="shared" si="252"/>
        <v>3334.2400000000002</v>
      </c>
      <c r="I372" s="587">
        <f t="shared" si="253"/>
        <v>4644.24</v>
      </c>
      <c r="J372" s="828"/>
      <c r="K372" s="799">
        <v>65.5</v>
      </c>
      <c r="L372" s="800">
        <f t="shared" si="254"/>
        <v>0</v>
      </c>
      <c r="M372" s="799">
        <v>166.71200000000002</v>
      </c>
      <c r="N372" s="800">
        <f t="shared" si="255"/>
        <v>0</v>
      </c>
      <c r="O372" s="804">
        <f t="shared" si="256"/>
        <v>0</v>
      </c>
      <c r="P372" s="638">
        <f t="shared" si="249"/>
        <v>0</v>
      </c>
      <c r="Q372" s="512">
        <f t="shared" si="250"/>
        <v>0</v>
      </c>
      <c r="R372" s="637">
        <f t="shared" si="238"/>
        <v>0</v>
      </c>
      <c r="S372" s="649"/>
      <c r="T372" s="519">
        <v>65.5</v>
      </c>
      <c r="U372" s="519">
        <f t="shared" si="257"/>
        <v>0</v>
      </c>
      <c r="V372" s="519">
        <v>166.71200000000002</v>
      </c>
      <c r="W372" s="519">
        <f t="shared" si="258"/>
        <v>0</v>
      </c>
      <c r="X372" s="670">
        <f t="shared" si="259"/>
        <v>0</v>
      </c>
      <c r="Y372" s="649"/>
      <c r="Z372" s="512">
        <v>65.5</v>
      </c>
      <c r="AA372" s="512">
        <f t="shared" si="260"/>
        <v>0</v>
      </c>
      <c r="AB372" s="512">
        <v>166.71200000000002</v>
      </c>
      <c r="AC372" s="512">
        <f t="shared" si="261"/>
        <v>0</v>
      </c>
      <c r="AD372" s="668">
        <f t="shared" si="262"/>
        <v>0</v>
      </c>
      <c r="AE372" s="740">
        <f t="shared" si="248"/>
        <v>20</v>
      </c>
      <c r="AF372" s="747">
        <v>65.5</v>
      </c>
      <c r="AG372" s="747">
        <f t="shared" si="263"/>
        <v>1310</v>
      </c>
      <c r="AH372" s="747">
        <v>166.71200000000002</v>
      </c>
      <c r="AI372" s="747">
        <f t="shared" si="264"/>
        <v>3334.2400000000002</v>
      </c>
      <c r="AJ372" s="748">
        <f t="shared" si="265"/>
        <v>4644.24</v>
      </c>
    </row>
    <row r="373" spans="1:37" s="403" customFormat="1" ht="17.45" customHeight="1" x14ac:dyDescent="0.25">
      <c r="A373" s="962" t="s">
        <v>937</v>
      </c>
      <c r="B373" s="438" t="s">
        <v>466</v>
      </c>
      <c r="C373" s="571" t="s">
        <v>31</v>
      </c>
      <c r="D373" s="596">
        <v>150</v>
      </c>
      <c r="E373" s="466">
        <v>32.75</v>
      </c>
      <c r="F373" s="466">
        <f t="shared" si="251"/>
        <v>4912.5</v>
      </c>
      <c r="G373" s="466">
        <v>36.816000000000003</v>
      </c>
      <c r="H373" s="466">
        <f t="shared" si="252"/>
        <v>5522.4000000000005</v>
      </c>
      <c r="I373" s="587">
        <f t="shared" si="253"/>
        <v>10434.900000000001</v>
      </c>
      <c r="J373" s="828"/>
      <c r="K373" s="799">
        <v>32.75</v>
      </c>
      <c r="L373" s="800">
        <f t="shared" si="254"/>
        <v>0</v>
      </c>
      <c r="M373" s="799">
        <v>36.816000000000003</v>
      </c>
      <c r="N373" s="800">
        <f t="shared" si="255"/>
        <v>0</v>
      </c>
      <c r="O373" s="804">
        <f t="shared" si="256"/>
        <v>0</v>
      </c>
      <c r="P373" s="638">
        <f t="shared" si="249"/>
        <v>0</v>
      </c>
      <c r="Q373" s="512">
        <f t="shared" si="250"/>
        <v>0</v>
      </c>
      <c r="R373" s="637">
        <f t="shared" si="238"/>
        <v>0</v>
      </c>
      <c r="S373" s="649"/>
      <c r="T373" s="519">
        <v>32.75</v>
      </c>
      <c r="U373" s="519">
        <f t="shared" si="257"/>
        <v>0</v>
      </c>
      <c r="V373" s="519">
        <v>36.816000000000003</v>
      </c>
      <c r="W373" s="519">
        <f t="shared" si="258"/>
        <v>0</v>
      </c>
      <c r="X373" s="670">
        <f t="shared" si="259"/>
        <v>0</v>
      </c>
      <c r="Y373" s="649"/>
      <c r="Z373" s="512">
        <v>32.75</v>
      </c>
      <c r="AA373" s="512">
        <f t="shared" si="260"/>
        <v>0</v>
      </c>
      <c r="AB373" s="512">
        <v>36.816000000000003</v>
      </c>
      <c r="AC373" s="512">
        <f t="shared" si="261"/>
        <v>0</v>
      </c>
      <c r="AD373" s="668">
        <f t="shared" si="262"/>
        <v>0</v>
      </c>
      <c r="AE373" s="740">
        <f t="shared" si="248"/>
        <v>150</v>
      </c>
      <c r="AF373" s="747">
        <v>32.75</v>
      </c>
      <c r="AG373" s="747">
        <f t="shared" si="263"/>
        <v>4912.5</v>
      </c>
      <c r="AH373" s="747">
        <v>36.816000000000003</v>
      </c>
      <c r="AI373" s="747">
        <f t="shared" si="264"/>
        <v>5522.4000000000005</v>
      </c>
      <c r="AJ373" s="748">
        <f t="shared" si="265"/>
        <v>10434.900000000001</v>
      </c>
    </row>
    <row r="374" spans="1:37" s="403" customFormat="1" ht="17.45" customHeight="1" x14ac:dyDescent="0.25">
      <c r="A374" s="962" t="s">
        <v>938</v>
      </c>
      <c r="B374" s="438" t="s">
        <v>467</v>
      </c>
      <c r="C374" s="571" t="s">
        <v>31</v>
      </c>
      <c r="D374" s="596">
        <v>1</v>
      </c>
      <c r="E374" s="466">
        <v>2620</v>
      </c>
      <c r="F374" s="466">
        <f t="shared" si="251"/>
        <v>2620</v>
      </c>
      <c r="G374" s="466">
        <v>9412</v>
      </c>
      <c r="H374" s="466">
        <f t="shared" si="252"/>
        <v>9412</v>
      </c>
      <c r="I374" s="587">
        <f t="shared" si="253"/>
        <v>12032</v>
      </c>
      <c r="J374" s="828"/>
      <c r="K374" s="799">
        <v>2620</v>
      </c>
      <c r="L374" s="800">
        <f t="shared" si="254"/>
        <v>0</v>
      </c>
      <c r="M374" s="799">
        <v>9412</v>
      </c>
      <c r="N374" s="800">
        <f t="shared" si="255"/>
        <v>0</v>
      </c>
      <c r="O374" s="804">
        <f t="shared" si="256"/>
        <v>0</v>
      </c>
      <c r="P374" s="638">
        <f t="shared" si="249"/>
        <v>0</v>
      </c>
      <c r="Q374" s="512">
        <f t="shared" si="250"/>
        <v>0</v>
      </c>
      <c r="R374" s="637">
        <f t="shared" si="238"/>
        <v>0</v>
      </c>
      <c r="S374" s="649"/>
      <c r="T374" s="519">
        <v>2620</v>
      </c>
      <c r="U374" s="519">
        <f t="shared" si="257"/>
        <v>0</v>
      </c>
      <c r="V374" s="519">
        <v>9412</v>
      </c>
      <c r="W374" s="519">
        <f t="shared" si="258"/>
        <v>0</v>
      </c>
      <c r="X374" s="670">
        <f t="shared" si="259"/>
        <v>0</v>
      </c>
      <c r="Y374" s="649"/>
      <c r="Z374" s="512">
        <v>2620</v>
      </c>
      <c r="AA374" s="512">
        <f t="shared" si="260"/>
        <v>0</v>
      </c>
      <c r="AB374" s="512">
        <v>9412</v>
      </c>
      <c r="AC374" s="512">
        <f t="shared" si="261"/>
        <v>0</v>
      </c>
      <c r="AD374" s="668">
        <f t="shared" si="262"/>
        <v>0</v>
      </c>
      <c r="AE374" s="740">
        <f t="shared" si="248"/>
        <v>1</v>
      </c>
      <c r="AF374" s="747">
        <v>2620</v>
      </c>
      <c r="AG374" s="747">
        <f t="shared" si="263"/>
        <v>2620</v>
      </c>
      <c r="AH374" s="747">
        <v>9412</v>
      </c>
      <c r="AI374" s="747">
        <f t="shared" si="264"/>
        <v>9412</v>
      </c>
      <c r="AJ374" s="748">
        <f t="shared" si="265"/>
        <v>12032</v>
      </c>
    </row>
    <row r="375" spans="1:37" s="403" customFormat="1" ht="17.45" customHeight="1" x14ac:dyDescent="0.25">
      <c r="A375" s="962" t="s">
        <v>939</v>
      </c>
      <c r="B375" s="438" t="s">
        <v>468</v>
      </c>
      <c r="C375" s="571" t="s">
        <v>31</v>
      </c>
      <c r="D375" s="596">
        <v>3</v>
      </c>
      <c r="E375" s="466">
        <v>262</v>
      </c>
      <c r="F375" s="466">
        <f t="shared" si="251"/>
        <v>786</v>
      </c>
      <c r="G375" s="466">
        <v>109.2</v>
      </c>
      <c r="H375" s="466">
        <f t="shared" si="252"/>
        <v>327.60000000000002</v>
      </c>
      <c r="I375" s="587">
        <f t="shared" si="253"/>
        <v>1113.5999999999999</v>
      </c>
      <c r="J375" s="828"/>
      <c r="K375" s="799">
        <v>262</v>
      </c>
      <c r="L375" s="800">
        <f t="shared" si="254"/>
        <v>0</v>
      </c>
      <c r="M375" s="799">
        <v>109.2</v>
      </c>
      <c r="N375" s="800">
        <f t="shared" si="255"/>
        <v>0</v>
      </c>
      <c r="O375" s="804">
        <f t="shared" si="256"/>
        <v>0</v>
      </c>
      <c r="P375" s="638">
        <f t="shared" si="249"/>
        <v>0</v>
      </c>
      <c r="Q375" s="512">
        <f t="shared" si="250"/>
        <v>0</v>
      </c>
      <c r="R375" s="637">
        <f t="shared" si="238"/>
        <v>0</v>
      </c>
      <c r="S375" s="649"/>
      <c r="T375" s="519">
        <v>262</v>
      </c>
      <c r="U375" s="519">
        <f t="shared" si="257"/>
        <v>0</v>
      </c>
      <c r="V375" s="519">
        <v>109.2</v>
      </c>
      <c r="W375" s="519">
        <f t="shared" si="258"/>
        <v>0</v>
      </c>
      <c r="X375" s="670">
        <f t="shared" si="259"/>
        <v>0</v>
      </c>
      <c r="Y375" s="649"/>
      <c r="Z375" s="512">
        <v>262</v>
      </c>
      <c r="AA375" s="512">
        <f t="shared" si="260"/>
        <v>0</v>
      </c>
      <c r="AB375" s="512">
        <v>109.2</v>
      </c>
      <c r="AC375" s="512">
        <f t="shared" si="261"/>
        <v>0</v>
      </c>
      <c r="AD375" s="668">
        <f t="shared" si="262"/>
        <v>0</v>
      </c>
      <c r="AE375" s="740">
        <f t="shared" si="248"/>
        <v>3</v>
      </c>
      <c r="AF375" s="747">
        <v>262</v>
      </c>
      <c r="AG375" s="747">
        <f t="shared" si="263"/>
        <v>786</v>
      </c>
      <c r="AH375" s="747">
        <v>109.2</v>
      </c>
      <c r="AI375" s="747">
        <f t="shared" si="264"/>
        <v>327.60000000000002</v>
      </c>
      <c r="AJ375" s="748">
        <f t="shared" si="265"/>
        <v>1113.5999999999999</v>
      </c>
    </row>
    <row r="376" spans="1:37" s="403" customFormat="1" ht="17.45" customHeight="1" x14ac:dyDescent="0.25">
      <c r="A376" s="962" t="s">
        <v>940</v>
      </c>
      <c r="B376" s="438" t="s">
        <v>469</v>
      </c>
      <c r="C376" s="571" t="s">
        <v>32</v>
      </c>
      <c r="D376" s="596">
        <v>50</v>
      </c>
      <c r="E376" s="466">
        <v>458.5</v>
      </c>
      <c r="F376" s="466">
        <f t="shared" si="251"/>
        <v>22925</v>
      </c>
      <c r="G376" s="466">
        <v>369.2</v>
      </c>
      <c r="H376" s="466">
        <f t="shared" si="252"/>
        <v>18460</v>
      </c>
      <c r="I376" s="587">
        <f t="shared" si="253"/>
        <v>41385</v>
      </c>
      <c r="J376" s="828"/>
      <c r="K376" s="799">
        <v>458.5</v>
      </c>
      <c r="L376" s="800">
        <f t="shared" si="254"/>
        <v>0</v>
      </c>
      <c r="M376" s="799">
        <v>369.2</v>
      </c>
      <c r="N376" s="800">
        <f t="shared" si="255"/>
        <v>0</v>
      </c>
      <c r="O376" s="804">
        <f t="shared" si="256"/>
        <v>0</v>
      </c>
      <c r="P376" s="638">
        <f t="shared" si="249"/>
        <v>0</v>
      </c>
      <c r="Q376" s="512">
        <f t="shared" si="250"/>
        <v>0</v>
      </c>
      <c r="R376" s="637">
        <f t="shared" si="238"/>
        <v>0</v>
      </c>
      <c r="S376" s="649"/>
      <c r="T376" s="519">
        <v>458.5</v>
      </c>
      <c r="U376" s="519">
        <f t="shared" si="257"/>
        <v>0</v>
      </c>
      <c r="V376" s="519">
        <v>369.2</v>
      </c>
      <c r="W376" s="519">
        <f t="shared" si="258"/>
        <v>0</v>
      </c>
      <c r="X376" s="670">
        <f t="shared" si="259"/>
        <v>0</v>
      </c>
      <c r="Y376" s="649"/>
      <c r="Z376" s="512">
        <v>458.5</v>
      </c>
      <c r="AA376" s="512">
        <f t="shared" si="260"/>
        <v>0</v>
      </c>
      <c r="AB376" s="512">
        <v>369.2</v>
      </c>
      <c r="AC376" s="512">
        <f t="shared" si="261"/>
        <v>0</v>
      </c>
      <c r="AD376" s="668">
        <f t="shared" si="262"/>
        <v>0</v>
      </c>
      <c r="AE376" s="740">
        <f t="shared" si="248"/>
        <v>50</v>
      </c>
      <c r="AF376" s="747">
        <v>458.5</v>
      </c>
      <c r="AG376" s="747">
        <f t="shared" si="263"/>
        <v>22925</v>
      </c>
      <c r="AH376" s="747">
        <v>369.2</v>
      </c>
      <c r="AI376" s="747">
        <f t="shared" si="264"/>
        <v>18460</v>
      </c>
      <c r="AJ376" s="748">
        <f t="shared" si="265"/>
        <v>41385</v>
      </c>
    </row>
    <row r="377" spans="1:37" s="403" customFormat="1" ht="17.25" customHeight="1" x14ac:dyDescent="0.25">
      <c r="A377" s="962" t="s">
        <v>941</v>
      </c>
      <c r="B377" s="438" t="s">
        <v>268</v>
      </c>
      <c r="C377" s="571" t="s">
        <v>224</v>
      </c>
      <c r="D377" s="596">
        <v>1</v>
      </c>
      <c r="E377" s="466"/>
      <c r="F377" s="466"/>
      <c r="G377" s="466">
        <v>13000</v>
      </c>
      <c r="H377" s="466">
        <f t="shared" si="252"/>
        <v>13000</v>
      </c>
      <c r="I377" s="587">
        <f t="shared" si="253"/>
        <v>13000</v>
      </c>
      <c r="J377" s="828"/>
      <c r="K377" s="799"/>
      <c r="L377" s="800"/>
      <c r="M377" s="799">
        <v>13000</v>
      </c>
      <c r="N377" s="800">
        <f t="shared" si="255"/>
        <v>0</v>
      </c>
      <c r="O377" s="804">
        <f t="shared" si="256"/>
        <v>0</v>
      </c>
      <c r="P377" s="638">
        <f t="shared" si="249"/>
        <v>0</v>
      </c>
      <c r="Q377" s="512">
        <f t="shared" si="250"/>
        <v>0</v>
      </c>
      <c r="R377" s="637">
        <f t="shared" si="238"/>
        <v>0</v>
      </c>
      <c r="S377" s="649"/>
      <c r="T377" s="519"/>
      <c r="U377" s="519"/>
      <c r="V377" s="519">
        <v>13000</v>
      </c>
      <c r="W377" s="519">
        <f t="shared" si="258"/>
        <v>0</v>
      </c>
      <c r="X377" s="670">
        <f t="shared" si="259"/>
        <v>0</v>
      </c>
      <c r="Y377" s="649"/>
      <c r="Z377" s="512"/>
      <c r="AA377" s="512"/>
      <c r="AB377" s="512">
        <v>13000</v>
      </c>
      <c r="AC377" s="512">
        <f t="shared" si="261"/>
        <v>0</v>
      </c>
      <c r="AD377" s="668">
        <f t="shared" si="262"/>
        <v>0</v>
      </c>
      <c r="AE377" s="740">
        <f t="shared" si="248"/>
        <v>1</v>
      </c>
      <c r="AF377" s="747"/>
      <c r="AG377" s="747"/>
      <c r="AH377" s="747">
        <v>13000</v>
      </c>
      <c r="AI377" s="747">
        <f t="shared" si="264"/>
        <v>13000</v>
      </c>
      <c r="AJ377" s="748">
        <f t="shared" si="265"/>
        <v>13000</v>
      </c>
    </row>
    <row r="378" spans="1:37" s="403" customFormat="1" ht="17.45" customHeight="1" x14ac:dyDescent="0.25">
      <c r="A378" s="962" t="s">
        <v>942</v>
      </c>
      <c r="B378" s="438" t="s">
        <v>358</v>
      </c>
      <c r="C378" s="571" t="s">
        <v>224</v>
      </c>
      <c r="D378" s="596">
        <v>1</v>
      </c>
      <c r="E378" s="466">
        <v>31440</v>
      </c>
      <c r="F378" s="466">
        <f>E378*D378</f>
        <v>31440</v>
      </c>
      <c r="G378" s="466"/>
      <c r="H378" s="466"/>
      <c r="I378" s="587">
        <f t="shared" si="253"/>
        <v>31440</v>
      </c>
      <c r="J378" s="828"/>
      <c r="K378" s="799">
        <v>31440</v>
      </c>
      <c r="L378" s="800">
        <f>K378*J378</f>
        <v>0</v>
      </c>
      <c r="M378" s="799"/>
      <c r="N378" s="800"/>
      <c r="O378" s="804">
        <f t="shared" si="256"/>
        <v>0</v>
      </c>
      <c r="P378" s="638">
        <f t="shared" si="249"/>
        <v>0</v>
      </c>
      <c r="Q378" s="512">
        <f t="shared" si="250"/>
        <v>0</v>
      </c>
      <c r="R378" s="637">
        <f t="shared" si="238"/>
        <v>0</v>
      </c>
      <c r="S378" s="649"/>
      <c r="T378" s="519">
        <v>31440</v>
      </c>
      <c r="U378" s="519">
        <f>T378*S378</f>
        <v>0</v>
      </c>
      <c r="V378" s="519"/>
      <c r="W378" s="519"/>
      <c r="X378" s="670">
        <f t="shared" si="259"/>
        <v>0</v>
      </c>
      <c r="Y378" s="649"/>
      <c r="Z378" s="512">
        <v>31440</v>
      </c>
      <c r="AA378" s="512">
        <f>Z378*Y378</f>
        <v>0</v>
      </c>
      <c r="AB378" s="512"/>
      <c r="AC378" s="512"/>
      <c r="AD378" s="668">
        <f t="shared" si="262"/>
        <v>0</v>
      </c>
      <c r="AE378" s="740">
        <f t="shared" si="248"/>
        <v>1</v>
      </c>
      <c r="AF378" s="747">
        <v>31440</v>
      </c>
      <c r="AG378" s="747">
        <f>AF378*AE378</f>
        <v>31440</v>
      </c>
      <c r="AH378" s="747"/>
      <c r="AI378" s="747"/>
      <c r="AJ378" s="748">
        <f t="shared" si="265"/>
        <v>31440</v>
      </c>
    </row>
    <row r="379" spans="1:37" s="242" customFormat="1" ht="16.5" customHeight="1" x14ac:dyDescent="0.25">
      <c r="A379" s="961" t="s">
        <v>470</v>
      </c>
      <c r="B379" s="695" t="s">
        <v>471</v>
      </c>
      <c r="C379" s="696"/>
      <c r="D379" s="639"/>
      <c r="E379" s="455"/>
      <c r="F379" s="455">
        <f>SUM(F380:F413)</f>
        <v>4238788.3880000003</v>
      </c>
      <c r="G379" s="455"/>
      <c r="H379" s="455">
        <f>SUM(H380:H413)</f>
        <v>18446335.010000002</v>
      </c>
      <c r="I379" s="607">
        <f>SUM(I380:I413)</f>
        <v>22685123.398000002</v>
      </c>
      <c r="J379" s="825"/>
      <c r="K379" s="794"/>
      <c r="L379" s="803">
        <f>SUM(L380:L413)</f>
        <v>784648</v>
      </c>
      <c r="M379" s="794"/>
      <c r="N379" s="803">
        <f>SUM(N380:N413)</f>
        <v>14604136</v>
      </c>
      <c r="O379" s="796">
        <f>SUM(O380:O413)</f>
        <v>15388784</v>
      </c>
      <c r="P379" s="639"/>
      <c r="Q379" s="455"/>
      <c r="R379" s="607"/>
      <c r="S379" s="633"/>
      <c r="T379" s="513"/>
      <c r="U379" s="513">
        <f>SUM(U380:U413)</f>
        <v>784648</v>
      </c>
      <c r="V379" s="513"/>
      <c r="W379" s="513">
        <f>SUM(W380:W413)</f>
        <v>14604136</v>
      </c>
      <c r="X379" s="667">
        <f>SUM(X380:X413)</f>
        <v>15388784</v>
      </c>
      <c r="Y379" s="633"/>
      <c r="Z379" s="513"/>
      <c r="AA379" s="513">
        <f>SUM(AA380:AA413)</f>
        <v>0</v>
      </c>
      <c r="AB379" s="513"/>
      <c r="AC379" s="513">
        <f>SUM(AC380:AC413)</f>
        <v>0</v>
      </c>
      <c r="AD379" s="667">
        <f>SUM(AD380:AD413)</f>
        <v>0</v>
      </c>
      <c r="AE379" s="740">
        <f t="shared" si="248"/>
        <v>0</v>
      </c>
      <c r="AF379" s="741"/>
      <c r="AG379" s="741">
        <f>SUM(AG380:AG413)</f>
        <v>3454140.3879999998</v>
      </c>
      <c r="AH379" s="741"/>
      <c r="AI379" s="741">
        <f>SUM(AI380:AI413)</f>
        <v>3842199.01</v>
      </c>
      <c r="AJ379" s="742">
        <f>SUM(AJ380:AJ413)</f>
        <v>7296339.398</v>
      </c>
      <c r="AK379" s="404"/>
    </row>
    <row r="380" spans="1:37" s="403" customFormat="1" ht="15.75" x14ac:dyDescent="0.25">
      <c r="A380" s="966" t="s">
        <v>943</v>
      </c>
      <c r="B380" s="438" t="s">
        <v>472</v>
      </c>
      <c r="C380" s="576" t="s">
        <v>31</v>
      </c>
      <c r="D380" s="599">
        <v>2</v>
      </c>
      <c r="E380" s="466">
        <v>332000</v>
      </c>
      <c r="F380" s="466">
        <f>E380*D380</f>
        <v>664000</v>
      </c>
      <c r="G380" s="466">
        <v>5812000</v>
      </c>
      <c r="H380" s="466">
        <f>G380*D380</f>
        <v>11624000</v>
      </c>
      <c r="I380" s="587">
        <f>H380+F380</f>
        <v>12288000</v>
      </c>
      <c r="J380" s="793">
        <v>2</v>
      </c>
      <c r="K380" s="799">
        <v>332000</v>
      </c>
      <c r="L380" s="800">
        <f>K380*J380</f>
        <v>664000</v>
      </c>
      <c r="M380" s="799">
        <v>5812000</v>
      </c>
      <c r="N380" s="800">
        <f>M380*J380</f>
        <v>11624000</v>
      </c>
      <c r="O380" s="804">
        <f>N380+L380</f>
        <v>12288000</v>
      </c>
      <c r="P380" s="638">
        <f t="shared" si="249"/>
        <v>0</v>
      </c>
      <c r="Q380" s="512">
        <f t="shared" si="250"/>
        <v>0</v>
      </c>
      <c r="R380" s="637">
        <f t="shared" si="238"/>
        <v>0</v>
      </c>
      <c r="S380" s="638">
        <v>2</v>
      </c>
      <c r="T380" s="512">
        <v>332000</v>
      </c>
      <c r="U380" s="512">
        <f>T380*S380</f>
        <v>664000</v>
      </c>
      <c r="V380" s="512">
        <v>5812000</v>
      </c>
      <c r="W380" s="512">
        <f>V380*S380</f>
        <v>11624000</v>
      </c>
      <c r="X380" s="668">
        <f>W380+U380</f>
        <v>12288000</v>
      </c>
      <c r="Y380" s="638"/>
      <c r="Z380" s="512">
        <v>332000</v>
      </c>
      <c r="AA380" s="512">
        <f>Z380*Y380</f>
        <v>0</v>
      </c>
      <c r="AB380" s="512">
        <v>5812000</v>
      </c>
      <c r="AC380" s="512">
        <f>AB380*Y380</f>
        <v>0</v>
      </c>
      <c r="AD380" s="668">
        <f>AC380+AA380</f>
        <v>0</v>
      </c>
      <c r="AE380" s="740">
        <f t="shared" si="248"/>
        <v>0</v>
      </c>
      <c r="AF380" s="743">
        <v>332000</v>
      </c>
      <c r="AG380" s="743">
        <f>AF380*AE380</f>
        <v>0</v>
      </c>
      <c r="AH380" s="743">
        <v>5812000</v>
      </c>
      <c r="AI380" s="743">
        <f>AH380*AE380</f>
        <v>0</v>
      </c>
      <c r="AJ380" s="744">
        <f>AI380+AG380</f>
        <v>0</v>
      </c>
    </row>
    <row r="381" spans="1:37" s="403" customFormat="1" ht="15.6" customHeight="1" x14ac:dyDescent="0.25">
      <c r="A381" s="966" t="s">
        <v>944</v>
      </c>
      <c r="B381" s="438" t="s">
        <v>473</v>
      </c>
      <c r="C381" s="576"/>
      <c r="D381" s="599"/>
      <c r="E381" s="466"/>
      <c r="F381" s="466"/>
      <c r="G381" s="466"/>
      <c r="H381" s="466"/>
      <c r="I381" s="587"/>
      <c r="J381" s="793"/>
      <c r="K381" s="799"/>
      <c r="L381" s="800"/>
      <c r="M381" s="799"/>
      <c r="N381" s="800"/>
      <c r="O381" s="804"/>
      <c r="P381" s="638">
        <f t="shared" si="249"/>
        <v>0</v>
      </c>
      <c r="Q381" s="512">
        <f t="shared" si="250"/>
        <v>0</v>
      </c>
      <c r="R381" s="637">
        <f t="shared" si="238"/>
        <v>0</v>
      </c>
      <c r="S381" s="638"/>
      <c r="T381" s="519"/>
      <c r="U381" s="519"/>
      <c r="V381" s="519"/>
      <c r="W381" s="519"/>
      <c r="X381" s="670"/>
      <c r="Y381" s="638"/>
      <c r="Z381" s="512"/>
      <c r="AA381" s="512"/>
      <c r="AB381" s="512"/>
      <c r="AC381" s="512"/>
      <c r="AD381" s="668"/>
      <c r="AE381" s="740">
        <f t="shared" si="248"/>
        <v>0</v>
      </c>
      <c r="AF381" s="747"/>
      <c r="AG381" s="747"/>
      <c r="AH381" s="747"/>
      <c r="AI381" s="747"/>
      <c r="AJ381" s="748"/>
    </row>
    <row r="382" spans="1:37" s="403" customFormat="1" ht="15.6" customHeight="1" x14ac:dyDescent="0.25">
      <c r="A382" s="966" t="s">
        <v>945</v>
      </c>
      <c r="B382" s="438" t="s">
        <v>474</v>
      </c>
      <c r="C382" s="576"/>
      <c r="D382" s="599"/>
      <c r="E382" s="466"/>
      <c r="F382" s="466"/>
      <c r="G382" s="466"/>
      <c r="H382" s="466"/>
      <c r="I382" s="587"/>
      <c r="J382" s="793"/>
      <c r="K382" s="799"/>
      <c r="L382" s="800"/>
      <c r="M382" s="799"/>
      <c r="N382" s="800"/>
      <c r="O382" s="804"/>
      <c r="P382" s="638">
        <f t="shared" si="249"/>
        <v>0</v>
      </c>
      <c r="Q382" s="512">
        <f t="shared" si="250"/>
        <v>0</v>
      </c>
      <c r="R382" s="637">
        <f t="shared" si="238"/>
        <v>0</v>
      </c>
      <c r="S382" s="638"/>
      <c r="T382" s="519"/>
      <c r="U382" s="519"/>
      <c r="V382" s="519"/>
      <c r="W382" s="519"/>
      <c r="X382" s="670"/>
      <c r="Y382" s="638"/>
      <c r="Z382" s="512"/>
      <c r="AA382" s="512"/>
      <c r="AB382" s="512"/>
      <c r="AC382" s="512"/>
      <c r="AD382" s="668"/>
      <c r="AE382" s="740">
        <f t="shared" si="248"/>
        <v>0</v>
      </c>
      <c r="AF382" s="747"/>
      <c r="AG382" s="747"/>
      <c r="AH382" s="747"/>
      <c r="AI382" s="747"/>
      <c r="AJ382" s="748"/>
    </row>
    <row r="383" spans="1:37" s="403" customFormat="1" ht="15.6" customHeight="1" x14ac:dyDescent="0.25">
      <c r="A383" s="966" t="s">
        <v>946</v>
      </c>
      <c r="B383" s="438" t="s">
        <v>475</v>
      </c>
      <c r="C383" s="576"/>
      <c r="D383" s="599"/>
      <c r="E383" s="466"/>
      <c r="F383" s="466"/>
      <c r="G383" s="466"/>
      <c r="H383" s="466"/>
      <c r="I383" s="587"/>
      <c r="J383" s="793"/>
      <c r="K383" s="799"/>
      <c r="L383" s="800"/>
      <c r="M383" s="799"/>
      <c r="N383" s="800"/>
      <c r="O383" s="804"/>
      <c r="P383" s="638">
        <f t="shared" si="249"/>
        <v>0</v>
      </c>
      <c r="Q383" s="512">
        <f t="shared" si="250"/>
        <v>0</v>
      </c>
      <c r="R383" s="637">
        <f t="shared" si="238"/>
        <v>0</v>
      </c>
      <c r="S383" s="638"/>
      <c r="T383" s="519"/>
      <c r="U383" s="519"/>
      <c r="V383" s="519"/>
      <c r="W383" s="519"/>
      <c r="X383" s="670"/>
      <c r="Y383" s="638"/>
      <c r="Z383" s="512"/>
      <c r="AA383" s="512"/>
      <c r="AB383" s="512"/>
      <c r="AC383" s="512"/>
      <c r="AD383" s="668"/>
      <c r="AE383" s="740">
        <f t="shared" si="248"/>
        <v>0</v>
      </c>
      <c r="AF383" s="747"/>
      <c r="AG383" s="747"/>
      <c r="AH383" s="747"/>
      <c r="AI383" s="747"/>
      <c r="AJ383" s="748"/>
    </row>
    <row r="384" spans="1:37" ht="15.6" customHeight="1" x14ac:dyDescent="0.25">
      <c r="A384" s="966" t="s">
        <v>947</v>
      </c>
      <c r="B384" s="438" t="s">
        <v>476</v>
      </c>
      <c r="C384" s="576" t="s">
        <v>31</v>
      </c>
      <c r="D384" s="599">
        <v>2</v>
      </c>
      <c r="E384" s="466"/>
      <c r="F384" s="466"/>
      <c r="G384" s="466">
        <v>73710</v>
      </c>
      <c r="H384" s="466">
        <f>G384*D384</f>
        <v>147420</v>
      </c>
      <c r="I384" s="587">
        <f t="shared" ref="I384:I413" si="266">H384+F384</f>
        <v>147420</v>
      </c>
      <c r="J384" s="793"/>
      <c r="K384" s="799"/>
      <c r="L384" s="800"/>
      <c r="M384" s="799">
        <v>73710</v>
      </c>
      <c r="N384" s="800">
        <f>M384*J384</f>
        <v>0</v>
      </c>
      <c r="O384" s="804">
        <f t="shared" ref="O384:O413" si="267">N384+L384</f>
        <v>0</v>
      </c>
      <c r="P384" s="638">
        <f t="shared" si="249"/>
        <v>0</v>
      </c>
      <c r="Q384" s="512">
        <f t="shared" si="250"/>
        <v>0</v>
      </c>
      <c r="R384" s="637">
        <f t="shared" si="238"/>
        <v>0</v>
      </c>
      <c r="S384" s="638"/>
      <c r="T384" s="519"/>
      <c r="U384" s="519"/>
      <c r="V384" s="519">
        <v>73710</v>
      </c>
      <c r="W384" s="519">
        <f>V384*S384</f>
        <v>0</v>
      </c>
      <c r="X384" s="670">
        <f t="shared" ref="X384:X413" si="268">W384+U384</f>
        <v>0</v>
      </c>
      <c r="Y384" s="638"/>
      <c r="Z384" s="512"/>
      <c r="AA384" s="512"/>
      <c r="AB384" s="512">
        <v>73710</v>
      </c>
      <c r="AC384" s="512">
        <f>AB384*Y384</f>
        <v>0</v>
      </c>
      <c r="AD384" s="668">
        <f t="shared" ref="AD384:AD413" si="269">AC384+AA384</f>
        <v>0</v>
      </c>
      <c r="AE384" s="740">
        <f t="shared" si="248"/>
        <v>2</v>
      </c>
      <c r="AF384" s="747"/>
      <c r="AG384" s="747"/>
      <c r="AH384" s="747">
        <v>73710</v>
      </c>
      <c r="AI384" s="747">
        <f>AH384*AE384</f>
        <v>147420</v>
      </c>
      <c r="AJ384" s="748">
        <f t="shared" ref="AJ384:AJ413" si="270">AI384+AG384</f>
        <v>147420</v>
      </c>
    </row>
    <row r="385" spans="1:36" ht="38.25" x14ac:dyDescent="0.25">
      <c r="A385" s="966" t="s">
        <v>948</v>
      </c>
      <c r="B385" s="438" t="s">
        <v>477</v>
      </c>
      <c r="C385" s="576" t="s">
        <v>31</v>
      </c>
      <c r="D385" s="599">
        <v>2</v>
      </c>
      <c r="E385" s="466">
        <v>60324</v>
      </c>
      <c r="F385" s="466">
        <f t="shared" ref="F385:F413" si="271">E385*D385</f>
        <v>120648</v>
      </c>
      <c r="G385" s="466">
        <v>1490068</v>
      </c>
      <c r="H385" s="466">
        <f>G385*D385</f>
        <v>2980136</v>
      </c>
      <c r="I385" s="587">
        <f t="shared" si="266"/>
        <v>3100784</v>
      </c>
      <c r="J385" s="793">
        <v>2</v>
      </c>
      <c r="K385" s="799">
        <v>60324</v>
      </c>
      <c r="L385" s="800">
        <f t="shared" ref="L385:L413" si="272">K385*J385</f>
        <v>120648</v>
      </c>
      <c r="M385" s="799">
        <v>1490068</v>
      </c>
      <c r="N385" s="800">
        <f>M385*J385</f>
        <v>2980136</v>
      </c>
      <c r="O385" s="804">
        <f t="shared" si="267"/>
        <v>3100784</v>
      </c>
      <c r="P385" s="638">
        <f t="shared" si="249"/>
        <v>0</v>
      </c>
      <c r="Q385" s="512">
        <f t="shared" si="250"/>
        <v>0</v>
      </c>
      <c r="R385" s="637">
        <f t="shared" si="238"/>
        <v>0</v>
      </c>
      <c r="S385" s="638">
        <v>2</v>
      </c>
      <c r="T385" s="512">
        <v>60324</v>
      </c>
      <c r="U385" s="512">
        <f t="shared" ref="U385:U413" si="273">T385*S385</f>
        <v>120648</v>
      </c>
      <c r="V385" s="512">
        <v>1490068</v>
      </c>
      <c r="W385" s="512">
        <f>V385*S385</f>
        <v>2980136</v>
      </c>
      <c r="X385" s="668">
        <f t="shared" si="268"/>
        <v>3100784</v>
      </c>
      <c r="Y385" s="638"/>
      <c r="Z385" s="512">
        <v>60324</v>
      </c>
      <c r="AA385" s="512">
        <f t="shared" ref="AA385:AA413" si="274">Z385*Y385</f>
        <v>0</v>
      </c>
      <c r="AB385" s="512">
        <v>1490068</v>
      </c>
      <c r="AC385" s="512">
        <f>AB385*Y385</f>
        <v>0</v>
      </c>
      <c r="AD385" s="668">
        <f t="shared" si="269"/>
        <v>0</v>
      </c>
      <c r="AE385" s="740">
        <f t="shared" si="248"/>
        <v>0</v>
      </c>
      <c r="AF385" s="743">
        <v>60324</v>
      </c>
      <c r="AG385" s="743">
        <f t="shared" ref="AG385:AG413" si="275">AF385*AE385</f>
        <v>0</v>
      </c>
      <c r="AH385" s="743">
        <v>1490068</v>
      </c>
      <c r="AI385" s="743">
        <f>AH385*AE385</f>
        <v>0</v>
      </c>
      <c r="AJ385" s="744">
        <f t="shared" si="270"/>
        <v>0</v>
      </c>
    </row>
    <row r="386" spans="1:36" ht="26.45" customHeight="1" x14ac:dyDescent="0.25">
      <c r="A386" s="966" t="s">
        <v>949</v>
      </c>
      <c r="B386" s="438" t="s">
        <v>478</v>
      </c>
      <c r="C386" s="576" t="s">
        <v>479</v>
      </c>
      <c r="D386" s="599">
        <v>2</v>
      </c>
      <c r="E386" s="466">
        <v>46374</v>
      </c>
      <c r="F386" s="466">
        <f t="shared" si="271"/>
        <v>92748</v>
      </c>
      <c r="G386" s="466"/>
      <c r="H386" s="466"/>
      <c r="I386" s="587">
        <f t="shared" si="266"/>
        <v>92748</v>
      </c>
      <c r="J386" s="793"/>
      <c r="K386" s="799">
        <v>46374</v>
      </c>
      <c r="L386" s="800">
        <f t="shared" si="272"/>
        <v>0</v>
      </c>
      <c r="M386" s="799"/>
      <c r="N386" s="800"/>
      <c r="O386" s="804">
        <f t="shared" si="267"/>
        <v>0</v>
      </c>
      <c r="P386" s="638">
        <f t="shared" si="249"/>
        <v>0</v>
      </c>
      <c r="Q386" s="512">
        <f t="shared" si="250"/>
        <v>0</v>
      </c>
      <c r="R386" s="637">
        <f t="shared" si="238"/>
        <v>0</v>
      </c>
      <c r="S386" s="638"/>
      <c r="T386" s="519">
        <v>46374</v>
      </c>
      <c r="U386" s="519">
        <f t="shared" si="273"/>
        <v>0</v>
      </c>
      <c r="V386" s="519"/>
      <c r="W386" s="519"/>
      <c r="X386" s="670">
        <f t="shared" si="268"/>
        <v>0</v>
      </c>
      <c r="Y386" s="638"/>
      <c r="Z386" s="512">
        <v>46374</v>
      </c>
      <c r="AA386" s="512">
        <f t="shared" si="274"/>
        <v>0</v>
      </c>
      <c r="AB386" s="512"/>
      <c r="AC386" s="512"/>
      <c r="AD386" s="668">
        <f t="shared" si="269"/>
        <v>0</v>
      </c>
      <c r="AE386" s="740">
        <f t="shared" si="248"/>
        <v>2</v>
      </c>
      <c r="AF386" s="747">
        <v>46374</v>
      </c>
      <c r="AG386" s="747">
        <f t="shared" si="275"/>
        <v>92748</v>
      </c>
      <c r="AH386" s="747"/>
      <c r="AI386" s="747"/>
      <c r="AJ386" s="748">
        <f t="shared" si="270"/>
        <v>92748</v>
      </c>
    </row>
    <row r="387" spans="1:36" ht="26.45" customHeight="1" x14ac:dyDescent="0.25">
      <c r="A387" s="966" t="s">
        <v>950</v>
      </c>
      <c r="B387" s="438" t="s">
        <v>480</v>
      </c>
      <c r="C387" s="576" t="s">
        <v>31</v>
      </c>
      <c r="D387" s="599">
        <v>2</v>
      </c>
      <c r="E387" s="466">
        <v>56592</v>
      </c>
      <c r="F387" s="466">
        <f t="shared" si="271"/>
        <v>113184</v>
      </c>
      <c r="G387" s="466"/>
      <c r="H387" s="466"/>
      <c r="I387" s="587">
        <f t="shared" si="266"/>
        <v>113184</v>
      </c>
      <c r="J387" s="793"/>
      <c r="K387" s="799">
        <v>56592</v>
      </c>
      <c r="L387" s="800">
        <f t="shared" si="272"/>
        <v>0</v>
      </c>
      <c r="M387" s="799"/>
      <c r="N387" s="800"/>
      <c r="O387" s="804">
        <f t="shared" si="267"/>
        <v>0</v>
      </c>
      <c r="P387" s="638">
        <f t="shared" si="249"/>
        <v>0</v>
      </c>
      <c r="Q387" s="512">
        <f t="shared" si="250"/>
        <v>0</v>
      </c>
      <c r="R387" s="637">
        <f t="shared" si="238"/>
        <v>0</v>
      </c>
      <c r="S387" s="638"/>
      <c r="T387" s="519">
        <v>56592</v>
      </c>
      <c r="U387" s="519">
        <f t="shared" si="273"/>
        <v>0</v>
      </c>
      <c r="V387" s="519"/>
      <c r="W387" s="519"/>
      <c r="X387" s="670">
        <f t="shared" si="268"/>
        <v>0</v>
      </c>
      <c r="Y387" s="638"/>
      <c r="Z387" s="512">
        <v>56592</v>
      </c>
      <c r="AA387" s="512">
        <f t="shared" si="274"/>
        <v>0</v>
      </c>
      <c r="AB387" s="512"/>
      <c r="AC387" s="512"/>
      <c r="AD387" s="668">
        <f t="shared" si="269"/>
        <v>0</v>
      </c>
      <c r="AE387" s="740">
        <f t="shared" si="248"/>
        <v>2</v>
      </c>
      <c r="AF387" s="747">
        <v>56592</v>
      </c>
      <c r="AG387" s="747">
        <f t="shared" si="275"/>
        <v>113184</v>
      </c>
      <c r="AH387" s="747"/>
      <c r="AI387" s="747"/>
      <c r="AJ387" s="748">
        <f t="shared" si="270"/>
        <v>113184</v>
      </c>
    </row>
    <row r="388" spans="1:36" s="403" customFormat="1" ht="26.45" customHeight="1" x14ac:dyDescent="0.25">
      <c r="A388" s="966" t="s">
        <v>951</v>
      </c>
      <c r="B388" s="438" t="s">
        <v>481</v>
      </c>
      <c r="C388" s="576" t="s">
        <v>482</v>
      </c>
      <c r="D388" s="599">
        <v>86</v>
      </c>
      <c r="E388" s="466">
        <v>2373</v>
      </c>
      <c r="F388" s="466">
        <f t="shared" si="271"/>
        <v>204078</v>
      </c>
      <c r="G388" s="466">
        <v>4672</v>
      </c>
      <c r="H388" s="466">
        <f t="shared" ref="H388:H401" si="276">G388*D388</f>
        <v>401792</v>
      </c>
      <c r="I388" s="587">
        <f t="shared" si="266"/>
        <v>605870</v>
      </c>
      <c r="J388" s="793"/>
      <c r="K388" s="799">
        <v>2373</v>
      </c>
      <c r="L388" s="800">
        <f t="shared" si="272"/>
        <v>0</v>
      </c>
      <c r="M388" s="799">
        <v>4672</v>
      </c>
      <c r="N388" s="800">
        <f t="shared" ref="N388:N401" si="277">M388*J388</f>
        <v>0</v>
      </c>
      <c r="O388" s="804">
        <f t="shared" si="267"/>
        <v>0</v>
      </c>
      <c r="P388" s="638">
        <f t="shared" si="249"/>
        <v>0</v>
      </c>
      <c r="Q388" s="512">
        <f t="shared" si="250"/>
        <v>0</v>
      </c>
      <c r="R388" s="637">
        <f t="shared" si="238"/>
        <v>0</v>
      </c>
      <c r="S388" s="638"/>
      <c r="T388" s="519">
        <v>2373</v>
      </c>
      <c r="U388" s="519">
        <f t="shared" si="273"/>
        <v>0</v>
      </c>
      <c r="V388" s="519">
        <v>4672</v>
      </c>
      <c r="W388" s="519">
        <f t="shared" ref="W388:W401" si="278">V388*S388</f>
        <v>0</v>
      </c>
      <c r="X388" s="670">
        <f t="shared" si="268"/>
        <v>0</v>
      </c>
      <c r="Y388" s="638"/>
      <c r="Z388" s="512">
        <v>2373</v>
      </c>
      <c r="AA388" s="512">
        <f t="shared" si="274"/>
        <v>0</v>
      </c>
      <c r="AB388" s="512">
        <v>4672</v>
      </c>
      <c r="AC388" s="512">
        <f t="shared" ref="AC388:AC401" si="279">AB388*Y388</f>
        <v>0</v>
      </c>
      <c r="AD388" s="668">
        <f t="shared" si="269"/>
        <v>0</v>
      </c>
      <c r="AE388" s="740">
        <f t="shared" si="248"/>
        <v>86</v>
      </c>
      <c r="AF388" s="747">
        <v>2373</v>
      </c>
      <c r="AG388" s="747">
        <f t="shared" si="275"/>
        <v>204078</v>
      </c>
      <c r="AH388" s="747">
        <v>4672</v>
      </c>
      <c r="AI388" s="747">
        <f t="shared" ref="AI388:AI401" si="280">AH388*AE388</f>
        <v>401792</v>
      </c>
      <c r="AJ388" s="748">
        <f t="shared" si="270"/>
        <v>605870</v>
      </c>
    </row>
    <row r="389" spans="1:36" s="403" customFormat="1" ht="26.45" customHeight="1" x14ac:dyDescent="0.25">
      <c r="A389" s="966" t="s">
        <v>952</v>
      </c>
      <c r="B389" s="438" t="s">
        <v>483</v>
      </c>
      <c r="C389" s="576" t="s">
        <v>213</v>
      </c>
      <c r="D389" s="599">
        <v>132</v>
      </c>
      <c r="E389" s="466">
        <v>1771</v>
      </c>
      <c r="F389" s="466">
        <f t="shared" si="271"/>
        <v>233772</v>
      </c>
      <c r="G389" s="466">
        <v>4632</v>
      </c>
      <c r="H389" s="466">
        <f t="shared" si="276"/>
        <v>611424</v>
      </c>
      <c r="I389" s="587">
        <f t="shared" si="266"/>
        <v>845196</v>
      </c>
      <c r="J389" s="793"/>
      <c r="K389" s="799">
        <v>1771</v>
      </c>
      <c r="L389" s="800">
        <f t="shared" si="272"/>
        <v>0</v>
      </c>
      <c r="M389" s="799">
        <v>4632</v>
      </c>
      <c r="N389" s="800">
        <f t="shared" si="277"/>
        <v>0</v>
      </c>
      <c r="O389" s="804">
        <f t="shared" si="267"/>
        <v>0</v>
      </c>
      <c r="P389" s="638">
        <f t="shared" si="249"/>
        <v>0</v>
      </c>
      <c r="Q389" s="512">
        <f t="shared" si="250"/>
        <v>0</v>
      </c>
      <c r="R389" s="637">
        <f t="shared" si="238"/>
        <v>0</v>
      </c>
      <c r="S389" s="638"/>
      <c r="T389" s="519">
        <v>1771</v>
      </c>
      <c r="U389" s="519">
        <f t="shared" si="273"/>
        <v>0</v>
      </c>
      <c r="V389" s="519">
        <v>4632</v>
      </c>
      <c r="W389" s="519">
        <f t="shared" si="278"/>
        <v>0</v>
      </c>
      <c r="X389" s="670">
        <f t="shared" si="268"/>
        <v>0</v>
      </c>
      <c r="Y389" s="638"/>
      <c r="Z389" s="512">
        <v>1771</v>
      </c>
      <c r="AA389" s="512">
        <f t="shared" si="274"/>
        <v>0</v>
      </c>
      <c r="AB389" s="512">
        <v>4632</v>
      </c>
      <c r="AC389" s="512">
        <f t="shared" si="279"/>
        <v>0</v>
      </c>
      <c r="AD389" s="668">
        <f t="shared" si="269"/>
        <v>0</v>
      </c>
      <c r="AE389" s="740">
        <f t="shared" si="248"/>
        <v>132</v>
      </c>
      <c r="AF389" s="747">
        <v>1771</v>
      </c>
      <c r="AG389" s="747">
        <f t="shared" si="275"/>
        <v>233772</v>
      </c>
      <c r="AH389" s="747">
        <v>4632</v>
      </c>
      <c r="AI389" s="747">
        <f t="shared" si="280"/>
        <v>611424</v>
      </c>
      <c r="AJ389" s="748">
        <f t="shared" si="270"/>
        <v>845196</v>
      </c>
    </row>
    <row r="390" spans="1:36" s="403" customFormat="1" ht="15.6" customHeight="1" x14ac:dyDescent="0.25">
      <c r="A390" s="966" t="s">
        <v>953</v>
      </c>
      <c r="B390" s="438" t="s">
        <v>484</v>
      </c>
      <c r="C390" s="576" t="s">
        <v>31</v>
      </c>
      <c r="D390" s="599">
        <v>141</v>
      </c>
      <c r="E390" s="466">
        <v>5895</v>
      </c>
      <c r="F390" s="466">
        <f t="shared" si="271"/>
        <v>831195</v>
      </c>
      <c r="G390" s="466">
        <v>1550.25</v>
      </c>
      <c r="H390" s="466">
        <f t="shared" si="276"/>
        <v>218585.25</v>
      </c>
      <c r="I390" s="587">
        <f t="shared" si="266"/>
        <v>1049780.25</v>
      </c>
      <c r="J390" s="793"/>
      <c r="K390" s="799">
        <v>5895</v>
      </c>
      <c r="L390" s="800">
        <f t="shared" si="272"/>
        <v>0</v>
      </c>
      <c r="M390" s="799">
        <v>1550.25</v>
      </c>
      <c r="N390" s="800">
        <f t="shared" si="277"/>
        <v>0</v>
      </c>
      <c r="O390" s="804">
        <f t="shared" si="267"/>
        <v>0</v>
      </c>
      <c r="P390" s="638">
        <f t="shared" si="249"/>
        <v>0</v>
      </c>
      <c r="Q390" s="512">
        <f t="shared" si="250"/>
        <v>0</v>
      </c>
      <c r="R390" s="637">
        <f t="shared" si="238"/>
        <v>0</v>
      </c>
      <c r="S390" s="638"/>
      <c r="T390" s="519">
        <v>5895</v>
      </c>
      <c r="U390" s="519">
        <f t="shared" si="273"/>
        <v>0</v>
      </c>
      <c r="V390" s="519">
        <v>1550.25</v>
      </c>
      <c r="W390" s="519">
        <f t="shared" si="278"/>
        <v>0</v>
      </c>
      <c r="X390" s="670">
        <f t="shared" si="268"/>
        <v>0</v>
      </c>
      <c r="Y390" s="638"/>
      <c r="Z390" s="512">
        <v>5895</v>
      </c>
      <c r="AA390" s="512">
        <f t="shared" si="274"/>
        <v>0</v>
      </c>
      <c r="AB390" s="512">
        <v>1550.25</v>
      </c>
      <c r="AC390" s="512">
        <f t="shared" si="279"/>
        <v>0</v>
      </c>
      <c r="AD390" s="668">
        <f t="shared" si="269"/>
        <v>0</v>
      </c>
      <c r="AE390" s="740">
        <f t="shared" si="248"/>
        <v>141</v>
      </c>
      <c r="AF390" s="747">
        <v>5895</v>
      </c>
      <c r="AG390" s="747">
        <f t="shared" si="275"/>
        <v>831195</v>
      </c>
      <c r="AH390" s="747">
        <v>1550.25</v>
      </c>
      <c r="AI390" s="747">
        <f t="shared" si="280"/>
        <v>218585.25</v>
      </c>
      <c r="AJ390" s="748">
        <f t="shared" si="270"/>
        <v>1049780.25</v>
      </c>
    </row>
    <row r="391" spans="1:36" s="403" customFormat="1" ht="26.45" customHeight="1" x14ac:dyDescent="0.25">
      <c r="A391" s="966" t="s">
        <v>954</v>
      </c>
      <c r="B391" s="438" t="s">
        <v>485</v>
      </c>
      <c r="C391" s="576" t="s">
        <v>486</v>
      </c>
      <c r="D391" s="599">
        <v>14</v>
      </c>
      <c r="E391" s="466">
        <v>9790</v>
      </c>
      <c r="F391" s="466">
        <f t="shared" si="271"/>
        <v>137060</v>
      </c>
      <c r="G391" s="466">
        <v>35760</v>
      </c>
      <c r="H391" s="466">
        <f t="shared" si="276"/>
        <v>500640</v>
      </c>
      <c r="I391" s="587">
        <f t="shared" si="266"/>
        <v>637700</v>
      </c>
      <c r="J391" s="793"/>
      <c r="K391" s="799">
        <v>9790</v>
      </c>
      <c r="L391" s="800">
        <f t="shared" si="272"/>
        <v>0</v>
      </c>
      <c r="M391" s="799">
        <v>35760</v>
      </c>
      <c r="N391" s="800">
        <f t="shared" si="277"/>
        <v>0</v>
      </c>
      <c r="O391" s="804">
        <f t="shared" si="267"/>
        <v>0</v>
      </c>
      <c r="P391" s="638">
        <f t="shared" si="249"/>
        <v>0</v>
      </c>
      <c r="Q391" s="512">
        <f t="shared" si="250"/>
        <v>0</v>
      </c>
      <c r="R391" s="637">
        <f t="shared" si="238"/>
        <v>0</v>
      </c>
      <c r="S391" s="638"/>
      <c r="T391" s="519">
        <v>9790</v>
      </c>
      <c r="U391" s="519">
        <f t="shared" si="273"/>
        <v>0</v>
      </c>
      <c r="V391" s="519">
        <v>35760</v>
      </c>
      <c r="W391" s="519">
        <f t="shared" si="278"/>
        <v>0</v>
      </c>
      <c r="X391" s="670">
        <f t="shared" si="268"/>
        <v>0</v>
      </c>
      <c r="Y391" s="638"/>
      <c r="Z391" s="512">
        <v>9790</v>
      </c>
      <c r="AA391" s="512">
        <f t="shared" si="274"/>
        <v>0</v>
      </c>
      <c r="AB391" s="512">
        <v>35760</v>
      </c>
      <c r="AC391" s="512">
        <f t="shared" si="279"/>
        <v>0</v>
      </c>
      <c r="AD391" s="668">
        <f t="shared" si="269"/>
        <v>0</v>
      </c>
      <c r="AE391" s="740">
        <f t="shared" si="248"/>
        <v>14</v>
      </c>
      <c r="AF391" s="747">
        <v>9790</v>
      </c>
      <c r="AG391" s="747">
        <f t="shared" si="275"/>
        <v>137060</v>
      </c>
      <c r="AH391" s="747">
        <v>35760</v>
      </c>
      <c r="AI391" s="747">
        <f t="shared" si="280"/>
        <v>500640</v>
      </c>
      <c r="AJ391" s="748">
        <f t="shared" si="270"/>
        <v>637700</v>
      </c>
    </row>
    <row r="392" spans="1:36" s="403" customFormat="1" ht="26.45" customHeight="1" x14ac:dyDescent="0.25">
      <c r="A392" s="966" t="s">
        <v>955</v>
      </c>
      <c r="B392" s="438" t="s">
        <v>487</v>
      </c>
      <c r="C392" s="576" t="s">
        <v>31</v>
      </c>
      <c r="D392" s="599">
        <v>94</v>
      </c>
      <c r="E392" s="466">
        <v>4165.8</v>
      </c>
      <c r="F392" s="466">
        <f t="shared" si="271"/>
        <v>391585.2</v>
      </c>
      <c r="G392" s="466">
        <v>201.5</v>
      </c>
      <c r="H392" s="466">
        <f t="shared" si="276"/>
        <v>18941</v>
      </c>
      <c r="I392" s="587">
        <f t="shared" si="266"/>
        <v>410526.2</v>
      </c>
      <c r="J392" s="793"/>
      <c r="K392" s="799">
        <v>4165.8</v>
      </c>
      <c r="L392" s="800">
        <f t="shared" si="272"/>
        <v>0</v>
      </c>
      <c r="M392" s="799">
        <v>201.5</v>
      </c>
      <c r="N392" s="800">
        <f t="shared" si="277"/>
        <v>0</v>
      </c>
      <c r="O392" s="804">
        <f t="shared" si="267"/>
        <v>0</v>
      </c>
      <c r="P392" s="638">
        <f t="shared" si="249"/>
        <v>0</v>
      </c>
      <c r="Q392" s="512">
        <f t="shared" si="250"/>
        <v>0</v>
      </c>
      <c r="R392" s="637">
        <f t="shared" si="238"/>
        <v>0</v>
      </c>
      <c r="S392" s="638"/>
      <c r="T392" s="519">
        <v>4165.8</v>
      </c>
      <c r="U392" s="519">
        <f t="shared" si="273"/>
        <v>0</v>
      </c>
      <c r="V392" s="519">
        <v>201.5</v>
      </c>
      <c r="W392" s="519">
        <f t="shared" si="278"/>
        <v>0</v>
      </c>
      <c r="X392" s="670">
        <f t="shared" si="268"/>
        <v>0</v>
      </c>
      <c r="Y392" s="638"/>
      <c r="Z392" s="512">
        <v>4165.8</v>
      </c>
      <c r="AA392" s="512">
        <f t="shared" si="274"/>
        <v>0</v>
      </c>
      <c r="AB392" s="512">
        <v>201.5</v>
      </c>
      <c r="AC392" s="512">
        <f t="shared" si="279"/>
        <v>0</v>
      </c>
      <c r="AD392" s="668">
        <f t="shared" si="269"/>
        <v>0</v>
      </c>
      <c r="AE392" s="740">
        <f t="shared" si="248"/>
        <v>94</v>
      </c>
      <c r="AF392" s="747">
        <v>4165.8</v>
      </c>
      <c r="AG392" s="747">
        <f t="shared" si="275"/>
        <v>391585.2</v>
      </c>
      <c r="AH392" s="747">
        <v>201.5</v>
      </c>
      <c r="AI392" s="747">
        <f t="shared" si="280"/>
        <v>18941</v>
      </c>
      <c r="AJ392" s="748">
        <f t="shared" si="270"/>
        <v>410526.2</v>
      </c>
    </row>
    <row r="393" spans="1:36" s="403" customFormat="1" ht="15.6" customHeight="1" x14ac:dyDescent="0.25">
      <c r="A393" s="966" t="s">
        <v>956</v>
      </c>
      <c r="B393" s="438" t="s">
        <v>488</v>
      </c>
      <c r="C393" s="576" t="s">
        <v>31</v>
      </c>
      <c r="D393" s="599">
        <v>47</v>
      </c>
      <c r="E393" s="466">
        <v>9866</v>
      </c>
      <c r="F393" s="466">
        <f t="shared" si="271"/>
        <v>463702</v>
      </c>
      <c r="G393" s="466">
        <v>28674</v>
      </c>
      <c r="H393" s="466">
        <f t="shared" si="276"/>
        <v>1347678</v>
      </c>
      <c r="I393" s="587">
        <f t="shared" si="266"/>
        <v>1811380</v>
      </c>
      <c r="J393" s="793"/>
      <c r="K393" s="799">
        <v>9866</v>
      </c>
      <c r="L393" s="800">
        <f t="shared" si="272"/>
        <v>0</v>
      </c>
      <c r="M393" s="799">
        <v>28674</v>
      </c>
      <c r="N393" s="800">
        <f t="shared" si="277"/>
        <v>0</v>
      </c>
      <c r="O393" s="804">
        <f t="shared" si="267"/>
        <v>0</v>
      </c>
      <c r="P393" s="638">
        <f t="shared" si="249"/>
        <v>0</v>
      </c>
      <c r="Q393" s="512">
        <f t="shared" si="250"/>
        <v>0</v>
      </c>
      <c r="R393" s="637">
        <f t="shared" si="238"/>
        <v>0</v>
      </c>
      <c r="S393" s="638"/>
      <c r="T393" s="519">
        <v>9866</v>
      </c>
      <c r="U393" s="519">
        <f t="shared" si="273"/>
        <v>0</v>
      </c>
      <c r="V393" s="519">
        <v>28674</v>
      </c>
      <c r="W393" s="519">
        <f t="shared" si="278"/>
        <v>0</v>
      </c>
      <c r="X393" s="670">
        <f t="shared" si="268"/>
        <v>0</v>
      </c>
      <c r="Y393" s="638"/>
      <c r="Z393" s="512">
        <v>9866</v>
      </c>
      <c r="AA393" s="512">
        <f t="shared" si="274"/>
        <v>0</v>
      </c>
      <c r="AB393" s="512">
        <v>28674</v>
      </c>
      <c r="AC393" s="512">
        <f t="shared" si="279"/>
        <v>0</v>
      </c>
      <c r="AD393" s="668">
        <f t="shared" si="269"/>
        <v>0</v>
      </c>
      <c r="AE393" s="740">
        <f t="shared" si="248"/>
        <v>47</v>
      </c>
      <c r="AF393" s="747">
        <v>9866</v>
      </c>
      <c r="AG393" s="747">
        <f t="shared" si="275"/>
        <v>463702</v>
      </c>
      <c r="AH393" s="747">
        <v>28674</v>
      </c>
      <c r="AI393" s="747">
        <f t="shared" si="280"/>
        <v>1347678</v>
      </c>
      <c r="AJ393" s="748">
        <f t="shared" si="270"/>
        <v>1811380</v>
      </c>
    </row>
    <row r="394" spans="1:36" s="403" customFormat="1" ht="15.6" customHeight="1" x14ac:dyDescent="0.25">
      <c r="A394" s="966" t="s">
        <v>957</v>
      </c>
      <c r="B394" s="438" t="s">
        <v>489</v>
      </c>
      <c r="C394" s="576" t="s">
        <v>31</v>
      </c>
      <c r="D394" s="599">
        <v>94</v>
      </c>
      <c r="E394" s="466">
        <v>393</v>
      </c>
      <c r="F394" s="466">
        <f t="shared" si="271"/>
        <v>36942</v>
      </c>
      <c r="G394" s="466">
        <v>390</v>
      </c>
      <c r="H394" s="466">
        <f t="shared" si="276"/>
        <v>36660</v>
      </c>
      <c r="I394" s="587">
        <f t="shared" si="266"/>
        <v>73602</v>
      </c>
      <c r="J394" s="793"/>
      <c r="K394" s="799">
        <v>393</v>
      </c>
      <c r="L394" s="800">
        <f t="shared" si="272"/>
        <v>0</v>
      </c>
      <c r="M394" s="799">
        <v>390</v>
      </c>
      <c r="N394" s="800">
        <f t="shared" si="277"/>
        <v>0</v>
      </c>
      <c r="O394" s="804">
        <f t="shared" si="267"/>
        <v>0</v>
      </c>
      <c r="P394" s="638">
        <f t="shared" si="249"/>
        <v>0</v>
      </c>
      <c r="Q394" s="512">
        <f t="shared" si="250"/>
        <v>0</v>
      </c>
      <c r="R394" s="637">
        <f t="shared" si="238"/>
        <v>0</v>
      </c>
      <c r="S394" s="638"/>
      <c r="T394" s="519">
        <v>393</v>
      </c>
      <c r="U394" s="519">
        <f t="shared" si="273"/>
        <v>0</v>
      </c>
      <c r="V394" s="519">
        <v>390</v>
      </c>
      <c r="W394" s="519">
        <f t="shared" si="278"/>
        <v>0</v>
      </c>
      <c r="X394" s="670">
        <f t="shared" si="268"/>
        <v>0</v>
      </c>
      <c r="Y394" s="638"/>
      <c r="Z394" s="512">
        <v>393</v>
      </c>
      <c r="AA394" s="512">
        <f t="shared" si="274"/>
        <v>0</v>
      </c>
      <c r="AB394" s="512">
        <v>390</v>
      </c>
      <c r="AC394" s="512">
        <f t="shared" si="279"/>
        <v>0</v>
      </c>
      <c r="AD394" s="668">
        <f t="shared" si="269"/>
        <v>0</v>
      </c>
      <c r="AE394" s="740">
        <f t="shared" si="248"/>
        <v>94</v>
      </c>
      <c r="AF394" s="747">
        <v>393</v>
      </c>
      <c r="AG394" s="747">
        <f t="shared" si="275"/>
        <v>36942</v>
      </c>
      <c r="AH394" s="747">
        <v>390</v>
      </c>
      <c r="AI394" s="747">
        <f t="shared" si="280"/>
        <v>36660</v>
      </c>
      <c r="AJ394" s="748">
        <f t="shared" si="270"/>
        <v>73602</v>
      </c>
    </row>
    <row r="395" spans="1:36" s="403" customFormat="1" ht="15.6" customHeight="1" x14ac:dyDescent="0.25">
      <c r="A395" s="966" t="s">
        <v>958</v>
      </c>
      <c r="B395" s="438" t="s">
        <v>490</v>
      </c>
      <c r="C395" s="576" t="s">
        <v>486</v>
      </c>
      <c r="D395" s="599">
        <v>40</v>
      </c>
      <c r="E395" s="466">
        <v>471.6</v>
      </c>
      <c r="F395" s="466">
        <f t="shared" si="271"/>
        <v>18864</v>
      </c>
      <c r="G395" s="466">
        <v>585</v>
      </c>
      <c r="H395" s="466">
        <f t="shared" si="276"/>
        <v>23400</v>
      </c>
      <c r="I395" s="587">
        <f t="shared" si="266"/>
        <v>42264</v>
      </c>
      <c r="J395" s="793"/>
      <c r="K395" s="799">
        <v>471.6</v>
      </c>
      <c r="L395" s="800">
        <f t="shared" si="272"/>
        <v>0</v>
      </c>
      <c r="M395" s="799">
        <v>585</v>
      </c>
      <c r="N395" s="800">
        <f t="shared" si="277"/>
        <v>0</v>
      </c>
      <c r="O395" s="804">
        <f t="shared" si="267"/>
        <v>0</v>
      </c>
      <c r="P395" s="638">
        <f t="shared" si="249"/>
        <v>0</v>
      </c>
      <c r="Q395" s="512">
        <f t="shared" si="250"/>
        <v>0</v>
      </c>
      <c r="R395" s="637">
        <f t="shared" si="238"/>
        <v>0</v>
      </c>
      <c r="S395" s="638"/>
      <c r="T395" s="519">
        <v>471.6</v>
      </c>
      <c r="U395" s="519">
        <f t="shared" si="273"/>
        <v>0</v>
      </c>
      <c r="V395" s="519">
        <v>585</v>
      </c>
      <c r="W395" s="519">
        <f t="shared" si="278"/>
        <v>0</v>
      </c>
      <c r="X395" s="670">
        <f t="shared" si="268"/>
        <v>0</v>
      </c>
      <c r="Y395" s="638"/>
      <c r="Z395" s="512">
        <v>471.6</v>
      </c>
      <c r="AA395" s="512">
        <f t="shared" si="274"/>
        <v>0</v>
      </c>
      <c r="AB395" s="512">
        <v>585</v>
      </c>
      <c r="AC395" s="512">
        <f t="shared" si="279"/>
        <v>0</v>
      </c>
      <c r="AD395" s="668">
        <f t="shared" si="269"/>
        <v>0</v>
      </c>
      <c r="AE395" s="740">
        <f t="shared" si="248"/>
        <v>40</v>
      </c>
      <c r="AF395" s="747">
        <v>471.6</v>
      </c>
      <c r="AG395" s="747">
        <f t="shared" si="275"/>
        <v>18864</v>
      </c>
      <c r="AH395" s="747">
        <v>585</v>
      </c>
      <c r="AI395" s="747">
        <f t="shared" si="280"/>
        <v>23400</v>
      </c>
      <c r="AJ395" s="748">
        <f t="shared" si="270"/>
        <v>42264</v>
      </c>
    </row>
    <row r="396" spans="1:36" s="403" customFormat="1" ht="26.45" customHeight="1" x14ac:dyDescent="0.25">
      <c r="A396" s="966" t="s">
        <v>959</v>
      </c>
      <c r="B396" s="438" t="s">
        <v>491</v>
      </c>
      <c r="C396" s="576" t="s">
        <v>486</v>
      </c>
      <c r="D396" s="599">
        <v>94</v>
      </c>
      <c r="E396" s="466">
        <v>455.88</v>
      </c>
      <c r="F396" s="466">
        <f t="shared" si="271"/>
        <v>42852.72</v>
      </c>
      <c r="G396" s="466">
        <v>468</v>
      </c>
      <c r="H396" s="466">
        <f t="shared" si="276"/>
        <v>43992</v>
      </c>
      <c r="I396" s="587">
        <f t="shared" si="266"/>
        <v>86844.72</v>
      </c>
      <c r="J396" s="793"/>
      <c r="K396" s="799">
        <v>455.88</v>
      </c>
      <c r="L396" s="800">
        <f t="shared" si="272"/>
        <v>0</v>
      </c>
      <c r="M396" s="799">
        <v>468</v>
      </c>
      <c r="N396" s="800">
        <f t="shared" si="277"/>
        <v>0</v>
      </c>
      <c r="O396" s="804">
        <f t="shared" si="267"/>
        <v>0</v>
      </c>
      <c r="P396" s="638">
        <f t="shared" si="249"/>
        <v>0</v>
      </c>
      <c r="Q396" s="512">
        <f t="shared" si="250"/>
        <v>0</v>
      </c>
      <c r="R396" s="637">
        <f t="shared" si="238"/>
        <v>0</v>
      </c>
      <c r="S396" s="638"/>
      <c r="T396" s="519">
        <v>455.88</v>
      </c>
      <c r="U396" s="519">
        <f t="shared" si="273"/>
        <v>0</v>
      </c>
      <c r="V396" s="519">
        <v>468</v>
      </c>
      <c r="W396" s="519">
        <f t="shared" si="278"/>
        <v>0</v>
      </c>
      <c r="X396" s="670">
        <f t="shared" si="268"/>
        <v>0</v>
      </c>
      <c r="Y396" s="638"/>
      <c r="Z396" s="512">
        <v>455.88</v>
      </c>
      <c r="AA396" s="512">
        <f t="shared" si="274"/>
        <v>0</v>
      </c>
      <c r="AB396" s="512">
        <v>468</v>
      </c>
      <c r="AC396" s="512">
        <f t="shared" si="279"/>
        <v>0</v>
      </c>
      <c r="AD396" s="668">
        <f t="shared" si="269"/>
        <v>0</v>
      </c>
      <c r="AE396" s="740">
        <f t="shared" si="248"/>
        <v>94</v>
      </c>
      <c r="AF396" s="747">
        <v>455.88</v>
      </c>
      <c r="AG396" s="747">
        <f t="shared" si="275"/>
        <v>42852.72</v>
      </c>
      <c r="AH396" s="747">
        <v>468</v>
      </c>
      <c r="AI396" s="747">
        <f t="shared" si="280"/>
        <v>43992</v>
      </c>
      <c r="AJ396" s="748">
        <f t="shared" si="270"/>
        <v>86844.72</v>
      </c>
    </row>
    <row r="397" spans="1:36" s="403" customFormat="1" ht="26.45" customHeight="1" x14ac:dyDescent="0.25">
      <c r="A397" s="966" t="s">
        <v>960</v>
      </c>
      <c r="B397" s="438" t="s">
        <v>492</v>
      </c>
      <c r="C397" s="576" t="s">
        <v>31</v>
      </c>
      <c r="D397" s="599">
        <v>7</v>
      </c>
      <c r="E397" s="466">
        <v>605.22</v>
      </c>
      <c r="F397" s="466">
        <f t="shared" si="271"/>
        <v>4236.54</v>
      </c>
      <c r="G397" s="466">
        <v>605.28</v>
      </c>
      <c r="H397" s="466">
        <f t="shared" si="276"/>
        <v>4236.96</v>
      </c>
      <c r="I397" s="587">
        <f t="shared" si="266"/>
        <v>8473.5</v>
      </c>
      <c r="J397" s="793"/>
      <c r="K397" s="799">
        <v>605.22</v>
      </c>
      <c r="L397" s="800">
        <f t="shared" si="272"/>
        <v>0</v>
      </c>
      <c r="M397" s="799">
        <v>605.28</v>
      </c>
      <c r="N397" s="800">
        <f t="shared" si="277"/>
        <v>0</v>
      </c>
      <c r="O397" s="804">
        <f t="shared" si="267"/>
        <v>0</v>
      </c>
      <c r="P397" s="638">
        <f t="shared" si="249"/>
        <v>0</v>
      </c>
      <c r="Q397" s="512">
        <f t="shared" si="250"/>
        <v>0</v>
      </c>
      <c r="R397" s="637">
        <f t="shared" si="238"/>
        <v>0</v>
      </c>
      <c r="S397" s="638"/>
      <c r="T397" s="519">
        <v>605.22</v>
      </c>
      <c r="U397" s="519">
        <f t="shared" si="273"/>
        <v>0</v>
      </c>
      <c r="V397" s="519">
        <v>605.28</v>
      </c>
      <c r="W397" s="519">
        <f t="shared" si="278"/>
        <v>0</v>
      </c>
      <c r="X397" s="670">
        <f t="shared" si="268"/>
        <v>0</v>
      </c>
      <c r="Y397" s="638"/>
      <c r="Z397" s="512">
        <v>605.22</v>
      </c>
      <c r="AA397" s="512">
        <f t="shared" si="274"/>
        <v>0</v>
      </c>
      <c r="AB397" s="512">
        <v>605.28</v>
      </c>
      <c r="AC397" s="512">
        <f t="shared" si="279"/>
        <v>0</v>
      </c>
      <c r="AD397" s="668">
        <f t="shared" si="269"/>
        <v>0</v>
      </c>
      <c r="AE397" s="740">
        <f t="shared" si="248"/>
        <v>7</v>
      </c>
      <c r="AF397" s="747">
        <v>605.22</v>
      </c>
      <c r="AG397" s="747">
        <f t="shared" si="275"/>
        <v>4236.54</v>
      </c>
      <c r="AH397" s="747">
        <v>605.28</v>
      </c>
      <c r="AI397" s="747">
        <f t="shared" si="280"/>
        <v>4236.96</v>
      </c>
      <c r="AJ397" s="748">
        <f t="shared" si="270"/>
        <v>8473.5</v>
      </c>
    </row>
    <row r="398" spans="1:36" s="403" customFormat="1" ht="26.45" customHeight="1" x14ac:dyDescent="0.25">
      <c r="A398" s="966" t="s">
        <v>961</v>
      </c>
      <c r="B398" s="438" t="s">
        <v>493</v>
      </c>
      <c r="C398" s="576" t="s">
        <v>31</v>
      </c>
      <c r="D398" s="599">
        <v>32</v>
      </c>
      <c r="E398" s="466">
        <v>581.64</v>
      </c>
      <c r="F398" s="466">
        <f t="shared" si="271"/>
        <v>18612.48</v>
      </c>
      <c r="G398" s="466">
        <v>1794</v>
      </c>
      <c r="H398" s="466">
        <f t="shared" si="276"/>
        <v>57408</v>
      </c>
      <c r="I398" s="587">
        <f t="shared" si="266"/>
        <v>76020.479999999996</v>
      </c>
      <c r="J398" s="793"/>
      <c r="K398" s="799">
        <v>581.64</v>
      </c>
      <c r="L398" s="800">
        <f t="shared" si="272"/>
        <v>0</v>
      </c>
      <c r="M398" s="799">
        <v>1794</v>
      </c>
      <c r="N398" s="800">
        <f t="shared" si="277"/>
        <v>0</v>
      </c>
      <c r="O398" s="804">
        <f t="shared" si="267"/>
        <v>0</v>
      </c>
      <c r="P398" s="638">
        <f t="shared" si="249"/>
        <v>0</v>
      </c>
      <c r="Q398" s="512">
        <f t="shared" si="250"/>
        <v>0</v>
      </c>
      <c r="R398" s="637">
        <f t="shared" si="238"/>
        <v>0</v>
      </c>
      <c r="S398" s="638"/>
      <c r="T398" s="519">
        <v>581.64</v>
      </c>
      <c r="U398" s="519">
        <f t="shared" si="273"/>
        <v>0</v>
      </c>
      <c r="V398" s="519">
        <v>1794</v>
      </c>
      <c r="W398" s="519">
        <f t="shared" si="278"/>
        <v>0</v>
      </c>
      <c r="X398" s="670">
        <f t="shared" si="268"/>
        <v>0</v>
      </c>
      <c r="Y398" s="638"/>
      <c r="Z398" s="512">
        <v>581.64</v>
      </c>
      <c r="AA398" s="512">
        <f t="shared" si="274"/>
        <v>0</v>
      </c>
      <c r="AB398" s="512">
        <v>1794</v>
      </c>
      <c r="AC398" s="512">
        <f t="shared" si="279"/>
        <v>0</v>
      </c>
      <c r="AD398" s="668">
        <f t="shared" si="269"/>
        <v>0</v>
      </c>
      <c r="AE398" s="740">
        <f t="shared" si="248"/>
        <v>32</v>
      </c>
      <c r="AF398" s="747">
        <v>581.64</v>
      </c>
      <c r="AG398" s="747">
        <f t="shared" si="275"/>
        <v>18612.48</v>
      </c>
      <c r="AH398" s="747">
        <v>1794</v>
      </c>
      <c r="AI398" s="747">
        <f t="shared" si="280"/>
        <v>57408</v>
      </c>
      <c r="AJ398" s="748">
        <f t="shared" si="270"/>
        <v>76020.479999999996</v>
      </c>
    </row>
    <row r="399" spans="1:36" s="403" customFormat="1" ht="26.45" customHeight="1" x14ac:dyDescent="0.25">
      <c r="A399" s="966" t="s">
        <v>962</v>
      </c>
      <c r="B399" s="438" t="s">
        <v>494</v>
      </c>
      <c r="C399" s="576" t="s">
        <v>31</v>
      </c>
      <c r="D399" s="599">
        <v>188</v>
      </c>
      <c r="E399" s="466">
        <v>594.21600000000001</v>
      </c>
      <c r="F399" s="466">
        <f t="shared" si="271"/>
        <v>111712.60800000001</v>
      </c>
      <c r="G399" s="466">
        <v>1263.6000000000001</v>
      </c>
      <c r="H399" s="466">
        <f t="shared" si="276"/>
        <v>237556.80000000002</v>
      </c>
      <c r="I399" s="587">
        <f t="shared" si="266"/>
        <v>349269.40800000005</v>
      </c>
      <c r="J399" s="793"/>
      <c r="K399" s="799">
        <v>594.21600000000001</v>
      </c>
      <c r="L399" s="800">
        <f t="shared" si="272"/>
        <v>0</v>
      </c>
      <c r="M399" s="799">
        <v>1263.6000000000001</v>
      </c>
      <c r="N399" s="800">
        <f t="shared" si="277"/>
        <v>0</v>
      </c>
      <c r="O399" s="804">
        <f t="shared" si="267"/>
        <v>0</v>
      </c>
      <c r="P399" s="638">
        <f t="shared" si="249"/>
        <v>0</v>
      </c>
      <c r="Q399" s="512">
        <f t="shared" si="250"/>
        <v>0</v>
      </c>
      <c r="R399" s="637">
        <f t="shared" si="238"/>
        <v>0</v>
      </c>
      <c r="S399" s="638"/>
      <c r="T399" s="519">
        <v>594.21600000000001</v>
      </c>
      <c r="U399" s="519">
        <f t="shared" si="273"/>
        <v>0</v>
      </c>
      <c r="V399" s="519">
        <v>1263.6000000000001</v>
      </c>
      <c r="W399" s="519">
        <f t="shared" si="278"/>
        <v>0</v>
      </c>
      <c r="X399" s="670">
        <f t="shared" si="268"/>
        <v>0</v>
      </c>
      <c r="Y399" s="638"/>
      <c r="Z399" s="512">
        <v>594.21600000000001</v>
      </c>
      <c r="AA399" s="512">
        <f t="shared" si="274"/>
        <v>0</v>
      </c>
      <c r="AB399" s="512">
        <v>1263.6000000000001</v>
      </c>
      <c r="AC399" s="512">
        <f t="shared" si="279"/>
        <v>0</v>
      </c>
      <c r="AD399" s="668">
        <f t="shared" si="269"/>
        <v>0</v>
      </c>
      <c r="AE399" s="740">
        <f t="shared" si="248"/>
        <v>188</v>
      </c>
      <c r="AF399" s="747">
        <v>594.21600000000001</v>
      </c>
      <c r="AG399" s="747">
        <f t="shared" si="275"/>
        <v>111712.60800000001</v>
      </c>
      <c r="AH399" s="747">
        <v>1263.6000000000001</v>
      </c>
      <c r="AI399" s="747">
        <f t="shared" si="280"/>
        <v>237556.80000000002</v>
      </c>
      <c r="AJ399" s="748">
        <f t="shared" si="270"/>
        <v>349269.40800000005</v>
      </c>
    </row>
    <row r="400" spans="1:36" s="403" customFormat="1" ht="26.45" customHeight="1" x14ac:dyDescent="0.25">
      <c r="A400" s="966" t="s">
        <v>963</v>
      </c>
      <c r="B400" s="438" t="s">
        <v>495</v>
      </c>
      <c r="C400" s="576" t="s">
        <v>31</v>
      </c>
      <c r="D400" s="599">
        <v>4</v>
      </c>
      <c r="E400" s="466">
        <v>880.32</v>
      </c>
      <c r="F400" s="466">
        <f t="shared" si="271"/>
        <v>3521.28</v>
      </c>
      <c r="G400" s="466">
        <v>1872</v>
      </c>
      <c r="H400" s="466">
        <f t="shared" si="276"/>
        <v>7488</v>
      </c>
      <c r="I400" s="587">
        <f t="shared" si="266"/>
        <v>11009.28</v>
      </c>
      <c r="J400" s="793"/>
      <c r="K400" s="799">
        <v>880.32</v>
      </c>
      <c r="L400" s="800">
        <f t="shared" si="272"/>
        <v>0</v>
      </c>
      <c r="M400" s="799">
        <v>1872</v>
      </c>
      <c r="N400" s="800">
        <f t="shared" si="277"/>
        <v>0</v>
      </c>
      <c r="O400" s="804">
        <f t="shared" si="267"/>
        <v>0</v>
      </c>
      <c r="P400" s="638">
        <f t="shared" si="249"/>
        <v>0</v>
      </c>
      <c r="Q400" s="512">
        <f t="shared" si="250"/>
        <v>0</v>
      </c>
      <c r="R400" s="637">
        <f t="shared" si="238"/>
        <v>0</v>
      </c>
      <c r="S400" s="638"/>
      <c r="T400" s="519">
        <v>880.32</v>
      </c>
      <c r="U400" s="519">
        <f t="shared" si="273"/>
        <v>0</v>
      </c>
      <c r="V400" s="519">
        <v>1872</v>
      </c>
      <c r="W400" s="519">
        <f t="shared" si="278"/>
        <v>0</v>
      </c>
      <c r="X400" s="670">
        <f t="shared" si="268"/>
        <v>0</v>
      </c>
      <c r="Y400" s="638"/>
      <c r="Z400" s="512">
        <v>880.32</v>
      </c>
      <c r="AA400" s="512">
        <f t="shared" si="274"/>
        <v>0</v>
      </c>
      <c r="AB400" s="512">
        <v>1872</v>
      </c>
      <c r="AC400" s="512">
        <f t="shared" si="279"/>
        <v>0</v>
      </c>
      <c r="AD400" s="668">
        <f t="shared" si="269"/>
        <v>0</v>
      </c>
      <c r="AE400" s="740">
        <f t="shared" si="248"/>
        <v>4</v>
      </c>
      <c r="AF400" s="747">
        <v>880.32</v>
      </c>
      <c r="AG400" s="747">
        <f t="shared" si="275"/>
        <v>3521.28</v>
      </c>
      <c r="AH400" s="747">
        <v>1872</v>
      </c>
      <c r="AI400" s="747">
        <f t="shared" si="280"/>
        <v>7488</v>
      </c>
      <c r="AJ400" s="748">
        <f t="shared" si="270"/>
        <v>11009.28</v>
      </c>
    </row>
    <row r="401" spans="1:36" s="403" customFormat="1" ht="15.6" customHeight="1" x14ac:dyDescent="0.25">
      <c r="A401" s="966" t="s">
        <v>964</v>
      </c>
      <c r="B401" s="438" t="s">
        <v>496</v>
      </c>
      <c r="C401" s="576" t="s">
        <v>31</v>
      </c>
      <c r="D401" s="599">
        <v>2</v>
      </c>
      <c r="E401" s="466">
        <v>3144</v>
      </c>
      <c r="F401" s="466">
        <f t="shared" si="271"/>
        <v>6288</v>
      </c>
      <c r="G401" s="466">
        <v>20832.5</v>
      </c>
      <c r="H401" s="466">
        <f t="shared" si="276"/>
        <v>41665</v>
      </c>
      <c r="I401" s="587">
        <f t="shared" si="266"/>
        <v>47953</v>
      </c>
      <c r="J401" s="793"/>
      <c r="K401" s="799">
        <v>3144</v>
      </c>
      <c r="L401" s="800">
        <f t="shared" si="272"/>
        <v>0</v>
      </c>
      <c r="M401" s="799">
        <v>20832.5</v>
      </c>
      <c r="N401" s="800">
        <f t="shared" si="277"/>
        <v>0</v>
      </c>
      <c r="O401" s="804">
        <f t="shared" si="267"/>
        <v>0</v>
      </c>
      <c r="P401" s="638">
        <f t="shared" si="249"/>
        <v>0</v>
      </c>
      <c r="Q401" s="512">
        <f t="shared" si="250"/>
        <v>0</v>
      </c>
      <c r="R401" s="637">
        <f t="shared" si="238"/>
        <v>0</v>
      </c>
      <c r="S401" s="638"/>
      <c r="T401" s="519">
        <v>3144</v>
      </c>
      <c r="U401" s="519">
        <f t="shared" si="273"/>
        <v>0</v>
      </c>
      <c r="V401" s="519">
        <v>20832.5</v>
      </c>
      <c r="W401" s="519">
        <f t="shared" si="278"/>
        <v>0</v>
      </c>
      <c r="X401" s="670">
        <f t="shared" si="268"/>
        <v>0</v>
      </c>
      <c r="Y401" s="638"/>
      <c r="Z401" s="512">
        <v>3144</v>
      </c>
      <c r="AA401" s="512">
        <f t="shared" si="274"/>
        <v>0</v>
      </c>
      <c r="AB401" s="512">
        <v>20832.5</v>
      </c>
      <c r="AC401" s="512">
        <f t="shared" si="279"/>
        <v>0</v>
      </c>
      <c r="AD401" s="668">
        <f t="shared" si="269"/>
        <v>0</v>
      </c>
      <c r="AE401" s="740">
        <f t="shared" si="248"/>
        <v>2</v>
      </c>
      <c r="AF401" s="747">
        <v>3144</v>
      </c>
      <c r="AG401" s="747">
        <f t="shared" si="275"/>
        <v>6288</v>
      </c>
      <c r="AH401" s="747">
        <v>20832.5</v>
      </c>
      <c r="AI401" s="747">
        <f t="shared" si="280"/>
        <v>41665</v>
      </c>
      <c r="AJ401" s="748">
        <f t="shared" si="270"/>
        <v>47953</v>
      </c>
    </row>
    <row r="402" spans="1:36" s="403" customFormat="1" ht="26.45" customHeight="1" x14ac:dyDescent="0.25">
      <c r="A402" s="966" t="s">
        <v>965</v>
      </c>
      <c r="B402" s="438" t="s">
        <v>497</v>
      </c>
      <c r="C402" s="576" t="s">
        <v>33</v>
      </c>
      <c r="D402" s="599">
        <v>0.33</v>
      </c>
      <c r="E402" s="466">
        <v>308112</v>
      </c>
      <c r="F402" s="466">
        <f t="shared" si="271"/>
        <v>101676.96</v>
      </c>
      <c r="G402" s="466"/>
      <c r="H402" s="466"/>
      <c r="I402" s="587">
        <f t="shared" si="266"/>
        <v>101676.96</v>
      </c>
      <c r="J402" s="793"/>
      <c r="K402" s="799">
        <v>308112</v>
      </c>
      <c r="L402" s="800">
        <f t="shared" si="272"/>
        <v>0</v>
      </c>
      <c r="M402" s="799"/>
      <c r="N402" s="800"/>
      <c r="O402" s="804">
        <f t="shared" si="267"/>
        <v>0</v>
      </c>
      <c r="P402" s="638">
        <f t="shared" si="249"/>
        <v>0</v>
      </c>
      <c r="Q402" s="512">
        <f t="shared" si="250"/>
        <v>0</v>
      </c>
      <c r="R402" s="637">
        <f t="shared" si="238"/>
        <v>0</v>
      </c>
      <c r="S402" s="638"/>
      <c r="T402" s="519">
        <v>308112</v>
      </c>
      <c r="U402" s="519">
        <f t="shared" si="273"/>
        <v>0</v>
      </c>
      <c r="V402" s="519"/>
      <c r="W402" s="519"/>
      <c r="X402" s="670">
        <f t="shared" si="268"/>
        <v>0</v>
      </c>
      <c r="Y402" s="638"/>
      <c r="Z402" s="512">
        <v>308112</v>
      </c>
      <c r="AA402" s="512">
        <f t="shared" si="274"/>
        <v>0</v>
      </c>
      <c r="AB402" s="512"/>
      <c r="AC402" s="512"/>
      <c r="AD402" s="668">
        <f t="shared" si="269"/>
        <v>0</v>
      </c>
      <c r="AE402" s="740">
        <f t="shared" si="248"/>
        <v>0.33</v>
      </c>
      <c r="AF402" s="747">
        <v>308112</v>
      </c>
      <c r="AG402" s="747">
        <f t="shared" si="275"/>
        <v>101676.96</v>
      </c>
      <c r="AH402" s="747"/>
      <c r="AI402" s="747"/>
      <c r="AJ402" s="748">
        <f t="shared" si="270"/>
        <v>101676.96</v>
      </c>
    </row>
    <row r="403" spans="1:36" s="403" customFormat="1" ht="15.6" customHeight="1" x14ac:dyDescent="0.25">
      <c r="A403" s="966" t="s">
        <v>966</v>
      </c>
      <c r="B403" s="438" t="s">
        <v>498</v>
      </c>
      <c r="C403" s="576" t="s">
        <v>213</v>
      </c>
      <c r="D403" s="599">
        <v>0.6</v>
      </c>
      <c r="E403" s="466">
        <v>7860</v>
      </c>
      <c r="F403" s="466">
        <f t="shared" si="271"/>
        <v>4716</v>
      </c>
      <c r="G403" s="466"/>
      <c r="H403" s="466"/>
      <c r="I403" s="587">
        <f t="shared" si="266"/>
        <v>4716</v>
      </c>
      <c r="J403" s="793"/>
      <c r="K403" s="799">
        <v>7860</v>
      </c>
      <c r="L403" s="800">
        <f t="shared" si="272"/>
        <v>0</v>
      </c>
      <c r="M403" s="799"/>
      <c r="N403" s="800"/>
      <c r="O403" s="804">
        <f t="shared" si="267"/>
        <v>0</v>
      </c>
      <c r="P403" s="638">
        <f t="shared" si="249"/>
        <v>0</v>
      </c>
      <c r="Q403" s="512">
        <f t="shared" si="250"/>
        <v>0</v>
      </c>
      <c r="R403" s="637">
        <f t="shared" si="238"/>
        <v>0</v>
      </c>
      <c r="S403" s="638"/>
      <c r="T403" s="519">
        <v>7860</v>
      </c>
      <c r="U403" s="519">
        <f t="shared" si="273"/>
        <v>0</v>
      </c>
      <c r="V403" s="519"/>
      <c r="W403" s="519"/>
      <c r="X403" s="670">
        <f t="shared" si="268"/>
        <v>0</v>
      </c>
      <c r="Y403" s="638"/>
      <c r="Z403" s="512">
        <v>7860</v>
      </c>
      <c r="AA403" s="512">
        <f t="shared" si="274"/>
        <v>0</v>
      </c>
      <c r="AB403" s="512"/>
      <c r="AC403" s="512"/>
      <c r="AD403" s="668">
        <f t="shared" si="269"/>
        <v>0</v>
      </c>
      <c r="AE403" s="740">
        <f t="shared" si="248"/>
        <v>0.6</v>
      </c>
      <c r="AF403" s="747">
        <v>7860</v>
      </c>
      <c r="AG403" s="747">
        <f t="shared" si="275"/>
        <v>4716</v>
      </c>
      <c r="AH403" s="747"/>
      <c r="AI403" s="747"/>
      <c r="AJ403" s="748">
        <f t="shared" si="270"/>
        <v>4716</v>
      </c>
    </row>
    <row r="404" spans="1:36" s="403" customFormat="1" ht="15.6" customHeight="1" x14ac:dyDescent="0.25">
      <c r="A404" s="966" t="s">
        <v>967</v>
      </c>
      <c r="B404" s="438" t="s">
        <v>499</v>
      </c>
      <c r="C404" s="576" t="s">
        <v>31</v>
      </c>
      <c r="D404" s="599">
        <v>2</v>
      </c>
      <c r="E404" s="466">
        <v>19650</v>
      </c>
      <c r="F404" s="466">
        <f t="shared" si="271"/>
        <v>39300</v>
      </c>
      <c r="G404" s="466">
        <v>21242</v>
      </c>
      <c r="H404" s="466">
        <f>G404*D404</f>
        <v>42484</v>
      </c>
      <c r="I404" s="587">
        <f t="shared" si="266"/>
        <v>81784</v>
      </c>
      <c r="J404" s="793"/>
      <c r="K404" s="799">
        <v>19650</v>
      </c>
      <c r="L404" s="800">
        <f t="shared" si="272"/>
        <v>0</v>
      </c>
      <c r="M404" s="799">
        <v>21242</v>
      </c>
      <c r="N404" s="800">
        <f>M404*J404</f>
        <v>0</v>
      </c>
      <c r="O404" s="804">
        <f t="shared" si="267"/>
        <v>0</v>
      </c>
      <c r="P404" s="638">
        <f t="shared" si="249"/>
        <v>0</v>
      </c>
      <c r="Q404" s="512">
        <f t="shared" si="250"/>
        <v>0</v>
      </c>
      <c r="R404" s="637">
        <f t="shared" si="238"/>
        <v>0</v>
      </c>
      <c r="S404" s="638"/>
      <c r="T404" s="519">
        <v>19650</v>
      </c>
      <c r="U404" s="519">
        <f t="shared" si="273"/>
        <v>0</v>
      </c>
      <c r="V404" s="519">
        <v>21242</v>
      </c>
      <c r="W404" s="519">
        <f>V404*S404</f>
        <v>0</v>
      </c>
      <c r="X404" s="670">
        <f t="shared" si="268"/>
        <v>0</v>
      </c>
      <c r="Y404" s="638"/>
      <c r="Z404" s="512">
        <v>19650</v>
      </c>
      <c r="AA404" s="512">
        <f t="shared" si="274"/>
        <v>0</v>
      </c>
      <c r="AB404" s="512">
        <v>21242</v>
      </c>
      <c r="AC404" s="512">
        <f>AB404*Y404</f>
        <v>0</v>
      </c>
      <c r="AD404" s="668">
        <f t="shared" si="269"/>
        <v>0</v>
      </c>
      <c r="AE404" s="740">
        <f t="shared" si="248"/>
        <v>2</v>
      </c>
      <c r="AF404" s="747">
        <v>19650</v>
      </c>
      <c r="AG404" s="747">
        <f t="shared" si="275"/>
        <v>39300</v>
      </c>
      <c r="AH404" s="747">
        <v>21242</v>
      </c>
      <c r="AI404" s="747">
        <f>AH404*AE404</f>
        <v>42484</v>
      </c>
      <c r="AJ404" s="748">
        <f t="shared" si="270"/>
        <v>81784</v>
      </c>
    </row>
    <row r="405" spans="1:36" s="403" customFormat="1" ht="15.6" customHeight="1" x14ac:dyDescent="0.25">
      <c r="A405" s="966" t="s">
        <v>968</v>
      </c>
      <c r="B405" s="438" t="s">
        <v>500</v>
      </c>
      <c r="C405" s="576" t="s">
        <v>486</v>
      </c>
      <c r="D405" s="599">
        <v>2</v>
      </c>
      <c r="E405" s="466">
        <v>56592</v>
      </c>
      <c r="F405" s="466">
        <f t="shared" si="271"/>
        <v>113184</v>
      </c>
      <c r="G405" s="466">
        <v>50414</v>
      </c>
      <c r="H405" s="466">
        <f>G405*D405</f>
        <v>100828</v>
      </c>
      <c r="I405" s="587">
        <f t="shared" si="266"/>
        <v>214012</v>
      </c>
      <c r="J405" s="793"/>
      <c r="K405" s="799">
        <v>56592</v>
      </c>
      <c r="L405" s="800">
        <f t="shared" si="272"/>
        <v>0</v>
      </c>
      <c r="M405" s="799">
        <v>50414</v>
      </c>
      <c r="N405" s="800">
        <f>M405*J405</f>
        <v>0</v>
      </c>
      <c r="O405" s="804">
        <f t="shared" si="267"/>
        <v>0</v>
      </c>
      <c r="P405" s="638">
        <f t="shared" si="249"/>
        <v>0</v>
      </c>
      <c r="Q405" s="512">
        <f t="shared" si="250"/>
        <v>0</v>
      </c>
      <c r="R405" s="637">
        <f t="shared" si="238"/>
        <v>0</v>
      </c>
      <c r="S405" s="638"/>
      <c r="T405" s="519">
        <v>56592</v>
      </c>
      <c r="U405" s="519">
        <f t="shared" si="273"/>
        <v>0</v>
      </c>
      <c r="V405" s="519">
        <v>50414</v>
      </c>
      <c r="W405" s="519">
        <f>V405*S405</f>
        <v>0</v>
      </c>
      <c r="X405" s="670">
        <f t="shared" si="268"/>
        <v>0</v>
      </c>
      <c r="Y405" s="638"/>
      <c r="Z405" s="512">
        <v>56592</v>
      </c>
      <c r="AA405" s="512">
        <f t="shared" si="274"/>
        <v>0</v>
      </c>
      <c r="AB405" s="512">
        <v>50414</v>
      </c>
      <c r="AC405" s="512">
        <f>AB405*Y405</f>
        <v>0</v>
      </c>
      <c r="AD405" s="668">
        <f t="shared" si="269"/>
        <v>0</v>
      </c>
      <c r="AE405" s="740">
        <f t="shared" si="248"/>
        <v>2</v>
      </c>
      <c r="AF405" s="747">
        <v>56592</v>
      </c>
      <c r="AG405" s="747">
        <f t="shared" si="275"/>
        <v>113184</v>
      </c>
      <c r="AH405" s="747">
        <v>50414</v>
      </c>
      <c r="AI405" s="747">
        <f>AH405*AE405</f>
        <v>100828</v>
      </c>
      <c r="AJ405" s="748">
        <f t="shared" si="270"/>
        <v>214012</v>
      </c>
    </row>
    <row r="406" spans="1:36" s="403" customFormat="1" ht="15.6" customHeight="1" x14ac:dyDescent="0.25">
      <c r="A406" s="966" t="s">
        <v>969</v>
      </c>
      <c r="B406" s="438" t="s">
        <v>501</v>
      </c>
      <c r="C406" s="576" t="s">
        <v>224</v>
      </c>
      <c r="D406" s="599">
        <v>1</v>
      </c>
      <c r="E406" s="466">
        <v>149340</v>
      </c>
      <c r="F406" s="466">
        <f t="shared" si="271"/>
        <v>149340</v>
      </c>
      <c r="G406" s="466"/>
      <c r="H406" s="466"/>
      <c r="I406" s="587">
        <f t="shared" si="266"/>
        <v>149340</v>
      </c>
      <c r="J406" s="793"/>
      <c r="K406" s="799">
        <v>149340</v>
      </c>
      <c r="L406" s="800">
        <f t="shared" si="272"/>
        <v>0</v>
      </c>
      <c r="M406" s="799"/>
      <c r="N406" s="800"/>
      <c r="O406" s="804">
        <f t="shared" si="267"/>
        <v>0</v>
      </c>
      <c r="P406" s="638">
        <f t="shared" si="249"/>
        <v>0</v>
      </c>
      <c r="Q406" s="512">
        <f t="shared" si="250"/>
        <v>0</v>
      </c>
      <c r="R406" s="637">
        <f t="shared" si="238"/>
        <v>0</v>
      </c>
      <c r="S406" s="638"/>
      <c r="T406" s="519">
        <v>149340</v>
      </c>
      <c r="U406" s="519">
        <f t="shared" si="273"/>
        <v>0</v>
      </c>
      <c r="V406" s="519"/>
      <c r="W406" s="519"/>
      <c r="X406" s="670">
        <f t="shared" si="268"/>
        <v>0</v>
      </c>
      <c r="Y406" s="638"/>
      <c r="Z406" s="512">
        <v>149340</v>
      </c>
      <c r="AA406" s="512">
        <f t="shared" si="274"/>
        <v>0</v>
      </c>
      <c r="AB406" s="512"/>
      <c r="AC406" s="512"/>
      <c r="AD406" s="668">
        <f t="shared" si="269"/>
        <v>0</v>
      </c>
      <c r="AE406" s="740">
        <f t="shared" si="248"/>
        <v>1</v>
      </c>
      <c r="AF406" s="747">
        <v>149340</v>
      </c>
      <c r="AG406" s="747">
        <f t="shared" si="275"/>
        <v>149340</v>
      </c>
      <c r="AH406" s="747"/>
      <c r="AI406" s="747"/>
      <c r="AJ406" s="748">
        <f t="shared" si="270"/>
        <v>149340</v>
      </c>
    </row>
    <row r="407" spans="1:36" s="403" customFormat="1" ht="26.45" customHeight="1" x14ac:dyDescent="0.25">
      <c r="A407" s="966" t="s">
        <v>970</v>
      </c>
      <c r="B407" s="438" t="s">
        <v>502</v>
      </c>
      <c r="C407" s="570" t="s">
        <v>153</v>
      </c>
      <c r="D407" s="599">
        <v>6.5</v>
      </c>
      <c r="E407" s="466">
        <v>2358</v>
      </c>
      <c r="F407" s="466">
        <f t="shared" si="271"/>
        <v>15327</v>
      </c>
      <c r="G407" s="466"/>
      <c r="H407" s="466"/>
      <c r="I407" s="587">
        <f t="shared" si="266"/>
        <v>15327</v>
      </c>
      <c r="J407" s="793"/>
      <c r="K407" s="799">
        <v>2358</v>
      </c>
      <c r="L407" s="800">
        <f t="shared" si="272"/>
        <v>0</v>
      </c>
      <c r="M407" s="799"/>
      <c r="N407" s="800"/>
      <c r="O407" s="804">
        <f t="shared" si="267"/>
        <v>0</v>
      </c>
      <c r="P407" s="638">
        <f t="shared" si="249"/>
        <v>0</v>
      </c>
      <c r="Q407" s="512">
        <f t="shared" si="250"/>
        <v>0</v>
      </c>
      <c r="R407" s="637">
        <f t="shared" ref="R407:R470" si="281">(D407*K407)-(D407*T407)</f>
        <v>0</v>
      </c>
      <c r="S407" s="638"/>
      <c r="T407" s="519">
        <v>2358</v>
      </c>
      <c r="U407" s="519">
        <f t="shared" si="273"/>
        <v>0</v>
      </c>
      <c r="V407" s="519"/>
      <c r="W407" s="519"/>
      <c r="X407" s="670">
        <f t="shared" si="268"/>
        <v>0</v>
      </c>
      <c r="Y407" s="638"/>
      <c r="Z407" s="512">
        <v>2358</v>
      </c>
      <c r="AA407" s="512">
        <f t="shared" si="274"/>
        <v>0</v>
      </c>
      <c r="AB407" s="512"/>
      <c r="AC407" s="512"/>
      <c r="AD407" s="668">
        <f t="shared" si="269"/>
        <v>0</v>
      </c>
      <c r="AE407" s="740">
        <f t="shared" si="248"/>
        <v>6.5</v>
      </c>
      <c r="AF407" s="747">
        <v>2358</v>
      </c>
      <c r="AG407" s="747">
        <f t="shared" si="275"/>
        <v>15327</v>
      </c>
      <c r="AH407" s="747"/>
      <c r="AI407" s="747"/>
      <c r="AJ407" s="748">
        <f t="shared" si="270"/>
        <v>15327</v>
      </c>
    </row>
    <row r="408" spans="1:36" s="403" customFormat="1" ht="15.6" customHeight="1" x14ac:dyDescent="0.25">
      <c r="A408" s="966" t="s">
        <v>971</v>
      </c>
      <c r="B408" s="438" t="s">
        <v>503</v>
      </c>
      <c r="C408" s="576" t="s">
        <v>33</v>
      </c>
      <c r="D408" s="599">
        <v>0.06</v>
      </c>
      <c r="E408" s="466">
        <v>39300</v>
      </c>
      <c r="F408" s="466">
        <f t="shared" si="271"/>
        <v>2358</v>
      </c>
      <c r="G408" s="466"/>
      <c r="H408" s="466"/>
      <c r="I408" s="587">
        <f t="shared" si="266"/>
        <v>2358</v>
      </c>
      <c r="J408" s="793"/>
      <c r="K408" s="799">
        <v>39300</v>
      </c>
      <c r="L408" s="800">
        <f t="shared" si="272"/>
        <v>0</v>
      </c>
      <c r="M408" s="799"/>
      <c r="N408" s="800"/>
      <c r="O408" s="804">
        <f t="shared" si="267"/>
        <v>0</v>
      </c>
      <c r="P408" s="638">
        <f t="shared" si="249"/>
        <v>0</v>
      </c>
      <c r="Q408" s="512">
        <f t="shared" si="250"/>
        <v>0</v>
      </c>
      <c r="R408" s="637">
        <f t="shared" si="281"/>
        <v>0</v>
      </c>
      <c r="S408" s="638"/>
      <c r="T408" s="519">
        <v>39300</v>
      </c>
      <c r="U408" s="519">
        <f t="shared" si="273"/>
        <v>0</v>
      </c>
      <c r="V408" s="519"/>
      <c r="W408" s="519"/>
      <c r="X408" s="670">
        <f t="shared" si="268"/>
        <v>0</v>
      </c>
      <c r="Y408" s="638"/>
      <c r="Z408" s="512">
        <v>39300</v>
      </c>
      <c r="AA408" s="512">
        <f t="shared" si="274"/>
        <v>0</v>
      </c>
      <c r="AB408" s="512"/>
      <c r="AC408" s="512"/>
      <c r="AD408" s="668">
        <f t="shared" si="269"/>
        <v>0</v>
      </c>
      <c r="AE408" s="740">
        <f t="shared" si="248"/>
        <v>0.06</v>
      </c>
      <c r="AF408" s="747">
        <v>39300</v>
      </c>
      <c r="AG408" s="747">
        <f t="shared" si="275"/>
        <v>2358</v>
      </c>
      <c r="AH408" s="747"/>
      <c r="AI408" s="747"/>
      <c r="AJ408" s="748">
        <f t="shared" si="270"/>
        <v>2358</v>
      </c>
    </row>
    <row r="409" spans="1:36" s="403" customFormat="1" ht="15.6" customHeight="1" x14ac:dyDescent="0.25">
      <c r="A409" s="966" t="s">
        <v>972</v>
      </c>
      <c r="B409" s="438" t="s">
        <v>504</v>
      </c>
      <c r="C409" s="576" t="s">
        <v>213</v>
      </c>
      <c r="D409" s="599">
        <v>12</v>
      </c>
      <c r="E409" s="466">
        <v>786</v>
      </c>
      <c r="F409" s="466">
        <f t="shared" si="271"/>
        <v>9432</v>
      </c>
      <c r="G409" s="466"/>
      <c r="H409" s="466"/>
      <c r="I409" s="587">
        <f t="shared" si="266"/>
        <v>9432</v>
      </c>
      <c r="J409" s="793"/>
      <c r="K409" s="799">
        <v>786</v>
      </c>
      <c r="L409" s="800">
        <f t="shared" si="272"/>
        <v>0</v>
      </c>
      <c r="M409" s="799"/>
      <c r="N409" s="800"/>
      <c r="O409" s="804">
        <f t="shared" si="267"/>
        <v>0</v>
      </c>
      <c r="P409" s="638">
        <f t="shared" si="249"/>
        <v>0</v>
      </c>
      <c r="Q409" s="512">
        <f t="shared" si="250"/>
        <v>0</v>
      </c>
      <c r="R409" s="637">
        <f t="shared" si="281"/>
        <v>0</v>
      </c>
      <c r="S409" s="638"/>
      <c r="T409" s="519">
        <v>786</v>
      </c>
      <c r="U409" s="519">
        <f t="shared" si="273"/>
        <v>0</v>
      </c>
      <c r="V409" s="519"/>
      <c r="W409" s="519"/>
      <c r="X409" s="670">
        <f t="shared" si="268"/>
        <v>0</v>
      </c>
      <c r="Y409" s="638"/>
      <c r="Z409" s="512">
        <v>786</v>
      </c>
      <c r="AA409" s="512">
        <f t="shared" si="274"/>
        <v>0</v>
      </c>
      <c r="AB409" s="512"/>
      <c r="AC409" s="512"/>
      <c r="AD409" s="668">
        <f t="shared" si="269"/>
        <v>0</v>
      </c>
      <c r="AE409" s="740">
        <f t="shared" si="248"/>
        <v>12</v>
      </c>
      <c r="AF409" s="747">
        <v>786</v>
      </c>
      <c r="AG409" s="747">
        <f t="shared" si="275"/>
        <v>9432</v>
      </c>
      <c r="AH409" s="747"/>
      <c r="AI409" s="747"/>
      <c r="AJ409" s="748">
        <f t="shared" si="270"/>
        <v>9432</v>
      </c>
    </row>
    <row r="410" spans="1:36" s="403" customFormat="1" ht="15.6" customHeight="1" x14ac:dyDescent="0.25">
      <c r="A410" s="966" t="s">
        <v>973</v>
      </c>
      <c r="B410" s="438" t="s">
        <v>505</v>
      </c>
      <c r="C410" s="576" t="s">
        <v>213</v>
      </c>
      <c r="D410" s="599">
        <v>6</v>
      </c>
      <c r="E410" s="466">
        <v>628.80000000000007</v>
      </c>
      <c r="F410" s="466">
        <f t="shared" si="271"/>
        <v>3772.8</v>
      </c>
      <c r="G410" s="466"/>
      <c r="H410" s="466"/>
      <c r="I410" s="587">
        <f t="shared" si="266"/>
        <v>3772.8</v>
      </c>
      <c r="J410" s="793"/>
      <c r="K410" s="799">
        <v>628.80000000000007</v>
      </c>
      <c r="L410" s="800">
        <f t="shared" si="272"/>
        <v>0</v>
      </c>
      <c r="M410" s="799"/>
      <c r="N410" s="800"/>
      <c r="O410" s="804">
        <f t="shared" si="267"/>
        <v>0</v>
      </c>
      <c r="P410" s="638">
        <f t="shared" si="249"/>
        <v>0</v>
      </c>
      <c r="Q410" s="512">
        <f t="shared" si="250"/>
        <v>0</v>
      </c>
      <c r="R410" s="637">
        <f t="shared" si="281"/>
        <v>0</v>
      </c>
      <c r="S410" s="638"/>
      <c r="T410" s="519">
        <v>628.80000000000007</v>
      </c>
      <c r="U410" s="519">
        <f t="shared" si="273"/>
        <v>0</v>
      </c>
      <c r="V410" s="519"/>
      <c r="W410" s="519"/>
      <c r="X410" s="670">
        <f t="shared" si="268"/>
        <v>0</v>
      </c>
      <c r="Y410" s="638"/>
      <c r="Z410" s="512">
        <v>628.80000000000007</v>
      </c>
      <c r="AA410" s="512">
        <f t="shared" si="274"/>
        <v>0</v>
      </c>
      <c r="AB410" s="512"/>
      <c r="AC410" s="512"/>
      <c r="AD410" s="668">
        <f t="shared" si="269"/>
        <v>0</v>
      </c>
      <c r="AE410" s="740">
        <f t="shared" si="248"/>
        <v>6</v>
      </c>
      <c r="AF410" s="747">
        <v>628.80000000000007</v>
      </c>
      <c r="AG410" s="747">
        <f t="shared" si="275"/>
        <v>3772.8</v>
      </c>
      <c r="AH410" s="747"/>
      <c r="AI410" s="747"/>
      <c r="AJ410" s="748">
        <f t="shared" si="270"/>
        <v>3772.8</v>
      </c>
    </row>
    <row r="411" spans="1:36" s="403" customFormat="1" ht="15.6" customHeight="1" x14ac:dyDescent="0.25">
      <c r="A411" s="966" t="s">
        <v>974</v>
      </c>
      <c r="B411" s="438" t="s">
        <v>506</v>
      </c>
      <c r="C411" s="576" t="s">
        <v>33</v>
      </c>
      <c r="D411" s="599">
        <v>0.05</v>
      </c>
      <c r="E411" s="466">
        <v>39300</v>
      </c>
      <c r="F411" s="466">
        <f t="shared" si="271"/>
        <v>1965</v>
      </c>
      <c r="G411" s="466"/>
      <c r="H411" s="466"/>
      <c r="I411" s="587">
        <f t="shared" si="266"/>
        <v>1965</v>
      </c>
      <c r="J411" s="793"/>
      <c r="K411" s="799">
        <v>39300</v>
      </c>
      <c r="L411" s="800">
        <f t="shared" si="272"/>
        <v>0</v>
      </c>
      <c r="M411" s="799"/>
      <c r="N411" s="800"/>
      <c r="O411" s="804">
        <f t="shared" si="267"/>
        <v>0</v>
      </c>
      <c r="P411" s="638">
        <f t="shared" si="249"/>
        <v>0</v>
      </c>
      <c r="Q411" s="512">
        <f t="shared" si="250"/>
        <v>0</v>
      </c>
      <c r="R411" s="637">
        <f t="shared" si="281"/>
        <v>0</v>
      </c>
      <c r="S411" s="638"/>
      <c r="T411" s="519">
        <v>39300</v>
      </c>
      <c r="U411" s="519">
        <f t="shared" si="273"/>
        <v>0</v>
      </c>
      <c r="V411" s="519"/>
      <c r="W411" s="519"/>
      <c r="X411" s="670">
        <f t="shared" si="268"/>
        <v>0</v>
      </c>
      <c r="Y411" s="638"/>
      <c r="Z411" s="512">
        <v>39300</v>
      </c>
      <c r="AA411" s="512">
        <f t="shared" si="274"/>
        <v>0</v>
      </c>
      <c r="AB411" s="512"/>
      <c r="AC411" s="512"/>
      <c r="AD411" s="668">
        <f t="shared" si="269"/>
        <v>0</v>
      </c>
      <c r="AE411" s="740">
        <f t="shared" si="248"/>
        <v>0.05</v>
      </c>
      <c r="AF411" s="747">
        <v>39300</v>
      </c>
      <c r="AG411" s="747">
        <f t="shared" si="275"/>
        <v>1965</v>
      </c>
      <c r="AH411" s="747"/>
      <c r="AI411" s="747"/>
      <c r="AJ411" s="748">
        <f t="shared" si="270"/>
        <v>1965</v>
      </c>
    </row>
    <row r="412" spans="1:36" s="403" customFormat="1" ht="26.45" customHeight="1" x14ac:dyDescent="0.25">
      <c r="A412" s="966" t="s">
        <v>975</v>
      </c>
      <c r="B412" s="438" t="s">
        <v>507</v>
      </c>
      <c r="C412" s="576" t="s">
        <v>33</v>
      </c>
      <c r="D412" s="599">
        <v>0.18</v>
      </c>
      <c r="E412" s="466">
        <v>7860</v>
      </c>
      <c r="F412" s="466">
        <f t="shared" si="271"/>
        <v>1414.8</v>
      </c>
      <c r="G412" s="466"/>
      <c r="H412" s="466"/>
      <c r="I412" s="587">
        <f t="shared" si="266"/>
        <v>1414.8</v>
      </c>
      <c r="J412" s="793"/>
      <c r="K412" s="799">
        <v>7860</v>
      </c>
      <c r="L412" s="800">
        <f t="shared" si="272"/>
        <v>0</v>
      </c>
      <c r="M412" s="799"/>
      <c r="N412" s="800"/>
      <c r="O412" s="804">
        <f t="shared" si="267"/>
        <v>0</v>
      </c>
      <c r="P412" s="638">
        <f t="shared" si="249"/>
        <v>0</v>
      </c>
      <c r="Q412" s="512">
        <f t="shared" si="250"/>
        <v>0</v>
      </c>
      <c r="R412" s="637">
        <f t="shared" si="281"/>
        <v>0</v>
      </c>
      <c r="S412" s="638"/>
      <c r="T412" s="519">
        <v>7860</v>
      </c>
      <c r="U412" s="519">
        <f t="shared" si="273"/>
        <v>0</v>
      </c>
      <c r="V412" s="519"/>
      <c r="W412" s="519"/>
      <c r="X412" s="670">
        <f t="shared" si="268"/>
        <v>0</v>
      </c>
      <c r="Y412" s="638"/>
      <c r="Z412" s="512">
        <v>7860</v>
      </c>
      <c r="AA412" s="512">
        <f t="shared" si="274"/>
        <v>0</v>
      </c>
      <c r="AB412" s="512"/>
      <c r="AC412" s="512"/>
      <c r="AD412" s="668">
        <f t="shared" si="269"/>
        <v>0</v>
      </c>
      <c r="AE412" s="740">
        <f t="shared" si="248"/>
        <v>0.18</v>
      </c>
      <c r="AF412" s="747">
        <v>7860</v>
      </c>
      <c r="AG412" s="747">
        <f t="shared" si="275"/>
        <v>1414.8</v>
      </c>
      <c r="AH412" s="747"/>
      <c r="AI412" s="747"/>
      <c r="AJ412" s="748">
        <f t="shared" si="270"/>
        <v>1414.8</v>
      </c>
    </row>
    <row r="413" spans="1:36" s="403" customFormat="1" ht="15.6" customHeight="1" x14ac:dyDescent="0.25">
      <c r="A413" s="966" t="s">
        <v>976</v>
      </c>
      <c r="B413" s="438" t="s">
        <v>358</v>
      </c>
      <c r="C413" s="576" t="s">
        <v>224</v>
      </c>
      <c r="D413" s="599">
        <v>1</v>
      </c>
      <c r="E413" s="466">
        <v>301300</v>
      </c>
      <c r="F413" s="466">
        <f t="shared" si="271"/>
        <v>301300</v>
      </c>
      <c r="G413" s="466"/>
      <c r="H413" s="466"/>
      <c r="I413" s="587">
        <f t="shared" si="266"/>
        <v>301300</v>
      </c>
      <c r="J413" s="793"/>
      <c r="K413" s="799">
        <v>301300</v>
      </c>
      <c r="L413" s="800">
        <f t="shared" si="272"/>
        <v>0</v>
      </c>
      <c r="M413" s="799"/>
      <c r="N413" s="800"/>
      <c r="O413" s="804">
        <f t="shared" si="267"/>
        <v>0</v>
      </c>
      <c r="P413" s="638">
        <f t="shared" si="249"/>
        <v>0</v>
      </c>
      <c r="Q413" s="512">
        <f t="shared" si="250"/>
        <v>0</v>
      </c>
      <c r="R413" s="637">
        <f t="shared" si="281"/>
        <v>0</v>
      </c>
      <c r="S413" s="638"/>
      <c r="T413" s="519">
        <v>301300</v>
      </c>
      <c r="U413" s="519">
        <f t="shared" si="273"/>
        <v>0</v>
      </c>
      <c r="V413" s="519"/>
      <c r="W413" s="519"/>
      <c r="X413" s="670">
        <f t="shared" si="268"/>
        <v>0</v>
      </c>
      <c r="Y413" s="638"/>
      <c r="Z413" s="512">
        <v>301300</v>
      </c>
      <c r="AA413" s="512">
        <f t="shared" si="274"/>
        <v>0</v>
      </c>
      <c r="AB413" s="512"/>
      <c r="AC413" s="512"/>
      <c r="AD413" s="668">
        <f t="shared" si="269"/>
        <v>0</v>
      </c>
      <c r="AE413" s="740">
        <f t="shared" si="248"/>
        <v>1</v>
      </c>
      <c r="AF413" s="747">
        <v>301300</v>
      </c>
      <c r="AG413" s="747">
        <f t="shared" si="275"/>
        <v>301300</v>
      </c>
      <c r="AH413" s="747"/>
      <c r="AI413" s="747"/>
      <c r="AJ413" s="748">
        <f t="shared" si="270"/>
        <v>301300</v>
      </c>
    </row>
    <row r="414" spans="1:36" s="404" customFormat="1" ht="17.45" customHeight="1" x14ac:dyDescent="0.25">
      <c r="A414" s="961" t="s">
        <v>508</v>
      </c>
      <c r="B414" s="695" t="s">
        <v>509</v>
      </c>
      <c r="C414" s="696"/>
      <c r="D414" s="700"/>
      <c r="E414" s="421"/>
      <c r="F414" s="421">
        <f>SUM(F415:F426)</f>
        <v>5003468.5259999996</v>
      </c>
      <c r="G414" s="421"/>
      <c r="H414" s="421">
        <f>SUM(H415:H426)</f>
        <v>6342125.3968000012</v>
      </c>
      <c r="I414" s="584">
        <f>SUM(I415:I426)</f>
        <v>11345593.922800003</v>
      </c>
      <c r="J414" s="825"/>
      <c r="K414" s="794"/>
      <c r="L414" s="803">
        <f>SUM(L415:L426)</f>
        <v>0</v>
      </c>
      <c r="M414" s="794"/>
      <c r="N414" s="803">
        <f>SUM(N415:N426)</f>
        <v>0</v>
      </c>
      <c r="O414" s="796">
        <f>SUM(O415:O426)</f>
        <v>0</v>
      </c>
      <c r="P414" s="638">
        <f t="shared" si="249"/>
        <v>0</v>
      </c>
      <c r="Q414" s="512">
        <f t="shared" si="250"/>
        <v>0</v>
      </c>
      <c r="R414" s="637">
        <f t="shared" si="281"/>
        <v>0</v>
      </c>
      <c r="S414" s="633"/>
      <c r="T414" s="518"/>
      <c r="U414" s="518">
        <f>SUM(U415:U426)</f>
        <v>0</v>
      </c>
      <c r="V414" s="518"/>
      <c r="W414" s="518">
        <f>SUM(W415:W426)</f>
        <v>0</v>
      </c>
      <c r="X414" s="669">
        <f>SUM(X415:X426)</f>
        <v>0</v>
      </c>
      <c r="Y414" s="633"/>
      <c r="Z414" s="513"/>
      <c r="AA414" s="513">
        <f>SUM(AA415:AA426)</f>
        <v>0</v>
      </c>
      <c r="AB414" s="513"/>
      <c r="AC414" s="513">
        <f>SUM(AC415:AC426)</f>
        <v>0</v>
      </c>
      <c r="AD414" s="667">
        <f>SUM(AD415:AD426)</f>
        <v>0</v>
      </c>
      <c r="AE414" s="740">
        <f t="shared" si="248"/>
        <v>0</v>
      </c>
      <c r="AF414" s="745"/>
      <c r="AG414" s="745">
        <f>SUM(AG415:AG426)</f>
        <v>5003468.5259999996</v>
      </c>
      <c r="AH414" s="745"/>
      <c r="AI414" s="745">
        <f>SUM(AI415:AI426)</f>
        <v>6342125.3968000012</v>
      </c>
      <c r="AJ414" s="746">
        <f>SUM(AJ415:AJ426)</f>
        <v>11345593.922800003</v>
      </c>
    </row>
    <row r="415" spans="1:36" s="403" customFormat="1" ht="17.45" customHeight="1" x14ac:dyDescent="0.25">
      <c r="A415" s="962" t="s">
        <v>839</v>
      </c>
      <c r="B415" s="433" t="s">
        <v>293</v>
      </c>
      <c r="C415" s="567" t="s">
        <v>213</v>
      </c>
      <c r="D415" s="591">
        <v>40</v>
      </c>
      <c r="E415" s="469">
        <v>1310</v>
      </c>
      <c r="F415" s="469">
        <f t="shared" ref="F415:F426" si="282">E415*D415</f>
        <v>52400</v>
      </c>
      <c r="G415" s="469">
        <v>619.45000000000005</v>
      </c>
      <c r="H415" s="469">
        <f t="shared" ref="H415:H425" si="283">G415*D415</f>
        <v>24778</v>
      </c>
      <c r="I415" s="590">
        <f t="shared" ref="I415:I426" si="284">H415+F415</f>
        <v>77178</v>
      </c>
      <c r="J415" s="815"/>
      <c r="K415" s="816">
        <v>1310</v>
      </c>
      <c r="L415" s="817">
        <f t="shared" ref="L415:L426" si="285">K415*J415</f>
        <v>0</v>
      </c>
      <c r="M415" s="816">
        <v>619.45000000000005</v>
      </c>
      <c r="N415" s="817">
        <f t="shared" ref="N415:N425" si="286">M415*J415</f>
        <v>0</v>
      </c>
      <c r="O415" s="810">
        <f t="shared" ref="O415:O426" si="287">N415+L415</f>
        <v>0</v>
      </c>
      <c r="P415" s="638">
        <f t="shared" si="249"/>
        <v>0</v>
      </c>
      <c r="Q415" s="512">
        <f t="shared" si="250"/>
        <v>0</v>
      </c>
      <c r="R415" s="637">
        <f t="shared" si="281"/>
        <v>0</v>
      </c>
      <c r="S415" s="647"/>
      <c r="T415" s="522">
        <v>1310</v>
      </c>
      <c r="U415" s="522">
        <f t="shared" ref="U415:U426" si="288">T415*S415</f>
        <v>0</v>
      </c>
      <c r="V415" s="522">
        <v>619.45000000000005</v>
      </c>
      <c r="W415" s="522">
        <f t="shared" ref="W415:W425" si="289">V415*S415</f>
        <v>0</v>
      </c>
      <c r="X415" s="671">
        <f t="shared" ref="X415:X426" si="290">W415+U415</f>
        <v>0</v>
      </c>
      <c r="Y415" s="647"/>
      <c r="Z415" s="523">
        <v>1310</v>
      </c>
      <c r="AA415" s="523">
        <f t="shared" ref="AA415:AA426" si="291">Z415*Y415</f>
        <v>0</v>
      </c>
      <c r="AB415" s="523">
        <v>619.45000000000005</v>
      </c>
      <c r="AC415" s="523">
        <f t="shared" ref="AC415:AC425" si="292">AB415*Y415</f>
        <v>0</v>
      </c>
      <c r="AD415" s="673">
        <f t="shared" ref="AD415:AD426" si="293">AC415+AA415</f>
        <v>0</v>
      </c>
      <c r="AE415" s="740">
        <f t="shared" si="248"/>
        <v>40</v>
      </c>
      <c r="AF415" s="753">
        <v>1310</v>
      </c>
      <c r="AG415" s="753">
        <f t="shared" ref="AG415:AG426" si="294">AF415*AE415</f>
        <v>52400</v>
      </c>
      <c r="AH415" s="753">
        <v>619.45000000000005</v>
      </c>
      <c r="AI415" s="753">
        <f t="shared" ref="AI415:AI425" si="295">AH415*AE415</f>
        <v>24778</v>
      </c>
      <c r="AJ415" s="750">
        <f t="shared" ref="AJ415:AJ426" si="296">AI415+AG415</f>
        <v>77178</v>
      </c>
    </row>
    <row r="416" spans="1:36" s="403" customFormat="1" ht="17.45" customHeight="1" x14ac:dyDescent="0.25">
      <c r="A416" s="962" t="s">
        <v>977</v>
      </c>
      <c r="B416" s="433" t="s">
        <v>272</v>
      </c>
      <c r="C416" s="567" t="s">
        <v>224</v>
      </c>
      <c r="D416" s="591">
        <v>1</v>
      </c>
      <c r="E416" s="469">
        <v>125495.90400000001</v>
      </c>
      <c r="F416" s="469">
        <f t="shared" si="282"/>
        <v>125495.90400000001</v>
      </c>
      <c r="G416" s="469">
        <v>181087.88880000004</v>
      </c>
      <c r="H416" s="469">
        <f t="shared" si="283"/>
        <v>181087.88880000004</v>
      </c>
      <c r="I416" s="590">
        <f t="shared" si="284"/>
        <v>306583.79280000005</v>
      </c>
      <c r="J416" s="815"/>
      <c r="K416" s="816">
        <v>125495.90400000001</v>
      </c>
      <c r="L416" s="817">
        <f t="shared" si="285"/>
        <v>0</v>
      </c>
      <c r="M416" s="816">
        <v>181087.88880000004</v>
      </c>
      <c r="N416" s="817">
        <f t="shared" si="286"/>
        <v>0</v>
      </c>
      <c r="O416" s="810">
        <f t="shared" si="287"/>
        <v>0</v>
      </c>
      <c r="P416" s="638">
        <f t="shared" si="249"/>
        <v>0</v>
      </c>
      <c r="Q416" s="512">
        <f t="shared" si="250"/>
        <v>0</v>
      </c>
      <c r="R416" s="637">
        <f t="shared" si="281"/>
        <v>0</v>
      </c>
      <c r="S416" s="647"/>
      <c r="T416" s="522">
        <v>125495.90400000001</v>
      </c>
      <c r="U416" s="522">
        <f t="shared" si="288"/>
        <v>0</v>
      </c>
      <c r="V416" s="522">
        <v>181087.88880000004</v>
      </c>
      <c r="W416" s="522">
        <f t="shared" si="289"/>
        <v>0</v>
      </c>
      <c r="X416" s="671">
        <f t="shared" si="290"/>
        <v>0</v>
      </c>
      <c r="Y416" s="647"/>
      <c r="Z416" s="523">
        <v>125495.90400000001</v>
      </c>
      <c r="AA416" s="523">
        <f t="shared" si="291"/>
        <v>0</v>
      </c>
      <c r="AB416" s="523">
        <v>181087.88880000004</v>
      </c>
      <c r="AC416" s="523">
        <f t="shared" si="292"/>
        <v>0</v>
      </c>
      <c r="AD416" s="673">
        <f t="shared" si="293"/>
        <v>0</v>
      </c>
      <c r="AE416" s="740">
        <f t="shared" si="248"/>
        <v>1</v>
      </c>
      <c r="AF416" s="753">
        <v>125495.90400000001</v>
      </c>
      <c r="AG416" s="753">
        <f t="shared" si="294"/>
        <v>125495.90400000001</v>
      </c>
      <c r="AH416" s="753">
        <v>181087.88880000004</v>
      </c>
      <c r="AI416" s="753">
        <f t="shared" si="295"/>
        <v>181087.88880000004</v>
      </c>
      <c r="AJ416" s="750">
        <f t="shared" si="296"/>
        <v>306583.79280000005</v>
      </c>
    </row>
    <row r="417" spans="1:37" s="403" customFormat="1" ht="17.45" customHeight="1" x14ac:dyDescent="0.25">
      <c r="A417" s="962" t="s">
        <v>978</v>
      </c>
      <c r="B417" s="433" t="s">
        <v>295</v>
      </c>
      <c r="C417" s="567" t="s">
        <v>224</v>
      </c>
      <c r="D417" s="591">
        <v>1</v>
      </c>
      <c r="E417" s="469">
        <v>52630.560000000005</v>
      </c>
      <c r="F417" s="469">
        <f t="shared" si="282"/>
        <v>52630.560000000005</v>
      </c>
      <c r="G417" s="469">
        <v>128976.12</v>
      </c>
      <c r="H417" s="469">
        <f t="shared" si="283"/>
        <v>128976.12</v>
      </c>
      <c r="I417" s="590">
        <f t="shared" si="284"/>
        <v>181606.68</v>
      </c>
      <c r="J417" s="815"/>
      <c r="K417" s="816">
        <v>52630.560000000005</v>
      </c>
      <c r="L417" s="817">
        <f t="shared" si="285"/>
        <v>0</v>
      </c>
      <c r="M417" s="816">
        <v>128976.12</v>
      </c>
      <c r="N417" s="817">
        <f t="shared" si="286"/>
        <v>0</v>
      </c>
      <c r="O417" s="810">
        <f t="shared" si="287"/>
        <v>0</v>
      </c>
      <c r="P417" s="638">
        <f t="shared" si="249"/>
        <v>0</v>
      </c>
      <c r="Q417" s="512">
        <f t="shared" si="250"/>
        <v>0</v>
      </c>
      <c r="R417" s="637">
        <f t="shared" si="281"/>
        <v>0</v>
      </c>
      <c r="S417" s="647"/>
      <c r="T417" s="522">
        <v>52630.560000000005</v>
      </c>
      <c r="U417" s="522">
        <f t="shared" si="288"/>
        <v>0</v>
      </c>
      <c r="V417" s="522">
        <v>128976.12</v>
      </c>
      <c r="W417" s="522">
        <f t="shared" si="289"/>
        <v>0</v>
      </c>
      <c r="X417" s="671">
        <f t="shared" si="290"/>
        <v>0</v>
      </c>
      <c r="Y417" s="647"/>
      <c r="Z417" s="523">
        <v>52630.560000000005</v>
      </c>
      <c r="AA417" s="523">
        <f t="shared" si="291"/>
        <v>0</v>
      </c>
      <c r="AB417" s="523">
        <v>128976.12</v>
      </c>
      <c r="AC417" s="523">
        <f t="shared" si="292"/>
        <v>0</v>
      </c>
      <c r="AD417" s="673">
        <f t="shared" si="293"/>
        <v>0</v>
      </c>
      <c r="AE417" s="740">
        <f t="shared" ref="AE417:AE480" si="297">D417-S417-Y417</f>
        <v>1</v>
      </c>
      <c r="AF417" s="753">
        <v>52630.560000000005</v>
      </c>
      <c r="AG417" s="753">
        <f t="shared" si="294"/>
        <v>52630.560000000005</v>
      </c>
      <c r="AH417" s="753">
        <v>128976.12</v>
      </c>
      <c r="AI417" s="753">
        <f t="shared" si="295"/>
        <v>128976.12</v>
      </c>
      <c r="AJ417" s="750">
        <f t="shared" si="296"/>
        <v>181606.68</v>
      </c>
    </row>
    <row r="418" spans="1:37" s="403" customFormat="1" ht="17.45" customHeight="1" x14ac:dyDescent="0.25">
      <c r="A418" s="962" t="s">
        <v>979</v>
      </c>
      <c r="B418" s="433" t="s">
        <v>296</v>
      </c>
      <c r="C418" s="567" t="s">
        <v>224</v>
      </c>
      <c r="D418" s="591">
        <v>2</v>
      </c>
      <c r="E418" s="469">
        <v>63240.381000000008</v>
      </c>
      <c r="F418" s="469">
        <f t="shared" si="282"/>
        <v>126480.76200000002</v>
      </c>
      <c r="G418" s="469">
        <v>93837.744000000006</v>
      </c>
      <c r="H418" s="469">
        <f t="shared" si="283"/>
        <v>187675.48800000001</v>
      </c>
      <c r="I418" s="590">
        <f t="shared" si="284"/>
        <v>314156.25</v>
      </c>
      <c r="J418" s="815"/>
      <c r="K418" s="816">
        <v>63240.381000000008</v>
      </c>
      <c r="L418" s="817">
        <f t="shared" si="285"/>
        <v>0</v>
      </c>
      <c r="M418" s="816">
        <v>93837.744000000006</v>
      </c>
      <c r="N418" s="817">
        <f t="shared" si="286"/>
        <v>0</v>
      </c>
      <c r="O418" s="810">
        <f t="shared" si="287"/>
        <v>0</v>
      </c>
      <c r="P418" s="638">
        <f t="shared" si="249"/>
        <v>0</v>
      </c>
      <c r="Q418" s="512">
        <f t="shared" si="250"/>
        <v>0</v>
      </c>
      <c r="R418" s="637">
        <f t="shared" si="281"/>
        <v>0</v>
      </c>
      <c r="S418" s="647"/>
      <c r="T418" s="522">
        <v>63240.381000000008</v>
      </c>
      <c r="U418" s="522">
        <f t="shared" si="288"/>
        <v>0</v>
      </c>
      <c r="V418" s="522">
        <v>93837.744000000006</v>
      </c>
      <c r="W418" s="522">
        <f t="shared" si="289"/>
        <v>0</v>
      </c>
      <c r="X418" s="671">
        <f t="shared" si="290"/>
        <v>0</v>
      </c>
      <c r="Y418" s="647"/>
      <c r="Z418" s="523">
        <v>63240.381000000008</v>
      </c>
      <c r="AA418" s="523">
        <f t="shared" si="291"/>
        <v>0</v>
      </c>
      <c r="AB418" s="523">
        <v>93837.744000000006</v>
      </c>
      <c r="AC418" s="523">
        <f t="shared" si="292"/>
        <v>0</v>
      </c>
      <c r="AD418" s="673">
        <f t="shared" si="293"/>
        <v>0</v>
      </c>
      <c r="AE418" s="740">
        <f t="shared" si="297"/>
        <v>2</v>
      </c>
      <c r="AF418" s="753">
        <v>63240.381000000008</v>
      </c>
      <c r="AG418" s="753">
        <f t="shared" si="294"/>
        <v>126480.76200000002</v>
      </c>
      <c r="AH418" s="753">
        <v>93837.744000000006</v>
      </c>
      <c r="AI418" s="753">
        <f t="shared" si="295"/>
        <v>187675.48800000001</v>
      </c>
      <c r="AJ418" s="750">
        <f t="shared" si="296"/>
        <v>314156.25</v>
      </c>
    </row>
    <row r="419" spans="1:37" s="403" customFormat="1" ht="25.5" customHeight="1" x14ac:dyDescent="0.25">
      <c r="A419" s="962" t="s">
        <v>980</v>
      </c>
      <c r="B419" s="433" t="s">
        <v>297</v>
      </c>
      <c r="C419" s="567" t="s">
        <v>31</v>
      </c>
      <c r="D419" s="591">
        <v>151</v>
      </c>
      <c r="E419" s="469">
        <v>1050.6026490066224</v>
      </c>
      <c r="F419" s="469">
        <f t="shared" si="282"/>
        <v>158640.99999999997</v>
      </c>
      <c r="G419" s="469">
        <v>1168.9496688741722</v>
      </c>
      <c r="H419" s="469">
        <f t="shared" si="283"/>
        <v>176511.4</v>
      </c>
      <c r="I419" s="590">
        <f t="shared" si="284"/>
        <v>335152.39999999997</v>
      </c>
      <c r="J419" s="815"/>
      <c r="K419" s="816">
        <v>1050.6026490066224</v>
      </c>
      <c r="L419" s="817">
        <f t="shared" si="285"/>
        <v>0</v>
      </c>
      <c r="M419" s="816">
        <v>1168.9496688741722</v>
      </c>
      <c r="N419" s="817">
        <f t="shared" si="286"/>
        <v>0</v>
      </c>
      <c r="O419" s="810">
        <f t="shared" si="287"/>
        <v>0</v>
      </c>
      <c r="P419" s="638">
        <f t="shared" ref="P419:P482" si="298">K419-T419</f>
        <v>0</v>
      </c>
      <c r="Q419" s="512">
        <f t="shared" ref="Q419:Q482" si="299">M419-V419</f>
        <v>0</v>
      </c>
      <c r="R419" s="637">
        <f t="shared" si="281"/>
        <v>0</v>
      </c>
      <c r="S419" s="647"/>
      <c r="T419" s="522">
        <v>1050.6026490066224</v>
      </c>
      <c r="U419" s="522">
        <f t="shared" si="288"/>
        <v>0</v>
      </c>
      <c r="V419" s="522">
        <v>1168.9496688741722</v>
      </c>
      <c r="W419" s="522">
        <f t="shared" si="289"/>
        <v>0</v>
      </c>
      <c r="X419" s="671">
        <f t="shared" si="290"/>
        <v>0</v>
      </c>
      <c r="Y419" s="647"/>
      <c r="Z419" s="523">
        <v>1050.6026490066224</v>
      </c>
      <c r="AA419" s="523">
        <f t="shared" si="291"/>
        <v>0</v>
      </c>
      <c r="AB419" s="523">
        <v>1168.9496688741722</v>
      </c>
      <c r="AC419" s="523">
        <f t="shared" si="292"/>
        <v>0</v>
      </c>
      <c r="AD419" s="673">
        <f t="shared" si="293"/>
        <v>0</v>
      </c>
      <c r="AE419" s="740">
        <f t="shared" si="297"/>
        <v>151</v>
      </c>
      <c r="AF419" s="753">
        <v>1050.6026490066224</v>
      </c>
      <c r="AG419" s="753">
        <f t="shared" si="294"/>
        <v>158640.99999999997</v>
      </c>
      <c r="AH419" s="753">
        <v>1168.9496688741722</v>
      </c>
      <c r="AI419" s="753">
        <f t="shared" si="295"/>
        <v>176511.4</v>
      </c>
      <c r="AJ419" s="750">
        <f t="shared" si="296"/>
        <v>335152.39999999997</v>
      </c>
    </row>
    <row r="420" spans="1:37" s="403" customFormat="1" ht="17.45" customHeight="1" x14ac:dyDescent="0.25">
      <c r="A420" s="962" t="s">
        <v>981</v>
      </c>
      <c r="B420" s="433" t="s">
        <v>276</v>
      </c>
      <c r="C420" s="567" t="s">
        <v>153</v>
      </c>
      <c r="D420" s="591">
        <v>1146</v>
      </c>
      <c r="E420" s="469">
        <v>2358</v>
      </c>
      <c r="F420" s="469">
        <f t="shared" si="282"/>
        <v>2702268</v>
      </c>
      <c r="G420" s="469">
        <v>2044.0242582897035</v>
      </c>
      <c r="H420" s="469">
        <f t="shared" si="283"/>
        <v>2342451.8000000003</v>
      </c>
      <c r="I420" s="590">
        <f t="shared" si="284"/>
        <v>5044719.8000000007</v>
      </c>
      <c r="J420" s="815"/>
      <c r="K420" s="816">
        <v>2358</v>
      </c>
      <c r="L420" s="817">
        <f t="shared" si="285"/>
        <v>0</v>
      </c>
      <c r="M420" s="816">
        <v>2044.0242582897035</v>
      </c>
      <c r="N420" s="817">
        <f t="shared" si="286"/>
        <v>0</v>
      </c>
      <c r="O420" s="810">
        <f t="shared" si="287"/>
        <v>0</v>
      </c>
      <c r="P420" s="638">
        <f t="shared" si="298"/>
        <v>0</v>
      </c>
      <c r="Q420" s="512">
        <f t="shared" si="299"/>
        <v>0</v>
      </c>
      <c r="R420" s="637">
        <f t="shared" si="281"/>
        <v>0</v>
      </c>
      <c r="S420" s="647"/>
      <c r="T420" s="522">
        <v>2358</v>
      </c>
      <c r="U420" s="522">
        <f t="shared" si="288"/>
        <v>0</v>
      </c>
      <c r="V420" s="522">
        <v>2044.0242582897035</v>
      </c>
      <c r="W420" s="522">
        <f t="shared" si="289"/>
        <v>0</v>
      </c>
      <c r="X420" s="671">
        <f t="shared" si="290"/>
        <v>0</v>
      </c>
      <c r="Y420" s="647"/>
      <c r="Z420" s="523">
        <v>2358</v>
      </c>
      <c r="AA420" s="523">
        <f t="shared" si="291"/>
        <v>0</v>
      </c>
      <c r="AB420" s="523">
        <v>2044.0242582897035</v>
      </c>
      <c r="AC420" s="523">
        <f t="shared" si="292"/>
        <v>0</v>
      </c>
      <c r="AD420" s="673">
        <f t="shared" si="293"/>
        <v>0</v>
      </c>
      <c r="AE420" s="740">
        <f t="shared" si="297"/>
        <v>1146</v>
      </c>
      <c r="AF420" s="753">
        <v>2358</v>
      </c>
      <c r="AG420" s="753">
        <f t="shared" si="294"/>
        <v>2702268</v>
      </c>
      <c r="AH420" s="753">
        <v>2044.0242582897035</v>
      </c>
      <c r="AI420" s="753">
        <f t="shared" si="295"/>
        <v>2342451.8000000003</v>
      </c>
      <c r="AJ420" s="750">
        <f t="shared" si="296"/>
        <v>5044719.8000000007</v>
      </c>
    </row>
    <row r="421" spans="1:37" s="403" customFormat="1" ht="26.25" customHeight="1" x14ac:dyDescent="0.25">
      <c r="A421" s="962" t="s">
        <v>982</v>
      </c>
      <c r="B421" s="433" t="s">
        <v>302</v>
      </c>
      <c r="C421" s="567" t="s">
        <v>224</v>
      </c>
      <c r="D421" s="591">
        <v>5</v>
      </c>
      <c r="E421" s="469">
        <v>61132.46</v>
      </c>
      <c r="F421" s="469">
        <f t="shared" si="282"/>
        <v>305662.3</v>
      </c>
      <c r="G421" s="469">
        <v>362404.12000000005</v>
      </c>
      <c r="H421" s="469">
        <f t="shared" si="283"/>
        <v>1812020.6000000003</v>
      </c>
      <c r="I421" s="590">
        <f t="shared" si="284"/>
        <v>2117682.9000000004</v>
      </c>
      <c r="J421" s="815"/>
      <c r="K421" s="816">
        <v>61132.46</v>
      </c>
      <c r="L421" s="817">
        <f t="shared" si="285"/>
        <v>0</v>
      </c>
      <c r="M421" s="816">
        <v>362404.12000000005</v>
      </c>
      <c r="N421" s="817">
        <f t="shared" si="286"/>
        <v>0</v>
      </c>
      <c r="O421" s="810">
        <f t="shared" si="287"/>
        <v>0</v>
      </c>
      <c r="P421" s="638">
        <f t="shared" si="298"/>
        <v>0</v>
      </c>
      <c r="Q421" s="512">
        <f t="shared" si="299"/>
        <v>0</v>
      </c>
      <c r="R421" s="637">
        <f t="shared" si="281"/>
        <v>0</v>
      </c>
      <c r="S421" s="647"/>
      <c r="T421" s="522">
        <v>61132.46</v>
      </c>
      <c r="U421" s="522">
        <f t="shared" si="288"/>
        <v>0</v>
      </c>
      <c r="V421" s="522">
        <v>362404.12000000005</v>
      </c>
      <c r="W421" s="522">
        <f t="shared" si="289"/>
        <v>0</v>
      </c>
      <c r="X421" s="671">
        <f t="shared" si="290"/>
        <v>0</v>
      </c>
      <c r="Y421" s="647"/>
      <c r="Z421" s="523">
        <v>61132.46</v>
      </c>
      <c r="AA421" s="523">
        <f t="shared" si="291"/>
        <v>0</v>
      </c>
      <c r="AB421" s="523">
        <v>362404.12000000005</v>
      </c>
      <c r="AC421" s="523">
        <f t="shared" si="292"/>
        <v>0</v>
      </c>
      <c r="AD421" s="673">
        <f t="shared" si="293"/>
        <v>0</v>
      </c>
      <c r="AE421" s="740">
        <f t="shared" si="297"/>
        <v>5</v>
      </c>
      <c r="AF421" s="753">
        <v>61132.46</v>
      </c>
      <c r="AG421" s="753">
        <f t="shared" si="294"/>
        <v>305662.3</v>
      </c>
      <c r="AH421" s="753">
        <v>362404.12000000005</v>
      </c>
      <c r="AI421" s="753">
        <f t="shared" si="295"/>
        <v>1812020.6000000003</v>
      </c>
      <c r="AJ421" s="750">
        <f t="shared" si="296"/>
        <v>2117682.9000000004</v>
      </c>
    </row>
    <row r="422" spans="1:37" s="403" customFormat="1" ht="24" customHeight="1" x14ac:dyDescent="0.25">
      <c r="A422" s="962" t="s">
        <v>983</v>
      </c>
      <c r="B422" s="433" t="s">
        <v>303</v>
      </c>
      <c r="C422" s="567" t="s">
        <v>224</v>
      </c>
      <c r="D422" s="591">
        <v>16</v>
      </c>
      <c r="E422" s="469">
        <v>18340</v>
      </c>
      <c r="F422" s="469">
        <f t="shared" si="282"/>
        <v>293440</v>
      </c>
      <c r="G422" s="469">
        <v>50744.931250000001</v>
      </c>
      <c r="H422" s="469">
        <f t="shared" si="283"/>
        <v>811918.9</v>
      </c>
      <c r="I422" s="590">
        <f t="shared" si="284"/>
        <v>1105358.8999999999</v>
      </c>
      <c r="J422" s="815"/>
      <c r="K422" s="816">
        <v>18340</v>
      </c>
      <c r="L422" s="817">
        <f t="shared" si="285"/>
        <v>0</v>
      </c>
      <c r="M422" s="816">
        <v>50744.931250000001</v>
      </c>
      <c r="N422" s="817">
        <f t="shared" si="286"/>
        <v>0</v>
      </c>
      <c r="O422" s="810">
        <f t="shared" si="287"/>
        <v>0</v>
      </c>
      <c r="P422" s="638">
        <f t="shared" si="298"/>
        <v>0</v>
      </c>
      <c r="Q422" s="512">
        <f t="shared" si="299"/>
        <v>0</v>
      </c>
      <c r="R422" s="637">
        <f t="shared" si="281"/>
        <v>0</v>
      </c>
      <c r="S422" s="647"/>
      <c r="T422" s="522">
        <v>18340</v>
      </c>
      <c r="U422" s="522">
        <f t="shared" si="288"/>
        <v>0</v>
      </c>
      <c r="V422" s="522">
        <v>50744.931250000001</v>
      </c>
      <c r="W422" s="522">
        <f t="shared" si="289"/>
        <v>0</v>
      </c>
      <c r="X422" s="671">
        <f t="shared" si="290"/>
        <v>0</v>
      </c>
      <c r="Y422" s="647"/>
      <c r="Z422" s="523">
        <v>18340</v>
      </c>
      <c r="AA422" s="523">
        <f t="shared" si="291"/>
        <v>0</v>
      </c>
      <c r="AB422" s="523">
        <v>50744.931250000001</v>
      </c>
      <c r="AC422" s="523">
        <f t="shared" si="292"/>
        <v>0</v>
      </c>
      <c r="AD422" s="673">
        <f t="shared" si="293"/>
        <v>0</v>
      </c>
      <c r="AE422" s="740">
        <f t="shared" si="297"/>
        <v>16</v>
      </c>
      <c r="AF422" s="753">
        <v>18340</v>
      </c>
      <c r="AG422" s="753">
        <f t="shared" si="294"/>
        <v>293440</v>
      </c>
      <c r="AH422" s="753">
        <v>50744.931250000001</v>
      </c>
      <c r="AI422" s="753">
        <f t="shared" si="295"/>
        <v>811918.9</v>
      </c>
      <c r="AJ422" s="750">
        <f t="shared" si="296"/>
        <v>1105358.8999999999</v>
      </c>
    </row>
    <row r="423" spans="1:37" s="403" customFormat="1" ht="17.45" customHeight="1" x14ac:dyDescent="0.25">
      <c r="A423" s="962" t="s">
        <v>984</v>
      </c>
      <c r="B423" s="433" t="s">
        <v>304</v>
      </c>
      <c r="C423" s="567" t="s">
        <v>213</v>
      </c>
      <c r="D423" s="591">
        <v>348</v>
      </c>
      <c r="E423" s="469">
        <v>635</v>
      </c>
      <c r="F423" s="469">
        <f t="shared" si="282"/>
        <v>220980</v>
      </c>
      <c r="G423" s="469">
        <v>889</v>
      </c>
      <c r="H423" s="469">
        <f t="shared" si="283"/>
        <v>309372</v>
      </c>
      <c r="I423" s="590">
        <f t="shared" si="284"/>
        <v>530352</v>
      </c>
      <c r="J423" s="815"/>
      <c r="K423" s="816">
        <v>635</v>
      </c>
      <c r="L423" s="817">
        <f t="shared" si="285"/>
        <v>0</v>
      </c>
      <c r="M423" s="816">
        <v>889</v>
      </c>
      <c r="N423" s="817">
        <f t="shared" si="286"/>
        <v>0</v>
      </c>
      <c r="O423" s="810">
        <f t="shared" si="287"/>
        <v>0</v>
      </c>
      <c r="P423" s="638">
        <f t="shared" si="298"/>
        <v>0</v>
      </c>
      <c r="Q423" s="512">
        <f t="shared" si="299"/>
        <v>0</v>
      </c>
      <c r="R423" s="637">
        <f t="shared" si="281"/>
        <v>0</v>
      </c>
      <c r="S423" s="647"/>
      <c r="T423" s="522">
        <v>635</v>
      </c>
      <c r="U423" s="522">
        <f t="shared" si="288"/>
        <v>0</v>
      </c>
      <c r="V423" s="522">
        <v>889</v>
      </c>
      <c r="W423" s="522">
        <f t="shared" si="289"/>
        <v>0</v>
      </c>
      <c r="X423" s="671">
        <f t="shared" si="290"/>
        <v>0</v>
      </c>
      <c r="Y423" s="647"/>
      <c r="Z423" s="523">
        <v>635</v>
      </c>
      <c r="AA423" s="523">
        <f t="shared" si="291"/>
        <v>0</v>
      </c>
      <c r="AB423" s="523">
        <v>889</v>
      </c>
      <c r="AC423" s="523">
        <f t="shared" si="292"/>
        <v>0</v>
      </c>
      <c r="AD423" s="673">
        <f t="shared" si="293"/>
        <v>0</v>
      </c>
      <c r="AE423" s="740">
        <f t="shared" si="297"/>
        <v>348</v>
      </c>
      <c r="AF423" s="753">
        <v>635</v>
      </c>
      <c r="AG423" s="753">
        <f t="shared" si="294"/>
        <v>220980</v>
      </c>
      <c r="AH423" s="753">
        <v>889</v>
      </c>
      <c r="AI423" s="753">
        <f t="shared" si="295"/>
        <v>309372</v>
      </c>
      <c r="AJ423" s="750">
        <f t="shared" si="296"/>
        <v>530352</v>
      </c>
    </row>
    <row r="424" spans="1:37" s="403" customFormat="1" ht="17.45" customHeight="1" x14ac:dyDescent="0.25">
      <c r="A424" s="962" t="s">
        <v>985</v>
      </c>
      <c r="B424" s="433" t="s">
        <v>305</v>
      </c>
      <c r="C424" s="567" t="s">
        <v>213</v>
      </c>
      <c r="D424" s="591">
        <v>133</v>
      </c>
      <c r="E424" s="469">
        <v>1310</v>
      </c>
      <c r="F424" s="469">
        <f t="shared" si="282"/>
        <v>174230</v>
      </c>
      <c r="G424" s="469">
        <v>1477.7774436090226</v>
      </c>
      <c r="H424" s="469">
        <f t="shared" si="283"/>
        <v>196544.4</v>
      </c>
      <c r="I424" s="590">
        <f t="shared" si="284"/>
        <v>370774.4</v>
      </c>
      <c r="J424" s="815"/>
      <c r="K424" s="816">
        <v>1310</v>
      </c>
      <c r="L424" s="817">
        <f t="shared" si="285"/>
        <v>0</v>
      </c>
      <c r="M424" s="816">
        <v>1477.7774436090226</v>
      </c>
      <c r="N424" s="817">
        <f t="shared" si="286"/>
        <v>0</v>
      </c>
      <c r="O424" s="810">
        <f t="shared" si="287"/>
        <v>0</v>
      </c>
      <c r="P424" s="638">
        <f t="shared" si="298"/>
        <v>0</v>
      </c>
      <c r="Q424" s="512">
        <f t="shared" si="299"/>
        <v>0</v>
      </c>
      <c r="R424" s="637">
        <f t="shared" si="281"/>
        <v>0</v>
      </c>
      <c r="S424" s="647"/>
      <c r="T424" s="522">
        <v>1310</v>
      </c>
      <c r="U424" s="522">
        <f t="shared" si="288"/>
        <v>0</v>
      </c>
      <c r="V424" s="522">
        <v>1477.7774436090226</v>
      </c>
      <c r="W424" s="522">
        <f t="shared" si="289"/>
        <v>0</v>
      </c>
      <c r="X424" s="671">
        <f t="shared" si="290"/>
        <v>0</v>
      </c>
      <c r="Y424" s="647"/>
      <c r="Z424" s="523">
        <v>1310</v>
      </c>
      <c r="AA424" s="523">
        <f t="shared" si="291"/>
        <v>0</v>
      </c>
      <c r="AB424" s="523">
        <v>1477.7774436090226</v>
      </c>
      <c r="AC424" s="523">
        <f t="shared" si="292"/>
        <v>0</v>
      </c>
      <c r="AD424" s="673">
        <f t="shared" si="293"/>
        <v>0</v>
      </c>
      <c r="AE424" s="740">
        <f t="shared" si="297"/>
        <v>133</v>
      </c>
      <c r="AF424" s="753">
        <v>1310</v>
      </c>
      <c r="AG424" s="753">
        <f t="shared" si="294"/>
        <v>174230</v>
      </c>
      <c r="AH424" s="753">
        <v>1477.7774436090226</v>
      </c>
      <c r="AI424" s="753">
        <f t="shared" si="295"/>
        <v>196544.4</v>
      </c>
      <c r="AJ424" s="750">
        <f t="shared" si="296"/>
        <v>370774.4</v>
      </c>
    </row>
    <row r="425" spans="1:37" s="403" customFormat="1" ht="17.45" customHeight="1" x14ac:dyDescent="0.25">
      <c r="A425" s="962" t="s">
        <v>986</v>
      </c>
      <c r="B425" s="433" t="s">
        <v>306</v>
      </c>
      <c r="C425" s="567" t="s">
        <v>31</v>
      </c>
      <c r="D425" s="591">
        <v>16</v>
      </c>
      <c r="E425" s="469">
        <v>3275</v>
      </c>
      <c r="F425" s="469">
        <f t="shared" si="282"/>
        <v>52400</v>
      </c>
      <c r="G425" s="469">
        <v>10674.300000000001</v>
      </c>
      <c r="H425" s="469">
        <f t="shared" si="283"/>
        <v>170788.80000000002</v>
      </c>
      <c r="I425" s="590">
        <f t="shared" si="284"/>
        <v>223188.80000000002</v>
      </c>
      <c r="J425" s="815"/>
      <c r="K425" s="816">
        <v>3275</v>
      </c>
      <c r="L425" s="817">
        <f t="shared" si="285"/>
        <v>0</v>
      </c>
      <c r="M425" s="816">
        <v>10674.300000000001</v>
      </c>
      <c r="N425" s="817">
        <f t="shared" si="286"/>
        <v>0</v>
      </c>
      <c r="O425" s="810">
        <f t="shared" si="287"/>
        <v>0</v>
      </c>
      <c r="P425" s="638">
        <f t="shared" si="298"/>
        <v>0</v>
      </c>
      <c r="Q425" s="512">
        <f t="shared" si="299"/>
        <v>0</v>
      </c>
      <c r="R425" s="637">
        <f t="shared" si="281"/>
        <v>0</v>
      </c>
      <c r="S425" s="647"/>
      <c r="T425" s="522">
        <v>3275</v>
      </c>
      <c r="U425" s="522">
        <f t="shared" si="288"/>
        <v>0</v>
      </c>
      <c r="V425" s="522">
        <v>10674.300000000001</v>
      </c>
      <c r="W425" s="522">
        <f t="shared" si="289"/>
        <v>0</v>
      </c>
      <c r="X425" s="671">
        <f t="shared" si="290"/>
        <v>0</v>
      </c>
      <c r="Y425" s="647"/>
      <c r="Z425" s="523">
        <v>3275</v>
      </c>
      <c r="AA425" s="523">
        <f t="shared" si="291"/>
        <v>0</v>
      </c>
      <c r="AB425" s="523">
        <v>10674.300000000001</v>
      </c>
      <c r="AC425" s="523">
        <f t="shared" si="292"/>
        <v>0</v>
      </c>
      <c r="AD425" s="673">
        <f t="shared" si="293"/>
        <v>0</v>
      </c>
      <c r="AE425" s="740">
        <f t="shared" si="297"/>
        <v>16</v>
      </c>
      <c r="AF425" s="753">
        <v>3275</v>
      </c>
      <c r="AG425" s="753">
        <f t="shared" si="294"/>
        <v>52400</v>
      </c>
      <c r="AH425" s="753">
        <v>10674.300000000001</v>
      </c>
      <c r="AI425" s="753">
        <f t="shared" si="295"/>
        <v>170788.80000000002</v>
      </c>
      <c r="AJ425" s="750">
        <f t="shared" si="296"/>
        <v>223188.80000000002</v>
      </c>
    </row>
    <row r="426" spans="1:37" s="403" customFormat="1" ht="17.45" customHeight="1" x14ac:dyDescent="0.25">
      <c r="A426" s="962" t="s">
        <v>987</v>
      </c>
      <c r="B426" s="433" t="s">
        <v>286</v>
      </c>
      <c r="C426" s="567" t="s">
        <v>224</v>
      </c>
      <c r="D426" s="591">
        <v>1</v>
      </c>
      <c r="E426" s="469">
        <v>738840</v>
      </c>
      <c r="F426" s="469">
        <f t="shared" si="282"/>
        <v>738840</v>
      </c>
      <c r="G426" s="469"/>
      <c r="H426" s="469"/>
      <c r="I426" s="590">
        <f t="shared" si="284"/>
        <v>738840</v>
      </c>
      <c r="J426" s="815"/>
      <c r="K426" s="816">
        <v>738840</v>
      </c>
      <c r="L426" s="817">
        <f t="shared" si="285"/>
        <v>0</v>
      </c>
      <c r="M426" s="816"/>
      <c r="N426" s="817"/>
      <c r="O426" s="810">
        <f t="shared" si="287"/>
        <v>0</v>
      </c>
      <c r="P426" s="638">
        <f t="shared" si="298"/>
        <v>0</v>
      </c>
      <c r="Q426" s="512">
        <f t="shared" si="299"/>
        <v>0</v>
      </c>
      <c r="R426" s="637">
        <f t="shared" si="281"/>
        <v>0</v>
      </c>
      <c r="S426" s="647"/>
      <c r="T426" s="522">
        <v>738840</v>
      </c>
      <c r="U426" s="522">
        <f t="shared" si="288"/>
        <v>0</v>
      </c>
      <c r="V426" s="522"/>
      <c r="W426" s="522"/>
      <c r="X426" s="671">
        <f t="shared" si="290"/>
        <v>0</v>
      </c>
      <c r="Y426" s="647"/>
      <c r="Z426" s="523">
        <v>738840</v>
      </c>
      <c r="AA426" s="523">
        <f t="shared" si="291"/>
        <v>0</v>
      </c>
      <c r="AB426" s="523"/>
      <c r="AC426" s="523"/>
      <c r="AD426" s="673">
        <f t="shared" si="293"/>
        <v>0</v>
      </c>
      <c r="AE426" s="740">
        <f t="shared" si="297"/>
        <v>1</v>
      </c>
      <c r="AF426" s="753">
        <v>738840</v>
      </c>
      <c r="AG426" s="753">
        <f t="shared" si="294"/>
        <v>738840</v>
      </c>
      <c r="AH426" s="753"/>
      <c r="AI426" s="753"/>
      <c r="AJ426" s="750">
        <f t="shared" si="296"/>
        <v>738840</v>
      </c>
    </row>
    <row r="427" spans="1:37" s="242" customFormat="1" ht="17.45" customHeight="1" x14ac:dyDescent="0.25">
      <c r="A427" s="961" t="s">
        <v>511</v>
      </c>
      <c r="B427" s="695" t="s">
        <v>512</v>
      </c>
      <c r="C427" s="696"/>
      <c r="D427" s="697"/>
      <c r="E427" s="464"/>
      <c r="F427" s="464">
        <f>SUM(F428:F465)</f>
        <v>4059849.4719999996</v>
      </c>
      <c r="G427" s="464"/>
      <c r="H427" s="464">
        <f>SUM(H428:H465)</f>
        <v>11732552.540000001</v>
      </c>
      <c r="I427" s="588">
        <f>SUM(I428:I465)</f>
        <v>15792402.012</v>
      </c>
      <c r="J427" s="825"/>
      <c r="K427" s="794"/>
      <c r="L427" s="795">
        <f>SUM(L428:L465)</f>
        <v>154056</v>
      </c>
      <c r="M427" s="794"/>
      <c r="N427" s="795">
        <f>SUM(N428:N465)</f>
        <v>954300.6</v>
      </c>
      <c r="O427" s="805">
        <f>SUM(O428:O465)</f>
        <v>1108356.5999999999</v>
      </c>
      <c r="P427" s="639"/>
      <c r="Q427" s="455"/>
      <c r="R427" s="607"/>
      <c r="S427" s="633"/>
      <c r="T427" s="513"/>
      <c r="U427" s="513">
        <f>SUM(U428:U465)</f>
        <v>154056</v>
      </c>
      <c r="V427" s="513"/>
      <c r="W427" s="513">
        <f>SUM(W428:W465)</f>
        <v>954298</v>
      </c>
      <c r="X427" s="667">
        <f>SUM(X428:X465)</f>
        <v>1108354</v>
      </c>
      <c r="Y427" s="633"/>
      <c r="Z427" s="513"/>
      <c r="AA427" s="513">
        <f>SUM(AA428:AA465)</f>
        <v>294750</v>
      </c>
      <c r="AB427" s="513"/>
      <c r="AC427" s="513">
        <f>SUM(AC428:AC465)</f>
        <v>682300</v>
      </c>
      <c r="AD427" s="667">
        <f>SUM(AD428:AD465)</f>
        <v>977050</v>
      </c>
      <c r="AE427" s="740">
        <f t="shared" si="297"/>
        <v>0</v>
      </c>
      <c r="AF427" s="741"/>
      <c r="AG427" s="741">
        <f>SUM(AG428:AG465)</f>
        <v>3611283.4719999996</v>
      </c>
      <c r="AH427" s="741"/>
      <c r="AI427" s="741">
        <f>SUM(AI428:AI465)</f>
        <v>10095641.940000003</v>
      </c>
      <c r="AJ427" s="742">
        <f>SUM(AJ428:AJ465)</f>
        <v>13706925.412</v>
      </c>
      <c r="AK427" s="404"/>
    </row>
    <row r="428" spans="1:37" ht="17.45" customHeight="1" x14ac:dyDescent="0.25">
      <c r="A428" s="962" t="s">
        <v>988</v>
      </c>
      <c r="B428" s="438" t="s">
        <v>393</v>
      </c>
      <c r="C428" s="571" t="s">
        <v>31</v>
      </c>
      <c r="D428" s="596">
        <v>19</v>
      </c>
      <c r="E428" s="466">
        <v>6288</v>
      </c>
      <c r="F428" s="466">
        <f t="shared" ref="F428:F463" si="300">E428*D428</f>
        <v>119472</v>
      </c>
      <c r="G428" s="466">
        <v>39720</v>
      </c>
      <c r="H428" s="466">
        <f t="shared" ref="H428:H459" si="301">G428*D428</f>
        <v>754680</v>
      </c>
      <c r="I428" s="587">
        <f t="shared" ref="I428:I465" si="302">H428+F428</f>
        <v>874152</v>
      </c>
      <c r="J428" s="828">
        <v>17</v>
      </c>
      <c r="K428" s="799">
        <v>6288</v>
      </c>
      <c r="L428" s="800">
        <f t="shared" ref="L428:L463" si="303">K428*J428</f>
        <v>106896</v>
      </c>
      <c r="M428" s="799">
        <v>39720</v>
      </c>
      <c r="N428" s="800">
        <f t="shared" ref="N428:N459" si="304">M428*J428</f>
        <v>675240</v>
      </c>
      <c r="O428" s="804">
        <f t="shared" ref="O428:O465" si="305">N428+L428</f>
        <v>782136</v>
      </c>
      <c r="P428" s="638">
        <f t="shared" si="298"/>
        <v>0</v>
      </c>
      <c r="Q428" s="512">
        <f t="shared" si="299"/>
        <v>0</v>
      </c>
      <c r="R428" s="637">
        <f t="shared" si="281"/>
        <v>0</v>
      </c>
      <c r="S428" s="649">
        <v>17</v>
      </c>
      <c r="T428" s="512">
        <v>6288</v>
      </c>
      <c r="U428" s="512">
        <f t="shared" ref="U428:U463" si="306">T428*S428</f>
        <v>106896</v>
      </c>
      <c r="V428" s="512">
        <v>39720</v>
      </c>
      <c r="W428" s="512">
        <f t="shared" ref="W428:W459" si="307">V428*S428</f>
        <v>675240</v>
      </c>
      <c r="X428" s="668">
        <f t="shared" ref="X428:X465" si="308">W428+U428</f>
        <v>782136</v>
      </c>
      <c r="Y428" s="649"/>
      <c r="Z428" s="512">
        <v>6288</v>
      </c>
      <c r="AA428" s="512">
        <f t="shared" ref="AA428:AA463" si="309">Z428*Y428</f>
        <v>0</v>
      </c>
      <c r="AB428" s="512">
        <v>39720</v>
      </c>
      <c r="AC428" s="512">
        <f t="shared" ref="AC428:AC459" si="310">AB428*Y428</f>
        <v>0</v>
      </c>
      <c r="AD428" s="668">
        <f t="shared" ref="AD428:AD465" si="311">AC428+AA428</f>
        <v>0</v>
      </c>
      <c r="AE428" s="740">
        <f t="shared" si="297"/>
        <v>2</v>
      </c>
      <c r="AF428" s="743">
        <v>6288</v>
      </c>
      <c r="AG428" s="743">
        <f t="shared" ref="AG428:AG463" si="312">AF428*AE428</f>
        <v>12576</v>
      </c>
      <c r="AH428" s="743">
        <v>39720</v>
      </c>
      <c r="AI428" s="743">
        <f t="shared" ref="AI428:AI459" si="313">AH428*AE428</f>
        <v>79440</v>
      </c>
      <c r="AJ428" s="744">
        <f t="shared" ref="AJ428:AJ465" si="314">AI428+AG428</f>
        <v>92016</v>
      </c>
    </row>
    <row r="429" spans="1:37" ht="17.45" customHeight="1" x14ac:dyDescent="0.25">
      <c r="A429" s="962" t="s">
        <v>989</v>
      </c>
      <c r="B429" s="438" t="s">
        <v>513</v>
      </c>
      <c r="C429" s="571" t="s">
        <v>31</v>
      </c>
      <c r="D429" s="596">
        <v>65</v>
      </c>
      <c r="E429" s="466">
        <v>3144</v>
      </c>
      <c r="F429" s="466">
        <f t="shared" si="300"/>
        <v>204360</v>
      </c>
      <c r="G429" s="466">
        <v>11432.2</v>
      </c>
      <c r="H429" s="466">
        <f t="shared" si="301"/>
        <v>743093</v>
      </c>
      <c r="I429" s="587">
        <f t="shared" si="302"/>
        <v>947453</v>
      </c>
      <c r="J429" s="828">
        <v>11</v>
      </c>
      <c r="K429" s="799">
        <v>3144</v>
      </c>
      <c r="L429" s="800">
        <f t="shared" si="303"/>
        <v>34584</v>
      </c>
      <c r="M429" s="799">
        <v>11432.2</v>
      </c>
      <c r="N429" s="800">
        <f t="shared" si="304"/>
        <v>125754.20000000001</v>
      </c>
      <c r="O429" s="804">
        <f t="shared" si="305"/>
        <v>160338.20000000001</v>
      </c>
      <c r="P429" s="638">
        <f t="shared" si="298"/>
        <v>0</v>
      </c>
      <c r="Q429" s="512">
        <f t="shared" si="299"/>
        <v>0.2000000000007276</v>
      </c>
      <c r="R429" s="637">
        <f t="shared" si="281"/>
        <v>0</v>
      </c>
      <c r="S429" s="649">
        <v>11</v>
      </c>
      <c r="T429" s="512">
        <v>3144</v>
      </c>
      <c r="U429" s="512">
        <f t="shared" si="306"/>
        <v>34584</v>
      </c>
      <c r="V429" s="512">
        <v>11432</v>
      </c>
      <c r="W429" s="512">
        <f t="shared" si="307"/>
        <v>125752</v>
      </c>
      <c r="X429" s="668">
        <f t="shared" si="308"/>
        <v>160336</v>
      </c>
      <c r="Y429" s="649">
        <v>50</v>
      </c>
      <c r="Z429" s="512">
        <v>3144</v>
      </c>
      <c r="AA429" s="512">
        <f t="shared" si="309"/>
        <v>157200</v>
      </c>
      <c r="AB429" s="512">
        <v>11432</v>
      </c>
      <c r="AC429" s="512">
        <f t="shared" si="310"/>
        <v>571600</v>
      </c>
      <c r="AD429" s="668">
        <f t="shared" si="311"/>
        <v>728800</v>
      </c>
      <c r="AE429" s="740">
        <f t="shared" si="297"/>
        <v>4</v>
      </c>
      <c r="AF429" s="743">
        <v>3144</v>
      </c>
      <c r="AG429" s="743">
        <f t="shared" si="312"/>
        <v>12576</v>
      </c>
      <c r="AH429" s="743">
        <v>11432.2</v>
      </c>
      <c r="AI429" s="743">
        <f t="shared" si="313"/>
        <v>45728.800000000003</v>
      </c>
      <c r="AJ429" s="744">
        <f t="shared" si="314"/>
        <v>58304.800000000003</v>
      </c>
    </row>
    <row r="430" spans="1:37" s="403" customFormat="1" ht="22.5" customHeight="1" x14ac:dyDescent="0.25">
      <c r="A430" s="962" t="s">
        <v>990</v>
      </c>
      <c r="B430" s="438" t="s">
        <v>514</v>
      </c>
      <c r="C430" s="571" t="s">
        <v>31</v>
      </c>
      <c r="D430" s="596">
        <v>1</v>
      </c>
      <c r="E430" s="466">
        <v>6288</v>
      </c>
      <c r="F430" s="466">
        <f t="shared" si="300"/>
        <v>6288</v>
      </c>
      <c r="G430" s="466">
        <v>48332.700000000004</v>
      </c>
      <c r="H430" s="466">
        <f t="shared" si="301"/>
        <v>48332.700000000004</v>
      </c>
      <c r="I430" s="587">
        <f t="shared" si="302"/>
        <v>54620.700000000004</v>
      </c>
      <c r="J430" s="828"/>
      <c r="K430" s="799">
        <v>6288</v>
      </c>
      <c r="L430" s="800">
        <f t="shared" si="303"/>
        <v>0</v>
      </c>
      <c r="M430" s="799">
        <v>48332.700000000004</v>
      </c>
      <c r="N430" s="800">
        <f t="shared" si="304"/>
        <v>0</v>
      </c>
      <c r="O430" s="804">
        <f t="shared" si="305"/>
        <v>0</v>
      </c>
      <c r="P430" s="638">
        <f t="shared" si="298"/>
        <v>0</v>
      </c>
      <c r="Q430" s="512">
        <f t="shared" si="299"/>
        <v>0</v>
      </c>
      <c r="R430" s="637">
        <f t="shared" si="281"/>
        <v>0</v>
      </c>
      <c r="S430" s="649"/>
      <c r="T430" s="519">
        <v>6288</v>
      </c>
      <c r="U430" s="519">
        <f t="shared" si="306"/>
        <v>0</v>
      </c>
      <c r="V430" s="519">
        <v>48332.700000000004</v>
      </c>
      <c r="W430" s="519">
        <f t="shared" si="307"/>
        <v>0</v>
      </c>
      <c r="X430" s="670">
        <f t="shared" si="308"/>
        <v>0</v>
      </c>
      <c r="Y430" s="649"/>
      <c r="Z430" s="512">
        <v>6288</v>
      </c>
      <c r="AA430" s="512">
        <f t="shared" si="309"/>
        <v>0</v>
      </c>
      <c r="AB430" s="512">
        <v>48332.700000000004</v>
      </c>
      <c r="AC430" s="512">
        <f t="shared" si="310"/>
        <v>0</v>
      </c>
      <c r="AD430" s="668">
        <f t="shared" si="311"/>
        <v>0</v>
      </c>
      <c r="AE430" s="740">
        <f t="shared" si="297"/>
        <v>1</v>
      </c>
      <c r="AF430" s="747">
        <v>6288</v>
      </c>
      <c r="AG430" s="747">
        <f t="shared" si="312"/>
        <v>6288</v>
      </c>
      <c r="AH430" s="747">
        <v>48332.700000000004</v>
      </c>
      <c r="AI430" s="747">
        <f t="shared" si="313"/>
        <v>48332.700000000004</v>
      </c>
      <c r="AJ430" s="748">
        <f t="shared" si="314"/>
        <v>54620.700000000004</v>
      </c>
    </row>
    <row r="431" spans="1:37" s="403" customFormat="1" ht="22.5" customHeight="1" x14ac:dyDescent="0.25">
      <c r="A431" s="962" t="s">
        <v>991</v>
      </c>
      <c r="B431" s="438" t="s">
        <v>515</v>
      </c>
      <c r="C431" s="571" t="s">
        <v>31</v>
      </c>
      <c r="D431" s="596">
        <v>1</v>
      </c>
      <c r="E431" s="466">
        <v>6288</v>
      </c>
      <c r="F431" s="466">
        <f t="shared" si="300"/>
        <v>6288</v>
      </c>
      <c r="G431" s="466">
        <v>51976.6</v>
      </c>
      <c r="H431" s="466">
        <f t="shared" si="301"/>
        <v>51976.6</v>
      </c>
      <c r="I431" s="587">
        <f t="shared" si="302"/>
        <v>58264.6</v>
      </c>
      <c r="J431" s="828"/>
      <c r="K431" s="799">
        <v>6288</v>
      </c>
      <c r="L431" s="800">
        <f t="shared" si="303"/>
        <v>0</v>
      </c>
      <c r="M431" s="799">
        <v>51976.6</v>
      </c>
      <c r="N431" s="800">
        <f t="shared" si="304"/>
        <v>0</v>
      </c>
      <c r="O431" s="804">
        <f t="shared" si="305"/>
        <v>0</v>
      </c>
      <c r="P431" s="638">
        <f t="shared" si="298"/>
        <v>0</v>
      </c>
      <c r="Q431" s="512">
        <f t="shared" si="299"/>
        <v>0</v>
      </c>
      <c r="R431" s="637">
        <f t="shared" si="281"/>
        <v>0</v>
      </c>
      <c r="S431" s="649"/>
      <c r="T431" s="519">
        <v>6288</v>
      </c>
      <c r="U431" s="519">
        <f t="shared" si="306"/>
        <v>0</v>
      </c>
      <c r="V431" s="519">
        <v>51976.6</v>
      </c>
      <c r="W431" s="519">
        <f t="shared" si="307"/>
        <v>0</v>
      </c>
      <c r="X431" s="670">
        <f t="shared" si="308"/>
        <v>0</v>
      </c>
      <c r="Y431" s="649"/>
      <c r="Z431" s="512">
        <v>6288</v>
      </c>
      <c r="AA431" s="512">
        <f t="shared" si="309"/>
        <v>0</v>
      </c>
      <c r="AB431" s="512">
        <v>51976.6</v>
      </c>
      <c r="AC431" s="512">
        <f t="shared" si="310"/>
        <v>0</v>
      </c>
      <c r="AD431" s="668">
        <f t="shared" si="311"/>
        <v>0</v>
      </c>
      <c r="AE431" s="740">
        <f t="shared" si="297"/>
        <v>1</v>
      </c>
      <c r="AF431" s="747">
        <v>6288</v>
      </c>
      <c r="AG431" s="747">
        <f t="shared" si="312"/>
        <v>6288</v>
      </c>
      <c r="AH431" s="747">
        <v>51976.6</v>
      </c>
      <c r="AI431" s="747">
        <f t="shared" si="313"/>
        <v>51976.6</v>
      </c>
      <c r="AJ431" s="748">
        <f t="shared" si="314"/>
        <v>58264.6</v>
      </c>
    </row>
    <row r="432" spans="1:37" s="403" customFormat="1" ht="22.5" customHeight="1" x14ac:dyDescent="0.25">
      <c r="A432" s="962" t="s">
        <v>992</v>
      </c>
      <c r="B432" s="438" t="s">
        <v>515</v>
      </c>
      <c r="C432" s="571" t="s">
        <v>31</v>
      </c>
      <c r="D432" s="596">
        <v>1</v>
      </c>
      <c r="E432" s="466">
        <v>6288</v>
      </c>
      <c r="F432" s="466">
        <f t="shared" si="300"/>
        <v>6288</v>
      </c>
      <c r="G432" s="466">
        <v>51976.6</v>
      </c>
      <c r="H432" s="466">
        <f t="shared" si="301"/>
        <v>51976.6</v>
      </c>
      <c r="I432" s="587">
        <f t="shared" si="302"/>
        <v>58264.6</v>
      </c>
      <c r="J432" s="828"/>
      <c r="K432" s="799">
        <v>6288</v>
      </c>
      <c r="L432" s="800">
        <f t="shared" si="303"/>
        <v>0</v>
      </c>
      <c r="M432" s="799">
        <v>51976.6</v>
      </c>
      <c r="N432" s="800">
        <f t="shared" si="304"/>
        <v>0</v>
      </c>
      <c r="O432" s="804">
        <f t="shared" si="305"/>
        <v>0</v>
      </c>
      <c r="P432" s="638">
        <f t="shared" si="298"/>
        <v>0</v>
      </c>
      <c r="Q432" s="512">
        <f t="shared" si="299"/>
        <v>0</v>
      </c>
      <c r="R432" s="637">
        <f t="shared" si="281"/>
        <v>0</v>
      </c>
      <c r="S432" s="649"/>
      <c r="T432" s="519">
        <v>6288</v>
      </c>
      <c r="U432" s="519">
        <f t="shared" si="306"/>
        <v>0</v>
      </c>
      <c r="V432" s="519">
        <v>51976.6</v>
      </c>
      <c r="W432" s="519">
        <f t="shared" si="307"/>
        <v>0</v>
      </c>
      <c r="X432" s="670">
        <f t="shared" si="308"/>
        <v>0</v>
      </c>
      <c r="Y432" s="649"/>
      <c r="Z432" s="512">
        <v>6288</v>
      </c>
      <c r="AA432" s="512">
        <f t="shared" si="309"/>
        <v>0</v>
      </c>
      <c r="AB432" s="512">
        <v>51976.6</v>
      </c>
      <c r="AC432" s="512">
        <f t="shared" si="310"/>
        <v>0</v>
      </c>
      <c r="AD432" s="668">
        <f t="shared" si="311"/>
        <v>0</v>
      </c>
      <c r="AE432" s="740">
        <f t="shared" si="297"/>
        <v>1</v>
      </c>
      <c r="AF432" s="747">
        <v>6288</v>
      </c>
      <c r="AG432" s="747">
        <f t="shared" si="312"/>
        <v>6288</v>
      </c>
      <c r="AH432" s="747">
        <v>51976.6</v>
      </c>
      <c r="AI432" s="747">
        <f t="shared" si="313"/>
        <v>51976.6</v>
      </c>
      <c r="AJ432" s="748">
        <f t="shared" si="314"/>
        <v>58264.6</v>
      </c>
    </row>
    <row r="433" spans="1:36" s="403" customFormat="1" ht="17.45" customHeight="1" x14ac:dyDescent="0.25">
      <c r="A433" s="962" t="s">
        <v>993</v>
      </c>
      <c r="B433" s="438" t="s">
        <v>516</v>
      </c>
      <c r="C433" s="571" t="s">
        <v>31</v>
      </c>
      <c r="D433" s="596">
        <v>2</v>
      </c>
      <c r="E433" s="466">
        <v>6288</v>
      </c>
      <c r="F433" s="466">
        <f t="shared" si="300"/>
        <v>12576</v>
      </c>
      <c r="G433" s="466">
        <v>76653.2</v>
      </c>
      <c r="H433" s="466">
        <f t="shared" si="301"/>
        <v>153306.4</v>
      </c>
      <c r="I433" s="587">
        <f t="shared" si="302"/>
        <v>165882.4</v>
      </c>
      <c r="J433" s="828">
        <v>2</v>
      </c>
      <c r="K433" s="799">
        <v>6288</v>
      </c>
      <c r="L433" s="800">
        <f t="shared" si="303"/>
        <v>12576</v>
      </c>
      <c r="M433" s="799">
        <v>76653.2</v>
      </c>
      <c r="N433" s="800">
        <f t="shared" si="304"/>
        <v>153306.4</v>
      </c>
      <c r="O433" s="804">
        <f t="shared" si="305"/>
        <v>165882.4</v>
      </c>
      <c r="P433" s="638">
        <f t="shared" si="298"/>
        <v>0</v>
      </c>
      <c r="Q433" s="512">
        <f t="shared" si="299"/>
        <v>0.19999999999708962</v>
      </c>
      <c r="R433" s="637">
        <f t="shared" si="281"/>
        <v>0</v>
      </c>
      <c r="S433" s="649">
        <v>2</v>
      </c>
      <c r="T433" s="512">
        <v>6288</v>
      </c>
      <c r="U433" s="512">
        <f t="shared" si="306"/>
        <v>12576</v>
      </c>
      <c r="V433" s="512">
        <v>76653</v>
      </c>
      <c r="W433" s="512">
        <f t="shared" si="307"/>
        <v>153306</v>
      </c>
      <c r="X433" s="668">
        <f t="shared" si="308"/>
        <v>165882</v>
      </c>
      <c r="Y433" s="649"/>
      <c r="Z433" s="512">
        <v>6288</v>
      </c>
      <c r="AA433" s="512">
        <f t="shared" si="309"/>
        <v>0</v>
      </c>
      <c r="AB433" s="512">
        <v>76653</v>
      </c>
      <c r="AC433" s="512">
        <f t="shared" si="310"/>
        <v>0</v>
      </c>
      <c r="AD433" s="668">
        <f t="shared" si="311"/>
        <v>0</v>
      </c>
      <c r="AE433" s="740">
        <f t="shared" si="297"/>
        <v>0</v>
      </c>
      <c r="AF433" s="743">
        <v>6288</v>
      </c>
      <c r="AG433" s="743">
        <f t="shared" si="312"/>
        <v>0</v>
      </c>
      <c r="AH433" s="743">
        <v>76653.2</v>
      </c>
      <c r="AI433" s="743">
        <f t="shared" si="313"/>
        <v>0</v>
      </c>
      <c r="AJ433" s="744">
        <f t="shared" si="314"/>
        <v>0</v>
      </c>
    </row>
    <row r="434" spans="1:36" s="403" customFormat="1" ht="17.45" customHeight="1" x14ac:dyDescent="0.25">
      <c r="A434" s="962" t="s">
        <v>994</v>
      </c>
      <c r="B434" s="438" t="s">
        <v>517</v>
      </c>
      <c r="C434" s="571" t="s">
        <v>31</v>
      </c>
      <c r="D434" s="596">
        <v>1</v>
      </c>
      <c r="E434" s="466">
        <v>6288</v>
      </c>
      <c r="F434" s="466">
        <f t="shared" si="300"/>
        <v>6288</v>
      </c>
      <c r="G434" s="466">
        <v>73866</v>
      </c>
      <c r="H434" s="466">
        <f t="shared" si="301"/>
        <v>73866</v>
      </c>
      <c r="I434" s="587">
        <f t="shared" si="302"/>
        <v>80154</v>
      </c>
      <c r="J434" s="828"/>
      <c r="K434" s="799">
        <v>6288</v>
      </c>
      <c r="L434" s="800">
        <f t="shared" si="303"/>
        <v>0</v>
      </c>
      <c r="M434" s="799">
        <v>73866</v>
      </c>
      <c r="N434" s="800">
        <f t="shared" si="304"/>
        <v>0</v>
      </c>
      <c r="O434" s="804">
        <f t="shared" si="305"/>
        <v>0</v>
      </c>
      <c r="P434" s="638">
        <f t="shared" si="298"/>
        <v>0</v>
      </c>
      <c r="Q434" s="512">
        <f t="shared" si="299"/>
        <v>0</v>
      </c>
      <c r="R434" s="637">
        <f t="shared" si="281"/>
        <v>0</v>
      </c>
      <c r="S434" s="649"/>
      <c r="T434" s="519">
        <v>6288</v>
      </c>
      <c r="U434" s="519">
        <f t="shared" si="306"/>
        <v>0</v>
      </c>
      <c r="V434" s="519">
        <v>73866</v>
      </c>
      <c r="W434" s="519">
        <f t="shared" si="307"/>
        <v>0</v>
      </c>
      <c r="X434" s="670">
        <f t="shared" si="308"/>
        <v>0</v>
      </c>
      <c r="Y434" s="649"/>
      <c r="Z434" s="512">
        <v>6288</v>
      </c>
      <c r="AA434" s="512">
        <f t="shared" si="309"/>
        <v>0</v>
      </c>
      <c r="AB434" s="512">
        <v>73866</v>
      </c>
      <c r="AC434" s="512">
        <f t="shared" si="310"/>
        <v>0</v>
      </c>
      <c r="AD434" s="668">
        <f t="shared" si="311"/>
        <v>0</v>
      </c>
      <c r="AE434" s="740">
        <f t="shared" si="297"/>
        <v>1</v>
      </c>
      <c r="AF434" s="747">
        <v>6288</v>
      </c>
      <c r="AG434" s="747">
        <f t="shared" si="312"/>
        <v>6288</v>
      </c>
      <c r="AH434" s="747">
        <v>73866</v>
      </c>
      <c r="AI434" s="747">
        <f t="shared" si="313"/>
        <v>73866</v>
      </c>
      <c r="AJ434" s="748">
        <f t="shared" si="314"/>
        <v>80154</v>
      </c>
    </row>
    <row r="435" spans="1:36" s="403" customFormat="1" ht="24" customHeight="1" x14ac:dyDescent="0.25">
      <c r="A435" s="962" t="s">
        <v>995</v>
      </c>
      <c r="B435" s="438" t="s">
        <v>518</v>
      </c>
      <c r="C435" s="571" t="s">
        <v>31</v>
      </c>
      <c r="D435" s="596">
        <v>1</v>
      </c>
      <c r="E435" s="466">
        <v>6288</v>
      </c>
      <c r="F435" s="466">
        <f t="shared" si="300"/>
        <v>6288</v>
      </c>
      <c r="G435" s="466">
        <v>55684.200000000004</v>
      </c>
      <c r="H435" s="466">
        <f t="shared" si="301"/>
        <v>55684.200000000004</v>
      </c>
      <c r="I435" s="587">
        <f t="shared" si="302"/>
        <v>61972.200000000004</v>
      </c>
      <c r="J435" s="828"/>
      <c r="K435" s="799">
        <v>6288</v>
      </c>
      <c r="L435" s="800">
        <f t="shared" si="303"/>
        <v>0</v>
      </c>
      <c r="M435" s="799">
        <v>55684.200000000004</v>
      </c>
      <c r="N435" s="800">
        <f t="shared" si="304"/>
        <v>0</v>
      </c>
      <c r="O435" s="804">
        <f t="shared" si="305"/>
        <v>0</v>
      </c>
      <c r="P435" s="638">
        <f t="shared" si="298"/>
        <v>0</v>
      </c>
      <c r="Q435" s="512">
        <f t="shared" si="299"/>
        <v>0</v>
      </c>
      <c r="R435" s="637">
        <f t="shared" si="281"/>
        <v>0</v>
      </c>
      <c r="S435" s="649"/>
      <c r="T435" s="519">
        <v>6288</v>
      </c>
      <c r="U435" s="519">
        <f t="shared" si="306"/>
        <v>0</v>
      </c>
      <c r="V435" s="519">
        <v>55684.200000000004</v>
      </c>
      <c r="W435" s="519">
        <f t="shared" si="307"/>
        <v>0</v>
      </c>
      <c r="X435" s="670">
        <f t="shared" si="308"/>
        <v>0</v>
      </c>
      <c r="Y435" s="649"/>
      <c r="Z435" s="512">
        <v>6288</v>
      </c>
      <c r="AA435" s="512">
        <f t="shared" si="309"/>
        <v>0</v>
      </c>
      <c r="AB435" s="512">
        <v>55684.200000000004</v>
      </c>
      <c r="AC435" s="512">
        <f t="shared" si="310"/>
        <v>0</v>
      </c>
      <c r="AD435" s="668">
        <f t="shared" si="311"/>
        <v>0</v>
      </c>
      <c r="AE435" s="740">
        <f t="shared" si="297"/>
        <v>1</v>
      </c>
      <c r="AF435" s="747">
        <v>6288</v>
      </c>
      <c r="AG435" s="747">
        <f t="shared" si="312"/>
        <v>6288</v>
      </c>
      <c r="AH435" s="747">
        <v>55684.200000000004</v>
      </c>
      <c r="AI435" s="747">
        <f t="shared" si="313"/>
        <v>55684.200000000004</v>
      </c>
      <c r="AJ435" s="748">
        <f t="shared" si="314"/>
        <v>61972.200000000004</v>
      </c>
    </row>
    <row r="436" spans="1:36" s="403" customFormat="1" ht="17.45" customHeight="1" x14ac:dyDescent="0.25">
      <c r="A436" s="962" t="s">
        <v>996</v>
      </c>
      <c r="B436" s="438" t="s">
        <v>519</v>
      </c>
      <c r="C436" s="571" t="s">
        <v>31</v>
      </c>
      <c r="D436" s="596">
        <v>32</v>
      </c>
      <c r="E436" s="466">
        <v>2615</v>
      </c>
      <c r="F436" s="466">
        <f t="shared" si="300"/>
        <v>83680</v>
      </c>
      <c r="G436" s="466">
        <v>5902</v>
      </c>
      <c r="H436" s="466">
        <f t="shared" si="301"/>
        <v>188864</v>
      </c>
      <c r="I436" s="587">
        <f t="shared" si="302"/>
        <v>272544</v>
      </c>
      <c r="J436" s="828"/>
      <c r="K436" s="799">
        <v>2615</v>
      </c>
      <c r="L436" s="800">
        <f t="shared" si="303"/>
        <v>0</v>
      </c>
      <c r="M436" s="799">
        <v>5902</v>
      </c>
      <c r="N436" s="800">
        <f t="shared" si="304"/>
        <v>0</v>
      </c>
      <c r="O436" s="804">
        <f t="shared" si="305"/>
        <v>0</v>
      </c>
      <c r="P436" s="638">
        <f t="shared" si="298"/>
        <v>0</v>
      </c>
      <c r="Q436" s="512">
        <f t="shared" si="299"/>
        <v>0</v>
      </c>
      <c r="R436" s="637">
        <f t="shared" si="281"/>
        <v>0</v>
      </c>
      <c r="S436" s="649"/>
      <c r="T436" s="519">
        <v>2615</v>
      </c>
      <c r="U436" s="519">
        <f t="shared" si="306"/>
        <v>0</v>
      </c>
      <c r="V436" s="519">
        <v>5902</v>
      </c>
      <c r="W436" s="519">
        <f t="shared" si="307"/>
        <v>0</v>
      </c>
      <c r="X436" s="670">
        <f t="shared" si="308"/>
        <v>0</v>
      </c>
      <c r="Y436" s="649"/>
      <c r="Z436" s="512">
        <v>2615</v>
      </c>
      <c r="AA436" s="512">
        <f t="shared" si="309"/>
        <v>0</v>
      </c>
      <c r="AB436" s="512">
        <v>5902</v>
      </c>
      <c r="AC436" s="512">
        <f t="shared" si="310"/>
        <v>0</v>
      </c>
      <c r="AD436" s="668">
        <f t="shared" si="311"/>
        <v>0</v>
      </c>
      <c r="AE436" s="740">
        <f t="shared" si="297"/>
        <v>32</v>
      </c>
      <c r="AF436" s="747">
        <v>2615</v>
      </c>
      <c r="AG436" s="747">
        <f t="shared" si="312"/>
        <v>83680</v>
      </c>
      <c r="AH436" s="747">
        <v>5902</v>
      </c>
      <c r="AI436" s="747">
        <f t="shared" si="313"/>
        <v>188864</v>
      </c>
      <c r="AJ436" s="748">
        <f t="shared" si="314"/>
        <v>272544</v>
      </c>
    </row>
    <row r="437" spans="1:36" s="403" customFormat="1" ht="17.45" customHeight="1" x14ac:dyDescent="0.25">
      <c r="A437" s="962" t="s">
        <v>997</v>
      </c>
      <c r="B437" s="438" t="s">
        <v>520</v>
      </c>
      <c r="C437" s="571" t="s">
        <v>32</v>
      </c>
      <c r="D437" s="596">
        <v>100</v>
      </c>
      <c r="E437" s="466">
        <v>354</v>
      </c>
      <c r="F437" s="466">
        <f t="shared" si="300"/>
        <v>35400</v>
      </c>
      <c r="G437" s="466">
        <v>9430.2000000000007</v>
      </c>
      <c r="H437" s="466">
        <f t="shared" si="301"/>
        <v>943020.00000000012</v>
      </c>
      <c r="I437" s="587">
        <f t="shared" si="302"/>
        <v>978420.00000000012</v>
      </c>
      <c r="J437" s="828"/>
      <c r="K437" s="799">
        <v>354</v>
      </c>
      <c r="L437" s="800">
        <f t="shared" si="303"/>
        <v>0</v>
      </c>
      <c r="M437" s="799">
        <v>9430.2000000000007</v>
      </c>
      <c r="N437" s="800">
        <f t="shared" si="304"/>
        <v>0</v>
      </c>
      <c r="O437" s="804">
        <f t="shared" si="305"/>
        <v>0</v>
      </c>
      <c r="P437" s="638">
        <f t="shared" si="298"/>
        <v>0</v>
      </c>
      <c r="Q437" s="512">
        <f t="shared" si="299"/>
        <v>0</v>
      </c>
      <c r="R437" s="637">
        <f t="shared" si="281"/>
        <v>0</v>
      </c>
      <c r="S437" s="649"/>
      <c r="T437" s="519">
        <v>354</v>
      </c>
      <c r="U437" s="519">
        <f t="shared" si="306"/>
        <v>0</v>
      </c>
      <c r="V437" s="519">
        <v>9430.2000000000007</v>
      </c>
      <c r="W437" s="519">
        <f t="shared" si="307"/>
        <v>0</v>
      </c>
      <c r="X437" s="670">
        <f t="shared" si="308"/>
        <v>0</v>
      </c>
      <c r="Y437" s="649"/>
      <c r="Z437" s="512">
        <v>354</v>
      </c>
      <c r="AA437" s="512">
        <f t="shared" si="309"/>
        <v>0</v>
      </c>
      <c r="AB437" s="512">
        <v>9430.2000000000007</v>
      </c>
      <c r="AC437" s="512">
        <f t="shared" si="310"/>
        <v>0</v>
      </c>
      <c r="AD437" s="668">
        <f t="shared" si="311"/>
        <v>0</v>
      </c>
      <c r="AE437" s="740">
        <f t="shared" si="297"/>
        <v>100</v>
      </c>
      <c r="AF437" s="747">
        <v>354</v>
      </c>
      <c r="AG437" s="747">
        <f t="shared" si="312"/>
        <v>35400</v>
      </c>
      <c r="AH437" s="747">
        <v>9430.2000000000007</v>
      </c>
      <c r="AI437" s="747">
        <f t="shared" si="313"/>
        <v>943020.00000000012</v>
      </c>
      <c r="AJ437" s="748">
        <f t="shared" si="314"/>
        <v>978420.00000000012</v>
      </c>
    </row>
    <row r="438" spans="1:36" s="403" customFormat="1" ht="17.45" customHeight="1" x14ac:dyDescent="0.25">
      <c r="A438" s="962" t="s">
        <v>998</v>
      </c>
      <c r="B438" s="438" t="s">
        <v>521</v>
      </c>
      <c r="C438" s="571" t="s">
        <v>32</v>
      </c>
      <c r="D438" s="596">
        <v>610</v>
      </c>
      <c r="E438" s="466">
        <v>244</v>
      </c>
      <c r="F438" s="466">
        <f t="shared" si="300"/>
        <v>148840</v>
      </c>
      <c r="G438" s="466">
        <v>3762.2000000000003</v>
      </c>
      <c r="H438" s="466">
        <f t="shared" si="301"/>
        <v>2294942</v>
      </c>
      <c r="I438" s="587">
        <f t="shared" si="302"/>
        <v>2443782</v>
      </c>
      <c r="J438" s="828"/>
      <c r="K438" s="799">
        <v>244</v>
      </c>
      <c r="L438" s="800">
        <f t="shared" si="303"/>
        <v>0</v>
      </c>
      <c r="M438" s="799">
        <v>3762.2000000000003</v>
      </c>
      <c r="N438" s="800">
        <f t="shared" si="304"/>
        <v>0</v>
      </c>
      <c r="O438" s="804">
        <f t="shared" si="305"/>
        <v>0</v>
      </c>
      <c r="P438" s="638">
        <f t="shared" si="298"/>
        <v>0</v>
      </c>
      <c r="Q438" s="512">
        <f t="shared" si="299"/>
        <v>0</v>
      </c>
      <c r="R438" s="637">
        <f t="shared" si="281"/>
        <v>0</v>
      </c>
      <c r="S438" s="649"/>
      <c r="T438" s="519">
        <v>244</v>
      </c>
      <c r="U438" s="519">
        <f t="shared" si="306"/>
        <v>0</v>
      </c>
      <c r="V438" s="519">
        <v>3762.2000000000003</v>
      </c>
      <c r="W438" s="519">
        <f t="shared" si="307"/>
        <v>0</v>
      </c>
      <c r="X438" s="670">
        <f t="shared" si="308"/>
        <v>0</v>
      </c>
      <c r="Y438" s="649"/>
      <c r="Z438" s="512">
        <v>244</v>
      </c>
      <c r="AA438" s="512">
        <f t="shared" si="309"/>
        <v>0</v>
      </c>
      <c r="AB438" s="512">
        <v>3762.2000000000003</v>
      </c>
      <c r="AC438" s="512">
        <f t="shared" si="310"/>
        <v>0</v>
      </c>
      <c r="AD438" s="668">
        <f t="shared" si="311"/>
        <v>0</v>
      </c>
      <c r="AE438" s="740">
        <f t="shared" si="297"/>
        <v>610</v>
      </c>
      <c r="AF438" s="747">
        <v>244</v>
      </c>
      <c r="AG438" s="747">
        <f t="shared" si="312"/>
        <v>148840</v>
      </c>
      <c r="AH438" s="747">
        <v>3762.2000000000003</v>
      </c>
      <c r="AI438" s="747">
        <f t="shared" si="313"/>
        <v>2294942</v>
      </c>
      <c r="AJ438" s="748">
        <f t="shared" si="314"/>
        <v>2443782</v>
      </c>
    </row>
    <row r="439" spans="1:36" s="403" customFormat="1" ht="17.45" customHeight="1" x14ac:dyDescent="0.25">
      <c r="A439" s="962" t="s">
        <v>999</v>
      </c>
      <c r="B439" s="438" t="s">
        <v>522</v>
      </c>
      <c r="C439" s="571" t="s">
        <v>32</v>
      </c>
      <c r="D439" s="596">
        <v>260</v>
      </c>
      <c r="E439" s="466">
        <v>186.02</v>
      </c>
      <c r="F439" s="466">
        <f t="shared" si="300"/>
        <v>48365.200000000004</v>
      </c>
      <c r="G439" s="466">
        <v>1500</v>
      </c>
      <c r="H439" s="466">
        <f t="shared" si="301"/>
        <v>390000</v>
      </c>
      <c r="I439" s="587">
        <f t="shared" si="302"/>
        <v>438365.2</v>
      </c>
      <c r="J439" s="828"/>
      <c r="K439" s="799">
        <v>186.02</v>
      </c>
      <c r="L439" s="800">
        <f t="shared" si="303"/>
        <v>0</v>
      </c>
      <c r="M439" s="799">
        <v>1500</v>
      </c>
      <c r="N439" s="800">
        <f t="shared" si="304"/>
        <v>0</v>
      </c>
      <c r="O439" s="804">
        <f t="shared" si="305"/>
        <v>0</v>
      </c>
      <c r="P439" s="638">
        <f t="shared" si="298"/>
        <v>0</v>
      </c>
      <c r="Q439" s="512">
        <f t="shared" si="299"/>
        <v>0</v>
      </c>
      <c r="R439" s="637">
        <f t="shared" si="281"/>
        <v>0</v>
      </c>
      <c r="S439" s="649"/>
      <c r="T439" s="519">
        <v>186.02</v>
      </c>
      <c r="U439" s="519">
        <f t="shared" si="306"/>
        <v>0</v>
      </c>
      <c r="V439" s="519">
        <v>1500</v>
      </c>
      <c r="W439" s="519">
        <f t="shared" si="307"/>
        <v>0</v>
      </c>
      <c r="X439" s="670">
        <f t="shared" si="308"/>
        <v>0</v>
      </c>
      <c r="Y439" s="649"/>
      <c r="Z439" s="512">
        <v>186.02</v>
      </c>
      <c r="AA439" s="512">
        <f t="shared" si="309"/>
        <v>0</v>
      </c>
      <c r="AB439" s="512">
        <v>1500</v>
      </c>
      <c r="AC439" s="512">
        <f t="shared" si="310"/>
        <v>0</v>
      </c>
      <c r="AD439" s="668">
        <f t="shared" si="311"/>
        <v>0</v>
      </c>
      <c r="AE439" s="740">
        <f t="shared" si="297"/>
        <v>260</v>
      </c>
      <c r="AF439" s="747">
        <v>186.02</v>
      </c>
      <c r="AG439" s="747">
        <f t="shared" si="312"/>
        <v>48365.200000000004</v>
      </c>
      <c r="AH439" s="747">
        <v>1500</v>
      </c>
      <c r="AI439" s="747">
        <f t="shared" si="313"/>
        <v>390000</v>
      </c>
      <c r="AJ439" s="748">
        <f t="shared" si="314"/>
        <v>438365.2</v>
      </c>
    </row>
    <row r="440" spans="1:36" s="403" customFormat="1" ht="17.45" customHeight="1" x14ac:dyDescent="0.25">
      <c r="A440" s="962" t="s">
        <v>1000</v>
      </c>
      <c r="B440" s="438" t="s">
        <v>523</v>
      </c>
      <c r="C440" s="571" t="s">
        <v>32</v>
      </c>
      <c r="D440" s="596">
        <v>1610</v>
      </c>
      <c r="E440" s="466">
        <v>182</v>
      </c>
      <c r="F440" s="466">
        <f t="shared" si="300"/>
        <v>293020</v>
      </c>
      <c r="G440" s="466">
        <v>1086</v>
      </c>
      <c r="H440" s="466">
        <f t="shared" si="301"/>
        <v>1748460</v>
      </c>
      <c r="I440" s="587">
        <f t="shared" si="302"/>
        <v>2041480</v>
      </c>
      <c r="J440" s="828"/>
      <c r="K440" s="799">
        <v>182</v>
      </c>
      <c r="L440" s="800">
        <f t="shared" si="303"/>
        <v>0</v>
      </c>
      <c r="M440" s="799">
        <v>1086</v>
      </c>
      <c r="N440" s="800">
        <f t="shared" si="304"/>
        <v>0</v>
      </c>
      <c r="O440" s="804">
        <f t="shared" si="305"/>
        <v>0</v>
      </c>
      <c r="P440" s="638">
        <f t="shared" si="298"/>
        <v>0</v>
      </c>
      <c r="Q440" s="512">
        <f t="shared" si="299"/>
        <v>0</v>
      </c>
      <c r="R440" s="637">
        <f t="shared" si="281"/>
        <v>0</v>
      </c>
      <c r="S440" s="649"/>
      <c r="T440" s="519">
        <v>182</v>
      </c>
      <c r="U440" s="519">
        <f t="shared" si="306"/>
        <v>0</v>
      </c>
      <c r="V440" s="519">
        <v>1086</v>
      </c>
      <c r="W440" s="519">
        <f t="shared" si="307"/>
        <v>0</v>
      </c>
      <c r="X440" s="670">
        <f t="shared" si="308"/>
        <v>0</v>
      </c>
      <c r="Y440" s="649"/>
      <c r="Z440" s="512">
        <v>182</v>
      </c>
      <c r="AA440" s="512">
        <f t="shared" si="309"/>
        <v>0</v>
      </c>
      <c r="AB440" s="512">
        <v>1086</v>
      </c>
      <c r="AC440" s="512">
        <f t="shared" si="310"/>
        <v>0</v>
      </c>
      <c r="AD440" s="668">
        <f t="shared" si="311"/>
        <v>0</v>
      </c>
      <c r="AE440" s="740">
        <f t="shared" si="297"/>
        <v>1610</v>
      </c>
      <c r="AF440" s="747">
        <v>182</v>
      </c>
      <c r="AG440" s="747">
        <f t="shared" si="312"/>
        <v>293020</v>
      </c>
      <c r="AH440" s="747">
        <v>1086</v>
      </c>
      <c r="AI440" s="747">
        <f t="shared" si="313"/>
        <v>1748460</v>
      </c>
      <c r="AJ440" s="748">
        <f t="shared" si="314"/>
        <v>2041480</v>
      </c>
    </row>
    <row r="441" spans="1:36" s="403" customFormat="1" ht="17.45" customHeight="1" x14ac:dyDescent="0.25">
      <c r="A441" s="962" t="s">
        <v>1001</v>
      </c>
      <c r="B441" s="438" t="s">
        <v>524</v>
      </c>
      <c r="C441" s="571" t="s">
        <v>32</v>
      </c>
      <c r="D441" s="596">
        <v>40</v>
      </c>
      <c r="E441" s="466">
        <v>182</v>
      </c>
      <c r="F441" s="466">
        <f t="shared" si="300"/>
        <v>7280</v>
      </c>
      <c r="G441" s="466">
        <v>611</v>
      </c>
      <c r="H441" s="466">
        <f t="shared" si="301"/>
        <v>24440</v>
      </c>
      <c r="I441" s="587">
        <f t="shared" si="302"/>
        <v>31720</v>
      </c>
      <c r="J441" s="828"/>
      <c r="K441" s="799">
        <v>182</v>
      </c>
      <c r="L441" s="800">
        <f t="shared" si="303"/>
        <v>0</v>
      </c>
      <c r="M441" s="799">
        <v>611</v>
      </c>
      <c r="N441" s="800">
        <f t="shared" si="304"/>
        <v>0</v>
      </c>
      <c r="O441" s="804">
        <f t="shared" si="305"/>
        <v>0</v>
      </c>
      <c r="P441" s="638">
        <f t="shared" si="298"/>
        <v>0</v>
      </c>
      <c r="Q441" s="512">
        <f t="shared" si="299"/>
        <v>0</v>
      </c>
      <c r="R441" s="637">
        <f t="shared" si="281"/>
        <v>0</v>
      </c>
      <c r="S441" s="649"/>
      <c r="T441" s="519">
        <v>182</v>
      </c>
      <c r="U441" s="519">
        <f t="shared" si="306"/>
        <v>0</v>
      </c>
      <c r="V441" s="519">
        <v>611</v>
      </c>
      <c r="W441" s="519">
        <f t="shared" si="307"/>
        <v>0</v>
      </c>
      <c r="X441" s="670">
        <f t="shared" si="308"/>
        <v>0</v>
      </c>
      <c r="Y441" s="649"/>
      <c r="Z441" s="512">
        <v>182</v>
      </c>
      <c r="AA441" s="512">
        <f t="shared" si="309"/>
        <v>0</v>
      </c>
      <c r="AB441" s="512">
        <v>611</v>
      </c>
      <c r="AC441" s="512">
        <f t="shared" si="310"/>
        <v>0</v>
      </c>
      <c r="AD441" s="668">
        <f t="shared" si="311"/>
        <v>0</v>
      </c>
      <c r="AE441" s="740">
        <f t="shared" si="297"/>
        <v>40</v>
      </c>
      <c r="AF441" s="747">
        <v>182</v>
      </c>
      <c r="AG441" s="747">
        <f t="shared" si="312"/>
        <v>7280</v>
      </c>
      <c r="AH441" s="747">
        <v>611</v>
      </c>
      <c r="AI441" s="747">
        <f t="shared" si="313"/>
        <v>24440</v>
      </c>
      <c r="AJ441" s="748">
        <f t="shared" si="314"/>
        <v>31720</v>
      </c>
    </row>
    <row r="442" spans="1:36" s="403" customFormat="1" ht="17.45" customHeight="1" x14ac:dyDescent="0.25">
      <c r="A442" s="962" t="s">
        <v>1002</v>
      </c>
      <c r="B442" s="438" t="s">
        <v>525</v>
      </c>
      <c r="C442" s="571" t="s">
        <v>32</v>
      </c>
      <c r="D442" s="596">
        <v>760</v>
      </c>
      <c r="E442" s="466">
        <v>182</v>
      </c>
      <c r="F442" s="466">
        <f t="shared" si="300"/>
        <v>138320</v>
      </c>
      <c r="G442" s="466">
        <v>496.6</v>
      </c>
      <c r="H442" s="466">
        <f t="shared" si="301"/>
        <v>377416</v>
      </c>
      <c r="I442" s="587">
        <f t="shared" si="302"/>
        <v>515736</v>
      </c>
      <c r="J442" s="828"/>
      <c r="K442" s="799">
        <v>182</v>
      </c>
      <c r="L442" s="800">
        <f t="shared" si="303"/>
        <v>0</v>
      </c>
      <c r="M442" s="799">
        <v>496.6</v>
      </c>
      <c r="N442" s="800">
        <f t="shared" si="304"/>
        <v>0</v>
      </c>
      <c r="O442" s="804">
        <f t="shared" si="305"/>
        <v>0</v>
      </c>
      <c r="P442" s="638">
        <f t="shared" si="298"/>
        <v>0</v>
      </c>
      <c r="Q442" s="512">
        <f t="shared" si="299"/>
        <v>0</v>
      </c>
      <c r="R442" s="637">
        <f t="shared" si="281"/>
        <v>0</v>
      </c>
      <c r="S442" s="649"/>
      <c r="T442" s="519">
        <v>182</v>
      </c>
      <c r="U442" s="519">
        <f t="shared" si="306"/>
        <v>0</v>
      </c>
      <c r="V442" s="519">
        <v>496.6</v>
      </c>
      <c r="W442" s="519">
        <f t="shared" si="307"/>
        <v>0</v>
      </c>
      <c r="X442" s="670">
        <f t="shared" si="308"/>
        <v>0</v>
      </c>
      <c r="Y442" s="649"/>
      <c r="Z442" s="512">
        <v>182</v>
      </c>
      <c r="AA442" s="512">
        <f t="shared" si="309"/>
        <v>0</v>
      </c>
      <c r="AB442" s="512">
        <v>496.6</v>
      </c>
      <c r="AC442" s="512">
        <f t="shared" si="310"/>
        <v>0</v>
      </c>
      <c r="AD442" s="668">
        <f t="shared" si="311"/>
        <v>0</v>
      </c>
      <c r="AE442" s="740">
        <f t="shared" si="297"/>
        <v>760</v>
      </c>
      <c r="AF442" s="747">
        <v>182</v>
      </c>
      <c r="AG442" s="747">
        <f t="shared" si="312"/>
        <v>138320</v>
      </c>
      <c r="AH442" s="747">
        <v>496.6</v>
      </c>
      <c r="AI442" s="747">
        <f t="shared" si="313"/>
        <v>377416</v>
      </c>
      <c r="AJ442" s="748">
        <f t="shared" si="314"/>
        <v>515736</v>
      </c>
    </row>
    <row r="443" spans="1:36" s="403" customFormat="1" ht="17.45" customHeight="1" x14ac:dyDescent="0.25">
      <c r="A443" s="962" t="s">
        <v>1003</v>
      </c>
      <c r="B443" s="438" t="s">
        <v>526</v>
      </c>
      <c r="C443" s="571" t="s">
        <v>32</v>
      </c>
      <c r="D443" s="596">
        <v>210</v>
      </c>
      <c r="E443" s="466">
        <v>182</v>
      </c>
      <c r="F443" s="466">
        <f t="shared" si="300"/>
        <v>38220</v>
      </c>
      <c r="G443" s="466">
        <v>322.40000000000003</v>
      </c>
      <c r="H443" s="466">
        <f t="shared" si="301"/>
        <v>67704</v>
      </c>
      <c r="I443" s="587">
        <f t="shared" si="302"/>
        <v>105924</v>
      </c>
      <c r="J443" s="828"/>
      <c r="K443" s="799">
        <v>182</v>
      </c>
      <c r="L443" s="800">
        <f t="shared" si="303"/>
        <v>0</v>
      </c>
      <c r="M443" s="799">
        <v>322.40000000000003</v>
      </c>
      <c r="N443" s="800">
        <f t="shared" si="304"/>
        <v>0</v>
      </c>
      <c r="O443" s="804">
        <f t="shared" si="305"/>
        <v>0</v>
      </c>
      <c r="P443" s="638">
        <f t="shared" si="298"/>
        <v>0</v>
      </c>
      <c r="Q443" s="512">
        <f t="shared" si="299"/>
        <v>0</v>
      </c>
      <c r="R443" s="637">
        <f t="shared" si="281"/>
        <v>0</v>
      </c>
      <c r="S443" s="649"/>
      <c r="T443" s="519">
        <v>182</v>
      </c>
      <c r="U443" s="519">
        <f t="shared" si="306"/>
        <v>0</v>
      </c>
      <c r="V443" s="519">
        <v>322.40000000000003</v>
      </c>
      <c r="W443" s="519">
        <f t="shared" si="307"/>
        <v>0</v>
      </c>
      <c r="X443" s="670">
        <f t="shared" si="308"/>
        <v>0</v>
      </c>
      <c r="Y443" s="649"/>
      <c r="Z443" s="512">
        <v>182</v>
      </c>
      <c r="AA443" s="512">
        <f t="shared" si="309"/>
        <v>0</v>
      </c>
      <c r="AB443" s="512">
        <v>322.40000000000003</v>
      </c>
      <c r="AC443" s="512">
        <f t="shared" si="310"/>
        <v>0</v>
      </c>
      <c r="AD443" s="668">
        <f t="shared" si="311"/>
        <v>0</v>
      </c>
      <c r="AE443" s="740">
        <f t="shared" si="297"/>
        <v>210</v>
      </c>
      <c r="AF443" s="747">
        <v>182</v>
      </c>
      <c r="AG443" s="747">
        <f t="shared" si="312"/>
        <v>38220</v>
      </c>
      <c r="AH443" s="747">
        <v>322.40000000000003</v>
      </c>
      <c r="AI443" s="747">
        <f t="shared" si="313"/>
        <v>67704</v>
      </c>
      <c r="AJ443" s="748">
        <f t="shared" si="314"/>
        <v>105924</v>
      </c>
    </row>
    <row r="444" spans="1:36" s="403" customFormat="1" ht="17.45" customHeight="1" x14ac:dyDescent="0.25">
      <c r="A444" s="962" t="s">
        <v>1004</v>
      </c>
      <c r="B444" s="438" t="s">
        <v>527</v>
      </c>
      <c r="C444" s="571" t="s">
        <v>32</v>
      </c>
      <c r="D444" s="596">
        <v>1320</v>
      </c>
      <c r="E444" s="466">
        <v>182</v>
      </c>
      <c r="F444" s="466">
        <f t="shared" si="300"/>
        <v>240240</v>
      </c>
      <c r="G444" s="466">
        <v>184.6</v>
      </c>
      <c r="H444" s="466">
        <f t="shared" si="301"/>
        <v>243672</v>
      </c>
      <c r="I444" s="587">
        <f t="shared" si="302"/>
        <v>483912</v>
      </c>
      <c r="J444" s="828"/>
      <c r="K444" s="799">
        <v>182</v>
      </c>
      <c r="L444" s="800">
        <f t="shared" si="303"/>
        <v>0</v>
      </c>
      <c r="M444" s="799">
        <v>184.6</v>
      </c>
      <c r="N444" s="800">
        <f t="shared" si="304"/>
        <v>0</v>
      </c>
      <c r="O444" s="804">
        <f t="shared" si="305"/>
        <v>0</v>
      </c>
      <c r="P444" s="638">
        <f t="shared" si="298"/>
        <v>0</v>
      </c>
      <c r="Q444" s="512">
        <f t="shared" si="299"/>
        <v>0</v>
      </c>
      <c r="R444" s="637">
        <f t="shared" si="281"/>
        <v>0</v>
      </c>
      <c r="S444" s="649"/>
      <c r="T444" s="519">
        <v>182</v>
      </c>
      <c r="U444" s="519">
        <f t="shared" si="306"/>
        <v>0</v>
      </c>
      <c r="V444" s="519">
        <v>184.6</v>
      </c>
      <c r="W444" s="519">
        <f t="shared" si="307"/>
        <v>0</v>
      </c>
      <c r="X444" s="670">
        <f t="shared" si="308"/>
        <v>0</v>
      </c>
      <c r="Y444" s="649"/>
      <c r="Z444" s="512">
        <v>182</v>
      </c>
      <c r="AA444" s="512">
        <f t="shared" si="309"/>
        <v>0</v>
      </c>
      <c r="AB444" s="512">
        <v>184.6</v>
      </c>
      <c r="AC444" s="512">
        <f t="shared" si="310"/>
        <v>0</v>
      </c>
      <c r="AD444" s="668">
        <f t="shared" si="311"/>
        <v>0</v>
      </c>
      <c r="AE444" s="740">
        <f t="shared" si="297"/>
        <v>1320</v>
      </c>
      <c r="AF444" s="747">
        <v>182</v>
      </c>
      <c r="AG444" s="747">
        <f t="shared" si="312"/>
        <v>240240</v>
      </c>
      <c r="AH444" s="747">
        <v>184.6</v>
      </c>
      <c r="AI444" s="747">
        <f t="shared" si="313"/>
        <v>243672</v>
      </c>
      <c r="AJ444" s="748">
        <f t="shared" si="314"/>
        <v>483912</v>
      </c>
    </row>
    <row r="445" spans="1:36" s="403" customFormat="1" ht="17.45" customHeight="1" x14ac:dyDescent="0.25">
      <c r="A445" s="962" t="s">
        <v>1005</v>
      </c>
      <c r="B445" s="438" t="s">
        <v>528</v>
      </c>
      <c r="C445" s="571" t="s">
        <v>31</v>
      </c>
      <c r="D445" s="596">
        <v>20</v>
      </c>
      <c r="E445" s="466">
        <v>262</v>
      </c>
      <c r="F445" s="466">
        <f t="shared" si="300"/>
        <v>5240</v>
      </c>
      <c r="G445" s="466">
        <v>200.20000000000002</v>
      </c>
      <c r="H445" s="466">
        <f t="shared" si="301"/>
        <v>4004.0000000000005</v>
      </c>
      <c r="I445" s="587">
        <f t="shared" si="302"/>
        <v>9244</v>
      </c>
      <c r="J445" s="828"/>
      <c r="K445" s="799">
        <v>262</v>
      </c>
      <c r="L445" s="800">
        <f t="shared" si="303"/>
        <v>0</v>
      </c>
      <c r="M445" s="799">
        <v>200.20000000000002</v>
      </c>
      <c r="N445" s="800">
        <f t="shared" si="304"/>
        <v>0</v>
      </c>
      <c r="O445" s="804">
        <f t="shared" si="305"/>
        <v>0</v>
      </c>
      <c r="P445" s="638">
        <f t="shared" si="298"/>
        <v>0</v>
      </c>
      <c r="Q445" s="512">
        <f t="shared" si="299"/>
        <v>0</v>
      </c>
      <c r="R445" s="637">
        <f t="shared" si="281"/>
        <v>0</v>
      </c>
      <c r="S445" s="649"/>
      <c r="T445" s="519">
        <v>262</v>
      </c>
      <c r="U445" s="519">
        <f t="shared" si="306"/>
        <v>0</v>
      </c>
      <c r="V445" s="519">
        <v>200.20000000000002</v>
      </c>
      <c r="W445" s="519">
        <f t="shared" si="307"/>
        <v>0</v>
      </c>
      <c r="X445" s="670">
        <f t="shared" si="308"/>
        <v>0</v>
      </c>
      <c r="Y445" s="649"/>
      <c r="Z445" s="512">
        <v>262</v>
      </c>
      <c r="AA445" s="512">
        <f t="shared" si="309"/>
        <v>0</v>
      </c>
      <c r="AB445" s="512">
        <v>200.20000000000002</v>
      </c>
      <c r="AC445" s="512">
        <f t="shared" si="310"/>
        <v>0</v>
      </c>
      <c r="AD445" s="668">
        <f t="shared" si="311"/>
        <v>0</v>
      </c>
      <c r="AE445" s="740">
        <f t="shared" si="297"/>
        <v>20</v>
      </c>
      <c r="AF445" s="747">
        <v>262</v>
      </c>
      <c r="AG445" s="747">
        <f t="shared" si="312"/>
        <v>5240</v>
      </c>
      <c r="AH445" s="747">
        <v>200.20000000000002</v>
      </c>
      <c r="AI445" s="747">
        <f t="shared" si="313"/>
        <v>4004.0000000000005</v>
      </c>
      <c r="AJ445" s="748">
        <f t="shared" si="314"/>
        <v>9244</v>
      </c>
    </row>
    <row r="446" spans="1:36" s="403" customFormat="1" ht="17.45" customHeight="1" x14ac:dyDescent="0.25">
      <c r="A446" s="962" t="s">
        <v>1006</v>
      </c>
      <c r="B446" s="438" t="s">
        <v>528</v>
      </c>
      <c r="C446" s="571" t="s">
        <v>31</v>
      </c>
      <c r="D446" s="596">
        <v>250</v>
      </c>
      <c r="E446" s="466">
        <v>262</v>
      </c>
      <c r="F446" s="466">
        <f t="shared" si="300"/>
        <v>65500</v>
      </c>
      <c r="G446" s="466">
        <v>80.600000000000009</v>
      </c>
      <c r="H446" s="466">
        <f t="shared" si="301"/>
        <v>20150.000000000004</v>
      </c>
      <c r="I446" s="587">
        <f t="shared" si="302"/>
        <v>85650</v>
      </c>
      <c r="J446" s="828"/>
      <c r="K446" s="799">
        <v>262</v>
      </c>
      <c r="L446" s="800">
        <f t="shared" si="303"/>
        <v>0</v>
      </c>
      <c r="M446" s="799">
        <v>80.600000000000009</v>
      </c>
      <c r="N446" s="800">
        <f t="shared" si="304"/>
        <v>0</v>
      </c>
      <c r="O446" s="804">
        <f t="shared" si="305"/>
        <v>0</v>
      </c>
      <c r="P446" s="638">
        <f t="shared" si="298"/>
        <v>0</v>
      </c>
      <c r="Q446" s="512">
        <f t="shared" si="299"/>
        <v>0</v>
      </c>
      <c r="R446" s="637">
        <f t="shared" si="281"/>
        <v>0</v>
      </c>
      <c r="S446" s="649"/>
      <c r="T446" s="519">
        <v>262</v>
      </c>
      <c r="U446" s="519">
        <f t="shared" si="306"/>
        <v>0</v>
      </c>
      <c r="V446" s="519">
        <v>80.600000000000009</v>
      </c>
      <c r="W446" s="519">
        <f t="shared" si="307"/>
        <v>0</v>
      </c>
      <c r="X446" s="670">
        <f t="shared" si="308"/>
        <v>0</v>
      </c>
      <c r="Y446" s="649"/>
      <c r="Z446" s="512">
        <v>262</v>
      </c>
      <c r="AA446" s="512">
        <f t="shared" si="309"/>
        <v>0</v>
      </c>
      <c r="AB446" s="512">
        <v>80.600000000000009</v>
      </c>
      <c r="AC446" s="512">
        <f t="shared" si="310"/>
        <v>0</v>
      </c>
      <c r="AD446" s="668">
        <f t="shared" si="311"/>
        <v>0</v>
      </c>
      <c r="AE446" s="740">
        <f t="shared" si="297"/>
        <v>250</v>
      </c>
      <c r="AF446" s="747">
        <v>262</v>
      </c>
      <c r="AG446" s="747">
        <f t="shared" si="312"/>
        <v>65500</v>
      </c>
      <c r="AH446" s="747">
        <v>80.600000000000009</v>
      </c>
      <c r="AI446" s="747">
        <f t="shared" si="313"/>
        <v>20150.000000000004</v>
      </c>
      <c r="AJ446" s="748">
        <f t="shared" si="314"/>
        <v>85650</v>
      </c>
    </row>
    <row r="447" spans="1:36" s="403" customFormat="1" ht="17.45" customHeight="1" x14ac:dyDescent="0.25">
      <c r="A447" s="962" t="s">
        <v>1007</v>
      </c>
      <c r="B447" s="438" t="s">
        <v>529</v>
      </c>
      <c r="C447" s="571" t="s">
        <v>31</v>
      </c>
      <c r="D447" s="596">
        <v>32</v>
      </c>
      <c r="E447" s="466">
        <v>131</v>
      </c>
      <c r="F447" s="466">
        <f t="shared" si="300"/>
        <v>4192</v>
      </c>
      <c r="G447" s="466">
        <v>3434.6</v>
      </c>
      <c r="H447" s="466">
        <f t="shared" si="301"/>
        <v>109907.2</v>
      </c>
      <c r="I447" s="587">
        <f t="shared" si="302"/>
        <v>114099.2</v>
      </c>
      <c r="J447" s="828"/>
      <c r="K447" s="799">
        <v>131</v>
      </c>
      <c r="L447" s="800">
        <f t="shared" si="303"/>
        <v>0</v>
      </c>
      <c r="M447" s="799">
        <v>3434.6</v>
      </c>
      <c r="N447" s="800">
        <f t="shared" si="304"/>
        <v>0</v>
      </c>
      <c r="O447" s="804">
        <f t="shared" si="305"/>
        <v>0</v>
      </c>
      <c r="P447" s="638">
        <f t="shared" si="298"/>
        <v>0</v>
      </c>
      <c r="Q447" s="512">
        <f t="shared" si="299"/>
        <v>0</v>
      </c>
      <c r="R447" s="637">
        <f t="shared" si="281"/>
        <v>0</v>
      </c>
      <c r="S447" s="649"/>
      <c r="T447" s="519">
        <v>131</v>
      </c>
      <c r="U447" s="519">
        <f t="shared" si="306"/>
        <v>0</v>
      </c>
      <c r="V447" s="519">
        <v>3434.6</v>
      </c>
      <c r="W447" s="519">
        <f t="shared" si="307"/>
        <v>0</v>
      </c>
      <c r="X447" s="670">
        <f t="shared" si="308"/>
        <v>0</v>
      </c>
      <c r="Y447" s="649"/>
      <c r="Z447" s="512">
        <v>131</v>
      </c>
      <c r="AA447" s="512">
        <f t="shared" si="309"/>
        <v>0</v>
      </c>
      <c r="AB447" s="512">
        <v>3434.6</v>
      </c>
      <c r="AC447" s="512">
        <f t="shared" si="310"/>
        <v>0</v>
      </c>
      <c r="AD447" s="668">
        <f t="shared" si="311"/>
        <v>0</v>
      </c>
      <c r="AE447" s="740">
        <f t="shared" si="297"/>
        <v>32</v>
      </c>
      <c r="AF447" s="747">
        <v>131</v>
      </c>
      <c r="AG447" s="747">
        <f t="shared" si="312"/>
        <v>4192</v>
      </c>
      <c r="AH447" s="747">
        <v>3434.6</v>
      </c>
      <c r="AI447" s="747">
        <f t="shared" si="313"/>
        <v>109907.2</v>
      </c>
      <c r="AJ447" s="748">
        <f t="shared" si="314"/>
        <v>114099.2</v>
      </c>
    </row>
    <row r="448" spans="1:36" s="403" customFormat="1" ht="17.45" customHeight="1" x14ac:dyDescent="0.25">
      <c r="A448" s="962" t="s">
        <v>1008</v>
      </c>
      <c r="B448" s="438" t="s">
        <v>530</v>
      </c>
      <c r="C448" s="571" t="s">
        <v>32</v>
      </c>
      <c r="D448" s="596">
        <v>636</v>
      </c>
      <c r="E448" s="466">
        <v>838.40000000000009</v>
      </c>
      <c r="F448" s="466">
        <f t="shared" si="300"/>
        <v>533222.40000000002</v>
      </c>
      <c r="G448" s="466">
        <v>1759</v>
      </c>
      <c r="H448" s="466">
        <f t="shared" si="301"/>
        <v>1118724</v>
      </c>
      <c r="I448" s="587">
        <f t="shared" si="302"/>
        <v>1651946.4</v>
      </c>
      <c r="J448" s="828"/>
      <c r="K448" s="799">
        <v>838.40000000000009</v>
      </c>
      <c r="L448" s="800">
        <f t="shared" si="303"/>
        <v>0</v>
      </c>
      <c r="M448" s="799">
        <v>1759</v>
      </c>
      <c r="N448" s="800">
        <f t="shared" si="304"/>
        <v>0</v>
      </c>
      <c r="O448" s="804">
        <f t="shared" si="305"/>
        <v>0</v>
      </c>
      <c r="P448" s="638">
        <f t="shared" si="298"/>
        <v>0</v>
      </c>
      <c r="Q448" s="512">
        <f t="shared" si="299"/>
        <v>0</v>
      </c>
      <c r="R448" s="637">
        <f t="shared" si="281"/>
        <v>0</v>
      </c>
      <c r="S448" s="649"/>
      <c r="T448" s="519">
        <v>838.40000000000009</v>
      </c>
      <c r="U448" s="519">
        <f t="shared" si="306"/>
        <v>0</v>
      </c>
      <c r="V448" s="519">
        <v>1759</v>
      </c>
      <c r="W448" s="519">
        <f t="shared" si="307"/>
        <v>0</v>
      </c>
      <c r="X448" s="670">
        <f t="shared" si="308"/>
        <v>0</v>
      </c>
      <c r="Y448" s="649"/>
      <c r="Z448" s="512">
        <v>838.40000000000009</v>
      </c>
      <c r="AA448" s="512">
        <f t="shared" si="309"/>
        <v>0</v>
      </c>
      <c r="AB448" s="512">
        <v>1759</v>
      </c>
      <c r="AC448" s="512">
        <f t="shared" si="310"/>
        <v>0</v>
      </c>
      <c r="AD448" s="668">
        <f t="shared" si="311"/>
        <v>0</v>
      </c>
      <c r="AE448" s="740">
        <f t="shared" si="297"/>
        <v>636</v>
      </c>
      <c r="AF448" s="747">
        <v>838.40000000000009</v>
      </c>
      <c r="AG448" s="747">
        <f t="shared" si="312"/>
        <v>533222.40000000002</v>
      </c>
      <c r="AH448" s="747">
        <v>1759</v>
      </c>
      <c r="AI448" s="747">
        <f t="shared" si="313"/>
        <v>1118724</v>
      </c>
      <c r="AJ448" s="748">
        <f t="shared" si="314"/>
        <v>1651946.4</v>
      </c>
    </row>
    <row r="449" spans="1:36" s="403" customFormat="1" ht="17.45" customHeight="1" x14ac:dyDescent="0.25">
      <c r="A449" s="962" t="s">
        <v>1009</v>
      </c>
      <c r="B449" s="438" t="s">
        <v>531</v>
      </c>
      <c r="C449" s="571" t="s">
        <v>31</v>
      </c>
      <c r="D449" s="596">
        <v>20</v>
      </c>
      <c r="E449" s="466">
        <v>1965</v>
      </c>
      <c r="F449" s="466">
        <f t="shared" si="300"/>
        <v>39300</v>
      </c>
      <c r="G449" s="466">
        <v>20594.600000000002</v>
      </c>
      <c r="H449" s="466">
        <f t="shared" si="301"/>
        <v>411892.00000000006</v>
      </c>
      <c r="I449" s="587">
        <f t="shared" si="302"/>
        <v>451192.00000000006</v>
      </c>
      <c r="J449" s="828"/>
      <c r="K449" s="799">
        <v>1965</v>
      </c>
      <c r="L449" s="800">
        <f t="shared" si="303"/>
        <v>0</v>
      </c>
      <c r="M449" s="799">
        <v>20594.600000000002</v>
      </c>
      <c r="N449" s="800">
        <f t="shared" si="304"/>
        <v>0</v>
      </c>
      <c r="O449" s="804">
        <f t="shared" si="305"/>
        <v>0</v>
      </c>
      <c r="P449" s="638">
        <f t="shared" si="298"/>
        <v>0</v>
      </c>
      <c r="Q449" s="512">
        <f t="shared" si="299"/>
        <v>0</v>
      </c>
      <c r="R449" s="637">
        <f t="shared" si="281"/>
        <v>0</v>
      </c>
      <c r="S449" s="649"/>
      <c r="T449" s="519">
        <v>1965</v>
      </c>
      <c r="U449" s="519">
        <f t="shared" si="306"/>
        <v>0</v>
      </c>
      <c r="V449" s="519">
        <v>20594.600000000002</v>
      </c>
      <c r="W449" s="519">
        <f t="shared" si="307"/>
        <v>0</v>
      </c>
      <c r="X449" s="670">
        <f t="shared" si="308"/>
        <v>0</v>
      </c>
      <c r="Y449" s="649"/>
      <c r="Z449" s="512">
        <v>1965</v>
      </c>
      <c r="AA449" s="512">
        <f t="shared" si="309"/>
        <v>0</v>
      </c>
      <c r="AB449" s="512">
        <v>20594.600000000002</v>
      </c>
      <c r="AC449" s="512">
        <f t="shared" si="310"/>
        <v>0</v>
      </c>
      <c r="AD449" s="668">
        <f t="shared" si="311"/>
        <v>0</v>
      </c>
      <c r="AE449" s="740">
        <f t="shared" si="297"/>
        <v>20</v>
      </c>
      <c r="AF449" s="747">
        <v>1965</v>
      </c>
      <c r="AG449" s="747">
        <f t="shared" si="312"/>
        <v>39300</v>
      </c>
      <c r="AH449" s="747">
        <v>20594.600000000002</v>
      </c>
      <c r="AI449" s="747">
        <f t="shared" si="313"/>
        <v>411892.00000000006</v>
      </c>
      <c r="AJ449" s="748">
        <f t="shared" si="314"/>
        <v>451192.00000000006</v>
      </c>
    </row>
    <row r="450" spans="1:36" s="403" customFormat="1" ht="27" customHeight="1" x14ac:dyDescent="0.25">
      <c r="A450" s="962" t="s">
        <v>1010</v>
      </c>
      <c r="B450" s="438" t="s">
        <v>463</v>
      </c>
      <c r="C450" s="571" t="s">
        <v>32</v>
      </c>
      <c r="D450" s="596">
        <v>860</v>
      </c>
      <c r="E450" s="466">
        <v>246</v>
      </c>
      <c r="F450" s="466">
        <f t="shared" si="300"/>
        <v>211560</v>
      </c>
      <c r="G450" s="466">
        <v>101</v>
      </c>
      <c r="H450" s="466">
        <f t="shared" si="301"/>
        <v>86860</v>
      </c>
      <c r="I450" s="587">
        <f t="shared" si="302"/>
        <v>298420</v>
      </c>
      <c r="J450" s="828"/>
      <c r="K450" s="799">
        <v>246</v>
      </c>
      <c r="L450" s="800">
        <f t="shared" si="303"/>
        <v>0</v>
      </c>
      <c r="M450" s="799">
        <v>101</v>
      </c>
      <c r="N450" s="800">
        <f t="shared" si="304"/>
        <v>0</v>
      </c>
      <c r="O450" s="804">
        <f t="shared" si="305"/>
        <v>0</v>
      </c>
      <c r="P450" s="638">
        <f t="shared" si="298"/>
        <v>0</v>
      </c>
      <c r="Q450" s="512">
        <f t="shared" si="299"/>
        <v>0</v>
      </c>
      <c r="R450" s="637">
        <f t="shared" si="281"/>
        <v>0</v>
      </c>
      <c r="S450" s="649"/>
      <c r="T450" s="519">
        <v>246</v>
      </c>
      <c r="U450" s="519">
        <f t="shared" si="306"/>
        <v>0</v>
      </c>
      <c r="V450" s="519">
        <v>101</v>
      </c>
      <c r="W450" s="519">
        <f t="shared" si="307"/>
        <v>0</v>
      </c>
      <c r="X450" s="670">
        <f t="shared" si="308"/>
        <v>0</v>
      </c>
      <c r="Y450" s="649"/>
      <c r="Z450" s="512">
        <v>246</v>
      </c>
      <c r="AA450" s="512">
        <f t="shared" si="309"/>
        <v>0</v>
      </c>
      <c r="AB450" s="512">
        <v>101</v>
      </c>
      <c r="AC450" s="512">
        <f t="shared" si="310"/>
        <v>0</v>
      </c>
      <c r="AD450" s="668">
        <f t="shared" si="311"/>
        <v>0</v>
      </c>
      <c r="AE450" s="740">
        <f t="shared" si="297"/>
        <v>860</v>
      </c>
      <c r="AF450" s="747">
        <v>246</v>
      </c>
      <c r="AG450" s="747">
        <f t="shared" si="312"/>
        <v>211560</v>
      </c>
      <c r="AH450" s="747">
        <v>101</v>
      </c>
      <c r="AI450" s="747">
        <f t="shared" si="313"/>
        <v>86860</v>
      </c>
      <c r="AJ450" s="748">
        <f t="shared" si="314"/>
        <v>298420</v>
      </c>
    </row>
    <row r="451" spans="1:36" s="403" customFormat="1" ht="17.45" customHeight="1" x14ac:dyDescent="0.25">
      <c r="A451" s="962" t="s">
        <v>1011</v>
      </c>
      <c r="B451" s="438" t="s">
        <v>532</v>
      </c>
      <c r="C451" s="571" t="s">
        <v>31</v>
      </c>
      <c r="D451" s="596">
        <v>64</v>
      </c>
      <c r="E451" s="466">
        <v>131</v>
      </c>
      <c r="F451" s="466">
        <f t="shared" si="300"/>
        <v>8384</v>
      </c>
      <c r="G451" s="466">
        <v>408.2</v>
      </c>
      <c r="H451" s="466">
        <f t="shared" si="301"/>
        <v>26124.799999999999</v>
      </c>
      <c r="I451" s="587">
        <f t="shared" si="302"/>
        <v>34508.800000000003</v>
      </c>
      <c r="J451" s="828"/>
      <c r="K451" s="799">
        <v>131</v>
      </c>
      <c r="L451" s="800">
        <f t="shared" si="303"/>
        <v>0</v>
      </c>
      <c r="M451" s="799">
        <v>408.2</v>
      </c>
      <c r="N451" s="800">
        <f t="shared" si="304"/>
        <v>0</v>
      </c>
      <c r="O451" s="804">
        <f t="shared" si="305"/>
        <v>0</v>
      </c>
      <c r="P451" s="638">
        <f t="shared" si="298"/>
        <v>0</v>
      </c>
      <c r="Q451" s="512">
        <f t="shared" si="299"/>
        <v>0</v>
      </c>
      <c r="R451" s="637">
        <f t="shared" si="281"/>
        <v>0</v>
      </c>
      <c r="S451" s="649"/>
      <c r="T451" s="519">
        <v>131</v>
      </c>
      <c r="U451" s="519">
        <f t="shared" si="306"/>
        <v>0</v>
      </c>
      <c r="V451" s="519">
        <v>408.2</v>
      </c>
      <c r="W451" s="519">
        <f t="shared" si="307"/>
        <v>0</v>
      </c>
      <c r="X451" s="670">
        <f t="shared" si="308"/>
        <v>0</v>
      </c>
      <c r="Y451" s="649"/>
      <c r="Z451" s="512">
        <v>131</v>
      </c>
      <c r="AA451" s="512">
        <f t="shared" si="309"/>
        <v>0</v>
      </c>
      <c r="AB451" s="512">
        <v>408.2</v>
      </c>
      <c r="AC451" s="512">
        <f t="shared" si="310"/>
        <v>0</v>
      </c>
      <c r="AD451" s="668">
        <f t="shared" si="311"/>
        <v>0</v>
      </c>
      <c r="AE451" s="740">
        <f t="shared" si="297"/>
        <v>64</v>
      </c>
      <c r="AF451" s="747">
        <v>131</v>
      </c>
      <c r="AG451" s="747">
        <f t="shared" si="312"/>
        <v>8384</v>
      </c>
      <c r="AH451" s="747">
        <v>408.2</v>
      </c>
      <c r="AI451" s="747">
        <f t="shared" si="313"/>
        <v>26124.799999999999</v>
      </c>
      <c r="AJ451" s="748">
        <f t="shared" si="314"/>
        <v>34508.800000000003</v>
      </c>
    </row>
    <row r="452" spans="1:36" s="403" customFormat="1" ht="17.45" customHeight="1" x14ac:dyDescent="0.25">
      <c r="A452" s="962" t="s">
        <v>1012</v>
      </c>
      <c r="B452" s="438" t="s">
        <v>465</v>
      </c>
      <c r="C452" s="571" t="s">
        <v>32</v>
      </c>
      <c r="D452" s="596">
        <v>400</v>
      </c>
      <c r="E452" s="466">
        <v>65.5</v>
      </c>
      <c r="F452" s="466">
        <f t="shared" si="300"/>
        <v>26200</v>
      </c>
      <c r="G452" s="466">
        <v>166.71200000000002</v>
      </c>
      <c r="H452" s="466">
        <f t="shared" si="301"/>
        <v>66684.800000000003</v>
      </c>
      <c r="I452" s="587">
        <f t="shared" si="302"/>
        <v>92884.800000000003</v>
      </c>
      <c r="J452" s="828"/>
      <c r="K452" s="799">
        <v>65.5</v>
      </c>
      <c r="L452" s="800">
        <f t="shared" si="303"/>
        <v>0</v>
      </c>
      <c r="M452" s="799">
        <v>166.71200000000002</v>
      </c>
      <c r="N452" s="800">
        <f t="shared" si="304"/>
        <v>0</v>
      </c>
      <c r="O452" s="804">
        <f t="shared" si="305"/>
        <v>0</v>
      </c>
      <c r="P452" s="638">
        <f t="shared" si="298"/>
        <v>0</v>
      </c>
      <c r="Q452" s="512">
        <f t="shared" si="299"/>
        <v>0</v>
      </c>
      <c r="R452" s="637">
        <f t="shared" si="281"/>
        <v>0</v>
      </c>
      <c r="S452" s="649"/>
      <c r="T452" s="519">
        <v>65.5</v>
      </c>
      <c r="U452" s="519">
        <f t="shared" si="306"/>
        <v>0</v>
      </c>
      <c r="V452" s="519">
        <v>166.71200000000002</v>
      </c>
      <c r="W452" s="519">
        <f t="shared" si="307"/>
        <v>0</v>
      </c>
      <c r="X452" s="670">
        <f t="shared" si="308"/>
        <v>0</v>
      </c>
      <c r="Y452" s="649"/>
      <c r="Z452" s="512">
        <v>65.5</v>
      </c>
      <c r="AA452" s="512">
        <f t="shared" si="309"/>
        <v>0</v>
      </c>
      <c r="AB452" s="512">
        <v>166.71200000000002</v>
      </c>
      <c r="AC452" s="512">
        <f t="shared" si="310"/>
        <v>0</v>
      </c>
      <c r="AD452" s="668">
        <f t="shared" si="311"/>
        <v>0</v>
      </c>
      <c r="AE452" s="740">
        <f t="shared" si="297"/>
        <v>400</v>
      </c>
      <c r="AF452" s="747">
        <v>65.5</v>
      </c>
      <c r="AG452" s="747">
        <f t="shared" si="312"/>
        <v>26200</v>
      </c>
      <c r="AH452" s="747">
        <v>166.71200000000002</v>
      </c>
      <c r="AI452" s="747">
        <f t="shared" si="313"/>
        <v>66684.800000000003</v>
      </c>
      <c r="AJ452" s="748">
        <f t="shared" si="314"/>
        <v>92884.800000000003</v>
      </c>
    </row>
    <row r="453" spans="1:36" s="403" customFormat="1" ht="17.45" customHeight="1" x14ac:dyDescent="0.25">
      <c r="A453" s="962" t="s">
        <v>1013</v>
      </c>
      <c r="B453" s="438" t="s">
        <v>466</v>
      </c>
      <c r="C453" s="571" t="s">
        <v>31</v>
      </c>
      <c r="D453" s="596">
        <v>1240</v>
      </c>
      <c r="E453" s="466">
        <v>32.75</v>
      </c>
      <c r="F453" s="466">
        <f t="shared" si="300"/>
        <v>40610</v>
      </c>
      <c r="G453" s="466">
        <v>36.816000000000003</v>
      </c>
      <c r="H453" s="466">
        <f t="shared" si="301"/>
        <v>45651.840000000004</v>
      </c>
      <c r="I453" s="587">
        <f t="shared" si="302"/>
        <v>86261.84</v>
      </c>
      <c r="J453" s="828"/>
      <c r="K453" s="799">
        <v>32.75</v>
      </c>
      <c r="L453" s="800">
        <f t="shared" si="303"/>
        <v>0</v>
      </c>
      <c r="M453" s="799">
        <v>36.816000000000003</v>
      </c>
      <c r="N453" s="800">
        <f t="shared" si="304"/>
        <v>0</v>
      </c>
      <c r="O453" s="804">
        <f t="shared" si="305"/>
        <v>0</v>
      </c>
      <c r="P453" s="638">
        <f t="shared" si="298"/>
        <v>0</v>
      </c>
      <c r="Q453" s="512">
        <f t="shared" si="299"/>
        <v>0</v>
      </c>
      <c r="R453" s="637">
        <f t="shared" si="281"/>
        <v>0</v>
      </c>
      <c r="S453" s="649"/>
      <c r="T453" s="519">
        <v>32.75</v>
      </c>
      <c r="U453" s="519">
        <f t="shared" si="306"/>
        <v>0</v>
      </c>
      <c r="V453" s="519">
        <v>36.816000000000003</v>
      </c>
      <c r="W453" s="519">
        <f t="shared" si="307"/>
        <v>0</v>
      </c>
      <c r="X453" s="670">
        <f t="shared" si="308"/>
        <v>0</v>
      </c>
      <c r="Y453" s="649"/>
      <c r="Z453" s="512">
        <v>32.75</v>
      </c>
      <c r="AA453" s="512">
        <f t="shared" si="309"/>
        <v>0</v>
      </c>
      <c r="AB453" s="512">
        <v>36.816000000000003</v>
      </c>
      <c r="AC453" s="512">
        <f t="shared" si="310"/>
        <v>0</v>
      </c>
      <c r="AD453" s="668">
        <f t="shared" si="311"/>
        <v>0</v>
      </c>
      <c r="AE453" s="740">
        <f t="shared" si="297"/>
        <v>1240</v>
      </c>
      <c r="AF453" s="747">
        <v>32.75</v>
      </c>
      <c r="AG453" s="747">
        <f t="shared" si="312"/>
        <v>40610</v>
      </c>
      <c r="AH453" s="747">
        <v>36.816000000000003</v>
      </c>
      <c r="AI453" s="747">
        <f t="shared" si="313"/>
        <v>45651.840000000004</v>
      </c>
      <c r="AJ453" s="748">
        <f t="shared" si="314"/>
        <v>86261.84</v>
      </c>
    </row>
    <row r="454" spans="1:36" s="403" customFormat="1" ht="17.45" customHeight="1" x14ac:dyDescent="0.25">
      <c r="A454" s="962" t="s">
        <v>1014</v>
      </c>
      <c r="B454" s="438" t="s">
        <v>464</v>
      </c>
      <c r="C454" s="571" t="s">
        <v>31</v>
      </c>
      <c r="D454" s="596">
        <v>120</v>
      </c>
      <c r="E454" s="466">
        <v>262</v>
      </c>
      <c r="F454" s="466">
        <f t="shared" si="300"/>
        <v>31440</v>
      </c>
      <c r="G454" s="466">
        <v>681.2</v>
      </c>
      <c r="H454" s="466">
        <f t="shared" si="301"/>
        <v>81744</v>
      </c>
      <c r="I454" s="587">
        <f t="shared" si="302"/>
        <v>113184</v>
      </c>
      <c r="J454" s="828"/>
      <c r="K454" s="799">
        <v>262</v>
      </c>
      <c r="L454" s="800">
        <f t="shared" si="303"/>
        <v>0</v>
      </c>
      <c r="M454" s="799">
        <v>681.2</v>
      </c>
      <c r="N454" s="800">
        <f t="shared" si="304"/>
        <v>0</v>
      </c>
      <c r="O454" s="804">
        <f t="shared" si="305"/>
        <v>0</v>
      </c>
      <c r="P454" s="638">
        <f t="shared" si="298"/>
        <v>0</v>
      </c>
      <c r="Q454" s="512">
        <f t="shared" si="299"/>
        <v>0</v>
      </c>
      <c r="R454" s="637">
        <f t="shared" si="281"/>
        <v>0</v>
      </c>
      <c r="S454" s="649"/>
      <c r="T454" s="519">
        <v>262</v>
      </c>
      <c r="U454" s="519">
        <f t="shared" si="306"/>
        <v>0</v>
      </c>
      <c r="V454" s="519">
        <v>681.2</v>
      </c>
      <c r="W454" s="519">
        <f t="shared" si="307"/>
        <v>0</v>
      </c>
      <c r="X454" s="670">
        <f t="shared" si="308"/>
        <v>0</v>
      </c>
      <c r="Y454" s="649"/>
      <c r="Z454" s="512">
        <v>262</v>
      </c>
      <c r="AA454" s="512">
        <f t="shared" si="309"/>
        <v>0</v>
      </c>
      <c r="AB454" s="512">
        <v>681.2</v>
      </c>
      <c r="AC454" s="512">
        <f t="shared" si="310"/>
        <v>0</v>
      </c>
      <c r="AD454" s="668">
        <f t="shared" si="311"/>
        <v>0</v>
      </c>
      <c r="AE454" s="740">
        <f t="shared" si="297"/>
        <v>120</v>
      </c>
      <c r="AF454" s="747">
        <v>262</v>
      </c>
      <c r="AG454" s="747">
        <f t="shared" si="312"/>
        <v>31440</v>
      </c>
      <c r="AH454" s="747">
        <v>681.2</v>
      </c>
      <c r="AI454" s="747">
        <f t="shared" si="313"/>
        <v>81744</v>
      </c>
      <c r="AJ454" s="748">
        <f t="shared" si="314"/>
        <v>113184</v>
      </c>
    </row>
    <row r="455" spans="1:36" s="403" customFormat="1" ht="26.25" customHeight="1" x14ac:dyDescent="0.25">
      <c r="A455" s="962" t="s">
        <v>1015</v>
      </c>
      <c r="B455" s="438" t="s">
        <v>533</v>
      </c>
      <c r="C455" s="571" t="s">
        <v>32</v>
      </c>
      <c r="D455" s="596">
        <v>10</v>
      </c>
      <c r="E455" s="466">
        <v>65.5</v>
      </c>
      <c r="F455" s="466">
        <f t="shared" si="300"/>
        <v>655</v>
      </c>
      <c r="G455" s="466">
        <v>348.40000000000003</v>
      </c>
      <c r="H455" s="466">
        <f t="shared" si="301"/>
        <v>3484.0000000000005</v>
      </c>
      <c r="I455" s="587">
        <f t="shared" si="302"/>
        <v>4139</v>
      </c>
      <c r="J455" s="828"/>
      <c r="K455" s="799">
        <v>65.5</v>
      </c>
      <c r="L455" s="800">
        <f t="shared" si="303"/>
        <v>0</v>
      </c>
      <c r="M455" s="799">
        <v>348.40000000000003</v>
      </c>
      <c r="N455" s="800">
        <f t="shared" si="304"/>
        <v>0</v>
      </c>
      <c r="O455" s="804">
        <f t="shared" si="305"/>
        <v>0</v>
      </c>
      <c r="P455" s="638">
        <f t="shared" si="298"/>
        <v>0</v>
      </c>
      <c r="Q455" s="512">
        <f t="shared" si="299"/>
        <v>0</v>
      </c>
      <c r="R455" s="637">
        <f t="shared" si="281"/>
        <v>0</v>
      </c>
      <c r="S455" s="649"/>
      <c r="T455" s="519">
        <v>65.5</v>
      </c>
      <c r="U455" s="519">
        <f t="shared" si="306"/>
        <v>0</v>
      </c>
      <c r="V455" s="519">
        <v>348.40000000000003</v>
      </c>
      <c r="W455" s="519">
        <f t="shared" si="307"/>
        <v>0</v>
      </c>
      <c r="X455" s="670">
        <f t="shared" si="308"/>
        <v>0</v>
      </c>
      <c r="Y455" s="649"/>
      <c r="Z455" s="512">
        <v>65.5</v>
      </c>
      <c r="AA455" s="512">
        <f t="shared" si="309"/>
        <v>0</v>
      </c>
      <c r="AB455" s="512">
        <v>348.40000000000003</v>
      </c>
      <c r="AC455" s="512">
        <f t="shared" si="310"/>
        <v>0</v>
      </c>
      <c r="AD455" s="668">
        <f t="shared" si="311"/>
        <v>0</v>
      </c>
      <c r="AE455" s="740">
        <f t="shared" si="297"/>
        <v>10</v>
      </c>
      <c r="AF455" s="747">
        <v>65.5</v>
      </c>
      <c r="AG455" s="747">
        <f t="shared" si="312"/>
        <v>655</v>
      </c>
      <c r="AH455" s="747">
        <v>348.40000000000003</v>
      </c>
      <c r="AI455" s="747">
        <f t="shared" si="313"/>
        <v>3484.0000000000005</v>
      </c>
      <c r="AJ455" s="748">
        <f t="shared" si="314"/>
        <v>4139</v>
      </c>
    </row>
    <row r="456" spans="1:36" s="403" customFormat="1" ht="19.5" customHeight="1" x14ac:dyDescent="0.25">
      <c r="A456" s="962" t="s">
        <v>1016</v>
      </c>
      <c r="B456" s="438" t="s">
        <v>469</v>
      </c>
      <c r="C456" s="571" t="s">
        <v>32</v>
      </c>
      <c r="D456" s="596">
        <v>1500</v>
      </c>
      <c r="E456" s="466">
        <v>458.5</v>
      </c>
      <c r="F456" s="466">
        <f t="shared" si="300"/>
        <v>687750</v>
      </c>
      <c r="G456" s="466">
        <v>369.2</v>
      </c>
      <c r="H456" s="466">
        <f t="shared" si="301"/>
        <v>553800</v>
      </c>
      <c r="I456" s="587">
        <f t="shared" si="302"/>
        <v>1241550</v>
      </c>
      <c r="J456" s="828"/>
      <c r="K456" s="799">
        <v>458.5</v>
      </c>
      <c r="L456" s="800">
        <f t="shared" si="303"/>
        <v>0</v>
      </c>
      <c r="M456" s="799">
        <v>369.2</v>
      </c>
      <c r="N456" s="800">
        <f t="shared" si="304"/>
        <v>0</v>
      </c>
      <c r="O456" s="804">
        <f t="shared" si="305"/>
        <v>0</v>
      </c>
      <c r="P456" s="638">
        <f t="shared" si="298"/>
        <v>0</v>
      </c>
      <c r="Q456" s="512">
        <f t="shared" si="299"/>
        <v>0</v>
      </c>
      <c r="R456" s="637">
        <f t="shared" si="281"/>
        <v>0</v>
      </c>
      <c r="S456" s="649"/>
      <c r="T456" s="519">
        <v>458.5</v>
      </c>
      <c r="U456" s="519">
        <f t="shared" si="306"/>
        <v>0</v>
      </c>
      <c r="V456" s="519">
        <v>369.2</v>
      </c>
      <c r="W456" s="519">
        <f t="shared" si="307"/>
        <v>0</v>
      </c>
      <c r="X456" s="670">
        <f t="shared" si="308"/>
        <v>0</v>
      </c>
      <c r="Y456" s="649">
        <v>300</v>
      </c>
      <c r="Z456" s="911">
        <v>458.5</v>
      </c>
      <c r="AA456" s="512">
        <f t="shared" si="309"/>
        <v>137550</v>
      </c>
      <c r="AB456" s="911">
        <v>369</v>
      </c>
      <c r="AC456" s="512">
        <f t="shared" si="310"/>
        <v>110700</v>
      </c>
      <c r="AD456" s="668">
        <f t="shared" si="311"/>
        <v>248250</v>
      </c>
      <c r="AE456" s="740">
        <f t="shared" si="297"/>
        <v>1200</v>
      </c>
      <c r="AF456" s="915">
        <v>458.7</v>
      </c>
      <c r="AG456" s="747">
        <f t="shared" si="312"/>
        <v>550440</v>
      </c>
      <c r="AH456" s="915">
        <v>369</v>
      </c>
      <c r="AI456" s="747">
        <f t="shared" si="313"/>
        <v>442800</v>
      </c>
      <c r="AJ456" s="748">
        <f t="shared" si="314"/>
        <v>993240</v>
      </c>
    </row>
    <row r="457" spans="1:36" s="403" customFormat="1" ht="15" customHeight="1" x14ac:dyDescent="0.25">
      <c r="A457" s="962" t="s">
        <v>1017</v>
      </c>
      <c r="B457" s="438" t="s">
        <v>534</v>
      </c>
      <c r="C457" s="571" t="s">
        <v>32</v>
      </c>
      <c r="D457" s="596">
        <v>105</v>
      </c>
      <c r="E457" s="466">
        <v>458.5</v>
      </c>
      <c r="F457" s="466">
        <f t="shared" si="300"/>
        <v>48142.5</v>
      </c>
      <c r="G457" s="466">
        <v>254.8</v>
      </c>
      <c r="H457" s="466">
        <f t="shared" si="301"/>
        <v>26754</v>
      </c>
      <c r="I457" s="587">
        <f t="shared" si="302"/>
        <v>74896.5</v>
      </c>
      <c r="J457" s="828"/>
      <c r="K457" s="799">
        <v>458.5</v>
      </c>
      <c r="L457" s="800">
        <f t="shared" si="303"/>
        <v>0</v>
      </c>
      <c r="M457" s="799">
        <v>254.8</v>
      </c>
      <c r="N457" s="800">
        <f t="shared" si="304"/>
        <v>0</v>
      </c>
      <c r="O457" s="804">
        <f t="shared" si="305"/>
        <v>0</v>
      </c>
      <c r="P457" s="638">
        <f t="shared" si="298"/>
        <v>0</v>
      </c>
      <c r="Q457" s="512">
        <f t="shared" si="299"/>
        <v>0</v>
      </c>
      <c r="R457" s="637">
        <f t="shared" si="281"/>
        <v>0</v>
      </c>
      <c r="S457" s="649"/>
      <c r="T457" s="519">
        <v>458.5</v>
      </c>
      <c r="U457" s="519">
        <f t="shared" si="306"/>
        <v>0</v>
      </c>
      <c r="V457" s="519">
        <v>254.8</v>
      </c>
      <c r="W457" s="519">
        <f t="shared" si="307"/>
        <v>0</v>
      </c>
      <c r="X457" s="670">
        <f t="shared" si="308"/>
        <v>0</v>
      </c>
      <c r="Y457" s="649"/>
      <c r="Z457" s="512">
        <v>458.5</v>
      </c>
      <c r="AA457" s="512">
        <f t="shared" si="309"/>
        <v>0</v>
      </c>
      <c r="AB457" s="512">
        <v>254.8</v>
      </c>
      <c r="AC457" s="512">
        <f t="shared" si="310"/>
        <v>0</v>
      </c>
      <c r="AD457" s="668">
        <f t="shared" si="311"/>
        <v>0</v>
      </c>
      <c r="AE457" s="740">
        <f t="shared" si="297"/>
        <v>105</v>
      </c>
      <c r="AF457" s="747">
        <v>458.5</v>
      </c>
      <c r="AG457" s="747">
        <f t="shared" si="312"/>
        <v>48142.5</v>
      </c>
      <c r="AH457" s="747">
        <v>254.8</v>
      </c>
      <c r="AI457" s="747">
        <f t="shared" si="313"/>
        <v>26754</v>
      </c>
      <c r="AJ457" s="748">
        <f t="shared" si="314"/>
        <v>74896.5</v>
      </c>
    </row>
    <row r="458" spans="1:36" s="403" customFormat="1" ht="15" customHeight="1" x14ac:dyDescent="0.25">
      <c r="A458" s="962" t="s">
        <v>1018</v>
      </c>
      <c r="B458" s="438" t="s">
        <v>535</v>
      </c>
      <c r="C458" s="571" t="s">
        <v>32</v>
      </c>
      <c r="D458" s="596">
        <v>40</v>
      </c>
      <c r="E458" s="466">
        <v>1283.8</v>
      </c>
      <c r="F458" s="466">
        <f t="shared" si="300"/>
        <v>51352</v>
      </c>
      <c r="G458" s="466">
        <v>2241.2000000000003</v>
      </c>
      <c r="H458" s="466">
        <f t="shared" si="301"/>
        <v>89648.000000000015</v>
      </c>
      <c r="I458" s="587">
        <f t="shared" si="302"/>
        <v>141000</v>
      </c>
      <c r="J458" s="828"/>
      <c r="K458" s="799">
        <v>1283.8</v>
      </c>
      <c r="L458" s="800">
        <f t="shared" si="303"/>
        <v>0</v>
      </c>
      <c r="M458" s="799">
        <v>2241.2000000000003</v>
      </c>
      <c r="N458" s="800">
        <f t="shared" si="304"/>
        <v>0</v>
      </c>
      <c r="O458" s="804">
        <f t="shared" si="305"/>
        <v>0</v>
      </c>
      <c r="P458" s="638">
        <f t="shared" si="298"/>
        <v>0</v>
      </c>
      <c r="Q458" s="512">
        <f t="shared" si="299"/>
        <v>0</v>
      </c>
      <c r="R458" s="637">
        <f t="shared" si="281"/>
        <v>0</v>
      </c>
      <c r="S458" s="649"/>
      <c r="T458" s="519">
        <v>1283.8</v>
      </c>
      <c r="U458" s="519">
        <f t="shared" si="306"/>
        <v>0</v>
      </c>
      <c r="V458" s="519">
        <v>2241.2000000000003</v>
      </c>
      <c r="W458" s="519">
        <f t="shared" si="307"/>
        <v>0</v>
      </c>
      <c r="X458" s="670">
        <f t="shared" si="308"/>
        <v>0</v>
      </c>
      <c r="Y458" s="649"/>
      <c r="Z458" s="512">
        <v>1283.8</v>
      </c>
      <c r="AA458" s="512">
        <f t="shared" si="309"/>
        <v>0</v>
      </c>
      <c r="AB458" s="512">
        <v>2241.2000000000003</v>
      </c>
      <c r="AC458" s="512">
        <f t="shared" si="310"/>
        <v>0</v>
      </c>
      <c r="AD458" s="668">
        <f t="shared" si="311"/>
        <v>0</v>
      </c>
      <c r="AE458" s="740">
        <f t="shared" si="297"/>
        <v>40</v>
      </c>
      <c r="AF458" s="747">
        <v>1283.8</v>
      </c>
      <c r="AG458" s="747">
        <f t="shared" si="312"/>
        <v>51352</v>
      </c>
      <c r="AH458" s="747">
        <v>2241.2000000000003</v>
      </c>
      <c r="AI458" s="747">
        <f t="shared" si="313"/>
        <v>89648.000000000015</v>
      </c>
      <c r="AJ458" s="748">
        <f t="shared" si="314"/>
        <v>141000</v>
      </c>
    </row>
    <row r="459" spans="1:36" s="403" customFormat="1" ht="15" customHeight="1" x14ac:dyDescent="0.25">
      <c r="A459" s="962" t="s">
        <v>1019</v>
      </c>
      <c r="B459" s="438" t="s">
        <v>536</v>
      </c>
      <c r="C459" s="571" t="s">
        <v>32</v>
      </c>
      <c r="D459" s="596">
        <v>780</v>
      </c>
      <c r="E459" s="466">
        <v>1048</v>
      </c>
      <c r="F459" s="466">
        <f t="shared" si="300"/>
        <v>817440</v>
      </c>
      <c r="G459" s="466">
        <v>1084.2</v>
      </c>
      <c r="H459" s="466">
        <f t="shared" si="301"/>
        <v>845676</v>
      </c>
      <c r="I459" s="587">
        <f t="shared" si="302"/>
        <v>1663116</v>
      </c>
      <c r="J459" s="828"/>
      <c r="K459" s="799">
        <v>1048</v>
      </c>
      <c r="L459" s="800">
        <f t="shared" si="303"/>
        <v>0</v>
      </c>
      <c r="M459" s="799">
        <v>1084.2</v>
      </c>
      <c r="N459" s="800">
        <f t="shared" si="304"/>
        <v>0</v>
      </c>
      <c r="O459" s="804">
        <f t="shared" si="305"/>
        <v>0</v>
      </c>
      <c r="P459" s="638">
        <f t="shared" si="298"/>
        <v>0</v>
      </c>
      <c r="Q459" s="512">
        <f t="shared" si="299"/>
        <v>0</v>
      </c>
      <c r="R459" s="637">
        <f t="shared" si="281"/>
        <v>0</v>
      </c>
      <c r="S459" s="649"/>
      <c r="T459" s="519">
        <v>1048</v>
      </c>
      <c r="U459" s="519">
        <f t="shared" si="306"/>
        <v>0</v>
      </c>
      <c r="V459" s="519">
        <v>1084.2</v>
      </c>
      <c r="W459" s="519">
        <f t="shared" si="307"/>
        <v>0</v>
      </c>
      <c r="X459" s="670">
        <f t="shared" si="308"/>
        <v>0</v>
      </c>
      <c r="Y459" s="649"/>
      <c r="Z459" s="512">
        <v>1048</v>
      </c>
      <c r="AA459" s="512">
        <f t="shared" si="309"/>
        <v>0</v>
      </c>
      <c r="AB459" s="512">
        <v>1084.2</v>
      </c>
      <c r="AC459" s="512">
        <f t="shared" si="310"/>
        <v>0</v>
      </c>
      <c r="AD459" s="668">
        <f t="shared" si="311"/>
        <v>0</v>
      </c>
      <c r="AE459" s="740">
        <f t="shared" si="297"/>
        <v>780</v>
      </c>
      <c r="AF459" s="747">
        <v>1048</v>
      </c>
      <c r="AG459" s="747">
        <f t="shared" si="312"/>
        <v>817440</v>
      </c>
      <c r="AH459" s="747">
        <v>1084.2</v>
      </c>
      <c r="AI459" s="747">
        <f t="shared" si="313"/>
        <v>845676</v>
      </c>
      <c r="AJ459" s="748">
        <f t="shared" si="314"/>
        <v>1663116</v>
      </c>
    </row>
    <row r="460" spans="1:36" s="403" customFormat="1" ht="15" customHeight="1" x14ac:dyDescent="0.25">
      <c r="A460" s="962" t="s">
        <v>1020</v>
      </c>
      <c r="B460" s="438" t="s">
        <v>537</v>
      </c>
      <c r="C460" s="571" t="s">
        <v>171</v>
      </c>
      <c r="D460" s="596">
        <v>2.7</v>
      </c>
      <c r="E460" s="466">
        <v>1249.74</v>
      </c>
      <c r="F460" s="466">
        <f t="shared" si="300"/>
        <v>3374.2980000000002</v>
      </c>
      <c r="G460" s="466"/>
      <c r="H460" s="466"/>
      <c r="I460" s="587">
        <f t="shared" si="302"/>
        <v>3374.2980000000002</v>
      </c>
      <c r="J460" s="828"/>
      <c r="K460" s="799">
        <v>1249.74</v>
      </c>
      <c r="L460" s="800">
        <f t="shared" si="303"/>
        <v>0</v>
      </c>
      <c r="M460" s="799"/>
      <c r="N460" s="800"/>
      <c r="O460" s="804">
        <f t="shared" si="305"/>
        <v>0</v>
      </c>
      <c r="P460" s="638">
        <f t="shared" si="298"/>
        <v>0</v>
      </c>
      <c r="Q460" s="512">
        <f t="shared" si="299"/>
        <v>0</v>
      </c>
      <c r="R460" s="637">
        <f t="shared" si="281"/>
        <v>0</v>
      </c>
      <c r="S460" s="649"/>
      <c r="T460" s="519">
        <v>1249.74</v>
      </c>
      <c r="U460" s="519">
        <f t="shared" si="306"/>
        <v>0</v>
      </c>
      <c r="V460" s="519"/>
      <c r="W460" s="519"/>
      <c r="X460" s="670">
        <f t="shared" si="308"/>
        <v>0</v>
      </c>
      <c r="Y460" s="649"/>
      <c r="Z460" s="512">
        <v>1249.74</v>
      </c>
      <c r="AA460" s="512">
        <f t="shared" si="309"/>
        <v>0</v>
      </c>
      <c r="AB460" s="512"/>
      <c r="AC460" s="512"/>
      <c r="AD460" s="668">
        <f t="shared" si="311"/>
        <v>0</v>
      </c>
      <c r="AE460" s="740">
        <f t="shared" si="297"/>
        <v>2.7</v>
      </c>
      <c r="AF460" s="747">
        <v>1249.74</v>
      </c>
      <c r="AG460" s="747">
        <f t="shared" si="312"/>
        <v>3374.2980000000002</v>
      </c>
      <c r="AH460" s="747"/>
      <c r="AI460" s="747"/>
      <c r="AJ460" s="748">
        <f t="shared" si="314"/>
        <v>3374.2980000000002</v>
      </c>
    </row>
    <row r="461" spans="1:36" s="403" customFormat="1" ht="15" customHeight="1" x14ac:dyDescent="0.25">
      <c r="A461" s="962" t="s">
        <v>1021</v>
      </c>
      <c r="B461" s="438" t="s">
        <v>538</v>
      </c>
      <c r="C461" s="576" t="s">
        <v>171</v>
      </c>
      <c r="D461" s="599">
        <v>1.2</v>
      </c>
      <c r="E461" s="466">
        <v>1522.22</v>
      </c>
      <c r="F461" s="466">
        <f t="shared" si="300"/>
        <v>1826.664</v>
      </c>
      <c r="G461" s="466">
        <v>1092</v>
      </c>
      <c r="H461" s="466">
        <f>G461*D461</f>
        <v>1310.3999999999999</v>
      </c>
      <c r="I461" s="587">
        <f t="shared" si="302"/>
        <v>3137.0639999999999</v>
      </c>
      <c r="J461" s="793"/>
      <c r="K461" s="799">
        <v>1522.22</v>
      </c>
      <c r="L461" s="800">
        <f t="shared" si="303"/>
        <v>0</v>
      </c>
      <c r="M461" s="799">
        <v>1092</v>
      </c>
      <c r="N461" s="800">
        <f>M461*J461</f>
        <v>0</v>
      </c>
      <c r="O461" s="804">
        <f t="shared" si="305"/>
        <v>0</v>
      </c>
      <c r="P461" s="638">
        <f t="shared" si="298"/>
        <v>0</v>
      </c>
      <c r="Q461" s="512">
        <f t="shared" si="299"/>
        <v>0</v>
      </c>
      <c r="R461" s="637">
        <f t="shared" si="281"/>
        <v>0</v>
      </c>
      <c r="S461" s="638"/>
      <c r="T461" s="519">
        <v>1522.22</v>
      </c>
      <c r="U461" s="519">
        <f t="shared" si="306"/>
        <v>0</v>
      </c>
      <c r="V461" s="519">
        <v>1092</v>
      </c>
      <c r="W461" s="519">
        <f>V461*S461</f>
        <v>0</v>
      </c>
      <c r="X461" s="670">
        <f t="shared" si="308"/>
        <v>0</v>
      </c>
      <c r="Y461" s="638"/>
      <c r="Z461" s="512">
        <v>1522.22</v>
      </c>
      <c r="AA461" s="512">
        <f t="shared" si="309"/>
        <v>0</v>
      </c>
      <c r="AB461" s="512">
        <v>1092</v>
      </c>
      <c r="AC461" s="512">
        <f>AB461*Y461</f>
        <v>0</v>
      </c>
      <c r="AD461" s="668">
        <f t="shared" si="311"/>
        <v>0</v>
      </c>
      <c r="AE461" s="740">
        <f t="shared" si="297"/>
        <v>1.2</v>
      </c>
      <c r="AF461" s="747">
        <v>1522.22</v>
      </c>
      <c r="AG461" s="747">
        <f t="shared" si="312"/>
        <v>1826.664</v>
      </c>
      <c r="AH461" s="747">
        <v>1092</v>
      </c>
      <c r="AI461" s="747">
        <f>AH461*AE461</f>
        <v>1310.3999999999999</v>
      </c>
      <c r="AJ461" s="748">
        <f t="shared" si="314"/>
        <v>3137.0639999999999</v>
      </c>
    </row>
    <row r="462" spans="1:36" s="403" customFormat="1" ht="15" customHeight="1" x14ac:dyDescent="0.25">
      <c r="A462" s="962" t="s">
        <v>1022</v>
      </c>
      <c r="B462" s="438" t="s">
        <v>539</v>
      </c>
      <c r="C462" s="571" t="s">
        <v>171</v>
      </c>
      <c r="D462" s="596">
        <v>1.5</v>
      </c>
      <c r="E462" s="466">
        <v>1249.74</v>
      </c>
      <c r="F462" s="466">
        <f t="shared" si="300"/>
        <v>1874.6100000000001</v>
      </c>
      <c r="G462" s="466"/>
      <c r="H462" s="466"/>
      <c r="I462" s="587">
        <f t="shared" si="302"/>
        <v>1874.6100000000001</v>
      </c>
      <c r="J462" s="828"/>
      <c r="K462" s="799">
        <v>1249.74</v>
      </c>
      <c r="L462" s="800">
        <f t="shared" si="303"/>
        <v>0</v>
      </c>
      <c r="M462" s="799"/>
      <c r="N462" s="800"/>
      <c r="O462" s="804">
        <f t="shared" si="305"/>
        <v>0</v>
      </c>
      <c r="P462" s="638">
        <f t="shared" si="298"/>
        <v>0</v>
      </c>
      <c r="Q462" s="512">
        <f t="shared" si="299"/>
        <v>0</v>
      </c>
      <c r="R462" s="637">
        <f t="shared" si="281"/>
        <v>0</v>
      </c>
      <c r="S462" s="649"/>
      <c r="T462" s="519">
        <v>1249.74</v>
      </c>
      <c r="U462" s="519">
        <f t="shared" si="306"/>
        <v>0</v>
      </c>
      <c r="V462" s="519"/>
      <c r="W462" s="519"/>
      <c r="X462" s="670">
        <f t="shared" si="308"/>
        <v>0</v>
      </c>
      <c r="Y462" s="649"/>
      <c r="Z462" s="512">
        <v>1249.74</v>
      </c>
      <c r="AA462" s="512">
        <f t="shared" si="309"/>
        <v>0</v>
      </c>
      <c r="AB462" s="512"/>
      <c r="AC462" s="512"/>
      <c r="AD462" s="668">
        <f t="shared" si="311"/>
        <v>0</v>
      </c>
      <c r="AE462" s="740">
        <f t="shared" si="297"/>
        <v>1.5</v>
      </c>
      <c r="AF462" s="747">
        <v>1249.74</v>
      </c>
      <c r="AG462" s="747">
        <f t="shared" si="312"/>
        <v>1874.6100000000001</v>
      </c>
      <c r="AH462" s="747"/>
      <c r="AI462" s="747"/>
      <c r="AJ462" s="748">
        <f t="shared" si="314"/>
        <v>1874.6100000000001</v>
      </c>
    </row>
    <row r="463" spans="1:36" s="403" customFormat="1" ht="15" customHeight="1" x14ac:dyDescent="0.25">
      <c r="A463" s="962" t="s">
        <v>1023</v>
      </c>
      <c r="B463" s="438" t="s">
        <v>540</v>
      </c>
      <c r="C463" s="571" t="s">
        <v>171</v>
      </c>
      <c r="D463" s="596">
        <v>1.2</v>
      </c>
      <c r="E463" s="466">
        <v>3144</v>
      </c>
      <c r="F463" s="466">
        <f t="shared" si="300"/>
        <v>3772.7999999999997</v>
      </c>
      <c r="G463" s="466"/>
      <c r="H463" s="466"/>
      <c r="I463" s="587">
        <f t="shared" si="302"/>
        <v>3772.7999999999997</v>
      </c>
      <c r="J463" s="828"/>
      <c r="K463" s="799">
        <v>3144</v>
      </c>
      <c r="L463" s="800">
        <f t="shared" si="303"/>
        <v>0</v>
      </c>
      <c r="M463" s="799"/>
      <c r="N463" s="800"/>
      <c r="O463" s="804">
        <f t="shared" si="305"/>
        <v>0</v>
      </c>
      <c r="P463" s="638">
        <f t="shared" si="298"/>
        <v>0</v>
      </c>
      <c r="Q463" s="512">
        <f t="shared" si="299"/>
        <v>0</v>
      </c>
      <c r="R463" s="637">
        <f t="shared" si="281"/>
        <v>0</v>
      </c>
      <c r="S463" s="649"/>
      <c r="T463" s="519">
        <v>3144</v>
      </c>
      <c r="U463" s="519">
        <f t="shared" si="306"/>
        <v>0</v>
      </c>
      <c r="V463" s="519"/>
      <c r="W463" s="519"/>
      <c r="X463" s="670">
        <f t="shared" si="308"/>
        <v>0</v>
      </c>
      <c r="Y463" s="649"/>
      <c r="Z463" s="512">
        <v>3144</v>
      </c>
      <c r="AA463" s="512">
        <f t="shared" si="309"/>
        <v>0</v>
      </c>
      <c r="AB463" s="512"/>
      <c r="AC463" s="512"/>
      <c r="AD463" s="668">
        <f t="shared" si="311"/>
        <v>0</v>
      </c>
      <c r="AE463" s="740">
        <f t="shared" si="297"/>
        <v>1.2</v>
      </c>
      <c r="AF463" s="747">
        <v>3144</v>
      </c>
      <c r="AG463" s="747">
        <f t="shared" si="312"/>
        <v>3772.7999999999997</v>
      </c>
      <c r="AH463" s="747"/>
      <c r="AI463" s="747"/>
      <c r="AJ463" s="748">
        <f t="shared" si="314"/>
        <v>3772.7999999999997</v>
      </c>
    </row>
    <row r="464" spans="1:36" s="403" customFormat="1" ht="15" customHeight="1" x14ac:dyDescent="0.25">
      <c r="A464" s="962" t="s">
        <v>1024</v>
      </c>
      <c r="B464" s="438" t="s">
        <v>268</v>
      </c>
      <c r="C464" s="571" t="s">
        <v>224</v>
      </c>
      <c r="D464" s="596">
        <v>1</v>
      </c>
      <c r="E464" s="466"/>
      <c r="F464" s="466"/>
      <c r="G464" s="466">
        <v>28704</v>
      </c>
      <c r="H464" s="466">
        <f>G464*D464</f>
        <v>28704</v>
      </c>
      <c r="I464" s="587">
        <f t="shared" si="302"/>
        <v>28704</v>
      </c>
      <c r="J464" s="828"/>
      <c r="K464" s="799"/>
      <c r="L464" s="800"/>
      <c r="M464" s="799">
        <v>28704</v>
      </c>
      <c r="N464" s="800">
        <f>M464*J464</f>
        <v>0</v>
      </c>
      <c r="O464" s="804">
        <f t="shared" si="305"/>
        <v>0</v>
      </c>
      <c r="P464" s="638">
        <f t="shared" si="298"/>
        <v>0</v>
      </c>
      <c r="Q464" s="512">
        <f t="shared" si="299"/>
        <v>0</v>
      </c>
      <c r="R464" s="637">
        <f t="shared" si="281"/>
        <v>0</v>
      </c>
      <c r="S464" s="649"/>
      <c r="T464" s="519"/>
      <c r="U464" s="519"/>
      <c r="V464" s="519">
        <v>28704</v>
      </c>
      <c r="W464" s="519">
        <f>V464*S464</f>
        <v>0</v>
      </c>
      <c r="X464" s="670">
        <f t="shared" si="308"/>
        <v>0</v>
      </c>
      <c r="Y464" s="649"/>
      <c r="Z464" s="512"/>
      <c r="AA464" s="512"/>
      <c r="AB464" s="512">
        <v>28704</v>
      </c>
      <c r="AC464" s="512">
        <f>AB464*Y464</f>
        <v>0</v>
      </c>
      <c r="AD464" s="668">
        <f t="shared" si="311"/>
        <v>0</v>
      </c>
      <c r="AE464" s="740">
        <f t="shared" si="297"/>
        <v>1</v>
      </c>
      <c r="AF464" s="747"/>
      <c r="AG464" s="747"/>
      <c r="AH464" s="747">
        <v>28704</v>
      </c>
      <c r="AI464" s="747">
        <f>AH464*AE464</f>
        <v>28704</v>
      </c>
      <c r="AJ464" s="748">
        <f t="shared" si="314"/>
        <v>28704</v>
      </c>
    </row>
    <row r="465" spans="1:36" s="403" customFormat="1" ht="15" customHeight="1" x14ac:dyDescent="0.25">
      <c r="A465" s="962" t="s">
        <v>1025</v>
      </c>
      <c r="B465" s="438" t="s">
        <v>358</v>
      </c>
      <c r="C465" s="571" t="s">
        <v>224</v>
      </c>
      <c r="D465" s="596">
        <v>1</v>
      </c>
      <c r="E465" s="466">
        <v>76800</v>
      </c>
      <c r="F465" s="466">
        <f>E465*D465</f>
        <v>76800</v>
      </c>
      <c r="G465" s="466"/>
      <c r="H465" s="466"/>
      <c r="I465" s="587">
        <f t="shared" si="302"/>
        <v>76800</v>
      </c>
      <c r="J465" s="828"/>
      <c r="K465" s="799">
        <v>76800</v>
      </c>
      <c r="L465" s="800">
        <f>K465*J465</f>
        <v>0</v>
      </c>
      <c r="M465" s="799"/>
      <c r="N465" s="800"/>
      <c r="O465" s="804">
        <f t="shared" si="305"/>
        <v>0</v>
      </c>
      <c r="P465" s="638">
        <f t="shared" si="298"/>
        <v>0</v>
      </c>
      <c r="Q465" s="512">
        <f t="shared" si="299"/>
        <v>0</v>
      </c>
      <c r="R465" s="637">
        <f t="shared" si="281"/>
        <v>0</v>
      </c>
      <c r="S465" s="649"/>
      <c r="T465" s="519">
        <v>76800</v>
      </c>
      <c r="U465" s="519">
        <f>T465*S465</f>
        <v>0</v>
      </c>
      <c r="V465" s="519"/>
      <c r="W465" s="519"/>
      <c r="X465" s="670">
        <f t="shared" si="308"/>
        <v>0</v>
      </c>
      <c r="Y465" s="649"/>
      <c r="Z465" s="512">
        <v>76800</v>
      </c>
      <c r="AA465" s="512">
        <f>Z465*Y465</f>
        <v>0</v>
      </c>
      <c r="AB465" s="512"/>
      <c r="AC465" s="512"/>
      <c r="AD465" s="668">
        <f t="shared" si="311"/>
        <v>0</v>
      </c>
      <c r="AE465" s="740">
        <f t="shared" si="297"/>
        <v>1</v>
      </c>
      <c r="AF465" s="747">
        <v>76800</v>
      </c>
      <c r="AG465" s="747">
        <f>AF465*AE465</f>
        <v>76800</v>
      </c>
      <c r="AH465" s="747"/>
      <c r="AI465" s="747"/>
      <c r="AJ465" s="748">
        <f t="shared" si="314"/>
        <v>76800</v>
      </c>
    </row>
    <row r="466" spans="1:36" s="404" customFormat="1" ht="15" customHeight="1" x14ac:dyDescent="0.25">
      <c r="A466" s="961" t="s">
        <v>541</v>
      </c>
      <c r="B466" s="695" t="s">
        <v>542</v>
      </c>
      <c r="C466" s="696"/>
      <c r="D466" s="697"/>
      <c r="E466" s="464"/>
      <c r="F466" s="464">
        <f>SUM(F467:F484)</f>
        <v>557498.30000000005</v>
      </c>
      <c r="G466" s="464"/>
      <c r="H466" s="464">
        <f>SUM(H467:H484)</f>
        <v>1249440.52</v>
      </c>
      <c r="I466" s="588">
        <f>SUM(I467:I484)</f>
        <v>1806938.82</v>
      </c>
      <c r="J466" s="825"/>
      <c r="K466" s="794"/>
      <c r="L466" s="795">
        <f>SUM(L467:L484)</f>
        <v>0</v>
      </c>
      <c r="M466" s="794"/>
      <c r="N466" s="795">
        <f>SUM(N467:N484)</f>
        <v>0</v>
      </c>
      <c r="O466" s="805">
        <f>SUM(O467:O484)</f>
        <v>0</v>
      </c>
      <c r="P466" s="638">
        <f t="shared" si="298"/>
        <v>0</v>
      </c>
      <c r="Q466" s="512">
        <f t="shared" si="299"/>
        <v>0</v>
      </c>
      <c r="R466" s="637">
        <f t="shared" si="281"/>
        <v>0</v>
      </c>
      <c r="S466" s="633"/>
      <c r="T466" s="518"/>
      <c r="U466" s="518">
        <f>SUM(U467:U484)</f>
        <v>0</v>
      </c>
      <c r="V466" s="518"/>
      <c r="W466" s="518">
        <f>SUM(W467:W484)</f>
        <v>0</v>
      </c>
      <c r="X466" s="669">
        <f>SUM(X467:X484)</f>
        <v>0</v>
      </c>
      <c r="Y466" s="633"/>
      <c r="Z466" s="513"/>
      <c r="AA466" s="513">
        <f>SUM(AA467:AA484)</f>
        <v>0</v>
      </c>
      <c r="AB466" s="513"/>
      <c r="AC466" s="513">
        <f>SUM(AC467:AC484)</f>
        <v>0</v>
      </c>
      <c r="AD466" s="667">
        <f>SUM(AD467:AD484)</f>
        <v>0</v>
      </c>
      <c r="AE466" s="740">
        <f t="shared" si="297"/>
        <v>0</v>
      </c>
      <c r="AF466" s="745"/>
      <c r="AG466" s="745">
        <f>SUM(AG467:AG484)</f>
        <v>557498.30000000005</v>
      </c>
      <c r="AH466" s="745"/>
      <c r="AI466" s="745">
        <f>SUM(AI467:AI484)</f>
        <v>1249440.52</v>
      </c>
      <c r="AJ466" s="746">
        <f>SUM(AJ467:AJ484)</f>
        <v>1806938.82</v>
      </c>
    </row>
    <row r="467" spans="1:36" s="403" customFormat="1" ht="15" customHeight="1" x14ac:dyDescent="0.25">
      <c r="A467" s="962" t="s">
        <v>840</v>
      </c>
      <c r="B467" s="438" t="s">
        <v>393</v>
      </c>
      <c r="C467" s="571" t="s">
        <v>31</v>
      </c>
      <c r="D467" s="596">
        <v>1</v>
      </c>
      <c r="E467" s="466">
        <v>5502</v>
      </c>
      <c r="F467" s="466">
        <f t="shared" ref="F467:F482" si="315">E467*D467</f>
        <v>5502</v>
      </c>
      <c r="G467" s="466">
        <v>87964</v>
      </c>
      <c r="H467" s="466">
        <f t="shared" ref="H467:H483" si="316">G467*D467</f>
        <v>87964</v>
      </c>
      <c r="I467" s="587">
        <f t="shared" ref="I467:I484" si="317">H467+F467</f>
        <v>93466</v>
      </c>
      <c r="J467" s="828"/>
      <c r="K467" s="799">
        <v>5502</v>
      </c>
      <c r="L467" s="800">
        <f t="shared" ref="L467:L482" si="318">K467*J467</f>
        <v>0</v>
      </c>
      <c r="M467" s="799">
        <v>87964</v>
      </c>
      <c r="N467" s="800">
        <f t="shared" ref="N467:N483" si="319">M467*J467</f>
        <v>0</v>
      </c>
      <c r="O467" s="804">
        <f t="shared" ref="O467:O484" si="320">N467+L467</f>
        <v>0</v>
      </c>
      <c r="P467" s="638">
        <f t="shared" si="298"/>
        <v>0</v>
      </c>
      <c r="Q467" s="512">
        <f t="shared" si="299"/>
        <v>0</v>
      </c>
      <c r="R467" s="637">
        <f t="shared" si="281"/>
        <v>0</v>
      </c>
      <c r="S467" s="649"/>
      <c r="T467" s="519">
        <v>5502</v>
      </c>
      <c r="U467" s="519">
        <f t="shared" ref="U467:U482" si="321">T467*S467</f>
        <v>0</v>
      </c>
      <c r="V467" s="519">
        <v>87964</v>
      </c>
      <c r="W467" s="519">
        <f t="shared" ref="W467:W483" si="322">V467*S467</f>
        <v>0</v>
      </c>
      <c r="X467" s="670">
        <f t="shared" ref="X467:X484" si="323">W467+U467</f>
        <v>0</v>
      </c>
      <c r="Y467" s="649"/>
      <c r="Z467" s="512">
        <v>5502</v>
      </c>
      <c r="AA467" s="512">
        <f t="shared" ref="AA467:AA482" si="324">Z467*Y467</f>
        <v>0</v>
      </c>
      <c r="AB467" s="512">
        <v>87964</v>
      </c>
      <c r="AC467" s="512">
        <f t="shared" ref="AC467:AC483" si="325">AB467*Y467</f>
        <v>0</v>
      </c>
      <c r="AD467" s="668">
        <f t="shared" ref="AD467:AD484" si="326">AC467+AA467</f>
        <v>0</v>
      </c>
      <c r="AE467" s="740">
        <f t="shared" si="297"/>
        <v>1</v>
      </c>
      <c r="AF467" s="747">
        <v>5502</v>
      </c>
      <c r="AG467" s="747">
        <f t="shared" ref="AG467:AG482" si="327">AF467*AE467</f>
        <v>5502</v>
      </c>
      <c r="AH467" s="747">
        <v>87964</v>
      </c>
      <c r="AI467" s="747">
        <f t="shared" ref="AI467:AI483" si="328">AH467*AE467</f>
        <v>87964</v>
      </c>
      <c r="AJ467" s="748">
        <f t="shared" ref="AJ467:AJ484" si="329">AI467+AG467</f>
        <v>93466</v>
      </c>
    </row>
    <row r="468" spans="1:36" s="403" customFormat="1" ht="15" customHeight="1" x14ac:dyDescent="0.25">
      <c r="A468" s="962" t="s">
        <v>1027</v>
      </c>
      <c r="B468" s="438" t="s">
        <v>393</v>
      </c>
      <c r="C468" s="571" t="s">
        <v>32</v>
      </c>
      <c r="D468" s="596">
        <v>70</v>
      </c>
      <c r="E468" s="466">
        <v>314.40000000000003</v>
      </c>
      <c r="F468" s="466">
        <f t="shared" si="315"/>
        <v>22008.000000000004</v>
      </c>
      <c r="G468" s="466">
        <v>2857.4</v>
      </c>
      <c r="H468" s="466">
        <f t="shared" si="316"/>
        <v>200018</v>
      </c>
      <c r="I468" s="587">
        <f t="shared" si="317"/>
        <v>222026</v>
      </c>
      <c r="J468" s="828"/>
      <c r="K468" s="799">
        <v>314.40000000000003</v>
      </c>
      <c r="L468" s="800">
        <f t="shared" si="318"/>
        <v>0</v>
      </c>
      <c r="M468" s="799">
        <v>2857.4</v>
      </c>
      <c r="N468" s="800">
        <f t="shared" si="319"/>
        <v>0</v>
      </c>
      <c r="O468" s="804">
        <f t="shared" si="320"/>
        <v>0</v>
      </c>
      <c r="P468" s="638">
        <f t="shared" si="298"/>
        <v>0</v>
      </c>
      <c r="Q468" s="512">
        <f t="shared" si="299"/>
        <v>0</v>
      </c>
      <c r="R468" s="637">
        <f t="shared" si="281"/>
        <v>0</v>
      </c>
      <c r="S468" s="649"/>
      <c r="T468" s="519">
        <v>314.40000000000003</v>
      </c>
      <c r="U468" s="519">
        <f t="shared" si="321"/>
        <v>0</v>
      </c>
      <c r="V468" s="519">
        <v>2857.4</v>
      </c>
      <c r="W468" s="519">
        <f t="shared" si="322"/>
        <v>0</v>
      </c>
      <c r="X468" s="670">
        <f t="shared" si="323"/>
        <v>0</v>
      </c>
      <c r="Y468" s="649"/>
      <c r="Z468" s="512">
        <v>314.40000000000003</v>
      </c>
      <c r="AA468" s="512">
        <f t="shared" si="324"/>
        <v>0</v>
      </c>
      <c r="AB468" s="512">
        <v>2857.4</v>
      </c>
      <c r="AC468" s="512">
        <f t="shared" si="325"/>
        <v>0</v>
      </c>
      <c r="AD468" s="668">
        <f t="shared" si="326"/>
        <v>0</v>
      </c>
      <c r="AE468" s="740">
        <f t="shared" si="297"/>
        <v>70</v>
      </c>
      <c r="AF468" s="747">
        <v>314.40000000000003</v>
      </c>
      <c r="AG468" s="747">
        <f t="shared" si="327"/>
        <v>22008.000000000004</v>
      </c>
      <c r="AH468" s="747">
        <v>2857.4</v>
      </c>
      <c r="AI468" s="747">
        <f t="shared" si="328"/>
        <v>200018</v>
      </c>
      <c r="AJ468" s="748">
        <f t="shared" si="329"/>
        <v>222026</v>
      </c>
    </row>
    <row r="469" spans="1:36" s="403" customFormat="1" ht="15" customHeight="1" x14ac:dyDescent="0.25">
      <c r="A469" s="962" t="s">
        <v>1028</v>
      </c>
      <c r="B469" s="438" t="s">
        <v>460</v>
      </c>
      <c r="C469" s="571" t="s">
        <v>32</v>
      </c>
      <c r="D469" s="596">
        <v>15</v>
      </c>
      <c r="E469" s="466">
        <v>162.44</v>
      </c>
      <c r="F469" s="466">
        <f t="shared" si="315"/>
        <v>2436.6</v>
      </c>
      <c r="G469" s="466">
        <v>496.6</v>
      </c>
      <c r="H469" s="466">
        <f t="shared" si="316"/>
        <v>7449</v>
      </c>
      <c r="I469" s="587">
        <f t="shared" si="317"/>
        <v>9885.6</v>
      </c>
      <c r="J469" s="828"/>
      <c r="K469" s="799">
        <v>162.44</v>
      </c>
      <c r="L469" s="800">
        <f t="shared" si="318"/>
        <v>0</v>
      </c>
      <c r="M469" s="799">
        <v>496.6</v>
      </c>
      <c r="N469" s="800">
        <f t="shared" si="319"/>
        <v>0</v>
      </c>
      <c r="O469" s="804">
        <f t="shared" si="320"/>
        <v>0</v>
      </c>
      <c r="P469" s="638">
        <f t="shared" si="298"/>
        <v>0</v>
      </c>
      <c r="Q469" s="512">
        <f t="shared" si="299"/>
        <v>0</v>
      </c>
      <c r="R469" s="637">
        <f t="shared" si="281"/>
        <v>0</v>
      </c>
      <c r="S469" s="649"/>
      <c r="T469" s="519">
        <v>162.44</v>
      </c>
      <c r="U469" s="519">
        <f t="shared" si="321"/>
        <v>0</v>
      </c>
      <c r="V469" s="519">
        <v>496.6</v>
      </c>
      <c r="W469" s="519">
        <f t="shared" si="322"/>
        <v>0</v>
      </c>
      <c r="X469" s="670">
        <f t="shared" si="323"/>
        <v>0</v>
      </c>
      <c r="Y469" s="649"/>
      <c r="Z469" s="512">
        <v>162.44</v>
      </c>
      <c r="AA469" s="512">
        <f t="shared" si="324"/>
        <v>0</v>
      </c>
      <c r="AB469" s="512">
        <v>496.6</v>
      </c>
      <c r="AC469" s="512">
        <f t="shared" si="325"/>
        <v>0</v>
      </c>
      <c r="AD469" s="668">
        <f t="shared" si="326"/>
        <v>0</v>
      </c>
      <c r="AE469" s="740">
        <f t="shared" si="297"/>
        <v>15</v>
      </c>
      <c r="AF469" s="747">
        <v>162.44</v>
      </c>
      <c r="AG469" s="747">
        <f t="shared" si="327"/>
        <v>2436.6</v>
      </c>
      <c r="AH469" s="747">
        <v>496.6</v>
      </c>
      <c r="AI469" s="747">
        <f t="shared" si="328"/>
        <v>7449</v>
      </c>
      <c r="AJ469" s="748">
        <f t="shared" si="329"/>
        <v>9885.6</v>
      </c>
    </row>
    <row r="470" spans="1:36" s="403" customFormat="1" ht="15" customHeight="1" x14ac:dyDescent="0.25">
      <c r="A470" s="962" t="s">
        <v>1029</v>
      </c>
      <c r="B470" s="438" t="s">
        <v>460</v>
      </c>
      <c r="C470" s="571" t="s">
        <v>32</v>
      </c>
      <c r="D470" s="596">
        <v>350</v>
      </c>
      <c r="E470" s="466">
        <v>162.44</v>
      </c>
      <c r="F470" s="466">
        <f t="shared" si="315"/>
        <v>56854</v>
      </c>
      <c r="G470" s="466">
        <v>434.2</v>
      </c>
      <c r="H470" s="466">
        <f t="shared" si="316"/>
        <v>151970</v>
      </c>
      <c r="I470" s="587">
        <f t="shared" si="317"/>
        <v>208824</v>
      </c>
      <c r="J470" s="828"/>
      <c r="K470" s="799">
        <v>162.44</v>
      </c>
      <c r="L470" s="800">
        <f t="shared" si="318"/>
        <v>0</v>
      </c>
      <c r="M470" s="799">
        <v>434.2</v>
      </c>
      <c r="N470" s="800">
        <f t="shared" si="319"/>
        <v>0</v>
      </c>
      <c r="O470" s="804">
        <f t="shared" si="320"/>
        <v>0</v>
      </c>
      <c r="P470" s="638">
        <f t="shared" si="298"/>
        <v>0</v>
      </c>
      <c r="Q470" s="512">
        <f t="shared" si="299"/>
        <v>0</v>
      </c>
      <c r="R470" s="637">
        <f t="shared" si="281"/>
        <v>0</v>
      </c>
      <c r="S470" s="649"/>
      <c r="T470" s="519">
        <v>162.44</v>
      </c>
      <c r="U470" s="519">
        <f t="shared" si="321"/>
        <v>0</v>
      </c>
      <c r="V470" s="519">
        <v>434.2</v>
      </c>
      <c r="W470" s="519">
        <f t="shared" si="322"/>
        <v>0</v>
      </c>
      <c r="X470" s="670">
        <f t="shared" si="323"/>
        <v>0</v>
      </c>
      <c r="Y470" s="649"/>
      <c r="Z470" s="512">
        <v>162.44</v>
      </c>
      <c r="AA470" s="512">
        <f t="shared" si="324"/>
        <v>0</v>
      </c>
      <c r="AB470" s="512">
        <v>434.2</v>
      </c>
      <c r="AC470" s="512">
        <f t="shared" si="325"/>
        <v>0</v>
      </c>
      <c r="AD470" s="668">
        <f t="shared" si="326"/>
        <v>0</v>
      </c>
      <c r="AE470" s="740">
        <f t="shared" si="297"/>
        <v>350</v>
      </c>
      <c r="AF470" s="747">
        <v>162.44</v>
      </c>
      <c r="AG470" s="747">
        <f t="shared" si="327"/>
        <v>56854</v>
      </c>
      <c r="AH470" s="747">
        <v>434.2</v>
      </c>
      <c r="AI470" s="747">
        <f t="shared" si="328"/>
        <v>151970</v>
      </c>
      <c r="AJ470" s="748">
        <f t="shared" si="329"/>
        <v>208824</v>
      </c>
    </row>
    <row r="471" spans="1:36" s="403" customFormat="1" ht="15" customHeight="1" x14ac:dyDescent="0.25">
      <c r="A471" s="962" t="s">
        <v>1030</v>
      </c>
      <c r="B471" s="438" t="s">
        <v>460</v>
      </c>
      <c r="C471" s="571" t="s">
        <v>32</v>
      </c>
      <c r="D471" s="596">
        <v>210</v>
      </c>
      <c r="E471" s="466">
        <v>162.44</v>
      </c>
      <c r="F471" s="466">
        <f t="shared" si="315"/>
        <v>34112.400000000001</v>
      </c>
      <c r="G471" s="466">
        <v>184.6</v>
      </c>
      <c r="H471" s="466">
        <f t="shared" si="316"/>
        <v>38766</v>
      </c>
      <c r="I471" s="587">
        <f t="shared" si="317"/>
        <v>72878.399999999994</v>
      </c>
      <c r="J471" s="828"/>
      <c r="K471" s="799">
        <v>162.44</v>
      </c>
      <c r="L471" s="800">
        <f t="shared" si="318"/>
        <v>0</v>
      </c>
      <c r="M471" s="799">
        <v>184.6</v>
      </c>
      <c r="N471" s="800">
        <f t="shared" si="319"/>
        <v>0</v>
      </c>
      <c r="O471" s="804">
        <f t="shared" si="320"/>
        <v>0</v>
      </c>
      <c r="P471" s="638">
        <f t="shared" si="298"/>
        <v>0</v>
      </c>
      <c r="Q471" s="512">
        <f t="shared" si="299"/>
        <v>0</v>
      </c>
      <c r="R471" s="637">
        <f t="shared" ref="R471:R534" si="330">(D471*K471)-(D471*T471)</f>
        <v>0</v>
      </c>
      <c r="S471" s="649"/>
      <c r="T471" s="519">
        <v>162.44</v>
      </c>
      <c r="U471" s="519">
        <f t="shared" si="321"/>
        <v>0</v>
      </c>
      <c r="V471" s="519">
        <v>184.6</v>
      </c>
      <c r="W471" s="519">
        <f t="shared" si="322"/>
        <v>0</v>
      </c>
      <c r="X471" s="670">
        <f t="shared" si="323"/>
        <v>0</v>
      </c>
      <c r="Y471" s="649"/>
      <c r="Z471" s="512">
        <v>162.44</v>
      </c>
      <c r="AA471" s="512">
        <f t="shared" si="324"/>
        <v>0</v>
      </c>
      <c r="AB471" s="512">
        <v>184.6</v>
      </c>
      <c r="AC471" s="512">
        <f t="shared" si="325"/>
        <v>0</v>
      </c>
      <c r="AD471" s="668">
        <f t="shared" si="326"/>
        <v>0</v>
      </c>
      <c r="AE471" s="740">
        <f t="shared" si="297"/>
        <v>210</v>
      </c>
      <c r="AF471" s="747">
        <v>162.44</v>
      </c>
      <c r="AG471" s="747">
        <f t="shared" si="327"/>
        <v>34112.400000000001</v>
      </c>
      <c r="AH471" s="747">
        <v>184.6</v>
      </c>
      <c r="AI471" s="747">
        <f t="shared" si="328"/>
        <v>38766</v>
      </c>
      <c r="AJ471" s="748">
        <f t="shared" si="329"/>
        <v>72878.399999999994</v>
      </c>
    </row>
    <row r="472" spans="1:36" s="403" customFormat="1" ht="15" customHeight="1" x14ac:dyDescent="0.25">
      <c r="A472" s="962" t="s">
        <v>1031</v>
      </c>
      <c r="B472" s="438" t="s">
        <v>460</v>
      </c>
      <c r="C472" s="571" t="s">
        <v>32</v>
      </c>
      <c r="D472" s="596">
        <v>270</v>
      </c>
      <c r="E472" s="466">
        <v>162.44</v>
      </c>
      <c r="F472" s="466">
        <f t="shared" si="315"/>
        <v>43858.8</v>
      </c>
      <c r="G472" s="466">
        <v>166.92000000000002</v>
      </c>
      <c r="H472" s="466">
        <f t="shared" si="316"/>
        <v>45068.4</v>
      </c>
      <c r="I472" s="587">
        <f t="shared" si="317"/>
        <v>88927.200000000012</v>
      </c>
      <c r="J472" s="828"/>
      <c r="K472" s="799">
        <v>162.44</v>
      </c>
      <c r="L472" s="800">
        <f t="shared" si="318"/>
        <v>0</v>
      </c>
      <c r="M472" s="799">
        <v>166.92000000000002</v>
      </c>
      <c r="N472" s="800">
        <f t="shared" si="319"/>
        <v>0</v>
      </c>
      <c r="O472" s="804">
        <f t="shared" si="320"/>
        <v>0</v>
      </c>
      <c r="P472" s="638">
        <f t="shared" si="298"/>
        <v>0</v>
      </c>
      <c r="Q472" s="512">
        <f t="shared" si="299"/>
        <v>0</v>
      </c>
      <c r="R472" s="637">
        <f t="shared" si="330"/>
        <v>0</v>
      </c>
      <c r="S472" s="649"/>
      <c r="T472" s="519">
        <v>162.44</v>
      </c>
      <c r="U472" s="519">
        <f t="shared" si="321"/>
        <v>0</v>
      </c>
      <c r="V472" s="519">
        <v>166.92000000000002</v>
      </c>
      <c r="W472" s="519">
        <f t="shared" si="322"/>
        <v>0</v>
      </c>
      <c r="X472" s="670">
        <f t="shared" si="323"/>
        <v>0</v>
      </c>
      <c r="Y472" s="649"/>
      <c r="Z472" s="512">
        <v>162.44</v>
      </c>
      <c r="AA472" s="512">
        <f t="shared" si="324"/>
        <v>0</v>
      </c>
      <c r="AB472" s="512">
        <v>166.92000000000002</v>
      </c>
      <c r="AC472" s="512">
        <f t="shared" si="325"/>
        <v>0</v>
      </c>
      <c r="AD472" s="668">
        <f t="shared" si="326"/>
        <v>0</v>
      </c>
      <c r="AE472" s="740">
        <f t="shared" si="297"/>
        <v>270</v>
      </c>
      <c r="AF472" s="747">
        <v>162.44</v>
      </c>
      <c r="AG472" s="747">
        <f t="shared" si="327"/>
        <v>43858.8</v>
      </c>
      <c r="AH472" s="747">
        <v>166.92000000000002</v>
      </c>
      <c r="AI472" s="747">
        <f t="shared" si="328"/>
        <v>45068.4</v>
      </c>
      <c r="AJ472" s="748">
        <f t="shared" si="329"/>
        <v>88927.200000000012</v>
      </c>
    </row>
    <row r="473" spans="1:36" s="403" customFormat="1" ht="15" customHeight="1" x14ac:dyDescent="0.25">
      <c r="A473" s="962" t="s">
        <v>1032</v>
      </c>
      <c r="B473" s="438" t="s">
        <v>400</v>
      </c>
      <c r="C473" s="571" t="s">
        <v>378</v>
      </c>
      <c r="D473" s="596">
        <v>300</v>
      </c>
      <c r="E473" s="466">
        <v>838.40000000000009</v>
      </c>
      <c r="F473" s="466">
        <f t="shared" si="315"/>
        <v>251520.00000000003</v>
      </c>
      <c r="G473" s="466">
        <v>1759</v>
      </c>
      <c r="H473" s="466">
        <f t="shared" si="316"/>
        <v>527700</v>
      </c>
      <c r="I473" s="587">
        <f t="shared" si="317"/>
        <v>779220</v>
      </c>
      <c r="J473" s="828"/>
      <c r="K473" s="799">
        <v>838.40000000000009</v>
      </c>
      <c r="L473" s="800">
        <f t="shared" si="318"/>
        <v>0</v>
      </c>
      <c r="M473" s="799">
        <v>1759</v>
      </c>
      <c r="N473" s="800">
        <f t="shared" si="319"/>
        <v>0</v>
      </c>
      <c r="O473" s="804">
        <f t="shared" si="320"/>
        <v>0</v>
      </c>
      <c r="P473" s="638">
        <f t="shared" si="298"/>
        <v>0</v>
      </c>
      <c r="Q473" s="512">
        <f t="shared" si="299"/>
        <v>0</v>
      </c>
      <c r="R473" s="637">
        <f t="shared" si="330"/>
        <v>0</v>
      </c>
      <c r="S473" s="649"/>
      <c r="T473" s="519">
        <v>838.40000000000009</v>
      </c>
      <c r="U473" s="519">
        <f t="shared" si="321"/>
        <v>0</v>
      </c>
      <c r="V473" s="519">
        <v>1759</v>
      </c>
      <c r="W473" s="519">
        <f t="shared" si="322"/>
        <v>0</v>
      </c>
      <c r="X473" s="670">
        <f t="shared" si="323"/>
        <v>0</v>
      </c>
      <c r="Y473" s="649"/>
      <c r="Z473" s="512">
        <v>838.40000000000009</v>
      </c>
      <c r="AA473" s="512">
        <f t="shared" si="324"/>
        <v>0</v>
      </c>
      <c r="AB473" s="512">
        <v>1759</v>
      </c>
      <c r="AC473" s="512">
        <f t="shared" si="325"/>
        <v>0</v>
      </c>
      <c r="AD473" s="668">
        <f t="shared" si="326"/>
        <v>0</v>
      </c>
      <c r="AE473" s="740">
        <f t="shared" si="297"/>
        <v>300</v>
      </c>
      <c r="AF473" s="747">
        <v>838.40000000000009</v>
      </c>
      <c r="AG473" s="747">
        <f t="shared" si="327"/>
        <v>251520.00000000003</v>
      </c>
      <c r="AH473" s="747">
        <v>1759</v>
      </c>
      <c r="AI473" s="747">
        <f t="shared" si="328"/>
        <v>527700</v>
      </c>
      <c r="AJ473" s="748">
        <f t="shared" si="329"/>
        <v>779220</v>
      </c>
    </row>
    <row r="474" spans="1:36" s="403" customFormat="1" ht="15" customHeight="1" x14ac:dyDescent="0.25">
      <c r="A474" s="962" t="s">
        <v>1033</v>
      </c>
      <c r="B474" s="438" t="s">
        <v>463</v>
      </c>
      <c r="C474" s="571" t="s">
        <v>31</v>
      </c>
      <c r="D474" s="596">
        <v>110</v>
      </c>
      <c r="E474" s="466">
        <v>262</v>
      </c>
      <c r="F474" s="466">
        <f t="shared" si="315"/>
        <v>28820</v>
      </c>
      <c r="G474" s="466">
        <v>681.2</v>
      </c>
      <c r="H474" s="466">
        <f t="shared" si="316"/>
        <v>74932</v>
      </c>
      <c r="I474" s="587">
        <f t="shared" si="317"/>
        <v>103752</v>
      </c>
      <c r="J474" s="828"/>
      <c r="K474" s="799">
        <v>262</v>
      </c>
      <c r="L474" s="800">
        <f t="shared" si="318"/>
        <v>0</v>
      </c>
      <c r="M474" s="799">
        <v>681.2</v>
      </c>
      <c r="N474" s="800">
        <f t="shared" si="319"/>
        <v>0</v>
      </c>
      <c r="O474" s="804">
        <f t="shared" si="320"/>
        <v>0</v>
      </c>
      <c r="P474" s="638">
        <f t="shared" si="298"/>
        <v>0</v>
      </c>
      <c r="Q474" s="512">
        <f t="shared" si="299"/>
        <v>0</v>
      </c>
      <c r="R474" s="637">
        <f t="shared" si="330"/>
        <v>0</v>
      </c>
      <c r="S474" s="649"/>
      <c r="T474" s="519">
        <v>262</v>
      </c>
      <c r="U474" s="519">
        <f t="shared" si="321"/>
        <v>0</v>
      </c>
      <c r="V474" s="519">
        <v>681.2</v>
      </c>
      <c r="W474" s="519">
        <f t="shared" si="322"/>
        <v>0</v>
      </c>
      <c r="X474" s="670">
        <f t="shared" si="323"/>
        <v>0</v>
      </c>
      <c r="Y474" s="649"/>
      <c r="Z474" s="512">
        <v>262</v>
      </c>
      <c r="AA474" s="512">
        <f t="shared" si="324"/>
        <v>0</v>
      </c>
      <c r="AB474" s="512">
        <v>681.2</v>
      </c>
      <c r="AC474" s="512">
        <f t="shared" si="325"/>
        <v>0</v>
      </c>
      <c r="AD474" s="668">
        <f t="shared" si="326"/>
        <v>0</v>
      </c>
      <c r="AE474" s="740">
        <f t="shared" si="297"/>
        <v>110</v>
      </c>
      <c r="AF474" s="747">
        <v>262</v>
      </c>
      <c r="AG474" s="747">
        <f t="shared" si="327"/>
        <v>28820</v>
      </c>
      <c r="AH474" s="747">
        <v>681.2</v>
      </c>
      <c r="AI474" s="747">
        <f t="shared" si="328"/>
        <v>74932</v>
      </c>
      <c r="AJ474" s="748">
        <f t="shared" si="329"/>
        <v>103752</v>
      </c>
    </row>
    <row r="475" spans="1:36" s="403" customFormat="1" ht="15" customHeight="1" x14ac:dyDescent="0.25">
      <c r="A475" s="962" t="s">
        <v>1034</v>
      </c>
      <c r="B475" s="438" t="s">
        <v>543</v>
      </c>
      <c r="C475" s="571" t="s">
        <v>378</v>
      </c>
      <c r="D475" s="596">
        <v>30</v>
      </c>
      <c r="E475" s="466">
        <v>52.400000000000006</v>
      </c>
      <c r="F475" s="466">
        <f t="shared" si="315"/>
        <v>1572.0000000000002</v>
      </c>
      <c r="G475" s="466">
        <v>130</v>
      </c>
      <c r="H475" s="466">
        <f t="shared" si="316"/>
        <v>3900</v>
      </c>
      <c r="I475" s="587">
        <f t="shared" si="317"/>
        <v>5472</v>
      </c>
      <c r="J475" s="828"/>
      <c r="K475" s="799">
        <v>52.400000000000006</v>
      </c>
      <c r="L475" s="800">
        <f t="shared" si="318"/>
        <v>0</v>
      </c>
      <c r="M475" s="799">
        <v>130</v>
      </c>
      <c r="N475" s="800">
        <f t="shared" si="319"/>
        <v>0</v>
      </c>
      <c r="O475" s="804">
        <f t="shared" si="320"/>
        <v>0</v>
      </c>
      <c r="P475" s="638">
        <f t="shared" si="298"/>
        <v>0</v>
      </c>
      <c r="Q475" s="512">
        <f t="shared" si="299"/>
        <v>0</v>
      </c>
      <c r="R475" s="637">
        <f t="shared" si="330"/>
        <v>0</v>
      </c>
      <c r="S475" s="649"/>
      <c r="T475" s="519">
        <v>52.400000000000006</v>
      </c>
      <c r="U475" s="519">
        <f t="shared" si="321"/>
        <v>0</v>
      </c>
      <c r="V475" s="519">
        <v>130</v>
      </c>
      <c r="W475" s="519">
        <f t="shared" si="322"/>
        <v>0</v>
      </c>
      <c r="X475" s="670">
        <f t="shared" si="323"/>
        <v>0</v>
      </c>
      <c r="Y475" s="649"/>
      <c r="Z475" s="512">
        <v>52.400000000000006</v>
      </c>
      <c r="AA475" s="512">
        <f t="shared" si="324"/>
        <v>0</v>
      </c>
      <c r="AB475" s="512">
        <v>130</v>
      </c>
      <c r="AC475" s="512">
        <f t="shared" si="325"/>
        <v>0</v>
      </c>
      <c r="AD475" s="668">
        <f t="shared" si="326"/>
        <v>0</v>
      </c>
      <c r="AE475" s="740">
        <f t="shared" si="297"/>
        <v>30</v>
      </c>
      <c r="AF475" s="747">
        <v>52.400000000000006</v>
      </c>
      <c r="AG475" s="747">
        <f t="shared" si="327"/>
        <v>1572.0000000000002</v>
      </c>
      <c r="AH475" s="747">
        <v>130</v>
      </c>
      <c r="AI475" s="747">
        <f t="shared" si="328"/>
        <v>3900</v>
      </c>
      <c r="AJ475" s="748">
        <f t="shared" si="329"/>
        <v>5472</v>
      </c>
    </row>
    <row r="476" spans="1:36" s="403" customFormat="1" ht="15" customHeight="1" x14ac:dyDescent="0.25">
      <c r="A476" s="962" t="s">
        <v>1035</v>
      </c>
      <c r="B476" s="438" t="s">
        <v>464</v>
      </c>
      <c r="C476" s="576" t="s">
        <v>378</v>
      </c>
      <c r="D476" s="599">
        <v>320</v>
      </c>
      <c r="E476" s="466">
        <v>45.85</v>
      </c>
      <c r="F476" s="466">
        <f t="shared" si="315"/>
        <v>14672</v>
      </c>
      <c r="G476" s="466">
        <v>58.5</v>
      </c>
      <c r="H476" s="466">
        <f t="shared" si="316"/>
        <v>18720</v>
      </c>
      <c r="I476" s="587">
        <f t="shared" si="317"/>
        <v>33392</v>
      </c>
      <c r="J476" s="793"/>
      <c r="K476" s="799">
        <v>45.85</v>
      </c>
      <c r="L476" s="800">
        <f t="shared" si="318"/>
        <v>0</v>
      </c>
      <c r="M476" s="799">
        <v>58.5</v>
      </c>
      <c r="N476" s="800">
        <f t="shared" si="319"/>
        <v>0</v>
      </c>
      <c r="O476" s="804">
        <f t="shared" si="320"/>
        <v>0</v>
      </c>
      <c r="P476" s="638">
        <f t="shared" si="298"/>
        <v>0</v>
      </c>
      <c r="Q476" s="512">
        <f t="shared" si="299"/>
        <v>0</v>
      </c>
      <c r="R476" s="637">
        <f t="shared" si="330"/>
        <v>0</v>
      </c>
      <c r="S476" s="638"/>
      <c r="T476" s="519">
        <v>45.85</v>
      </c>
      <c r="U476" s="519">
        <f t="shared" si="321"/>
        <v>0</v>
      </c>
      <c r="V476" s="519">
        <v>58.5</v>
      </c>
      <c r="W476" s="519">
        <f t="shared" si="322"/>
        <v>0</v>
      </c>
      <c r="X476" s="670">
        <f t="shared" si="323"/>
        <v>0</v>
      </c>
      <c r="Y476" s="638"/>
      <c r="Z476" s="512">
        <v>45.85</v>
      </c>
      <c r="AA476" s="512">
        <f t="shared" si="324"/>
        <v>0</v>
      </c>
      <c r="AB476" s="512">
        <v>58.5</v>
      </c>
      <c r="AC476" s="512">
        <f t="shared" si="325"/>
        <v>0</v>
      </c>
      <c r="AD476" s="668">
        <f t="shared" si="326"/>
        <v>0</v>
      </c>
      <c r="AE476" s="740">
        <f t="shared" si="297"/>
        <v>320</v>
      </c>
      <c r="AF476" s="747">
        <v>45.85</v>
      </c>
      <c r="AG476" s="747">
        <f t="shared" si="327"/>
        <v>14672</v>
      </c>
      <c r="AH476" s="747">
        <v>58.5</v>
      </c>
      <c r="AI476" s="747">
        <f t="shared" si="328"/>
        <v>18720</v>
      </c>
      <c r="AJ476" s="748">
        <f t="shared" si="329"/>
        <v>33392</v>
      </c>
    </row>
    <row r="477" spans="1:36" s="403" customFormat="1" ht="15" customHeight="1" x14ac:dyDescent="0.25">
      <c r="A477" s="962" t="s">
        <v>1036</v>
      </c>
      <c r="B477" s="438" t="s">
        <v>465</v>
      </c>
      <c r="C477" s="576" t="s">
        <v>32</v>
      </c>
      <c r="D477" s="599">
        <v>100</v>
      </c>
      <c r="E477" s="466">
        <v>65.5</v>
      </c>
      <c r="F477" s="466">
        <f t="shared" si="315"/>
        <v>6550</v>
      </c>
      <c r="G477" s="466">
        <v>166.71200000000002</v>
      </c>
      <c r="H477" s="466">
        <f t="shared" si="316"/>
        <v>16671.2</v>
      </c>
      <c r="I477" s="587">
        <f t="shared" si="317"/>
        <v>23221.200000000001</v>
      </c>
      <c r="J477" s="793"/>
      <c r="K477" s="799">
        <v>65.5</v>
      </c>
      <c r="L477" s="800">
        <f t="shared" si="318"/>
        <v>0</v>
      </c>
      <c r="M477" s="799">
        <v>166.71200000000002</v>
      </c>
      <c r="N477" s="800">
        <f t="shared" si="319"/>
        <v>0</v>
      </c>
      <c r="O477" s="804">
        <f t="shared" si="320"/>
        <v>0</v>
      </c>
      <c r="P477" s="638">
        <f t="shared" si="298"/>
        <v>0</v>
      </c>
      <c r="Q477" s="512">
        <f t="shared" si="299"/>
        <v>0</v>
      </c>
      <c r="R477" s="637">
        <f t="shared" si="330"/>
        <v>0</v>
      </c>
      <c r="S477" s="638"/>
      <c r="T477" s="519">
        <v>65.5</v>
      </c>
      <c r="U477" s="519">
        <f t="shared" si="321"/>
        <v>0</v>
      </c>
      <c r="V477" s="519">
        <v>166.71200000000002</v>
      </c>
      <c r="W477" s="519">
        <f t="shared" si="322"/>
        <v>0</v>
      </c>
      <c r="X477" s="670">
        <f t="shared" si="323"/>
        <v>0</v>
      </c>
      <c r="Y477" s="638"/>
      <c r="Z477" s="512">
        <v>65.5</v>
      </c>
      <c r="AA477" s="512">
        <f t="shared" si="324"/>
        <v>0</v>
      </c>
      <c r="AB477" s="512">
        <v>166.71200000000002</v>
      </c>
      <c r="AC477" s="512">
        <f t="shared" si="325"/>
        <v>0</v>
      </c>
      <c r="AD477" s="668">
        <f t="shared" si="326"/>
        <v>0</v>
      </c>
      <c r="AE477" s="740">
        <f t="shared" si="297"/>
        <v>100</v>
      </c>
      <c r="AF477" s="747">
        <v>65.5</v>
      </c>
      <c r="AG477" s="747">
        <f t="shared" si="327"/>
        <v>6550</v>
      </c>
      <c r="AH477" s="747">
        <v>166.71200000000002</v>
      </c>
      <c r="AI477" s="747">
        <f t="shared" si="328"/>
        <v>16671.2</v>
      </c>
      <c r="AJ477" s="748">
        <f t="shared" si="329"/>
        <v>23221.200000000001</v>
      </c>
    </row>
    <row r="478" spans="1:36" s="403" customFormat="1" ht="15" customHeight="1" x14ac:dyDescent="0.25">
      <c r="A478" s="962" t="s">
        <v>1037</v>
      </c>
      <c r="B478" s="438" t="s">
        <v>544</v>
      </c>
      <c r="C478" s="576" t="s">
        <v>31</v>
      </c>
      <c r="D478" s="599">
        <v>30</v>
      </c>
      <c r="E478" s="466">
        <v>32.75</v>
      </c>
      <c r="F478" s="466">
        <f t="shared" si="315"/>
        <v>982.5</v>
      </c>
      <c r="G478" s="466">
        <v>43.42</v>
      </c>
      <c r="H478" s="466">
        <f t="shared" si="316"/>
        <v>1302.6000000000001</v>
      </c>
      <c r="I478" s="587">
        <f t="shared" si="317"/>
        <v>2285.1000000000004</v>
      </c>
      <c r="J478" s="793"/>
      <c r="K478" s="799">
        <v>32.75</v>
      </c>
      <c r="L478" s="800">
        <f t="shared" si="318"/>
        <v>0</v>
      </c>
      <c r="M478" s="799">
        <v>43.42</v>
      </c>
      <c r="N478" s="800">
        <f t="shared" si="319"/>
        <v>0</v>
      </c>
      <c r="O478" s="804">
        <f t="shared" si="320"/>
        <v>0</v>
      </c>
      <c r="P478" s="638">
        <f t="shared" si="298"/>
        <v>0</v>
      </c>
      <c r="Q478" s="512">
        <f t="shared" si="299"/>
        <v>0</v>
      </c>
      <c r="R478" s="637">
        <f t="shared" si="330"/>
        <v>0</v>
      </c>
      <c r="S478" s="638"/>
      <c r="T478" s="519">
        <v>32.75</v>
      </c>
      <c r="U478" s="519">
        <f t="shared" si="321"/>
        <v>0</v>
      </c>
      <c r="V478" s="519">
        <v>43.42</v>
      </c>
      <c r="W478" s="519">
        <f t="shared" si="322"/>
        <v>0</v>
      </c>
      <c r="X478" s="670">
        <f t="shared" si="323"/>
        <v>0</v>
      </c>
      <c r="Y478" s="638"/>
      <c r="Z478" s="512">
        <v>32.75</v>
      </c>
      <c r="AA478" s="512">
        <f t="shared" si="324"/>
        <v>0</v>
      </c>
      <c r="AB478" s="512">
        <v>43.42</v>
      </c>
      <c r="AC478" s="512">
        <f t="shared" si="325"/>
        <v>0</v>
      </c>
      <c r="AD478" s="668">
        <f t="shared" si="326"/>
        <v>0</v>
      </c>
      <c r="AE478" s="740">
        <f t="shared" si="297"/>
        <v>30</v>
      </c>
      <c r="AF478" s="747">
        <v>32.75</v>
      </c>
      <c r="AG478" s="747">
        <f t="shared" si="327"/>
        <v>982.5</v>
      </c>
      <c r="AH478" s="747">
        <v>43.42</v>
      </c>
      <c r="AI478" s="747">
        <f t="shared" si="328"/>
        <v>1302.6000000000001</v>
      </c>
      <c r="AJ478" s="748">
        <f t="shared" si="329"/>
        <v>2285.1000000000004</v>
      </c>
    </row>
    <row r="479" spans="1:36" s="403" customFormat="1" ht="15" customHeight="1" x14ac:dyDescent="0.25">
      <c r="A479" s="962" t="s">
        <v>1038</v>
      </c>
      <c r="B479" s="438" t="s">
        <v>466</v>
      </c>
      <c r="C479" s="576" t="s">
        <v>31</v>
      </c>
      <c r="D479" s="599">
        <v>420</v>
      </c>
      <c r="E479" s="466">
        <v>32.75</v>
      </c>
      <c r="F479" s="466">
        <f t="shared" si="315"/>
        <v>13755</v>
      </c>
      <c r="G479" s="466">
        <v>36.816000000000003</v>
      </c>
      <c r="H479" s="466">
        <f t="shared" si="316"/>
        <v>15462.720000000001</v>
      </c>
      <c r="I479" s="587">
        <f t="shared" si="317"/>
        <v>29217.72</v>
      </c>
      <c r="J479" s="793"/>
      <c r="K479" s="799">
        <v>32.75</v>
      </c>
      <c r="L479" s="800">
        <f t="shared" si="318"/>
        <v>0</v>
      </c>
      <c r="M479" s="799">
        <v>36.816000000000003</v>
      </c>
      <c r="N479" s="800">
        <f t="shared" si="319"/>
        <v>0</v>
      </c>
      <c r="O479" s="804">
        <f t="shared" si="320"/>
        <v>0</v>
      </c>
      <c r="P479" s="638">
        <f t="shared" si="298"/>
        <v>0</v>
      </c>
      <c r="Q479" s="512">
        <f t="shared" si="299"/>
        <v>0</v>
      </c>
      <c r="R479" s="637">
        <f t="shared" si="330"/>
        <v>0</v>
      </c>
      <c r="S479" s="638"/>
      <c r="T479" s="519">
        <v>32.75</v>
      </c>
      <c r="U479" s="519">
        <f t="shared" si="321"/>
        <v>0</v>
      </c>
      <c r="V479" s="519">
        <v>36.816000000000003</v>
      </c>
      <c r="W479" s="519">
        <f t="shared" si="322"/>
        <v>0</v>
      </c>
      <c r="X479" s="670">
        <f t="shared" si="323"/>
        <v>0</v>
      </c>
      <c r="Y479" s="638"/>
      <c r="Z479" s="512">
        <v>32.75</v>
      </c>
      <c r="AA479" s="512">
        <f t="shared" si="324"/>
        <v>0</v>
      </c>
      <c r="AB479" s="512">
        <v>36.816000000000003</v>
      </c>
      <c r="AC479" s="512">
        <f t="shared" si="325"/>
        <v>0</v>
      </c>
      <c r="AD479" s="668">
        <f t="shared" si="326"/>
        <v>0</v>
      </c>
      <c r="AE479" s="740">
        <f t="shared" si="297"/>
        <v>420</v>
      </c>
      <c r="AF479" s="747">
        <v>32.75</v>
      </c>
      <c r="AG479" s="747">
        <f t="shared" si="327"/>
        <v>13755</v>
      </c>
      <c r="AH479" s="747">
        <v>36.816000000000003</v>
      </c>
      <c r="AI479" s="747">
        <f t="shared" si="328"/>
        <v>15462.720000000001</v>
      </c>
      <c r="AJ479" s="748">
        <f t="shared" si="329"/>
        <v>29217.72</v>
      </c>
    </row>
    <row r="480" spans="1:36" s="403" customFormat="1" ht="15" customHeight="1" x14ac:dyDescent="0.25">
      <c r="A480" s="962" t="s">
        <v>1039</v>
      </c>
      <c r="B480" s="438" t="s">
        <v>465</v>
      </c>
      <c r="C480" s="571" t="s">
        <v>31</v>
      </c>
      <c r="D480" s="596">
        <v>1</v>
      </c>
      <c r="E480" s="466">
        <v>1965</v>
      </c>
      <c r="F480" s="466">
        <f t="shared" si="315"/>
        <v>1965</v>
      </c>
      <c r="G480" s="466">
        <v>20594.600000000002</v>
      </c>
      <c r="H480" s="466">
        <f t="shared" si="316"/>
        <v>20594.600000000002</v>
      </c>
      <c r="I480" s="587">
        <f t="shared" si="317"/>
        <v>22559.600000000002</v>
      </c>
      <c r="J480" s="828"/>
      <c r="K480" s="799">
        <v>1965</v>
      </c>
      <c r="L480" s="800">
        <f t="shared" si="318"/>
        <v>0</v>
      </c>
      <c r="M480" s="799">
        <v>20594.600000000002</v>
      </c>
      <c r="N480" s="800">
        <f t="shared" si="319"/>
        <v>0</v>
      </c>
      <c r="O480" s="804">
        <f t="shared" si="320"/>
        <v>0</v>
      </c>
      <c r="P480" s="638">
        <f t="shared" si="298"/>
        <v>0</v>
      </c>
      <c r="Q480" s="512">
        <f t="shared" si="299"/>
        <v>0</v>
      </c>
      <c r="R480" s="637">
        <f t="shared" si="330"/>
        <v>0</v>
      </c>
      <c r="S480" s="649"/>
      <c r="T480" s="519">
        <v>1965</v>
      </c>
      <c r="U480" s="519">
        <f t="shared" si="321"/>
        <v>0</v>
      </c>
      <c r="V480" s="519">
        <v>20594.600000000002</v>
      </c>
      <c r="W480" s="519">
        <f t="shared" si="322"/>
        <v>0</v>
      </c>
      <c r="X480" s="670">
        <f t="shared" si="323"/>
        <v>0</v>
      </c>
      <c r="Y480" s="649"/>
      <c r="Z480" s="512">
        <v>1965</v>
      </c>
      <c r="AA480" s="512">
        <f t="shared" si="324"/>
        <v>0</v>
      </c>
      <c r="AB480" s="512">
        <v>20594.600000000002</v>
      </c>
      <c r="AC480" s="512">
        <f t="shared" si="325"/>
        <v>0</v>
      </c>
      <c r="AD480" s="668">
        <f t="shared" si="326"/>
        <v>0</v>
      </c>
      <c r="AE480" s="740">
        <f t="shared" si="297"/>
        <v>1</v>
      </c>
      <c r="AF480" s="747">
        <v>1965</v>
      </c>
      <c r="AG480" s="747">
        <f t="shared" si="327"/>
        <v>1965</v>
      </c>
      <c r="AH480" s="747">
        <v>20594.600000000002</v>
      </c>
      <c r="AI480" s="747">
        <f t="shared" si="328"/>
        <v>20594.600000000002</v>
      </c>
      <c r="AJ480" s="748">
        <f t="shared" si="329"/>
        <v>22559.600000000002</v>
      </c>
    </row>
    <row r="481" spans="1:36" s="403" customFormat="1" ht="15" customHeight="1" x14ac:dyDescent="0.25">
      <c r="A481" s="962" t="s">
        <v>1040</v>
      </c>
      <c r="B481" s="438" t="s">
        <v>466</v>
      </c>
      <c r="C481" s="571" t="s">
        <v>31</v>
      </c>
      <c r="D481" s="596">
        <v>15</v>
      </c>
      <c r="E481" s="466">
        <v>262</v>
      </c>
      <c r="F481" s="466">
        <f t="shared" si="315"/>
        <v>3930</v>
      </c>
      <c r="G481" s="466">
        <v>109.2</v>
      </c>
      <c r="H481" s="466">
        <f t="shared" si="316"/>
        <v>1638</v>
      </c>
      <c r="I481" s="587">
        <f t="shared" si="317"/>
        <v>5568</v>
      </c>
      <c r="J481" s="828"/>
      <c r="K481" s="799">
        <v>262</v>
      </c>
      <c r="L481" s="800">
        <f t="shared" si="318"/>
        <v>0</v>
      </c>
      <c r="M481" s="799">
        <v>109.2</v>
      </c>
      <c r="N481" s="800">
        <f t="shared" si="319"/>
        <v>0</v>
      </c>
      <c r="O481" s="804">
        <f t="shared" si="320"/>
        <v>0</v>
      </c>
      <c r="P481" s="638">
        <f t="shared" si="298"/>
        <v>0</v>
      </c>
      <c r="Q481" s="512">
        <f t="shared" si="299"/>
        <v>0</v>
      </c>
      <c r="R481" s="637">
        <f t="shared" si="330"/>
        <v>0</v>
      </c>
      <c r="S481" s="649"/>
      <c r="T481" s="519">
        <v>262</v>
      </c>
      <c r="U481" s="519">
        <f t="shared" si="321"/>
        <v>0</v>
      </c>
      <c r="V481" s="519">
        <v>109.2</v>
      </c>
      <c r="W481" s="519">
        <f t="shared" si="322"/>
        <v>0</v>
      </c>
      <c r="X481" s="670">
        <f t="shared" si="323"/>
        <v>0</v>
      </c>
      <c r="Y481" s="649"/>
      <c r="Z481" s="512">
        <v>262</v>
      </c>
      <c r="AA481" s="512">
        <f t="shared" si="324"/>
        <v>0</v>
      </c>
      <c r="AB481" s="512">
        <v>109.2</v>
      </c>
      <c r="AC481" s="512">
        <f t="shared" si="325"/>
        <v>0</v>
      </c>
      <c r="AD481" s="668">
        <f t="shared" si="326"/>
        <v>0</v>
      </c>
      <c r="AE481" s="740">
        <f t="shared" ref="AE481:AE544" si="331">D481-S481-Y481</f>
        <v>15</v>
      </c>
      <c r="AF481" s="747">
        <v>262</v>
      </c>
      <c r="AG481" s="747">
        <f t="shared" si="327"/>
        <v>3930</v>
      </c>
      <c r="AH481" s="747">
        <v>109.2</v>
      </c>
      <c r="AI481" s="747">
        <f t="shared" si="328"/>
        <v>1638</v>
      </c>
      <c r="AJ481" s="748">
        <f t="shared" si="329"/>
        <v>5568</v>
      </c>
    </row>
    <row r="482" spans="1:36" s="403" customFormat="1" ht="15" customHeight="1" x14ac:dyDescent="0.25">
      <c r="A482" s="962" t="s">
        <v>1041</v>
      </c>
      <c r="B482" s="438" t="s">
        <v>467</v>
      </c>
      <c r="C482" s="571" t="s">
        <v>32</v>
      </c>
      <c r="D482" s="596">
        <v>20</v>
      </c>
      <c r="E482" s="466">
        <v>1048</v>
      </c>
      <c r="F482" s="466">
        <f t="shared" si="315"/>
        <v>20960</v>
      </c>
      <c r="G482" s="466">
        <v>1084.2</v>
      </c>
      <c r="H482" s="466">
        <f t="shared" si="316"/>
        <v>21684</v>
      </c>
      <c r="I482" s="587">
        <f t="shared" si="317"/>
        <v>42644</v>
      </c>
      <c r="J482" s="828"/>
      <c r="K482" s="799">
        <v>1048</v>
      </c>
      <c r="L482" s="800">
        <f t="shared" si="318"/>
        <v>0</v>
      </c>
      <c r="M482" s="799">
        <v>1084.2</v>
      </c>
      <c r="N482" s="800">
        <f t="shared" si="319"/>
        <v>0</v>
      </c>
      <c r="O482" s="804">
        <f t="shared" si="320"/>
        <v>0</v>
      </c>
      <c r="P482" s="638">
        <f t="shared" si="298"/>
        <v>0</v>
      </c>
      <c r="Q482" s="512">
        <f t="shared" si="299"/>
        <v>0</v>
      </c>
      <c r="R482" s="637">
        <f t="shared" si="330"/>
        <v>0</v>
      </c>
      <c r="S482" s="649"/>
      <c r="T482" s="519">
        <v>1048</v>
      </c>
      <c r="U482" s="519">
        <f t="shared" si="321"/>
        <v>0</v>
      </c>
      <c r="V482" s="519">
        <v>1084.2</v>
      </c>
      <c r="W482" s="519">
        <f t="shared" si="322"/>
        <v>0</v>
      </c>
      <c r="X482" s="670">
        <f t="shared" si="323"/>
        <v>0</v>
      </c>
      <c r="Y482" s="649"/>
      <c r="Z482" s="512">
        <v>1048</v>
      </c>
      <c r="AA482" s="512">
        <f t="shared" si="324"/>
        <v>0</v>
      </c>
      <c r="AB482" s="512">
        <v>1084.2</v>
      </c>
      <c r="AC482" s="512">
        <f t="shared" si="325"/>
        <v>0</v>
      </c>
      <c r="AD482" s="668">
        <f t="shared" si="326"/>
        <v>0</v>
      </c>
      <c r="AE482" s="740">
        <f t="shared" si="331"/>
        <v>20</v>
      </c>
      <c r="AF482" s="747">
        <v>1048</v>
      </c>
      <c r="AG482" s="747">
        <f t="shared" si="327"/>
        <v>20960</v>
      </c>
      <c r="AH482" s="747">
        <v>1084.2</v>
      </c>
      <c r="AI482" s="747">
        <f t="shared" si="328"/>
        <v>21684</v>
      </c>
      <c r="AJ482" s="748">
        <f t="shared" si="329"/>
        <v>42644</v>
      </c>
    </row>
    <row r="483" spans="1:36" s="403" customFormat="1" ht="15" customHeight="1" x14ac:dyDescent="0.25">
      <c r="A483" s="962" t="s">
        <v>1042</v>
      </c>
      <c r="B483" s="438" t="s">
        <v>268</v>
      </c>
      <c r="C483" s="571" t="s">
        <v>224</v>
      </c>
      <c r="D483" s="596">
        <v>1</v>
      </c>
      <c r="E483" s="466"/>
      <c r="F483" s="466"/>
      <c r="G483" s="466">
        <v>15600</v>
      </c>
      <c r="H483" s="466">
        <f t="shared" si="316"/>
        <v>15600</v>
      </c>
      <c r="I483" s="587">
        <f t="shared" si="317"/>
        <v>15600</v>
      </c>
      <c r="J483" s="828"/>
      <c r="K483" s="799"/>
      <c r="L483" s="800"/>
      <c r="M483" s="799">
        <v>15600</v>
      </c>
      <c r="N483" s="800">
        <f t="shared" si="319"/>
        <v>0</v>
      </c>
      <c r="O483" s="804">
        <f t="shared" si="320"/>
        <v>0</v>
      </c>
      <c r="P483" s="638">
        <f t="shared" ref="P483:P546" si="332">K483-T483</f>
        <v>0</v>
      </c>
      <c r="Q483" s="512">
        <f t="shared" ref="Q483:Q546" si="333">M483-V483</f>
        <v>0</v>
      </c>
      <c r="R483" s="637">
        <f t="shared" si="330"/>
        <v>0</v>
      </c>
      <c r="S483" s="649"/>
      <c r="T483" s="519"/>
      <c r="U483" s="519"/>
      <c r="V483" s="519">
        <v>15600</v>
      </c>
      <c r="W483" s="519">
        <f t="shared" si="322"/>
        <v>0</v>
      </c>
      <c r="X483" s="670">
        <f t="shared" si="323"/>
        <v>0</v>
      </c>
      <c r="Y483" s="649"/>
      <c r="Z483" s="512"/>
      <c r="AA483" s="512"/>
      <c r="AB483" s="512">
        <v>15600</v>
      </c>
      <c r="AC483" s="512">
        <f t="shared" si="325"/>
        <v>0</v>
      </c>
      <c r="AD483" s="668">
        <f t="shared" si="326"/>
        <v>0</v>
      </c>
      <c r="AE483" s="740">
        <f t="shared" si="331"/>
        <v>1</v>
      </c>
      <c r="AF483" s="747"/>
      <c r="AG483" s="747"/>
      <c r="AH483" s="747">
        <v>15600</v>
      </c>
      <c r="AI483" s="747">
        <f t="shared" si="328"/>
        <v>15600</v>
      </c>
      <c r="AJ483" s="748">
        <f t="shared" si="329"/>
        <v>15600</v>
      </c>
    </row>
    <row r="484" spans="1:36" s="403" customFormat="1" ht="15" customHeight="1" x14ac:dyDescent="0.25">
      <c r="A484" s="962" t="s">
        <v>1026</v>
      </c>
      <c r="B484" s="438" t="s">
        <v>358</v>
      </c>
      <c r="C484" s="571" t="s">
        <v>224</v>
      </c>
      <c r="D484" s="596">
        <v>1</v>
      </c>
      <c r="E484" s="466">
        <v>48000</v>
      </c>
      <c r="F484" s="466">
        <f>E484*D484</f>
        <v>48000</v>
      </c>
      <c r="G484" s="466"/>
      <c r="H484" s="466"/>
      <c r="I484" s="587">
        <f t="shared" si="317"/>
        <v>48000</v>
      </c>
      <c r="J484" s="828"/>
      <c r="K484" s="799">
        <v>48000</v>
      </c>
      <c r="L484" s="800">
        <f>K484*J484</f>
        <v>0</v>
      </c>
      <c r="M484" s="799"/>
      <c r="N484" s="800"/>
      <c r="O484" s="804">
        <f t="shared" si="320"/>
        <v>0</v>
      </c>
      <c r="P484" s="638">
        <f t="shared" si="332"/>
        <v>0</v>
      </c>
      <c r="Q484" s="512">
        <f t="shared" si="333"/>
        <v>0</v>
      </c>
      <c r="R484" s="637">
        <f t="shared" si="330"/>
        <v>0</v>
      </c>
      <c r="S484" s="649"/>
      <c r="T484" s="519">
        <v>48000</v>
      </c>
      <c r="U484" s="519">
        <f>T484*S484</f>
        <v>0</v>
      </c>
      <c r="V484" s="519"/>
      <c r="W484" s="519"/>
      <c r="X484" s="670">
        <f t="shared" si="323"/>
        <v>0</v>
      </c>
      <c r="Y484" s="649"/>
      <c r="Z484" s="512">
        <v>48000</v>
      </c>
      <c r="AA484" s="512">
        <f>Z484*Y484</f>
        <v>0</v>
      </c>
      <c r="AB484" s="512"/>
      <c r="AC484" s="512"/>
      <c r="AD484" s="668">
        <f t="shared" si="326"/>
        <v>0</v>
      </c>
      <c r="AE484" s="740">
        <f t="shared" si="331"/>
        <v>1</v>
      </c>
      <c r="AF484" s="747">
        <v>48000</v>
      </c>
      <c r="AG484" s="747">
        <f>AF484*AE484</f>
        <v>48000</v>
      </c>
      <c r="AH484" s="747"/>
      <c r="AI484" s="747"/>
      <c r="AJ484" s="748">
        <f t="shared" si="329"/>
        <v>48000</v>
      </c>
    </row>
    <row r="485" spans="1:36" s="404" customFormat="1" ht="15" customHeight="1" x14ac:dyDescent="0.25">
      <c r="A485" s="961" t="s">
        <v>545</v>
      </c>
      <c r="B485" s="695" t="s">
        <v>546</v>
      </c>
      <c r="C485" s="696"/>
      <c r="D485" s="697"/>
      <c r="E485" s="464"/>
      <c r="F485" s="464">
        <f>SUM(F486:F489)</f>
        <v>5968365.7944</v>
      </c>
      <c r="G485" s="464"/>
      <c r="H485" s="464">
        <f>SUM(H486:H489)</f>
        <v>11061320.059999999</v>
      </c>
      <c r="I485" s="588">
        <f>SUM(I486:I489)</f>
        <v>17029685.854400001</v>
      </c>
      <c r="J485" s="825"/>
      <c r="K485" s="794"/>
      <c r="L485" s="795">
        <f>SUM(L486:L489)</f>
        <v>0</v>
      </c>
      <c r="M485" s="794"/>
      <c r="N485" s="795">
        <f>SUM(N486:N489)</f>
        <v>0</v>
      </c>
      <c r="O485" s="805">
        <f>SUM(O486:O489)</f>
        <v>0</v>
      </c>
      <c r="P485" s="638">
        <f t="shared" si="332"/>
        <v>0</v>
      </c>
      <c r="Q485" s="512">
        <f t="shared" si="333"/>
        <v>0</v>
      </c>
      <c r="R485" s="637">
        <f t="shared" si="330"/>
        <v>0</v>
      </c>
      <c r="S485" s="633"/>
      <c r="T485" s="518"/>
      <c r="U485" s="518">
        <f>SUM(U486:U489)</f>
        <v>0</v>
      </c>
      <c r="V485" s="518"/>
      <c r="W485" s="518">
        <f>SUM(W486:W489)</f>
        <v>0</v>
      </c>
      <c r="X485" s="669">
        <f>SUM(X486:X489)</f>
        <v>0</v>
      </c>
      <c r="Y485" s="633"/>
      <c r="Z485" s="513"/>
      <c r="AA485" s="513">
        <f>SUM(AA486:AA489)</f>
        <v>0</v>
      </c>
      <c r="AB485" s="513"/>
      <c r="AC485" s="513">
        <f>SUM(AC486:AC489)</f>
        <v>0</v>
      </c>
      <c r="AD485" s="667">
        <f>SUM(AD486:AD489)</f>
        <v>0</v>
      </c>
      <c r="AE485" s="740">
        <f t="shared" si="331"/>
        <v>0</v>
      </c>
      <c r="AF485" s="745"/>
      <c r="AG485" s="745">
        <f>SUM(AG486:AG489)</f>
        <v>5968365.7944</v>
      </c>
      <c r="AH485" s="745"/>
      <c r="AI485" s="745">
        <f>SUM(AI486:AI489)</f>
        <v>11061320.059999999</v>
      </c>
      <c r="AJ485" s="746">
        <f>SUM(AJ486:AJ489)</f>
        <v>17029685.854400001</v>
      </c>
    </row>
    <row r="486" spans="1:36" s="494" customFormat="1" ht="15" customHeight="1" x14ac:dyDescent="0.25">
      <c r="A486" s="959" t="s">
        <v>841</v>
      </c>
      <c r="B486" s="431" t="s">
        <v>274</v>
      </c>
      <c r="C486" s="574" t="s">
        <v>224</v>
      </c>
      <c r="D486" s="597">
        <v>16</v>
      </c>
      <c r="E486" s="483">
        <v>29532.639999999999</v>
      </c>
      <c r="F486" s="483">
        <f>E486*D486</f>
        <v>472522.23999999999</v>
      </c>
      <c r="G486" s="483">
        <v>262311.77374999999</v>
      </c>
      <c r="H486" s="483">
        <f>G486*D486</f>
        <v>4196988.38</v>
      </c>
      <c r="I486" s="587">
        <f>H486+F486</f>
        <v>4669510.62</v>
      </c>
      <c r="J486" s="793"/>
      <c r="K486" s="829">
        <v>29532.639999999999</v>
      </c>
      <c r="L486" s="830">
        <f>K486*J486</f>
        <v>0</v>
      </c>
      <c r="M486" s="829">
        <v>262311.77374999999</v>
      </c>
      <c r="N486" s="830">
        <f>M486*J486</f>
        <v>0</v>
      </c>
      <c r="O486" s="804">
        <f>N486+L486</f>
        <v>0</v>
      </c>
      <c r="P486" s="638">
        <f t="shared" si="332"/>
        <v>0</v>
      </c>
      <c r="Q486" s="512">
        <f t="shared" si="333"/>
        <v>0</v>
      </c>
      <c r="R486" s="637">
        <f t="shared" si="330"/>
        <v>0</v>
      </c>
      <c r="S486" s="638"/>
      <c r="T486" s="526">
        <v>29532.639999999999</v>
      </c>
      <c r="U486" s="526">
        <f>T486*S486</f>
        <v>0</v>
      </c>
      <c r="V486" s="526">
        <v>262311.77374999999</v>
      </c>
      <c r="W486" s="526">
        <f>V486*S486</f>
        <v>0</v>
      </c>
      <c r="X486" s="670">
        <f>W486+U486</f>
        <v>0</v>
      </c>
      <c r="Y486" s="638"/>
      <c r="Z486" s="525">
        <v>29532.639999999999</v>
      </c>
      <c r="AA486" s="525">
        <f>Z486*Y486</f>
        <v>0</v>
      </c>
      <c r="AB486" s="525">
        <v>262311.77374999999</v>
      </c>
      <c r="AC486" s="525">
        <f>AB486*Y486</f>
        <v>0</v>
      </c>
      <c r="AD486" s="668">
        <f>AC486+AA486</f>
        <v>0</v>
      </c>
      <c r="AE486" s="740">
        <f t="shared" si="331"/>
        <v>16</v>
      </c>
      <c r="AF486" s="762">
        <v>29532.639999999999</v>
      </c>
      <c r="AG486" s="762">
        <f>AF486*AE486</f>
        <v>472522.23999999999</v>
      </c>
      <c r="AH486" s="762">
        <v>262311.77374999999</v>
      </c>
      <c r="AI486" s="762">
        <f>AH486*AE486</f>
        <v>4196988.38</v>
      </c>
      <c r="AJ486" s="748">
        <f>AI486+AG486</f>
        <v>4669510.62</v>
      </c>
    </row>
    <row r="487" spans="1:36" s="494" customFormat="1" ht="15" customHeight="1" x14ac:dyDescent="0.25">
      <c r="A487" s="959" t="s">
        <v>1043</v>
      </c>
      <c r="B487" s="431" t="s">
        <v>285</v>
      </c>
      <c r="C487" s="574" t="s">
        <v>213</v>
      </c>
      <c r="D487" s="597">
        <v>14210</v>
      </c>
      <c r="E487" s="483">
        <v>305</v>
      </c>
      <c r="F487" s="483">
        <f>E487*D487</f>
        <v>4334050</v>
      </c>
      <c r="G487" s="483">
        <v>405</v>
      </c>
      <c r="H487" s="483">
        <f>G487*D487</f>
        <v>5755050</v>
      </c>
      <c r="I487" s="587">
        <f>H487+F487</f>
        <v>10089100</v>
      </c>
      <c r="J487" s="793"/>
      <c r="K487" s="829">
        <v>305</v>
      </c>
      <c r="L487" s="830">
        <f>K487*J487</f>
        <v>0</v>
      </c>
      <c r="M487" s="829">
        <v>405</v>
      </c>
      <c r="N487" s="830">
        <f>M487*J487</f>
        <v>0</v>
      </c>
      <c r="O487" s="804">
        <f>N487+L487</f>
        <v>0</v>
      </c>
      <c r="P487" s="638">
        <f t="shared" si="332"/>
        <v>0</v>
      </c>
      <c r="Q487" s="512">
        <f t="shared" si="333"/>
        <v>0</v>
      </c>
      <c r="R487" s="637">
        <f t="shared" si="330"/>
        <v>0</v>
      </c>
      <c r="S487" s="638"/>
      <c r="T487" s="526">
        <v>305</v>
      </c>
      <c r="U487" s="526">
        <f>T487*S487</f>
        <v>0</v>
      </c>
      <c r="V487" s="526">
        <v>405</v>
      </c>
      <c r="W487" s="526">
        <f>V487*S487</f>
        <v>0</v>
      </c>
      <c r="X487" s="670">
        <f>W487+U487</f>
        <v>0</v>
      </c>
      <c r="Y487" s="638"/>
      <c r="Z487" s="525">
        <v>305</v>
      </c>
      <c r="AA487" s="525">
        <f>Z487*Y487</f>
        <v>0</v>
      </c>
      <c r="AB487" s="525">
        <v>405</v>
      </c>
      <c r="AC487" s="525">
        <f>AB487*Y487</f>
        <v>0</v>
      </c>
      <c r="AD487" s="668">
        <f>AC487+AA487</f>
        <v>0</v>
      </c>
      <c r="AE487" s="740">
        <f t="shared" si="331"/>
        <v>14210</v>
      </c>
      <c r="AF487" s="762">
        <v>305</v>
      </c>
      <c r="AG487" s="762">
        <f>AF487*AE487</f>
        <v>4334050</v>
      </c>
      <c r="AH487" s="762">
        <v>405</v>
      </c>
      <c r="AI487" s="762">
        <f>AH487*AE487</f>
        <v>5755050</v>
      </c>
      <c r="AJ487" s="748">
        <f>AI487+AG487</f>
        <v>10089100</v>
      </c>
    </row>
    <row r="488" spans="1:36" s="494" customFormat="1" ht="15" customHeight="1" x14ac:dyDescent="0.25">
      <c r="A488" s="959" t="s">
        <v>1044</v>
      </c>
      <c r="B488" s="431" t="s">
        <v>295</v>
      </c>
      <c r="C488" s="574" t="s">
        <v>31</v>
      </c>
      <c r="D488" s="597">
        <v>6</v>
      </c>
      <c r="E488" s="483">
        <v>55632.259066666666</v>
      </c>
      <c r="F488" s="483">
        <f>E488*D488</f>
        <v>333793.55440000002</v>
      </c>
      <c r="G488" s="483">
        <v>184880.27999999997</v>
      </c>
      <c r="H488" s="483">
        <f>G488*D488</f>
        <v>1109281.6799999997</v>
      </c>
      <c r="I488" s="587">
        <f>H488+F488</f>
        <v>1443075.2343999997</v>
      </c>
      <c r="J488" s="793"/>
      <c r="K488" s="829">
        <v>55632.259066666666</v>
      </c>
      <c r="L488" s="830">
        <f>K488*J488</f>
        <v>0</v>
      </c>
      <c r="M488" s="829">
        <v>184880.27999999997</v>
      </c>
      <c r="N488" s="830">
        <f>M488*J488</f>
        <v>0</v>
      </c>
      <c r="O488" s="804">
        <f>N488+L488</f>
        <v>0</v>
      </c>
      <c r="P488" s="638">
        <f t="shared" si="332"/>
        <v>0</v>
      </c>
      <c r="Q488" s="512">
        <f t="shared" si="333"/>
        <v>0</v>
      </c>
      <c r="R488" s="637">
        <f t="shared" si="330"/>
        <v>0</v>
      </c>
      <c r="S488" s="638"/>
      <c r="T488" s="526">
        <v>55632.259066666666</v>
      </c>
      <c r="U488" s="526">
        <f>T488*S488</f>
        <v>0</v>
      </c>
      <c r="V488" s="526">
        <v>184880.27999999997</v>
      </c>
      <c r="W488" s="526">
        <f>V488*S488</f>
        <v>0</v>
      </c>
      <c r="X488" s="670">
        <f>W488+U488</f>
        <v>0</v>
      </c>
      <c r="Y488" s="638"/>
      <c r="Z488" s="525">
        <v>55632.259066666666</v>
      </c>
      <c r="AA488" s="525">
        <f>Z488*Y488</f>
        <v>0</v>
      </c>
      <c r="AB488" s="525">
        <v>184880.27999999997</v>
      </c>
      <c r="AC488" s="525">
        <f>AB488*Y488</f>
        <v>0</v>
      </c>
      <c r="AD488" s="668">
        <f>AC488+AA488</f>
        <v>0</v>
      </c>
      <c r="AE488" s="740">
        <f t="shared" si="331"/>
        <v>6</v>
      </c>
      <c r="AF488" s="762">
        <v>55632.259066666666</v>
      </c>
      <c r="AG488" s="762">
        <f>AF488*AE488</f>
        <v>333793.55440000002</v>
      </c>
      <c r="AH488" s="762">
        <v>184880.27999999997</v>
      </c>
      <c r="AI488" s="762">
        <f>AH488*AE488</f>
        <v>1109281.6799999997</v>
      </c>
      <c r="AJ488" s="748">
        <f>AI488+AG488</f>
        <v>1443075.2343999997</v>
      </c>
    </row>
    <row r="489" spans="1:36" s="494" customFormat="1" ht="15" customHeight="1" x14ac:dyDescent="0.25">
      <c r="A489" s="959" t="s">
        <v>1045</v>
      </c>
      <c r="B489" s="431" t="s">
        <v>286</v>
      </c>
      <c r="C489" s="574" t="s">
        <v>224</v>
      </c>
      <c r="D489" s="597">
        <v>1</v>
      </c>
      <c r="E489" s="483">
        <v>828000</v>
      </c>
      <c r="F489" s="483">
        <f>E489*D489</f>
        <v>828000</v>
      </c>
      <c r="G489" s="483"/>
      <c r="H489" s="483"/>
      <c r="I489" s="587">
        <f>H489+F489</f>
        <v>828000</v>
      </c>
      <c r="J489" s="793"/>
      <c r="K489" s="829">
        <v>828000</v>
      </c>
      <c r="L489" s="830">
        <f>K489*J489</f>
        <v>0</v>
      </c>
      <c r="M489" s="829"/>
      <c r="N489" s="830"/>
      <c r="O489" s="804">
        <f>N489+L489</f>
        <v>0</v>
      </c>
      <c r="P489" s="638">
        <f t="shared" si="332"/>
        <v>0</v>
      </c>
      <c r="Q489" s="512">
        <f t="shared" si="333"/>
        <v>0</v>
      </c>
      <c r="R489" s="637">
        <f t="shared" si="330"/>
        <v>0</v>
      </c>
      <c r="S489" s="638"/>
      <c r="T489" s="526">
        <v>828000</v>
      </c>
      <c r="U489" s="526">
        <f>T489*S489</f>
        <v>0</v>
      </c>
      <c r="V489" s="526"/>
      <c r="W489" s="526"/>
      <c r="X489" s="670">
        <f>W489+U489</f>
        <v>0</v>
      </c>
      <c r="Y489" s="638"/>
      <c r="Z489" s="525">
        <v>828000</v>
      </c>
      <c r="AA489" s="525">
        <f>Z489*Y489</f>
        <v>0</v>
      </c>
      <c r="AB489" s="525"/>
      <c r="AC489" s="525"/>
      <c r="AD489" s="668">
        <f>AC489+AA489</f>
        <v>0</v>
      </c>
      <c r="AE489" s="740">
        <f t="shared" si="331"/>
        <v>1</v>
      </c>
      <c r="AF489" s="762">
        <v>828000</v>
      </c>
      <c r="AG489" s="762">
        <f>AF489*AE489</f>
        <v>828000</v>
      </c>
      <c r="AH489" s="762"/>
      <c r="AI489" s="762"/>
      <c r="AJ489" s="748">
        <f>AI489+AG489</f>
        <v>828000</v>
      </c>
    </row>
    <row r="490" spans="1:36" s="404" customFormat="1" ht="15" customHeight="1" x14ac:dyDescent="0.25">
      <c r="A490" s="961" t="s">
        <v>547</v>
      </c>
      <c r="B490" s="695" t="s">
        <v>548</v>
      </c>
      <c r="C490" s="696"/>
      <c r="D490" s="697"/>
      <c r="E490" s="464"/>
      <c r="F490" s="464">
        <f>SUM(F491:F493)</f>
        <v>3391491.6189999999</v>
      </c>
      <c r="G490" s="464"/>
      <c r="H490" s="464">
        <f>SUM(H491:H493)</f>
        <v>4302790.3984000003</v>
      </c>
      <c r="I490" s="588">
        <f>SUM(I491:I493)</f>
        <v>7694282.0173999993</v>
      </c>
      <c r="J490" s="825"/>
      <c r="K490" s="794"/>
      <c r="L490" s="795">
        <f>SUM(L491:L493)</f>
        <v>0</v>
      </c>
      <c r="M490" s="794"/>
      <c r="N490" s="795">
        <f>SUM(N491:N493)</f>
        <v>0</v>
      </c>
      <c r="O490" s="805">
        <f>SUM(O491:O493)</f>
        <v>0</v>
      </c>
      <c r="P490" s="638">
        <f t="shared" si="332"/>
        <v>0</v>
      </c>
      <c r="Q490" s="512">
        <f t="shared" si="333"/>
        <v>0</v>
      </c>
      <c r="R490" s="637">
        <f t="shared" si="330"/>
        <v>0</v>
      </c>
      <c r="S490" s="633"/>
      <c r="T490" s="518"/>
      <c r="U490" s="518">
        <f>SUM(U491:U493)</f>
        <v>0</v>
      </c>
      <c r="V490" s="518"/>
      <c r="W490" s="518">
        <f>SUM(W491:W493)</f>
        <v>0</v>
      </c>
      <c r="X490" s="669">
        <f>SUM(X491:X493)</f>
        <v>0</v>
      </c>
      <c r="Y490" s="633"/>
      <c r="Z490" s="513"/>
      <c r="AA490" s="513">
        <f>SUM(AA491:AA493)</f>
        <v>0</v>
      </c>
      <c r="AB490" s="513"/>
      <c r="AC490" s="513">
        <f>SUM(AC491:AC493)</f>
        <v>0</v>
      </c>
      <c r="AD490" s="667">
        <f>SUM(AD491:AD493)</f>
        <v>0</v>
      </c>
      <c r="AE490" s="740">
        <f t="shared" si="331"/>
        <v>0</v>
      </c>
      <c r="AF490" s="745"/>
      <c r="AG490" s="745">
        <f>SUM(AG491:AG493)</f>
        <v>3391491.6189999999</v>
      </c>
      <c r="AH490" s="745"/>
      <c r="AI490" s="745">
        <f>SUM(AI491:AI493)</f>
        <v>4302790.3984000003</v>
      </c>
      <c r="AJ490" s="746">
        <f>SUM(AJ491:AJ493)</f>
        <v>7694282.0173999993</v>
      </c>
    </row>
    <row r="491" spans="1:36" s="494" customFormat="1" ht="15" customHeight="1" x14ac:dyDescent="0.25">
      <c r="A491" s="959" t="s">
        <v>1046</v>
      </c>
      <c r="B491" s="431" t="s">
        <v>274</v>
      </c>
      <c r="C491" s="574" t="s">
        <v>224</v>
      </c>
      <c r="D491" s="597">
        <v>3</v>
      </c>
      <c r="E491" s="483">
        <v>44520.961333333333</v>
      </c>
      <c r="F491" s="483">
        <f>E491*D491</f>
        <v>133562.88399999999</v>
      </c>
      <c r="G491" s="483">
        <v>127629.13279999999</v>
      </c>
      <c r="H491" s="483">
        <f>G491*D491</f>
        <v>382887.39839999995</v>
      </c>
      <c r="I491" s="587">
        <f>H491+F491</f>
        <v>516450.28239999991</v>
      </c>
      <c r="J491" s="793"/>
      <c r="K491" s="829">
        <v>44520.961333333333</v>
      </c>
      <c r="L491" s="830">
        <f>K491*J491</f>
        <v>0</v>
      </c>
      <c r="M491" s="829">
        <v>127629.13279999999</v>
      </c>
      <c r="N491" s="830">
        <f>M491*J491</f>
        <v>0</v>
      </c>
      <c r="O491" s="804">
        <f>N491+L491</f>
        <v>0</v>
      </c>
      <c r="P491" s="638">
        <f t="shared" si="332"/>
        <v>0</v>
      </c>
      <c r="Q491" s="512">
        <f t="shared" si="333"/>
        <v>0</v>
      </c>
      <c r="R491" s="637">
        <f t="shared" si="330"/>
        <v>0</v>
      </c>
      <c r="S491" s="638"/>
      <c r="T491" s="526">
        <v>44520.961333333333</v>
      </c>
      <c r="U491" s="526">
        <f>T491*S491</f>
        <v>0</v>
      </c>
      <c r="V491" s="526">
        <v>127629.13279999999</v>
      </c>
      <c r="W491" s="526">
        <f>V491*S491</f>
        <v>0</v>
      </c>
      <c r="X491" s="670">
        <f>W491+U491</f>
        <v>0</v>
      </c>
      <c r="Y491" s="638"/>
      <c r="Z491" s="525">
        <v>44520.961333333333</v>
      </c>
      <c r="AA491" s="525">
        <f>Z491*Y491</f>
        <v>0</v>
      </c>
      <c r="AB491" s="525">
        <v>127629.13279999999</v>
      </c>
      <c r="AC491" s="525">
        <f>AB491*Y491</f>
        <v>0</v>
      </c>
      <c r="AD491" s="668">
        <f>AC491+AA491</f>
        <v>0</v>
      </c>
      <c r="AE491" s="740">
        <f t="shared" si="331"/>
        <v>3</v>
      </c>
      <c r="AF491" s="762">
        <v>44520.961333333333</v>
      </c>
      <c r="AG491" s="762">
        <f>AF491*AE491</f>
        <v>133562.88399999999</v>
      </c>
      <c r="AH491" s="762">
        <v>127629.13279999999</v>
      </c>
      <c r="AI491" s="762">
        <f>AH491*AE491</f>
        <v>382887.39839999995</v>
      </c>
      <c r="AJ491" s="748">
        <f>AI491+AG491</f>
        <v>516450.28239999991</v>
      </c>
    </row>
    <row r="492" spans="1:36" s="494" customFormat="1" ht="15" customHeight="1" x14ac:dyDescent="0.25">
      <c r="A492" s="959" t="s">
        <v>1047</v>
      </c>
      <c r="B492" s="431" t="s">
        <v>285</v>
      </c>
      <c r="C492" s="574" t="s">
        <v>213</v>
      </c>
      <c r="D492" s="597">
        <v>8450</v>
      </c>
      <c r="E492" s="483">
        <v>323.69689171597634</v>
      </c>
      <c r="F492" s="483">
        <f>E492*D492</f>
        <v>2735238.7349999999</v>
      </c>
      <c r="G492" s="483">
        <v>463.89384615384614</v>
      </c>
      <c r="H492" s="483">
        <f>G492*D492</f>
        <v>3919903</v>
      </c>
      <c r="I492" s="587">
        <f>H492+F492</f>
        <v>6655141.7349999994</v>
      </c>
      <c r="J492" s="793"/>
      <c r="K492" s="829">
        <v>323.69689171597634</v>
      </c>
      <c r="L492" s="830">
        <f>K492*J492</f>
        <v>0</v>
      </c>
      <c r="M492" s="829">
        <v>463.89384615384614</v>
      </c>
      <c r="N492" s="830">
        <f>M492*J492</f>
        <v>0</v>
      </c>
      <c r="O492" s="804">
        <f>N492+L492</f>
        <v>0</v>
      </c>
      <c r="P492" s="638">
        <f t="shared" si="332"/>
        <v>0</v>
      </c>
      <c r="Q492" s="512">
        <f t="shared" si="333"/>
        <v>0</v>
      </c>
      <c r="R492" s="637">
        <f t="shared" si="330"/>
        <v>0</v>
      </c>
      <c r="S492" s="638"/>
      <c r="T492" s="526">
        <v>323.69689171597634</v>
      </c>
      <c r="U492" s="526">
        <f>T492*S492</f>
        <v>0</v>
      </c>
      <c r="V492" s="526">
        <v>463.89384615384614</v>
      </c>
      <c r="W492" s="526">
        <f>V492*S492</f>
        <v>0</v>
      </c>
      <c r="X492" s="670">
        <f>W492+U492</f>
        <v>0</v>
      </c>
      <c r="Y492" s="638"/>
      <c r="Z492" s="525">
        <v>323.69689171597634</v>
      </c>
      <c r="AA492" s="525">
        <f>Z492*Y492</f>
        <v>0</v>
      </c>
      <c r="AB492" s="525">
        <v>463.89384615384614</v>
      </c>
      <c r="AC492" s="525">
        <f>AB492*Y492</f>
        <v>0</v>
      </c>
      <c r="AD492" s="668">
        <f>AC492+AA492</f>
        <v>0</v>
      </c>
      <c r="AE492" s="740">
        <f t="shared" si="331"/>
        <v>8450</v>
      </c>
      <c r="AF492" s="762">
        <v>323.69689171597634</v>
      </c>
      <c r="AG492" s="762">
        <f>AF492*AE492</f>
        <v>2735238.7349999999</v>
      </c>
      <c r="AH492" s="762">
        <v>463.89384615384614</v>
      </c>
      <c r="AI492" s="762">
        <f>AH492*AE492</f>
        <v>3919903</v>
      </c>
      <c r="AJ492" s="748">
        <f>AI492+AG492</f>
        <v>6655141.7349999994</v>
      </c>
    </row>
    <row r="493" spans="1:36" s="494" customFormat="1" ht="15" customHeight="1" x14ac:dyDescent="0.25">
      <c r="A493" s="959" t="s">
        <v>1048</v>
      </c>
      <c r="B493" s="431" t="s">
        <v>286</v>
      </c>
      <c r="C493" s="574" t="s">
        <v>224</v>
      </c>
      <c r="D493" s="597">
        <v>1</v>
      </c>
      <c r="E493" s="483">
        <v>522690</v>
      </c>
      <c r="F493" s="483">
        <f>E493*D493</f>
        <v>522690</v>
      </c>
      <c r="G493" s="483"/>
      <c r="H493" s="483"/>
      <c r="I493" s="587">
        <f>H493+F493</f>
        <v>522690</v>
      </c>
      <c r="J493" s="793"/>
      <c r="K493" s="829">
        <v>522690</v>
      </c>
      <c r="L493" s="830">
        <f>K493*J493</f>
        <v>0</v>
      </c>
      <c r="M493" s="829"/>
      <c r="N493" s="830"/>
      <c r="O493" s="804">
        <f>N493+L493</f>
        <v>0</v>
      </c>
      <c r="P493" s="638">
        <f t="shared" si="332"/>
        <v>0</v>
      </c>
      <c r="Q493" s="512">
        <f t="shared" si="333"/>
        <v>0</v>
      </c>
      <c r="R493" s="637">
        <f t="shared" si="330"/>
        <v>0</v>
      </c>
      <c r="S493" s="638"/>
      <c r="T493" s="526">
        <v>522690</v>
      </c>
      <c r="U493" s="526">
        <f>T493*S493</f>
        <v>0</v>
      </c>
      <c r="V493" s="526"/>
      <c r="W493" s="526"/>
      <c r="X493" s="670">
        <f>W493+U493</f>
        <v>0</v>
      </c>
      <c r="Y493" s="638"/>
      <c r="Z493" s="525">
        <v>522690</v>
      </c>
      <c r="AA493" s="525">
        <f>Z493*Y493</f>
        <v>0</v>
      </c>
      <c r="AB493" s="525"/>
      <c r="AC493" s="525"/>
      <c r="AD493" s="668">
        <f>AC493+AA493</f>
        <v>0</v>
      </c>
      <c r="AE493" s="740">
        <f t="shared" si="331"/>
        <v>1</v>
      </c>
      <c r="AF493" s="762">
        <v>522690</v>
      </c>
      <c r="AG493" s="762">
        <f>AF493*AE493</f>
        <v>522690</v>
      </c>
      <c r="AH493" s="762"/>
      <c r="AI493" s="762"/>
      <c r="AJ493" s="748">
        <f>AI493+AG493</f>
        <v>522690</v>
      </c>
    </row>
    <row r="494" spans="1:36" s="403" customFormat="1" ht="15" customHeight="1" x14ac:dyDescent="0.25">
      <c r="A494" s="961">
        <v>2</v>
      </c>
      <c r="B494" s="695" t="s">
        <v>549</v>
      </c>
      <c r="C494" s="696"/>
      <c r="D494" s="700"/>
      <c r="E494" s="421"/>
      <c r="F494" s="421"/>
      <c r="G494" s="421"/>
      <c r="H494" s="421"/>
      <c r="I494" s="584"/>
      <c r="J494" s="825"/>
      <c r="K494" s="794"/>
      <c r="L494" s="803"/>
      <c r="M494" s="794"/>
      <c r="N494" s="803"/>
      <c r="O494" s="796"/>
      <c r="P494" s="638">
        <f t="shared" si="332"/>
        <v>0</v>
      </c>
      <c r="Q494" s="512">
        <f t="shared" si="333"/>
        <v>0</v>
      </c>
      <c r="R494" s="637">
        <f t="shared" si="330"/>
        <v>0</v>
      </c>
      <c r="S494" s="633"/>
      <c r="T494" s="518"/>
      <c r="U494" s="518"/>
      <c r="V494" s="518"/>
      <c r="W494" s="518"/>
      <c r="X494" s="669"/>
      <c r="Y494" s="633"/>
      <c r="Z494" s="513"/>
      <c r="AA494" s="513"/>
      <c r="AB494" s="513"/>
      <c r="AC494" s="513"/>
      <c r="AD494" s="667"/>
      <c r="AE494" s="740">
        <f t="shared" si="331"/>
        <v>0</v>
      </c>
      <c r="AF494" s="745"/>
      <c r="AG494" s="745"/>
      <c r="AH494" s="745"/>
      <c r="AI494" s="745"/>
      <c r="AJ494" s="746"/>
    </row>
    <row r="495" spans="1:36" s="404" customFormat="1" ht="15" customHeight="1" x14ac:dyDescent="0.25">
      <c r="A495" s="961" t="s">
        <v>550</v>
      </c>
      <c r="B495" s="695" t="s">
        <v>551</v>
      </c>
      <c r="C495" s="696"/>
      <c r="D495" s="697"/>
      <c r="E495" s="464"/>
      <c r="F495" s="464">
        <f>SUM(F496:F506)</f>
        <v>294619</v>
      </c>
      <c r="G495" s="464"/>
      <c r="H495" s="464">
        <f>SUM(H496:H506)</f>
        <v>708813.29999999981</v>
      </c>
      <c r="I495" s="588">
        <f>SUM(I496:I506)</f>
        <v>1003432.2999999998</v>
      </c>
      <c r="J495" s="825"/>
      <c r="K495" s="794"/>
      <c r="L495" s="795">
        <f>SUM(L496:L506)</f>
        <v>0</v>
      </c>
      <c r="M495" s="794"/>
      <c r="N495" s="795">
        <f>SUM(N496:N506)</f>
        <v>0</v>
      </c>
      <c r="O495" s="805">
        <f>SUM(O496:O506)</f>
        <v>0</v>
      </c>
      <c r="P495" s="638">
        <f t="shared" si="332"/>
        <v>0</v>
      </c>
      <c r="Q495" s="512">
        <f t="shared" si="333"/>
        <v>0</v>
      </c>
      <c r="R495" s="637">
        <f t="shared" si="330"/>
        <v>0</v>
      </c>
      <c r="S495" s="633"/>
      <c r="T495" s="518"/>
      <c r="U495" s="518">
        <f>SUM(U496:U506)</f>
        <v>0</v>
      </c>
      <c r="V495" s="518"/>
      <c r="W495" s="518">
        <f>SUM(W496:W506)</f>
        <v>0</v>
      </c>
      <c r="X495" s="669">
        <f>SUM(X496:X506)</f>
        <v>0</v>
      </c>
      <c r="Y495" s="633"/>
      <c r="Z495" s="513"/>
      <c r="AA495" s="513">
        <f>SUM(AA496:AA506)</f>
        <v>0</v>
      </c>
      <c r="AB495" s="513"/>
      <c r="AC495" s="513">
        <f>SUM(AC496:AC506)</f>
        <v>0</v>
      </c>
      <c r="AD495" s="667">
        <f>SUM(AD496:AD506)</f>
        <v>0</v>
      </c>
      <c r="AE495" s="740">
        <f t="shared" si="331"/>
        <v>0</v>
      </c>
      <c r="AF495" s="745"/>
      <c r="AG495" s="745">
        <f>SUM(AG496:AG506)</f>
        <v>294619</v>
      </c>
      <c r="AH495" s="745"/>
      <c r="AI495" s="745">
        <f>SUM(AI496:AI506)</f>
        <v>708813.29999999981</v>
      </c>
      <c r="AJ495" s="746">
        <f>SUM(AJ496:AJ506)</f>
        <v>1003432.2999999998</v>
      </c>
    </row>
    <row r="496" spans="1:36" s="403" customFormat="1" ht="17.45" customHeight="1" x14ac:dyDescent="0.25">
      <c r="A496" s="967" t="s">
        <v>1049</v>
      </c>
      <c r="B496" s="438" t="s">
        <v>552</v>
      </c>
      <c r="C496" s="571" t="s">
        <v>31</v>
      </c>
      <c r="D496" s="596">
        <v>2</v>
      </c>
      <c r="E496" s="466">
        <v>5502</v>
      </c>
      <c r="F496" s="466">
        <f t="shared" ref="F496:F504" si="334">E496*D496</f>
        <v>11004</v>
      </c>
      <c r="G496" s="466">
        <v>32487</v>
      </c>
      <c r="H496" s="466">
        <f t="shared" ref="H496:H505" si="335">G496*D496</f>
        <v>64974</v>
      </c>
      <c r="I496" s="587">
        <f t="shared" ref="I496:I506" si="336">H496+F496</f>
        <v>75978</v>
      </c>
      <c r="J496" s="828"/>
      <c r="K496" s="799">
        <v>5502</v>
      </c>
      <c r="L496" s="800">
        <f t="shared" ref="L496:L504" si="337">K496*J496</f>
        <v>0</v>
      </c>
      <c r="M496" s="799">
        <v>32487</v>
      </c>
      <c r="N496" s="800">
        <f t="shared" ref="N496:N505" si="338">M496*J496</f>
        <v>0</v>
      </c>
      <c r="O496" s="804">
        <f t="shared" ref="O496:O506" si="339">N496+L496</f>
        <v>0</v>
      </c>
      <c r="P496" s="638">
        <f t="shared" si="332"/>
        <v>0</v>
      </c>
      <c r="Q496" s="512">
        <f t="shared" si="333"/>
        <v>0</v>
      </c>
      <c r="R496" s="637">
        <f t="shared" si="330"/>
        <v>0</v>
      </c>
      <c r="S496" s="649"/>
      <c r="T496" s="519">
        <v>5502</v>
      </c>
      <c r="U496" s="519">
        <f t="shared" ref="U496:U504" si="340">T496*S496</f>
        <v>0</v>
      </c>
      <c r="V496" s="519">
        <v>32487</v>
      </c>
      <c r="W496" s="519">
        <f t="shared" ref="W496:W505" si="341">V496*S496</f>
        <v>0</v>
      </c>
      <c r="X496" s="670">
        <f t="shared" ref="X496:X506" si="342">W496+U496</f>
        <v>0</v>
      </c>
      <c r="Y496" s="649"/>
      <c r="Z496" s="512">
        <v>5502</v>
      </c>
      <c r="AA496" s="512">
        <f t="shared" ref="AA496:AA504" si="343">Z496*Y496</f>
        <v>0</v>
      </c>
      <c r="AB496" s="512">
        <v>32487</v>
      </c>
      <c r="AC496" s="512">
        <f t="shared" ref="AC496:AC505" si="344">AB496*Y496</f>
        <v>0</v>
      </c>
      <c r="AD496" s="668">
        <f t="shared" ref="AD496:AD506" si="345">AC496+AA496</f>
        <v>0</v>
      </c>
      <c r="AE496" s="740">
        <f t="shared" si="331"/>
        <v>2</v>
      </c>
      <c r="AF496" s="747">
        <v>5502</v>
      </c>
      <c r="AG496" s="747">
        <f t="shared" ref="AG496:AG504" si="346">AF496*AE496</f>
        <v>11004</v>
      </c>
      <c r="AH496" s="747">
        <v>32487</v>
      </c>
      <c r="AI496" s="747">
        <f t="shared" ref="AI496:AI505" si="347">AH496*AE496</f>
        <v>64974</v>
      </c>
      <c r="AJ496" s="748">
        <f t="shared" ref="AJ496:AJ506" si="348">AI496+AG496</f>
        <v>75978</v>
      </c>
    </row>
    <row r="497" spans="1:37" s="403" customFormat="1" ht="17.45" customHeight="1" x14ac:dyDescent="0.25">
      <c r="A497" s="967" t="s">
        <v>1050</v>
      </c>
      <c r="B497" s="438" t="s">
        <v>460</v>
      </c>
      <c r="C497" s="571" t="s">
        <v>378</v>
      </c>
      <c r="D497" s="596">
        <v>350</v>
      </c>
      <c r="E497" s="466">
        <v>214.84</v>
      </c>
      <c r="F497" s="466">
        <f t="shared" si="334"/>
        <v>75194</v>
      </c>
      <c r="G497" s="466">
        <v>184.6</v>
      </c>
      <c r="H497" s="466">
        <f t="shared" si="335"/>
        <v>64610</v>
      </c>
      <c r="I497" s="587">
        <f t="shared" si="336"/>
        <v>139804</v>
      </c>
      <c r="J497" s="828"/>
      <c r="K497" s="799">
        <v>214.84</v>
      </c>
      <c r="L497" s="800">
        <f t="shared" si="337"/>
        <v>0</v>
      </c>
      <c r="M497" s="799">
        <v>184.6</v>
      </c>
      <c r="N497" s="800">
        <f t="shared" si="338"/>
        <v>0</v>
      </c>
      <c r="O497" s="804">
        <f t="shared" si="339"/>
        <v>0</v>
      </c>
      <c r="P497" s="638">
        <f t="shared" si="332"/>
        <v>0</v>
      </c>
      <c r="Q497" s="512">
        <f t="shared" si="333"/>
        <v>0</v>
      </c>
      <c r="R497" s="637">
        <f t="shared" si="330"/>
        <v>0</v>
      </c>
      <c r="S497" s="649"/>
      <c r="T497" s="519">
        <v>214.84</v>
      </c>
      <c r="U497" s="519">
        <f t="shared" si="340"/>
        <v>0</v>
      </c>
      <c r="V497" s="519">
        <v>184.6</v>
      </c>
      <c r="W497" s="519">
        <f t="shared" si="341"/>
        <v>0</v>
      </c>
      <c r="X497" s="670">
        <f t="shared" si="342"/>
        <v>0</v>
      </c>
      <c r="Y497" s="649"/>
      <c r="Z497" s="512">
        <v>214.84</v>
      </c>
      <c r="AA497" s="512">
        <f t="shared" si="343"/>
        <v>0</v>
      </c>
      <c r="AB497" s="512">
        <v>184.6</v>
      </c>
      <c r="AC497" s="512">
        <f t="shared" si="344"/>
        <v>0</v>
      </c>
      <c r="AD497" s="668">
        <f t="shared" si="345"/>
        <v>0</v>
      </c>
      <c r="AE497" s="740">
        <f t="shared" si="331"/>
        <v>350</v>
      </c>
      <c r="AF497" s="747">
        <v>214.84</v>
      </c>
      <c r="AG497" s="747">
        <f t="shared" si="346"/>
        <v>75194</v>
      </c>
      <c r="AH497" s="747">
        <v>184.6</v>
      </c>
      <c r="AI497" s="747">
        <f t="shared" si="347"/>
        <v>64610</v>
      </c>
      <c r="AJ497" s="748">
        <f t="shared" si="348"/>
        <v>139804</v>
      </c>
    </row>
    <row r="498" spans="1:37" s="403" customFormat="1" ht="30.75" customHeight="1" x14ac:dyDescent="0.25">
      <c r="A498" s="967" t="s">
        <v>1051</v>
      </c>
      <c r="B498" s="438" t="s">
        <v>553</v>
      </c>
      <c r="C498" s="571" t="s">
        <v>31</v>
      </c>
      <c r="D498" s="596">
        <v>23</v>
      </c>
      <c r="E498" s="466">
        <v>4585</v>
      </c>
      <c r="F498" s="466">
        <f t="shared" si="334"/>
        <v>105455</v>
      </c>
      <c r="G498" s="466">
        <v>21362.9</v>
      </c>
      <c r="H498" s="466">
        <f t="shared" si="335"/>
        <v>491346.7</v>
      </c>
      <c r="I498" s="587">
        <f t="shared" si="336"/>
        <v>596801.69999999995</v>
      </c>
      <c r="J498" s="828"/>
      <c r="K498" s="799">
        <v>4585</v>
      </c>
      <c r="L498" s="800">
        <f t="shared" si="337"/>
        <v>0</v>
      </c>
      <c r="M498" s="799">
        <v>21362.9</v>
      </c>
      <c r="N498" s="800">
        <f t="shared" si="338"/>
        <v>0</v>
      </c>
      <c r="O498" s="804">
        <f t="shared" si="339"/>
        <v>0</v>
      </c>
      <c r="P498" s="638">
        <f t="shared" si="332"/>
        <v>0</v>
      </c>
      <c r="Q498" s="512">
        <f t="shared" si="333"/>
        <v>0</v>
      </c>
      <c r="R498" s="637">
        <f t="shared" si="330"/>
        <v>0</v>
      </c>
      <c r="S498" s="649"/>
      <c r="T498" s="519">
        <v>4585</v>
      </c>
      <c r="U498" s="519">
        <f t="shared" si="340"/>
        <v>0</v>
      </c>
      <c r="V498" s="519">
        <v>21362.9</v>
      </c>
      <c r="W498" s="519">
        <f t="shared" si="341"/>
        <v>0</v>
      </c>
      <c r="X498" s="670">
        <f t="shared" si="342"/>
        <v>0</v>
      </c>
      <c r="Y498" s="649"/>
      <c r="Z498" s="512">
        <v>4585</v>
      </c>
      <c r="AA498" s="512">
        <f t="shared" si="343"/>
        <v>0</v>
      </c>
      <c r="AB498" s="512">
        <v>21362.9</v>
      </c>
      <c r="AC498" s="512">
        <f t="shared" si="344"/>
        <v>0</v>
      </c>
      <c r="AD498" s="668">
        <f t="shared" si="345"/>
        <v>0</v>
      </c>
      <c r="AE498" s="740">
        <f t="shared" si="331"/>
        <v>23</v>
      </c>
      <c r="AF498" s="747">
        <v>4585</v>
      </c>
      <c r="AG498" s="747">
        <f t="shared" si="346"/>
        <v>105455</v>
      </c>
      <c r="AH498" s="747">
        <v>21362.9</v>
      </c>
      <c r="AI498" s="747">
        <f t="shared" si="347"/>
        <v>491346.7</v>
      </c>
      <c r="AJ498" s="748">
        <f t="shared" si="348"/>
        <v>596801.69999999995</v>
      </c>
    </row>
    <row r="499" spans="1:37" s="403" customFormat="1" ht="17.45" customHeight="1" x14ac:dyDescent="0.25">
      <c r="A499" s="967" t="s">
        <v>1052</v>
      </c>
      <c r="B499" s="438" t="s">
        <v>554</v>
      </c>
      <c r="C499" s="571" t="s">
        <v>32</v>
      </c>
      <c r="D499" s="596">
        <v>350</v>
      </c>
      <c r="E499" s="466">
        <v>104.80000000000001</v>
      </c>
      <c r="F499" s="466">
        <f t="shared" si="334"/>
        <v>36680.000000000007</v>
      </c>
      <c r="G499" s="466">
        <v>119.60000000000001</v>
      </c>
      <c r="H499" s="466">
        <f t="shared" si="335"/>
        <v>41860</v>
      </c>
      <c r="I499" s="587">
        <f t="shared" si="336"/>
        <v>78540</v>
      </c>
      <c r="J499" s="828"/>
      <c r="K499" s="799">
        <v>104.80000000000001</v>
      </c>
      <c r="L499" s="800">
        <f t="shared" si="337"/>
        <v>0</v>
      </c>
      <c r="M499" s="799">
        <v>119.60000000000001</v>
      </c>
      <c r="N499" s="800">
        <f t="shared" si="338"/>
        <v>0</v>
      </c>
      <c r="O499" s="804">
        <f t="shared" si="339"/>
        <v>0</v>
      </c>
      <c r="P499" s="638">
        <f t="shared" si="332"/>
        <v>0</v>
      </c>
      <c r="Q499" s="512">
        <f t="shared" si="333"/>
        <v>0</v>
      </c>
      <c r="R499" s="637">
        <f t="shared" si="330"/>
        <v>0</v>
      </c>
      <c r="S499" s="649"/>
      <c r="T499" s="519">
        <v>104.80000000000001</v>
      </c>
      <c r="U499" s="519">
        <f t="shared" si="340"/>
        <v>0</v>
      </c>
      <c r="V499" s="519">
        <v>119.60000000000001</v>
      </c>
      <c r="W499" s="519">
        <f t="shared" si="341"/>
        <v>0</v>
      </c>
      <c r="X499" s="670">
        <f t="shared" si="342"/>
        <v>0</v>
      </c>
      <c r="Y499" s="649"/>
      <c r="Z499" s="512">
        <v>104.80000000000001</v>
      </c>
      <c r="AA499" s="512">
        <f t="shared" si="343"/>
        <v>0</v>
      </c>
      <c r="AB499" s="512">
        <v>119.60000000000001</v>
      </c>
      <c r="AC499" s="512">
        <f t="shared" si="344"/>
        <v>0</v>
      </c>
      <c r="AD499" s="668">
        <f t="shared" si="345"/>
        <v>0</v>
      </c>
      <c r="AE499" s="740">
        <f t="shared" si="331"/>
        <v>350</v>
      </c>
      <c r="AF499" s="747">
        <v>104.80000000000001</v>
      </c>
      <c r="AG499" s="747">
        <f t="shared" si="346"/>
        <v>36680.000000000007</v>
      </c>
      <c r="AH499" s="747">
        <v>119.60000000000001</v>
      </c>
      <c r="AI499" s="747">
        <f t="shared" si="347"/>
        <v>41860</v>
      </c>
      <c r="AJ499" s="748">
        <f t="shared" si="348"/>
        <v>78540</v>
      </c>
    </row>
    <row r="500" spans="1:37" s="403" customFormat="1" ht="17.45" customHeight="1" x14ac:dyDescent="0.25">
      <c r="A500" s="967" t="s">
        <v>1053</v>
      </c>
      <c r="B500" s="438" t="s">
        <v>265</v>
      </c>
      <c r="C500" s="571" t="s">
        <v>31</v>
      </c>
      <c r="D500" s="596">
        <v>350</v>
      </c>
      <c r="E500" s="466">
        <v>6.5500000000000007</v>
      </c>
      <c r="F500" s="466">
        <f t="shared" si="334"/>
        <v>2292.5000000000005</v>
      </c>
      <c r="G500" s="466">
        <v>26.52</v>
      </c>
      <c r="H500" s="466">
        <f t="shared" si="335"/>
        <v>9282</v>
      </c>
      <c r="I500" s="587">
        <f t="shared" si="336"/>
        <v>11574.5</v>
      </c>
      <c r="J500" s="828"/>
      <c r="K500" s="799">
        <v>6.5500000000000007</v>
      </c>
      <c r="L500" s="800">
        <f t="shared" si="337"/>
        <v>0</v>
      </c>
      <c r="M500" s="799">
        <v>26.52</v>
      </c>
      <c r="N500" s="800">
        <f t="shared" si="338"/>
        <v>0</v>
      </c>
      <c r="O500" s="804">
        <f t="shared" si="339"/>
        <v>0</v>
      </c>
      <c r="P500" s="638">
        <f t="shared" si="332"/>
        <v>0</v>
      </c>
      <c r="Q500" s="512">
        <f t="shared" si="333"/>
        <v>0</v>
      </c>
      <c r="R500" s="637">
        <f t="shared" si="330"/>
        <v>0</v>
      </c>
      <c r="S500" s="649"/>
      <c r="T500" s="519">
        <v>6.5500000000000007</v>
      </c>
      <c r="U500" s="519">
        <f t="shared" si="340"/>
        <v>0</v>
      </c>
      <c r="V500" s="519">
        <v>26.52</v>
      </c>
      <c r="W500" s="519">
        <f t="shared" si="341"/>
        <v>0</v>
      </c>
      <c r="X500" s="670">
        <f t="shared" si="342"/>
        <v>0</v>
      </c>
      <c r="Y500" s="649"/>
      <c r="Z500" s="512">
        <v>6.5500000000000007</v>
      </c>
      <c r="AA500" s="512">
        <f t="shared" si="343"/>
        <v>0</v>
      </c>
      <c r="AB500" s="512">
        <v>26.52</v>
      </c>
      <c r="AC500" s="512">
        <f t="shared" si="344"/>
        <v>0</v>
      </c>
      <c r="AD500" s="668">
        <f t="shared" si="345"/>
        <v>0</v>
      </c>
      <c r="AE500" s="740">
        <f t="shared" si="331"/>
        <v>350</v>
      </c>
      <c r="AF500" s="747">
        <v>6.5500000000000007</v>
      </c>
      <c r="AG500" s="747">
        <f t="shared" si="346"/>
        <v>2292.5000000000005</v>
      </c>
      <c r="AH500" s="747">
        <v>26.52</v>
      </c>
      <c r="AI500" s="747">
        <f t="shared" si="347"/>
        <v>9282</v>
      </c>
      <c r="AJ500" s="748">
        <f t="shared" si="348"/>
        <v>11574.5</v>
      </c>
    </row>
    <row r="501" spans="1:37" s="403" customFormat="1" ht="17.45" customHeight="1" x14ac:dyDescent="0.25">
      <c r="A501" s="967" t="s">
        <v>1054</v>
      </c>
      <c r="B501" s="438" t="s">
        <v>555</v>
      </c>
      <c r="C501" s="571" t="s">
        <v>31</v>
      </c>
      <c r="D501" s="596">
        <v>23</v>
      </c>
      <c r="E501" s="466">
        <v>655</v>
      </c>
      <c r="F501" s="466">
        <f t="shared" si="334"/>
        <v>15065</v>
      </c>
      <c r="G501" s="466">
        <v>135.20000000000002</v>
      </c>
      <c r="H501" s="466">
        <f t="shared" si="335"/>
        <v>3109.6000000000004</v>
      </c>
      <c r="I501" s="587">
        <f t="shared" si="336"/>
        <v>18174.599999999999</v>
      </c>
      <c r="J501" s="828"/>
      <c r="K501" s="799">
        <v>655</v>
      </c>
      <c r="L501" s="800">
        <f t="shared" si="337"/>
        <v>0</v>
      </c>
      <c r="M501" s="799">
        <v>135.20000000000002</v>
      </c>
      <c r="N501" s="800">
        <f t="shared" si="338"/>
        <v>0</v>
      </c>
      <c r="O501" s="804">
        <f t="shared" si="339"/>
        <v>0</v>
      </c>
      <c r="P501" s="638">
        <f t="shared" si="332"/>
        <v>0</v>
      </c>
      <c r="Q501" s="512">
        <f t="shared" si="333"/>
        <v>0</v>
      </c>
      <c r="R501" s="637">
        <f t="shared" si="330"/>
        <v>0</v>
      </c>
      <c r="S501" s="649"/>
      <c r="T501" s="519">
        <v>655</v>
      </c>
      <c r="U501" s="519">
        <f t="shared" si="340"/>
        <v>0</v>
      </c>
      <c r="V501" s="519">
        <v>135.20000000000002</v>
      </c>
      <c r="W501" s="519">
        <f t="shared" si="341"/>
        <v>0</v>
      </c>
      <c r="X501" s="670">
        <f t="shared" si="342"/>
        <v>0</v>
      </c>
      <c r="Y501" s="649"/>
      <c r="Z501" s="512">
        <v>655</v>
      </c>
      <c r="AA501" s="512">
        <f t="shared" si="343"/>
        <v>0</v>
      </c>
      <c r="AB501" s="512">
        <v>135.20000000000002</v>
      </c>
      <c r="AC501" s="512">
        <f t="shared" si="344"/>
        <v>0</v>
      </c>
      <c r="AD501" s="668">
        <f t="shared" si="345"/>
        <v>0</v>
      </c>
      <c r="AE501" s="740">
        <f t="shared" si="331"/>
        <v>23</v>
      </c>
      <c r="AF501" s="747">
        <v>655</v>
      </c>
      <c r="AG501" s="747">
        <f t="shared" si="346"/>
        <v>15065</v>
      </c>
      <c r="AH501" s="747">
        <v>135.20000000000002</v>
      </c>
      <c r="AI501" s="747">
        <f t="shared" si="347"/>
        <v>3109.6000000000004</v>
      </c>
      <c r="AJ501" s="748">
        <f t="shared" si="348"/>
        <v>18174.599999999999</v>
      </c>
    </row>
    <row r="502" spans="1:37" s="403" customFormat="1" ht="17.45" customHeight="1" x14ac:dyDescent="0.25">
      <c r="A502" s="967" t="s">
        <v>1055</v>
      </c>
      <c r="B502" s="438" t="s">
        <v>556</v>
      </c>
      <c r="C502" s="571" t="s">
        <v>31</v>
      </c>
      <c r="D502" s="596">
        <v>46</v>
      </c>
      <c r="E502" s="466">
        <v>65.5</v>
      </c>
      <c r="F502" s="466">
        <f t="shared" si="334"/>
        <v>3013</v>
      </c>
      <c r="G502" s="466">
        <v>109.2</v>
      </c>
      <c r="H502" s="466">
        <f t="shared" si="335"/>
        <v>5023.2</v>
      </c>
      <c r="I502" s="587">
        <f t="shared" si="336"/>
        <v>8036.2</v>
      </c>
      <c r="J502" s="828"/>
      <c r="K502" s="799">
        <v>65.5</v>
      </c>
      <c r="L502" s="800">
        <f t="shared" si="337"/>
        <v>0</v>
      </c>
      <c r="M502" s="799">
        <v>109.2</v>
      </c>
      <c r="N502" s="800">
        <f t="shared" si="338"/>
        <v>0</v>
      </c>
      <c r="O502" s="804">
        <f t="shared" si="339"/>
        <v>0</v>
      </c>
      <c r="P502" s="638">
        <f t="shared" si="332"/>
        <v>0</v>
      </c>
      <c r="Q502" s="512">
        <f t="shared" si="333"/>
        <v>0</v>
      </c>
      <c r="R502" s="637">
        <f t="shared" si="330"/>
        <v>0</v>
      </c>
      <c r="S502" s="649"/>
      <c r="T502" s="519">
        <v>65.5</v>
      </c>
      <c r="U502" s="519">
        <f t="shared" si="340"/>
        <v>0</v>
      </c>
      <c r="V502" s="519">
        <v>109.2</v>
      </c>
      <c r="W502" s="519">
        <f t="shared" si="341"/>
        <v>0</v>
      </c>
      <c r="X502" s="670">
        <f t="shared" si="342"/>
        <v>0</v>
      </c>
      <c r="Y502" s="649"/>
      <c r="Z502" s="512">
        <v>65.5</v>
      </c>
      <c r="AA502" s="512">
        <f t="shared" si="343"/>
        <v>0</v>
      </c>
      <c r="AB502" s="512">
        <v>109.2</v>
      </c>
      <c r="AC502" s="512">
        <f t="shared" si="344"/>
        <v>0</v>
      </c>
      <c r="AD502" s="668">
        <f t="shared" si="345"/>
        <v>0</v>
      </c>
      <c r="AE502" s="740">
        <f t="shared" si="331"/>
        <v>46</v>
      </c>
      <c r="AF502" s="747">
        <v>65.5</v>
      </c>
      <c r="AG502" s="747">
        <f t="shared" si="346"/>
        <v>3013</v>
      </c>
      <c r="AH502" s="747">
        <v>109.2</v>
      </c>
      <c r="AI502" s="747">
        <f t="shared" si="347"/>
        <v>5023.2</v>
      </c>
      <c r="AJ502" s="748">
        <f t="shared" si="348"/>
        <v>8036.2</v>
      </c>
    </row>
    <row r="503" spans="1:37" s="403" customFormat="1" ht="17.45" customHeight="1" x14ac:dyDescent="0.25">
      <c r="A503" s="967" t="s">
        <v>1056</v>
      </c>
      <c r="B503" s="438" t="s">
        <v>556</v>
      </c>
      <c r="C503" s="571" t="s">
        <v>31</v>
      </c>
      <c r="D503" s="596">
        <v>23</v>
      </c>
      <c r="E503" s="466">
        <v>65.5</v>
      </c>
      <c r="F503" s="466">
        <f t="shared" si="334"/>
        <v>1506.5</v>
      </c>
      <c r="G503" s="466">
        <v>127.4</v>
      </c>
      <c r="H503" s="466">
        <f t="shared" si="335"/>
        <v>2930.2000000000003</v>
      </c>
      <c r="I503" s="587">
        <f t="shared" si="336"/>
        <v>4436.7000000000007</v>
      </c>
      <c r="J503" s="828"/>
      <c r="K503" s="799">
        <v>65.5</v>
      </c>
      <c r="L503" s="800">
        <f t="shared" si="337"/>
        <v>0</v>
      </c>
      <c r="M503" s="799">
        <v>127.4</v>
      </c>
      <c r="N503" s="800">
        <f t="shared" si="338"/>
        <v>0</v>
      </c>
      <c r="O503" s="804">
        <f t="shared" si="339"/>
        <v>0</v>
      </c>
      <c r="P503" s="638">
        <f t="shared" si="332"/>
        <v>0</v>
      </c>
      <c r="Q503" s="512">
        <f t="shared" si="333"/>
        <v>0</v>
      </c>
      <c r="R503" s="637">
        <f t="shared" si="330"/>
        <v>0</v>
      </c>
      <c r="S503" s="649"/>
      <c r="T503" s="519">
        <v>65.5</v>
      </c>
      <c r="U503" s="519">
        <f t="shared" si="340"/>
        <v>0</v>
      </c>
      <c r="V503" s="519">
        <v>127.4</v>
      </c>
      <c r="W503" s="519">
        <f t="shared" si="341"/>
        <v>0</v>
      </c>
      <c r="X503" s="670">
        <f t="shared" si="342"/>
        <v>0</v>
      </c>
      <c r="Y503" s="649"/>
      <c r="Z503" s="512">
        <v>65.5</v>
      </c>
      <c r="AA503" s="512">
        <f t="shared" si="343"/>
        <v>0</v>
      </c>
      <c r="AB503" s="512">
        <v>127.4</v>
      </c>
      <c r="AC503" s="512">
        <f t="shared" si="344"/>
        <v>0</v>
      </c>
      <c r="AD503" s="668">
        <f t="shared" si="345"/>
        <v>0</v>
      </c>
      <c r="AE503" s="740">
        <f t="shared" si="331"/>
        <v>23</v>
      </c>
      <c r="AF503" s="747">
        <v>65.5</v>
      </c>
      <c r="AG503" s="747">
        <f t="shared" si="346"/>
        <v>1506.5</v>
      </c>
      <c r="AH503" s="747">
        <v>127.4</v>
      </c>
      <c r="AI503" s="747">
        <f t="shared" si="347"/>
        <v>2930.2000000000003</v>
      </c>
      <c r="AJ503" s="748">
        <f t="shared" si="348"/>
        <v>4436.7000000000007</v>
      </c>
    </row>
    <row r="504" spans="1:37" s="403" customFormat="1" ht="17.45" customHeight="1" x14ac:dyDescent="0.25">
      <c r="A504" s="967" t="s">
        <v>1057</v>
      </c>
      <c r="B504" s="438" t="s">
        <v>557</v>
      </c>
      <c r="C504" s="571" t="s">
        <v>31</v>
      </c>
      <c r="D504" s="596">
        <v>396</v>
      </c>
      <c r="E504" s="466">
        <v>32.75</v>
      </c>
      <c r="F504" s="466">
        <f t="shared" si="334"/>
        <v>12969</v>
      </c>
      <c r="G504" s="466">
        <v>15.600000000000001</v>
      </c>
      <c r="H504" s="466">
        <f t="shared" si="335"/>
        <v>6177.6</v>
      </c>
      <c r="I504" s="587">
        <f t="shared" si="336"/>
        <v>19146.599999999999</v>
      </c>
      <c r="J504" s="828"/>
      <c r="K504" s="799">
        <v>32.75</v>
      </c>
      <c r="L504" s="800">
        <f t="shared" si="337"/>
        <v>0</v>
      </c>
      <c r="M504" s="799">
        <v>15.600000000000001</v>
      </c>
      <c r="N504" s="800">
        <f t="shared" si="338"/>
        <v>0</v>
      </c>
      <c r="O504" s="804">
        <f t="shared" si="339"/>
        <v>0</v>
      </c>
      <c r="P504" s="638">
        <f t="shared" si="332"/>
        <v>0</v>
      </c>
      <c r="Q504" s="512">
        <f t="shared" si="333"/>
        <v>0</v>
      </c>
      <c r="R504" s="637">
        <f t="shared" si="330"/>
        <v>0</v>
      </c>
      <c r="S504" s="649"/>
      <c r="T504" s="519">
        <v>32.75</v>
      </c>
      <c r="U504" s="519">
        <f t="shared" si="340"/>
        <v>0</v>
      </c>
      <c r="V504" s="519">
        <v>15.600000000000001</v>
      </c>
      <c r="W504" s="519">
        <f t="shared" si="341"/>
        <v>0</v>
      </c>
      <c r="X504" s="670">
        <f t="shared" si="342"/>
        <v>0</v>
      </c>
      <c r="Y504" s="649"/>
      <c r="Z504" s="512">
        <v>32.75</v>
      </c>
      <c r="AA504" s="512">
        <f t="shared" si="343"/>
        <v>0</v>
      </c>
      <c r="AB504" s="512">
        <v>15.600000000000001</v>
      </c>
      <c r="AC504" s="512">
        <f t="shared" si="344"/>
        <v>0</v>
      </c>
      <c r="AD504" s="668">
        <f t="shared" si="345"/>
        <v>0</v>
      </c>
      <c r="AE504" s="740">
        <f t="shared" si="331"/>
        <v>396</v>
      </c>
      <c r="AF504" s="747">
        <v>32.75</v>
      </c>
      <c r="AG504" s="747">
        <f t="shared" si="346"/>
        <v>12969</v>
      </c>
      <c r="AH504" s="747">
        <v>15.600000000000001</v>
      </c>
      <c r="AI504" s="747">
        <f t="shared" si="347"/>
        <v>6177.6</v>
      </c>
      <c r="AJ504" s="748">
        <f t="shared" si="348"/>
        <v>19146.599999999999</v>
      </c>
    </row>
    <row r="505" spans="1:37" s="403" customFormat="1" ht="17.45" customHeight="1" x14ac:dyDescent="0.25">
      <c r="A505" s="967" t="s">
        <v>1058</v>
      </c>
      <c r="B505" s="438" t="s">
        <v>268</v>
      </c>
      <c r="C505" s="571" t="s">
        <v>224</v>
      </c>
      <c r="D505" s="596">
        <v>1</v>
      </c>
      <c r="E505" s="466"/>
      <c r="F505" s="466"/>
      <c r="G505" s="466">
        <v>19500</v>
      </c>
      <c r="H505" s="466">
        <f t="shared" si="335"/>
        <v>19500</v>
      </c>
      <c r="I505" s="587">
        <f t="shared" si="336"/>
        <v>19500</v>
      </c>
      <c r="J505" s="828"/>
      <c r="K505" s="799"/>
      <c r="L505" s="800"/>
      <c r="M505" s="799">
        <v>19500</v>
      </c>
      <c r="N505" s="800">
        <f t="shared" si="338"/>
        <v>0</v>
      </c>
      <c r="O505" s="804">
        <f t="shared" si="339"/>
        <v>0</v>
      </c>
      <c r="P505" s="638">
        <f t="shared" si="332"/>
        <v>0</v>
      </c>
      <c r="Q505" s="512">
        <f t="shared" si="333"/>
        <v>0</v>
      </c>
      <c r="R505" s="637">
        <f t="shared" si="330"/>
        <v>0</v>
      </c>
      <c r="S505" s="649"/>
      <c r="T505" s="519"/>
      <c r="U505" s="519"/>
      <c r="V505" s="519">
        <v>19500</v>
      </c>
      <c r="W505" s="519">
        <f t="shared" si="341"/>
        <v>0</v>
      </c>
      <c r="X505" s="670">
        <f t="shared" si="342"/>
        <v>0</v>
      </c>
      <c r="Y505" s="649"/>
      <c r="Z505" s="512"/>
      <c r="AA505" s="512"/>
      <c r="AB505" s="512">
        <v>19500</v>
      </c>
      <c r="AC505" s="512">
        <f t="shared" si="344"/>
        <v>0</v>
      </c>
      <c r="AD505" s="668">
        <f t="shared" si="345"/>
        <v>0</v>
      </c>
      <c r="AE505" s="740">
        <f t="shared" si="331"/>
        <v>1</v>
      </c>
      <c r="AF505" s="747"/>
      <c r="AG505" s="747"/>
      <c r="AH505" s="747">
        <v>19500</v>
      </c>
      <c r="AI505" s="747">
        <f t="shared" si="347"/>
        <v>19500</v>
      </c>
      <c r="AJ505" s="748">
        <f t="shared" si="348"/>
        <v>19500</v>
      </c>
    </row>
    <row r="506" spans="1:37" s="403" customFormat="1" ht="17.45" customHeight="1" x14ac:dyDescent="0.25">
      <c r="A506" s="967" t="s">
        <v>1059</v>
      </c>
      <c r="B506" s="438" t="s">
        <v>358</v>
      </c>
      <c r="C506" s="571" t="s">
        <v>224</v>
      </c>
      <c r="D506" s="596">
        <v>1</v>
      </c>
      <c r="E506" s="466">
        <v>31440</v>
      </c>
      <c r="F506" s="466">
        <f>E506*D506</f>
        <v>31440</v>
      </c>
      <c r="G506" s="466"/>
      <c r="H506" s="466"/>
      <c r="I506" s="587">
        <f t="shared" si="336"/>
        <v>31440</v>
      </c>
      <c r="J506" s="828"/>
      <c r="K506" s="799">
        <v>31440</v>
      </c>
      <c r="L506" s="800">
        <f>K506*J506</f>
        <v>0</v>
      </c>
      <c r="M506" s="799"/>
      <c r="N506" s="800"/>
      <c r="O506" s="804">
        <f t="shared" si="339"/>
        <v>0</v>
      </c>
      <c r="P506" s="638">
        <f t="shared" si="332"/>
        <v>0</v>
      </c>
      <c r="Q506" s="512">
        <f t="shared" si="333"/>
        <v>0</v>
      </c>
      <c r="R506" s="637">
        <f t="shared" si="330"/>
        <v>0</v>
      </c>
      <c r="S506" s="649"/>
      <c r="T506" s="519">
        <v>31440</v>
      </c>
      <c r="U506" s="519">
        <f>T506*S506</f>
        <v>0</v>
      </c>
      <c r="V506" s="519"/>
      <c r="W506" s="519"/>
      <c r="X506" s="670">
        <f t="shared" si="342"/>
        <v>0</v>
      </c>
      <c r="Y506" s="649"/>
      <c r="Z506" s="512">
        <v>31440</v>
      </c>
      <c r="AA506" s="512">
        <f>Z506*Y506</f>
        <v>0</v>
      </c>
      <c r="AB506" s="512"/>
      <c r="AC506" s="512"/>
      <c r="AD506" s="668">
        <f t="shared" si="345"/>
        <v>0</v>
      </c>
      <c r="AE506" s="740">
        <f t="shared" si="331"/>
        <v>1</v>
      </c>
      <c r="AF506" s="747">
        <v>31440</v>
      </c>
      <c r="AG506" s="747">
        <f>AF506*AE506</f>
        <v>31440</v>
      </c>
      <c r="AH506" s="747"/>
      <c r="AI506" s="747"/>
      <c r="AJ506" s="748">
        <f t="shared" si="348"/>
        <v>31440</v>
      </c>
    </row>
    <row r="507" spans="1:37" s="403" customFormat="1" ht="17.45" customHeight="1" x14ac:dyDescent="0.25">
      <c r="A507" s="968" t="s">
        <v>28</v>
      </c>
      <c r="B507" s="695" t="s">
        <v>558</v>
      </c>
      <c r="C507" s="696"/>
      <c r="D507" s="634"/>
      <c r="E507" s="553"/>
      <c r="F507" s="553"/>
      <c r="G507" s="553"/>
      <c r="H507" s="553"/>
      <c r="I507" s="635"/>
      <c r="J507" s="825"/>
      <c r="K507" s="794"/>
      <c r="L507" s="803"/>
      <c r="M507" s="794"/>
      <c r="N507" s="803"/>
      <c r="O507" s="796"/>
      <c r="P507" s="634"/>
      <c r="Q507" s="553"/>
      <c r="R507" s="635"/>
      <c r="S507" s="633"/>
      <c r="T507" s="518"/>
      <c r="U507" s="518"/>
      <c r="V507" s="518"/>
      <c r="W507" s="518"/>
      <c r="X507" s="669"/>
      <c r="Y507" s="633"/>
      <c r="Z507" s="513"/>
      <c r="AA507" s="513"/>
      <c r="AB507" s="513"/>
      <c r="AC507" s="513"/>
      <c r="AD507" s="667"/>
      <c r="AE507" s="740">
        <f t="shared" si="331"/>
        <v>0</v>
      </c>
      <c r="AF507" s="745"/>
      <c r="AG507" s="745"/>
      <c r="AH507" s="745"/>
      <c r="AI507" s="745"/>
      <c r="AJ507" s="746"/>
    </row>
    <row r="508" spans="1:37" s="242" customFormat="1" ht="17.45" customHeight="1" x14ac:dyDescent="0.25">
      <c r="A508" s="968" t="s">
        <v>559</v>
      </c>
      <c r="B508" s="695" t="s">
        <v>560</v>
      </c>
      <c r="C508" s="696"/>
      <c r="D508" s="700"/>
      <c r="E508" s="421"/>
      <c r="F508" s="421">
        <f>F509+F523+F537+F551</f>
        <v>37448849.832400009</v>
      </c>
      <c r="G508" s="421"/>
      <c r="H508" s="421">
        <f>H509+H523+H537+H551</f>
        <v>47516454.300021</v>
      </c>
      <c r="I508" s="584">
        <f>I509+I523+I537+I551</f>
        <v>84965304.132421002</v>
      </c>
      <c r="J508" s="825"/>
      <c r="K508" s="794"/>
      <c r="L508" s="803">
        <f>L509+L523+L537+L551</f>
        <v>10159815.572400002</v>
      </c>
      <c r="M508" s="794"/>
      <c r="N508" s="803">
        <f>N509+N523+N537+N551</f>
        <v>15392630.228541</v>
      </c>
      <c r="O508" s="796">
        <f>O509+O523+O537+O551</f>
        <v>25552445.800941002</v>
      </c>
      <c r="P508" s="639"/>
      <c r="Q508" s="455"/>
      <c r="R508" s="607"/>
      <c r="S508" s="633"/>
      <c r="T508" s="518"/>
      <c r="U508" s="513">
        <f>U509+U523+U537+U551</f>
        <v>10159584.6</v>
      </c>
      <c r="V508" s="513"/>
      <c r="W508" s="513">
        <f>W509+W523+W537+W551</f>
        <v>15391716.924999999</v>
      </c>
      <c r="X508" s="667">
        <f>X509+X523+X537+X551</f>
        <v>25551301.525000006</v>
      </c>
      <c r="Y508" s="633"/>
      <c r="Z508" s="513"/>
      <c r="AA508" s="513">
        <f>AA509+AA523+AA537+AA551</f>
        <v>3447027.3499999996</v>
      </c>
      <c r="AB508" s="513"/>
      <c r="AC508" s="513">
        <f>AC509+AC523+AC537+AC551</f>
        <v>0</v>
      </c>
      <c r="AD508" s="667">
        <f>AD509+AD523+AD537+AD551</f>
        <v>3447027.3499999996</v>
      </c>
      <c r="AE508" s="740">
        <f t="shared" si="331"/>
        <v>0</v>
      </c>
      <c r="AF508" s="745"/>
      <c r="AG508" s="741">
        <f>AG509+AG523+AG537+AG551</f>
        <v>23842201.582400002</v>
      </c>
      <c r="AH508" s="741"/>
      <c r="AI508" s="741">
        <f>AI509+AI523+AI537+AI551</f>
        <v>32124635.322647002</v>
      </c>
      <c r="AJ508" s="742">
        <f>AJ509+AJ523+AJ537+AJ551</f>
        <v>55966836.905047007</v>
      </c>
      <c r="AK508" s="404"/>
    </row>
    <row r="509" spans="1:37" s="403" customFormat="1" ht="17.45" customHeight="1" x14ac:dyDescent="0.25">
      <c r="A509" s="964" t="s">
        <v>1060</v>
      </c>
      <c r="B509" s="433" t="s">
        <v>561</v>
      </c>
      <c r="C509" s="567"/>
      <c r="D509" s="594"/>
      <c r="E509" s="422"/>
      <c r="F509" s="422">
        <f>SUM(F511:F522)</f>
        <v>11963784.964800002</v>
      </c>
      <c r="G509" s="422"/>
      <c r="H509" s="422">
        <f>SUM(H511:H522)</f>
        <v>15123475.401672</v>
      </c>
      <c r="I509" s="595">
        <f>SUM(I511:I522)</f>
        <v>27087260.366472002</v>
      </c>
      <c r="J509" s="815"/>
      <c r="K509" s="808"/>
      <c r="L509" s="826">
        <f>SUM(L511:L522)</f>
        <v>0</v>
      </c>
      <c r="M509" s="808"/>
      <c r="N509" s="826">
        <f>SUM(N511:N522)</f>
        <v>0</v>
      </c>
      <c r="O509" s="827">
        <f>SUM(O511:O522)</f>
        <v>0</v>
      </c>
      <c r="P509" s="638">
        <f t="shared" si="332"/>
        <v>0</v>
      </c>
      <c r="Q509" s="512">
        <f t="shared" si="333"/>
        <v>0</v>
      </c>
      <c r="R509" s="637">
        <f t="shared" si="330"/>
        <v>0</v>
      </c>
      <c r="S509" s="647"/>
      <c r="T509" s="521"/>
      <c r="U509" s="521">
        <f>SUM(U511:U522)</f>
        <v>0</v>
      </c>
      <c r="V509" s="521"/>
      <c r="W509" s="521">
        <f>SUM(W511:W522)</f>
        <v>0</v>
      </c>
      <c r="X509" s="671">
        <f>SUM(X511:X522)</f>
        <v>0</v>
      </c>
      <c r="Y509" s="647"/>
      <c r="Z509" s="520"/>
      <c r="AA509" s="520">
        <f>SUM(AA511:AA522)</f>
        <v>1280647.9400000002</v>
      </c>
      <c r="AB509" s="520"/>
      <c r="AC509" s="520">
        <f>SUM(AC511:AC522)</f>
        <v>0</v>
      </c>
      <c r="AD509" s="673">
        <f>SUM(AD511:AD522)</f>
        <v>1280647.9400000002</v>
      </c>
      <c r="AE509" s="740">
        <f t="shared" si="331"/>
        <v>0</v>
      </c>
      <c r="AF509" s="749"/>
      <c r="AG509" s="749">
        <f>SUM(AG511:AG522)</f>
        <v>10683137.024800001</v>
      </c>
      <c r="AH509" s="749"/>
      <c r="AI509" s="749">
        <f>SUM(AI511:AI522)</f>
        <v>15123475.401672</v>
      </c>
      <c r="AJ509" s="750">
        <f>SUM(AJ511:AJ522)</f>
        <v>25806612.426472001</v>
      </c>
    </row>
    <row r="510" spans="1:37" s="403" customFormat="1" ht="17.45" customHeight="1" x14ac:dyDescent="0.25">
      <c r="A510" s="962" t="s">
        <v>1062</v>
      </c>
      <c r="B510" s="448" t="s">
        <v>562</v>
      </c>
      <c r="C510" s="576"/>
      <c r="D510" s="598"/>
      <c r="E510" s="466"/>
      <c r="F510" s="466"/>
      <c r="G510" s="466"/>
      <c r="H510" s="466"/>
      <c r="I510" s="587"/>
      <c r="J510" s="793"/>
      <c r="K510" s="799"/>
      <c r="L510" s="800"/>
      <c r="M510" s="799"/>
      <c r="N510" s="800"/>
      <c r="O510" s="804"/>
      <c r="P510" s="638">
        <f t="shared" si="332"/>
        <v>0</v>
      </c>
      <c r="Q510" s="512">
        <f t="shared" si="333"/>
        <v>0</v>
      </c>
      <c r="R510" s="637">
        <f t="shared" si="330"/>
        <v>0</v>
      </c>
      <c r="S510" s="638"/>
      <c r="T510" s="519"/>
      <c r="U510" s="519"/>
      <c r="V510" s="519"/>
      <c r="W510" s="519"/>
      <c r="X510" s="670"/>
      <c r="Y510" s="638"/>
      <c r="Z510" s="512"/>
      <c r="AA510" s="512"/>
      <c r="AB510" s="512"/>
      <c r="AC510" s="512"/>
      <c r="AD510" s="668"/>
      <c r="AE510" s="740">
        <f t="shared" si="331"/>
        <v>0</v>
      </c>
      <c r="AF510" s="747"/>
      <c r="AG510" s="747"/>
      <c r="AH510" s="747"/>
      <c r="AI510" s="747"/>
      <c r="AJ510" s="748"/>
    </row>
    <row r="511" spans="1:37" s="403" customFormat="1" ht="17.45" customHeight="1" x14ac:dyDescent="0.25">
      <c r="A511" s="962" t="s">
        <v>1064</v>
      </c>
      <c r="B511" s="438" t="s">
        <v>563</v>
      </c>
      <c r="C511" s="571" t="s">
        <v>171</v>
      </c>
      <c r="D511" s="598">
        <f>79.62</f>
        <v>79.62</v>
      </c>
      <c r="E511" s="466">
        <v>13494</v>
      </c>
      <c r="F511" s="466">
        <f>E511*D511</f>
        <v>1074392.28</v>
      </c>
      <c r="G511" s="466"/>
      <c r="H511" s="466"/>
      <c r="I511" s="587">
        <f>F511+H511</f>
        <v>1074392.28</v>
      </c>
      <c r="J511" s="793"/>
      <c r="K511" s="799">
        <v>13494</v>
      </c>
      <c r="L511" s="800">
        <f>K511*J511</f>
        <v>0</v>
      </c>
      <c r="M511" s="799"/>
      <c r="N511" s="800"/>
      <c r="O511" s="804">
        <f>L511+N511</f>
        <v>0</v>
      </c>
      <c r="P511" s="638">
        <f t="shared" si="332"/>
        <v>0</v>
      </c>
      <c r="Q511" s="512">
        <f t="shared" si="333"/>
        <v>0</v>
      </c>
      <c r="R511" s="637">
        <f t="shared" si="330"/>
        <v>0</v>
      </c>
      <c r="S511" s="638"/>
      <c r="T511" s="519">
        <v>13494</v>
      </c>
      <c r="U511" s="519">
        <f>T511*S511</f>
        <v>0</v>
      </c>
      <c r="V511" s="519"/>
      <c r="W511" s="519"/>
      <c r="X511" s="670">
        <f>U511+W511</f>
        <v>0</v>
      </c>
      <c r="Y511" s="638"/>
      <c r="Z511" s="512">
        <v>13494</v>
      </c>
      <c r="AA511" s="512">
        <f>Z511*Y511</f>
        <v>0</v>
      </c>
      <c r="AB511" s="512"/>
      <c r="AC511" s="512"/>
      <c r="AD511" s="668">
        <f>AA511+AC511</f>
        <v>0</v>
      </c>
      <c r="AE511" s="740">
        <f t="shared" si="331"/>
        <v>79.62</v>
      </c>
      <c r="AF511" s="747">
        <v>13494</v>
      </c>
      <c r="AG511" s="747">
        <f>AF511*AE511</f>
        <v>1074392.28</v>
      </c>
      <c r="AH511" s="747"/>
      <c r="AI511" s="747"/>
      <c r="AJ511" s="748">
        <f>AG511+AI511</f>
        <v>1074392.28</v>
      </c>
    </row>
    <row r="512" spans="1:37" s="403" customFormat="1" ht="17.45" customHeight="1" x14ac:dyDescent="0.25">
      <c r="A512" s="962" t="s">
        <v>1065</v>
      </c>
      <c r="B512" s="438" t="s">
        <v>564</v>
      </c>
      <c r="C512" s="571" t="s">
        <v>171</v>
      </c>
      <c r="D512" s="598">
        <v>308.73</v>
      </c>
      <c r="E512" s="466">
        <v>19422</v>
      </c>
      <c r="F512" s="466">
        <f>E512*D512</f>
        <v>5996154.0600000005</v>
      </c>
      <c r="G512" s="466"/>
      <c r="H512" s="466"/>
      <c r="I512" s="587">
        <f>F512+H512</f>
        <v>5996154.0600000005</v>
      </c>
      <c r="J512" s="793"/>
      <c r="K512" s="799">
        <v>19422</v>
      </c>
      <c r="L512" s="800">
        <f>K512*J512</f>
        <v>0</v>
      </c>
      <c r="M512" s="799"/>
      <c r="N512" s="800"/>
      <c r="O512" s="804">
        <f>L512+N512</f>
        <v>0</v>
      </c>
      <c r="P512" s="638">
        <f t="shared" si="332"/>
        <v>0</v>
      </c>
      <c r="Q512" s="512">
        <f t="shared" si="333"/>
        <v>0</v>
      </c>
      <c r="R512" s="637">
        <f t="shared" si="330"/>
        <v>0</v>
      </c>
      <c r="S512" s="638"/>
      <c r="T512" s="519">
        <v>19422</v>
      </c>
      <c r="U512" s="519">
        <f>T512*S512</f>
        <v>0</v>
      </c>
      <c r="V512" s="519"/>
      <c r="W512" s="519"/>
      <c r="X512" s="670">
        <f>U512+W512</f>
        <v>0</v>
      </c>
      <c r="Y512" s="638">
        <v>57.27</v>
      </c>
      <c r="Z512" s="512">
        <v>19422</v>
      </c>
      <c r="AA512" s="512">
        <f>Z512*Y512</f>
        <v>1112297.9400000002</v>
      </c>
      <c r="AB512" s="512"/>
      <c r="AC512" s="512"/>
      <c r="AD512" s="668">
        <f>AA512+AC512</f>
        <v>1112297.9400000002</v>
      </c>
      <c r="AE512" s="740">
        <f t="shared" si="331"/>
        <v>251.46</v>
      </c>
      <c r="AF512" s="747">
        <v>19422</v>
      </c>
      <c r="AG512" s="747">
        <f>AF512*AE512</f>
        <v>4883856.12</v>
      </c>
      <c r="AH512" s="747"/>
      <c r="AI512" s="747"/>
      <c r="AJ512" s="748">
        <f>AG512+AI512</f>
        <v>4883856.12</v>
      </c>
    </row>
    <row r="513" spans="1:36" s="403" customFormat="1" ht="17.45" customHeight="1" x14ac:dyDescent="0.25">
      <c r="A513" s="962" t="s">
        <v>1066</v>
      </c>
      <c r="B513" s="438" t="s">
        <v>565</v>
      </c>
      <c r="C513" s="571" t="s">
        <v>171</v>
      </c>
      <c r="D513" s="598">
        <f>196.74</f>
        <v>196.74</v>
      </c>
      <c r="E513" s="466">
        <v>2405</v>
      </c>
      <c r="F513" s="466">
        <f>E513*D513</f>
        <v>473159.7</v>
      </c>
      <c r="G513" s="466"/>
      <c r="H513" s="466"/>
      <c r="I513" s="587">
        <f>F513+H513</f>
        <v>473159.7</v>
      </c>
      <c r="J513" s="793"/>
      <c r="K513" s="799">
        <v>2405</v>
      </c>
      <c r="L513" s="800">
        <f>K513*J513</f>
        <v>0</v>
      </c>
      <c r="M513" s="799"/>
      <c r="N513" s="800"/>
      <c r="O513" s="804">
        <f>L513+N513</f>
        <v>0</v>
      </c>
      <c r="P513" s="638">
        <f t="shared" si="332"/>
        <v>0</v>
      </c>
      <c r="Q513" s="512">
        <f t="shared" si="333"/>
        <v>0</v>
      </c>
      <c r="R513" s="637">
        <f t="shared" si="330"/>
        <v>0</v>
      </c>
      <c r="S513" s="638"/>
      <c r="T513" s="519">
        <v>2405</v>
      </c>
      <c r="U513" s="519">
        <f>T513*S513</f>
        <v>0</v>
      </c>
      <c r="V513" s="519"/>
      <c r="W513" s="519"/>
      <c r="X513" s="670">
        <f>U513+W513</f>
        <v>0</v>
      </c>
      <c r="Y513" s="638">
        <v>70</v>
      </c>
      <c r="Z513" s="512">
        <v>2405</v>
      </c>
      <c r="AA513" s="512">
        <f>Z513*Y513</f>
        <v>168350</v>
      </c>
      <c r="AB513" s="512"/>
      <c r="AC513" s="512"/>
      <c r="AD513" s="668">
        <f>AA513+AC513</f>
        <v>168350</v>
      </c>
      <c r="AE513" s="740">
        <f t="shared" si="331"/>
        <v>126.74000000000001</v>
      </c>
      <c r="AF513" s="747">
        <v>2405</v>
      </c>
      <c r="AG513" s="747">
        <f>AF513*AE513</f>
        <v>304809.7</v>
      </c>
      <c r="AH513" s="747"/>
      <c r="AI513" s="747"/>
      <c r="AJ513" s="748">
        <f>AG513+AI513</f>
        <v>304809.7</v>
      </c>
    </row>
    <row r="514" spans="1:36" s="403" customFormat="1" ht="24" customHeight="1" x14ac:dyDescent="0.25">
      <c r="A514" s="962" t="s">
        <v>1067</v>
      </c>
      <c r="B514" s="448" t="s">
        <v>566</v>
      </c>
      <c r="C514" s="571"/>
      <c r="D514" s="598"/>
      <c r="E514" s="466"/>
      <c r="F514" s="466"/>
      <c r="G514" s="466"/>
      <c r="H514" s="466"/>
      <c r="I514" s="587"/>
      <c r="J514" s="793"/>
      <c r="K514" s="799"/>
      <c r="L514" s="800"/>
      <c r="M514" s="799"/>
      <c r="N514" s="800"/>
      <c r="O514" s="804"/>
      <c r="P514" s="638">
        <f t="shared" si="332"/>
        <v>0</v>
      </c>
      <c r="Q514" s="512">
        <f t="shared" si="333"/>
        <v>0</v>
      </c>
      <c r="R514" s="637">
        <f t="shared" si="330"/>
        <v>0</v>
      </c>
      <c r="S514" s="638"/>
      <c r="T514" s="519"/>
      <c r="U514" s="519"/>
      <c r="V514" s="519"/>
      <c r="W514" s="519"/>
      <c r="X514" s="670"/>
      <c r="Y514" s="638"/>
      <c r="Z514" s="512"/>
      <c r="AA514" s="512"/>
      <c r="AB514" s="512"/>
      <c r="AC514" s="512"/>
      <c r="AD514" s="668"/>
      <c r="AE514" s="740">
        <f t="shared" si="331"/>
        <v>0</v>
      </c>
      <c r="AF514" s="747"/>
      <c r="AG514" s="747"/>
      <c r="AH514" s="747"/>
      <c r="AI514" s="747"/>
      <c r="AJ514" s="748"/>
    </row>
    <row r="515" spans="1:36" s="403" customFormat="1" ht="24" customHeight="1" x14ac:dyDescent="0.25">
      <c r="A515" s="962" t="s">
        <v>1068</v>
      </c>
      <c r="B515" s="438" t="s">
        <v>567</v>
      </c>
      <c r="C515" s="571" t="s">
        <v>171</v>
      </c>
      <c r="D515" s="598">
        <v>151</v>
      </c>
      <c r="E515" s="466">
        <v>2513.1600000000003</v>
      </c>
      <c r="F515" s="466">
        <f>E515*D515</f>
        <v>379487.16000000003</v>
      </c>
      <c r="G515" s="466">
        <v>6681</v>
      </c>
      <c r="H515" s="466">
        <f>G515*D515</f>
        <v>1008831</v>
      </c>
      <c r="I515" s="587">
        <f>F515+H515</f>
        <v>1388318.1600000001</v>
      </c>
      <c r="J515" s="793"/>
      <c r="K515" s="799">
        <v>2513.1600000000003</v>
      </c>
      <c r="L515" s="800">
        <f>K515*J515</f>
        <v>0</v>
      </c>
      <c r="M515" s="799">
        <v>6681</v>
      </c>
      <c r="N515" s="800">
        <f>M515*J515</f>
        <v>0</v>
      </c>
      <c r="O515" s="804">
        <f>L515+N515</f>
        <v>0</v>
      </c>
      <c r="P515" s="638">
        <f t="shared" si="332"/>
        <v>0</v>
      </c>
      <c r="Q515" s="512">
        <f t="shared" si="333"/>
        <v>0</v>
      </c>
      <c r="R515" s="637">
        <f t="shared" si="330"/>
        <v>0</v>
      </c>
      <c r="S515" s="638"/>
      <c r="T515" s="519">
        <v>2513.1600000000003</v>
      </c>
      <c r="U515" s="519">
        <f>T515*S515</f>
        <v>0</v>
      </c>
      <c r="V515" s="519">
        <v>6681</v>
      </c>
      <c r="W515" s="519">
        <f>V515*S515</f>
        <v>0</v>
      </c>
      <c r="X515" s="670">
        <f>U515+W515</f>
        <v>0</v>
      </c>
      <c r="Y515" s="638"/>
      <c r="Z515" s="512">
        <v>2513.1600000000003</v>
      </c>
      <c r="AA515" s="512">
        <f>Z515*Y515</f>
        <v>0</v>
      </c>
      <c r="AB515" s="512">
        <v>6681</v>
      </c>
      <c r="AC515" s="512">
        <f>AB515*Y515</f>
        <v>0</v>
      </c>
      <c r="AD515" s="668">
        <f>AA515+AC515</f>
        <v>0</v>
      </c>
      <c r="AE515" s="740">
        <f t="shared" si="331"/>
        <v>151</v>
      </c>
      <c r="AF515" s="747">
        <v>2513.1600000000003</v>
      </c>
      <c r="AG515" s="747">
        <f>AF515*AE515</f>
        <v>379487.16000000003</v>
      </c>
      <c r="AH515" s="747">
        <v>6681</v>
      </c>
      <c r="AI515" s="747">
        <f>AH515*AE515</f>
        <v>1008831</v>
      </c>
      <c r="AJ515" s="748">
        <f>AG515+AI515</f>
        <v>1388318.1600000001</v>
      </c>
    </row>
    <row r="516" spans="1:36" s="403" customFormat="1" ht="24" customHeight="1" x14ac:dyDescent="0.25">
      <c r="A516" s="962" t="s">
        <v>1069</v>
      </c>
      <c r="B516" s="438" t="s">
        <v>568</v>
      </c>
      <c r="C516" s="571" t="s">
        <v>171</v>
      </c>
      <c r="D516" s="598">
        <v>163</v>
      </c>
      <c r="E516" s="466">
        <v>2333.7600000000002</v>
      </c>
      <c r="F516" s="466">
        <f>E516*D516</f>
        <v>380402.88000000006</v>
      </c>
      <c r="G516" s="466">
        <v>2161.5</v>
      </c>
      <c r="H516" s="466">
        <f>G516*D516</f>
        <v>352324.5</v>
      </c>
      <c r="I516" s="587">
        <f>F516+H516</f>
        <v>732727.38000000012</v>
      </c>
      <c r="J516" s="793"/>
      <c r="K516" s="799">
        <v>2333.7600000000002</v>
      </c>
      <c r="L516" s="800">
        <f>K516*J516</f>
        <v>0</v>
      </c>
      <c r="M516" s="799">
        <v>2161.5</v>
      </c>
      <c r="N516" s="800">
        <f>M516*J516</f>
        <v>0</v>
      </c>
      <c r="O516" s="804">
        <f>L516+N516</f>
        <v>0</v>
      </c>
      <c r="P516" s="638">
        <f t="shared" si="332"/>
        <v>0</v>
      </c>
      <c r="Q516" s="512">
        <f t="shared" si="333"/>
        <v>0</v>
      </c>
      <c r="R516" s="637">
        <f t="shared" si="330"/>
        <v>0</v>
      </c>
      <c r="S516" s="638"/>
      <c r="T516" s="519">
        <v>2333.7600000000002</v>
      </c>
      <c r="U516" s="519">
        <f>T516*S516</f>
        <v>0</v>
      </c>
      <c r="V516" s="519">
        <v>2161.5</v>
      </c>
      <c r="W516" s="519">
        <f>V516*S516</f>
        <v>0</v>
      </c>
      <c r="X516" s="670">
        <f>U516+W516</f>
        <v>0</v>
      </c>
      <c r="Y516" s="638"/>
      <c r="Z516" s="512">
        <v>2333.7600000000002</v>
      </c>
      <c r="AA516" s="512">
        <f>Z516*Y516</f>
        <v>0</v>
      </c>
      <c r="AB516" s="512">
        <v>2161.5</v>
      </c>
      <c r="AC516" s="512">
        <f>AB516*Y516</f>
        <v>0</v>
      </c>
      <c r="AD516" s="668">
        <f>AA516+AC516</f>
        <v>0</v>
      </c>
      <c r="AE516" s="740">
        <f t="shared" si="331"/>
        <v>163</v>
      </c>
      <c r="AF516" s="747">
        <v>2333.7600000000002</v>
      </c>
      <c r="AG516" s="747">
        <f>AF516*AE516</f>
        <v>380402.88000000006</v>
      </c>
      <c r="AH516" s="747">
        <v>2161.5</v>
      </c>
      <c r="AI516" s="747">
        <f>AH516*AE516</f>
        <v>352324.5</v>
      </c>
      <c r="AJ516" s="748">
        <f>AG516+AI516</f>
        <v>732727.38000000012</v>
      </c>
    </row>
    <row r="517" spans="1:36" s="403" customFormat="1" ht="24" customHeight="1" x14ac:dyDescent="0.25">
      <c r="A517" s="962" t="s">
        <v>1070</v>
      </c>
      <c r="B517" s="438" t="s">
        <v>569</v>
      </c>
      <c r="C517" s="571" t="s">
        <v>32</v>
      </c>
      <c r="D517" s="598">
        <v>226.24</v>
      </c>
      <c r="E517" s="466">
        <v>46.800000000000004</v>
      </c>
      <c r="F517" s="466">
        <f>E517*D517</f>
        <v>10588.032000000001</v>
      </c>
      <c r="G517" s="466">
        <v>264.096</v>
      </c>
      <c r="H517" s="466">
        <f>G517*D517</f>
        <v>59749.079040000004</v>
      </c>
      <c r="I517" s="587">
        <f>F517+H517</f>
        <v>70337.111040000003</v>
      </c>
      <c r="J517" s="793"/>
      <c r="K517" s="799">
        <v>46.800000000000004</v>
      </c>
      <c r="L517" s="800">
        <f>K517*J517</f>
        <v>0</v>
      </c>
      <c r="M517" s="799">
        <v>264.096</v>
      </c>
      <c r="N517" s="800">
        <f>M517*J517</f>
        <v>0</v>
      </c>
      <c r="O517" s="804">
        <f>L517+N517</f>
        <v>0</v>
      </c>
      <c r="P517" s="638">
        <f t="shared" si="332"/>
        <v>0</v>
      </c>
      <c r="Q517" s="512">
        <f t="shared" si="333"/>
        <v>0</v>
      </c>
      <c r="R517" s="637">
        <f t="shared" si="330"/>
        <v>0</v>
      </c>
      <c r="S517" s="638"/>
      <c r="T517" s="519">
        <v>46.800000000000004</v>
      </c>
      <c r="U517" s="519">
        <f>T517*S517</f>
        <v>0</v>
      </c>
      <c r="V517" s="519">
        <v>264.096</v>
      </c>
      <c r="W517" s="519">
        <f>V517*S517</f>
        <v>0</v>
      </c>
      <c r="X517" s="670">
        <f>U517+W517</f>
        <v>0</v>
      </c>
      <c r="Y517" s="638"/>
      <c r="Z517" s="512">
        <v>46.800000000000004</v>
      </c>
      <c r="AA517" s="512">
        <f>Z517*Y517</f>
        <v>0</v>
      </c>
      <c r="AB517" s="512">
        <v>264.096</v>
      </c>
      <c r="AC517" s="512">
        <f>AB517*Y517</f>
        <v>0</v>
      </c>
      <c r="AD517" s="668">
        <f>AA517+AC517</f>
        <v>0</v>
      </c>
      <c r="AE517" s="740">
        <f t="shared" si="331"/>
        <v>226.24</v>
      </c>
      <c r="AF517" s="747">
        <v>46.800000000000004</v>
      </c>
      <c r="AG517" s="747">
        <f>AF517*AE517</f>
        <v>10588.032000000001</v>
      </c>
      <c r="AH517" s="747">
        <v>264.096</v>
      </c>
      <c r="AI517" s="747">
        <f>AH517*AE517</f>
        <v>59749.079040000004</v>
      </c>
      <c r="AJ517" s="748">
        <f>AG517+AI517</f>
        <v>70337.111040000003</v>
      </c>
    </row>
    <row r="518" spans="1:36" s="403" customFormat="1" ht="24" customHeight="1" x14ac:dyDescent="0.25">
      <c r="A518" s="962" t="s">
        <v>1063</v>
      </c>
      <c r="B518" s="448" t="s">
        <v>570</v>
      </c>
      <c r="C518" s="576"/>
      <c r="D518" s="598"/>
      <c r="E518" s="466"/>
      <c r="F518" s="466"/>
      <c r="G518" s="466"/>
      <c r="H518" s="466"/>
      <c r="I518" s="587"/>
      <c r="J518" s="793"/>
      <c r="K518" s="799"/>
      <c r="L518" s="800"/>
      <c r="M518" s="799"/>
      <c r="N518" s="800"/>
      <c r="O518" s="804"/>
      <c r="P518" s="638">
        <f t="shared" si="332"/>
        <v>0</v>
      </c>
      <c r="Q518" s="512">
        <f t="shared" si="333"/>
        <v>0</v>
      </c>
      <c r="R518" s="637">
        <f t="shared" si="330"/>
        <v>0</v>
      </c>
      <c r="S518" s="638"/>
      <c r="T518" s="519"/>
      <c r="U518" s="519"/>
      <c r="V518" s="519"/>
      <c r="W518" s="519"/>
      <c r="X518" s="670"/>
      <c r="Y518" s="638"/>
      <c r="Z518" s="512"/>
      <c r="AA518" s="512"/>
      <c r="AB518" s="512"/>
      <c r="AC518" s="512"/>
      <c r="AD518" s="668"/>
      <c r="AE518" s="740">
        <f t="shared" si="331"/>
        <v>0</v>
      </c>
      <c r="AF518" s="747"/>
      <c r="AG518" s="747"/>
      <c r="AH518" s="747"/>
      <c r="AI518" s="747"/>
      <c r="AJ518" s="748"/>
    </row>
    <row r="519" spans="1:36" s="403" customFormat="1" ht="24" customHeight="1" x14ac:dyDescent="0.25">
      <c r="A519" s="962" t="s">
        <v>1071</v>
      </c>
      <c r="B519" s="438" t="s">
        <v>571</v>
      </c>
      <c r="C519" s="571" t="s">
        <v>32</v>
      </c>
      <c r="D519" s="598">
        <v>226.24</v>
      </c>
      <c r="E519" s="466">
        <v>2475.7200000000003</v>
      </c>
      <c r="F519" s="466">
        <f>E519*D519</f>
        <v>560106.89280000003</v>
      </c>
      <c r="G519" s="466">
        <v>60348.1368</v>
      </c>
      <c r="H519" s="466">
        <f>G519*D519</f>
        <v>13653162.469632</v>
      </c>
      <c r="I519" s="587">
        <f>F519+H519</f>
        <v>14213269.362431999</v>
      </c>
      <c r="J519" s="793"/>
      <c r="K519" s="799">
        <v>2475.7200000000003</v>
      </c>
      <c r="L519" s="800">
        <f>K519*J519</f>
        <v>0</v>
      </c>
      <c r="M519" s="799">
        <v>60348.1368</v>
      </c>
      <c r="N519" s="800">
        <f>M519*J519</f>
        <v>0</v>
      </c>
      <c r="O519" s="804">
        <f>L519+N519</f>
        <v>0</v>
      </c>
      <c r="P519" s="638">
        <f t="shared" si="332"/>
        <v>0</v>
      </c>
      <c r="Q519" s="512">
        <f t="shared" si="333"/>
        <v>0</v>
      </c>
      <c r="R519" s="637">
        <f t="shared" si="330"/>
        <v>0</v>
      </c>
      <c r="S519" s="638"/>
      <c r="T519" s="519">
        <v>2475.7200000000003</v>
      </c>
      <c r="U519" s="519">
        <f>T519*S519</f>
        <v>0</v>
      </c>
      <c r="V519" s="519">
        <v>60348.1368</v>
      </c>
      <c r="W519" s="519">
        <f>V519*S519</f>
        <v>0</v>
      </c>
      <c r="X519" s="670">
        <f>U519+W519</f>
        <v>0</v>
      </c>
      <c r="Y519" s="638"/>
      <c r="Z519" s="512">
        <v>2475.7200000000003</v>
      </c>
      <c r="AA519" s="512">
        <f>Z519*Y519</f>
        <v>0</v>
      </c>
      <c r="AB519" s="512">
        <v>60348.1368</v>
      </c>
      <c r="AC519" s="512">
        <f>AB519*Y519</f>
        <v>0</v>
      </c>
      <c r="AD519" s="668">
        <f>AA519+AC519</f>
        <v>0</v>
      </c>
      <c r="AE519" s="740">
        <f t="shared" si="331"/>
        <v>226.24</v>
      </c>
      <c r="AF519" s="747">
        <v>2475.7200000000003</v>
      </c>
      <c r="AG519" s="747">
        <f>AF519*AE519</f>
        <v>560106.89280000003</v>
      </c>
      <c r="AH519" s="747">
        <v>60348.1368</v>
      </c>
      <c r="AI519" s="747">
        <f>AH519*AE519</f>
        <v>13653162.469632</v>
      </c>
      <c r="AJ519" s="748">
        <f>AG519+AI519</f>
        <v>14213269.362431999</v>
      </c>
    </row>
    <row r="520" spans="1:36" s="403" customFormat="1" ht="24" customHeight="1" x14ac:dyDescent="0.25">
      <c r="A520" s="962" t="s">
        <v>1072</v>
      </c>
      <c r="B520" s="438" t="s">
        <v>572</v>
      </c>
      <c r="C520" s="571" t="s">
        <v>32</v>
      </c>
      <c r="D520" s="598">
        <v>226.24</v>
      </c>
      <c r="E520" s="466">
        <v>6552</v>
      </c>
      <c r="F520" s="466">
        <f>E520*D520</f>
        <v>1482324.48</v>
      </c>
      <c r="G520" s="466"/>
      <c r="H520" s="466"/>
      <c r="I520" s="587">
        <f>F520+H520</f>
        <v>1482324.48</v>
      </c>
      <c r="J520" s="793"/>
      <c r="K520" s="799">
        <v>6552</v>
      </c>
      <c r="L520" s="800">
        <f>K520*J520</f>
        <v>0</v>
      </c>
      <c r="M520" s="799"/>
      <c r="N520" s="800"/>
      <c r="O520" s="804">
        <f>L520+N520</f>
        <v>0</v>
      </c>
      <c r="P520" s="638">
        <f t="shared" si="332"/>
        <v>0</v>
      </c>
      <c r="Q520" s="512">
        <f t="shared" si="333"/>
        <v>0</v>
      </c>
      <c r="R520" s="637">
        <f t="shared" si="330"/>
        <v>0</v>
      </c>
      <c r="S520" s="638"/>
      <c r="T520" s="519">
        <v>6552</v>
      </c>
      <c r="U520" s="519">
        <f>T520*S520</f>
        <v>0</v>
      </c>
      <c r="V520" s="519"/>
      <c r="W520" s="519"/>
      <c r="X520" s="670">
        <f>U520+W520</f>
        <v>0</v>
      </c>
      <c r="Y520" s="638"/>
      <c r="Z520" s="512">
        <v>6552</v>
      </c>
      <c r="AA520" s="512">
        <f>Z520*Y520</f>
        <v>0</v>
      </c>
      <c r="AB520" s="512"/>
      <c r="AC520" s="512"/>
      <c r="AD520" s="668">
        <f>AA520+AC520</f>
        <v>0</v>
      </c>
      <c r="AE520" s="740">
        <f t="shared" si="331"/>
        <v>226.24</v>
      </c>
      <c r="AF520" s="747">
        <v>6552</v>
      </c>
      <c r="AG520" s="747">
        <f>AF520*AE520</f>
        <v>1482324.48</v>
      </c>
      <c r="AH520" s="747"/>
      <c r="AI520" s="747"/>
      <c r="AJ520" s="748">
        <f>AG520+AI520</f>
        <v>1482324.48</v>
      </c>
    </row>
    <row r="521" spans="1:36" s="406" customFormat="1" ht="24" customHeight="1" x14ac:dyDescent="0.25">
      <c r="A521" s="962" t="s">
        <v>1073</v>
      </c>
      <c r="B521" s="438" t="s">
        <v>573</v>
      </c>
      <c r="C521" s="571" t="s">
        <v>32</v>
      </c>
      <c r="D521" s="598">
        <v>226.24</v>
      </c>
      <c r="E521" s="466">
        <v>6552</v>
      </c>
      <c r="F521" s="466">
        <f>E521*D521</f>
        <v>1482324.48</v>
      </c>
      <c r="G521" s="466"/>
      <c r="H521" s="466"/>
      <c r="I521" s="587">
        <f>F521+H521</f>
        <v>1482324.48</v>
      </c>
      <c r="J521" s="793"/>
      <c r="K521" s="799">
        <v>6552</v>
      </c>
      <c r="L521" s="800">
        <f>K521*J521</f>
        <v>0</v>
      </c>
      <c r="M521" s="799"/>
      <c r="N521" s="800"/>
      <c r="O521" s="804">
        <f>L521+N521</f>
        <v>0</v>
      </c>
      <c r="P521" s="638">
        <f t="shared" si="332"/>
        <v>0</v>
      </c>
      <c r="Q521" s="512">
        <f t="shared" si="333"/>
        <v>0</v>
      </c>
      <c r="R521" s="637">
        <f t="shared" si="330"/>
        <v>0</v>
      </c>
      <c r="S521" s="638"/>
      <c r="T521" s="519">
        <v>6552</v>
      </c>
      <c r="U521" s="519">
        <f>T521*S521</f>
        <v>0</v>
      </c>
      <c r="V521" s="519"/>
      <c r="W521" s="519"/>
      <c r="X521" s="670">
        <f>U521+W521</f>
        <v>0</v>
      </c>
      <c r="Y521" s="638"/>
      <c r="Z521" s="512">
        <v>6552</v>
      </c>
      <c r="AA521" s="512">
        <f>Z521*Y521</f>
        <v>0</v>
      </c>
      <c r="AB521" s="512"/>
      <c r="AC521" s="512"/>
      <c r="AD521" s="668">
        <f>AA521+AC521</f>
        <v>0</v>
      </c>
      <c r="AE521" s="740">
        <f t="shared" si="331"/>
        <v>226.24</v>
      </c>
      <c r="AF521" s="747">
        <v>6552</v>
      </c>
      <c r="AG521" s="747">
        <f>AF521*AE521</f>
        <v>1482324.48</v>
      </c>
      <c r="AH521" s="747"/>
      <c r="AI521" s="747"/>
      <c r="AJ521" s="748">
        <f>AG521+AI521</f>
        <v>1482324.48</v>
      </c>
    </row>
    <row r="522" spans="1:36" s="403" customFormat="1" ht="24" customHeight="1" x14ac:dyDescent="0.25">
      <c r="A522" s="962" t="s">
        <v>1074</v>
      </c>
      <c r="B522" s="438" t="s">
        <v>574</v>
      </c>
      <c r="C522" s="571" t="s">
        <v>31</v>
      </c>
      <c r="D522" s="598">
        <v>1</v>
      </c>
      <c r="E522" s="466">
        <v>124845</v>
      </c>
      <c r="F522" s="466">
        <f>E522*D522</f>
        <v>124845</v>
      </c>
      <c r="G522" s="466">
        <v>49408.353000000003</v>
      </c>
      <c r="H522" s="466">
        <f>G522*D522</f>
        <v>49408.353000000003</v>
      </c>
      <c r="I522" s="587">
        <f>F522+H522</f>
        <v>174253.353</v>
      </c>
      <c r="J522" s="793"/>
      <c r="K522" s="799">
        <v>124845</v>
      </c>
      <c r="L522" s="800">
        <f>K522*J522</f>
        <v>0</v>
      </c>
      <c r="M522" s="799">
        <v>49408.353000000003</v>
      </c>
      <c r="N522" s="800">
        <f>M522*J522</f>
        <v>0</v>
      </c>
      <c r="O522" s="804">
        <f>L522+N522</f>
        <v>0</v>
      </c>
      <c r="P522" s="638">
        <f t="shared" si="332"/>
        <v>0</v>
      </c>
      <c r="Q522" s="512">
        <f t="shared" si="333"/>
        <v>0</v>
      </c>
      <c r="R522" s="637">
        <f t="shared" si="330"/>
        <v>0</v>
      </c>
      <c r="S522" s="638"/>
      <c r="T522" s="519">
        <v>124845</v>
      </c>
      <c r="U522" s="519">
        <f>T522*S522</f>
        <v>0</v>
      </c>
      <c r="V522" s="519">
        <v>49408.353000000003</v>
      </c>
      <c r="W522" s="519">
        <f>V522*S522</f>
        <v>0</v>
      </c>
      <c r="X522" s="670">
        <f>U522+W522</f>
        <v>0</v>
      </c>
      <c r="Y522" s="638"/>
      <c r="Z522" s="512">
        <v>124845</v>
      </c>
      <c r="AA522" s="512">
        <f>Z522*Y522</f>
        <v>0</v>
      </c>
      <c r="AB522" s="512">
        <v>49408.353000000003</v>
      </c>
      <c r="AC522" s="512">
        <f>AB522*Y522</f>
        <v>0</v>
      </c>
      <c r="AD522" s="668">
        <f>AA522+AC522</f>
        <v>0</v>
      </c>
      <c r="AE522" s="740">
        <f t="shared" si="331"/>
        <v>1</v>
      </c>
      <c r="AF522" s="747">
        <v>124845</v>
      </c>
      <c r="AG522" s="747">
        <f>AF522*AE522</f>
        <v>124845</v>
      </c>
      <c r="AH522" s="747">
        <v>49408.353000000003</v>
      </c>
      <c r="AI522" s="747">
        <f>AH522*AE522</f>
        <v>49408.353000000003</v>
      </c>
      <c r="AJ522" s="748">
        <f>AG522+AI522</f>
        <v>174253.353</v>
      </c>
    </row>
    <row r="523" spans="1:36" ht="17.45" customHeight="1" x14ac:dyDescent="0.25">
      <c r="A523" s="964" t="s">
        <v>1061</v>
      </c>
      <c r="B523" s="433" t="s">
        <v>575</v>
      </c>
      <c r="C523" s="567"/>
      <c r="D523" s="594"/>
      <c r="E523" s="422"/>
      <c r="F523" s="422">
        <f>SUM(F525:F536)</f>
        <v>11963739.964800002</v>
      </c>
      <c r="G523" s="422"/>
      <c r="H523" s="422">
        <f>SUM(H525:H536)</f>
        <v>15123475.401672</v>
      </c>
      <c r="I523" s="595">
        <f>SUM(I525:I536)</f>
        <v>27087215.366472002</v>
      </c>
      <c r="J523" s="815"/>
      <c r="K523" s="808"/>
      <c r="L523" s="826">
        <f>SUM(L525:L536)</f>
        <v>2134754.44</v>
      </c>
      <c r="M523" s="808"/>
      <c r="N523" s="826">
        <f>SUM(N525:N536)</f>
        <v>0</v>
      </c>
      <c r="O523" s="827">
        <f>SUM(O525:O536)</f>
        <v>2134754.44</v>
      </c>
      <c r="P523" s="638">
        <f t="shared" si="332"/>
        <v>0</v>
      </c>
      <c r="Q523" s="512">
        <f t="shared" si="333"/>
        <v>0</v>
      </c>
      <c r="R523" s="637">
        <f t="shared" si="330"/>
        <v>0</v>
      </c>
      <c r="S523" s="647"/>
      <c r="T523" s="520"/>
      <c r="U523" s="520">
        <f>SUM(U525:U536)</f>
        <v>2134754.44</v>
      </c>
      <c r="V523" s="520"/>
      <c r="W523" s="520">
        <f>SUM(W525:W536)</f>
        <v>0</v>
      </c>
      <c r="X523" s="673">
        <f>SUM(X525:X536)</f>
        <v>2134754.44</v>
      </c>
      <c r="Y523" s="647"/>
      <c r="Z523" s="520"/>
      <c r="AA523" s="520">
        <f>SUM(AA525:AA536)</f>
        <v>2166379.4099999997</v>
      </c>
      <c r="AB523" s="520"/>
      <c r="AC523" s="520">
        <f>SUM(AC525:AC536)</f>
        <v>0</v>
      </c>
      <c r="AD523" s="673">
        <f>SUM(AD525:AD536)</f>
        <v>2166379.4099999997</v>
      </c>
      <c r="AE523" s="740">
        <f t="shared" si="331"/>
        <v>0</v>
      </c>
      <c r="AF523" s="765"/>
      <c r="AG523" s="765">
        <f>SUM(AG525:AG536)</f>
        <v>7662606.1148000024</v>
      </c>
      <c r="AH523" s="765"/>
      <c r="AI523" s="765">
        <f>SUM(AI525:AI536)</f>
        <v>15123475.401672</v>
      </c>
      <c r="AJ523" s="756">
        <f>SUM(AJ525:AJ536)</f>
        <v>22786081.516472001</v>
      </c>
    </row>
    <row r="524" spans="1:36" s="403" customFormat="1" ht="17.45" customHeight="1" x14ac:dyDescent="0.25">
      <c r="A524" s="962" t="s">
        <v>1075</v>
      </c>
      <c r="B524" s="448" t="s">
        <v>562</v>
      </c>
      <c r="C524" s="576"/>
      <c r="D524" s="598"/>
      <c r="E524" s="466"/>
      <c r="F524" s="466"/>
      <c r="G524" s="466"/>
      <c r="H524" s="466"/>
      <c r="I524" s="587"/>
      <c r="J524" s="793"/>
      <c r="K524" s="799"/>
      <c r="L524" s="800"/>
      <c r="M524" s="799"/>
      <c r="N524" s="800"/>
      <c r="O524" s="804"/>
      <c r="P524" s="638">
        <f t="shared" si="332"/>
        <v>0</v>
      </c>
      <c r="Q524" s="512">
        <f t="shared" si="333"/>
        <v>0</v>
      </c>
      <c r="R524" s="637">
        <f t="shared" si="330"/>
        <v>0</v>
      </c>
      <c r="S524" s="638"/>
      <c r="T524" s="519"/>
      <c r="U524" s="519"/>
      <c r="V524" s="519"/>
      <c r="W524" s="519"/>
      <c r="X524" s="670"/>
      <c r="Y524" s="638"/>
      <c r="Z524" s="512"/>
      <c r="AA524" s="512"/>
      <c r="AB524" s="512"/>
      <c r="AC524" s="512"/>
      <c r="AD524" s="668"/>
      <c r="AE524" s="740">
        <f t="shared" si="331"/>
        <v>0</v>
      </c>
      <c r="AF524" s="747"/>
      <c r="AG524" s="747"/>
      <c r="AH524" s="747"/>
      <c r="AI524" s="747"/>
      <c r="AJ524" s="748"/>
    </row>
    <row r="525" spans="1:36" s="403" customFormat="1" ht="24" customHeight="1" x14ac:dyDescent="0.25">
      <c r="A525" s="962" t="s">
        <v>1076</v>
      </c>
      <c r="B525" s="438" t="s">
        <v>563</v>
      </c>
      <c r="C525" s="571" t="s">
        <v>171</v>
      </c>
      <c r="D525" s="598">
        <f>79.62</f>
        <v>79.62</v>
      </c>
      <c r="E525" s="466">
        <v>13494</v>
      </c>
      <c r="F525" s="466">
        <f>E525*D525</f>
        <v>1074392.28</v>
      </c>
      <c r="G525" s="466"/>
      <c r="H525" s="466"/>
      <c r="I525" s="587">
        <f>F525+H525</f>
        <v>1074392.28</v>
      </c>
      <c r="J525" s="793"/>
      <c r="K525" s="799">
        <v>13494</v>
      </c>
      <c r="L525" s="800">
        <f>K525*J525</f>
        <v>0</v>
      </c>
      <c r="M525" s="799"/>
      <c r="N525" s="800"/>
      <c r="O525" s="804">
        <f>L525+N525</f>
        <v>0</v>
      </c>
      <c r="P525" s="638">
        <f t="shared" si="332"/>
        <v>0</v>
      </c>
      <c r="Q525" s="512">
        <f t="shared" si="333"/>
        <v>0</v>
      </c>
      <c r="R525" s="637">
        <f t="shared" si="330"/>
        <v>0</v>
      </c>
      <c r="S525" s="638"/>
      <c r="T525" s="519">
        <v>13494</v>
      </c>
      <c r="U525" s="519">
        <f>T525*S525</f>
        <v>0</v>
      </c>
      <c r="V525" s="519"/>
      <c r="W525" s="519"/>
      <c r="X525" s="670">
        <f>U525+W525</f>
        <v>0</v>
      </c>
      <c r="Y525" s="638"/>
      <c r="Z525" s="512">
        <v>13494</v>
      </c>
      <c r="AA525" s="512">
        <f>Z525*Y525</f>
        <v>0</v>
      </c>
      <c r="AB525" s="512"/>
      <c r="AC525" s="512"/>
      <c r="AD525" s="668">
        <f>AA525+AC525</f>
        <v>0</v>
      </c>
      <c r="AE525" s="740">
        <f t="shared" si="331"/>
        <v>79.62</v>
      </c>
      <c r="AF525" s="747">
        <v>13494</v>
      </c>
      <c r="AG525" s="747">
        <f>AF525*AE525</f>
        <v>1074392.28</v>
      </c>
      <c r="AH525" s="747"/>
      <c r="AI525" s="747"/>
      <c r="AJ525" s="748">
        <f>AG525+AI525</f>
        <v>1074392.28</v>
      </c>
    </row>
    <row r="526" spans="1:36" ht="17.45" customHeight="1" x14ac:dyDescent="0.25">
      <c r="A526" s="962" t="s">
        <v>1077</v>
      </c>
      <c r="B526" s="438" t="s">
        <v>564</v>
      </c>
      <c r="C526" s="571" t="s">
        <v>171</v>
      </c>
      <c r="D526" s="598">
        <v>308.73</v>
      </c>
      <c r="E526" s="466">
        <v>19422</v>
      </c>
      <c r="F526" s="466">
        <f>E526*D526</f>
        <v>5996154.0600000005</v>
      </c>
      <c r="G526" s="466"/>
      <c r="H526" s="466"/>
      <c r="I526" s="587">
        <f>F526+H526</f>
        <v>5996154.0600000005</v>
      </c>
      <c r="J526" s="793">
        <v>96.62</v>
      </c>
      <c r="K526" s="799">
        <v>19422</v>
      </c>
      <c r="L526" s="800">
        <f>K526*J526</f>
        <v>1876553.6400000001</v>
      </c>
      <c r="M526" s="799"/>
      <c r="N526" s="800"/>
      <c r="O526" s="804">
        <f>L526+N526</f>
        <v>1876553.6400000001</v>
      </c>
      <c r="P526" s="638">
        <f t="shared" si="332"/>
        <v>0</v>
      </c>
      <c r="Q526" s="512">
        <f t="shared" si="333"/>
        <v>0</v>
      </c>
      <c r="R526" s="637">
        <f t="shared" si="330"/>
        <v>0</v>
      </c>
      <c r="S526" s="638">
        <v>96.62</v>
      </c>
      <c r="T526" s="512">
        <v>19422</v>
      </c>
      <c r="U526" s="512">
        <f>T526*S526</f>
        <v>1876553.6400000001</v>
      </c>
      <c r="V526" s="512"/>
      <c r="W526" s="512"/>
      <c r="X526" s="668">
        <f>U526+W526</f>
        <v>1876553.6400000001</v>
      </c>
      <c r="Y526" s="638">
        <v>96.88</v>
      </c>
      <c r="Z526" s="512">
        <v>19422</v>
      </c>
      <c r="AA526" s="512">
        <f>Z526*Y526</f>
        <v>1881603.3599999999</v>
      </c>
      <c r="AB526" s="512"/>
      <c r="AC526" s="512"/>
      <c r="AD526" s="668">
        <f>AA526+AC526</f>
        <v>1881603.3599999999</v>
      </c>
      <c r="AE526" s="740">
        <f t="shared" si="331"/>
        <v>115.23000000000002</v>
      </c>
      <c r="AF526" s="743">
        <v>19422</v>
      </c>
      <c r="AG526" s="743">
        <f>AF526*AE526</f>
        <v>2237997.0600000005</v>
      </c>
      <c r="AH526" s="743"/>
      <c r="AI526" s="743"/>
      <c r="AJ526" s="744">
        <f>AG526+AI526</f>
        <v>2237997.0600000005</v>
      </c>
    </row>
    <row r="527" spans="1:36" ht="15.75" x14ac:dyDescent="0.25">
      <c r="A527" s="962" t="s">
        <v>1078</v>
      </c>
      <c r="B527" s="438" t="s">
        <v>565</v>
      </c>
      <c r="C527" s="571" t="s">
        <v>171</v>
      </c>
      <c r="D527" s="598">
        <f>196.74</f>
        <v>196.74</v>
      </c>
      <c r="E527" s="466">
        <v>2405</v>
      </c>
      <c r="F527" s="466">
        <f>E527*D527</f>
        <v>473159.7</v>
      </c>
      <c r="G527" s="466"/>
      <c r="H527" s="466"/>
      <c r="I527" s="587">
        <f>F527+H527</f>
        <v>473159.7</v>
      </c>
      <c r="J527" s="793">
        <v>107.36</v>
      </c>
      <c r="K527" s="799">
        <v>2405</v>
      </c>
      <c r="L527" s="800">
        <f>K527*J527</f>
        <v>258200.8</v>
      </c>
      <c r="M527" s="799"/>
      <c r="N527" s="800"/>
      <c r="O527" s="804">
        <f>L527+N527</f>
        <v>258200.8</v>
      </c>
      <c r="P527" s="638">
        <f t="shared" si="332"/>
        <v>0</v>
      </c>
      <c r="Q527" s="512">
        <f t="shared" si="333"/>
        <v>0</v>
      </c>
      <c r="R527" s="637">
        <f t="shared" si="330"/>
        <v>0</v>
      </c>
      <c r="S527" s="638">
        <v>107.36</v>
      </c>
      <c r="T527" s="512">
        <v>2405</v>
      </c>
      <c r="U527" s="512">
        <f>T527*S527</f>
        <v>258200.8</v>
      </c>
      <c r="V527" s="512"/>
      <c r="W527" s="512"/>
      <c r="X527" s="668">
        <f>U527+W527</f>
        <v>258200.8</v>
      </c>
      <c r="Y527" s="638">
        <v>118.41</v>
      </c>
      <c r="Z527" s="512">
        <v>2405</v>
      </c>
      <c r="AA527" s="512">
        <f>Z527*Y527</f>
        <v>284776.05</v>
      </c>
      <c r="AB527" s="512"/>
      <c r="AC527" s="512"/>
      <c r="AD527" s="668">
        <f>AA527+AC527</f>
        <v>284776.05</v>
      </c>
      <c r="AE527" s="740">
        <f t="shared" si="331"/>
        <v>-29.029999999999987</v>
      </c>
      <c r="AF527" s="743">
        <v>2405</v>
      </c>
      <c r="AG527" s="743">
        <f>AF527*AE527</f>
        <v>-69817.149999999965</v>
      </c>
      <c r="AH527" s="743"/>
      <c r="AI527" s="743"/>
      <c r="AJ527" s="744">
        <f>AG527+AI527</f>
        <v>-69817.149999999965</v>
      </c>
    </row>
    <row r="528" spans="1:36" s="403" customFormat="1" ht="24" customHeight="1" x14ac:dyDescent="0.25">
      <c r="A528" s="962" t="s">
        <v>1079</v>
      </c>
      <c r="B528" s="448" t="s">
        <v>566</v>
      </c>
      <c r="C528" s="571"/>
      <c r="D528" s="598"/>
      <c r="E528" s="466"/>
      <c r="F528" s="466"/>
      <c r="G528" s="466"/>
      <c r="H528" s="466"/>
      <c r="I528" s="587"/>
      <c r="J528" s="793"/>
      <c r="K528" s="799"/>
      <c r="L528" s="800"/>
      <c r="M528" s="799"/>
      <c r="N528" s="800"/>
      <c r="O528" s="804"/>
      <c r="P528" s="638">
        <f t="shared" si="332"/>
        <v>0</v>
      </c>
      <c r="Q528" s="512">
        <f t="shared" si="333"/>
        <v>0</v>
      </c>
      <c r="R528" s="637">
        <f t="shared" si="330"/>
        <v>0</v>
      </c>
      <c r="S528" s="638"/>
      <c r="T528" s="519"/>
      <c r="U528" s="519"/>
      <c r="V528" s="519"/>
      <c r="W528" s="519"/>
      <c r="X528" s="670"/>
      <c r="Y528" s="638"/>
      <c r="Z528" s="512"/>
      <c r="AA528" s="512"/>
      <c r="AB528" s="512"/>
      <c r="AC528" s="512"/>
      <c r="AD528" s="668"/>
      <c r="AE528" s="740">
        <f t="shared" si="331"/>
        <v>0</v>
      </c>
      <c r="AF528" s="747"/>
      <c r="AG528" s="747"/>
      <c r="AH528" s="747"/>
      <c r="AI528" s="747"/>
      <c r="AJ528" s="748"/>
    </row>
    <row r="529" spans="1:36" s="403" customFormat="1" ht="24" customHeight="1" x14ac:dyDescent="0.25">
      <c r="A529" s="962" t="s">
        <v>1080</v>
      </c>
      <c r="B529" s="438" t="s">
        <v>567</v>
      </c>
      <c r="C529" s="571" t="s">
        <v>171</v>
      </c>
      <c r="D529" s="598">
        <v>151</v>
      </c>
      <c r="E529" s="466">
        <v>2513.1600000000003</v>
      </c>
      <c r="F529" s="466">
        <f>E529*D529</f>
        <v>379487.16000000003</v>
      </c>
      <c r="G529" s="466">
        <v>6681</v>
      </c>
      <c r="H529" s="466">
        <f>G529*D529</f>
        <v>1008831</v>
      </c>
      <c r="I529" s="587">
        <f>F529+H529</f>
        <v>1388318.1600000001</v>
      </c>
      <c r="J529" s="793"/>
      <c r="K529" s="799">
        <v>2513.1600000000003</v>
      </c>
      <c r="L529" s="800">
        <f>K529*J529</f>
        <v>0</v>
      </c>
      <c r="M529" s="799">
        <v>6681</v>
      </c>
      <c r="N529" s="800">
        <f>M529*J529</f>
        <v>0</v>
      </c>
      <c r="O529" s="804">
        <f>L529+N529</f>
        <v>0</v>
      </c>
      <c r="P529" s="638">
        <f t="shared" si="332"/>
        <v>0</v>
      </c>
      <c r="Q529" s="512">
        <f t="shared" si="333"/>
        <v>0</v>
      </c>
      <c r="R529" s="637">
        <f t="shared" si="330"/>
        <v>0</v>
      </c>
      <c r="S529" s="638"/>
      <c r="T529" s="519">
        <v>2513.1600000000003</v>
      </c>
      <c r="U529" s="519">
        <f>T529*S529</f>
        <v>0</v>
      </c>
      <c r="V529" s="519">
        <v>6681</v>
      </c>
      <c r="W529" s="519">
        <f>V529*S529</f>
        <v>0</v>
      </c>
      <c r="X529" s="670">
        <f>U529+W529</f>
        <v>0</v>
      </c>
      <c r="Y529" s="638"/>
      <c r="Z529" s="512">
        <v>2513.1600000000003</v>
      </c>
      <c r="AA529" s="512">
        <f>Z529*Y529</f>
        <v>0</v>
      </c>
      <c r="AB529" s="512">
        <v>6681</v>
      </c>
      <c r="AC529" s="512">
        <f>AB529*Y529</f>
        <v>0</v>
      </c>
      <c r="AD529" s="668">
        <f>AA529+AC529</f>
        <v>0</v>
      </c>
      <c r="AE529" s="740">
        <f t="shared" si="331"/>
        <v>151</v>
      </c>
      <c r="AF529" s="747">
        <v>2513.1600000000003</v>
      </c>
      <c r="AG529" s="747">
        <f>AF529*AE529</f>
        <v>379487.16000000003</v>
      </c>
      <c r="AH529" s="747">
        <v>6681</v>
      </c>
      <c r="AI529" s="747">
        <f>AH529*AE529</f>
        <v>1008831</v>
      </c>
      <c r="AJ529" s="748">
        <f>AG529+AI529</f>
        <v>1388318.1600000001</v>
      </c>
    </row>
    <row r="530" spans="1:36" s="403" customFormat="1" ht="24" customHeight="1" x14ac:dyDescent="0.25">
      <c r="A530" s="962" t="s">
        <v>1082</v>
      </c>
      <c r="B530" s="438" t="s">
        <v>568</v>
      </c>
      <c r="C530" s="571" t="s">
        <v>171</v>
      </c>
      <c r="D530" s="598">
        <v>163</v>
      </c>
      <c r="E530" s="466">
        <v>2333.7600000000002</v>
      </c>
      <c r="F530" s="466">
        <f>E530*D530</f>
        <v>380402.88000000006</v>
      </c>
      <c r="G530" s="466">
        <v>2161.5</v>
      </c>
      <c r="H530" s="466">
        <f>G530*D530</f>
        <v>352324.5</v>
      </c>
      <c r="I530" s="587">
        <f>F530+H530</f>
        <v>732727.38000000012</v>
      </c>
      <c r="J530" s="793"/>
      <c r="K530" s="799">
        <v>2333.7600000000002</v>
      </c>
      <c r="L530" s="800">
        <f>K530*J530</f>
        <v>0</v>
      </c>
      <c r="M530" s="799">
        <v>2161.5</v>
      </c>
      <c r="N530" s="800">
        <f>M530*J530</f>
        <v>0</v>
      </c>
      <c r="O530" s="804">
        <f>L530+N530</f>
        <v>0</v>
      </c>
      <c r="P530" s="638">
        <f t="shared" si="332"/>
        <v>0</v>
      </c>
      <c r="Q530" s="512">
        <f t="shared" si="333"/>
        <v>0</v>
      </c>
      <c r="R530" s="637">
        <f t="shared" si="330"/>
        <v>0</v>
      </c>
      <c r="S530" s="638"/>
      <c r="T530" s="519">
        <v>2333.7600000000002</v>
      </c>
      <c r="U530" s="519">
        <f>T530*S530</f>
        <v>0</v>
      </c>
      <c r="V530" s="519">
        <v>2161.5</v>
      </c>
      <c r="W530" s="519">
        <f>V530*S530</f>
        <v>0</v>
      </c>
      <c r="X530" s="670">
        <f>U530+W530</f>
        <v>0</v>
      </c>
      <c r="Y530" s="638"/>
      <c r="Z530" s="512">
        <v>2333.7600000000002</v>
      </c>
      <c r="AA530" s="512">
        <f>Z530*Y530</f>
        <v>0</v>
      </c>
      <c r="AB530" s="512">
        <v>2161.5</v>
      </c>
      <c r="AC530" s="512">
        <f>AB530*Y530</f>
        <v>0</v>
      </c>
      <c r="AD530" s="668">
        <f>AA530+AC530</f>
        <v>0</v>
      </c>
      <c r="AE530" s="740">
        <f t="shared" si="331"/>
        <v>163</v>
      </c>
      <c r="AF530" s="747">
        <v>2333.7600000000002</v>
      </c>
      <c r="AG530" s="747">
        <f>AF530*AE530</f>
        <v>380402.88000000006</v>
      </c>
      <c r="AH530" s="747">
        <v>2161.5</v>
      </c>
      <c r="AI530" s="747">
        <f>AH530*AE530</f>
        <v>352324.5</v>
      </c>
      <c r="AJ530" s="748">
        <f>AG530+AI530</f>
        <v>732727.38000000012</v>
      </c>
    </row>
    <row r="531" spans="1:36" s="403" customFormat="1" ht="24" customHeight="1" x14ac:dyDescent="0.25">
      <c r="A531" s="962" t="s">
        <v>1083</v>
      </c>
      <c r="B531" s="438" t="s">
        <v>569</v>
      </c>
      <c r="C531" s="571" t="s">
        <v>32</v>
      </c>
      <c r="D531" s="598">
        <v>226.24</v>
      </c>
      <c r="E531" s="466">
        <v>46.800000000000004</v>
      </c>
      <c r="F531" s="466">
        <f>E531*D531</f>
        <v>10588.032000000001</v>
      </c>
      <c r="G531" s="466">
        <v>264.096</v>
      </c>
      <c r="H531" s="466">
        <f>G531*D531</f>
        <v>59749.079040000004</v>
      </c>
      <c r="I531" s="587">
        <f>F531+H531</f>
        <v>70337.111040000003</v>
      </c>
      <c r="J531" s="793"/>
      <c r="K531" s="799">
        <v>46.800000000000004</v>
      </c>
      <c r="L531" s="800">
        <f>K531*J531</f>
        <v>0</v>
      </c>
      <c r="M531" s="799">
        <v>264.096</v>
      </c>
      <c r="N531" s="800">
        <f>M531*J531</f>
        <v>0</v>
      </c>
      <c r="O531" s="804">
        <f>L531+N531</f>
        <v>0</v>
      </c>
      <c r="P531" s="638">
        <f t="shared" si="332"/>
        <v>0</v>
      </c>
      <c r="Q531" s="512">
        <f t="shared" si="333"/>
        <v>0</v>
      </c>
      <c r="R531" s="637">
        <f t="shared" si="330"/>
        <v>0</v>
      </c>
      <c r="S531" s="638"/>
      <c r="T531" s="519">
        <v>46.800000000000004</v>
      </c>
      <c r="U531" s="519">
        <f>T531*S531</f>
        <v>0</v>
      </c>
      <c r="V531" s="519">
        <v>264.096</v>
      </c>
      <c r="W531" s="519">
        <f>V531*S531</f>
        <v>0</v>
      </c>
      <c r="X531" s="670">
        <f>U531+W531</f>
        <v>0</v>
      </c>
      <c r="Y531" s="638"/>
      <c r="Z531" s="512">
        <v>46.800000000000004</v>
      </c>
      <c r="AA531" s="512">
        <f>Z531*Y531</f>
        <v>0</v>
      </c>
      <c r="AB531" s="512">
        <v>264.096</v>
      </c>
      <c r="AC531" s="512">
        <f>AB531*Y531</f>
        <v>0</v>
      </c>
      <c r="AD531" s="668">
        <f>AA531+AC531</f>
        <v>0</v>
      </c>
      <c r="AE531" s="740">
        <f t="shared" si="331"/>
        <v>226.24</v>
      </c>
      <c r="AF531" s="747">
        <v>46.800000000000004</v>
      </c>
      <c r="AG531" s="747">
        <f>AF531*AE531</f>
        <v>10588.032000000001</v>
      </c>
      <c r="AH531" s="747">
        <v>264.096</v>
      </c>
      <c r="AI531" s="747">
        <f>AH531*AE531</f>
        <v>59749.079040000004</v>
      </c>
      <c r="AJ531" s="748">
        <f>AG531+AI531</f>
        <v>70337.111040000003</v>
      </c>
    </row>
    <row r="532" spans="1:36" s="403" customFormat="1" ht="24" customHeight="1" x14ac:dyDescent="0.25">
      <c r="A532" s="962" t="s">
        <v>1084</v>
      </c>
      <c r="B532" s="448" t="s">
        <v>576</v>
      </c>
      <c r="C532" s="576"/>
      <c r="D532" s="598"/>
      <c r="E532" s="466"/>
      <c r="F532" s="466"/>
      <c r="G532" s="466"/>
      <c r="H532" s="466"/>
      <c r="I532" s="587"/>
      <c r="J532" s="793"/>
      <c r="K532" s="799"/>
      <c r="L532" s="800"/>
      <c r="M532" s="799"/>
      <c r="N532" s="800"/>
      <c r="O532" s="804"/>
      <c r="P532" s="638">
        <f t="shared" si="332"/>
        <v>0</v>
      </c>
      <c r="Q532" s="512">
        <f t="shared" si="333"/>
        <v>0</v>
      </c>
      <c r="R532" s="637">
        <f t="shared" si="330"/>
        <v>0</v>
      </c>
      <c r="S532" s="638"/>
      <c r="T532" s="519"/>
      <c r="U532" s="519"/>
      <c r="V532" s="519"/>
      <c r="W532" s="519"/>
      <c r="X532" s="670"/>
      <c r="Y532" s="638"/>
      <c r="Z532" s="512"/>
      <c r="AA532" s="512"/>
      <c r="AB532" s="512"/>
      <c r="AC532" s="512"/>
      <c r="AD532" s="668"/>
      <c r="AE532" s="740">
        <f t="shared" si="331"/>
        <v>0</v>
      </c>
      <c r="AF532" s="747"/>
      <c r="AG532" s="747"/>
      <c r="AH532" s="747"/>
      <c r="AI532" s="747"/>
      <c r="AJ532" s="748"/>
    </row>
    <row r="533" spans="1:36" s="403" customFormat="1" ht="24" customHeight="1" x14ac:dyDescent="0.25">
      <c r="A533" s="962" t="s">
        <v>1085</v>
      </c>
      <c r="B533" s="438" t="s">
        <v>571</v>
      </c>
      <c r="C533" s="571" t="s">
        <v>32</v>
      </c>
      <c r="D533" s="598">
        <v>226.24</v>
      </c>
      <c r="E533" s="466">
        <v>2475.7200000000003</v>
      </c>
      <c r="F533" s="466">
        <f>E533*D533</f>
        <v>560106.89280000003</v>
      </c>
      <c r="G533" s="466">
        <v>60348.1368</v>
      </c>
      <c r="H533" s="466">
        <f>G533*D533</f>
        <v>13653162.469632</v>
      </c>
      <c r="I533" s="587">
        <f>F533+H533</f>
        <v>14213269.362431999</v>
      </c>
      <c r="J533" s="793"/>
      <c r="K533" s="799">
        <v>2475.7200000000003</v>
      </c>
      <c r="L533" s="800">
        <f>K533*J533</f>
        <v>0</v>
      </c>
      <c r="M533" s="799">
        <v>60348.1368</v>
      </c>
      <c r="N533" s="800">
        <f>M533*J533</f>
        <v>0</v>
      </c>
      <c r="O533" s="804">
        <f>L533+N533</f>
        <v>0</v>
      </c>
      <c r="P533" s="638">
        <f t="shared" si="332"/>
        <v>0</v>
      </c>
      <c r="Q533" s="512">
        <f t="shared" si="333"/>
        <v>0</v>
      </c>
      <c r="R533" s="637">
        <f t="shared" si="330"/>
        <v>0</v>
      </c>
      <c r="S533" s="638"/>
      <c r="T533" s="519">
        <v>2475.7200000000003</v>
      </c>
      <c r="U533" s="519">
        <f>T533*S533</f>
        <v>0</v>
      </c>
      <c r="V533" s="519">
        <v>60348.1368</v>
      </c>
      <c r="W533" s="519">
        <f>V533*S533</f>
        <v>0</v>
      </c>
      <c r="X533" s="670">
        <f>U533+W533</f>
        <v>0</v>
      </c>
      <c r="Y533" s="638"/>
      <c r="Z533" s="512">
        <v>2475.7200000000003</v>
      </c>
      <c r="AA533" s="512">
        <f>Z533*Y533</f>
        <v>0</v>
      </c>
      <c r="AB533" s="512">
        <v>60348.1368</v>
      </c>
      <c r="AC533" s="512">
        <f>AB533*Y533</f>
        <v>0</v>
      </c>
      <c r="AD533" s="668">
        <f>AA533+AC533</f>
        <v>0</v>
      </c>
      <c r="AE533" s="740">
        <f t="shared" si="331"/>
        <v>226.24</v>
      </c>
      <c r="AF533" s="747">
        <v>2475.7200000000003</v>
      </c>
      <c r="AG533" s="747">
        <f>AF533*AE533</f>
        <v>560106.89280000003</v>
      </c>
      <c r="AH533" s="747">
        <v>60348.1368</v>
      </c>
      <c r="AI533" s="747">
        <f>AH533*AE533</f>
        <v>13653162.469632</v>
      </c>
      <c r="AJ533" s="748">
        <f>AG533+AI533</f>
        <v>14213269.362431999</v>
      </c>
    </row>
    <row r="534" spans="1:36" s="403" customFormat="1" ht="24" customHeight="1" x14ac:dyDescent="0.25">
      <c r="A534" s="962" t="s">
        <v>1086</v>
      </c>
      <c r="B534" s="438" t="s">
        <v>572</v>
      </c>
      <c r="C534" s="571" t="s">
        <v>32</v>
      </c>
      <c r="D534" s="598">
        <v>226.24</v>
      </c>
      <c r="E534" s="466">
        <v>6552</v>
      </c>
      <c r="F534" s="466">
        <f>E534*D534</f>
        <v>1482324.48</v>
      </c>
      <c r="G534" s="466">
        <v>0</v>
      </c>
      <c r="H534" s="466">
        <f>G534*D534</f>
        <v>0</v>
      </c>
      <c r="I534" s="587">
        <f>F534+H534</f>
        <v>1482324.48</v>
      </c>
      <c r="J534" s="793"/>
      <c r="K534" s="799">
        <v>6552</v>
      </c>
      <c r="L534" s="800">
        <f>K534*J534</f>
        <v>0</v>
      </c>
      <c r="M534" s="799">
        <v>0</v>
      </c>
      <c r="N534" s="800">
        <f>M534*J534</f>
        <v>0</v>
      </c>
      <c r="O534" s="804">
        <f>L534+N534</f>
        <v>0</v>
      </c>
      <c r="P534" s="638">
        <f t="shared" si="332"/>
        <v>0</v>
      </c>
      <c r="Q534" s="512">
        <f t="shared" si="333"/>
        <v>0</v>
      </c>
      <c r="R534" s="637">
        <f t="shared" si="330"/>
        <v>0</v>
      </c>
      <c r="S534" s="638"/>
      <c r="T534" s="519">
        <v>6552</v>
      </c>
      <c r="U534" s="519">
        <f>T534*S534</f>
        <v>0</v>
      </c>
      <c r="V534" s="519">
        <v>0</v>
      </c>
      <c r="W534" s="519">
        <f>V534*S534</f>
        <v>0</v>
      </c>
      <c r="X534" s="670">
        <f>U534+W534</f>
        <v>0</v>
      </c>
      <c r="Y534" s="638"/>
      <c r="Z534" s="512">
        <v>6552</v>
      </c>
      <c r="AA534" s="512">
        <f>Z534*Y534</f>
        <v>0</v>
      </c>
      <c r="AB534" s="512">
        <v>0</v>
      </c>
      <c r="AC534" s="512">
        <f>AB534*Y534</f>
        <v>0</v>
      </c>
      <c r="AD534" s="668">
        <f>AA534+AC534</f>
        <v>0</v>
      </c>
      <c r="AE534" s="740">
        <f t="shared" si="331"/>
        <v>226.24</v>
      </c>
      <c r="AF534" s="747">
        <v>6552</v>
      </c>
      <c r="AG534" s="747">
        <f>AF534*AE534</f>
        <v>1482324.48</v>
      </c>
      <c r="AH534" s="747">
        <v>0</v>
      </c>
      <c r="AI534" s="747">
        <f>AH534*AE534</f>
        <v>0</v>
      </c>
      <c r="AJ534" s="748">
        <f>AG534+AI534</f>
        <v>1482324.48</v>
      </c>
    </row>
    <row r="535" spans="1:36" s="403" customFormat="1" ht="24" customHeight="1" x14ac:dyDescent="0.25">
      <c r="A535" s="962" t="s">
        <v>1087</v>
      </c>
      <c r="B535" s="438" t="s">
        <v>573</v>
      </c>
      <c r="C535" s="571" t="s">
        <v>32</v>
      </c>
      <c r="D535" s="598">
        <v>226.24</v>
      </c>
      <c r="E535" s="466">
        <v>6552</v>
      </c>
      <c r="F535" s="466">
        <f>E535*D535</f>
        <v>1482324.48</v>
      </c>
      <c r="G535" s="466">
        <v>0</v>
      </c>
      <c r="H535" s="466">
        <f>G535*D535</f>
        <v>0</v>
      </c>
      <c r="I535" s="587">
        <f>F535+H535</f>
        <v>1482324.48</v>
      </c>
      <c r="J535" s="793"/>
      <c r="K535" s="799">
        <v>6552</v>
      </c>
      <c r="L535" s="800">
        <f>K535*J535</f>
        <v>0</v>
      </c>
      <c r="M535" s="799">
        <v>0</v>
      </c>
      <c r="N535" s="800">
        <f>M535*J535</f>
        <v>0</v>
      </c>
      <c r="O535" s="804">
        <f>L535+N535</f>
        <v>0</v>
      </c>
      <c r="P535" s="638">
        <f t="shared" si="332"/>
        <v>0</v>
      </c>
      <c r="Q535" s="512">
        <f t="shared" si="333"/>
        <v>0</v>
      </c>
      <c r="R535" s="637">
        <f t="shared" ref="R535:R580" si="349">(D535*K535)-(D535*T535)</f>
        <v>0</v>
      </c>
      <c r="S535" s="638"/>
      <c r="T535" s="519">
        <v>6552</v>
      </c>
      <c r="U535" s="519">
        <f>T535*S535</f>
        <v>0</v>
      </c>
      <c r="V535" s="519">
        <v>0</v>
      </c>
      <c r="W535" s="519">
        <f>V535*S535</f>
        <v>0</v>
      </c>
      <c r="X535" s="670">
        <f>U535+W535</f>
        <v>0</v>
      </c>
      <c r="Y535" s="638"/>
      <c r="Z535" s="512">
        <v>6552</v>
      </c>
      <c r="AA535" s="512">
        <f>Z535*Y535</f>
        <v>0</v>
      </c>
      <c r="AB535" s="512">
        <v>0</v>
      </c>
      <c r="AC535" s="512">
        <f>AB535*Y535</f>
        <v>0</v>
      </c>
      <c r="AD535" s="668">
        <f>AA535+AC535</f>
        <v>0</v>
      </c>
      <c r="AE535" s="740">
        <f t="shared" si="331"/>
        <v>226.24</v>
      </c>
      <c r="AF535" s="747">
        <v>6552</v>
      </c>
      <c r="AG535" s="747">
        <f>AF535*AE535</f>
        <v>1482324.48</v>
      </c>
      <c r="AH535" s="747">
        <v>0</v>
      </c>
      <c r="AI535" s="747">
        <f>AH535*AE535</f>
        <v>0</v>
      </c>
      <c r="AJ535" s="748">
        <f>AG535+AI535</f>
        <v>1482324.48</v>
      </c>
    </row>
    <row r="536" spans="1:36" s="403" customFormat="1" ht="24" customHeight="1" x14ac:dyDescent="0.25">
      <c r="A536" s="962" t="s">
        <v>1088</v>
      </c>
      <c r="B536" s="438" t="s">
        <v>577</v>
      </c>
      <c r="C536" s="571" t="s">
        <v>31</v>
      </c>
      <c r="D536" s="598">
        <v>1</v>
      </c>
      <c r="E536" s="466">
        <v>124800</v>
      </c>
      <c r="F536" s="466">
        <f>E536*D536</f>
        <v>124800</v>
      </c>
      <c r="G536" s="466">
        <v>49408.353000000003</v>
      </c>
      <c r="H536" s="466">
        <f>G536*D536</f>
        <v>49408.353000000003</v>
      </c>
      <c r="I536" s="587">
        <f>F536+H536</f>
        <v>174208.353</v>
      </c>
      <c r="J536" s="793"/>
      <c r="K536" s="799">
        <v>124800</v>
      </c>
      <c r="L536" s="800">
        <f>K536*J536</f>
        <v>0</v>
      </c>
      <c r="M536" s="799">
        <v>49408.353000000003</v>
      </c>
      <c r="N536" s="800">
        <f>M536*J536</f>
        <v>0</v>
      </c>
      <c r="O536" s="804">
        <f>L536+N536</f>
        <v>0</v>
      </c>
      <c r="P536" s="638">
        <f t="shared" si="332"/>
        <v>0</v>
      </c>
      <c r="Q536" s="512">
        <f t="shared" si="333"/>
        <v>0</v>
      </c>
      <c r="R536" s="637">
        <f t="shared" si="349"/>
        <v>0</v>
      </c>
      <c r="S536" s="638"/>
      <c r="T536" s="519">
        <v>124800</v>
      </c>
      <c r="U536" s="519">
        <f>T536*S536</f>
        <v>0</v>
      </c>
      <c r="V536" s="519">
        <v>49408.353000000003</v>
      </c>
      <c r="W536" s="519">
        <f>V536*S536</f>
        <v>0</v>
      </c>
      <c r="X536" s="670">
        <f>U536+W536</f>
        <v>0</v>
      </c>
      <c r="Y536" s="638"/>
      <c r="Z536" s="512">
        <v>124800</v>
      </c>
      <c r="AA536" s="512">
        <f>Z536*Y536</f>
        <v>0</v>
      </c>
      <c r="AB536" s="512">
        <v>49408.353000000003</v>
      </c>
      <c r="AC536" s="512">
        <f>AB536*Y536</f>
        <v>0</v>
      </c>
      <c r="AD536" s="668">
        <f>AA536+AC536</f>
        <v>0</v>
      </c>
      <c r="AE536" s="740">
        <f t="shared" si="331"/>
        <v>1</v>
      </c>
      <c r="AF536" s="747">
        <v>124800</v>
      </c>
      <c r="AG536" s="747">
        <f>AF536*AE536</f>
        <v>124800</v>
      </c>
      <c r="AH536" s="747">
        <v>49408.353000000003</v>
      </c>
      <c r="AI536" s="747">
        <f>AH536*AE536</f>
        <v>49408.353000000003</v>
      </c>
      <c r="AJ536" s="748">
        <f>AG536+AI536</f>
        <v>174208.353</v>
      </c>
    </row>
    <row r="537" spans="1:36" ht="24" customHeight="1" x14ac:dyDescent="0.25">
      <c r="A537" s="964" t="s">
        <v>724</v>
      </c>
      <c r="B537" s="433" t="s">
        <v>578</v>
      </c>
      <c r="C537" s="567"/>
      <c r="D537" s="591"/>
      <c r="E537" s="469"/>
      <c r="F537" s="469">
        <f>SUM(F539:F550)</f>
        <v>8309933.418800001</v>
      </c>
      <c r="G537" s="469"/>
      <c r="H537" s="469">
        <f>SUM(H539:H550)</f>
        <v>10553560.106036998</v>
      </c>
      <c r="I537" s="590">
        <f>SUM(I539:I550)</f>
        <v>18863493.524837002</v>
      </c>
      <c r="J537" s="815"/>
      <c r="K537" s="816"/>
      <c r="L537" s="817">
        <f>SUM(L539:L550)</f>
        <v>5344636.2788000004</v>
      </c>
      <c r="M537" s="816"/>
      <c r="N537" s="817">
        <f>SUM(N539:N550)</f>
        <v>9404464.354784999</v>
      </c>
      <c r="O537" s="810">
        <f>SUM(O539:O550)</f>
        <v>14749100.633585</v>
      </c>
      <c r="P537" s="638">
        <f t="shared" si="332"/>
        <v>0</v>
      </c>
      <c r="Q537" s="512">
        <f t="shared" si="333"/>
        <v>0</v>
      </c>
      <c r="R537" s="637">
        <f t="shared" si="349"/>
        <v>0</v>
      </c>
      <c r="S537" s="647"/>
      <c r="T537" s="523"/>
      <c r="U537" s="523">
        <f>ROUND((SUM(U539:U550)),2)</f>
        <v>5344571.0199999996</v>
      </c>
      <c r="V537" s="523"/>
      <c r="W537" s="523">
        <f>SUM(W539:W550)</f>
        <v>9404321.6899999995</v>
      </c>
      <c r="X537" s="673">
        <f>ROUND((SUM(X539:X550)),2)</f>
        <v>14748892.710000001</v>
      </c>
      <c r="Y537" s="647"/>
      <c r="Z537" s="523"/>
      <c r="AA537" s="523">
        <f>ROUND((SUM(AA539:AA550)),2)</f>
        <v>0</v>
      </c>
      <c r="AB537" s="523"/>
      <c r="AC537" s="523">
        <f>SUM(AC539:AC550)</f>
        <v>0</v>
      </c>
      <c r="AD537" s="673">
        <f>ROUND((SUM(AD539:AD550)),2)</f>
        <v>0</v>
      </c>
      <c r="AE537" s="740">
        <f t="shared" si="331"/>
        <v>0</v>
      </c>
      <c r="AF537" s="755"/>
      <c r="AG537" s="755">
        <f>SUM(AG539:AG550)</f>
        <v>2965348.9631999996</v>
      </c>
      <c r="AH537" s="755"/>
      <c r="AI537" s="755">
        <f>SUM(AI539:AI550)</f>
        <v>1149168.0318119992</v>
      </c>
      <c r="AJ537" s="756">
        <f>SUM(AJ539:AJ550)</f>
        <v>4114516.9950119983</v>
      </c>
    </row>
    <row r="538" spans="1:36" s="403" customFormat="1" ht="24" customHeight="1" x14ac:dyDescent="0.25">
      <c r="A538" s="962" t="s">
        <v>1089</v>
      </c>
      <c r="B538" s="448" t="s">
        <v>562</v>
      </c>
      <c r="C538" s="576"/>
      <c r="D538" s="598"/>
      <c r="E538" s="466"/>
      <c r="F538" s="466"/>
      <c r="G538" s="466"/>
      <c r="H538" s="466"/>
      <c r="I538" s="587"/>
      <c r="J538" s="793"/>
      <c r="K538" s="799"/>
      <c r="L538" s="800"/>
      <c r="M538" s="799"/>
      <c r="N538" s="800"/>
      <c r="O538" s="804"/>
      <c r="P538" s="638">
        <f t="shared" si="332"/>
        <v>0</v>
      </c>
      <c r="Q538" s="512">
        <f t="shared" si="333"/>
        <v>0</v>
      </c>
      <c r="R538" s="637">
        <f t="shared" si="349"/>
        <v>0</v>
      </c>
      <c r="S538" s="638"/>
      <c r="T538" s="519"/>
      <c r="U538" s="519"/>
      <c r="V538" s="519"/>
      <c r="W538" s="519"/>
      <c r="X538" s="670"/>
      <c r="Y538" s="638"/>
      <c r="Z538" s="512"/>
      <c r="AA538" s="512"/>
      <c r="AB538" s="512"/>
      <c r="AC538" s="512"/>
      <c r="AD538" s="668"/>
      <c r="AE538" s="740">
        <f t="shared" si="331"/>
        <v>0</v>
      </c>
      <c r="AF538" s="747"/>
      <c r="AG538" s="747"/>
      <c r="AH538" s="747"/>
      <c r="AI538" s="747"/>
      <c r="AJ538" s="748"/>
    </row>
    <row r="539" spans="1:36" s="403" customFormat="1" ht="24" customHeight="1" x14ac:dyDescent="0.25">
      <c r="A539" s="962" t="s">
        <v>1091</v>
      </c>
      <c r="B539" s="438" t="s">
        <v>563</v>
      </c>
      <c r="C539" s="571" t="s">
        <v>171</v>
      </c>
      <c r="D539" s="598">
        <v>55.04</v>
      </c>
      <c r="E539" s="466">
        <v>13494</v>
      </c>
      <c r="F539" s="466">
        <f>E539*D539</f>
        <v>742709.76000000001</v>
      </c>
      <c r="G539" s="466"/>
      <c r="H539" s="466"/>
      <c r="I539" s="587">
        <f>F539+H539</f>
        <v>742709.76000000001</v>
      </c>
      <c r="J539" s="793"/>
      <c r="K539" s="799">
        <v>13494</v>
      </c>
      <c r="L539" s="800">
        <f>K539*J539</f>
        <v>0</v>
      </c>
      <c r="M539" s="799"/>
      <c r="N539" s="800"/>
      <c r="O539" s="804">
        <f>L539+N539</f>
        <v>0</v>
      </c>
      <c r="P539" s="638">
        <f t="shared" si="332"/>
        <v>0</v>
      </c>
      <c r="Q539" s="512">
        <f t="shared" si="333"/>
        <v>0</v>
      </c>
      <c r="R539" s="637">
        <f t="shared" si="349"/>
        <v>0</v>
      </c>
      <c r="S539" s="638"/>
      <c r="T539" s="519">
        <v>13494</v>
      </c>
      <c r="U539" s="519">
        <f>T539*S539</f>
        <v>0</v>
      </c>
      <c r="V539" s="519"/>
      <c r="W539" s="519"/>
      <c r="X539" s="670">
        <f>U539+W539</f>
        <v>0</v>
      </c>
      <c r="Y539" s="638"/>
      <c r="Z539" s="512">
        <v>13494</v>
      </c>
      <c r="AA539" s="512">
        <f>Z539*Y539</f>
        <v>0</v>
      </c>
      <c r="AB539" s="512"/>
      <c r="AC539" s="512"/>
      <c r="AD539" s="668">
        <f>AA539+AC539</f>
        <v>0</v>
      </c>
      <c r="AE539" s="740">
        <f t="shared" si="331"/>
        <v>55.04</v>
      </c>
      <c r="AF539" s="747">
        <v>13494</v>
      </c>
      <c r="AG539" s="747">
        <f>AF539*AE539</f>
        <v>742709.76000000001</v>
      </c>
      <c r="AH539" s="747"/>
      <c r="AI539" s="747"/>
      <c r="AJ539" s="748">
        <f>AG539+AI539</f>
        <v>742709.76000000001</v>
      </c>
    </row>
    <row r="540" spans="1:36" ht="24" customHeight="1" x14ac:dyDescent="0.25">
      <c r="A540" s="962" t="s">
        <v>1092</v>
      </c>
      <c r="B540" s="438" t="s">
        <v>564</v>
      </c>
      <c r="C540" s="571" t="s">
        <v>171</v>
      </c>
      <c r="D540" s="598">
        <v>213.41</v>
      </c>
      <c r="E540" s="466">
        <v>19422</v>
      </c>
      <c r="F540" s="466">
        <f>E540*D540</f>
        <v>4144849.02</v>
      </c>
      <c r="G540" s="466"/>
      <c r="H540" s="466"/>
      <c r="I540" s="587">
        <f>F540+H540</f>
        <v>4144849.02</v>
      </c>
      <c r="J540" s="793">
        <v>164.5</v>
      </c>
      <c r="K540" s="799">
        <v>19422</v>
      </c>
      <c r="L540" s="800">
        <f>K540*J540</f>
        <v>3194919</v>
      </c>
      <c r="M540" s="799"/>
      <c r="N540" s="800"/>
      <c r="O540" s="804">
        <f>L540+N540</f>
        <v>3194919</v>
      </c>
      <c r="P540" s="638">
        <f t="shared" si="332"/>
        <v>0</v>
      </c>
      <c r="Q540" s="512">
        <f t="shared" si="333"/>
        <v>0</v>
      </c>
      <c r="R540" s="637">
        <f t="shared" si="349"/>
        <v>0</v>
      </c>
      <c r="S540" s="638">
        <v>164.5</v>
      </c>
      <c r="T540" s="512">
        <v>19422</v>
      </c>
      <c r="U540" s="512">
        <f>T540*S540</f>
        <v>3194919</v>
      </c>
      <c r="V540" s="512"/>
      <c r="W540" s="512"/>
      <c r="X540" s="668">
        <f>U540+W540</f>
        <v>3194919</v>
      </c>
      <c r="Y540" s="638"/>
      <c r="Z540" s="512">
        <v>19422</v>
      </c>
      <c r="AA540" s="512">
        <f>Z540*Y540</f>
        <v>0</v>
      </c>
      <c r="AB540" s="512"/>
      <c r="AC540" s="512"/>
      <c r="AD540" s="668">
        <f>AA540+AC540</f>
        <v>0</v>
      </c>
      <c r="AE540" s="740">
        <f t="shared" si="331"/>
        <v>48.91</v>
      </c>
      <c r="AF540" s="743">
        <v>19422</v>
      </c>
      <c r="AG540" s="743">
        <f>AF540*AE540</f>
        <v>949930.0199999999</v>
      </c>
      <c r="AH540" s="743"/>
      <c r="AI540" s="743"/>
      <c r="AJ540" s="744">
        <f>AG540+AI540</f>
        <v>949930.0199999999</v>
      </c>
    </row>
    <row r="541" spans="1:36" ht="15.75" x14ac:dyDescent="0.25">
      <c r="A541" s="962" t="s">
        <v>1093</v>
      </c>
      <c r="B541" s="438" t="s">
        <v>565</v>
      </c>
      <c r="C541" s="571" t="s">
        <v>171</v>
      </c>
      <c r="D541" s="598">
        <f>136</f>
        <v>136</v>
      </c>
      <c r="E541" s="466">
        <v>2405</v>
      </c>
      <c r="F541" s="466">
        <f>E541*D541</f>
        <v>327080</v>
      </c>
      <c r="G541" s="466"/>
      <c r="H541" s="466"/>
      <c r="I541" s="587">
        <f>F541+H541</f>
        <v>327080</v>
      </c>
      <c r="J541" s="793">
        <v>136</v>
      </c>
      <c r="K541" s="799">
        <v>2405</v>
      </c>
      <c r="L541" s="800">
        <f>K541*J541</f>
        <v>327080</v>
      </c>
      <c r="M541" s="799"/>
      <c r="N541" s="800"/>
      <c r="O541" s="804">
        <f>L541+N541</f>
        <v>327080</v>
      </c>
      <c r="P541" s="638">
        <f t="shared" si="332"/>
        <v>0</v>
      </c>
      <c r="Q541" s="512">
        <f t="shared" si="333"/>
        <v>0</v>
      </c>
      <c r="R541" s="637">
        <f t="shared" si="349"/>
        <v>0</v>
      </c>
      <c r="S541" s="638">
        <v>136</v>
      </c>
      <c r="T541" s="512">
        <v>2405</v>
      </c>
      <c r="U541" s="512">
        <f>T541*S541</f>
        <v>327080</v>
      </c>
      <c r="V541" s="512"/>
      <c r="W541" s="512"/>
      <c r="X541" s="668">
        <f>U541+W541</f>
        <v>327080</v>
      </c>
      <c r="Y541" s="638"/>
      <c r="Z541" s="512">
        <v>2405</v>
      </c>
      <c r="AA541" s="512">
        <f>Z541*Y541</f>
        <v>0</v>
      </c>
      <c r="AB541" s="512"/>
      <c r="AC541" s="512"/>
      <c r="AD541" s="668">
        <f>AA541+AC541</f>
        <v>0</v>
      </c>
      <c r="AE541" s="740">
        <f t="shared" si="331"/>
        <v>0</v>
      </c>
      <c r="AF541" s="743">
        <v>2405</v>
      </c>
      <c r="AG541" s="743">
        <f>AF541*AE541</f>
        <v>0</v>
      </c>
      <c r="AH541" s="743"/>
      <c r="AI541" s="743"/>
      <c r="AJ541" s="744">
        <f>AG541+AI541</f>
        <v>0</v>
      </c>
    </row>
    <row r="542" spans="1:36" ht="24" customHeight="1" x14ac:dyDescent="0.25">
      <c r="A542" s="962" t="s">
        <v>1094</v>
      </c>
      <c r="B542" s="448" t="s">
        <v>566</v>
      </c>
      <c r="C542" s="571"/>
      <c r="D542" s="598"/>
      <c r="E542" s="466"/>
      <c r="F542" s="466"/>
      <c r="G542" s="466"/>
      <c r="H542" s="466"/>
      <c r="I542" s="587"/>
      <c r="J542" s="793"/>
      <c r="K542" s="799"/>
      <c r="L542" s="800"/>
      <c r="M542" s="799"/>
      <c r="N542" s="800"/>
      <c r="O542" s="804"/>
      <c r="P542" s="638">
        <f t="shared" si="332"/>
        <v>0</v>
      </c>
      <c r="Q542" s="512">
        <f t="shared" si="333"/>
        <v>0</v>
      </c>
      <c r="R542" s="637">
        <f t="shared" si="349"/>
        <v>0</v>
      </c>
      <c r="S542" s="638"/>
      <c r="T542" s="512"/>
      <c r="U542" s="512"/>
      <c r="V542" s="512"/>
      <c r="W542" s="512"/>
      <c r="X542" s="668"/>
      <c r="Y542" s="638"/>
      <c r="Z542" s="512"/>
      <c r="AA542" s="512"/>
      <c r="AB542" s="512"/>
      <c r="AC542" s="512"/>
      <c r="AD542" s="668"/>
      <c r="AE542" s="740">
        <f t="shared" si="331"/>
        <v>0</v>
      </c>
      <c r="AF542" s="743"/>
      <c r="AG542" s="743"/>
      <c r="AH542" s="743"/>
      <c r="AI542" s="743"/>
      <c r="AJ542" s="744"/>
    </row>
    <row r="543" spans="1:36" ht="24" customHeight="1" x14ac:dyDescent="0.25">
      <c r="A543" s="962" t="s">
        <v>1081</v>
      </c>
      <c r="B543" s="438" t="s">
        <v>567</v>
      </c>
      <c r="C543" s="571" t="s">
        <v>171</v>
      </c>
      <c r="D543" s="598">
        <v>105</v>
      </c>
      <c r="E543" s="466">
        <v>2513.1600000000003</v>
      </c>
      <c r="F543" s="466">
        <f>E543*D543</f>
        <v>263881.80000000005</v>
      </c>
      <c r="G543" s="466">
        <v>6681</v>
      </c>
      <c r="H543" s="466">
        <f>G543*D543</f>
        <v>701505</v>
      </c>
      <c r="I543" s="587">
        <f>F543+H543</f>
        <v>965386.8</v>
      </c>
      <c r="J543" s="793">
        <v>84</v>
      </c>
      <c r="K543" s="799">
        <v>2513.1600000000003</v>
      </c>
      <c r="L543" s="800">
        <f>K543*J543</f>
        <v>211105.44000000003</v>
      </c>
      <c r="M543" s="799">
        <v>6681</v>
      </c>
      <c r="N543" s="800">
        <f>M543*J543</f>
        <v>561204</v>
      </c>
      <c r="O543" s="804">
        <f>L543+N543</f>
        <v>772309.44000000006</v>
      </c>
      <c r="P543" s="638">
        <f t="shared" si="332"/>
        <v>0.16000000000030923</v>
      </c>
      <c r="Q543" s="512">
        <f t="shared" si="333"/>
        <v>0</v>
      </c>
      <c r="R543" s="637">
        <f t="shared" si="349"/>
        <v>16.800000000046566</v>
      </c>
      <c r="S543" s="638">
        <v>84</v>
      </c>
      <c r="T543" s="512">
        <v>2513</v>
      </c>
      <c r="U543" s="512">
        <f>T543*S543</f>
        <v>211092</v>
      </c>
      <c r="V543" s="512">
        <v>6681</v>
      </c>
      <c r="W543" s="512">
        <f>V543*S543</f>
        <v>561204</v>
      </c>
      <c r="X543" s="668">
        <f>U543+W543</f>
        <v>772296</v>
      </c>
      <c r="Y543" s="638"/>
      <c r="Z543" s="512">
        <v>2513</v>
      </c>
      <c r="AA543" s="512">
        <f>Z543*Y543</f>
        <v>0</v>
      </c>
      <c r="AB543" s="512">
        <v>6681</v>
      </c>
      <c r="AC543" s="512">
        <f>AB543*Y543</f>
        <v>0</v>
      </c>
      <c r="AD543" s="668">
        <f>AA543+AC543</f>
        <v>0</v>
      </c>
      <c r="AE543" s="740">
        <f t="shared" si="331"/>
        <v>21</v>
      </c>
      <c r="AF543" s="743">
        <v>2513.1600000000003</v>
      </c>
      <c r="AG543" s="743">
        <f>AF543*AE543</f>
        <v>52776.360000000008</v>
      </c>
      <c r="AH543" s="743">
        <v>6681</v>
      </c>
      <c r="AI543" s="743">
        <f>AH543*AE543</f>
        <v>140301</v>
      </c>
      <c r="AJ543" s="744">
        <f>AG543+AI543</f>
        <v>193077.36000000002</v>
      </c>
    </row>
    <row r="544" spans="1:36" ht="24" customHeight="1" x14ac:dyDescent="0.25">
      <c r="A544" s="962" t="s">
        <v>1095</v>
      </c>
      <c r="B544" s="438" t="s">
        <v>568</v>
      </c>
      <c r="C544" s="571" t="s">
        <v>171</v>
      </c>
      <c r="D544" s="598">
        <v>112.6</v>
      </c>
      <c r="E544" s="466">
        <v>2333.7600000000002</v>
      </c>
      <c r="F544" s="466">
        <f>E544*D544</f>
        <v>262781.37599999999</v>
      </c>
      <c r="G544" s="466">
        <v>2161.5</v>
      </c>
      <c r="H544" s="466">
        <f>G544*D544</f>
        <v>243384.9</v>
      </c>
      <c r="I544" s="587">
        <f>F544+H544</f>
        <v>506166.27599999995</v>
      </c>
      <c r="J544" s="793">
        <v>90.08</v>
      </c>
      <c r="K544" s="799">
        <v>2333.7600000000002</v>
      </c>
      <c r="L544" s="800">
        <f>K544*J544</f>
        <v>210225.10080000001</v>
      </c>
      <c r="M544" s="799">
        <v>2161.5</v>
      </c>
      <c r="N544" s="800">
        <f>M544*J544</f>
        <v>194707.91999999998</v>
      </c>
      <c r="O544" s="804">
        <f>L544+N544</f>
        <v>404933.0208</v>
      </c>
      <c r="P544" s="638">
        <f t="shared" si="332"/>
        <v>0</v>
      </c>
      <c r="Q544" s="512">
        <f t="shared" si="333"/>
        <v>0</v>
      </c>
      <c r="R544" s="637">
        <f t="shared" si="349"/>
        <v>0</v>
      </c>
      <c r="S544" s="638">
        <v>90.06</v>
      </c>
      <c r="T544" s="512">
        <v>2333.7600000000002</v>
      </c>
      <c r="U544" s="512">
        <f>ROUND((T544*S544),2)</f>
        <v>210178.43</v>
      </c>
      <c r="V544" s="512">
        <v>2161.5</v>
      </c>
      <c r="W544" s="512">
        <f>V544*S544</f>
        <v>194664.69</v>
      </c>
      <c r="X544" s="668">
        <f>U544+W544</f>
        <v>404843.12</v>
      </c>
      <c r="Y544" s="638"/>
      <c r="Z544" s="512">
        <v>2333.7600000000002</v>
      </c>
      <c r="AA544" s="512">
        <f>ROUND((Z544*Y544),2)</f>
        <v>0</v>
      </c>
      <c r="AB544" s="512">
        <v>2161.5</v>
      </c>
      <c r="AC544" s="512">
        <f>AB544*Y544</f>
        <v>0</v>
      </c>
      <c r="AD544" s="668">
        <f>AA544+AC544</f>
        <v>0</v>
      </c>
      <c r="AE544" s="740">
        <f t="shared" si="331"/>
        <v>22.539999999999992</v>
      </c>
      <c r="AF544" s="743">
        <v>2333.7600000000002</v>
      </c>
      <c r="AG544" s="743">
        <f>AF544*AE544</f>
        <v>52602.950399999987</v>
      </c>
      <c r="AH544" s="743">
        <v>2161.5</v>
      </c>
      <c r="AI544" s="743">
        <f>AH544*AE544</f>
        <v>48720.209999999985</v>
      </c>
      <c r="AJ544" s="744">
        <f>AG544+AI544</f>
        <v>101323.16039999996</v>
      </c>
    </row>
    <row r="545" spans="1:36" ht="24" customHeight="1" x14ac:dyDescent="0.25">
      <c r="A545" s="962" t="s">
        <v>1096</v>
      </c>
      <c r="B545" s="438" t="s">
        <v>569</v>
      </c>
      <c r="C545" s="571" t="s">
        <v>32</v>
      </c>
      <c r="D545" s="598">
        <v>156.38999999999999</v>
      </c>
      <c r="E545" s="466">
        <v>46.800000000000004</v>
      </c>
      <c r="F545" s="466">
        <f>E545*D545</f>
        <v>7319.0519999999997</v>
      </c>
      <c r="G545" s="466">
        <v>264.096</v>
      </c>
      <c r="H545" s="466">
        <f>G545*D545</f>
        <v>41301.973439999994</v>
      </c>
      <c r="I545" s="587">
        <f>F545+H545</f>
        <v>48621.025439999998</v>
      </c>
      <c r="J545" s="793">
        <v>125.11</v>
      </c>
      <c r="K545" s="799">
        <v>46.800000000000004</v>
      </c>
      <c r="L545" s="800">
        <f>K545*J545</f>
        <v>5855.1480000000001</v>
      </c>
      <c r="M545" s="799">
        <v>264.096</v>
      </c>
      <c r="N545" s="800">
        <f>M545*J545</f>
        <v>33041.050560000003</v>
      </c>
      <c r="O545" s="804">
        <f>L545+N545</f>
        <v>38896.198560000004</v>
      </c>
      <c r="P545" s="638">
        <f t="shared" si="332"/>
        <v>0</v>
      </c>
      <c r="Q545" s="512">
        <f t="shared" si="333"/>
        <v>9.6000000000003638E-2</v>
      </c>
      <c r="R545" s="637">
        <f t="shared" si="349"/>
        <v>0</v>
      </c>
      <c r="S545" s="638">
        <v>125</v>
      </c>
      <c r="T545" s="512">
        <v>46.8</v>
      </c>
      <c r="U545" s="512">
        <f>T545*S545</f>
        <v>5850</v>
      </c>
      <c r="V545" s="512">
        <v>264</v>
      </c>
      <c r="W545" s="512">
        <f>V545*S545</f>
        <v>33000</v>
      </c>
      <c r="X545" s="668">
        <f>U545+W545</f>
        <v>38850</v>
      </c>
      <c r="Y545" s="638"/>
      <c r="Z545" s="512">
        <v>46.8</v>
      </c>
      <c r="AA545" s="512">
        <f>Z545*Y545</f>
        <v>0</v>
      </c>
      <c r="AB545" s="512">
        <v>264</v>
      </c>
      <c r="AC545" s="512">
        <f>AB545*Y545</f>
        <v>0</v>
      </c>
      <c r="AD545" s="668">
        <f>AA545+AC545</f>
        <v>0</v>
      </c>
      <c r="AE545" s="740">
        <f t="shared" ref="AE545:AE579" si="350">D545-S545-Y545</f>
        <v>31.389999999999986</v>
      </c>
      <c r="AF545" s="743">
        <v>46.800000000000004</v>
      </c>
      <c r="AG545" s="743">
        <f>AF545*AE545</f>
        <v>1469.0519999999995</v>
      </c>
      <c r="AH545" s="743">
        <v>264.096</v>
      </c>
      <c r="AI545" s="743">
        <f>AH545*AE545</f>
        <v>8289.9734399999961</v>
      </c>
      <c r="AJ545" s="744">
        <f>AG545+AI545</f>
        <v>9759.0254399999958</v>
      </c>
    </row>
    <row r="546" spans="1:36" ht="24" customHeight="1" x14ac:dyDescent="0.25">
      <c r="A546" s="962" t="s">
        <v>1090</v>
      </c>
      <c r="B546" s="448" t="s">
        <v>579</v>
      </c>
      <c r="C546" s="576"/>
      <c r="D546" s="598"/>
      <c r="E546" s="466"/>
      <c r="F546" s="466"/>
      <c r="G546" s="466"/>
      <c r="H546" s="466"/>
      <c r="I546" s="587"/>
      <c r="J546" s="793"/>
      <c r="K546" s="799"/>
      <c r="L546" s="800"/>
      <c r="M546" s="799"/>
      <c r="N546" s="800"/>
      <c r="O546" s="804"/>
      <c r="P546" s="638">
        <f t="shared" si="332"/>
        <v>0</v>
      </c>
      <c r="Q546" s="512">
        <f t="shared" si="333"/>
        <v>0</v>
      </c>
      <c r="R546" s="637">
        <f t="shared" si="349"/>
        <v>0</v>
      </c>
      <c r="S546" s="638"/>
      <c r="T546" s="512"/>
      <c r="U546" s="512"/>
      <c r="V546" s="512"/>
      <c r="W546" s="512"/>
      <c r="X546" s="668"/>
      <c r="Y546" s="638"/>
      <c r="Z546" s="512"/>
      <c r="AA546" s="512"/>
      <c r="AB546" s="512"/>
      <c r="AC546" s="512"/>
      <c r="AD546" s="668"/>
      <c r="AE546" s="740">
        <f t="shared" si="350"/>
        <v>0</v>
      </c>
      <c r="AF546" s="743"/>
      <c r="AG546" s="743"/>
      <c r="AH546" s="743"/>
      <c r="AI546" s="743"/>
      <c r="AJ546" s="744"/>
    </row>
    <row r="547" spans="1:36" ht="38.25" x14ac:dyDescent="0.25">
      <c r="A547" s="962" t="s">
        <v>1097</v>
      </c>
      <c r="B547" s="438" t="s">
        <v>571</v>
      </c>
      <c r="C547" s="571" t="s">
        <v>32</v>
      </c>
      <c r="D547" s="598">
        <v>156.38999999999999</v>
      </c>
      <c r="E547" s="466">
        <v>2475.7200000000003</v>
      </c>
      <c r="F547" s="466">
        <f>E547*D547</f>
        <v>387177.85080000001</v>
      </c>
      <c r="G547" s="466">
        <v>60860.412300000004</v>
      </c>
      <c r="H547" s="466">
        <f>G547*D547</f>
        <v>9517959.8795969989</v>
      </c>
      <c r="I547" s="587">
        <f>F547+H547</f>
        <v>9905137.730396999</v>
      </c>
      <c r="J547" s="793">
        <v>140.75</v>
      </c>
      <c r="K547" s="799">
        <v>2475.7200000000003</v>
      </c>
      <c r="L547" s="800">
        <f>K547*J547</f>
        <v>348457.59</v>
      </c>
      <c r="M547" s="799">
        <v>60860.412300000004</v>
      </c>
      <c r="N547" s="800">
        <f>M547*J547</f>
        <v>8566103.0312249996</v>
      </c>
      <c r="O547" s="804">
        <f>L547+N547</f>
        <v>8914560.6212249994</v>
      </c>
      <c r="P547" s="638">
        <f t="shared" ref="P547:P564" si="351">K547-T547</f>
        <v>0</v>
      </c>
      <c r="Q547" s="512">
        <f t="shared" ref="Q547:Q564" si="352">M547-V547</f>
        <v>0.41230000000359723</v>
      </c>
      <c r="R547" s="637">
        <f t="shared" si="349"/>
        <v>0</v>
      </c>
      <c r="S547" s="638">
        <v>140.75</v>
      </c>
      <c r="T547" s="512">
        <v>2475.7199999999998</v>
      </c>
      <c r="U547" s="512">
        <f>T547*S547</f>
        <v>348457.58999999997</v>
      </c>
      <c r="V547" s="512">
        <v>60860</v>
      </c>
      <c r="W547" s="512">
        <f>V547*S547</f>
        <v>8566045</v>
      </c>
      <c r="X547" s="668">
        <f>U547+W547</f>
        <v>8914502.5899999999</v>
      </c>
      <c r="Y547" s="638"/>
      <c r="Z547" s="512">
        <v>2475.7199999999998</v>
      </c>
      <c r="AA547" s="512">
        <f>Z547*Y547</f>
        <v>0</v>
      </c>
      <c r="AB547" s="512">
        <v>60860</v>
      </c>
      <c r="AC547" s="512">
        <f>AB547*Y547</f>
        <v>0</v>
      </c>
      <c r="AD547" s="668">
        <f>AA547+AC547</f>
        <v>0</v>
      </c>
      <c r="AE547" s="740">
        <f t="shared" si="350"/>
        <v>15.639999999999986</v>
      </c>
      <c r="AF547" s="743">
        <v>2475.7200000000003</v>
      </c>
      <c r="AG547" s="743">
        <f>AF547*AE547</f>
        <v>38720.260799999967</v>
      </c>
      <c r="AH547" s="743">
        <v>60860.412300000004</v>
      </c>
      <c r="AI547" s="743">
        <f>AH547*AE547</f>
        <v>951856.84837199922</v>
      </c>
      <c r="AJ547" s="744">
        <f>AG547+AI547</f>
        <v>990577.10917199915</v>
      </c>
    </row>
    <row r="548" spans="1:36" ht="15.75" x14ac:dyDescent="0.25">
      <c r="A548" s="962" t="s">
        <v>1098</v>
      </c>
      <c r="B548" s="438" t="s">
        <v>572</v>
      </c>
      <c r="C548" s="571" t="s">
        <v>32</v>
      </c>
      <c r="D548" s="598">
        <v>156.38999999999999</v>
      </c>
      <c r="E548" s="466">
        <v>6552</v>
      </c>
      <c r="F548" s="466">
        <f>E548*D548</f>
        <v>1024667.2799999999</v>
      </c>
      <c r="G548" s="466"/>
      <c r="H548" s="466"/>
      <c r="I548" s="587">
        <f>F548+H548</f>
        <v>1024667.2799999999</v>
      </c>
      <c r="J548" s="793">
        <v>140.75</v>
      </c>
      <c r="K548" s="799">
        <v>6552</v>
      </c>
      <c r="L548" s="800">
        <f>K548*J548</f>
        <v>922194</v>
      </c>
      <c r="M548" s="799"/>
      <c r="N548" s="800"/>
      <c r="O548" s="804">
        <f>L548+N548</f>
        <v>922194</v>
      </c>
      <c r="P548" s="638">
        <f t="shared" si="351"/>
        <v>0</v>
      </c>
      <c r="Q548" s="512">
        <f t="shared" si="352"/>
        <v>0</v>
      </c>
      <c r="R548" s="637">
        <f t="shared" si="349"/>
        <v>0</v>
      </c>
      <c r="S548" s="638">
        <v>140.75</v>
      </c>
      <c r="T548" s="512">
        <v>6552</v>
      </c>
      <c r="U548" s="512">
        <f>T548*S548</f>
        <v>922194</v>
      </c>
      <c r="V548" s="512"/>
      <c r="W548" s="512"/>
      <c r="X548" s="668">
        <f>U548+W548</f>
        <v>922194</v>
      </c>
      <c r="Y548" s="638"/>
      <c r="Z548" s="512">
        <v>6552</v>
      </c>
      <c r="AA548" s="512">
        <f>Z548*Y548</f>
        <v>0</v>
      </c>
      <c r="AB548" s="512"/>
      <c r="AC548" s="512"/>
      <c r="AD548" s="668">
        <f>AA548+AC548</f>
        <v>0</v>
      </c>
      <c r="AE548" s="740">
        <f t="shared" si="350"/>
        <v>15.639999999999986</v>
      </c>
      <c r="AF548" s="743">
        <v>6552</v>
      </c>
      <c r="AG548" s="743">
        <f>AF548*AE548</f>
        <v>102473.27999999991</v>
      </c>
      <c r="AH548" s="743"/>
      <c r="AI548" s="743"/>
      <c r="AJ548" s="744">
        <f>AG548+AI548</f>
        <v>102473.27999999991</v>
      </c>
    </row>
    <row r="549" spans="1:36" ht="24" customHeight="1" x14ac:dyDescent="0.25">
      <c r="A549" s="962" t="s">
        <v>1099</v>
      </c>
      <c r="B549" s="438" t="s">
        <v>573</v>
      </c>
      <c r="C549" s="571" t="s">
        <v>32</v>
      </c>
      <c r="D549" s="598">
        <v>156.38999999999999</v>
      </c>
      <c r="E549" s="466">
        <v>6552</v>
      </c>
      <c r="F549" s="466">
        <f>E549*D549</f>
        <v>1024667.2799999999</v>
      </c>
      <c r="G549" s="466"/>
      <c r="H549" s="466"/>
      <c r="I549" s="587">
        <f>F549+H549</f>
        <v>1024667.2799999999</v>
      </c>
      <c r="J549" s="793"/>
      <c r="K549" s="799">
        <v>6552</v>
      </c>
      <c r="L549" s="800">
        <f>K549*J549</f>
        <v>0</v>
      </c>
      <c r="M549" s="799"/>
      <c r="N549" s="800"/>
      <c r="O549" s="804">
        <f>L549+N549</f>
        <v>0</v>
      </c>
      <c r="P549" s="638">
        <f t="shared" si="351"/>
        <v>0</v>
      </c>
      <c r="Q549" s="512">
        <f t="shared" si="352"/>
        <v>0</v>
      </c>
      <c r="R549" s="637">
        <f t="shared" si="349"/>
        <v>0</v>
      </c>
      <c r="S549" s="638"/>
      <c r="T549" s="519">
        <v>6552</v>
      </c>
      <c r="U549" s="519">
        <f>T549*S549</f>
        <v>0</v>
      </c>
      <c r="V549" s="519"/>
      <c r="W549" s="519"/>
      <c r="X549" s="670">
        <f>U549+W549</f>
        <v>0</v>
      </c>
      <c r="Y549" s="638"/>
      <c r="Z549" s="512">
        <v>6552</v>
      </c>
      <c r="AA549" s="512">
        <f>Z549*Y549</f>
        <v>0</v>
      </c>
      <c r="AB549" s="512"/>
      <c r="AC549" s="512"/>
      <c r="AD549" s="668">
        <f>AA549+AC549</f>
        <v>0</v>
      </c>
      <c r="AE549" s="740">
        <f t="shared" si="350"/>
        <v>156.38999999999999</v>
      </c>
      <c r="AF549" s="747">
        <v>6552</v>
      </c>
      <c r="AG549" s="747">
        <f>AF549*AE549</f>
        <v>1024667.2799999999</v>
      </c>
      <c r="AH549" s="747"/>
      <c r="AI549" s="747"/>
      <c r="AJ549" s="748">
        <f>AG549+AI549</f>
        <v>1024667.2799999999</v>
      </c>
    </row>
    <row r="550" spans="1:36" ht="15.75" x14ac:dyDescent="0.25">
      <c r="A550" s="962" t="s">
        <v>1100</v>
      </c>
      <c r="B550" s="438" t="s">
        <v>577</v>
      </c>
      <c r="C550" s="571" t="s">
        <v>31</v>
      </c>
      <c r="D550" s="598">
        <v>1</v>
      </c>
      <c r="E550" s="466">
        <v>124800</v>
      </c>
      <c r="F550" s="466">
        <f>E550*D550</f>
        <v>124800</v>
      </c>
      <c r="G550" s="466">
        <v>49408.353000000003</v>
      </c>
      <c r="H550" s="466">
        <f>G550*D550</f>
        <v>49408.353000000003</v>
      </c>
      <c r="I550" s="587">
        <f>F550+H550</f>
        <v>174208.353</v>
      </c>
      <c r="J550" s="793">
        <v>1</v>
      </c>
      <c r="K550" s="799">
        <v>124800</v>
      </c>
      <c r="L550" s="800">
        <f>K550*J550</f>
        <v>124800</v>
      </c>
      <c r="M550" s="799">
        <v>49408.353000000003</v>
      </c>
      <c r="N550" s="800">
        <f>M550*J550</f>
        <v>49408.353000000003</v>
      </c>
      <c r="O550" s="804">
        <f>L550+N550</f>
        <v>174208.353</v>
      </c>
      <c r="P550" s="638">
        <f t="shared" si="351"/>
        <v>0</v>
      </c>
      <c r="Q550" s="512">
        <f t="shared" si="352"/>
        <v>0.35300000000279397</v>
      </c>
      <c r="R550" s="637">
        <f t="shared" si="349"/>
        <v>0</v>
      </c>
      <c r="S550" s="638">
        <v>1</v>
      </c>
      <c r="T550" s="512">
        <v>124800</v>
      </c>
      <c r="U550" s="512">
        <f>T550*S550</f>
        <v>124800</v>
      </c>
      <c r="V550" s="512">
        <v>49408</v>
      </c>
      <c r="W550" s="512">
        <f>V550*S550</f>
        <v>49408</v>
      </c>
      <c r="X550" s="668">
        <f>U550+W550</f>
        <v>174208</v>
      </c>
      <c r="Y550" s="638"/>
      <c r="Z550" s="512">
        <v>124800</v>
      </c>
      <c r="AA550" s="512">
        <f>Z550*Y550</f>
        <v>0</v>
      </c>
      <c r="AB550" s="512">
        <v>49408</v>
      </c>
      <c r="AC550" s="512">
        <f>AB550*Y550</f>
        <v>0</v>
      </c>
      <c r="AD550" s="668">
        <f>AA550+AC550</f>
        <v>0</v>
      </c>
      <c r="AE550" s="740">
        <f t="shared" si="350"/>
        <v>0</v>
      </c>
      <c r="AF550" s="743">
        <v>124800</v>
      </c>
      <c r="AG550" s="743">
        <f>AF550*AE550</f>
        <v>0</v>
      </c>
      <c r="AH550" s="743">
        <v>49408.353000000003</v>
      </c>
      <c r="AI550" s="743">
        <f>AH550*AE550</f>
        <v>0</v>
      </c>
      <c r="AJ550" s="744">
        <f>AG550+AI550</f>
        <v>0</v>
      </c>
    </row>
    <row r="551" spans="1:36" ht="24" customHeight="1" x14ac:dyDescent="0.25">
      <c r="A551" s="964" t="s">
        <v>1101</v>
      </c>
      <c r="B551" s="433" t="s">
        <v>580</v>
      </c>
      <c r="C551" s="567"/>
      <c r="D551" s="594"/>
      <c r="E551" s="422"/>
      <c r="F551" s="422">
        <f>SUM(F553:F564)</f>
        <v>5211391.4840000011</v>
      </c>
      <c r="G551" s="422"/>
      <c r="H551" s="422">
        <f>SUM(H553:H564)</f>
        <v>6715943.3906399999</v>
      </c>
      <c r="I551" s="595">
        <f>SUM(I553:I564)</f>
        <v>11927334.874640001</v>
      </c>
      <c r="J551" s="815"/>
      <c r="K551" s="808"/>
      <c r="L551" s="826">
        <f>SUM(L553:L564)</f>
        <v>2680424.8536000005</v>
      </c>
      <c r="M551" s="808"/>
      <c r="N551" s="826">
        <f>SUM(N553:N564)</f>
        <v>5988165.8737560008</v>
      </c>
      <c r="O551" s="827">
        <f>SUM(O553:O564)</f>
        <v>8668590.7273560017</v>
      </c>
      <c r="P551" s="638">
        <f t="shared" si="351"/>
        <v>0</v>
      </c>
      <c r="Q551" s="512">
        <f t="shared" si="352"/>
        <v>0</v>
      </c>
      <c r="R551" s="637">
        <f t="shared" si="349"/>
        <v>0</v>
      </c>
      <c r="S551" s="647"/>
      <c r="T551" s="520"/>
      <c r="U551" s="520">
        <f>SUM(U553:U564)</f>
        <v>2680259.1400000006</v>
      </c>
      <c r="V551" s="520"/>
      <c r="W551" s="520">
        <f>SUM(W553:W564)</f>
        <v>5987395.2349999994</v>
      </c>
      <c r="X551" s="673">
        <f>SUM(X553:X564)</f>
        <v>8667654.3750000019</v>
      </c>
      <c r="Y551" s="647"/>
      <c r="Z551" s="520"/>
      <c r="AA551" s="520">
        <f>SUM(AA553:AA564)</f>
        <v>0</v>
      </c>
      <c r="AB551" s="520"/>
      <c r="AC551" s="520">
        <f>SUM(AC553:AC564)</f>
        <v>0</v>
      </c>
      <c r="AD551" s="673">
        <f>SUM(AD553:AD564)</f>
        <v>0</v>
      </c>
      <c r="AE551" s="740">
        <f t="shared" si="350"/>
        <v>0</v>
      </c>
      <c r="AF551" s="765"/>
      <c r="AG551" s="765">
        <f>SUM(AG553:AG564)</f>
        <v>2531109.4795999997</v>
      </c>
      <c r="AH551" s="765"/>
      <c r="AI551" s="765">
        <f>SUM(AI553:AI564)</f>
        <v>728516.48749100021</v>
      </c>
      <c r="AJ551" s="756">
        <f>SUM(AJ553:AJ564)</f>
        <v>3259625.9670909997</v>
      </c>
    </row>
    <row r="552" spans="1:36" ht="24" customHeight="1" x14ac:dyDescent="0.25">
      <c r="A552" s="962" t="s">
        <v>1102</v>
      </c>
      <c r="B552" s="448" t="s">
        <v>562</v>
      </c>
      <c r="C552" s="576"/>
      <c r="D552" s="598"/>
      <c r="E552" s="466"/>
      <c r="F552" s="466"/>
      <c r="G552" s="466"/>
      <c r="H552" s="466"/>
      <c r="I552" s="587"/>
      <c r="J552" s="793"/>
      <c r="K552" s="799"/>
      <c r="L552" s="800"/>
      <c r="M552" s="799"/>
      <c r="N552" s="800"/>
      <c r="O552" s="804"/>
      <c r="P552" s="638">
        <f t="shared" si="351"/>
        <v>0</v>
      </c>
      <c r="Q552" s="512">
        <f t="shared" si="352"/>
        <v>0</v>
      </c>
      <c r="R552" s="637">
        <f t="shared" si="349"/>
        <v>0</v>
      </c>
      <c r="S552" s="638"/>
      <c r="T552" s="512"/>
      <c r="U552" s="512"/>
      <c r="V552" s="512"/>
      <c r="W552" s="512"/>
      <c r="X552" s="668"/>
      <c r="Y552" s="638"/>
      <c r="Z552" s="512"/>
      <c r="AA552" s="512"/>
      <c r="AB552" s="512"/>
      <c r="AC552" s="512"/>
      <c r="AD552" s="668"/>
      <c r="AE552" s="740">
        <f t="shared" si="350"/>
        <v>0</v>
      </c>
      <c r="AF552" s="743"/>
      <c r="AG552" s="743"/>
      <c r="AH552" s="743"/>
      <c r="AI552" s="743"/>
      <c r="AJ552" s="744"/>
    </row>
    <row r="553" spans="1:36" s="403" customFormat="1" ht="24" customHeight="1" x14ac:dyDescent="0.25">
      <c r="A553" s="962" t="s">
        <v>1103</v>
      </c>
      <c r="B553" s="438" t="s">
        <v>563</v>
      </c>
      <c r="C553" s="571" t="s">
        <v>171</v>
      </c>
      <c r="D553" s="598">
        <v>34.22</v>
      </c>
      <c r="E553" s="466">
        <v>13494</v>
      </c>
      <c r="F553" s="466">
        <f>E553*D553</f>
        <v>461764.68</v>
      </c>
      <c r="G553" s="466"/>
      <c r="H553" s="466"/>
      <c r="I553" s="587">
        <f>F553+H553</f>
        <v>461764.68</v>
      </c>
      <c r="J553" s="793"/>
      <c r="K553" s="799">
        <v>13494</v>
      </c>
      <c r="L553" s="800">
        <f>K553*J553</f>
        <v>0</v>
      </c>
      <c r="M553" s="799"/>
      <c r="N553" s="800"/>
      <c r="O553" s="804">
        <f>L553+N553</f>
        <v>0</v>
      </c>
      <c r="P553" s="638">
        <f t="shared" si="351"/>
        <v>0</v>
      </c>
      <c r="Q553" s="512">
        <f t="shared" si="352"/>
        <v>0</v>
      </c>
      <c r="R553" s="637">
        <f t="shared" si="349"/>
        <v>0</v>
      </c>
      <c r="S553" s="638"/>
      <c r="T553" s="519">
        <v>13494</v>
      </c>
      <c r="U553" s="519">
        <f>T553*S553</f>
        <v>0</v>
      </c>
      <c r="V553" s="519"/>
      <c r="W553" s="519"/>
      <c r="X553" s="670">
        <f>U553+W553</f>
        <v>0</v>
      </c>
      <c r="Y553" s="638"/>
      <c r="Z553" s="512">
        <v>13494</v>
      </c>
      <c r="AA553" s="512">
        <f>Z553*Y553</f>
        <v>0</v>
      </c>
      <c r="AB553" s="512"/>
      <c r="AC553" s="512"/>
      <c r="AD553" s="668">
        <f>AA553+AC553</f>
        <v>0</v>
      </c>
      <c r="AE553" s="740">
        <f t="shared" si="350"/>
        <v>34.22</v>
      </c>
      <c r="AF553" s="747">
        <v>13494</v>
      </c>
      <c r="AG553" s="747">
        <f>AF553*AE553</f>
        <v>461764.68</v>
      </c>
      <c r="AH553" s="747"/>
      <c r="AI553" s="747"/>
      <c r="AJ553" s="748">
        <f>AG553+AI553</f>
        <v>461764.68</v>
      </c>
    </row>
    <row r="554" spans="1:36" ht="24" customHeight="1" x14ac:dyDescent="0.25">
      <c r="A554" s="962" t="s">
        <v>1104</v>
      </c>
      <c r="B554" s="438" t="s">
        <v>564</v>
      </c>
      <c r="C554" s="571" t="s">
        <v>171</v>
      </c>
      <c r="D554" s="598">
        <v>132.63</v>
      </c>
      <c r="E554" s="466">
        <v>19422</v>
      </c>
      <c r="F554" s="466">
        <f>E554*D554</f>
        <v>2575939.86</v>
      </c>
      <c r="G554" s="466"/>
      <c r="H554" s="466"/>
      <c r="I554" s="587">
        <f>F554+H554</f>
        <v>2575939.86</v>
      </c>
      <c r="J554" s="793">
        <v>67.930000000000007</v>
      </c>
      <c r="K554" s="799">
        <v>19422</v>
      </c>
      <c r="L554" s="800">
        <f>K554*J554</f>
        <v>1319336.4600000002</v>
      </c>
      <c r="M554" s="799"/>
      <c r="N554" s="800"/>
      <c r="O554" s="804">
        <f>L554+N554</f>
        <v>1319336.4600000002</v>
      </c>
      <c r="P554" s="638">
        <f t="shared" si="351"/>
        <v>0</v>
      </c>
      <c r="Q554" s="512">
        <f t="shared" si="352"/>
        <v>0</v>
      </c>
      <c r="R554" s="637">
        <f t="shared" si="349"/>
        <v>0</v>
      </c>
      <c r="S554" s="638">
        <v>67.930000000000007</v>
      </c>
      <c r="T554" s="512">
        <v>19422</v>
      </c>
      <c r="U554" s="512">
        <f>T554*S554</f>
        <v>1319336.4600000002</v>
      </c>
      <c r="V554" s="512"/>
      <c r="W554" s="512"/>
      <c r="X554" s="668">
        <f>U554+W554</f>
        <v>1319336.4600000002</v>
      </c>
      <c r="Y554" s="638"/>
      <c r="Z554" s="512">
        <v>19422</v>
      </c>
      <c r="AA554" s="512">
        <f>Z554*Y554</f>
        <v>0</v>
      </c>
      <c r="AB554" s="512"/>
      <c r="AC554" s="512"/>
      <c r="AD554" s="668">
        <f>AA554+AC554</f>
        <v>0</v>
      </c>
      <c r="AE554" s="740">
        <f t="shared" si="350"/>
        <v>64.699999999999989</v>
      </c>
      <c r="AF554" s="743">
        <v>19422</v>
      </c>
      <c r="AG554" s="743">
        <f>AF554*AE554</f>
        <v>1256603.3999999997</v>
      </c>
      <c r="AH554" s="743"/>
      <c r="AI554" s="743"/>
      <c r="AJ554" s="744">
        <f>AG554+AI554</f>
        <v>1256603.3999999997</v>
      </c>
    </row>
    <row r="555" spans="1:36" ht="15.75" x14ac:dyDescent="0.25">
      <c r="A555" s="962" t="s">
        <v>1105</v>
      </c>
      <c r="B555" s="438" t="s">
        <v>565</v>
      </c>
      <c r="C555" s="571" t="s">
        <v>171</v>
      </c>
      <c r="D555" s="598">
        <f>84.52</f>
        <v>84.52</v>
      </c>
      <c r="E555" s="466">
        <v>2405</v>
      </c>
      <c r="F555" s="466">
        <f>E555*D555</f>
        <v>203270.59999999998</v>
      </c>
      <c r="G555" s="466"/>
      <c r="H555" s="466"/>
      <c r="I555" s="587">
        <f>F555+H555</f>
        <v>203270.59999999998</v>
      </c>
      <c r="J555" s="793">
        <v>75.48</v>
      </c>
      <c r="K555" s="799">
        <v>2405</v>
      </c>
      <c r="L555" s="800">
        <f>K555*J555</f>
        <v>181529.40000000002</v>
      </c>
      <c r="M555" s="799"/>
      <c r="N555" s="800"/>
      <c r="O555" s="804">
        <f>L555+N555</f>
        <v>181529.40000000002</v>
      </c>
      <c r="P555" s="638">
        <f t="shared" si="351"/>
        <v>0</v>
      </c>
      <c r="Q555" s="512">
        <f t="shared" si="352"/>
        <v>0</v>
      </c>
      <c r="R555" s="637">
        <f t="shared" si="349"/>
        <v>0</v>
      </c>
      <c r="S555" s="638">
        <v>75.48</v>
      </c>
      <c r="T555" s="512">
        <v>2405</v>
      </c>
      <c r="U555" s="512">
        <f>T555*S555</f>
        <v>181529.40000000002</v>
      </c>
      <c r="V555" s="512"/>
      <c r="W555" s="512"/>
      <c r="X555" s="668">
        <f>U555+W555</f>
        <v>181529.40000000002</v>
      </c>
      <c r="Y555" s="638"/>
      <c r="Z555" s="512">
        <v>2405</v>
      </c>
      <c r="AA555" s="512">
        <f>Z555*Y555</f>
        <v>0</v>
      </c>
      <c r="AB555" s="512"/>
      <c r="AC555" s="512"/>
      <c r="AD555" s="668">
        <f>AA555+AC555</f>
        <v>0</v>
      </c>
      <c r="AE555" s="740">
        <f t="shared" si="350"/>
        <v>9.039999999999992</v>
      </c>
      <c r="AF555" s="743">
        <v>2405</v>
      </c>
      <c r="AG555" s="743">
        <f>AF555*AE555</f>
        <v>21741.199999999983</v>
      </c>
      <c r="AH555" s="743"/>
      <c r="AI555" s="743"/>
      <c r="AJ555" s="744">
        <f>AG555+AI555</f>
        <v>21741.199999999983</v>
      </c>
    </row>
    <row r="556" spans="1:36" ht="24" customHeight="1" x14ac:dyDescent="0.25">
      <c r="A556" s="962" t="s">
        <v>1106</v>
      </c>
      <c r="B556" s="448" t="s">
        <v>566</v>
      </c>
      <c r="C556" s="571"/>
      <c r="D556" s="598"/>
      <c r="E556" s="466"/>
      <c r="F556" s="466"/>
      <c r="G556" s="466"/>
      <c r="H556" s="466"/>
      <c r="I556" s="587"/>
      <c r="J556" s="793"/>
      <c r="K556" s="799"/>
      <c r="L556" s="800"/>
      <c r="M556" s="799"/>
      <c r="N556" s="800"/>
      <c r="O556" s="804"/>
      <c r="P556" s="638">
        <f t="shared" si="351"/>
        <v>0</v>
      </c>
      <c r="Q556" s="512">
        <f t="shared" si="352"/>
        <v>0</v>
      </c>
      <c r="R556" s="637">
        <f t="shared" si="349"/>
        <v>0</v>
      </c>
      <c r="S556" s="638"/>
      <c r="T556" s="512"/>
      <c r="U556" s="512"/>
      <c r="V556" s="512"/>
      <c r="W556" s="512"/>
      <c r="X556" s="668"/>
      <c r="Y556" s="638"/>
      <c r="Z556" s="512"/>
      <c r="AA556" s="512"/>
      <c r="AB556" s="512"/>
      <c r="AC556" s="512"/>
      <c r="AD556" s="668"/>
      <c r="AE556" s="740">
        <f t="shared" si="350"/>
        <v>0</v>
      </c>
      <c r="AF556" s="743"/>
      <c r="AG556" s="743"/>
      <c r="AH556" s="743"/>
      <c r="AI556" s="743"/>
      <c r="AJ556" s="744"/>
    </row>
    <row r="557" spans="1:36" ht="24" customHeight="1" x14ac:dyDescent="0.25">
      <c r="A557" s="962" t="s">
        <v>1107</v>
      </c>
      <c r="B557" s="438" t="s">
        <v>567</v>
      </c>
      <c r="C557" s="571" t="s">
        <v>171</v>
      </c>
      <c r="D557" s="598">
        <v>65</v>
      </c>
      <c r="E557" s="466">
        <v>2513.1600000000003</v>
      </c>
      <c r="F557" s="466">
        <f>E557*D557</f>
        <v>163355.40000000002</v>
      </c>
      <c r="G557" s="466">
        <v>6681</v>
      </c>
      <c r="H557" s="466">
        <f>G557*D557</f>
        <v>434265</v>
      </c>
      <c r="I557" s="587">
        <f>F557+H557</f>
        <v>597620.4</v>
      </c>
      <c r="J557" s="793">
        <v>52</v>
      </c>
      <c r="K557" s="799">
        <v>2513.1600000000003</v>
      </c>
      <c r="L557" s="800">
        <f>K557*J557</f>
        <v>130684.32000000002</v>
      </c>
      <c r="M557" s="799">
        <v>6681</v>
      </c>
      <c r="N557" s="800">
        <f>M557*J557</f>
        <v>347412</v>
      </c>
      <c r="O557" s="804">
        <f>L557+N557</f>
        <v>478096.32</v>
      </c>
      <c r="P557" s="638">
        <f t="shared" si="351"/>
        <v>0.16000000000030923</v>
      </c>
      <c r="Q557" s="512">
        <f t="shared" si="352"/>
        <v>0</v>
      </c>
      <c r="R557" s="637">
        <f t="shared" si="349"/>
        <v>10.400000000023283</v>
      </c>
      <c r="S557" s="638">
        <v>52</v>
      </c>
      <c r="T557" s="512">
        <v>2513</v>
      </c>
      <c r="U557" s="512">
        <f>T557*S557</f>
        <v>130676</v>
      </c>
      <c r="V557" s="512">
        <v>6681</v>
      </c>
      <c r="W557" s="512">
        <f>V557*S557</f>
        <v>347412</v>
      </c>
      <c r="X557" s="668">
        <f>U557+W557</f>
        <v>478088</v>
      </c>
      <c r="Y557" s="638"/>
      <c r="Z557" s="512">
        <v>2513</v>
      </c>
      <c r="AA557" s="512">
        <f>Z557*Y557</f>
        <v>0</v>
      </c>
      <c r="AB557" s="512">
        <v>6681</v>
      </c>
      <c r="AC557" s="512">
        <f>AB557*Y557</f>
        <v>0</v>
      </c>
      <c r="AD557" s="668">
        <f>AA557+AC557</f>
        <v>0</v>
      </c>
      <c r="AE557" s="740">
        <f t="shared" si="350"/>
        <v>13</v>
      </c>
      <c r="AF557" s="743">
        <v>2513.1600000000003</v>
      </c>
      <c r="AG557" s="743">
        <f>AF557*AE557</f>
        <v>32671.080000000005</v>
      </c>
      <c r="AH557" s="743">
        <v>6681</v>
      </c>
      <c r="AI557" s="743">
        <f>AH557*AE557</f>
        <v>86853</v>
      </c>
      <c r="AJ557" s="744">
        <f>AG557+AI557</f>
        <v>119524.08</v>
      </c>
    </row>
    <row r="558" spans="1:36" ht="24" customHeight="1" x14ac:dyDescent="0.25">
      <c r="A558" s="962" t="s">
        <v>1108</v>
      </c>
      <c r="B558" s="438" t="s">
        <v>568</v>
      </c>
      <c r="C558" s="571" t="s">
        <v>171</v>
      </c>
      <c r="D558" s="598">
        <v>70</v>
      </c>
      <c r="E558" s="466">
        <v>2333.7600000000002</v>
      </c>
      <c r="F558" s="466">
        <f>E558*D558</f>
        <v>163363.20000000001</v>
      </c>
      <c r="G558" s="466">
        <v>2161.5</v>
      </c>
      <c r="H558" s="466">
        <f>G558*D558</f>
        <v>151305</v>
      </c>
      <c r="I558" s="587">
        <f>F558+H558</f>
        <v>314668.2</v>
      </c>
      <c r="J558" s="793">
        <v>56</v>
      </c>
      <c r="K558" s="799">
        <v>2333.7600000000002</v>
      </c>
      <c r="L558" s="800">
        <f>K558*J558</f>
        <v>130690.56000000001</v>
      </c>
      <c r="M558" s="799">
        <v>2161.5</v>
      </c>
      <c r="N558" s="800">
        <f>M558*J558</f>
        <v>121044</v>
      </c>
      <c r="O558" s="804">
        <f>L558+N558</f>
        <v>251734.56</v>
      </c>
      <c r="P558" s="638">
        <f t="shared" si="351"/>
        <v>0.26000000000021828</v>
      </c>
      <c r="Q558" s="512">
        <f t="shared" si="352"/>
        <v>0</v>
      </c>
      <c r="R558" s="637">
        <f t="shared" si="349"/>
        <v>18.200000000011642</v>
      </c>
      <c r="S558" s="638">
        <v>55.95</v>
      </c>
      <c r="T558" s="512">
        <v>2333.5</v>
      </c>
      <c r="U558" s="512">
        <f>ROUND((T558*S558),2)</f>
        <v>130559.33</v>
      </c>
      <c r="V558" s="512">
        <v>2161.5</v>
      </c>
      <c r="W558" s="512">
        <f>V558*S558</f>
        <v>120935.925</v>
      </c>
      <c r="X558" s="668">
        <f>U558+W558</f>
        <v>251495.255</v>
      </c>
      <c r="Y558" s="638"/>
      <c r="Z558" s="512">
        <v>2333.5</v>
      </c>
      <c r="AA558" s="512">
        <f>ROUND((Z558*Y558),2)</f>
        <v>0</v>
      </c>
      <c r="AB558" s="512">
        <v>2161.5</v>
      </c>
      <c r="AC558" s="512">
        <f>AB558*Y558</f>
        <v>0</v>
      </c>
      <c r="AD558" s="668">
        <f>AA558+AC558</f>
        <v>0</v>
      </c>
      <c r="AE558" s="740">
        <f t="shared" si="350"/>
        <v>14.049999999999997</v>
      </c>
      <c r="AF558" s="743">
        <v>2333.7600000000002</v>
      </c>
      <c r="AG558" s="743">
        <f>AF558*AE558</f>
        <v>32789.327999999994</v>
      </c>
      <c r="AH558" s="743">
        <v>2161.5</v>
      </c>
      <c r="AI558" s="743">
        <f>AH558*AE558</f>
        <v>30369.074999999993</v>
      </c>
      <c r="AJ558" s="744">
        <f>AG558+AI558</f>
        <v>63158.402999999991</v>
      </c>
    </row>
    <row r="559" spans="1:36" ht="24" customHeight="1" x14ac:dyDescent="0.25">
      <c r="A559" s="962" t="s">
        <v>1109</v>
      </c>
      <c r="B559" s="438" t="s">
        <v>569</v>
      </c>
      <c r="C559" s="571" t="s">
        <v>32</v>
      </c>
      <c r="D559" s="598">
        <v>97.2</v>
      </c>
      <c r="E559" s="466">
        <v>46.800000000000004</v>
      </c>
      <c r="F559" s="466">
        <f>E559*D559</f>
        <v>4548.9600000000009</v>
      </c>
      <c r="G559" s="466">
        <v>264.096</v>
      </c>
      <c r="H559" s="466">
        <f>G559*D559</f>
        <v>25670.1312</v>
      </c>
      <c r="I559" s="587">
        <f>F559+H559</f>
        <v>30219.091200000003</v>
      </c>
      <c r="J559" s="793">
        <v>77.760000000000005</v>
      </c>
      <c r="K559" s="799">
        <v>46.800000000000004</v>
      </c>
      <c r="L559" s="800">
        <f>K559*J559</f>
        <v>3639.1680000000006</v>
      </c>
      <c r="M559" s="799">
        <v>264.096</v>
      </c>
      <c r="N559" s="800">
        <f>M559*J559</f>
        <v>20536.104960000001</v>
      </c>
      <c r="O559" s="804">
        <f>L559+N559</f>
        <v>24175.272960000002</v>
      </c>
      <c r="P559" s="638">
        <f t="shared" si="351"/>
        <v>0</v>
      </c>
      <c r="Q559" s="512">
        <f t="shared" si="352"/>
        <v>9.6000000000003638E-2</v>
      </c>
      <c r="R559" s="637">
        <f t="shared" si="349"/>
        <v>0</v>
      </c>
      <c r="S559" s="638">
        <v>77.73</v>
      </c>
      <c r="T559" s="512">
        <v>46.8</v>
      </c>
      <c r="U559" s="512">
        <f>ROUND((T559*S559),2)</f>
        <v>3637.76</v>
      </c>
      <c r="V559" s="512">
        <v>264</v>
      </c>
      <c r="W559" s="512">
        <f>V559*S559</f>
        <v>20520.72</v>
      </c>
      <c r="X559" s="668">
        <f>U559+W559</f>
        <v>24158.480000000003</v>
      </c>
      <c r="Y559" s="638"/>
      <c r="Z559" s="512">
        <v>46.8</v>
      </c>
      <c r="AA559" s="512">
        <f>ROUND((Z559*Y559),2)</f>
        <v>0</v>
      </c>
      <c r="AB559" s="512">
        <v>264</v>
      </c>
      <c r="AC559" s="512">
        <f>AB559*Y559</f>
        <v>0</v>
      </c>
      <c r="AD559" s="668">
        <f>AA559+AC559</f>
        <v>0</v>
      </c>
      <c r="AE559" s="740">
        <f t="shared" si="350"/>
        <v>19.47</v>
      </c>
      <c r="AF559" s="743">
        <v>46.800000000000004</v>
      </c>
      <c r="AG559" s="743">
        <f>AF559*AE559</f>
        <v>911.19600000000003</v>
      </c>
      <c r="AH559" s="743">
        <v>264.096</v>
      </c>
      <c r="AI559" s="743">
        <f>AH559*AE559</f>
        <v>5141.9491200000002</v>
      </c>
      <c r="AJ559" s="744">
        <f>AG559+AI559</f>
        <v>6053.1451200000001</v>
      </c>
    </row>
    <row r="560" spans="1:36" ht="24" customHeight="1" x14ac:dyDescent="0.25">
      <c r="A560" s="962" t="s">
        <v>1111</v>
      </c>
      <c r="B560" s="448" t="s">
        <v>581</v>
      </c>
      <c r="C560" s="576"/>
      <c r="D560" s="598"/>
      <c r="E560" s="466"/>
      <c r="F560" s="466"/>
      <c r="G560" s="466"/>
      <c r="H560" s="466"/>
      <c r="I560" s="587"/>
      <c r="J560" s="793"/>
      <c r="K560" s="799"/>
      <c r="L560" s="800"/>
      <c r="M560" s="799"/>
      <c r="N560" s="800"/>
      <c r="O560" s="804"/>
      <c r="P560" s="638">
        <f t="shared" si="351"/>
        <v>0</v>
      </c>
      <c r="Q560" s="512">
        <f t="shared" si="352"/>
        <v>0</v>
      </c>
      <c r="R560" s="637">
        <f t="shared" si="349"/>
        <v>0</v>
      </c>
      <c r="S560" s="638"/>
      <c r="T560" s="512"/>
      <c r="U560" s="512"/>
      <c r="V560" s="512"/>
      <c r="W560" s="512"/>
      <c r="X560" s="668"/>
      <c r="Y560" s="638"/>
      <c r="Z560" s="512"/>
      <c r="AA560" s="512"/>
      <c r="AB560" s="512"/>
      <c r="AC560" s="512"/>
      <c r="AD560" s="668"/>
      <c r="AE560" s="740">
        <f t="shared" si="350"/>
        <v>0</v>
      </c>
      <c r="AF560" s="743"/>
      <c r="AG560" s="743"/>
      <c r="AH560" s="743"/>
      <c r="AI560" s="743"/>
      <c r="AJ560" s="744"/>
    </row>
    <row r="561" spans="1:36" ht="24" customHeight="1" x14ac:dyDescent="0.25">
      <c r="A561" s="962" t="s">
        <v>1110</v>
      </c>
      <c r="B561" s="438" t="s">
        <v>582</v>
      </c>
      <c r="C561" s="571" t="s">
        <v>32</v>
      </c>
      <c r="D561" s="598">
        <v>97.2</v>
      </c>
      <c r="E561" s="466">
        <v>2475.7200000000003</v>
      </c>
      <c r="F561" s="466">
        <f>E561*D561</f>
        <v>240639.98400000003</v>
      </c>
      <c r="G561" s="466">
        <v>62297.272700000001</v>
      </c>
      <c r="H561" s="466">
        <f>G561*D561</f>
        <v>6055294.90644</v>
      </c>
      <c r="I561" s="587">
        <f>F561+H561</f>
        <v>6295934.8904400002</v>
      </c>
      <c r="J561" s="793">
        <v>87.48</v>
      </c>
      <c r="K561" s="799">
        <v>2475.7200000000003</v>
      </c>
      <c r="L561" s="800">
        <f>K561*J561</f>
        <v>216575.98560000004</v>
      </c>
      <c r="M561" s="799">
        <v>62297.272700000001</v>
      </c>
      <c r="N561" s="800">
        <f>M561*J561</f>
        <v>5449765.4157960005</v>
      </c>
      <c r="O561" s="804">
        <f>L561+N561</f>
        <v>5666341.4013960008</v>
      </c>
      <c r="P561" s="638">
        <f t="shared" si="351"/>
        <v>0</v>
      </c>
      <c r="Q561" s="512">
        <f t="shared" si="352"/>
        <v>0.27270000000135042</v>
      </c>
      <c r="R561" s="637">
        <f t="shared" si="349"/>
        <v>0</v>
      </c>
      <c r="S561" s="638">
        <v>87.47</v>
      </c>
      <c r="T561" s="512">
        <v>2475.7199999999998</v>
      </c>
      <c r="U561" s="512">
        <f>ROUND((T561*S561),2)</f>
        <v>216551.23</v>
      </c>
      <c r="V561" s="512">
        <v>62297</v>
      </c>
      <c r="W561" s="512">
        <f>V561*S561</f>
        <v>5449118.5899999999</v>
      </c>
      <c r="X561" s="668">
        <f>U561+W561</f>
        <v>5665669.8200000003</v>
      </c>
      <c r="Y561" s="638"/>
      <c r="Z561" s="512">
        <v>2475.7199999999998</v>
      </c>
      <c r="AA561" s="512">
        <f>ROUND((Z561*Y561),2)</f>
        <v>0</v>
      </c>
      <c r="AB561" s="512">
        <v>62297</v>
      </c>
      <c r="AC561" s="512">
        <f>AB561*Y561</f>
        <v>0</v>
      </c>
      <c r="AD561" s="668">
        <f>AA561+AC561</f>
        <v>0</v>
      </c>
      <c r="AE561" s="740">
        <f t="shared" si="350"/>
        <v>9.730000000000004</v>
      </c>
      <c r="AF561" s="743">
        <v>2475.7200000000003</v>
      </c>
      <c r="AG561" s="743">
        <f>AF561*AE561</f>
        <v>24088.755600000011</v>
      </c>
      <c r="AH561" s="743">
        <v>62297.272700000001</v>
      </c>
      <c r="AI561" s="743">
        <f>AH561*AE561</f>
        <v>606152.46337100025</v>
      </c>
      <c r="AJ561" s="744">
        <f>AG561+AI561</f>
        <v>630241.21897100029</v>
      </c>
    </row>
    <row r="562" spans="1:36" ht="24" customHeight="1" x14ac:dyDescent="0.25">
      <c r="A562" s="962" t="s">
        <v>1112</v>
      </c>
      <c r="B562" s="438" t="s">
        <v>572</v>
      </c>
      <c r="C562" s="571" t="s">
        <v>32</v>
      </c>
      <c r="D562" s="598">
        <v>97.2</v>
      </c>
      <c r="E562" s="466">
        <v>6552</v>
      </c>
      <c r="F562" s="466">
        <f>E562*D562</f>
        <v>636854.4</v>
      </c>
      <c r="G562" s="466"/>
      <c r="H562" s="466"/>
      <c r="I562" s="587">
        <f>F562+H562</f>
        <v>636854.4</v>
      </c>
      <c r="J562" s="793">
        <v>87.48</v>
      </c>
      <c r="K562" s="799">
        <v>6552</v>
      </c>
      <c r="L562" s="800">
        <f>K562*J562</f>
        <v>573168.96000000008</v>
      </c>
      <c r="M562" s="799"/>
      <c r="N562" s="800"/>
      <c r="O562" s="804">
        <f>L562+N562</f>
        <v>573168.96000000008</v>
      </c>
      <c r="P562" s="638">
        <f t="shared" si="351"/>
        <v>0</v>
      </c>
      <c r="Q562" s="512">
        <f t="shared" si="352"/>
        <v>0</v>
      </c>
      <c r="R562" s="637">
        <f t="shared" si="349"/>
        <v>0</v>
      </c>
      <c r="S562" s="638">
        <v>87.48</v>
      </c>
      <c r="T562" s="512">
        <v>6552</v>
      </c>
      <c r="U562" s="512">
        <f>T562*S562</f>
        <v>573168.96000000008</v>
      </c>
      <c r="V562" s="512"/>
      <c r="W562" s="512"/>
      <c r="X562" s="668">
        <f>U562+W562</f>
        <v>573168.96000000008</v>
      </c>
      <c r="Y562" s="638"/>
      <c r="Z562" s="512">
        <v>6552</v>
      </c>
      <c r="AA562" s="512">
        <f>Z562*Y562</f>
        <v>0</v>
      </c>
      <c r="AB562" s="512"/>
      <c r="AC562" s="512"/>
      <c r="AD562" s="668">
        <f>AA562+AC562</f>
        <v>0</v>
      </c>
      <c r="AE562" s="740">
        <f t="shared" si="350"/>
        <v>9.7199999999999989</v>
      </c>
      <c r="AF562" s="743">
        <v>6552</v>
      </c>
      <c r="AG562" s="743">
        <f>AF562*AE562</f>
        <v>63685.439999999995</v>
      </c>
      <c r="AH562" s="743"/>
      <c r="AI562" s="743"/>
      <c r="AJ562" s="744">
        <f>AG562+AI562</f>
        <v>63685.439999999995</v>
      </c>
    </row>
    <row r="563" spans="1:36" ht="24" customHeight="1" x14ac:dyDescent="0.25">
      <c r="A563" s="962" t="s">
        <v>1113</v>
      </c>
      <c r="B563" s="438" t="s">
        <v>573</v>
      </c>
      <c r="C563" s="571" t="s">
        <v>32</v>
      </c>
      <c r="D563" s="598">
        <v>97.2</v>
      </c>
      <c r="E563" s="466">
        <v>6552</v>
      </c>
      <c r="F563" s="466">
        <f>E563*D563</f>
        <v>636854.4</v>
      </c>
      <c r="G563" s="466"/>
      <c r="H563" s="466"/>
      <c r="I563" s="587">
        <f>F563+H563</f>
        <v>636854.4</v>
      </c>
      <c r="J563" s="793"/>
      <c r="K563" s="799">
        <v>6552</v>
      </c>
      <c r="L563" s="800">
        <f>K563*J563</f>
        <v>0</v>
      </c>
      <c r="M563" s="799"/>
      <c r="N563" s="800"/>
      <c r="O563" s="804">
        <f>L563+N563</f>
        <v>0</v>
      </c>
      <c r="P563" s="638">
        <f t="shared" si="351"/>
        <v>0</v>
      </c>
      <c r="Q563" s="512">
        <f t="shared" si="352"/>
        <v>0</v>
      </c>
      <c r="R563" s="637">
        <f t="shared" si="349"/>
        <v>0</v>
      </c>
      <c r="S563" s="638"/>
      <c r="T563" s="519">
        <v>6552</v>
      </c>
      <c r="U563" s="519">
        <f>T563*S563</f>
        <v>0</v>
      </c>
      <c r="V563" s="519"/>
      <c r="W563" s="519"/>
      <c r="X563" s="670">
        <f>U563+W563</f>
        <v>0</v>
      </c>
      <c r="Y563" s="638"/>
      <c r="Z563" s="512">
        <v>6552</v>
      </c>
      <c r="AA563" s="512">
        <f>Z563*Y563</f>
        <v>0</v>
      </c>
      <c r="AB563" s="512"/>
      <c r="AC563" s="512"/>
      <c r="AD563" s="668">
        <f>AA563+AC563</f>
        <v>0</v>
      </c>
      <c r="AE563" s="740">
        <f t="shared" si="350"/>
        <v>97.2</v>
      </c>
      <c r="AF563" s="747">
        <v>6552</v>
      </c>
      <c r="AG563" s="747">
        <f>AF563*AE563</f>
        <v>636854.4</v>
      </c>
      <c r="AH563" s="747"/>
      <c r="AI563" s="747"/>
      <c r="AJ563" s="748">
        <f>AG563+AI563</f>
        <v>636854.4</v>
      </c>
    </row>
    <row r="564" spans="1:36" ht="16.5" thickBot="1" x14ac:dyDescent="0.3">
      <c r="A564" s="969" t="s">
        <v>1114</v>
      </c>
      <c r="B564" s="482" t="s">
        <v>577</v>
      </c>
      <c r="C564" s="578" t="s">
        <v>31</v>
      </c>
      <c r="D564" s="729">
        <v>1</v>
      </c>
      <c r="E564" s="730">
        <v>124800</v>
      </c>
      <c r="F564" s="730">
        <f>E564*D564</f>
        <v>124800</v>
      </c>
      <c r="G564" s="730">
        <v>49408.353000000003</v>
      </c>
      <c r="H564" s="730">
        <f>G564*D564</f>
        <v>49408.353000000003</v>
      </c>
      <c r="I564" s="731">
        <f>F564+H564</f>
        <v>174208.353</v>
      </c>
      <c r="J564" s="834">
        <v>1</v>
      </c>
      <c r="K564" s="835">
        <v>124800</v>
      </c>
      <c r="L564" s="836">
        <f>K564*J564</f>
        <v>124800</v>
      </c>
      <c r="M564" s="835">
        <v>49408.353000000003</v>
      </c>
      <c r="N564" s="836">
        <f>M564*J564</f>
        <v>49408.353000000003</v>
      </c>
      <c r="O564" s="837">
        <f>L564+N564</f>
        <v>174208.353</v>
      </c>
      <c r="P564" s="650">
        <f t="shared" si="351"/>
        <v>0</v>
      </c>
      <c r="Q564" s="527">
        <f t="shared" si="352"/>
        <v>0.35300000000279397</v>
      </c>
      <c r="R564" s="732">
        <f t="shared" si="349"/>
        <v>0</v>
      </c>
      <c r="S564" s="650">
        <v>1</v>
      </c>
      <c r="T564" s="527">
        <v>124800</v>
      </c>
      <c r="U564" s="527">
        <f>T564*S564</f>
        <v>124800</v>
      </c>
      <c r="V564" s="527">
        <v>49408</v>
      </c>
      <c r="W564" s="527">
        <f>V564*S564</f>
        <v>49408</v>
      </c>
      <c r="X564" s="678">
        <f>U564+W564</f>
        <v>174208</v>
      </c>
      <c r="Y564" s="650"/>
      <c r="Z564" s="527">
        <v>124800</v>
      </c>
      <c r="AA564" s="527">
        <f>Z564*Y564</f>
        <v>0</v>
      </c>
      <c r="AB564" s="527">
        <v>49408</v>
      </c>
      <c r="AC564" s="527">
        <f>AB564*Y564</f>
        <v>0</v>
      </c>
      <c r="AD564" s="678">
        <f>AA564+AC564</f>
        <v>0</v>
      </c>
      <c r="AE564" s="766">
        <f t="shared" si="350"/>
        <v>0</v>
      </c>
      <c r="AF564" s="767">
        <v>124800</v>
      </c>
      <c r="AG564" s="767">
        <f>AF564*AE564</f>
        <v>0</v>
      </c>
      <c r="AH564" s="767">
        <v>49408.353000000003</v>
      </c>
      <c r="AI564" s="767">
        <f>AH564*AE564</f>
        <v>0</v>
      </c>
      <c r="AJ564" s="768">
        <f>AG564+AI564</f>
        <v>0</v>
      </c>
    </row>
    <row r="565" spans="1:36" ht="24" customHeight="1" thickTop="1" x14ac:dyDescent="0.25">
      <c r="A565" s="970">
        <v>4</v>
      </c>
      <c r="B565" s="690" t="s">
        <v>584</v>
      </c>
      <c r="C565" s="691"/>
      <c r="D565" s="725"/>
      <c r="E565" s="726"/>
      <c r="F565" s="726"/>
      <c r="G565" s="726"/>
      <c r="H565" s="726"/>
      <c r="I565" s="727"/>
      <c r="J565" s="655"/>
      <c r="K565" s="533"/>
      <c r="L565" s="710"/>
      <c r="M565" s="533"/>
      <c r="N565" s="710"/>
      <c r="O565" s="711"/>
      <c r="P565" s="640"/>
      <c r="Q565" s="533"/>
      <c r="R565" s="728">
        <f t="shared" si="349"/>
        <v>0</v>
      </c>
      <c r="S565" s="640"/>
      <c r="T565" s="533"/>
      <c r="U565" s="533"/>
      <c r="V565" s="533"/>
      <c r="W565" s="533"/>
      <c r="X565" s="683"/>
      <c r="Y565" s="640"/>
      <c r="Z565" s="533"/>
      <c r="AA565" s="533"/>
      <c r="AB565" s="533"/>
      <c r="AC565" s="533"/>
      <c r="AD565" s="683"/>
      <c r="AE565" s="981">
        <f t="shared" si="350"/>
        <v>0</v>
      </c>
      <c r="AF565" s="769"/>
      <c r="AG565" s="769"/>
      <c r="AH565" s="769"/>
      <c r="AI565" s="769"/>
      <c r="AJ565" s="770"/>
    </row>
    <row r="566" spans="1:36" ht="24" customHeight="1" thickBot="1" x14ac:dyDescent="0.3">
      <c r="A566" s="971" t="s">
        <v>585</v>
      </c>
      <c r="B566" s="713" t="s">
        <v>586</v>
      </c>
      <c r="C566" s="714"/>
      <c r="D566" s="715"/>
      <c r="E566" s="716"/>
      <c r="F566" s="716">
        <f>SUM(F567:F580)</f>
        <v>935809.37800320017</v>
      </c>
      <c r="G566" s="716"/>
      <c r="H566" s="716">
        <f>SUM(H567:H580)</f>
        <v>556205.56000000017</v>
      </c>
      <c r="I566" s="717">
        <f>SUM(I567:I580)</f>
        <v>1492014.9380032001</v>
      </c>
      <c r="J566" s="621"/>
      <c r="K566" s="718"/>
      <c r="L566" s="716">
        <f>SUM(L567:L580)</f>
        <v>0</v>
      </c>
      <c r="M566" s="718"/>
      <c r="N566" s="716">
        <f>SUM(N567:N580)</f>
        <v>0</v>
      </c>
      <c r="O566" s="717">
        <f>SUM(O567:O580)</f>
        <v>0</v>
      </c>
      <c r="P566" s="641"/>
      <c r="Q566" s="554"/>
      <c r="R566" s="637">
        <f t="shared" si="349"/>
        <v>0</v>
      </c>
      <c r="S566" s="650"/>
      <c r="T566" s="718"/>
      <c r="U566" s="718">
        <f>SUM(U567:U580)</f>
        <v>0</v>
      </c>
      <c r="V566" s="718"/>
      <c r="W566" s="718">
        <f>SUM(W567:W580)</f>
        <v>0</v>
      </c>
      <c r="X566" s="719">
        <f>SUM(X567:X580)</f>
        <v>0</v>
      </c>
      <c r="Y566" s="650"/>
      <c r="Z566" s="937"/>
      <c r="AA566" s="937">
        <f>SUM(AA567:AA580)</f>
        <v>0</v>
      </c>
      <c r="AB566" s="937"/>
      <c r="AC566" s="937">
        <f>SUM(AC567:AC580)</f>
        <v>0</v>
      </c>
      <c r="AD566" s="938">
        <f>SUM(AD567:AD580)</f>
        <v>0</v>
      </c>
      <c r="AE566" s="766">
        <f t="shared" si="350"/>
        <v>0</v>
      </c>
      <c r="AF566" s="771"/>
      <c r="AG566" s="771">
        <f>SUM(AG567:AG580)</f>
        <v>935809.37800320017</v>
      </c>
      <c r="AH566" s="771"/>
      <c r="AI566" s="771">
        <f>SUM(AI567:AI580)</f>
        <v>556205.56000000017</v>
      </c>
      <c r="AJ566" s="772">
        <f>SUM(AJ567:AJ580)</f>
        <v>1492014.9380032001</v>
      </c>
    </row>
    <row r="567" spans="1:36" ht="24" customHeight="1" thickTop="1" x14ac:dyDescent="0.25">
      <c r="A567" s="972" t="s">
        <v>1115</v>
      </c>
      <c r="B567" s="407" t="s">
        <v>587</v>
      </c>
      <c r="C567" s="579" t="s">
        <v>32</v>
      </c>
      <c r="D567" s="601">
        <v>72</v>
      </c>
      <c r="E567" s="473">
        <v>1918.4687999999999</v>
      </c>
      <c r="F567" s="473">
        <f t="shared" ref="F567:F580" si="353">E567*D567</f>
        <v>138129.7536</v>
      </c>
      <c r="G567" s="473">
        <v>923.06500000000028</v>
      </c>
      <c r="H567" s="473">
        <f>G567*D567</f>
        <v>66460.680000000022</v>
      </c>
      <c r="I567" s="602">
        <f t="shared" ref="I567:I580" si="354">H567+F567</f>
        <v>204590.43360000002</v>
      </c>
      <c r="J567" s="623"/>
      <c r="K567" s="528">
        <v>1918.4687999999999</v>
      </c>
      <c r="L567" s="479">
        <f t="shared" ref="L567:L580" si="355">K567*J567</f>
        <v>0</v>
      </c>
      <c r="M567" s="528">
        <v>923.06500000000028</v>
      </c>
      <c r="N567" s="479">
        <f t="shared" ref="N567:N572" si="356">M567*J567</f>
        <v>0</v>
      </c>
      <c r="O567" s="624">
        <f t="shared" ref="O567:O580" si="357">N567+L567</f>
        <v>0</v>
      </c>
      <c r="P567" s="642"/>
      <c r="Q567" s="555"/>
      <c r="R567" s="637">
        <f t="shared" si="349"/>
        <v>0</v>
      </c>
      <c r="S567" s="651"/>
      <c r="T567" s="528">
        <v>1918.4687999999999</v>
      </c>
      <c r="U567" s="528">
        <f t="shared" ref="U567:U580" si="358">T567*S567</f>
        <v>0</v>
      </c>
      <c r="V567" s="528">
        <v>923.06500000000028</v>
      </c>
      <c r="W567" s="528">
        <f t="shared" ref="W567:W572" si="359">V567*S567</f>
        <v>0</v>
      </c>
      <c r="X567" s="679">
        <f t="shared" ref="X567:X580" si="360">W567+U567</f>
        <v>0</v>
      </c>
      <c r="Y567" s="651"/>
      <c r="Z567" s="528">
        <v>1918.4687999999999</v>
      </c>
      <c r="AA567" s="528">
        <f t="shared" ref="AA567:AA580" si="361">Z567*Y567</f>
        <v>0</v>
      </c>
      <c r="AB567" s="528">
        <v>923.06500000000028</v>
      </c>
      <c r="AC567" s="528">
        <f t="shared" ref="AC567:AC572" si="362">AB567*Y567</f>
        <v>0</v>
      </c>
      <c r="AD567" s="679">
        <f t="shared" ref="AD567:AD580" si="363">AC567+AA567</f>
        <v>0</v>
      </c>
      <c r="AE567" s="981">
        <f t="shared" si="350"/>
        <v>72</v>
      </c>
      <c r="AF567" s="773">
        <v>1918.4687999999999</v>
      </c>
      <c r="AG567" s="773">
        <f t="shared" ref="AG567:AG580" si="364">AF567*AE567</f>
        <v>138129.7536</v>
      </c>
      <c r="AH567" s="773">
        <v>923.06500000000028</v>
      </c>
      <c r="AI567" s="773">
        <f>AH567*AE567</f>
        <v>66460.680000000022</v>
      </c>
      <c r="AJ567" s="774">
        <f t="shared" ref="AJ567:AJ580" si="365">AI567+AG567</f>
        <v>204590.43360000002</v>
      </c>
    </row>
    <row r="568" spans="1:36" ht="24" customHeight="1" x14ac:dyDescent="0.25">
      <c r="A568" s="973" t="s">
        <v>1116</v>
      </c>
      <c r="B568" s="351" t="s">
        <v>588</v>
      </c>
      <c r="C568" s="580" t="s">
        <v>32</v>
      </c>
      <c r="D568" s="596">
        <v>36</v>
      </c>
      <c r="E568" s="474">
        <v>2793.7584000000002</v>
      </c>
      <c r="F568" s="474">
        <f t="shared" si="353"/>
        <v>100575.3024</v>
      </c>
      <c r="G568" s="474">
        <v>8448.9600000000009</v>
      </c>
      <c r="H568" s="474">
        <f>G568*D568</f>
        <v>304162.56000000006</v>
      </c>
      <c r="I568" s="603">
        <f t="shared" si="354"/>
        <v>404737.86240000004</v>
      </c>
      <c r="J568" s="618"/>
      <c r="K568" s="529">
        <v>2793.7584000000002</v>
      </c>
      <c r="L568" s="457">
        <f t="shared" si="355"/>
        <v>0</v>
      </c>
      <c r="M568" s="529">
        <v>8448.9600000000009</v>
      </c>
      <c r="N568" s="457">
        <f t="shared" si="356"/>
        <v>0</v>
      </c>
      <c r="O568" s="625">
        <f t="shared" si="357"/>
        <v>0</v>
      </c>
      <c r="P568" s="642"/>
      <c r="Q568" s="555"/>
      <c r="R568" s="637">
        <f t="shared" si="349"/>
        <v>0</v>
      </c>
      <c r="S568" s="649"/>
      <c r="T568" s="529">
        <v>2793.7584000000002</v>
      </c>
      <c r="U568" s="529">
        <f t="shared" si="358"/>
        <v>0</v>
      </c>
      <c r="V568" s="529">
        <v>8448.9600000000009</v>
      </c>
      <c r="W568" s="529">
        <f t="shared" si="359"/>
        <v>0</v>
      </c>
      <c r="X568" s="680">
        <f t="shared" si="360"/>
        <v>0</v>
      </c>
      <c r="Y568" s="649"/>
      <c r="Z568" s="529">
        <v>2793.7584000000002</v>
      </c>
      <c r="AA568" s="529">
        <f t="shared" si="361"/>
        <v>0</v>
      </c>
      <c r="AB568" s="529">
        <v>8448.9600000000009</v>
      </c>
      <c r="AC568" s="529">
        <f t="shared" si="362"/>
        <v>0</v>
      </c>
      <c r="AD568" s="680">
        <f t="shared" si="363"/>
        <v>0</v>
      </c>
      <c r="AE568" s="740">
        <f t="shared" si="350"/>
        <v>36</v>
      </c>
      <c r="AF568" s="775">
        <v>2793.7584000000002</v>
      </c>
      <c r="AG568" s="775">
        <f t="shared" si="364"/>
        <v>100575.3024</v>
      </c>
      <c r="AH568" s="775">
        <v>8448.9600000000009</v>
      </c>
      <c r="AI568" s="775">
        <f>AH568*AE568</f>
        <v>304162.56000000006</v>
      </c>
      <c r="AJ568" s="776">
        <f t="shared" si="365"/>
        <v>404737.86240000004</v>
      </c>
    </row>
    <row r="569" spans="1:36" ht="24" customHeight="1" x14ac:dyDescent="0.25">
      <c r="A569" s="973" t="s">
        <v>1117</v>
      </c>
      <c r="B569" s="351" t="s">
        <v>589</v>
      </c>
      <c r="C569" s="580" t="s">
        <v>31</v>
      </c>
      <c r="D569" s="596">
        <v>3</v>
      </c>
      <c r="E569" s="474">
        <v>78955</v>
      </c>
      <c r="F569" s="474">
        <f t="shared" si="353"/>
        <v>236865</v>
      </c>
      <c r="G569" s="474">
        <v>48788.666666666664</v>
      </c>
      <c r="H569" s="474">
        <v>146366</v>
      </c>
      <c r="I569" s="603">
        <f t="shared" si="354"/>
        <v>383231</v>
      </c>
      <c r="J569" s="618"/>
      <c r="K569" s="529">
        <v>78955</v>
      </c>
      <c r="L569" s="457">
        <f t="shared" si="355"/>
        <v>0</v>
      </c>
      <c r="M569" s="529">
        <v>48788.666666666664</v>
      </c>
      <c r="N569" s="457">
        <f t="shared" si="356"/>
        <v>0</v>
      </c>
      <c r="O569" s="625">
        <f t="shared" si="357"/>
        <v>0</v>
      </c>
      <c r="P569" s="642"/>
      <c r="Q569" s="555"/>
      <c r="R569" s="637">
        <f t="shared" si="349"/>
        <v>0</v>
      </c>
      <c r="S569" s="649"/>
      <c r="T569" s="529">
        <v>78955</v>
      </c>
      <c r="U569" s="529">
        <f t="shared" si="358"/>
        <v>0</v>
      </c>
      <c r="V569" s="529">
        <v>48788.666666666664</v>
      </c>
      <c r="W569" s="529">
        <f t="shared" si="359"/>
        <v>0</v>
      </c>
      <c r="X569" s="680">
        <f t="shared" si="360"/>
        <v>0</v>
      </c>
      <c r="Y569" s="649"/>
      <c r="Z569" s="529">
        <v>78955</v>
      </c>
      <c r="AA569" s="529">
        <f t="shared" si="361"/>
        <v>0</v>
      </c>
      <c r="AB569" s="529">
        <v>48788.666666666664</v>
      </c>
      <c r="AC569" s="529">
        <f t="shared" si="362"/>
        <v>0</v>
      </c>
      <c r="AD569" s="680">
        <f t="shared" si="363"/>
        <v>0</v>
      </c>
      <c r="AE569" s="740">
        <f t="shared" si="350"/>
        <v>3</v>
      </c>
      <c r="AF569" s="775">
        <v>78955</v>
      </c>
      <c r="AG569" s="775">
        <f t="shared" si="364"/>
        <v>236865</v>
      </c>
      <c r="AH569" s="775">
        <v>48788.666666666664</v>
      </c>
      <c r="AI569" s="775">
        <v>146366</v>
      </c>
      <c r="AJ569" s="776">
        <f t="shared" si="365"/>
        <v>383231</v>
      </c>
    </row>
    <row r="570" spans="1:36" s="403" customFormat="1" ht="24" customHeight="1" x14ac:dyDescent="0.25">
      <c r="A570" s="973" t="s">
        <v>1118</v>
      </c>
      <c r="B570" s="351" t="s">
        <v>590</v>
      </c>
      <c r="C570" s="580" t="s">
        <v>31</v>
      </c>
      <c r="D570" s="596">
        <v>1</v>
      </c>
      <c r="E570" s="474">
        <v>4059.5328000000004</v>
      </c>
      <c r="F570" s="474">
        <f t="shared" si="353"/>
        <v>4059.5328000000004</v>
      </c>
      <c r="G570" s="474">
        <v>3397.68</v>
      </c>
      <c r="H570" s="474">
        <f>G570*D570</f>
        <v>3397.68</v>
      </c>
      <c r="I570" s="603">
        <f t="shared" si="354"/>
        <v>7457.2128000000002</v>
      </c>
      <c r="J570" s="618"/>
      <c r="K570" s="530">
        <v>4059.5328000000004</v>
      </c>
      <c r="L570" s="474">
        <f t="shared" si="355"/>
        <v>0</v>
      </c>
      <c r="M570" s="530">
        <v>3397.68</v>
      </c>
      <c r="N570" s="474">
        <f t="shared" si="356"/>
        <v>0</v>
      </c>
      <c r="O570" s="603">
        <f t="shared" si="357"/>
        <v>0</v>
      </c>
      <c r="P570" s="643"/>
      <c r="Q570" s="556"/>
      <c r="R570" s="637">
        <f t="shared" si="349"/>
        <v>0</v>
      </c>
      <c r="S570" s="649"/>
      <c r="T570" s="530">
        <v>4059.5328000000004</v>
      </c>
      <c r="U570" s="530">
        <f t="shared" si="358"/>
        <v>0</v>
      </c>
      <c r="V570" s="530">
        <v>3397.68</v>
      </c>
      <c r="W570" s="530">
        <f t="shared" si="359"/>
        <v>0</v>
      </c>
      <c r="X570" s="681">
        <f t="shared" si="360"/>
        <v>0</v>
      </c>
      <c r="Y570" s="649"/>
      <c r="Z570" s="529">
        <v>4059.5328000000004</v>
      </c>
      <c r="AA570" s="529">
        <f t="shared" si="361"/>
        <v>0</v>
      </c>
      <c r="AB570" s="529">
        <v>3397.68</v>
      </c>
      <c r="AC570" s="529">
        <f t="shared" si="362"/>
        <v>0</v>
      </c>
      <c r="AD570" s="680">
        <f t="shared" si="363"/>
        <v>0</v>
      </c>
      <c r="AE570" s="740">
        <f t="shared" si="350"/>
        <v>1</v>
      </c>
      <c r="AF570" s="777">
        <v>4059.5328000000004</v>
      </c>
      <c r="AG570" s="777">
        <f t="shared" si="364"/>
        <v>4059.5328000000004</v>
      </c>
      <c r="AH570" s="777">
        <v>3397.68</v>
      </c>
      <c r="AI570" s="777">
        <f>AH570*AE570</f>
        <v>3397.68</v>
      </c>
      <c r="AJ570" s="778">
        <f t="shared" si="365"/>
        <v>7457.2128000000002</v>
      </c>
    </row>
    <row r="571" spans="1:36" s="403" customFormat="1" ht="24" customHeight="1" x14ac:dyDescent="0.25">
      <c r="A571" s="973" t="s">
        <v>1119</v>
      </c>
      <c r="B571" s="351" t="s">
        <v>591</v>
      </c>
      <c r="C571" s="580" t="s">
        <v>31</v>
      </c>
      <c r="D571" s="596">
        <v>1</v>
      </c>
      <c r="E571" s="474">
        <v>2754.1440000000002</v>
      </c>
      <c r="F571" s="474">
        <f t="shared" si="353"/>
        <v>2754.1440000000002</v>
      </c>
      <c r="G571" s="474">
        <v>1121.1200000000001</v>
      </c>
      <c r="H571" s="474">
        <f>G571*D571</f>
        <v>1121.1200000000001</v>
      </c>
      <c r="I571" s="603">
        <f t="shared" si="354"/>
        <v>3875.2640000000001</v>
      </c>
      <c r="J571" s="618"/>
      <c r="K571" s="530">
        <v>2754.1440000000002</v>
      </c>
      <c r="L571" s="474">
        <f t="shared" si="355"/>
        <v>0</v>
      </c>
      <c r="M571" s="530">
        <v>1121.1200000000001</v>
      </c>
      <c r="N571" s="474">
        <f t="shared" si="356"/>
        <v>0</v>
      </c>
      <c r="O571" s="603">
        <f t="shared" si="357"/>
        <v>0</v>
      </c>
      <c r="P571" s="643"/>
      <c r="Q571" s="556"/>
      <c r="R571" s="637">
        <f t="shared" si="349"/>
        <v>0</v>
      </c>
      <c r="S571" s="649"/>
      <c r="T571" s="530">
        <v>2754.1440000000002</v>
      </c>
      <c r="U571" s="530">
        <f t="shared" si="358"/>
        <v>0</v>
      </c>
      <c r="V571" s="530">
        <v>1121.1200000000001</v>
      </c>
      <c r="W571" s="530">
        <f t="shared" si="359"/>
        <v>0</v>
      </c>
      <c r="X571" s="681">
        <f t="shared" si="360"/>
        <v>0</v>
      </c>
      <c r="Y571" s="649"/>
      <c r="Z571" s="529">
        <v>2754.1440000000002</v>
      </c>
      <c r="AA571" s="529">
        <f t="shared" si="361"/>
        <v>0</v>
      </c>
      <c r="AB571" s="529">
        <v>1121.1200000000001</v>
      </c>
      <c r="AC571" s="529">
        <f t="shared" si="362"/>
        <v>0</v>
      </c>
      <c r="AD571" s="680">
        <f t="shared" si="363"/>
        <v>0</v>
      </c>
      <c r="AE571" s="740">
        <f t="shared" si="350"/>
        <v>1</v>
      </c>
      <c r="AF571" s="777">
        <v>2754.1440000000002</v>
      </c>
      <c r="AG571" s="777">
        <f t="shared" si="364"/>
        <v>2754.1440000000002</v>
      </c>
      <c r="AH571" s="777">
        <v>1121.1200000000001</v>
      </c>
      <c r="AI571" s="777">
        <f>AH571*AE571</f>
        <v>1121.1200000000001</v>
      </c>
      <c r="AJ571" s="778">
        <f t="shared" si="365"/>
        <v>3875.2640000000001</v>
      </c>
    </row>
    <row r="572" spans="1:36" s="403" customFormat="1" ht="24" customHeight="1" x14ac:dyDescent="0.25">
      <c r="A572" s="973" t="s">
        <v>1120</v>
      </c>
      <c r="B572" s="351" t="s">
        <v>592</v>
      </c>
      <c r="C572" s="580" t="s">
        <v>31</v>
      </c>
      <c r="D572" s="596">
        <v>5</v>
      </c>
      <c r="E572" s="474">
        <v>6442.0559999999996</v>
      </c>
      <c r="F572" s="474">
        <f t="shared" si="353"/>
        <v>32210.28</v>
      </c>
      <c r="G572" s="474">
        <v>2333.7600000000002</v>
      </c>
      <c r="H572" s="474">
        <f>G572*D572</f>
        <v>11668.800000000001</v>
      </c>
      <c r="I572" s="603">
        <f t="shared" si="354"/>
        <v>43879.08</v>
      </c>
      <c r="J572" s="618"/>
      <c r="K572" s="530">
        <v>6442.0559999999996</v>
      </c>
      <c r="L572" s="474">
        <f t="shared" si="355"/>
        <v>0</v>
      </c>
      <c r="M572" s="530">
        <v>2333.7600000000002</v>
      </c>
      <c r="N572" s="474">
        <f t="shared" si="356"/>
        <v>0</v>
      </c>
      <c r="O572" s="603">
        <f t="shared" si="357"/>
        <v>0</v>
      </c>
      <c r="P572" s="643"/>
      <c r="Q572" s="556"/>
      <c r="R572" s="637">
        <f t="shared" si="349"/>
        <v>0</v>
      </c>
      <c r="S572" s="649"/>
      <c r="T572" s="530">
        <v>6442.0559999999996</v>
      </c>
      <c r="U572" s="530">
        <f t="shared" si="358"/>
        <v>0</v>
      </c>
      <c r="V572" s="530">
        <v>2333.7600000000002</v>
      </c>
      <c r="W572" s="530">
        <f t="shared" si="359"/>
        <v>0</v>
      </c>
      <c r="X572" s="681">
        <f t="shared" si="360"/>
        <v>0</v>
      </c>
      <c r="Y572" s="649"/>
      <c r="Z572" s="529">
        <v>6442.0559999999996</v>
      </c>
      <c r="AA572" s="529">
        <f t="shared" si="361"/>
        <v>0</v>
      </c>
      <c r="AB572" s="529">
        <v>2333.7600000000002</v>
      </c>
      <c r="AC572" s="529">
        <f t="shared" si="362"/>
        <v>0</v>
      </c>
      <c r="AD572" s="680">
        <f t="shared" si="363"/>
        <v>0</v>
      </c>
      <c r="AE572" s="740">
        <f t="shared" si="350"/>
        <v>5</v>
      </c>
      <c r="AF572" s="777">
        <v>6442.0559999999996</v>
      </c>
      <c r="AG572" s="777">
        <f t="shared" si="364"/>
        <v>32210.28</v>
      </c>
      <c r="AH572" s="777">
        <v>2333.7600000000002</v>
      </c>
      <c r="AI572" s="777">
        <f>AH572*AE572</f>
        <v>11668.800000000001</v>
      </c>
      <c r="AJ572" s="778">
        <f t="shared" si="365"/>
        <v>43879.08</v>
      </c>
    </row>
    <row r="573" spans="1:36" s="403" customFormat="1" ht="24" customHeight="1" x14ac:dyDescent="0.25">
      <c r="A573" s="973" t="s">
        <v>1121</v>
      </c>
      <c r="B573" s="351" t="s">
        <v>593</v>
      </c>
      <c r="C573" s="580" t="s">
        <v>153</v>
      </c>
      <c r="D573" s="596">
        <v>2.4</v>
      </c>
      <c r="E573" s="474">
        <v>671.55840000000001</v>
      </c>
      <c r="F573" s="474">
        <f t="shared" si="353"/>
        <v>1611.7401600000001</v>
      </c>
      <c r="G573" s="474"/>
      <c r="H573" s="474"/>
      <c r="I573" s="603">
        <f t="shared" si="354"/>
        <v>1611.7401600000001</v>
      </c>
      <c r="J573" s="618"/>
      <c r="K573" s="530">
        <v>671.55840000000001</v>
      </c>
      <c r="L573" s="474">
        <f t="shared" si="355"/>
        <v>0</v>
      </c>
      <c r="M573" s="530"/>
      <c r="N573" s="474"/>
      <c r="O573" s="603">
        <f t="shared" si="357"/>
        <v>0</v>
      </c>
      <c r="P573" s="643"/>
      <c r="Q573" s="556"/>
      <c r="R573" s="637">
        <f t="shared" si="349"/>
        <v>0</v>
      </c>
      <c r="S573" s="649"/>
      <c r="T573" s="530">
        <v>671.55840000000001</v>
      </c>
      <c r="U573" s="530">
        <f t="shared" si="358"/>
        <v>0</v>
      </c>
      <c r="V573" s="530"/>
      <c r="W573" s="530"/>
      <c r="X573" s="681">
        <f t="shared" si="360"/>
        <v>0</v>
      </c>
      <c r="Y573" s="649"/>
      <c r="Z573" s="529">
        <v>671.55840000000001</v>
      </c>
      <c r="AA573" s="529">
        <f t="shared" si="361"/>
        <v>0</v>
      </c>
      <c r="AB573" s="529"/>
      <c r="AC573" s="529"/>
      <c r="AD573" s="680">
        <f t="shared" si="363"/>
        <v>0</v>
      </c>
      <c r="AE573" s="740">
        <f t="shared" si="350"/>
        <v>2.4</v>
      </c>
      <c r="AF573" s="777">
        <v>671.55840000000001</v>
      </c>
      <c r="AG573" s="777">
        <f t="shared" si="364"/>
        <v>1611.7401600000001</v>
      </c>
      <c r="AH573" s="777"/>
      <c r="AI573" s="777"/>
      <c r="AJ573" s="778">
        <f t="shared" si="365"/>
        <v>1611.7401600000001</v>
      </c>
    </row>
    <row r="574" spans="1:36" ht="24" customHeight="1" x14ac:dyDescent="0.25">
      <c r="A574" s="973" t="s">
        <v>1122</v>
      </c>
      <c r="B574" s="351" t="s">
        <v>594</v>
      </c>
      <c r="C574" s="580" t="s">
        <v>171</v>
      </c>
      <c r="D574" s="596">
        <v>2.2999999999999998</v>
      </c>
      <c r="E574" s="474">
        <v>17405.925984000001</v>
      </c>
      <c r="F574" s="474">
        <f t="shared" si="353"/>
        <v>40033.629763199999</v>
      </c>
      <c r="G574" s="474">
        <v>6006</v>
      </c>
      <c r="H574" s="474">
        <f>G574*D574</f>
        <v>13813.8</v>
      </c>
      <c r="I574" s="603">
        <f t="shared" si="354"/>
        <v>53847.429763199994</v>
      </c>
      <c r="J574" s="618"/>
      <c r="K574" s="529">
        <v>17405.925984000001</v>
      </c>
      <c r="L574" s="457">
        <f t="shared" si="355"/>
        <v>0</v>
      </c>
      <c r="M574" s="529">
        <v>6006</v>
      </c>
      <c r="N574" s="457">
        <f>M574*J574</f>
        <v>0</v>
      </c>
      <c r="O574" s="625">
        <f t="shared" si="357"/>
        <v>0</v>
      </c>
      <c r="P574" s="642"/>
      <c r="Q574" s="555"/>
      <c r="R574" s="637">
        <f t="shared" si="349"/>
        <v>0</v>
      </c>
      <c r="S574" s="649"/>
      <c r="T574" s="529">
        <v>17405.925984000001</v>
      </c>
      <c r="U574" s="529">
        <f t="shared" si="358"/>
        <v>0</v>
      </c>
      <c r="V574" s="529">
        <v>6006</v>
      </c>
      <c r="W574" s="529">
        <f>V574*S574</f>
        <v>0</v>
      </c>
      <c r="X574" s="680">
        <f t="shared" si="360"/>
        <v>0</v>
      </c>
      <c r="Y574" s="649"/>
      <c r="Z574" s="529">
        <v>17405.925984000001</v>
      </c>
      <c r="AA574" s="529">
        <f t="shared" si="361"/>
        <v>0</v>
      </c>
      <c r="AB574" s="529">
        <v>6006</v>
      </c>
      <c r="AC574" s="529">
        <f>AB574*Y574</f>
        <v>0</v>
      </c>
      <c r="AD574" s="680">
        <f t="shared" si="363"/>
        <v>0</v>
      </c>
      <c r="AE574" s="740">
        <f t="shared" si="350"/>
        <v>2.2999999999999998</v>
      </c>
      <c r="AF574" s="775">
        <v>17405.925984000001</v>
      </c>
      <c r="AG574" s="775">
        <f t="shared" si="364"/>
        <v>40033.629763199999</v>
      </c>
      <c r="AH574" s="775">
        <v>6006</v>
      </c>
      <c r="AI574" s="775">
        <f>AH574*AE574</f>
        <v>13813.8</v>
      </c>
      <c r="AJ574" s="776">
        <f t="shared" si="365"/>
        <v>53847.429763199994</v>
      </c>
    </row>
    <row r="575" spans="1:36" ht="24" customHeight="1" x14ac:dyDescent="0.25">
      <c r="A575" s="973" t="s">
        <v>1123</v>
      </c>
      <c r="B575" s="351" t="s">
        <v>595</v>
      </c>
      <c r="C575" s="580" t="s">
        <v>171</v>
      </c>
      <c r="D575" s="596">
        <v>0.8</v>
      </c>
      <c r="E575" s="474">
        <v>2601.3455999999996</v>
      </c>
      <c r="F575" s="474">
        <f t="shared" si="353"/>
        <v>2081.0764799999997</v>
      </c>
      <c r="G575" s="474">
        <v>2059.2000000000003</v>
      </c>
      <c r="H575" s="474">
        <f>G575*D575</f>
        <v>1647.3600000000004</v>
      </c>
      <c r="I575" s="603">
        <f t="shared" si="354"/>
        <v>3728.4364800000003</v>
      </c>
      <c r="J575" s="618"/>
      <c r="K575" s="529">
        <v>2601.3455999999996</v>
      </c>
      <c r="L575" s="457">
        <f t="shared" si="355"/>
        <v>0</v>
      </c>
      <c r="M575" s="529">
        <v>2059.2000000000003</v>
      </c>
      <c r="N575" s="457">
        <f>M575*J575</f>
        <v>0</v>
      </c>
      <c r="O575" s="625">
        <f t="shared" si="357"/>
        <v>0</v>
      </c>
      <c r="P575" s="642"/>
      <c r="Q575" s="555"/>
      <c r="R575" s="637">
        <f t="shared" si="349"/>
        <v>0</v>
      </c>
      <c r="S575" s="649"/>
      <c r="T575" s="529">
        <v>2601.3455999999996</v>
      </c>
      <c r="U575" s="529">
        <f t="shared" si="358"/>
        <v>0</v>
      </c>
      <c r="V575" s="529">
        <v>2059.2000000000003</v>
      </c>
      <c r="W575" s="529">
        <f>V575*S575</f>
        <v>0</v>
      </c>
      <c r="X575" s="680">
        <f t="shared" si="360"/>
        <v>0</v>
      </c>
      <c r="Y575" s="649"/>
      <c r="Z575" s="529">
        <v>2601.3455999999996</v>
      </c>
      <c r="AA575" s="529">
        <f t="shared" si="361"/>
        <v>0</v>
      </c>
      <c r="AB575" s="529">
        <v>2059.2000000000003</v>
      </c>
      <c r="AC575" s="529">
        <f>AB575*Y575</f>
        <v>0</v>
      </c>
      <c r="AD575" s="680">
        <f t="shared" si="363"/>
        <v>0</v>
      </c>
      <c r="AE575" s="740">
        <f t="shared" si="350"/>
        <v>0.8</v>
      </c>
      <c r="AF575" s="775">
        <v>2601.3455999999996</v>
      </c>
      <c r="AG575" s="775">
        <f t="shared" si="364"/>
        <v>2081.0764799999997</v>
      </c>
      <c r="AH575" s="775">
        <v>2059.2000000000003</v>
      </c>
      <c r="AI575" s="775">
        <f>AH575*AE575</f>
        <v>1647.3600000000004</v>
      </c>
      <c r="AJ575" s="776">
        <f t="shared" si="365"/>
        <v>3728.4364800000003</v>
      </c>
    </row>
    <row r="576" spans="1:36" ht="24" customHeight="1" x14ac:dyDescent="0.25">
      <c r="A576" s="973" t="s">
        <v>1124</v>
      </c>
      <c r="B576" s="351" t="s">
        <v>596</v>
      </c>
      <c r="C576" s="580" t="s">
        <v>171</v>
      </c>
      <c r="D576" s="596">
        <v>3.5</v>
      </c>
      <c r="E576" s="474">
        <v>2682.4607999999998</v>
      </c>
      <c r="F576" s="474">
        <f t="shared" si="353"/>
        <v>9388.612799999999</v>
      </c>
      <c r="G576" s="474">
        <v>2162.1600000000003</v>
      </c>
      <c r="H576" s="474">
        <f>G576*D576</f>
        <v>7567.5600000000013</v>
      </c>
      <c r="I576" s="603">
        <f t="shared" si="354"/>
        <v>16956.1728</v>
      </c>
      <c r="J576" s="618"/>
      <c r="K576" s="529">
        <v>2682.4607999999998</v>
      </c>
      <c r="L576" s="457">
        <f t="shared" si="355"/>
        <v>0</v>
      </c>
      <c r="M576" s="529">
        <v>2162.1600000000003</v>
      </c>
      <c r="N576" s="457">
        <f>M576*J576</f>
        <v>0</v>
      </c>
      <c r="O576" s="625">
        <f t="shared" si="357"/>
        <v>0</v>
      </c>
      <c r="P576" s="642"/>
      <c r="Q576" s="555"/>
      <c r="R576" s="637">
        <f t="shared" si="349"/>
        <v>0</v>
      </c>
      <c r="S576" s="649"/>
      <c r="T576" s="529">
        <v>2682.4607999999998</v>
      </c>
      <c r="U576" s="529">
        <f t="shared" si="358"/>
        <v>0</v>
      </c>
      <c r="V576" s="529">
        <v>2162.1600000000003</v>
      </c>
      <c r="W576" s="529">
        <f>V576*S576</f>
        <v>0</v>
      </c>
      <c r="X576" s="680">
        <f t="shared" si="360"/>
        <v>0</v>
      </c>
      <c r="Y576" s="649"/>
      <c r="Z576" s="529">
        <v>2682.4607999999998</v>
      </c>
      <c r="AA576" s="529">
        <f t="shared" si="361"/>
        <v>0</v>
      </c>
      <c r="AB576" s="529">
        <v>2162.1600000000003</v>
      </c>
      <c r="AC576" s="529">
        <f>AB576*Y576</f>
        <v>0</v>
      </c>
      <c r="AD576" s="680">
        <f t="shared" si="363"/>
        <v>0</v>
      </c>
      <c r="AE576" s="740">
        <f t="shared" si="350"/>
        <v>3.5</v>
      </c>
      <c r="AF576" s="775">
        <v>2682.4607999999998</v>
      </c>
      <c r="AG576" s="775">
        <f t="shared" si="364"/>
        <v>9388.612799999999</v>
      </c>
      <c r="AH576" s="775">
        <v>2162.1600000000003</v>
      </c>
      <c r="AI576" s="775">
        <f>AH576*AE576</f>
        <v>7567.5600000000013</v>
      </c>
      <c r="AJ576" s="776">
        <f t="shared" si="365"/>
        <v>16956.1728</v>
      </c>
    </row>
    <row r="577" spans="1:61" s="403" customFormat="1" ht="24" customHeight="1" x14ac:dyDescent="0.25">
      <c r="A577" s="973" t="s">
        <v>1125</v>
      </c>
      <c r="B577" s="351" t="s">
        <v>597</v>
      </c>
      <c r="C577" s="580" t="s">
        <v>153</v>
      </c>
      <c r="D577" s="596">
        <v>25.3</v>
      </c>
      <c r="E577" s="474">
        <v>297.108</v>
      </c>
      <c r="F577" s="474">
        <f t="shared" si="353"/>
        <v>7516.8324000000002</v>
      </c>
      <c r="G577" s="474"/>
      <c r="H577" s="474"/>
      <c r="I577" s="603">
        <f t="shared" si="354"/>
        <v>7516.8324000000002</v>
      </c>
      <c r="J577" s="618"/>
      <c r="K577" s="530">
        <v>297.108</v>
      </c>
      <c r="L577" s="474">
        <f t="shared" si="355"/>
        <v>0</v>
      </c>
      <c r="M577" s="530"/>
      <c r="N577" s="474"/>
      <c r="O577" s="603">
        <f t="shared" si="357"/>
        <v>0</v>
      </c>
      <c r="P577" s="643"/>
      <c r="Q577" s="556"/>
      <c r="R577" s="637">
        <f t="shared" si="349"/>
        <v>0</v>
      </c>
      <c r="S577" s="649"/>
      <c r="T577" s="530">
        <v>297.108</v>
      </c>
      <c r="U577" s="530">
        <f t="shared" si="358"/>
        <v>0</v>
      </c>
      <c r="V577" s="530"/>
      <c r="W577" s="530"/>
      <c r="X577" s="681">
        <f t="shared" si="360"/>
        <v>0</v>
      </c>
      <c r="Y577" s="649"/>
      <c r="Z577" s="529">
        <v>297.108</v>
      </c>
      <c r="AA577" s="529">
        <f t="shared" si="361"/>
        <v>0</v>
      </c>
      <c r="AB577" s="529"/>
      <c r="AC577" s="529"/>
      <c r="AD577" s="680">
        <f t="shared" si="363"/>
        <v>0</v>
      </c>
      <c r="AE577" s="740">
        <f t="shared" si="350"/>
        <v>25.3</v>
      </c>
      <c r="AF577" s="777">
        <v>297.108</v>
      </c>
      <c r="AG577" s="777">
        <f t="shared" si="364"/>
        <v>7516.8324000000002</v>
      </c>
      <c r="AH577" s="777"/>
      <c r="AI577" s="777"/>
      <c r="AJ577" s="778">
        <f t="shared" si="365"/>
        <v>7516.8324000000002</v>
      </c>
    </row>
    <row r="578" spans="1:61" s="403" customFormat="1" ht="24" customHeight="1" x14ac:dyDescent="0.25">
      <c r="A578" s="973" t="s">
        <v>1126</v>
      </c>
      <c r="B578" s="351" t="s">
        <v>598</v>
      </c>
      <c r="C578" s="580" t="s">
        <v>153</v>
      </c>
      <c r="D578" s="596">
        <v>50.6</v>
      </c>
      <c r="E578" s="474">
        <v>594.21600000000001</v>
      </c>
      <c r="F578" s="474">
        <f t="shared" si="353"/>
        <v>30067.329600000001</v>
      </c>
      <c r="G578" s="474"/>
      <c r="H578" s="474"/>
      <c r="I578" s="603">
        <f t="shared" si="354"/>
        <v>30067.329600000001</v>
      </c>
      <c r="J578" s="618"/>
      <c r="K578" s="530">
        <v>594.21600000000001</v>
      </c>
      <c r="L578" s="474">
        <f t="shared" si="355"/>
        <v>0</v>
      </c>
      <c r="M578" s="530"/>
      <c r="N578" s="474"/>
      <c r="O578" s="603">
        <f t="shared" si="357"/>
        <v>0</v>
      </c>
      <c r="P578" s="643"/>
      <c r="Q578" s="556"/>
      <c r="R578" s="637">
        <f t="shared" si="349"/>
        <v>0</v>
      </c>
      <c r="S578" s="649"/>
      <c r="T578" s="530">
        <v>594.21600000000001</v>
      </c>
      <c r="U578" s="530">
        <f t="shared" si="358"/>
        <v>0</v>
      </c>
      <c r="V578" s="530"/>
      <c r="W578" s="530"/>
      <c r="X578" s="681">
        <f t="shared" si="360"/>
        <v>0</v>
      </c>
      <c r="Y578" s="649"/>
      <c r="Z578" s="529">
        <v>594.21600000000001</v>
      </c>
      <c r="AA578" s="529">
        <f t="shared" si="361"/>
        <v>0</v>
      </c>
      <c r="AB578" s="529"/>
      <c r="AC578" s="529"/>
      <c r="AD578" s="680">
        <f t="shared" si="363"/>
        <v>0</v>
      </c>
      <c r="AE578" s="740">
        <f t="shared" si="350"/>
        <v>50.6</v>
      </c>
      <c r="AF578" s="777">
        <v>594.21600000000001</v>
      </c>
      <c r="AG578" s="777">
        <f t="shared" si="364"/>
        <v>30067.329600000001</v>
      </c>
      <c r="AH578" s="777"/>
      <c r="AI578" s="777"/>
      <c r="AJ578" s="778">
        <f t="shared" si="365"/>
        <v>30067.329600000001</v>
      </c>
    </row>
    <row r="579" spans="1:61" s="403" customFormat="1" ht="24" customHeight="1" x14ac:dyDescent="0.25">
      <c r="A579" s="972" t="s">
        <v>1127</v>
      </c>
      <c r="B579" s="407" t="s">
        <v>599</v>
      </c>
      <c r="C579" s="579" t="s">
        <v>153</v>
      </c>
      <c r="D579" s="600">
        <v>120</v>
      </c>
      <c r="E579" s="474">
        <v>2716.4160000000002</v>
      </c>
      <c r="F579" s="474">
        <f t="shared" si="353"/>
        <v>325969.92000000004</v>
      </c>
      <c r="G579" s="474"/>
      <c r="H579" s="474"/>
      <c r="I579" s="603">
        <f t="shared" si="354"/>
        <v>325969.92000000004</v>
      </c>
      <c r="J579" s="623"/>
      <c r="K579" s="530">
        <v>2716.4160000000002</v>
      </c>
      <c r="L579" s="474">
        <f t="shared" si="355"/>
        <v>0</v>
      </c>
      <c r="M579" s="530"/>
      <c r="N579" s="474"/>
      <c r="O579" s="603">
        <f t="shared" si="357"/>
        <v>0</v>
      </c>
      <c r="P579" s="643"/>
      <c r="Q579" s="556"/>
      <c r="R579" s="637">
        <f t="shared" si="349"/>
        <v>0</v>
      </c>
      <c r="S579" s="651"/>
      <c r="T579" s="530">
        <v>2716.4160000000002</v>
      </c>
      <c r="U579" s="530">
        <f t="shared" si="358"/>
        <v>0</v>
      </c>
      <c r="V579" s="530"/>
      <c r="W579" s="530"/>
      <c r="X579" s="681">
        <f t="shared" si="360"/>
        <v>0</v>
      </c>
      <c r="Y579" s="651"/>
      <c r="Z579" s="529">
        <v>2716.4160000000002</v>
      </c>
      <c r="AA579" s="529">
        <f t="shared" si="361"/>
        <v>0</v>
      </c>
      <c r="AB579" s="529"/>
      <c r="AC579" s="529"/>
      <c r="AD579" s="680">
        <f t="shared" si="363"/>
        <v>0</v>
      </c>
      <c r="AE579" s="740">
        <f t="shared" si="350"/>
        <v>120</v>
      </c>
      <c r="AF579" s="777">
        <v>2716.4160000000002</v>
      </c>
      <c r="AG579" s="777">
        <f t="shared" si="364"/>
        <v>325969.92000000004</v>
      </c>
      <c r="AH579" s="777"/>
      <c r="AI579" s="777"/>
      <c r="AJ579" s="778">
        <f t="shared" si="365"/>
        <v>325969.92000000004</v>
      </c>
    </row>
    <row r="580" spans="1:61" s="403" customFormat="1" ht="24" customHeight="1" thickBot="1" x14ac:dyDescent="0.3">
      <c r="A580" s="974" t="s">
        <v>1128</v>
      </c>
      <c r="B580" s="374" t="s">
        <v>600</v>
      </c>
      <c r="C580" s="581" t="s">
        <v>32</v>
      </c>
      <c r="D580" s="604">
        <v>2</v>
      </c>
      <c r="E580" s="475">
        <v>2273.1120000000001</v>
      </c>
      <c r="F580" s="476">
        <f t="shared" si="353"/>
        <v>4546.2240000000002</v>
      </c>
      <c r="G580" s="476"/>
      <c r="H580" s="476"/>
      <c r="I580" s="605">
        <f t="shared" si="354"/>
        <v>4546.2240000000002</v>
      </c>
      <c r="J580" s="626"/>
      <c r="K580" s="531">
        <v>2273.1120000000001</v>
      </c>
      <c r="L580" s="476">
        <f t="shared" si="355"/>
        <v>0</v>
      </c>
      <c r="M580" s="532"/>
      <c r="N580" s="476"/>
      <c r="O580" s="605">
        <f t="shared" si="357"/>
        <v>0</v>
      </c>
      <c r="P580" s="643"/>
      <c r="Q580" s="556"/>
      <c r="R580" s="637">
        <f t="shared" si="349"/>
        <v>0</v>
      </c>
      <c r="S580" s="652"/>
      <c r="T580" s="531">
        <v>2273.1120000000001</v>
      </c>
      <c r="U580" s="532">
        <f t="shared" si="358"/>
        <v>0</v>
      </c>
      <c r="V580" s="532"/>
      <c r="W580" s="532"/>
      <c r="X580" s="682">
        <f t="shared" si="360"/>
        <v>0</v>
      </c>
      <c r="Y580" s="652"/>
      <c r="Z580" s="939">
        <v>2273.1120000000001</v>
      </c>
      <c r="AA580" s="940">
        <f t="shared" si="361"/>
        <v>0</v>
      </c>
      <c r="AB580" s="940"/>
      <c r="AC580" s="940"/>
      <c r="AD580" s="941">
        <f t="shared" si="363"/>
        <v>0</v>
      </c>
      <c r="AE580" s="766">
        <f>D580-S580-Y580</f>
        <v>2</v>
      </c>
      <c r="AF580" s="779">
        <v>2273.1120000000001</v>
      </c>
      <c r="AG580" s="780">
        <f t="shared" si="364"/>
        <v>4546.2240000000002</v>
      </c>
      <c r="AH580" s="780"/>
      <c r="AI580" s="780"/>
      <c r="AJ580" s="781">
        <f t="shared" si="365"/>
        <v>4546.2240000000002</v>
      </c>
    </row>
    <row r="581" spans="1:61" ht="17.45" customHeight="1" thickTop="1" x14ac:dyDescent="0.25">
      <c r="A581" s="975"/>
      <c r="B581" s="540"/>
      <c r="C581" s="582"/>
      <c r="D581" s="720"/>
      <c r="E581" s="464" t="s">
        <v>49</v>
      </c>
      <c r="F581" s="464">
        <f>F32+F73+F93+F98+F150+F166+F188+F247+F262+F265+F273+F280+F293+F362+F379+F414+F427+F466+F485+F490+F495+F508+F566</f>
        <v>218086487.08115825</v>
      </c>
      <c r="G581" s="464"/>
      <c r="H581" s="464">
        <f>H32+H73+H93+H98+H150+H166+H188+H247+H262+H265+H273+H280+H293+H362+H379+H414+H427+H466+H485+H490+H495+H508+H566</f>
        <v>295074337.56827503</v>
      </c>
      <c r="I581" s="588">
        <f>(I32+I73+I93+I98+I150+I166+I188+I247+I262+I265+I273+I280+I293+I362+I379+I414+I427+I466+I485+I490+I495+I508+I566)-0.01</f>
        <v>513899999.99943328</v>
      </c>
      <c r="J581" s="627" t="s">
        <v>35</v>
      </c>
      <c r="K581" s="533"/>
      <c r="L581" s="480">
        <f>ROUND((L566+L508+L495+L490+L485+L466+L427+L414+L379+L362+L293+L280+L273+L265+L262+L247+L188+L166+L150+L98+L93+L73+L32),0)</f>
        <v>70807440</v>
      </c>
      <c r="M581" s="533"/>
      <c r="N581" s="480">
        <f>ROUND((N566+N508+N495+N490+N485+N466+N427+N414+N379+N362+N293+N280+N273+N265+N262+N247+N188+N166+N150+N98+N93+N73+N32),0)</f>
        <v>91238140</v>
      </c>
      <c r="O581" s="628">
        <f>ROUND((O566+O508+O495+O490+O485+O466+O427+O414+O379+O362+O293+O280+O273+O265+O262+O247+O188+O166+O150+O98+O93+O73+O32),0)</f>
        <v>162045579</v>
      </c>
      <c r="P581" s="640"/>
      <c r="Q581" s="533"/>
      <c r="R581" s="637"/>
      <c r="S581" s="653" t="s">
        <v>35</v>
      </c>
      <c r="T581" s="533"/>
      <c r="U581" s="533">
        <f>ROUND((U566+U508+U495+U490+U485+U466+U427+U414+U379+U362+U293+U280+U273+U265+U262+U247+U188+U166+U150+U98+U93+U73+U32),2)</f>
        <v>70799137.620000005</v>
      </c>
      <c r="V581" s="533"/>
      <c r="W581" s="533">
        <f>ROUND((W566+W508+W495+W490+W485+W466+W427+W414+W379+W362+W293+W280+W273+W265+W262+W247+W188+W166+W150+W98+W93+W73+W32),2)</f>
        <v>91232709.709999993</v>
      </c>
      <c r="X581" s="683">
        <f>ROUND((X566+X508+X495+X490+X485+X466+X427+X414+X379+X362+X293+X280+X273+X265+X262+X247+X188+X166+X150+X98+X93+X73+X32),2)</f>
        <v>162031847.33000001</v>
      </c>
      <c r="Y581" s="653" t="s">
        <v>35</v>
      </c>
      <c r="Z581" s="533">
        <f>Z32+Z73+Z93+Z98+Z150+Z166+Z188+Z247+Z262+Z265+Z273+Z280+Z293+Z362+Z379+Z414+Z427+Z466+Z485+Z490+Z495+Z508+Z566</f>
        <v>0</v>
      </c>
      <c r="AA581" s="533">
        <f>(AA32+AA73+AA93+AA98+AA150+AA166+AA188+AA247+AA262+AA265+AA273+AA280+AA293+AA362+AA379+AA414+AA427+AA466+AA485+AA490+AA495+AA508+AA566)</f>
        <v>16338243.599999998</v>
      </c>
      <c r="AB581" s="533">
        <f>AB32+AB73+AB93+AB98+AB150+AB166+AB188+AB247+AB262+AB265+AB273+AB280+AB293+AB362+AB379+AB414+AB427+AB466+AB485+AB490+AB495+AB508+AB566</f>
        <v>0</v>
      </c>
      <c r="AC581" s="533">
        <f>(AC32+AC73+AC93+AC98+AC150+AC166+AC188+AC247+AC262+AC265+AC273+AC280+AC293+AC362+AC379+AC414+AC427+AC466+AC485+AC490+AC495+AC508+AC566)</f>
        <v>22387411.900000002</v>
      </c>
      <c r="AD581" s="683">
        <f>(AD32+AD73+AD93+AD98+AD150+AD166+AD188+AD247+AD262+AD265+AD273+AD280+AD293+AD362+AD379+AD414+AD427+AD466+AD485+AD490+AD495+AD508+AD566)</f>
        <v>38725655.5</v>
      </c>
      <c r="AE581" s="782" t="s">
        <v>35</v>
      </c>
      <c r="AF581" s="769"/>
      <c r="AG581" s="769">
        <f>AG32+AG73+AG93+AG98+AG150+AG166+AG188+AG247+AG262+AG265+AG273+AG280+AG293+AG362+AG379+AG414+AG427+AG466+AG485+AG490+AG495+AG508+AG566</f>
        <v>130948462.2594661</v>
      </c>
      <c r="AH581" s="769"/>
      <c r="AI581" s="769">
        <f>AI32+AI73+AI93+AI98+AI150+AI166+AI188+AI247+AI262+AI265+AI273+AI280+AI293+AI362+AI379+AI414+AI427+AI466+AI485+AI490+AI495+AI508+AI566</f>
        <v>181453746.38202861</v>
      </c>
      <c r="AJ581" s="770">
        <f>(AJ32+AJ73+AJ93+AJ98+AJ150+AJ166+AJ188+AJ247+AJ262+AJ265+AJ273+AJ280+AJ293+AJ362+AJ379+AJ414+AJ427+AJ466+AJ485+AJ490+AJ495+AJ508+AJ566)-0.01</f>
        <v>313141383.99149472</v>
      </c>
      <c r="AL581" s="838"/>
    </row>
    <row r="582" spans="1:61" ht="17.25" customHeight="1" thickBot="1" x14ac:dyDescent="0.3">
      <c r="A582" s="976"/>
      <c r="B582" s="977"/>
      <c r="C582" s="978"/>
      <c r="D582" s="721"/>
      <c r="E582" s="722" t="s">
        <v>601</v>
      </c>
      <c r="F582" s="722">
        <f>ROUND((F581/1.2*0.2),0)</f>
        <v>36347748</v>
      </c>
      <c r="G582" s="722"/>
      <c r="H582" s="722">
        <f>ROUND((H581/1.2*0.2),0)</f>
        <v>49179056</v>
      </c>
      <c r="I582" s="723">
        <f>ROUND((I581/1.2*0.2),0)</f>
        <v>85650000</v>
      </c>
      <c r="J582" s="629" t="s">
        <v>601</v>
      </c>
      <c r="K582" s="630"/>
      <c r="L582" s="631">
        <f>ROUND((L581/1.2*0.2),0)</f>
        <v>11801240</v>
      </c>
      <c r="M582" s="630"/>
      <c r="N582" s="631">
        <f>ROUND((N581/1.2*0.2),0)</f>
        <v>15206357</v>
      </c>
      <c r="O582" s="632">
        <f>ROUND((O581/1.2*0.2),0)</f>
        <v>27007597</v>
      </c>
      <c r="P582" s="644"/>
      <c r="Q582" s="645"/>
      <c r="R582" s="646"/>
      <c r="S582" s="654" t="s">
        <v>601</v>
      </c>
      <c r="T582" s="630"/>
      <c r="U582" s="630">
        <f>ROUND((U581/1.2*0.2),2)</f>
        <v>11799856.27</v>
      </c>
      <c r="V582" s="630"/>
      <c r="W582" s="630">
        <f>ROUND((W581/1.2*0.2),2)</f>
        <v>15205451.619999999</v>
      </c>
      <c r="X582" s="684">
        <f>ROUND((X581/1.2*0.2),2)</f>
        <v>27005307.890000001</v>
      </c>
      <c r="Y582" s="654" t="s">
        <v>601</v>
      </c>
      <c r="Z582" s="630">
        <f>ROUND((Z581/1.2*0.2),0)</f>
        <v>0</v>
      </c>
      <c r="AA582" s="630">
        <f>ROUND((AA581/1.2*0.2),2)</f>
        <v>2723040.6</v>
      </c>
      <c r="AB582" s="630">
        <f>ROUND((AB581/1.2*0.2),0)</f>
        <v>0</v>
      </c>
      <c r="AC582" s="630">
        <f>ROUND((AC581/1.2*0.2),2)</f>
        <v>3731235.32</v>
      </c>
      <c r="AD582" s="684">
        <f>ROUND((AD581/1.2*0.2),2)</f>
        <v>6454275.9199999999</v>
      </c>
      <c r="AE582" s="783" t="s">
        <v>601</v>
      </c>
      <c r="AF582" s="784"/>
      <c r="AG582" s="784">
        <f>ROUND((AG581/1.2*0.2),2)</f>
        <v>21824743.710000001</v>
      </c>
      <c r="AH582" s="784"/>
      <c r="AI582" s="784">
        <f>ROUND((AI581/1.2*0.2),2)</f>
        <v>30242291.059999999</v>
      </c>
      <c r="AJ582" s="785">
        <f>ROUND((AJ581/1.2*0.2),2)</f>
        <v>52190230.670000002</v>
      </c>
      <c r="AL582" s="838"/>
      <c r="AM582" s="838"/>
    </row>
    <row r="583" spans="1:61" ht="17.45" customHeight="1" x14ac:dyDescent="0.25"/>
    <row r="584" spans="1:61" ht="17.45" customHeight="1" x14ac:dyDescent="0.25"/>
    <row r="585" spans="1:61" s="303" customFormat="1" ht="12" x14ac:dyDescent="0.2">
      <c r="A585" s="401" t="s">
        <v>38</v>
      </c>
      <c r="B585" s="541" t="s">
        <v>44</v>
      </c>
      <c r="C585" s="1481"/>
      <c r="D585" s="1481"/>
      <c r="E585" s="1481"/>
      <c r="F585" s="1481"/>
      <c r="G585" s="1481"/>
      <c r="H585" s="1481"/>
      <c r="O585" s="459"/>
      <c r="P585" s="557"/>
      <c r="Q585" s="557"/>
      <c r="R585" s="558"/>
      <c r="S585" s="1482" t="s">
        <v>45</v>
      </c>
      <c r="T585" s="1482"/>
      <c r="U585" s="1482"/>
      <c r="V585" s="1482"/>
      <c r="W585" s="1482"/>
      <c r="X585" s="1482"/>
      <c r="Y585" s="1483" t="s">
        <v>45</v>
      </c>
      <c r="Z585" s="1483"/>
      <c r="AA585" s="1483"/>
      <c r="AB585" s="1483"/>
      <c r="AC585" s="1483"/>
      <c r="AD585" s="1483"/>
      <c r="AE585" s="1484" t="s">
        <v>45</v>
      </c>
      <c r="AF585" s="1484"/>
      <c r="AG585" s="1484"/>
      <c r="AH585" s="1484"/>
      <c r="AI585" s="1484"/>
      <c r="AJ585" s="1484"/>
      <c r="AK585" s="558"/>
      <c r="AL585" s="302"/>
      <c r="AM585" s="302"/>
      <c r="AN585" s="302"/>
      <c r="AO585" s="302"/>
      <c r="AP585" s="302"/>
      <c r="AQ585" s="302"/>
      <c r="AR585" s="302"/>
      <c r="AS585" s="302"/>
      <c r="AT585" s="302"/>
      <c r="AU585" s="302"/>
      <c r="AV585" s="302"/>
      <c r="AW585" s="302"/>
      <c r="AX585" s="302"/>
      <c r="AY585" s="302"/>
      <c r="AZ585" s="302"/>
      <c r="BA585" s="302"/>
      <c r="BB585" s="302"/>
      <c r="BC585" s="302"/>
      <c r="BD585" s="302"/>
      <c r="BE585" s="302"/>
      <c r="BF585" s="302" t="s">
        <v>5</v>
      </c>
      <c r="BG585" s="302" t="s">
        <v>39</v>
      </c>
      <c r="BH585" s="302"/>
      <c r="BI585" s="302"/>
    </row>
    <row r="586" spans="1:61" s="304" customFormat="1" ht="54" customHeight="1" x14ac:dyDescent="0.25">
      <c r="A586" s="401"/>
      <c r="B586" s="1476" t="s">
        <v>40</v>
      </c>
      <c r="C586" s="1476"/>
      <c r="D586" s="1476"/>
      <c r="E586" s="1476"/>
      <c r="F586" s="1476"/>
      <c r="G586" s="1476"/>
      <c r="H586" s="1476"/>
      <c r="I586" s="1476"/>
      <c r="J586" s="1476"/>
      <c r="K586" s="1476"/>
      <c r="L586" s="1476"/>
      <c r="M586" s="1476"/>
      <c r="N586" s="1476"/>
      <c r="P586" s="559"/>
      <c r="Q586" s="559"/>
      <c r="R586" s="560"/>
      <c r="S586" s="516"/>
      <c r="T586" s="516"/>
      <c r="U586" s="516"/>
      <c r="V586" s="516"/>
      <c r="W586" s="516"/>
      <c r="X586" s="516"/>
      <c r="Y586" s="931"/>
      <c r="Z586" s="931"/>
      <c r="AA586" s="931"/>
      <c r="AB586" s="931"/>
      <c r="AC586" s="931">
        <f>I581-X581-AD581</f>
        <v>313142497.16943324</v>
      </c>
      <c r="AD586" s="931"/>
      <c r="AE586" s="786"/>
      <c r="AF586" s="786"/>
      <c r="AG586" s="786"/>
      <c r="AH586" s="786"/>
      <c r="AI586" s="786"/>
      <c r="AJ586" s="786"/>
      <c r="AK586" s="560"/>
      <c r="AL586" s="305"/>
      <c r="AM586" s="305"/>
      <c r="AN586" s="305"/>
      <c r="AO586" s="305"/>
      <c r="AP586" s="305"/>
      <c r="AQ586" s="305"/>
      <c r="AR586" s="305"/>
      <c r="AS586" s="305"/>
      <c r="AT586" s="305"/>
      <c r="AU586" s="305"/>
      <c r="AV586" s="305"/>
      <c r="AW586" s="305"/>
      <c r="AX586" s="305"/>
      <c r="AY586" s="305"/>
      <c r="AZ586" s="305"/>
      <c r="BA586" s="305"/>
      <c r="BB586" s="305"/>
      <c r="BC586" s="305"/>
      <c r="BD586" s="305"/>
      <c r="BE586" s="305"/>
      <c r="BF586" s="305"/>
      <c r="BG586" s="305"/>
      <c r="BH586" s="305"/>
      <c r="BI586" s="305"/>
    </row>
    <row r="587" spans="1:61" s="303" customFormat="1" ht="12" x14ac:dyDescent="0.2">
      <c r="A587" s="401" t="s">
        <v>41</v>
      </c>
      <c r="B587" s="541" t="s">
        <v>46</v>
      </c>
      <c r="C587" s="1481"/>
      <c r="D587" s="1481"/>
      <c r="E587" s="1481"/>
      <c r="F587" s="1481"/>
      <c r="G587" s="1481"/>
      <c r="H587" s="1481"/>
      <c r="O587" s="459"/>
      <c r="P587" s="557"/>
      <c r="Q587" s="557"/>
      <c r="R587" s="558"/>
      <c r="S587" s="1482" t="s">
        <v>47</v>
      </c>
      <c r="T587" s="1482"/>
      <c r="U587" s="1482"/>
      <c r="V587" s="1482"/>
      <c r="W587" s="1482"/>
      <c r="X587" s="1482"/>
      <c r="Y587" s="1483" t="s">
        <v>47</v>
      </c>
      <c r="Z587" s="1483"/>
      <c r="AA587" s="1483"/>
      <c r="AB587" s="1483"/>
      <c r="AC587" s="1483"/>
      <c r="AD587" s="1483"/>
      <c r="AE587" s="1484" t="s">
        <v>47</v>
      </c>
      <c r="AF587" s="1484"/>
      <c r="AG587" s="1484"/>
      <c r="AH587" s="1484"/>
      <c r="AI587" s="1484"/>
      <c r="AJ587" s="1484"/>
      <c r="AK587" s="558"/>
      <c r="AL587" s="302"/>
      <c r="AM587" s="302"/>
      <c r="AN587" s="302"/>
      <c r="AO587" s="302"/>
      <c r="AP587" s="302"/>
      <c r="AQ587" s="302"/>
      <c r="AR587" s="302"/>
      <c r="AS587" s="302"/>
      <c r="AT587" s="302"/>
      <c r="AU587" s="302"/>
      <c r="AV587" s="302"/>
      <c r="AW587" s="302"/>
      <c r="AX587" s="302"/>
      <c r="AY587" s="302"/>
      <c r="AZ587" s="302"/>
      <c r="BA587" s="302"/>
      <c r="BB587" s="302"/>
      <c r="BC587" s="302"/>
      <c r="BD587" s="302"/>
      <c r="BE587" s="302"/>
      <c r="BF587" s="302"/>
      <c r="BG587" s="302"/>
      <c r="BH587" s="302" t="s">
        <v>5</v>
      </c>
      <c r="BI587" s="302" t="s">
        <v>39</v>
      </c>
    </row>
    <row r="588" spans="1:61" s="304" customFormat="1" ht="18.75" customHeight="1" x14ac:dyDescent="0.25">
      <c r="A588" s="401"/>
      <c r="B588" s="1476" t="s">
        <v>40</v>
      </c>
      <c r="C588" s="1476"/>
      <c r="D588" s="1476"/>
      <c r="E588" s="1476"/>
      <c r="F588" s="1476"/>
      <c r="G588" s="1476"/>
      <c r="H588" s="1476"/>
      <c r="I588" s="1476"/>
      <c r="J588" s="1476"/>
      <c r="K588" s="1476"/>
      <c r="L588" s="1476"/>
      <c r="M588" s="1476"/>
      <c r="N588" s="1476"/>
      <c r="O588" s="306"/>
      <c r="P588" s="559"/>
      <c r="Q588" s="559"/>
      <c r="R588" s="560"/>
      <c r="S588" s="516"/>
      <c r="T588" s="516"/>
      <c r="U588" s="516"/>
      <c r="V588" s="516"/>
      <c r="W588" s="516"/>
      <c r="X588" s="516"/>
      <c r="Y588" s="931"/>
      <c r="Z588" s="931"/>
      <c r="AA588" s="931"/>
      <c r="AB588" s="931"/>
      <c r="AC588" s="931"/>
      <c r="AD588" s="931"/>
      <c r="AE588" s="786"/>
      <c r="AF588" s="786"/>
      <c r="AG588" s="786"/>
      <c r="AH588" s="786"/>
      <c r="AI588" s="786"/>
      <c r="AJ588" s="786"/>
      <c r="AK588" s="560"/>
      <c r="AL588" s="305"/>
      <c r="AM588" s="305"/>
      <c r="AN588" s="305"/>
      <c r="AO588" s="305"/>
      <c r="AP588" s="305"/>
      <c r="AQ588" s="305"/>
      <c r="AR588" s="305"/>
      <c r="AS588" s="305"/>
      <c r="AT588" s="305"/>
      <c r="AU588" s="305"/>
      <c r="AV588" s="305"/>
      <c r="AW588" s="305"/>
      <c r="AX588" s="305"/>
      <c r="AY588" s="305"/>
      <c r="AZ588" s="305"/>
      <c r="BA588" s="305"/>
      <c r="BB588" s="305"/>
      <c r="BC588" s="305"/>
      <c r="BD588" s="305"/>
      <c r="BE588" s="305"/>
      <c r="BF588" s="305"/>
      <c r="BG588" s="305"/>
      <c r="BH588" s="305"/>
      <c r="BI588" s="305"/>
    </row>
    <row r="589" spans="1:61" customFormat="1" x14ac:dyDescent="0.25">
      <c r="A589" s="451"/>
      <c r="B589" s="539"/>
      <c r="C589" s="428"/>
      <c r="D589" s="412"/>
      <c r="E589" s="412"/>
      <c r="F589" s="412"/>
      <c r="G589" s="412"/>
      <c r="H589" s="412"/>
      <c r="I589" s="412"/>
      <c r="J589" s="428"/>
      <c r="K589" s="544"/>
      <c r="L589" s="428"/>
      <c r="M589" s="544"/>
      <c r="N589" s="428"/>
      <c r="O589" s="425"/>
      <c r="P589" s="545"/>
      <c r="Q589" s="545"/>
      <c r="R589" s="561"/>
      <c r="S589" s="517"/>
      <c r="T589" s="517"/>
      <c r="U589" s="517"/>
      <c r="V589" s="517"/>
      <c r="W589" s="517"/>
      <c r="X589" s="517"/>
      <c r="Y589" s="943"/>
      <c r="Z589" s="943"/>
      <c r="AA589" s="943"/>
      <c r="AB589" s="943"/>
      <c r="AC589" s="943"/>
      <c r="AD589" s="943"/>
      <c r="AE589" s="787"/>
      <c r="AF589" s="787"/>
      <c r="AG589" s="787"/>
      <c r="AH589" s="787"/>
      <c r="AI589" s="787"/>
      <c r="AJ589" s="787"/>
      <c r="AK589" s="561"/>
    </row>
    <row r="590" spans="1:61" x14ac:dyDescent="0.25">
      <c r="B590" s="452"/>
    </row>
  </sheetData>
  <mergeCells count="79">
    <mergeCell ref="V2:X2"/>
    <mergeCell ref="AB2:AD2"/>
    <mergeCell ref="V3:X3"/>
    <mergeCell ref="AB3:AD3"/>
    <mergeCell ref="V4:X4"/>
    <mergeCell ref="AB4:AD4"/>
    <mergeCell ref="V5:X5"/>
    <mergeCell ref="AB5:AD5"/>
    <mergeCell ref="V6:X6"/>
    <mergeCell ref="AB6:AD6"/>
    <mergeCell ref="V7:X7"/>
    <mergeCell ref="AB7:AD7"/>
    <mergeCell ref="V8:X8"/>
    <mergeCell ref="AB8:AD8"/>
    <mergeCell ref="V9:X9"/>
    <mergeCell ref="AB9:AD9"/>
    <mergeCell ref="V10:X10"/>
    <mergeCell ref="AB10:AD10"/>
    <mergeCell ref="V11:X11"/>
    <mergeCell ref="AB11:AD11"/>
    <mergeCell ref="V12:X12"/>
    <mergeCell ref="AB12:AD12"/>
    <mergeCell ref="V13:X13"/>
    <mergeCell ref="AB13:AD13"/>
    <mergeCell ref="V14:X14"/>
    <mergeCell ref="AB14:AD14"/>
    <mergeCell ref="V15:X15"/>
    <mergeCell ref="AB15:AD15"/>
    <mergeCell ref="V16:X16"/>
    <mergeCell ref="AB16:AD16"/>
    <mergeCell ref="AC21:AD21"/>
    <mergeCell ref="V17:X17"/>
    <mergeCell ref="AB17:AD17"/>
    <mergeCell ref="V18:X18"/>
    <mergeCell ref="AB18:AD18"/>
    <mergeCell ref="V19:X19"/>
    <mergeCell ref="AB19:AD19"/>
    <mergeCell ref="U21:U22"/>
    <mergeCell ref="V21:V22"/>
    <mergeCell ref="W21:X21"/>
    <mergeCell ref="AA21:AA22"/>
    <mergeCell ref="AB21:AB22"/>
    <mergeCell ref="AE27:AJ27"/>
    <mergeCell ref="S28:X28"/>
    <mergeCell ref="A29:A30"/>
    <mergeCell ref="B29:B30"/>
    <mergeCell ref="C29:C30"/>
    <mergeCell ref="D29:D30"/>
    <mergeCell ref="E29:F29"/>
    <mergeCell ref="Y28:AD28"/>
    <mergeCell ref="AJ29:AJ30"/>
    <mergeCell ref="B586:N586"/>
    <mergeCell ref="Z29:AA29"/>
    <mergeCell ref="AB29:AC29"/>
    <mergeCell ref="AD29:AD30"/>
    <mergeCell ref="AE29:AE30"/>
    <mergeCell ref="P29:R29"/>
    <mergeCell ref="S29:S30"/>
    <mergeCell ref="T29:U29"/>
    <mergeCell ref="V29:W29"/>
    <mergeCell ref="X29:X30"/>
    <mergeCell ref="Y29:Y30"/>
    <mergeCell ref="G29:H29"/>
    <mergeCell ref="I29:I30"/>
    <mergeCell ref="J29:J30"/>
    <mergeCell ref="K29:L29"/>
    <mergeCell ref="M29:N29"/>
    <mergeCell ref="C585:H585"/>
    <mergeCell ref="S585:X585"/>
    <mergeCell ref="Y585:AD585"/>
    <mergeCell ref="AE585:AJ585"/>
    <mergeCell ref="AF29:AG29"/>
    <mergeCell ref="AH29:AI29"/>
    <mergeCell ref="O29:O30"/>
    <mergeCell ref="C587:H587"/>
    <mergeCell ref="S587:X587"/>
    <mergeCell ref="Y587:AD587"/>
    <mergeCell ref="AE587:AJ587"/>
    <mergeCell ref="B588:N588"/>
  </mergeCells>
  <conditionalFormatting sqref="B46">
    <cfRule type="duplicateValues" dxfId="23" priority="13" stopIfTrue="1"/>
  </conditionalFormatting>
  <conditionalFormatting sqref="B47">
    <cfRule type="duplicateValues" dxfId="22" priority="12" stopIfTrue="1"/>
  </conditionalFormatting>
  <conditionalFormatting sqref="B48">
    <cfRule type="duplicateValues" dxfId="21" priority="11" stopIfTrue="1"/>
  </conditionalFormatting>
  <conditionalFormatting sqref="B49">
    <cfRule type="duplicateValues" dxfId="20" priority="10" stopIfTrue="1"/>
  </conditionalFormatting>
  <conditionalFormatting sqref="B50">
    <cfRule type="duplicateValues" dxfId="19" priority="9" stopIfTrue="1"/>
  </conditionalFormatting>
  <conditionalFormatting sqref="B51">
    <cfRule type="duplicateValues" dxfId="18" priority="8" stopIfTrue="1"/>
  </conditionalFormatting>
  <conditionalFormatting sqref="B52">
    <cfRule type="duplicateValues" dxfId="17" priority="14" stopIfTrue="1"/>
  </conditionalFormatting>
  <conditionalFormatting sqref="B78">
    <cfRule type="duplicateValues" dxfId="16" priority="7" stopIfTrue="1"/>
  </conditionalFormatting>
  <conditionalFormatting sqref="B357:B358 B327:B330 B343 B350 B360:B361 B359:C359">
    <cfRule type="duplicateValues" dxfId="15" priority="6" stopIfTrue="1"/>
  </conditionalFormatting>
  <conditionalFormatting sqref="D359">
    <cfRule type="duplicateValues" dxfId="14" priority="5" stopIfTrue="1"/>
  </conditionalFormatting>
  <conditionalFormatting sqref="P29 P30:Q30 P32:Q72 P74:Q149 P151:Q272 P274:Q292 P294:Q378 P380:Q426 P428:Q506 P509:Q1048576">
    <cfRule type="cellIs" dxfId="13" priority="3" operator="lessThan">
      <formula>0</formula>
    </cfRule>
    <cfRule type="cellIs" dxfId="12" priority="4" operator="greaterThan">
      <formula>0</formula>
    </cfRule>
  </conditionalFormatting>
  <conditionalFormatting sqref="P1:R23 P27:R28 R30:R1048576">
    <cfRule type="cellIs" dxfId="11" priority="1" operator="greaterThan">
      <formula>0</formula>
    </cfRule>
    <cfRule type="cellIs" dxfId="10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19" fitToHeight="100" orientation="portrait" horizontalDpi="4294967293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DA310-C0F9-4544-B414-86D242CD9E66}">
  <sheetPr filterMode="1">
    <tabColor rgb="FFFFFF00"/>
    <pageSetUpPr fitToPage="1"/>
  </sheetPr>
  <dimension ref="A1:AZ596"/>
  <sheetViews>
    <sheetView topLeftCell="A565" zoomScaleNormal="100" workbookViewId="0">
      <selection activeCell="J575" sqref="J575"/>
    </sheetView>
  </sheetViews>
  <sheetFormatPr defaultColWidth="9.140625" defaultRowHeight="15" outlineLevelRow="1" x14ac:dyDescent="0.25"/>
  <cols>
    <col min="1" max="1" width="24" style="390" customWidth="1"/>
    <col min="2" max="2" width="76.7109375" style="193" customWidth="1"/>
    <col min="3" max="3" width="7.85546875" style="192" bestFit="1" customWidth="1"/>
    <col min="4" max="4" width="12.5703125" style="194" hidden="1" customWidth="1"/>
    <col min="5" max="5" width="15.42578125" style="195" hidden="1" customWidth="1"/>
    <col min="6" max="6" width="17.5703125" style="195" hidden="1" customWidth="1"/>
    <col min="7" max="7" width="13.42578125" style="195" hidden="1" customWidth="1"/>
    <col min="8" max="8" width="16.7109375" style="195" hidden="1" customWidth="1"/>
    <col min="9" max="9" width="18.5703125" style="195" hidden="1" customWidth="1"/>
    <col min="10" max="10" width="15.42578125" style="194" customWidth="1"/>
    <col min="11" max="11" width="10.28515625" style="195" customWidth="1"/>
    <col min="12" max="12" width="13.140625" style="195" customWidth="1"/>
    <col min="13" max="13" width="13.42578125" style="195" customWidth="1"/>
    <col min="14" max="14" width="16.7109375" style="195" customWidth="1"/>
    <col min="15" max="15" width="18.5703125" style="195" customWidth="1"/>
    <col min="16" max="16" width="12.5703125" style="194" hidden="1" customWidth="1"/>
    <col min="17" max="17" width="15.42578125" style="195" hidden="1" customWidth="1"/>
    <col min="18" max="18" width="17.5703125" style="195" hidden="1" customWidth="1"/>
    <col min="19" max="19" width="13.42578125" style="195" hidden="1" customWidth="1"/>
    <col min="20" max="20" width="16.7109375" style="195" hidden="1" customWidth="1"/>
    <col min="21" max="21" width="18.5703125" style="195" hidden="1" customWidth="1"/>
    <col min="22" max="16384" width="9.140625" style="196"/>
  </cols>
  <sheetData>
    <row r="1" spans="1:29" s="2" customFormat="1" x14ac:dyDescent="0.25">
      <c r="A1" s="38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9" s="2" customFormat="1" x14ac:dyDescent="0.25">
      <c r="A2" s="387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619" t="s">
        <v>0</v>
      </c>
      <c r="N2" s="1620"/>
      <c r="O2" s="1621"/>
    </row>
    <row r="3" spans="1:29" s="2" customFormat="1" x14ac:dyDescent="0.25">
      <c r="A3" s="387"/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  <c r="M3" s="1619" t="s">
        <v>2</v>
      </c>
      <c r="N3" s="1620"/>
      <c r="O3" s="1621"/>
    </row>
    <row r="4" spans="1:29" s="2" customFormat="1" x14ac:dyDescent="0.25">
      <c r="A4" s="387"/>
      <c r="B4" s="171"/>
      <c r="C4" s="1"/>
      <c r="D4" s="1"/>
      <c r="E4" s="1"/>
      <c r="F4" s="1"/>
      <c r="G4" s="1"/>
      <c r="H4" s="1"/>
      <c r="I4" s="1"/>
      <c r="J4" s="1"/>
      <c r="K4" s="1"/>
      <c r="L4" s="3"/>
      <c r="M4" s="1636"/>
      <c r="N4" s="1637"/>
      <c r="O4" s="1638"/>
    </row>
    <row r="5" spans="1:29" s="2" customFormat="1" ht="12.6" customHeight="1" x14ac:dyDescent="0.25">
      <c r="A5" s="388" t="s">
        <v>3</v>
      </c>
      <c r="B5" s="271"/>
      <c r="C5" s="268"/>
      <c r="D5" s="1"/>
      <c r="E5" s="1"/>
      <c r="F5" s="1"/>
      <c r="G5" s="1"/>
      <c r="H5" s="1"/>
      <c r="I5" s="1"/>
      <c r="J5" s="1"/>
      <c r="K5" s="1"/>
      <c r="L5" s="3" t="s">
        <v>4</v>
      </c>
      <c r="M5" s="1616"/>
      <c r="N5" s="1617"/>
      <c r="O5" s="1618"/>
      <c r="T5" s="4" t="s">
        <v>5</v>
      </c>
      <c r="U5" s="4" t="s">
        <v>5</v>
      </c>
    </row>
    <row r="6" spans="1:29" s="2" customFormat="1" x14ac:dyDescent="0.25">
      <c r="A6" s="387"/>
      <c r="B6" s="173" t="s">
        <v>6</v>
      </c>
      <c r="C6" s="1"/>
      <c r="D6" s="1"/>
      <c r="E6" s="1"/>
      <c r="F6" s="1"/>
      <c r="G6" s="1"/>
      <c r="H6" s="1"/>
      <c r="I6" s="1"/>
      <c r="J6" s="1"/>
      <c r="K6" s="1"/>
      <c r="L6" s="3"/>
      <c r="M6" s="1636"/>
      <c r="N6" s="1637"/>
      <c r="O6" s="1638"/>
    </row>
    <row r="7" spans="1:29" s="2" customFormat="1" ht="14.45" customHeight="1" x14ac:dyDescent="0.25">
      <c r="A7" s="388" t="s">
        <v>7</v>
      </c>
      <c r="B7" s="272" t="s">
        <v>604</v>
      </c>
      <c r="C7" s="268"/>
      <c r="D7" s="1"/>
      <c r="E7" s="1"/>
      <c r="F7" s="1"/>
      <c r="G7" s="1"/>
      <c r="H7" s="1"/>
      <c r="I7" s="1"/>
      <c r="J7" s="1"/>
      <c r="K7" s="1"/>
      <c r="L7" s="3" t="s">
        <v>4</v>
      </c>
      <c r="M7" s="1639" t="s">
        <v>42</v>
      </c>
      <c r="N7" s="1617"/>
      <c r="O7" s="1618"/>
      <c r="V7" s="273"/>
      <c r="W7" s="4"/>
    </row>
    <row r="8" spans="1:29" s="2" customFormat="1" x14ac:dyDescent="0.25">
      <c r="A8" s="387"/>
      <c r="B8" s="173" t="s">
        <v>6</v>
      </c>
      <c r="C8" s="1"/>
      <c r="D8" s="1"/>
      <c r="E8" s="1"/>
      <c r="F8" s="1"/>
      <c r="G8" s="1"/>
      <c r="H8" s="1"/>
      <c r="I8" s="1"/>
      <c r="J8" s="1"/>
      <c r="K8" s="1"/>
      <c r="L8" s="3"/>
      <c r="M8" s="1636"/>
      <c r="N8" s="1637"/>
      <c r="O8" s="1638"/>
    </row>
    <row r="9" spans="1:29" s="2" customFormat="1" x14ac:dyDescent="0.25">
      <c r="A9" s="388" t="s">
        <v>8</v>
      </c>
      <c r="B9" s="272" t="s">
        <v>605</v>
      </c>
      <c r="C9" s="268"/>
      <c r="D9" s="1"/>
      <c r="E9" s="1"/>
      <c r="F9" s="1"/>
      <c r="G9" s="1"/>
      <c r="H9" s="1"/>
      <c r="I9" s="1"/>
      <c r="J9" s="1"/>
      <c r="K9" s="1"/>
      <c r="L9" s="3" t="s">
        <v>4</v>
      </c>
      <c r="M9" s="1639" t="s">
        <v>43</v>
      </c>
      <c r="N9" s="1617"/>
      <c r="O9" s="1618"/>
      <c r="X9" s="4"/>
      <c r="Y9" s="4"/>
    </row>
    <row r="10" spans="1:29" s="2" customFormat="1" ht="16.5" customHeight="1" x14ac:dyDescent="0.25">
      <c r="A10" s="387"/>
      <c r="B10" s="173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636"/>
      <c r="N10" s="1637"/>
      <c r="O10" s="1638"/>
    </row>
    <row r="11" spans="1:29" s="2" customFormat="1" ht="27.75" customHeight="1" x14ac:dyDescent="0.25">
      <c r="A11" s="387" t="s">
        <v>9</v>
      </c>
      <c r="B11" s="272" t="s">
        <v>138</v>
      </c>
      <c r="C11" s="268"/>
      <c r="D11" s="1"/>
      <c r="E11" s="1"/>
      <c r="F11" s="1"/>
      <c r="G11" s="1"/>
      <c r="H11" s="1"/>
      <c r="I11" s="1"/>
      <c r="J11" s="1"/>
      <c r="K11" s="1"/>
      <c r="L11" s="1"/>
      <c r="M11" s="1616"/>
      <c r="N11" s="1617"/>
      <c r="O11" s="1618"/>
      <c r="Z11" s="273"/>
    </row>
    <row r="12" spans="1:29" s="2" customFormat="1" x14ac:dyDescent="0.25">
      <c r="A12" s="387"/>
      <c r="B12" s="5" t="s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636"/>
      <c r="N12" s="1637"/>
      <c r="O12" s="1638"/>
    </row>
    <row r="13" spans="1:29" s="2" customFormat="1" x14ac:dyDescent="0.25">
      <c r="A13" s="387" t="s">
        <v>11</v>
      </c>
      <c r="B13" s="272" t="s">
        <v>137</v>
      </c>
      <c r="C13" s="268"/>
      <c r="D13" s="1"/>
      <c r="E13" s="1"/>
      <c r="F13" s="1"/>
      <c r="G13" s="1"/>
      <c r="H13" s="1"/>
      <c r="I13" s="1"/>
      <c r="J13" s="1"/>
      <c r="K13" s="1"/>
      <c r="L13" s="1"/>
      <c r="M13" s="1616"/>
      <c r="N13" s="1617"/>
      <c r="O13" s="1618"/>
      <c r="AA13" s="273"/>
    </row>
    <row r="14" spans="1:29" s="2" customFormat="1" x14ac:dyDescent="0.25">
      <c r="A14" s="387"/>
      <c r="B14" s="270" t="s">
        <v>12</v>
      </c>
      <c r="C14" s="1"/>
      <c r="D14" s="1"/>
      <c r="E14" s="1"/>
      <c r="F14" s="269"/>
      <c r="G14" s="1"/>
      <c r="H14" s="9"/>
      <c r="I14" s="1"/>
      <c r="J14" s="1"/>
      <c r="K14" s="1"/>
      <c r="L14" s="3" t="s">
        <v>13</v>
      </c>
      <c r="M14" s="1619"/>
      <c r="N14" s="1620"/>
      <c r="O14" s="1621"/>
    </row>
    <row r="15" spans="1:29" s="2" customFormat="1" ht="15" customHeight="1" x14ac:dyDescent="0.25">
      <c r="A15" s="387"/>
      <c r="B15" s="171"/>
      <c r="C15" s="1"/>
      <c r="D15" s="1"/>
      <c r="E15" s="1"/>
      <c r="F15" s="1"/>
      <c r="G15" s="1"/>
      <c r="H15" s="9"/>
      <c r="I15" s="1"/>
      <c r="J15" s="1"/>
      <c r="K15" s="3" t="s">
        <v>14</v>
      </c>
      <c r="L15" s="6" t="s">
        <v>15</v>
      </c>
      <c r="M15" s="1622" t="s">
        <v>136</v>
      </c>
      <c r="N15" s="1623"/>
      <c r="O15" s="1624"/>
      <c r="AB15" s="4" t="s">
        <v>5</v>
      </c>
    </row>
    <row r="16" spans="1:29" s="2" customFormat="1" x14ac:dyDescent="0.25">
      <c r="A16" s="389"/>
      <c r="B16" s="7"/>
      <c r="C16" s="7"/>
      <c r="D16" s="7"/>
      <c r="E16" s="7"/>
      <c r="F16" s="7"/>
      <c r="G16" s="7"/>
      <c r="H16" s="10"/>
      <c r="I16" s="7"/>
      <c r="J16" s="7"/>
      <c r="K16" s="7"/>
      <c r="L16" s="6" t="s">
        <v>16</v>
      </c>
      <c r="M16" s="1625" t="s">
        <v>603</v>
      </c>
      <c r="N16" s="1626"/>
      <c r="O16" s="1627"/>
      <c r="AC16" s="4" t="s">
        <v>5</v>
      </c>
    </row>
    <row r="17" spans="1:21" s="2" customFormat="1" x14ac:dyDescent="0.25">
      <c r="A17" s="389"/>
      <c r="B17" s="7"/>
      <c r="C17" s="7"/>
      <c r="D17" s="7"/>
      <c r="E17" s="7"/>
      <c r="F17" s="7"/>
      <c r="G17" s="7"/>
      <c r="H17" s="10"/>
      <c r="I17" s="7"/>
      <c r="J17" s="7"/>
      <c r="K17" s="7"/>
      <c r="L17" s="8" t="s">
        <v>17</v>
      </c>
      <c r="M17" s="1619"/>
      <c r="N17" s="1620"/>
      <c r="O17" s="1621"/>
    </row>
    <row r="18" spans="1:21" s="2" customFormat="1" x14ac:dyDescent="0.25">
      <c r="A18" s="389"/>
      <c r="B18" s="7"/>
      <c r="C18" s="7"/>
      <c r="D18" s="7"/>
      <c r="E18" s="7"/>
      <c r="F18" s="7"/>
      <c r="G18" s="7"/>
      <c r="H18" s="10"/>
      <c r="I18" s="7"/>
      <c r="J18" s="7"/>
      <c r="K18" s="8"/>
      <c r="L18" s="171"/>
      <c r="M18" s="171"/>
      <c r="N18" s="171"/>
      <c r="O18" s="1"/>
    </row>
    <row r="19" spans="1:21" s="2" customFormat="1" ht="11.25" customHeight="1" x14ac:dyDescent="0.25">
      <c r="A19" s="389"/>
      <c r="B19" s="7"/>
      <c r="C19" s="7"/>
      <c r="D19" s="7"/>
      <c r="E19" s="7"/>
      <c r="F19" s="7"/>
      <c r="G19" s="7"/>
      <c r="H19" s="10"/>
      <c r="I19" s="7"/>
      <c r="J19" s="7"/>
      <c r="K19" s="8"/>
      <c r="L19" s="1628" t="s">
        <v>18</v>
      </c>
      <c r="M19" s="1628" t="s">
        <v>19</v>
      </c>
      <c r="N19" s="1629" t="s">
        <v>20</v>
      </c>
      <c r="O19" s="1629"/>
    </row>
    <row r="20" spans="1:21" s="2" customFormat="1" x14ac:dyDescent="0.25">
      <c r="A20" s="389"/>
      <c r="B20" s="7"/>
      <c r="C20" s="7"/>
      <c r="D20" s="7"/>
      <c r="E20" s="7"/>
      <c r="F20" s="7"/>
      <c r="G20" s="7"/>
      <c r="H20" s="10"/>
      <c r="I20" s="7"/>
      <c r="J20" s="7"/>
      <c r="K20" s="8"/>
      <c r="L20" s="1628"/>
      <c r="M20" s="1628"/>
      <c r="N20" s="172" t="s">
        <v>21</v>
      </c>
      <c r="O20" s="172" t="s">
        <v>22</v>
      </c>
    </row>
    <row r="21" spans="1:21" s="2" customFormat="1" x14ac:dyDescent="0.25">
      <c r="A21" s="389"/>
      <c r="B21" s="7"/>
      <c r="C21" s="7"/>
      <c r="D21" s="7"/>
      <c r="E21" s="7"/>
      <c r="F21" s="7"/>
      <c r="G21" s="7"/>
      <c r="H21" s="11" t="s">
        <v>23</v>
      </c>
      <c r="I21" s="7"/>
      <c r="J21" s="7"/>
      <c r="K21" s="8"/>
      <c r="L21" s="12" t="s">
        <v>27</v>
      </c>
      <c r="M21" s="157">
        <f>O21</f>
        <v>45376</v>
      </c>
      <c r="N21" s="368">
        <v>45352</v>
      </c>
      <c r="O21" s="156">
        <v>45376</v>
      </c>
    </row>
    <row r="22" spans="1:21" s="2" customFormat="1" x14ac:dyDescent="0.25">
      <c r="A22" s="389"/>
      <c r="B22" s="1521" t="s">
        <v>23</v>
      </c>
      <c r="C22" s="1521"/>
      <c r="D22" s="1521"/>
      <c r="E22" s="1521"/>
      <c r="F22" s="1521"/>
      <c r="G22" s="1521"/>
      <c r="H22" s="1521"/>
      <c r="I22" s="1521"/>
      <c r="J22" s="1521"/>
      <c r="K22" s="1521"/>
      <c r="L22" s="1521"/>
      <c r="M22" s="171"/>
      <c r="N22" s="171"/>
      <c r="O22" s="1"/>
    </row>
    <row r="23" spans="1:21" s="2" customFormat="1" x14ac:dyDescent="0.25">
      <c r="A23" s="389"/>
      <c r="B23" s="1521" t="s">
        <v>25</v>
      </c>
      <c r="C23" s="1521"/>
      <c r="D23" s="1521"/>
      <c r="E23" s="1521"/>
      <c r="F23" s="1521"/>
      <c r="G23" s="1521"/>
      <c r="H23" s="1521"/>
      <c r="I23" s="1521"/>
      <c r="J23" s="1521"/>
      <c r="K23" s="1521"/>
      <c r="L23" s="1521"/>
      <c r="M23" s="171"/>
      <c r="N23" s="171"/>
      <c r="O23" s="1"/>
    </row>
    <row r="24" spans="1:21" ht="21" customHeight="1" x14ac:dyDescent="0.25">
      <c r="B24" s="1615" t="s">
        <v>602</v>
      </c>
      <c r="C24" s="1615"/>
      <c r="D24" s="1615"/>
      <c r="E24" s="1615"/>
      <c r="F24" s="1615"/>
      <c r="G24" s="1615"/>
      <c r="H24" s="1615"/>
      <c r="I24" s="1615"/>
      <c r="J24" s="1615"/>
      <c r="K24" s="1615"/>
      <c r="L24" s="1615"/>
    </row>
    <row r="25" spans="1:21" ht="10.5" customHeight="1" x14ac:dyDescent="0.25">
      <c r="B25" s="275"/>
      <c r="C25" s="275"/>
      <c r="D25" s="275"/>
      <c r="E25" s="275"/>
      <c r="F25" s="275"/>
      <c r="G25" s="275"/>
      <c r="H25" s="275"/>
      <c r="I25" s="275"/>
      <c r="J25" s="275"/>
      <c r="K25" s="275"/>
      <c r="L25" s="275"/>
    </row>
    <row r="26" spans="1:21" s="197" customFormat="1" ht="39" customHeight="1" x14ac:dyDescent="0.25">
      <c r="A26" s="1644" t="s">
        <v>48</v>
      </c>
      <c r="B26" s="1646" t="s">
        <v>139</v>
      </c>
      <c r="C26" s="1648" t="s">
        <v>140</v>
      </c>
      <c r="D26" s="1648" t="s">
        <v>141</v>
      </c>
      <c r="E26" s="1650" t="s">
        <v>142</v>
      </c>
      <c r="F26" s="1650"/>
      <c r="G26" s="1650" t="s">
        <v>143</v>
      </c>
      <c r="H26" s="1650"/>
      <c r="I26" s="1650" t="s">
        <v>144</v>
      </c>
      <c r="J26" s="1640" t="s">
        <v>141</v>
      </c>
      <c r="K26" s="1642" t="s">
        <v>142</v>
      </c>
      <c r="L26" s="1643"/>
      <c r="M26" s="1642" t="s">
        <v>143</v>
      </c>
      <c r="N26" s="1643"/>
      <c r="O26" s="1642" t="s">
        <v>144</v>
      </c>
      <c r="P26" s="1634" t="s">
        <v>141</v>
      </c>
      <c r="Q26" s="1630" t="s">
        <v>142</v>
      </c>
      <c r="R26" s="1631"/>
      <c r="S26" s="1630" t="s">
        <v>143</v>
      </c>
      <c r="T26" s="1631"/>
      <c r="U26" s="1632" t="s">
        <v>144</v>
      </c>
    </row>
    <row r="27" spans="1:21" s="197" customFormat="1" ht="27.75" hidden="1" customHeight="1" x14ac:dyDescent="0.25">
      <c r="A27" s="1645"/>
      <c r="B27" s="1647"/>
      <c r="C27" s="1649"/>
      <c r="D27" s="1648"/>
      <c r="E27" s="276" t="s">
        <v>145</v>
      </c>
      <c r="F27" s="276" t="s">
        <v>146</v>
      </c>
      <c r="G27" s="276" t="s">
        <v>147</v>
      </c>
      <c r="H27" s="276" t="s">
        <v>146</v>
      </c>
      <c r="I27" s="1650"/>
      <c r="J27" s="1641"/>
      <c r="K27" s="277" t="s">
        <v>145</v>
      </c>
      <c r="L27" s="277" t="s">
        <v>146</v>
      </c>
      <c r="M27" s="277" t="s">
        <v>147</v>
      </c>
      <c r="N27" s="277" t="s">
        <v>146</v>
      </c>
      <c r="O27" s="1643"/>
      <c r="P27" s="1635"/>
      <c r="Q27" s="198" t="s">
        <v>145</v>
      </c>
      <c r="R27" s="198" t="s">
        <v>146</v>
      </c>
      <c r="S27" s="198" t="s">
        <v>147</v>
      </c>
      <c r="T27" s="198" t="s">
        <v>146</v>
      </c>
      <c r="U27" s="1633"/>
    </row>
    <row r="28" spans="1:21" ht="25.5" x14ac:dyDescent="0.25">
      <c r="A28" s="391" t="s">
        <v>616</v>
      </c>
      <c r="B28" s="322" t="s">
        <v>148</v>
      </c>
      <c r="C28" s="323"/>
      <c r="D28" s="317"/>
      <c r="E28" s="312"/>
      <c r="F28" s="312"/>
      <c r="G28" s="312"/>
      <c r="H28" s="312"/>
      <c r="I28" s="312"/>
      <c r="J28" s="323"/>
      <c r="K28" s="331"/>
      <c r="L28" s="331"/>
      <c r="M28" s="331"/>
      <c r="N28" s="331"/>
      <c r="O28" s="331"/>
      <c r="P28" s="204"/>
      <c r="Q28" s="205"/>
      <c r="R28" s="205"/>
      <c r="S28" s="205"/>
      <c r="T28" s="205"/>
      <c r="U28" s="205"/>
    </row>
    <row r="29" spans="1:21" ht="15.75" x14ac:dyDescent="0.25">
      <c r="A29" s="392" t="s">
        <v>149</v>
      </c>
      <c r="B29" s="324" t="s">
        <v>150</v>
      </c>
      <c r="C29" s="325"/>
      <c r="D29" s="316"/>
      <c r="E29" s="310"/>
      <c r="F29" s="310">
        <f>SUM(F30:F69)</f>
        <v>22129668.290000003</v>
      </c>
      <c r="G29" s="310"/>
      <c r="H29" s="310">
        <f>SUM(H30:H69)</f>
        <v>20718057.449999996</v>
      </c>
      <c r="I29" s="310">
        <f>SUM(I30:I69)</f>
        <v>42847725.74000001</v>
      </c>
      <c r="J29" s="325"/>
      <c r="K29" s="332"/>
      <c r="L29" s="332">
        <f>SUM(L30:L69)</f>
        <v>7040059.9473931203</v>
      </c>
      <c r="M29" s="332"/>
      <c r="N29" s="332">
        <f>SUM(N30:N69)</f>
        <v>7523129.8216942362</v>
      </c>
      <c r="O29" s="332">
        <f>SUM(O30:O69)</f>
        <v>14563189.769087356</v>
      </c>
      <c r="P29" s="211"/>
      <c r="Q29" s="212"/>
      <c r="R29" s="212">
        <f>SUM(R30:R69)</f>
        <v>15089845.169999998</v>
      </c>
      <c r="S29" s="212"/>
      <c r="T29" s="212">
        <f>SUM(T30:T69)</f>
        <v>13194948.93</v>
      </c>
      <c r="U29" s="212">
        <f>SUM(U30:U69)</f>
        <v>28284794.100000001</v>
      </c>
    </row>
    <row r="30" spans="1:21" s="221" customFormat="1" ht="17.45" customHeight="1" x14ac:dyDescent="0.25">
      <c r="A30" s="386" t="s">
        <v>607</v>
      </c>
      <c r="B30" s="327" t="s">
        <v>133</v>
      </c>
      <c r="C30" s="328"/>
      <c r="D30" s="313"/>
      <c r="E30" s="311"/>
      <c r="F30" s="312"/>
      <c r="G30" s="312"/>
      <c r="H30" s="312"/>
      <c r="I30" s="312"/>
      <c r="J30" s="333"/>
      <c r="K30" s="334"/>
      <c r="L30" s="331"/>
      <c r="M30" s="331"/>
      <c r="N30" s="331"/>
      <c r="O30" s="331"/>
      <c r="P30" s="219"/>
      <c r="Q30" s="220"/>
      <c r="R30" s="205"/>
      <c r="S30" s="205"/>
      <c r="T30" s="205"/>
      <c r="U30" s="205"/>
    </row>
    <row r="31" spans="1:21" s="221" customFormat="1" ht="17.45" customHeight="1" outlineLevel="1" x14ac:dyDescent="0.25">
      <c r="A31" s="386" t="s">
        <v>613</v>
      </c>
      <c r="B31" s="329" t="s">
        <v>151</v>
      </c>
      <c r="C31" s="326" t="s">
        <v>33</v>
      </c>
      <c r="D31" s="222">
        <v>0.44</v>
      </c>
      <c r="E31" s="223">
        <v>49415</v>
      </c>
      <c r="F31" s="208">
        <f>E31*D31</f>
        <v>21742.6</v>
      </c>
      <c r="G31" s="208"/>
      <c r="H31" s="208"/>
      <c r="I31" s="208">
        <f>F31+H31</f>
        <v>21742.6</v>
      </c>
      <c r="J31" s="335">
        <v>0.44</v>
      </c>
      <c r="K31" s="336">
        <v>49415</v>
      </c>
      <c r="L31" s="332">
        <f>K31*J31</f>
        <v>21742.6</v>
      </c>
      <c r="M31" s="332"/>
      <c r="N31" s="332"/>
      <c r="O31" s="332">
        <f>L31+N31</f>
        <v>21742.6</v>
      </c>
      <c r="P31" s="226">
        <f t="shared" ref="P31:P94" si="0">D31-J31</f>
        <v>0</v>
      </c>
      <c r="Q31" s="227">
        <v>49415</v>
      </c>
      <c r="R31" s="212">
        <f>Q31*P31</f>
        <v>0</v>
      </c>
      <c r="S31" s="212"/>
      <c r="T31" s="212"/>
      <c r="U31" s="212">
        <f>R31+T31</f>
        <v>0</v>
      </c>
    </row>
    <row r="32" spans="1:21" s="221" customFormat="1" ht="17.45" customHeight="1" outlineLevel="1" x14ac:dyDescent="0.25">
      <c r="A32" s="386" t="s">
        <v>614</v>
      </c>
      <c r="B32" s="329" t="s">
        <v>152</v>
      </c>
      <c r="C32" s="326" t="s">
        <v>153</v>
      </c>
      <c r="D32" s="222">
        <v>389.4</v>
      </c>
      <c r="E32" s="223">
        <v>990</v>
      </c>
      <c r="F32" s="208">
        <f>E32*D32</f>
        <v>385506</v>
      </c>
      <c r="G32" s="208"/>
      <c r="H32" s="208"/>
      <c r="I32" s="208">
        <f>F32+H32</f>
        <v>385506</v>
      </c>
      <c r="J32" s="335">
        <v>389.4</v>
      </c>
      <c r="K32" s="336">
        <v>990.36</v>
      </c>
      <c r="L32" s="332">
        <f>K32*J32</f>
        <v>385646.18400000001</v>
      </c>
      <c r="M32" s="332"/>
      <c r="N32" s="332"/>
      <c r="O32" s="332">
        <f>L32+N32</f>
        <v>385646.18400000001</v>
      </c>
      <c r="P32" s="226">
        <f t="shared" si="0"/>
        <v>0</v>
      </c>
      <c r="Q32" s="227">
        <v>990</v>
      </c>
      <c r="R32" s="212">
        <f>Q32*P32</f>
        <v>0</v>
      </c>
      <c r="S32" s="212"/>
      <c r="T32" s="212"/>
      <c r="U32" s="212">
        <f>R32+T32</f>
        <v>0</v>
      </c>
    </row>
    <row r="33" spans="1:21" s="221" customFormat="1" ht="17.45" customHeight="1" x14ac:dyDescent="0.25">
      <c r="A33" s="386" t="s">
        <v>608</v>
      </c>
      <c r="B33" s="327" t="s">
        <v>154</v>
      </c>
      <c r="C33" s="328" t="s">
        <v>33</v>
      </c>
      <c r="D33" s="215">
        <v>0.34</v>
      </c>
      <c r="E33" s="216">
        <v>95478</v>
      </c>
      <c r="F33" s="201">
        <f>E33*D33</f>
        <v>32462.520000000004</v>
      </c>
      <c r="G33" s="201">
        <v>229000</v>
      </c>
      <c r="H33" s="201">
        <f>G33*D33</f>
        <v>77860</v>
      </c>
      <c r="I33" s="201">
        <f>F33+H33</f>
        <v>110322.52</v>
      </c>
      <c r="J33" s="337">
        <v>0.34</v>
      </c>
      <c r="K33" s="334">
        <v>95478</v>
      </c>
      <c r="L33" s="331">
        <f>K33*J33</f>
        <v>32462.520000000004</v>
      </c>
      <c r="M33" s="331">
        <v>229000</v>
      </c>
      <c r="N33" s="331">
        <f>M33*J33</f>
        <v>77860</v>
      </c>
      <c r="O33" s="331">
        <f>L33+N33</f>
        <v>110322.52</v>
      </c>
      <c r="P33" s="226">
        <f t="shared" si="0"/>
        <v>0</v>
      </c>
      <c r="Q33" s="220">
        <v>95478</v>
      </c>
      <c r="R33" s="205">
        <f>Q33*P33</f>
        <v>0</v>
      </c>
      <c r="S33" s="205">
        <v>229000</v>
      </c>
      <c r="T33" s="205">
        <f>S33*P33</f>
        <v>0</v>
      </c>
      <c r="U33" s="205">
        <f>R33+T33</f>
        <v>0</v>
      </c>
    </row>
    <row r="34" spans="1:21" s="221" customFormat="1" ht="17.45" customHeight="1" x14ac:dyDescent="0.25">
      <c r="A34" s="386" t="s">
        <v>610</v>
      </c>
      <c r="B34" s="327" t="s">
        <v>155</v>
      </c>
      <c r="C34" s="328" t="s">
        <v>153</v>
      </c>
      <c r="D34" s="215">
        <v>389.4</v>
      </c>
      <c r="E34" s="216">
        <v>2711</v>
      </c>
      <c r="F34" s="201">
        <f>E34*D34</f>
        <v>1055663.3999999999</v>
      </c>
      <c r="G34" s="201">
        <v>6573</v>
      </c>
      <c r="H34" s="201">
        <f>G34*D34</f>
        <v>2559526.1999999997</v>
      </c>
      <c r="I34" s="201">
        <f>F34+H34</f>
        <v>3615189.5999999996</v>
      </c>
      <c r="J34" s="333">
        <v>389.4</v>
      </c>
      <c r="K34" s="334">
        <v>2711</v>
      </c>
      <c r="L34" s="331">
        <f>K34*J34</f>
        <v>1055663.3999999999</v>
      </c>
      <c r="M34" s="331">
        <v>6573</v>
      </c>
      <c r="N34" s="331">
        <f>M34*J34</f>
        <v>2559526.1999999997</v>
      </c>
      <c r="O34" s="331">
        <f>L34+N34</f>
        <v>3615189.5999999996</v>
      </c>
      <c r="P34" s="226">
        <f t="shared" si="0"/>
        <v>0</v>
      </c>
      <c r="Q34" s="220">
        <v>2711</v>
      </c>
      <c r="R34" s="205">
        <f>Q34*P34</f>
        <v>0</v>
      </c>
      <c r="S34" s="205">
        <v>6573</v>
      </c>
      <c r="T34" s="205">
        <f>S34*P34</f>
        <v>0</v>
      </c>
      <c r="U34" s="205">
        <f>R34+T34</f>
        <v>0</v>
      </c>
    </row>
    <row r="35" spans="1:21" s="221" customFormat="1" ht="17.45" customHeight="1" x14ac:dyDescent="0.25">
      <c r="A35" s="386" t="s">
        <v>609</v>
      </c>
      <c r="B35" s="327" t="s">
        <v>156</v>
      </c>
      <c r="C35" s="327"/>
      <c r="D35" s="313"/>
      <c r="E35" s="318"/>
      <c r="F35" s="311"/>
      <c r="G35" s="312"/>
      <c r="H35" s="312"/>
      <c r="I35" s="312"/>
      <c r="J35" s="333"/>
      <c r="K35" s="338"/>
      <c r="L35" s="334"/>
      <c r="M35" s="331"/>
      <c r="N35" s="331"/>
      <c r="O35" s="331"/>
      <c r="P35" s="226">
        <f t="shared" si="0"/>
        <v>0</v>
      </c>
      <c r="Q35" s="229"/>
      <c r="R35" s="220"/>
      <c r="S35" s="205"/>
      <c r="T35" s="205"/>
      <c r="U35" s="205"/>
    </row>
    <row r="36" spans="1:21" s="221" customFormat="1" ht="38.25" x14ac:dyDescent="0.25">
      <c r="A36" s="386" t="s">
        <v>615</v>
      </c>
      <c r="B36" s="330" t="s">
        <v>157</v>
      </c>
      <c r="C36" s="326" t="s">
        <v>153</v>
      </c>
      <c r="D36" s="222">
        <v>536</v>
      </c>
      <c r="E36" s="223">
        <v>4955</v>
      </c>
      <c r="F36" s="208">
        <f>E36*D36</f>
        <v>2655880</v>
      </c>
      <c r="G36" s="208">
        <v>4501</v>
      </c>
      <c r="H36" s="208">
        <f>G36*D36</f>
        <v>2412536</v>
      </c>
      <c r="I36" s="208">
        <f>F36+H36</f>
        <v>5068416</v>
      </c>
      <c r="J36" s="335">
        <v>536</v>
      </c>
      <c r="K36" s="336">
        <v>4955</v>
      </c>
      <c r="L36" s="332">
        <f>K36*J36</f>
        <v>2655880</v>
      </c>
      <c r="M36" s="332">
        <v>4501</v>
      </c>
      <c r="N36" s="332">
        <f>M36*J36</f>
        <v>2412536</v>
      </c>
      <c r="O36" s="332">
        <f>L36+N36</f>
        <v>5068416</v>
      </c>
      <c r="P36" s="226">
        <f t="shared" si="0"/>
        <v>0</v>
      </c>
      <c r="Q36" s="227">
        <v>4955</v>
      </c>
      <c r="R36" s="212">
        <f>Q36*P36</f>
        <v>0</v>
      </c>
      <c r="S36" s="212">
        <v>4501</v>
      </c>
      <c r="T36" s="212">
        <f>S36*P36</f>
        <v>0</v>
      </c>
      <c r="U36" s="212">
        <f>R36+T36</f>
        <v>0</v>
      </c>
    </row>
    <row r="37" spans="1:21" s="230" customFormat="1" ht="15.75" hidden="1" x14ac:dyDescent="0.25">
      <c r="A37" s="213"/>
      <c r="B37" s="280" t="s">
        <v>158</v>
      </c>
      <c r="C37" s="213" t="s">
        <v>31</v>
      </c>
      <c r="D37" s="222">
        <v>2</v>
      </c>
      <c r="E37" s="223">
        <v>8578</v>
      </c>
      <c r="F37" s="208">
        <f>E37*D37</f>
        <v>17156</v>
      </c>
      <c r="G37" s="208">
        <v>4657</v>
      </c>
      <c r="H37" s="208">
        <f>G37*D37</f>
        <v>9314</v>
      </c>
      <c r="I37" s="208">
        <f>F37+H37</f>
        <v>26470</v>
      </c>
      <c r="J37" s="224"/>
      <c r="K37" s="225">
        <v>8578</v>
      </c>
      <c r="L37" s="210">
        <f>K37*J37</f>
        <v>0</v>
      </c>
      <c r="M37" s="210">
        <v>4657</v>
      </c>
      <c r="N37" s="210">
        <f>M37*J37</f>
        <v>0</v>
      </c>
      <c r="O37" s="210">
        <f>L37+N37</f>
        <v>0</v>
      </c>
      <c r="P37" s="226">
        <f t="shared" si="0"/>
        <v>2</v>
      </c>
      <c r="Q37" s="227">
        <v>8578</v>
      </c>
      <c r="R37" s="212">
        <f>Q37*P37</f>
        <v>17156</v>
      </c>
      <c r="S37" s="212">
        <v>4657</v>
      </c>
      <c r="T37" s="212">
        <f>S37*P37</f>
        <v>9314</v>
      </c>
      <c r="U37" s="212">
        <f>R37+T37</f>
        <v>26470</v>
      </c>
    </row>
    <row r="38" spans="1:21" s="221" customFormat="1" ht="17.45" hidden="1" customHeight="1" x14ac:dyDescent="0.25">
      <c r="A38" s="213"/>
      <c r="B38" s="228" t="s">
        <v>159</v>
      </c>
      <c r="C38" s="214"/>
      <c r="D38" s="215"/>
      <c r="E38" s="216"/>
      <c r="F38" s="201"/>
      <c r="G38" s="201"/>
      <c r="H38" s="201"/>
      <c r="I38" s="201"/>
      <c r="J38" s="217"/>
      <c r="K38" s="218"/>
      <c r="L38" s="203"/>
      <c r="M38" s="203"/>
      <c r="N38" s="203"/>
      <c r="O38" s="203"/>
      <c r="P38" s="226">
        <f t="shared" si="0"/>
        <v>0</v>
      </c>
      <c r="Q38" s="220"/>
      <c r="R38" s="205"/>
      <c r="S38" s="205"/>
      <c r="T38" s="205"/>
      <c r="U38" s="205"/>
    </row>
    <row r="39" spans="1:21" s="221" customFormat="1" ht="17.45" hidden="1" customHeight="1" x14ac:dyDescent="0.25">
      <c r="A39" s="213"/>
      <c r="B39" s="280" t="s">
        <v>160</v>
      </c>
      <c r="C39" s="213" t="s">
        <v>153</v>
      </c>
      <c r="D39" s="222">
        <v>301.39999999999998</v>
      </c>
      <c r="E39" s="223">
        <v>3957</v>
      </c>
      <c r="F39" s="208">
        <f t="shared" ref="F39:F46" si="1">E39*D39</f>
        <v>1192639.7999999998</v>
      </c>
      <c r="G39" s="208"/>
      <c r="H39" s="208"/>
      <c r="I39" s="208">
        <f t="shared" ref="I39:I46" si="2">F39+H39</f>
        <v>1192639.7999999998</v>
      </c>
      <c r="J39" s="224"/>
      <c r="K39" s="225">
        <v>3957</v>
      </c>
      <c r="L39" s="210">
        <f t="shared" ref="L39:L46" si="3">K39*J39</f>
        <v>0</v>
      </c>
      <c r="M39" s="210"/>
      <c r="N39" s="210"/>
      <c r="O39" s="210">
        <f t="shared" ref="O39:O46" si="4">L39+N39</f>
        <v>0</v>
      </c>
      <c r="P39" s="226">
        <f t="shared" si="0"/>
        <v>301.39999999999998</v>
      </c>
      <c r="Q39" s="227">
        <v>3957</v>
      </c>
      <c r="R39" s="212">
        <f t="shared" ref="R39:R46" si="5">Q39*P39</f>
        <v>1192639.7999999998</v>
      </c>
      <c r="S39" s="212"/>
      <c r="T39" s="212"/>
      <c r="U39" s="212">
        <f t="shared" ref="U39:U46" si="6">R39+T39</f>
        <v>1192639.7999999998</v>
      </c>
    </row>
    <row r="40" spans="1:21" s="221" customFormat="1" ht="17.45" hidden="1" customHeight="1" x14ac:dyDescent="0.25">
      <c r="A40" s="213"/>
      <c r="B40" s="280" t="s">
        <v>161</v>
      </c>
      <c r="C40" s="213" t="s">
        <v>153</v>
      </c>
      <c r="D40" s="222">
        <v>168.8</v>
      </c>
      <c r="E40" s="223">
        <v>1132</v>
      </c>
      <c r="F40" s="208">
        <f t="shared" si="1"/>
        <v>191081.60000000001</v>
      </c>
      <c r="G40" s="208">
        <v>3051</v>
      </c>
      <c r="H40" s="208">
        <f>G40*D40</f>
        <v>515008.80000000005</v>
      </c>
      <c r="I40" s="208">
        <f t="shared" si="2"/>
        <v>706090.4</v>
      </c>
      <c r="J40" s="224"/>
      <c r="K40" s="225">
        <v>1132</v>
      </c>
      <c r="L40" s="210">
        <f t="shared" si="3"/>
        <v>0</v>
      </c>
      <c r="M40" s="210">
        <v>3051</v>
      </c>
      <c r="N40" s="210">
        <f>M40*J40</f>
        <v>0</v>
      </c>
      <c r="O40" s="210">
        <f t="shared" si="4"/>
        <v>0</v>
      </c>
      <c r="P40" s="226">
        <f t="shared" si="0"/>
        <v>168.8</v>
      </c>
      <c r="Q40" s="227">
        <v>1132</v>
      </c>
      <c r="R40" s="212">
        <f t="shared" si="5"/>
        <v>191081.60000000001</v>
      </c>
      <c r="S40" s="212">
        <v>3051</v>
      </c>
      <c r="T40" s="212">
        <f>S40*P40</f>
        <v>515008.80000000005</v>
      </c>
      <c r="U40" s="212">
        <f t="shared" si="6"/>
        <v>706090.4</v>
      </c>
    </row>
    <row r="41" spans="1:21" s="221" customFormat="1" ht="17.45" hidden="1" customHeight="1" x14ac:dyDescent="0.25">
      <c r="A41" s="213"/>
      <c r="B41" s="280" t="s">
        <v>162</v>
      </c>
      <c r="C41" s="213" t="s">
        <v>153</v>
      </c>
      <c r="D41" s="222">
        <v>111.8</v>
      </c>
      <c r="E41" s="223">
        <v>7889</v>
      </c>
      <c r="F41" s="208">
        <f t="shared" si="1"/>
        <v>881990.2</v>
      </c>
      <c r="G41" s="208"/>
      <c r="H41" s="208"/>
      <c r="I41" s="208">
        <f t="shared" si="2"/>
        <v>881990.2</v>
      </c>
      <c r="J41" s="224"/>
      <c r="K41" s="225">
        <v>7889</v>
      </c>
      <c r="L41" s="210">
        <f t="shared" si="3"/>
        <v>0</v>
      </c>
      <c r="M41" s="210"/>
      <c r="N41" s="210"/>
      <c r="O41" s="210">
        <f t="shared" si="4"/>
        <v>0</v>
      </c>
      <c r="P41" s="226">
        <f t="shared" si="0"/>
        <v>111.8</v>
      </c>
      <c r="Q41" s="227">
        <v>7889</v>
      </c>
      <c r="R41" s="212">
        <f t="shared" si="5"/>
        <v>881990.2</v>
      </c>
      <c r="S41" s="212"/>
      <c r="T41" s="212"/>
      <c r="U41" s="212">
        <f t="shared" si="6"/>
        <v>881990.2</v>
      </c>
    </row>
    <row r="42" spans="1:21" s="221" customFormat="1" ht="15.75" hidden="1" x14ac:dyDescent="0.25">
      <c r="A42" s="213"/>
      <c r="B42" s="280" t="s">
        <v>163</v>
      </c>
      <c r="C42" s="213" t="s">
        <v>153</v>
      </c>
      <c r="D42" s="222">
        <v>206.75</v>
      </c>
      <c r="E42" s="223">
        <v>1135</v>
      </c>
      <c r="F42" s="208">
        <f t="shared" si="1"/>
        <v>234661.25</v>
      </c>
      <c r="G42" s="208">
        <v>719</v>
      </c>
      <c r="H42" s="208">
        <f>G42*D42</f>
        <v>148653.25</v>
      </c>
      <c r="I42" s="208">
        <f t="shared" si="2"/>
        <v>383314.5</v>
      </c>
      <c r="J42" s="224"/>
      <c r="K42" s="225">
        <v>1135</v>
      </c>
      <c r="L42" s="210">
        <f t="shared" si="3"/>
        <v>0</v>
      </c>
      <c r="M42" s="210">
        <v>719</v>
      </c>
      <c r="N42" s="210">
        <f>M42*J42</f>
        <v>0</v>
      </c>
      <c r="O42" s="210">
        <f t="shared" si="4"/>
        <v>0</v>
      </c>
      <c r="P42" s="226">
        <f t="shared" si="0"/>
        <v>206.75</v>
      </c>
      <c r="Q42" s="227">
        <v>1135</v>
      </c>
      <c r="R42" s="212">
        <f t="shared" si="5"/>
        <v>234661.25</v>
      </c>
      <c r="S42" s="212">
        <v>719</v>
      </c>
      <c r="T42" s="212">
        <f>S42*P42</f>
        <v>148653.25</v>
      </c>
      <c r="U42" s="212">
        <f t="shared" si="6"/>
        <v>383314.5</v>
      </c>
    </row>
    <row r="43" spans="1:21" s="221" customFormat="1" ht="17.45" hidden="1" customHeight="1" x14ac:dyDescent="0.25">
      <c r="A43" s="213"/>
      <c r="B43" s="280" t="s">
        <v>164</v>
      </c>
      <c r="C43" s="213" t="s">
        <v>153</v>
      </c>
      <c r="D43" s="222">
        <v>69.400000000000006</v>
      </c>
      <c r="E43" s="223">
        <v>888</v>
      </c>
      <c r="F43" s="208">
        <f t="shared" si="1"/>
        <v>61627.200000000004</v>
      </c>
      <c r="G43" s="208">
        <v>463</v>
      </c>
      <c r="H43" s="208">
        <f>G43*D43</f>
        <v>32132.200000000004</v>
      </c>
      <c r="I43" s="208">
        <f t="shared" si="2"/>
        <v>93759.400000000009</v>
      </c>
      <c r="J43" s="224"/>
      <c r="K43" s="225">
        <v>888</v>
      </c>
      <c r="L43" s="210">
        <f t="shared" si="3"/>
        <v>0</v>
      </c>
      <c r="M43" s="210">
        <v>463</v>
      </c>
      <c r="N43" s="210">
        <f>M43*J43</f>
        <v>0</v>
      </c>
      <c r="O43" s="210">
        <f t="shared" si="4"/>
        <v>0</v>
      </c>
      <c r="P43" s="226">
        <f t="shared" si="0"/>
        <v>69.400000000000006</v>
      </c>
      <c r="Q43" s="227">
        <v>888</v>
      </c>
      <c r="R43" s="212">
        <f t="shared" si="5"/>
        <v>61627.200000000004</v>
      </c>
      <c r="S43" s="212">
        <v>463</v>
      </c>
      <c r="T43" s="212">
        <f>S43*P43</f>
        <v>32132.200000000004</v>
      </c>
      <c r="U43" s="212">
        <f t="shared" si="6"/>
        <v>93759.400000000009</v>
      </c>
    </row>
    <row r="44" spans="1:21" s="221" customFormat="1" ht="17.45" hidden="1" customHeight="1" x14ac:dyDescent="0.25">
      <c r="A44" s="213"/>
      <c r="B44" s="280" t="s">
        <v>165</v>
      </c>
      <c r="C44" s="213" t="s">
        <v>153</v>
      </c>
      <c r="D44" s="222">
        <v>69.400000000000006</v>
      </c>
      <c r="E44" s="223">
        <v>1277</v>
      </c>
      <c r="F44" s="208">
        <f t="shared" si="1"/>
        <v>88623.8</v>
      </c>
      <c r="G44" s="208">
        <v>398</v>
      </c>
      <c r="H44" s="208">
        <f>G44*D44</f>
        <v>27621.200000000001</v>
      </c>
      <c r="I44" s="208">
        <f t="shared" si="2"/>
        <v>116245</v>
      </c>
      <c r="J44" s="224"/>
      <c r="K44" s="225">
        <v>1277</v>
      </c>
      <c r="L44" s="210">
        <f t="shared" si="3"/>
        <v>0</v>
      </c>
      <c r="M44" s="210">
        <v>398</v>
      </c>
      <c r="N44" s="210">
        <f>M44*J44</f>
        <v>0</v>
      </c>
      <c r="O44" s="210">
        <f t="shared" si="4"/>
        <v>0</v>
      </c>
      <c r="P44" s="226">
        <f t="shared" si="0"/>
        <v>69.400000000000006</v>
      </c>
      <c r="Q44" s="227">
        <v>1277</v>
      </c>
      <c r="R44" s="212">
        <f t="shared" si="5"/>
        <v>88623.8</v>
      </c>
      <c r="S44" s="212">
        <v>398</v>
      </c>
      <c r="T44" s="212">
        <f>S44*P44</f>
        <v>27621.200000000001</v>
      </c>
      <c r="U44" s="212">
        <f t="shared" si="6"/>
        <v>116245</v>
      </c>
    </row>
    <row r="45" spans="1:21" s="221" customFormat="1" ht="17.45" hidden="1" customHeight="1" x14ac:dyDescent="0.25">
      <c r="A45" s="213"/>
      <c r="B45" s="280" t="s">
        <v>166</v>
      </c>
      <c r="C45" s="213" t="s">
        <v>153</v>
      </c>
      <c r="D45" s="222">
        <f>69.4*2</f>
        <v>138.80000000000001</v>
      </c>
      <c r="E45" s="223">
        <v>635</v>
      </c>
      <c r="F45" s="208">
        <f t="shared" si="1"/>
        <v>88138</v>
      </c>
      <c r="G45" s="208">
        <v>741</v>
      </c>
      <c r="H45" s="208">
        <f>G45*D45</f>
        <v>102850.8</v>
      </c>
      <c r="I45" s="208">
        <f t="shared" si="2"/>
        <v>190988.79999999999</v>
      </c>
      <c r="J45" s="224"/>
      <c r="K45" s="225">
        <v>635</v>
      </c>
      <c r="L45" s="210">
        <f t="shared" si="3"/>
        <v>0</v>
      </c>
      <c r="M45" s="210">
        <v>741</v>
      </c>
      <c r="N45" s="210">
        <f>M45*J45</f>
        <v>0</v>
      </c>
      <c r="O45" s="210">
        <f t="shared" si="4"/>
        <v>0</v>
      </c>
      <c r="P45" s="226">
        <f t="shared" si="0"/>
        <v>138.80000000000001</v>
      </c>
      <c r="Q45" s="227">
        <v>635</v>
      </c>
      <c r="R45" s="212">
        <f t="shared" si="5"/>
        <v>88138</v>
      </c>
      <c r="S45" s="212">
        <v>741</v>
      </c>
      <c r="T45" s="212">
        <f>S45*P45</f>
        <v>102850.8</v>
      </c>
      <c r="U45" s="212">
        <f t="shared" si="6"/>
        <v>190988.79999999999</v>
      </c>
    </row>
    <row r="46" spans="1:21" s="221" customFormat="1" ht="17.45" hidden="1" customHeight="1" x14ac:dyDescent="0.25">
      <c r="A46" s="213"/>
      <c r="B46" s="280" t="s">
        <v>167</v>
      </c>
      <c r="C46" s="213" t="s">
        <v>153</v>
      </c>
      <c r="D46" s="222">
        <f>69.4*2</f>
        <v>138.80000000000001</v>
      </c>
      <c r="E46" s="223">
        <v>76</v>
      </c>
      <c r="F46" s="208">
        <f t="shared" si="1"/>
        <v>10548.800000000001</v>
      </c>
      <c r="G46" s="208">
        <v>42</v>
      </c>
      <c r="H46" s="208">
        <f>G46*D46</f>
        <v>5829.6</v>
      </c>
      <c r="I46" s="208">
        <f t="shared" si="2"/>
        <v>16378.400000000001</v>
      </c>
      <c r="J46" s="224"/>
      <c r="K46" s="225">
        <v>76</v>
      </c>
      <c r="L46" s="210">
        <f t="shared" si="3"/>
        <v>0</v>
      </c>
      <c r="M46" s="210">
        <v>42</v>
      </c>
      <c r="N46" s="210">
        <f>M46*J46</f>
        <v>0</v>
      </c>
      <c r="O46" s="210">
        <f t="shared" si="4"/>
        <v>0</v>
      </c>
      <c r="P46" s="226">
        <f t="shared" si="0"/>
        <v>138.80000000000001</v>
      </c>
      <c r="Q46" s="227">
        <v>76</v>
      </c>
      <c r="R46" s="212">
        <f t="shared" si="5"/>
        <v>10548.800000000001</v>
      </c>
      <c r="S46" s="212">
        <v>42</v>
      </c>
      <c r="T46" s="212">
        <f>S46*P46</f>
        <v>5829.6</v>
      </c>
      <c r="U46" s="212">
        <f t="shared" si="6"/>
        <v>16378.400000000001</v>
      </c>
    </row>
    <row r="47" spans="1:21" s="221" customFormat="1" ht="17.45" customHeight="1" x14ac:dyDescent="0.25">
      <c r="A47" s="386"/>
      <c r="B47" s="327" t="s">
        <v>168</v>
      </c>
      <c r="C47" s="326"/>
      <c r="D47" s="308"/>
      <c r="E47" s="309"/>
      <c r="F47" s="310"/>
      <c r="G47" s="310"/>
      <c r="H47" s="310"/>
      <c r="I47" s="310"/>
      <c r="J47" s="335"/>
      <c r="K47" s="336"/>
      <c r="L47" s="332"/>
      <c r="M47" s="332"/>
      <c r="N47" s="332"/>
      <c r="O47" s="332"/>
      <c r="P47" s="226">
        <f t="shared" si="0"/>
        <v>0</v>
      </c>
      <c r="Q47" s="227"/>
      <c r="R47" s="212"/>
      <c r="S47" s="212"/>
      <c r="T47" s="212"/>
      <c r="U47" s="212"/>
    </row>
    <row r="48" spans="1:21" s="221" customFormat="1" ht="17.45" customHeight="1" x14ac:dyDescent="0.25">
      <c r="A48" s="386"/>
      <c r="B48" s="330" t="s">
        <v>169</v>
      </c>
      <c r="C48" s="326" t="s">
        <v>153</v>
      </c>
      <c r="D48" s="222">
        <v>352.5</v>
      </c>
      <c r="E48" s="223">
        <v>378</v>
      </c>
      <c r="F48" s="208">
        <f t="shared" ref="F48:F69" si="7">E48*D48</f>
        <v>133245</v>
      </c>
      <c r="G48" s="208">
        <v>73</v>
      </c>
      <c r="H48" s="208">
        <f t="shared" ref="H48:H69" si="8">G48*D48</f>
        <v>25732.5</v>
      </c>
      <c r="I48" s="208">
        <f t="shared" ref="I48:I69" si="9">F48+H48</f>
        <v>158977.5</v>
      </c>
      <c r="J48" s="335">
        <v>352.5</v>
      </c>
      <c r="K48" s="336">
        <v>378.26249999999999</v>
      </c>
      <c r="L48" s="332">
        <f t="shared" ref="L48:L69" si="10">K48*J48</f>
        <v>133337.53125</v>
      </c>
      <c r="M48" s="332">
        <v>72.930000000000007</v>
      </c>
      <c r="N48" s="332">
        <f t="shared" ref="N48:N69" si="11">M48*J48</f>
        <v>25707.825000000001</v>
      </c>
      <c r="O48" s="332">
        <f t="shared" ref="O48:O69" si="12">L48+N48</f>
        <v>159045.35625000001</v>
      </c>
      <c r="P48" s="226">
        <f t="shared" si="0"/>
        <v>0</v>
      </c>
      <c r="Q48" s="227">
        <v>378</v>
      </c>
      <c r="R48" s="212">
        <f t="shared" ref="R48:R69" si="13">Q48*P48</f>
        <v>0</v>
      </c>
      <c r="S48" s="212">
        <v>73</v>
      </c>
      <c r="T48" s="212">
        <f t="shared" ref="T48:T69" si="14">S48*P48</f>
        <v>0</v>
      </c>
      <c r="U48" s="212">
        <f t="shared" ref="U48:U69" si="15">R48+T48</f>
        <v>0</v>
      </c>
    </row>
    <row r="49" spans="1:21" s="221" customFormat="1" ht="17.45" customHeight="1" x14ac:dyDescent="0.25">
      <c r="A49" s="386"/>
      <c r="B49" s="330" t="s">
        <v>170</v>
      </c>
      <c r="C49" s="326" t="s">
        <v>171</v>
      </c>
      <c r="D49" s="222">
        <v>7.87</v>
      </c>
      <c r="E49" s="223">
        <v>13208</v>
      </c>
      <c r="F49" s="208">
        <f t="shared" si="7"/>
        <v>103946.96</v>
      </c>
      <c r="G49" s="208">
        <v>14998</v>
      </c>
      <c r="H49" s="208">
        <f t="shared" si="8"/>
        <v>118034.26</v>
      </c>
      <c r="I49" s="208">
        <f t="shared" si="9"/>
        <v>221981.22</v>
      </c>
      <c r="J49" s="335">
        <v>7.87</v>
      </c>
      <c r="K49" s="336">
        <v>13208</v>
      </c>
      <c r="L49" s="332">
        <f t="shared" si="10"/>
        <v>103946.96</v>
      </c>
      <c r="M49" s="332">
        <v>14998</v>
      </c>
      <c r="N49" s="332">
        <f t="shared" si="11"/>
        <v>118034.26</v>
      </c>
      <c r="O49" s="332">
        <f t="shared" si="12"/>
        <v>221981.22</v>
      </c>
      <c r="P49" s="226">
        <f t="shared" si="0"/>
        <v>0</v>
      </c>
      <c r="Q49" s="227">
        <v>13208</v>
      </c>
      <c r="R49" s="212">
        <f t="shared" si="13"/>
        <v>0</v>
      </c>
      <c r="S49" s="212">
        <v>14998</v>
      </c>
      <c r="T49" s="212">
        <f t="shared" si="14"/>
        <v>0</v>
      </c>
      <c r="U49" s="212">
        <f t="shared" si="15"/>
        <v>0</v>
      </c>
    </row>
    <row r="50" spans="1:21" s="221" customFormat="1" ht="17.45" hidden="1" customHeight="1" x14ac:dyDescent="0.25">
      <c r="A50" s="213"/>
      <c r="B50" s="280" t="s">
        <v>172</v>
      </c>
      <c r="C50" s="213" t="s">
        <v>153</v>
      </c>
      <c r="D50" s="222">
        <v>187.8</v>
      </c>
      <c r="E50" s="223">
        <v>4772</v>
      </c>
      <c r="F50" s="208">
        <f t="shared" si="7"/>
        <v>896181.60000000009</v>
      </c>
      <c r="G50" s="208">
        <v>2131</v>
      </c>
      <c r="H50" s="208">
        <f t="shared" si="8"/>
        <v>400201.80000000005</v>
      </c>
      <c r="I50" s="208">
        <f t="shared" si="9"/>
        <v>1296383.4000000001</v>
      </c>
      <c r="J50" s="224"/>
      <c r="K50" s="225">
        <v>4772</v>
      </c>
      <c r="L50" s="210">
        <f t="shared" si="10"/>
        <v>0</v>
      </c>
      <c r="M50" s="210">
        <v>2131</v>
      </c>
      <c r="N50" s="210">
        <f t="shared" si="11"/>
        <v>0</v>
      </c>
      <c r="O50" s="210">
        <f t="shared" si="12"/>
        <v>0</v>
      </c>
      <c r="P50" s="226">
        <f t="shared" si="0"/>
        <v>187.8</v>
      </c>
      <c r="Q50" s="227">
        <v>4772</v>
      </c>
      <c r="R50" s="212">
        <f t="shared" si="13"/>
        <v>896181.60000000009</v>
      </c>
      <c r="S50" s="212">
        <v>2131</v>
      </c>
      <c r="T50" s="212">
        <f t="shared" si="14"/>
        <v>400201.80000000005</v>
      </c>
      <c r="U50" s="212">
        <f t="shared" si="15"/>
        <v>1296383.4000000001</v>
      </c>
    </row>
    <row r="51" spans="1:21" s="221" customFormat="1" ht="17.45" hidden="1" customHeight="1" x14ac:dyDescent="0.25">
      <c r="A51" s="213"/>
      <c r="B51" s="280" t="s">
        <v>173</v>
      </c>
      <c r="C51" s="213" t="s">
        <v>153</v>
      </c>
      <c r="D51" s="222">
        <v>332.1</v>
      </c>
      <c r="E51" s="223">
        <v>2629</v>
      </c>
      <c r="F51" s="208">
        <f t="shared" si="7"/>
        <v>873090.9</v>
      </c>
      <c r="G51" s="208">
        <v>3034</v>
      </c>
      <c r="H51" s="208">
        <f t="shared" si="8"/>
        <v>1007591.4</v>
      </c>
      <c r="I51" s="208">
        <f t="shared" si="9"/>
        <v>1880682.3</v>
      </c>
      <c r="J51" s="224"/>
      <c r="K51" s="225">
        <v>2629</v>
      </c>
      <c r="L51" s="210">
        <f t="shared" si="10"/>
        <v>0</v>
      </c>
      <c r="M51" s="210">
        <v>3034</v>
      </c>
      <c r="N51" s="210">
        <f t="shared" si="11"/>
        <v>0</v>
      </c>
      <c r="O51" s="210">
        <f t="shared" si="12"/>
        <v>0</v>
      </c>
      <c r="P51" s="226">
        <f t="shared" si="0"/>
        <v>332.1</v>
      </c>
      <c r="Q51" s="227">
        <v>2629</v>
      </c>
      <c r="R51" s="212">
        <f t="shared" si="13"/>
        <v>873090.9</v>
      </c>
      <c r="S51" s="212">
        <v>3034</v>
      </c>
      <c r="T51" s="212">
        <f t="shared" si="14"/>
        <v>1007591.4</v>
      </c>
      <c r="U51" s="212">
        <f t="shared" si="15"/>
        <v>1880682.3</v>
      </c>
    </row>
    <row r="52" spans="1:21" s="221" customFormat="1" ht="17.45" hidden="1" customHeight="1" x14ac:dyDescent="0.25">
      <c r="A52" s="213"/>
      <c r="B52" s="280" t="s">
        <v>174</v>
      </c>
      <c r="C52" s="213" t="s">
        <v>153</v>
      </c>
      <c r="D52" s="222">
        <v>121.8</v>
      </c>
      <c r="E52" s="223">
        <v>708</v>
      </c>
      <c r="F52" s="208">
        <f t="shared" si="7"/>
        <v>86234.4</v>
      </c>
      <c r="G52" s="208">
        <v>2642</v>
      </c>
      <c r="H52" s="208">
        <f t="shared" si="8"/>
        <v>321795.59999999998</v>
      </c>
      <c r="I52" s="208">
        <f t="shared" si="9"/>
        <v>408030</v>
      </c>
      <c r="J52" s="224"/>
      <c r="K52" s="225">
        <v>708</v>
      </c>
      <c r="L52" s="210">
        <f t="shared" si="10"/>
        <v>0</v>
      </c>
      <c r="M52" s="210">
        <v>2642</v>
      </c>
      <c r="N52" s="210">
        <f t="shared" si="11"/>
        <v>0</v>
      </c>
      <c r="O52" s="210">
        <f t="shared" si="12"/>
        <v>0</v>
      </c>
      <c r="P52" s="226">
        <f t="shared" si="0"/>
        <v>121.8</v>
      </c>
      <c r="Q52" s="227">
        <v>708</v>
      </c>
      <c r="R52" s="212">
        <f t="shared" si="13"/>
        <v>86234.4</v>
      </c>
      <c r="S52" s="212">
        <v>2642</v>
      </c>
      <c r="T52" s="212">
        <f t="shared" si="14"/>
        <v>321795.59999999998</v>
      </c>
      <c r="U52" s="212">
        <f t="shared" si="15"/>
        <v>408030</v>
      </c>
    </row>
    <row r="53" spans="1:21" s="221" customFormat="1" ht="17.45" hidden="1" customHeight="1" x14ac:dyDescent="0.25">
      <c r="A53" s="213"/>
      <c r="B53" s="280" t="s">
        <v>175</v>
      </c>
      <c r="C53" s="213" t="s">
        <v>153</v>
      </c>
      <c r="D53" s="222">
        <v>141.30000000000001</v>
      </c>
      <c r="E53" s="223">
        <v>681</v>
      </c>
      <c r="F53" s="208">
        <f t="shared" si="7"/>
        <v>96225.3</v>
      </c>
      <c r="G53" s="208">
        <v>1084</v>
      </c>
      <c r="H53" s="208">
        <f t="shared" si="8"/>
        <v>153169.20000000001</v>
      </c>
      <c r="I53" s="208">
        <f t="shared" si="9"/>
        <v>249394.5</v>
      </c>
      <c r="J53" s="224"/>
      <c r="K53" s="225">
        <v>681</v>
      </c>
      <c r="L53" s="210">
        <f t="shared" si="10"/>
        <v>0</v>
      </c>
      <c r="M53" s="210">
        <v>1084</v>
      </c>
      <c r="N53" s="210">
        <f t="shared" si="11"/>
        <v>0</v>
      </c>
      <c r="O53" s="210">
        <f t="shared" si="12"/>
        <v>0</v>
      </c>
      <c r="P53" s="226">
        <f t="shared" si="0"/>
        <v>141.30000000000001</v>
      </c>
      <c r="Q53" s="227">
        <v>681</v>
      </c>
      <c r="R53" s="212">
        <f t="shared" si="13"/>
        <v>96225.3</v>
      </c>
      <c r="S53" s="212">
        <v>1084</v>
      </c>
      <c r="T53" s="212">
        <f t="shared" si="14"/>
        <v>153169.20000000001</v>
      </c>
      <c r="U53" s="212">
        <f t="shared" si="15"/>
        <v>249394.5</v>
      </c>
    </row>
    <row r="54" spans="1:21" s="221" customFormat="1" ht="17.45" hidden="1" customHeight="1" x14ac:dyDescent="0.25">
      <c r="A54" s="213"/>
      <c r="B54" s="280" t="s">
        <v>176</v>
      </c>
      <c r="C54" s="213" t="s">
        <v>153</v>
      </c>
      <c r="D54" s="222">
        <v>355.6</v>
      </c>
      <c r="E54" s="223">
        <v>3576</v>
      </c>
      <c r="F54" s="208">
        <f t="shared" si="7"/>
        <v>1271625.6000000001</v>
      </c>
      <c r="G54" s="208">
        <v>1630</v>
      </c>
      <c r="H54" s="208">
        <f t="shared" si="8"/>
        <v>579628</v>
      </c>
      <c r="I54" s="208">
        <f t="shared" si="9"/>
        <v>1851253.6</v>
      </c>
      <c r="J54" s="224"/>
      <c r="K54" s="225">
        <v>3576</v>
      </c>
      <c r="L54" s="210">
        <f t="shared" si="10"/>
        <v>0</v>
      </c>
      <c r="M54" s="210">
        <v>1630</v>
      </c>
      <c r="N54" s="210">
        <f t="shared" si="11"/>
        <v>0</v>
      </c>
      <c r="O54" s="210">
        <f t="shared" si="12"/>
        <v>0</v>
      </c>
      <c r="P54" s="226">
        <f t="shared" si="0"/>
        <v>355.6</v>
      </c>
      <c r="Q54" s="227">
        <v>3576</v>
      </c>
      <c r="R54" s="212">
        <f t="shared" si="13"/>
        <v>1271625.6000000001</v>
      </c>
      <c r="S54" s="212">
        <v>1630</v>
      </c>
      <c r="T54" s="212">
        <f t="shared" si="14"/>
        <v>579628</v>
      </c>
      <c r="U54" s="212">
        <f t="shared" si="15"/>
        <v>1851253.6</v>
      </c>
    </row>
    <row r="55" spans="1:21" s="221" customFormat="1" ht="17.45" hidden="1" customHeight="1" x14ac:dyDescent="0.25">
      <c r="A55" s="213"/>
      <c r="B55" s="280" t="s">
        <v>177</v>
      </c>
      <c r="C55" s="213" t="s">
        <v>153</v>
      </c>
      <c r="D55" s="222">
        <v>2</v>
      </c>
      <c r="E55" s="223">
        <v>4149</v>
      </c>
      <c r="F55" s="208">
        <f t="shared" si="7"/>
        <v>8298</v>
      </c>
      <c r="G55" s="208">
        <v>2131</v>
      </c>
      <c r="H55" s="208">
        <f t="shared" si="8"/>
        <v>4262</v>
      </c>
      <c r="I55" s="208">
        <f t="shared" si="9"/>
        <v>12560</v>
      </c>
      <c r="J55" s="224"/>
      <c r="K55" s="225">
        <v>4149</v>
      </c>
      <c r="L55" s="210">
        <f t="shared" si="10"/>
        <v>0</v>
      </c>
      <c r="M55" s="210">
        <v>2131</v>
      </c>
      <c r="N55" s="210">
        <f t="shared" si="11"/>
        <v>0</v>
      </c>
      <c r="O55" s="210">
        <f t="shared" si="12"/>
        <v>0</v>
      </c>
      <c r="P55" s="226">
        <f t="shared" si="0"/>
        <v>2</v>
      </c>
      <c r="Q55" s="227">
        <v>4149</v>
      </c>
      <c r="R55" s="212">
        <f t="shared" si="13"/>
        <v>8298</v>
      </c>
      <c r="S55" s="212">
        <v>2131</v>
      </c>
      <c r="T55" s="212">
        <f t="shared" si="14"/>
        <v>4262</v>
      </c>
      <c r="U55" s="212">
        <f t="shared" si="15"/>
        <v>12560</v>
      </c>
    </row>
    <row r="56" spans="1:21" s="221" customFormat="1" ht="23.25" hidden="1" customHeight="1" x14ac:dyDescent="0.25">
      <c r="A56" s="213"/>
      <c r="B56" s="280" t="s">
        <v>178</v>
      </c>
      <c r="C56" s="213" t="s">
        <v>153</v>
      </c>
      <c r="D56" s="222">
        <v>141.30000000000001</v>
      </c>
      <c r="E56" s="223">
        <v>3470</v>
      </c>
      <c r="F56" s="208">
        <f t="shared" si="7"/>
        <v>490311.00000000006</v>
      </c>
      <c r="G56" s="208">
        <v>1590</v>
      </c>
      <c r="H56" s="208">
        <f t="shared" si="8"/>
        <v>224667.00000000003</v>
      </c>
      <c r="I56" s="208">
        <f t="shared" si="9"/>
        <v>714978.00000000012</v>
      </c>
      <c r="J56" s="224"/>
      <c r="K56" s="225">
        <v>3470</v>
      </c>
      <c r="L56" s="210">
        <f t="shared" si="10"/>
        <v>0</v>
      </c>
      <c r="M56" s="210">
        <v>1590</v>
      </c>
      <c r="N56" s="210">
        <f t="shared" si="11"/>
        <v>0</v>
      </c>
      <c r="O56" s="210">
        <f t="shared" si="12"/>
        <v>0</v>
      </c>
      <c r="P56" s="226">
        <f t="shared" si="0"/>
        <v>141.30000000000001</v>
      </c>
      <c r="Q56" s="227">
        <v>3470</v>
      </c>
      <c r="R56" s="212">
        <f t="shared" si="13"/>
        <v>490311.00000000006</v>
      </c>
      <c r="S56" s="212">
        <v>1590</v>
      </c>
      <c r="T56" s="212">
        <f t="shared" si="14"/>
        <v>224667.00000000003</v>
      </c>
      <c r="U56" s="212">
        <f t="shared" si="15"/>
        <v>714978.00000000012</v>
      </c>
    </row>
    <row r="57" spans="1:21" s="221" customFormat="1" ht="17.45" hidden="1" customHeight="1" x14ac:dyDescent="0.25">
      <c r="A57" s="213"/>
      <c r="B57" s="280" t="s">
        <v>179</v>
      </c>
      <c r="C57" s="213" t="s">
        <v>153</v>
      </c>
      <c r="D57" s="222">
        <v>1140.5999999999999</v>
      </c>
      <c r="E57" s="223">
        <v>76</v>
      </c>
      <c r="F57" s="208">
        <f t="shared" si="7"/>
        <v>86685.599999999991</v>
      </c>
      <c r="G57" s="208">
        <v>42</v>
      </c>
      <c r="H57" s="208">
        <f t="shared" si="8"/>
        <v>47905.2</v>
      </c>
      <c r="I57" s="208">
        <f t="shared" si="9"/>
        <v>134590.79999999999</v>
      </c>
      <c r="J57" s="224"/>
      <c r="K57" s="225">
        <v>76</v>
      </c>
      <c r="L57" s="210">
        <f t="shared" si="10"/>
        <v>0</v>
      </c>
      <c r="M57" s="210">
        <v>42</v>
      </c>
      <c r="N57" s="210">
        <f t="shared" si="11"/>
        <v>0</v>
      </c>
      <c r="O57" s="210">
        <f t="shared" si="12"/>
        <v>0</v>
      </c>
      <c r="P57" s="226">
        <f t="shared" si="0"/>
        <v>1140.5999999999999</v>
      </c>
      <c r="Q57" s="227">
        <v>76</v>
      </c>
      <c r="R57" s="212">
        <f t="shared" si="13"/>
        <v>86685.599999999991</v>
      </c>
      <c r="S57" s="212">
        <v>42</v>
      </c>
      <c r="T57" s="212">
        <f t="shared" si="14"/>
        <v>47905.2</v>
      </c>
      <c r="U57" s="212">
        <f t="shared" si="15"/>
        <v>134590.79999999999</v>
      </c>
    </row>
    <row r="58" spans="1:21" s="230" customFormat="1" ht="17.45" customHeight="1" x14ac:dyDescent="0.25">
      <c r="A58" s="393"/>
      <c r="B58" s="339" t="s">
        <v>180</v>
      </c>
      <c r="C58" s="328" t="s">
        <v>153</v>
      </c>
      <c r="D58" s="215">
        <v>1194.52</v>
      </c>
      <c r="E58" s="216">
        <v>4448</v>
      </c>
      <c r="F58" s="201">
        <f t="shared" si="7"/>
        <v>5313224.96</v>
      </c>
      <c r="G58" s="201">
        <v>3702</v>
      </c>
      <c r="H58" s="201">
        <f t="shared" si="8"/>
        <v>4422113.04</v>
      </c>
      <c r="I58" s="201">
        <f t="shared" si="9"/>
        <v>9735338</v>
      </c>
      <c r="J58" s="333">
        <v>98.58</v>
      </c>
      <c r="K58" s="334">
        <v>4448.1898168301896</v>
      </c>
      <c r="L58" s="331">
        <f t="shared" si="10"/>
        <v>438502.55214312009</v>
      </c>
      <c r="M58" s="331">
        <v>3702.4359575394301</v>
      </c>
      <c r="N58" s="331">
        <f t="shared" si="11"/>
        <v>364986.13669423701</v>
      </c>
      <c r="O58" s="331">
        <f t="shared" si="12"/>
        <v>803488.6888373571</v>
      </c>
      <c r="P58" s="226">
        <f t="shared" si="0"/>
        <v>1095.94</v>
      </c>
      <c r="Q58" s="220">
        <v>4448</v>
      </c>
      <c r="R58" s="205">
        <f t="shared" si="13"/>
        <v>4874741.12</v>
      </c>
      <c r="S58" s="205">
        <v>3702</v>
      </c>
      <c r="T58" s="205">
        <f t="shared" si="14"/>
        <v>4057169.8800000004</v>
      </c>
      <c r="U58" s="205">
        <f t="shared" si="15"/>
        <v>8931911</v>
      </c>
    </row>
    <row r="59" spans="1:21" s="230" customFormat="1" ht="17.45" hidden="1" customHeight="1" x14ac:dyDescent="0.25">
      <c r="A59" s="214"/>
      <c r="B59" s="281" t="s">
        <v>181</v>
      </c>
      <c r="C59" s="214" t="s">
        <v>31</v>
      </c>
      <c r="D59" s="215">
        <v>11</v>
      </c>
      <c r="E59" s="216">
        <v>34209</v>
      </c>
      <c r="F59" s="201">
        <f t="shared" si="7"/>
        <v>376299</v>
      </c>
      <c r="G59" s="201">
        <v>89433</v>
      </c>
      <c r="H59" s="201">
        <f t="shared" si="8"/>
        <v>983763</v>
      </c>
      <c r="I59" s="201">
        <f t="shared" si="9"/>
        <v>1360062</v>
      </c>
      <c r="J59" s="217"/>
      <c r="K59" s="218">
        <v>34209</v>
      </c>
      <c r="L59" s="203">
        <f t="shared" si="10"/>
        <v>0</v>
      </c>
      <c r="M59" s="203">
        <v>89433</v>
      </c>
      <c r="N59" s="203">
        <f t="shared" si="11"/>
        <v>0</v>
      </c>
      <c r="O59" s="203">
        <f t="shared" si="12"/>
        <v>0</v>
      </c>
      <c r="P59" s="226">
        <f t="shared" si="0"/>
        <v>11</v>
      </c>
      <c r="Q59" s="220">
        <v>34209</v>
      </c>
      <c r="R59" s="205">
        <f t="shared" si="13"/>
        <v>376299</v>
      </c>
      <c r="S59" s="205">
        <v>89433</v>
      </c>
      <c r="T59" s="205">
        <f t="shared" si="14"/>
        <v>983763</v>
      </c>
      <c r="U59" s="205">
        <f t="shared" si="15"/>
        <v>1360062</v>
      </c>
    </row>
    <row r="60" spans="1:21" s="230" customFormat="1" ht="17.45" hidden="1" customHeight="1" x14ac:dyDescent="0.25">
      <c r="A60" s="214"/>
      <c r="B60" s="281" t="s">
        <v>182</v>
      </c>
      <c r="C60" s="214" t="s">
        <v>31</v>
      </c>
      <c r="D60" s="215">
        <v>6</v>
      </c>
      <c r="E60" s="216">
        <v>18204</v>
      </c>
      <c r="F60" s="201">
        <f t="shared" si="7"/>
        <v>109224</v>
      </c>
      <c r="G60" s="201">
        <v>79865</v>
      </c>
      <c r="H60" s="201">
        <f t="shared" si="8"/>
        <v>479190</v>
      </c>
      <c r="I60" s="201">
        <f t="shared" si="9"/>
        <v>588414</v>
      </c>
      <c r="J60" s="217"/>
      <c r="K60" s="218">
        <v>18204</v>
      </c>
      <c r="L60" s="203">
        <f t="shared" si="10"/>
        <v>0</v>
      </c>
      <c r="M60" s="203">
        <v>79865</v>
      </c>
      <c r="N60" s="203">
        <f t="shared" si="11"/>
        <v>0</v>
      </c>
      <c r="O60" s="203">
        <f t="shared" si="12"/>
        <v>0</v>
      </c>
      <c r="P60" s="226">
        <f t="shared" si="0"/>
        <v>6</v>
      </c>
      <c r="Q60" s="220">
        <v>18204</v>
      </c>
      <c r="R60" s="205">
        <f t="shared" si="13"/>
        <v>109224</v>
      </c>
      <c r="S60" s="205">
        <v>79865</v>
      </c>
      <c r="T60" s="205">
        <f t="shared" si="14"/>
        <v>479190</v>
      </c>
      <c r="U60" s="205">
        <f t="shared" si="15"/>
        <v>588414</v>
      </c>
    </row>
    <row r="61" spans="1:21" s="230" customFormat="1" ht="17.45" hidden="1" customHeight="1" x14ac:dyDescent="0.25">
      <c r="A61" s="214"/>
      <c r="B61" s="281" t="s">
        <v>183</v>
      </c>
      <c r="C61" s="214" t="s">
        <v>31</v>
      </c>
      <c r="D61" s="215">
        <v>42</v>
      </c>
      <c r="E61" s="216">
        <v>14176</v>
      </c>
      <c r="F61" s="201">
        <f t="shared" si="7"/>
        <v>595392</v>
      </c>
      <c r="G61" s="201">
        <v>34900</v>
      </c>
      <c r="H61" s="201">
        <f t="shared" si="8"/>
        <v>1465800</v>
      </c>
      <c r="I61" s="201">
        <f t="shared" si="9"/>
        <v>2061192</v>
      </c>
      <c r="J61" s="217"/>
      <c r="K61" s="218">
        <v>14176</v>
      </c>
      <c r="L61" s="203">
        <f t="shared" si="10"/>
        <v>0</v>
      </c>
      <c r="M61" s="203">
        <v>34900</v>
      </c>
      <c r="N61" s="203">
        <f t="shared" si="11"/>
        <v>0</v>
      </c>
      <c r="O61" s="203">
        <f t="shared" si="12"/>
        <v>0</v>
      </c>
      <c r="P61" s="226">
        <f t="shared" si="0"/>
        <v>42</v>
      </c>
      <c r="Q61" s="220">
        <v>14176</v>
      </c>
      <c r="R61" s="205">
        <f t="shared" si="13"/>
        <v>595392</v>
      </c>
      <c r="S61" s="205">
        <v>34900</v>
      </c>
      <c r="T61" s="205">
        <f t="shared" si="14"/>
        <v>1465800</v>
      </c>
      <c r="U61" s="205">
        <f t="shared" si="15"/>
        <v>2061192</v>
      </c>
    </row>
    <row r="62" spans="1:21" s="221" customFormat="1" ht="17.45" hidden="1" customHeight="1" x14ac:dyDescent="0.25">
      <c r="A62" s="231"/>
      <c r="B62" s="228" t="s">
        <v>184</v>
      </c>
      <c r="C62" s="231" t="s">
        <v>31</v>
      </c>
      <c r="D62" s="232">
        <v>1</v>
      </c>
      <c r="E62" s="233">
        <v>504288</v>
      </c>
      <c r="F62" s="234">
        <f t="shared" si="7"/>
        <v>504288</v>
      </c>
      <c r="G62" s="234">
        <v>855301</v>
      </c>
      <c r="H62" s="234">
        <f t="shared" si="8"/>
        <v>855301</v>
      </c>
      <c r="I62" s="234">
        <f t="shared" si="9"/>
        <v>1359589</v>
      </c>
      <c r="J62" s="235"/>
      <c r="K62" s="236">
        <v>504288</v>
      </c>
      <c r="L62" s="237">
        <f t="shared" si="10"/>
        <v>0</v>
      </c>
      <c r="M62" s="237">
        <v>855301</v>
      </c>
      <c r="N62" s="237">
        <f t="shared" si="11"/>
        <v>0</v>
      </c>
      <c r="O62" s="237">
        <f t="shared" si="12"/>
        <v>0</v>
      </c>
      <c r="P62" s="226">
        <f t="shared" si="0"/>
        <v>1</v>
      </c>
      <c r="Q62" s="238">
        <v>504288</v>
      </c>
      <c r="R62" s="239">
        <f t="shared" si="13"/>
        <v>504288</v>
      </c>
      <c r="S62" s="239">
        <v>855301</v>
      </c>
      <c r="T62" s="239">
        <f t="shared" si="14"/>
        <v>855301</v>
      </c>
      <c r="U62" s="239">
        <f t="shared" si="15"/>
        <v>1359589</v>
      </c>
    </row>
    <row r="63" spans="1:21" s="221" customFormat="1" ht="17.45" customHeight="1" x14ac:dyDescent="0.25">
      <c r="A63" s="394"/>
      <c r="B63" s="327" t="s">
        <v>185</v>
      </c>
      <c r="C63" s="340" t="s">
        <v>171</v>
      </c>
      <c r="D63" s="232">
        <v>41.2</v>
      </c>
      <c r="E63" s="233">
        <v>44344</v>
      </c>
      <c r="F63" s="234">
        <f t="shared" si="7"/>
        <v>1826972.8</v>
      </c>
      <c r="G63" s="234">
        <v>47372</v>
      </c>
      <c r="H63" s="234">
        <f t="shared" si="8"/>
        <v>1951726.4000000001</v>
      </c>
      <c r="I63" s="234">
        <f t="shared" si="9"/>
        <v>3778699.2</v>
      </c>
      <c r="J63" s="341">
        <v>41.2</v>
      </c>
      <c r="K63" s="342">
        <v>44343.5</v>
      </c>
      <c r="L63" s="343">
        <f t="shared" si="10"/>
        <v>1826952.2000000002</v>
      </c>
      <c r="M63" s="343">
        <v>47372</v>
      </c>
      <c r="N63" s="343">
        <f t="shared" si="11"/>
        <v>1951726.4000000001</v>
      </c>
      <c r="O63" s="343">
        <f t="shared" si="12"/>
        <v>3778678.6000000006</v>
      </c>
      <c r="P63" s="226">
        <f t="shared" si="0"/>
        <v>0</v>
      </c>
      <c r="Q63" s="238">
        <v>44344</v>
      </c>
      <c r="R63" s="239">
        <f t="shared" si="13"/>
        <v>0</v>
      </c>
      <c r="S63" s="239">
        <v>47372</v>
      </c>
      <c r="T63" s="239">
        <f t="shared" si="14"/>
        <v>0</v>
      </c>
      <c r="U63" s="239">
        <f t="shared" si="15"/>
        <v>0</v>
      </c>
    </row>
    <row r="64" spans="1:21" s="230" customFormat="1" ht="17.45" hidden="1" customHeight="1" x14ac:dyDescent="0.25">
      <c r="A64" s="240"/>
      <c r="B64" s="228" t="s">
        <v>186</v>
      </c>
      <c r="C64" s="240" t="s">
        <v>153</v>
      </c>
      <c r="D64" s="282">
        <v>387</v>
      </c>
      <c r="E64" s="234">
        <v>3576</v>
      </c>
      <c r="F64" s="234">
        <f t="shared" si="7"/>
        <v>1383912</v>
      </c>
      <c r="G64" s="234">
        <v>3510</v>
      </c>
      <c r="H64" s="234">
        <f t="shared" si="8"/>
        <v>1358370</v>
      </c>
      <c r="I64" s="234">
        <f t="shared" si="9"/>
        <v>2742282</v>
      </c>
      <c r="J64" s="283"/>
      <c r="K64" s="237">
        <v>3576</v>
      </c>
      <c r="L64" s="237">
        <f t="shared" si="10"/>
        <v>0</v>
      </c>
      <c r="M64" s="237">
        <v>3510</v>
      </c>
      <c r="N64" s="237">
        <f t="shared" si="11"/>
        <v>0</v>
      </c>
      <c r="O64" s="237">
        <f t="shared" si="12"/>
        <v>0</v>
      </c>
      <c r="P64" s="226">
        <f t="shared" si="0"/>
        <v>387</v>
      </c>
      <c r="Q64" s="241">
        <v>3576</v>
      </c>
      <c r="R64" s="241">
        <f t="shared" si="13"/>
        <v>1383912</v>
      </c>
      <c r="S64" s="241">
        <v>3510</v>
      </c>
      <c r="T64" s="241">
        <f t="shared" si="14"/>
        <v>1358370</v>
      </c>
      <c r="U64" s="239">
        <f t="shared" si="15"/>
        <v>2742282</v>
      </c>
    </row>
    <row r="65" spans="1:21" s="230" customFormat="1" ht="17.45" customHeight="1" x14ac:dyDescent="0.25">
      <c r="A65" s="395"/>
      <c r="B65" s="327" t="s">
        <v>187</v>
      </c>
      <c r="C65" s="344" t="s">
        <v>31</v>
      </c>
      <c r="D65" s="282">
        <v>15</v>
      </c>
      <c r="E65" s="234">
        <v>25728</v>
      </c>
      <c r="F65" s="234">
        <f t="shared" si="7"/>
        <v>385920</v>
      </c>
      <c r="G65" s="234">
        <v>850</v>
      </c>
      <c r="H65" s="234">
        <f t="shared" si="8"/>
        <v>12750</v>
      </c>
      <c r="I65" s="234">
        <f t="shared" si="9"/>
        <v>398670</v>
      </c>
      <c r="J65" s="345">
        <v>15</v>
      </c>
      <c r="K65" s="343">
        <v>25728.400000000001</v>
      </c>
      <c r="L65" s="343">
        <f t="shared" si="10"/>
        <v>385926</v>
      </c>
      <c r="M65" s="343">
        <v>850.2</v>
      </c>
      <c r="N65" s="343">
        <f t="shared" si="11"/>
        <v>12753</v>
      </c>
      <c r="O65" s="343">
        <f t="shared" si="12"/>
        <v>398679</v>
      </c>
      <c r="P65" s="226">
        <f t="shared" si="0"/>
        <v>0</v>
      </c>
      <c r="Q65" s="241">
        <v>25728</v>
      </c>
      <c r="R65" s="241">
        <f t="shared" si="13"/>
        <v>0</v>
      </c>
      <c r="S65" s="241">
        <v>850</v>
      </c>
      <c r="T65" s="241">
        <f t="shared" si="14"/>
        <v>0</v>
      </c>
      <c r="U65" s="239">
        <f t="shared" si="15"/>
        <v>0</v>
      </c>
    </row>
    <row r="66" spans="1:21" s="230" customFormat="1" ht="17.45" hidden="1" customHeight="1" x14ac:dyDescent="0.25">
      <c r="A66" s="240"/>
      <c r="B66" s="228" t="s">
        <v>188</v>
      </c>
      <c r="C66" s="240" t="s">
        <v>31</v>
      </c>
      <c r="D66" s="282">
        <v>1</v>
      </c>
      <c r="E66" s="234">
        <v>89510</v>
      </c>
      <c r="F66" s="234">
        <f t="shared" si="7"/>
        <v>89510</v>
      </c>
      <c r="G66" s="234">
        <v>73185</v>
      </c>
      <c r="H66" s="234">
        <f t="shared" si="8"/>
        <v>73185</v>
      </c>
      <c r="I66" s="234">
        <f t="shared" si="9"/>
        <v>162695</v>
      </c>
      <c r="J66" s="283"/>
      <c r="K66" s="237">
        <v>89510</v>
      </c>
      <c r="L66" s="237">
        <f t="shared" si="10"/>
        <v>0</v>
      </c>
      <c r="M66" s="237">
        <v>73185</v>
      </c>
      <c r="N66" s="237">
        <f t="shared" si="11"/>
        <v>0</v>
      </c>
      <c r="O66" s="237">
        <f t="shared" si="12"/>
        <v>0</v>
      </c>
      <c r="P66" s="226">
        <f t="shared" si="0"/>
        <v>1</v>
      </c>
      <c r="Q66" s="241">
        <v>89510</v>
      </c>
      <c r="R66" s="241">
        <f t="shared" si="13"/>
        <v>89510</v>
      </c>
      <c r="S66" s="241">
        <v>73185</v>
      </c>
      <c r="T66" s="241">
        <f t="shared" si="14"/>
        <v>73185</v>
      </c>
      <c r="U66" s="239">
        <f t="shared" si="15"/>
        <v>162695</v>
      </c>
    </row>
    <row r="67" spans="1:21" s="221" customFormat="1" ht="17.45" hidden="1" customHeight="1" x14ac:dyDescent="0.25">
      <c r="A67" s="240"/>
      <c r="B67" s="228" t="s">
        <v>189</v>
      </c>
      <c r="C67" s="240" t="s">
        <v>31</v>
      </c>
      <c r="D67" s="282">
        <v>12</v>
      </c>
      <c r="E67" s="234">
        <v>11910</v>
      </c>
      <c r="F67" s="234">
        <f t="shared" si="7"/>
        <v>142920</v>
      </c>
      <c r="G67" s="234">
        <v>4539</v>
      </c>
      <c r="H67" s="234">
        <f t="shared" si="8"/>
        <v>54468</v>
      </c>
      <c r="I67" s="234">
        <f t="shared" si="9"/>
        <v>197388</v>
      </c>
      <c r="J67" s="283"/>
      <c r="K67" s="237">
        <v>11910</v>
      </c>
      <c r="L67" s="237">
        <f t="shared" si="10"/>
        <v>0</v>
      </c>
      <c r="M67" s="237">
        <v>4539</v>
      </c>
      <c r="N67" s="237">
        <f t="shared" si="11"/>
        <v>0</v>
      </c>
      <c r="O67" s="237">
        <f t="shared" si="12"/>
        <v>0</v>
      </c>
      <c r="P67" s="226">
        <f t="shared" si="0"/>
        <v>12</v>
      </c>
      <c r="Q67" s="241">
        <v>11910</v>
      </c>
      <c r="R67" s="241">
        <f t="shared" si="13"/>
        <v>142920</v>
      </c>
      <c r="S67" s="241">
        <v>4539</v>
      </c>
      <c r="T67" s="241">
        <f t="shared" si="14"/>
        <v>54468</v>
      </c>
      <c r="U67" s="239">
        <f t="shared" si="15"/>
        <v>197388</v>
      </c>
    </row>
    <row r="68" spans="1:21" s="230" customFormat="1" ht="28.5" hidden="1" customHeight="1" x14ac:dyDescent="0.25">
      <c r="A68" s="240"/>
      <c r="B68" s="228" t="s">
        <v>190</v>
      </c>
      <c r="C68" s="240" t="s">
        <v>31</v>
      </c>
      <c r="D68" s="282">
        <v>5</v>
      </c>
      <c r="E68" s="234">
        <v>43830</v>
      </c>
      <c r="F68" s="234">
        <f t="shared" si="7"/>
        <v>219150</v>
      </c>
      <c r="G68" s="234">
        <v>26306</v>
      </c>
      <c r="H68" s="234">
        <f t="shared" si="8"/>
        <v>131530</v>
      </c>
      <c r="I68" s="234">
        <f t="shared" si="9"/>
        <v>350680</v>
      </c>
      <c r="J68" s="283"/>
      <c r="K68" s="237">
        <v>43830</v>
      </c>
      <c r="L68" s="237">
        <f t="shared" si="10"/>
        <v>0</v>
      </c>
      <c r="M68" s="237">
        <v>26306</v>
      </c>
      <c r="N68" s="237">
        <f t="shared" si="11"/>
        <v>0</v>
      </c>
      <c r="O68" s="237">
        <f t="shared" si="12"/>
        <v>0</v>
      </c>
      <c r="P68" s="226">
        <f t="shared" si="0"/>
        <v>5</v>
      </c>
      <c r="Q68" s="241">
        <v>43830</v>
      </c>
      <c r="R68" s="241">
        <f t="shared" si="13"/>
        <v>219150</v>
      </c>
      <c r="S68" s="241">
        <v>26306</v>
      </c>
      <c r="T68" s="241">
        <f t="shared" si="14"/>
        <v>131530</v>
      </c>
      <c r="U68" s="239">
        <f t="shared" si="15"/>
        <v>350680</v>
      </c>
    </row>
    <row r="69" spans="1:21" s="230" customFormat="1" ht="17.45" customHeight="1" x14ac:dyDescent="0.25">
      <c r="A69" s="395"/>
      <c r="B69" s="327" t="s">
        <v>191</v>
      </c>
      <c r="C69" s="344" t="s">
        <v>31</v>
      </c>
      <c r="D69" s="315">
        <v>1</v>
      </c>
      <c r="E69" s="314">
        <v>219290</v>
      </c>
      <c r="F69" s="314">
        <f t="shared" si="7"/>
        <v>219290</v>
      </c>
      <c r="G69" s="314">
        <v>155542</v>
      </c>
      <c r="H69" s="314">
        <f t="shared" si="8"/>
        <v>155542</v>
      </c>
      <c r="I69" s="314">
        <f t="shared" si="9"/>
        <v>374832</v>
      </c>
      <c r="J69" s="345"/>
      <c r="K69" s="343">
        <v>219290</v>
      </c>
      <c r="L69" s="343">
        <f t="shared" si="10"/>
        <v>0</v>
      </c>
      <c r="M69" s="343">
        <v>155542</v>
      </c>
      <c r="N69" s="343">
        <f t="shared" si="11"/>
        <v>0</v>
      </c>
      <c r="O69" s="343">
        <f t="shared" si="12"/>
        <v>0</v>
      </c>
      <c r="P69" s="226">
        <f t="shared" si="0"/>
        <v>1</v>
      </c>
      <c r="Q69" s="241">
        <v>219290</v>
      </c>
      <c r="R69" s="241">
        <f t="shared" si="13"/>
        <v>219290</v>
      </c>
      <c r="S69" s="241">
        <v>155542</v>
      </c>
      <c r="T69" s="241">
        <f t="shared" si="14"/>
        <v>155542</v>
      </c>
      <c r="U69" s="239">
        <f t="shared" si="15"/>
        <v>374832</v>
      </c>
    </row>
    <row r="70" spans="1:21" s="242" customFormat="1" ht="17.45" customHeight="1" x14ac:dyDescent="0.25">
      <c r="A70" s="392" t="s">
        <v>192</v>
      </c>
      <c r="B70" s="324" t="s">
        <v>193</v>
      </c>
      <c r="C70" s="325"/>
      <c r="D70" s="316"/>
      <c r="E70" s="310"/>
      <c r="F70" s="310">
        <f>F71+F74+F76+F81+F83+F86</f>
        <v>11518337.559999999</v>
      </c>
      <c r="G70" s="310"/>
      <c r="H70" s="310">
        <f>H71+H74+H76+H81+H83+H86</f>
        <v>20862914.249999996</v>
      </c>
      <c r="I70" s="310">
        <f>I71+I74+I76+I81+I83+I86</f>
        <v>32381251.809999995</v>
      </c>
      <c r="J70" s="325"/>
      <c r="K70" s="332"/>
      <c r="L70" s="332">
        <f>L71+L74+L76+L81+L83+L86</f>
        <v>3406557.1</v>
      </c>
      <c r="M70" s="332"/>
      <c r="N70" s="332">
        <f>N71+N74+N76+N81+N83+N86</f>
        <v>9041265</v>
      </c>
      <c r="O70" s="332">
        <f>O71+O74+O76+O81+O83+O86</f>
        <v>12447822.1</v>
      </c>
      <c r="P70" s="226">
        <f t="shared" si="0"/>
        <v>0</v>
      </c>
      <c r="Q70" s="212"/>
      <c r="R70" s="212">
        <f>R71+R74+R76+R81+R83+R86</f>
        <v>8111302.9399999995</v>
      </c>
      <c r="S70" s="212"/>
      <c r="T70" s="212">
        <f>T71+T74+T76+T81+T83+T86</f>
        <v>11820504.249999998</v>
      </c>
      <c r="U70" s="212">
        <f>U71+U74+U76+U81+U83+U86</f>
        <v>19931807.189999998</v>
      </c>
    </row>
    <row r="71" spans="1:21" ht="17.45" customHeight="1" x14ac:dyDescent="0.25">
      <c r="A71" s="395"/>
      <c r="B71" s="327" t="s">
        <v>194</v>
      </c>
      <c r="C71" s="344"/>
      <c r="D71" s="315"/>
      <c r="E71" s="314"/>
      <c r="F71" s="314">
        <f>SUM(F72:F73)</f>
        <v>1391114.46</v>
      </c>
      <c r="G71" s="314"/>
      <c r="H71" s="314">
        <f>SUM(H72:H73)</f>
        <v>3336530</v>
      </c>
      <c r="I71" s="314">
        <f>SUM(I72:I73)</f>
        <v>4727644.46</v>
      </c>
      <c r="J71" s="345"/>
      <c r="K71" s="343"/>
      <c r="L71" s="343">
        <f>SUM(L72:L73)</f>
        <v>695557.1</v>
      </c>
      <c r="M71" s="343"/>
      <c r="N71" s="343">
        <f>SUM(N72:N73)</f>
        <v>1668265</v>
      </c>
      <c r="O71" s="343">
        <f>SUM(O72:O73)</f>
        <v>2363822.1</v>
      </c>
      <c r="P71" s="226">
        <f t="shared" si="0"/>
        <v>0</v>
      </c>
      <c r="Q71" s="241"/>
      <c r="R71" s="241">
        <f>SUM(R72:R73)</f>
        <v>695079.84</v>
      </c>
      <c r="S71" s="241"/>
      <c r="T71" s="241">
        <f>SUM(T72:T73)</f>
        <v>1667120</v>
      </c>
      <c r="U71" s="239">
        <f>SUM(U72:U73)</f>
        <v>2362199.8400000003</v>
      </c>
    </row>
    <row r="72" spans="1:21" ht="17.45" customHeight="1" x14ac:dyDescent="0.25">
      <c r="A72" s="386"/>
      <c r="B72" s="346" t="s">
        <v>195</v>
      </c>
      <c r="C72" s="335" t="s">
        <v>33</v>
      </c>
      <c r="D72" s="222">
        <v>13.9</v>
      </c>
      <c r="E72" s="208">
        <v>95478</v>
      </c>
      <c r="F72" s="208">
        <f>E72*D72</f>
        <v>1327144.2</v>
      </c>
      <c r="G72" s="208">
        <v>229000</v>
      </c>
      <c r="H72" s="208">
        <f>G72*D72</f>
        <v>3183100</v>
      </c>
      <c r="I72" s="208">
        <f>F72+H72</f>
        <v>4510244.2</v>
      </c>
      <c r="J72" s="335">
        <v>6.95</v>
      </c>
      <c r="K72" s="332">
        <v>95478</v>
      </c>
      <c r="L72" s="332">
        <f>K72*J72</f>
        <v>663572.1</v>
      </c>
      <c r="M72" s="332">
        <v>229000</v>
      </c>
      <c r="N72" s="332">
        <f>M72*J72</f>
        <v>1591550</v>
      </c>
      <c r="O72" s="332">
        <f>L72+N72</f>
        <v>2255122.1</v>
      </c>
      <c r="P72" s="226">
        <f t="shared" si="0"/>
        <v>6.95</v>
      </c>
      <c r="Q72" s="212">
        <v>95478</v>
      </c>
      <c r="R72" s="212">
        <f>Q72*P72</f>
        <v>663572.1</v>
      </c>
      <c r="S72" s="212">
        <v>229000</v>
      </c>
      <c r="T72" s="212">
        <f>S72*P72</f>
        <v>1591550</v>
      </c>
      <c r="U72" s="212">
        <f>R72+T72</f>
        <v>2255122.1</v>
      </c>
    </row>
    <row r="73" spans="1:21" ht="28.5" customHeight="1" x14ac:dyDescent="0.25">
      <c r="A73" s="386"/>
      <c r="B73" s="346" t="s">
        <v>196</v>
      </c>
      <c r="C73" s="335" t="s">
        <v>33</v>
      </c>
      <c r="D73" s="222">
        <v>0.67</v>
      </c>
      <c r="E73" s="208">
        <v>95478</v>
      </c>
      <c r="F73" s="208">
        <f>E73*D73</f>
        <v>63970.26</v>
      </c>
      <c r="G73" s="208">
        <v>229000</v>
      </c>
      <c r="H73" s="208">
        <f>G73*D73</f>
        <v>153430</v>
      </c>
      <c r="I73" s="208">
        <f>F73+H73</f>
        <v>217400.26</v>
      </c>
      <c r="J73" s="335">
        <v>0.34</v>
      </c>
      <c r="K73" s="332">
        <v>95478</v>
      </c>
      <c r="L73" s="332">
        <v>31985</v>
      </c>
      <c r="M73" s="332">
        <v>229000</v>
      </c>
      <c r="N73" s="332">
        <v>76715</v>
      </c>
      <c r="O73" s="332">
        <f>L73+N73</f>
        <v>108700</v>
      </c>
      <c r="P73" s="226">
        <f t="shared" si="0"/>
        <v>0.33</v>
      </c>
      <c r="Q73" s="212">
        <v>95478</v>
      </c>
      <c r="R73" s="212">
        <f>Q73*P73</f>
        <v>31507.74</v>
      </c>
      <c r="S73" s="212">
        <v>229000</v>
      </c>
      <c r="T73" s="212">
        <f>S73*P73</f>
        <v>75570</v>
      </c>
      <c r="U73" s="212">
        <f>R73+T73</f>
        <v>107077.74</v>
      </c>
    </row>
    <row r="74" spans="1:21" ht="17.45" hidden="1" customHeight="1" x14ac:dyDescent="0.25">
      <c r="A74" s="240"/>
      <c r="B74" s="228" t="s">
        <v>197</v>
      </c>
      <c r="C74" s="240" t="s">
        <v>153</v>
      </c>
      <c r="D74" s="282">
        <v>439.29</v>
      </c>
      <c r="E74" s="234"/>
      <c r="F74" s="234">
        <f>SUM(F75:F75)</f>
        <v>1823053.5</v>
      </c>
      <c r="G74" s="234"/>
      <c r="H74" s="234">
        <f>SUM(H75:H75)</f>
        <v>292127.85000000003</v>
      </c>
      <c r="I74" s="234">
        <f>SUM(I75:I75)</f>
        <v>2115181.35</v>
      </c>
      <c r="J74" s="283"/>
      <c r="K74" s="237"/>
      <c r="L74" s="237">
        <f>SUM(L75:L75)</f>
        <v>0</v>
      </c>
      <c r="M74" s="237"/>
      <c r="N74" s="237">
        <f>SUM(N75:N75)</f>
        <v>0</v>
      </c>
      <c r="O74" s="237">
        <f>SUM(O75:O75)</f>
        <v>0</v>
      </c>
      <c r="P74" s="226">
        <f t="shared" si="0"/>
        <v>439.29</v>
      </c>
      <c r="Q74" s="241"/>
      <c r="R74" s="241">
        <f>SUM(R75:R75)</f>
        <v>1823053.5</v>
      </c>
      <c r="S74" s="241"/>
      <c r="T74" s="241">
        <f>SUM(T75:T75)</f>
        <v>292127.85000000003</v>
      </c>
      <c r="U74" s="239">
        <f>SUM(U75:U75)</f>
        <v>2115181.35</v>
      </c>
    </row>
    <row r="75" spans="1:21" s="191" customFormat="1" ht="17.45" hidden="1" customHeight="1" x14ac:dyDescent="0.25">
      <c r="A75" s="213"/>
      <c r="B75" s="284" t="s">
        <v>198</v>
      </c>
      <c r="C75" s="243" t="s">
        <v>153</v>
      </c>
      <c r="D75" s="222">
        <v>439.29</v>
      </c>
      <c r="E75" s="208">
        <v>4150</v>
      </c>
      <c r="F75" s="208">
        <f>E75*D75</f>
        <v>1823053.5</v>
      </c>
      <c r="G75" s="208">
        <v>665</v>
      </c>
      <c r="H75" s="208">
        <f>G75*D75</f>
        <v>292127.85000000003</v>
      </c>
      <c r="I75" s="208">
        <f>F75+H75</f>
        <v>2115181.35</v>
      </c>
      <c r="J75" s="224"/>
      <c r="K75" s="210">
        <v>4150</v>
      </c>
      <c r="L75" s="210">
        <f>K75*J75</f>
        <v>0</v>
      </c>
      <c r="M75" s="210">
        <v>665</v>
      </c>
      <c r="N75" s="210">
        <f>M75*J75</f>
        <v>0</v>
      </c>
      <c r="O75" s="210">
        <f>L75+N75</f>
        <v>0</v>
      </c>
      <c r="P75" s="226">
        <f t="shared" si="0"/>
        <v>439.29</v>
      </c>
      <c r="Q75" s="212">
        <v>4150</v>
      </c>
      <c r="R75" s="212">
        <f>Q75*P75</f>
        <v>1823053.5</v>
      </c>
      <c r="S75" s="212">
        <v>665</v>
      </c>
      <c r="T75" s="212">
        <f>S75*P75</f>
        <v>292127.85000000003</v>
      </c>
      <c r="U75" s="212">
        <f>R75+T75</f>
        <v>2115181.35</v>
      </c>
    </row>
    <row r="76" spans="1:21" ht="17.45" hidden="1" customHeight="1" x14ac:dyDescent="0.25">
      <c r="A76" s="240"/>
      <c r="B76" s="228" t="s">
        <v>199</v>
      </c>
      <c r="C76" s="240"/>
      <c r="D76" s="282"/>
      <c r="E76" s="234"/>
      <c r="F76" s="234">
        <f>SUM(F77:F80)</f>
        <v>202347</v>
      </c>
      <c r="G76" s="234"/>
      <c r="H76" s="234">
        <f>SUM(H77:H80)</f>
        <v>401720</v>
      </c>
      <c r="I76" s="234">
        <f>SUM(I77:I80)</f>
        <v>604067</v>
      </c>
      <c r="J76" s="283"/>
      <c r="K76" s="237"/>
      <c r="L76" s="237">
        <f>SUM(L77:L80)</f>
        <v>0</v>
      </c>
      <c r="M76" s="237"/>
      <c r="N76" s="237">
        <f>SUM(N77:N80)</f>
        <v>0</v>
      </c>
      <c r="O76" s="237">
        <f>SUM(O77:O80)</f>
        <v>0</v>
      </c>
      <c r="P76" s="226">
        <f t="shared" si="0"/>
        <v>0</v>
      </c>
      <c r="Q76" s="241"/>
      <c r="R76" s="241">
        <f>SUM(R77:R80)</f>
        <v>202347</v>
      </c>
      <c r="S76" s="241"/>
      <c r="T76" s="241">
        <f>SUM(T77:T80)</f>
        <v>401720</v>
      </c>
      <c r="U76" s="239">
        <f>SUM(U77:U80)</f>
        <v>604067</v>
      </c>
    </row>
    <row r="77" spans="1:21" ht="17.45" hidden="1" customHeight="1" x14ac:dyDescent="0.25">
      <c r="A77" s="213"/>
      <c r="B77" s="284" t="s">
        <v>200</v>
      </c>
      <c r="C77" s="243" t="s">
        <v>31</v>
      </c>
      <c r="D77" s="222">
        <v>71</v>
      </c>
      <c r="E77" s="208">
        <v>707</v>
      </c>
      <c r="F77" s="208">
        <f>E77*D77</f>
        <v>50197</v>
      </c>
      <c r="G77" s="208">
        <v>1310</v>
      </c>
      <c r="H77" s="208">
        <f>G77*D77</f>
        <v>93010</v>
      </c>
      <c r="I77" s="208">
        <f>F77+H77</f>
        <v>143207</v>
      </c>
      <c r="J77" s="224"/>
      <c r="K77" s="210">
        <v>707</v>
      </c>
      <c r="L77" s="210">
        <f>K77*J77</f>
        <v>0</v>
      </c>
      <c r="M77" s="210">
        <v>1310</v>
      </c>
      <c r="N77" s="210">
        <f>M77*J77</f>
        <v>0</v>
      </c>
      <c r="O77" s="210">
        <f>L77+N77</f>
        <v>0</v>
      </c>
      <c r="P77" s="226">
        <f t="shared" si="0"/>
        <v>71</v>
      </c>
      <c r="Q77" s="212">
        <v>707</v>
      </c>
      <c r="R77" s="212">
        <f>Q77*P77</f>
        <v>50197</v>
      </c>
      <c r="S77" s="212">
        <v>1310</v>
      </c>
      <c r="T77" s="212">
        <f>S77*P77</f>
        <v>93010</v>
      </c>
      <c r="U77" s="212">
        <f>R77+T77</f>
        <v>143207</v>
      </c>
    </row>
    <row r="78" spans="1:21" ht="17.45" hidden="1" customHeight="1" x14ac:dyDescent="0.25">
      <c r="A78" s="213"/>
      <c r="B78" s="284" t="s">
        <v>201</v>
      </c>
      <c r="C78" s="243" t="s">
        <v>31</v>
      </c>
      <c r="D78" s="222">
        <v>350</v>
      </c>
      <c r="E78" s="208">
        <v>236</v>
      </c>
      <c r="F78" s="208">
        <f>E78*D78</f>
        <v>82600</v>
      </c>
      <c r="G78" s="208">
        <v>326</v>
      </c>
      <c r="H78" s="208">
        <f>G78*D78</f>
        <v>114100</v>
      </c>
      <c r="I78" s="208">
        <f>F78+H78</f>
        <v>196700</v>
      </c>
      <c r="J78" s="224"/>
      <c r="K78" s="210">
        <v>236</v>
      </c>
      <c r="L78" s="210">
        <f>K78*J78</f>
        <v>0</v>
      </c>
      <c r="M78" s="210">
        <v>326</v>
      </c>
      <c r="N78" s="210">
        <f>M78*J78</f>
        <v>0</v>
      </c>
      <c r="O78" s="210">
        <f>L78+N78</f>
        <v>0</v>
      </c>
      <c r="P78" s="226">
        <f t="shared" si="0"/>
        <v>350</v>
      </c>
      <c r="Q78" s="212">
        <v>236</v>
      </c>
      <c r="R78" s="212">
        <f>Q78*P78</f>
        <v>82600</v>
      </c>
      <c r="S78" s="212">
        <v>326</v>
      </c>
      <c r="T78" s="212">
        <f>S78*P78</f>
        <v>114100</v>
      </c>
      <c r="U78" s="212">
        <f>R78+T78</f>
        <v>196700</v>
      </c>
    </row>
    <row r="79" spans="1:21" ht="17.45" hidden="1" customHeight="1" x14ac:dyDescent="0.25">
      <c r="A79" s="213"/>
      <c r="B79" s="284" t="s">
        <v>202</v>
      </c>
      <c r="C79" s="243" t="s">
        <v>31</v>
      </c>
      <c r="D79" s="222">
        <v>260</v>
      </c>
      <c r="E79" s="208">
        <v>189</v>
      </c>
      <c r="F79" s="208">
        <f>E79*D79</f>
        <v>49140</v>
      </c>
      <c r="G79" s="208">
        <v>493</v>
      </c>
      <c r="H79" s="208">
        <f>G79*D79</f>
        <v>128180</v>
      </c>
      <c r="I79" s="208">
        <f>F79+H79</f>
        <v>177320</v>
      </c>
      <c r="J79" s="224"/>
      <c r="K79" s="210">
        <v>189</v>
      </c>
      <c r="L79" s="210">
        <f>K79*J79</f>
        <v>0</v>
      </c>
      <c r="M79" s="210">
        <v>493</v>
      </c>
      <c r="N79" s="210">
        <f>M79*J79</f>
        <v>0</v>
      </c>
      <c r="O79" s="210">
        <f>L79+N79</f>
        <v>0</v>
      </c>
      <c r="P79" s="226">
        <f t="shared" si="0"/>
        <v>260</v>
      </c>
      <c r="Q79" s="212">
        <v>189</v>
      </c>
      <c r="R79" s="212">
        <f>Q79*P79</f>
        <v>49140</v>
      </c>
      <c r="S79" s="212">
        <v>493</v>
      </c>
      <c r="T79" s="212">
        <f>S79*P79</f>
        <v>128180</v>
      </c>
      <c r="U79" s="212">
        <f>R79+T79</f>
        <v>177320</v>
      </c>
    </row>
    <row r="80" spans="1:21" ht="17.45" hidden="1" customHeight="1" x14ac:dyDescent="0.25">
      <c r="A80" s="213"/>
      <c r="B80" s="284" t="s">
        <v>203</v>
      </c>
      <c r="C80" s="243" t="s">
        <v>31</v>
      </c>
      <c r="D80" s="222">
        <v>130</v>
      </c>
      <c r="E80" s="208">
        <v>157</v>
      </c>
      <c r="F80" s="208">
        <f>E80*D80</f>
        <v>20410</v>
      </c>
      <c r="G80" s="208">
        <v>511</v>
      </c>
      <c r="H80" s="208">
        <f>G80*D80</f>
        <v>66430</v>
      </c>
      <c r="I80" s="208">
        <f>F80+H80</f>
        <v>86840</v>
      </c>
      <c r="J80" s="224"/>
      <c r="K80" s="210">
        <v>157</v>
      </c>
      <c r="L80" s="210">
        <f>K80*J80</f>
        <v>0</v>
      </c>
      <c r="M80" s="210">
        <v>511</v>
      </c>
      <c r="N80" s="210">
        <f>M80*J80</f>
        <v>0</v>
      </c>
      <c r="O80" s="210">
        <f>L80+N80</f>
        <v>0</v>
      </c>
      <c r="P80" s="226">
        <f t="shared" si="0"/>
        <v>130</v>
      </c>
      <c r="Q80" s="212">
        <v>157</v>
      </c>
      <c r="R80" s="212">
        <f>Q80*P80</f>
        <v>20410</v>
      </c>
      <c r="S80" s="212">
        <v>511</v>
      </c>
      <c r="T80" s="212">
        <f>S80*P80</f>
        <v>66430</v>
      </c>
      <c r="U80" s="212">
        <f>R80+T80</f>
        <v>86840</v>
      </c>
    </row>
    <row r="81" spans="1:21" ht="17.45" hidden="1" customHeight="1" x14ac:dyDescent="0.25">
      <c r="A81" s="240"/>
      <c r="B81" s="228" t="s">
        <v>204</v>
      </c>
      <c r="C81" s="240"/>
      <c r="D81" s="282"/>
      <c r="E81" s="234"/>
      <c r="F81" s="234">
        <f>F82</f>
        <v>103490</v>
      </c>
      <c r="G81" s="234"/>
      <c r="H81" s="234">
        <f>H82</f>
        <v>6500</v>
      </c>
      <c r="I81" s="234">
        <f>I82</f>
        <v>109990</v>
      </c>
      <c r="J81" s="283"/>
      <c r="K81" s="237"/>
      <c r="L81" s="237">
        <f>L82</f>
        <v>0</v>
      </c>
      <c r="M81" s="237"/>
      <c r="N81" s="237">
        <f>N82</f>
        <v>0</v>
      </c>
      <c r="O81" s="237">
        <f>O82</f>
        <v>0</v>
      </c>
      <c r="P81" s="226">
        <f t="shared" si="0"/>
        <v>0</v>
      </c>
      <c r="Q81" s="241"/>
      <c r="R81" s="241">
        <f>R82</f>
        <v>103490</v>
      </c>
      <c r="S81" s="241"/>
      <c r="T81" s="241">
        <f>T82</f>
        <v>6500</v>
      </c>
      <c r="U81" s="239">
        <f>U82</f>
        <v>109990</v>
      </c>
    </row>
    <row r="82" spans="1:21" ht="25.5" hidden="1" customHeight="1" x14ac:dyDescent="0.25">
      <c r="A82" s="213"/>
      <c r="B82" s="284" t="s">
        <v>205</v>
      </c>
      <c r="C82" s="243" t="s">
        <v>33</v>
      </c>
      <c r="D82" s="222">
        <v>1</v>
      </c>
      <c r="E82" s="208">
        <v>103490</v>
      </c>
      <c r="F82" s="208">
        <f>E82*D82</f>
        <v>103490</v>
      </c>
      <c r="G82" s="208">
        <v>6500</v>
      </c>
      <c r="H82" s="208">
        <f>G82*D82</f>
        <v>6500</v>
      </c>
      <c r="I82" s="208">
        <f>F82+H82</f>
        <v>109990</v>
      </c>
      <c r="J82" s="224"/>
      <c r="K82" s="210">
        <v>103490</v>
      </c>
      <c r="L82" s="210">
        <f>K82*J82</f>
        <v>0</v>
      </c>
      <c r="M82" s="210">
        <v>6500</v>
      </c>
      <c r="N82" s="210">
        <f>M82*J82</f>
        <v>0</v>
      </c>
      <c r="O82" s="210">
        <f>L82+N82</f>
        <v>0</v>
      </c>
      <c r="P82" s="226">
        <f t="shared" si="0"/>
        <v>1</v>
      </c>
      <c r="Q82" s="212">
        <v>103490</v>
      </c>
      <c r="R82" s="212">
        <f>Q82*P82</f>
        <v>103490</v>
      </c>
      <c r="S82" s="212">
        <v>6500</v>
      </c>
      <c r="T82" s="212">
        <f>S82*P82</f>
        <v>6500</v>
      </c>
      <c r="U82" s="212">
        <f>R82+T82</f>
        <v>109990</v>
      </c>
    </row>
    <row r="83" spans="1:21" ht="17.45" customHeight="1" x14ac:dyDescent="0.25">
      <c r="A83" s="395"/>
      <c r="B83" s="327" t="s">
        <v>206</v>
      </c>
      <c r="C83" s="344"/>
      <c r="D83" s="315"/>
      <c r="E83" s="314"/>
      <c r="F83" s="314">
        <f>SUM(F84:F85)</f>
        <v>6149267.5999999996</v>
      </c>
      <c r="G83" s="314"/>
      <c r="H83" s="314">
        <f>SUM(H84:H85)</f>
        <v>16539153.999999998</v>
      </c>
      <c r="I83" s="314">
        <f>SUM(I84:I85)</f>
        <v>22688421.599999998</v>
      </c>
      <c r="J83" s="345"/>
      <c r="K83" s="343"/>
      <c r="L83" s="343">
        <f>SUM(L84:L85)</f>
        <v>2711000</v>
      </c>
      <c r="M83" s="343"/>
      <c r="N83" s="343">
        <f>SUM(N84:N85)</f>
        <v>7373000</v>
      </c>
      <c r="O83" s="343">
        <f>SUM(O84:O85)</f>
        <v>10084000</v>
      </c>
      <c r="P83" s="226">
        <f t="shared" si="0"/>
        <v>0</v>
      </c>
      <c r="Q83" s="241"/>
      <c r="R83" s="241">
        <f>SUM(R84:R85)</f>
        <v>3438267.5999999996</v>
      </c>
      <c r="S83" s="241"/>
      <c r="T83" s="241">
        <f>SUM(T84:T85)</f>
        <v>9166153.9999999981</v>
      </c>
      <c r="U83" s="239">
        <f>SUM(U84:U85)</f>
        <v>12604421.599999998</v>
      </c>
    </row>
    <row r="84" spans="1:21" ht="27" customHeight="1" x14ac:dyDescent="0.25">
      <c r="A84" s="386"/>
      <c r="B84" s="346" t="s">
        <v>207</v>
      </c>
      <c r="C84" s="347" t="s">
        <v>153</v>
      </c>
      <c r="D84" s="243">
        <v>2230.6</v>
      </c>
      <c r="E84" s="208">
        <v>2711</v>
      </c>
      <c r="F84" s="208">
        <f>E84*D84</f>
        <v>6047156.5999999996</v>
      </c>
      <c r="G84" s="208">
        <v>7373</v>
      </c>
      <c r="H84" s="208">
        <f>G84*D84</f>
        <v>16446213.799999999</v>
      </c>
      <c r="I84" s="208">
        <f>F84+H84</f>
        <v>22493370.399999999</v>
      </c>
      <c r="J84" s="347">
        <v>1000</v>
      </c>
      <c r="K84" s="332">
        <v>2711</v>
      </c>
      <c r="L84" s="332">
        <f>K84*J84</f>
        <v>2711000</v>
      </c>
      <c r="M84" s="332">
        <v>7373</v>
      </c>
      <c r="N84" s="332">
        <f>M84*J84</f>
        <v>7373000</v>
      </c>
      <c r="O84" s="332">
        <f>L84+N84</f>
        <v>10084000</v>
      </c>
      <c r="P84" s="226">
        <f t="shared" si="0"/>
        <v>1230.5999999999999</v>
      </c>
      <c r="Q84" s="212">
        <v>2711</v>
      </c>
      <c r="R84" s="212">
        <f>Q84*P84</f>
        <v>3336156.5999999996</v>
      </c>
      <c r="S84" s="212">
        <v>7373</v>
      </c>
      <c r="T84" s="244">
        <f>S84*P84</f>
        <v>9073213.7999999989</v>
      </c>
      <c r="U84" s="245">
        <f>R84+T84</f>
        <v>12409370.399999999</v>
      </c>
    </row>
    <row r="85" spans="1:21" ht="26.25" hidden="1" customHeight="1" x14ac:dyDescent="0.25">
      <c r="A85" s="213"/>
      <c r="B85" s="284" t="s">
        <v>208</v>
      </c>
      <c r="C85" s="243" t="s">
        <v>153</v>
      </c>
      <c r="D85" s="222">
        <v>20.2</v>
      </c>
      <c r="E85" s="208">
        <v>5055</v>
      </c>
      <c r="F85" s="208">
        <f>E85*D85</f>
        <v>102111</v>
      </c>
      <c r="G85" s="208">
        <v>4601</v>
      </c>
      <c r="H85" s="208">
        <f>G85*D85</f>
        <v>92940.2</v>
      </c>
      <c r="I85" s="208">
        <f>F85+H85</f>
        <v>195051.2</v>
      </c>
      <c r="J85" s="224"/>
      <c r="K85" s="210">
        <v>5055</v>
      </c>
      <c r="L85" s="210">
        <f>K85*J85</f>
        <v>0</v>
      </c>
      <c r="M85" s="210">
        <v>4601</v>
      </c>
      <c r="N85" s="210">
        <f>M85*J85</f>
        <v>0</v>
      </c>
      <c r="O85" s="210">
        <f>L85+N85</f>
        <v>0</v>
      </c>
      <c r="P85" s="226">
        <f t="shared" si="0"/>
        <v>20.2</v>
      </c>
      <c r="Q85" s="212">
        <v>5055</v>
      </c>
      <c r="R85" s="212">
        <f>Q85*P85</f>
        <v>102111</v>
      </c>
      <c r="S85" s="212">
        <v>4601</v>
      </c>
      <c r="T85" s="246">
        <f>S85*P85</f>
        <v>92940.2</v>
      </c>
      <c r="U85" s="245">
        <f>R85+T85</f>
        <v>195051.2</v>
      </c>
    </row>
    <row r="86" spans="1:21" ht="17.45" hidden="1" customHeight="1" x14ac:dyDescent="0.25">
      <c r="A86" s="240"/>
      <c r="B86" s="228" t="s">
        <v>209</v>
      </c>
      <c r="C86" s="240"/>
      <c r="D86" s="282"/>
      <c r="E86" s="234"/>
      <c r="F86" s="234">
        <f>SUM(F87:F89)</f>
        <v>1849065</v>
      </c>
      <c r="G86" s="234"/>
      <c r="H86" s="234">
        <f>SUM(H87:H89)</f>
        <v>286882.40000000002</v>
      </c>
      <c r="I86" s="234">
        <f>SUM(I87:I89)</f>
        <v>2135947.4</v>
      </c>
      <c r="J86" s="283"/>
      <c r="K86" s="237"/>
      <c r="L86" s="237">
        <f>SUM(L87:L89)</f>
        <v>0</v>
      </c>
      <c r="M86" s="237"/>
      <c r="N86" s="237">
        <f>SUM(N87:N89)</f>
        <v>0</v>
      </c>
      <c r="O86" s="237">
        <f>SUM(O87:O89)</f>
        <v>0</v>
      </c>
      <c r="P86" s="226">
        <f t="shared" si="0"/>
        <v>0</v>
      </c>
      <c r="Q86" s="241"/>
      <c r="R86" s="241">
        <f>SUM(R87:R89)</f>
        <v>1849065</v>
      </c>
      <c r="S86" s="241"/>
      <c r="T86" s="241">
        <f>SUM(T87:T89)</f>
        <v>286882.40000000002</v>
      </c>
      <c r="U86" s="239">
        <f>SUM(U87:U89)</f>
        <v>2135947.4</v>
      </c>
    </row>
    <row r="87" spans="1:21" ht="17.45" hidden="1" customHeight="1" x14ac:dyDescent="0.25">
      <c r="A87" s="213"/>
      <c r="B87" s="284" t="s">
        <v>210</v>
      </c>
      <c r="C87" s="243" t="s">
        <v>171</v>
      </c>
      <c r="D87" s="222">
        <v>7.6</v>
      </c>
      <c r="E87" s="208">
        <v>39300</v>
      </c>
      <c r="F87" s="208">
        <f>E87*D87</f>
        <v>298680</v>
      </c>
      <c r="G87" s="208">
        <v>23774</v>
      </c>
      <c r="H87" s="208">
        <f>G87*D87</f>
        <v>180682.4</v>
      </c>
      <c r="I87" s="208">
        <f>F87+H87</f>
        <v>479362.4</v>
      </c>
      <c r="J87" s="224"/>
      <c r="K87" s="210">
        <v>39300</v>
      </c>
      <c r="L87" s="210">
        <f>K87*J87</f>
        <v>0</v>
      </c>
      <c r="M87" s="210">
        <v>23774</v>
      </c>
      <c r="N87" s="210">
        <f>M87*J87</f>
        <v>0</v>
      </c>
      <c r="O87" s="210">
        <f>L87+N87</f>
        <v>0</v>
      </c>
      <c r="P87" s="226">
        <f t="shared" si="0"/>
        <v>7.6</v>
      </c>
      <c r="Q87" s="212">
        <v>39300</v>
      </c>
      <c r="R87" s="212">
        <f>Q87*P87</f>
        <v>298680</v>
      </c>
      <c r="S87" s="212">
        <v>23774</v>
      </c>
      <c r="T87" s="212">
        <f>S87*P87</f>
        <v>180682.4</v>
      </c>
      <c r="U87" s="212">
        <f>R87+T87</f>
        <v>479362.4</v>
      </c>
    </row>
    <row r="88" spans="1:21" ht="17.45" hidden="1" customHeight="1" x14ac:dyDescent="0.25">
      <c r="A88" s="213"/>
      <c r="B88" s="284" t="s">
        <v>211</v>
      </c>
      <c r="C88" s="243" t="s">
        <v>153</v>
      </c>
      <c r="D88" s="222">
        <v>115</v>
      </c>
      <c r="E88" s="208">
        <v>1179</v>
      </c>
      <c r="F88" s="208">
        <f>E88*D88</f>
        <v>135585</v>
      </c>
      <c r="G88" s="208"/>
      <c r="H88" s="208"/>
      <c r="I88" s="208">
        <f>F88+H88</f>
        <v>135585</v>
      </c>
      <c r="J88" s="224"/>
      <c r="K88" s="210">
        <v>1179</v>
      </c>
      <c r="L88" s="210">
        <f>K88*J88</f>
        <v>0</v>
      </c>
      <c r="M88" s="210"/>
      <c r="N88" s="210"/>
      <c r="O88" s="210">
        <f>L88+N88</f>
        <v>0</v>
      </c>
      <c r="P88" s="226">
        <f t="shared" si="0"/>
        <v>115</v>
      </c>
      <c r="Q88" s="212">
        <v>1179</v>
      </c>
      <c r="R88" s="212">
        <f>Q88*P88</f>
        <v>135585</v>
      </c>
      <c r="S88" s="212"/>
      <c r="T88" s="212"/>
      <c r="U88" s="212">
        <f>R88+T88</f>
        <v>135585</v>
      </c>
    </row>
    <row r="89" spans="1:21" ht="17.45" hidden="1" customHeight="1" x14ac:dyDescent="0.25">
      <c r="A89" s="213"/>
      <c r="B89" s="284" t="s">
        <v>212</v>
      </c>
      <c r="C89" s="243" t="s">
        <v>213</v>
      </c>
      <c r="D89" s="222">
        <v>600</v>
      </c>
      <c r="E89" s="208">
        <v>2358</v>
      </c>
      <c r="F89" s="208">
        <f>E89*D89</f>
        <v>1414800</v>
      </c>
      <c r="G89" s="208">
        <v>177</v>
      </c>
      <c r="H89" s="208">
        <f>G89*D89</f>
        <v>106200</v>
      </c>
      <c r="I89" s="208">
        <f>F89+H89</f>
        <v>1521000</v>
      </c>
      <c r="J89" s="224"/>
      <c r="K89" s="210">
        <v>2358</v>
      </c>
      <c r="L89" s="210">
        <f>K89*J89</f>
        <v>0</v>
      </c>
      <c r="M89" s="210">
        <v>177</v>
      </c>
      <c r="N89" s="210">
        <f>M89*J89</f>
        <v>0</v>
      </c>
      <c r="O89" s="210">
        <f>L89+N89</f>
        <v>0</v>
      </c>
      <c r="P89" s="226">
        <f t="shared" si="0"/>
        <v>600</v>
      </c>
      <c r="Q89" s="212">
        <v>2358</v>
      </c>
      <c r="R89" s="212">
        <f>Q89*P89</f>
        <v>1414800</v>
      </c>
      <c r="S89" s="212">
        <v>177</v>
      </c>
      <c r="T89" s="212">
        <f>S89*P89</f>
        <v>106200</v>
      </c>
      <c r="U89" s="212">
        <f>R89+T89</f>
        <v>1521000</v>
      </c>
    </row>
    <row r="90" spans="1:21" ht="17.45" hidden="1" customHeight="1" x14ac:dyDescent="0.25">
      <c r="A90" s="247" t="s">
        <v>214</v>
      </c>
      <c r="B90" s="279" t="s">
        <v>215</v>
      </c>
      <c r="C90" s="207"/>
      <c r="D90" s="207"/>
      <c r="E90" s="208"/>
      <c r="F90" s="208">
        <f>SUM(F91:F94)</f>
        <v>3943362</v>
      </c>
      <c r="G90" s="208"/>
      <c r="H90" s="208">
        <f>SUM(H91:H94)</f>
        <v>7445174</v>
      </c>
      <c r="I90" s="208">
        <f>SUM(I91:I94)</f>
        <v>11388536</v>
      </c>
      <c r="J90" s="209"/>
      <c r="K90" s="210"/>
      <c r="L90" s="210">
        <f>SUM(L91:L94)</f>
        <v>0</v>
      </c>
      <c r="M90" s="210"/>
      <c r="N90" s="210">
        <f>SUM(N91:N94)</f>
        <v>0</v>
      </c>
      <c r="O90" s="210">
        <f>SUM(O91:O94)</f>
        <v>0</v>
      </c>
      <c r="P90" s="226">
        <f t="shared" si="0"/>
        <v>0</v>
      </c>
      <c r="Q90" s="212"/>
      <c r="R90" s="212">
        <f>SUM(R91:R94)</f>
        <v>3943362</v>
      </c>
      <c r="S90" s="212"/>
      <c r="T90" s="212">
        <f>SUM(T91:T94)</f>
        <v>7445174</v>
      </c>
      <c r="U90" s="212">
        <f>SUM(U91:U94)</f>
        <v>11388536</v>
      </c>
    </row>
    <row r="91" spans="1:21" ht="17.45" hidden="1" customHeight="1" x14ac:dyDescent="0.25">
      <c r="A91" s="240"/>
      <c r="B91" s="228" t="s">
        <v>216</v>
      </c>
      <c r="C91" s="240" t="s">
        <v>217</v>
      </c>
      <c r="D91" s="282">
        <v>1</v>
      </c>
      <c r="E91" s="234">
        <v>910581</v>
      </c>
      <c r="F91" s="234">
        <f>E91*D91</f>
        <v>910581</v>
      </c>
      <c r="G91" s="234">
        <v>979867</v>
      </c>
      <c r="H91" s="234">
        <f>G91*D91</f>
        <v>979867</v>
      </c>
      <c r="I91" s="234">
        <f>F91+H91</f>
        <v>1890448</v>
      </c>
      <c r="J91" s="283"/>
      <c r="K91" s="237">
        <v>910581</v>
      </c>
      <c r="L91" s="237">
        <f>K91*J91</f>
        <v>0</v>
      </c>
      <c r="M91" s="237">
        <v>979867</v>
      </c>
      <c r="N91" s="237">
        <f>M91*J91</f>
        <v>0</v>
      </c>
      <c r="O91" s="237">
        <f>L91+N91</f>
        <v>0</v>
      </c>
      <c r="P91" s="226">
        <f t="shared" si="0"/>
        <v>1</v>
      </c>
      <c r="Q91" s="241">
        <v>910581</v>
      </c>
      <c r="R91" s="241">
        <f>Q91*P91</f>
        <v>910581</v>
      </c>
      <c r="S91" s="241">
        <v>979867</v>
      </c>
      <c r="T91" s="241">
        <f>S91*P91</f>
        <v>979867</v>
      </c>
      <c r="U91" s="239">
        <f>R91+T91</f>
        <v>1890448</v>
      </c>
    </row>
    <row r="92" spans="1:21" ht="17.45" hidden="1" customHeight="1" x14ac:dyDescent="0.25">
      <c r="A92" s="240"/>
      <c r="B92" s="228" t="s">
        <v>218</v>
      </c>
      <c r="C92" s="240" t="s">
        <v>217</v>
      </c>
      <c r="D92" s="282">
        <v>1</v>
      </c>
      <c r="E92" s="234">
        <v>1137342</v>
      </c>
      <c r="F92" s="234">
        <f>E92*D92</f>
        <v>1137342</v>
      </c>
      <c r="G92" s="234">
        <v>1607675</v>
      </c>
      <c r="H92" s="234">
        <f>G92*D92</f>
        <v>1607675</v>
      </c>
      <c r="I92" s="234">
        <f>F92+H92</f>
        <v>2745017</v>
      </c>
      <c r="J92" s="283"/>
      <c r="K92" s="237">
        <v>1137342</v>
      </c>
      <c r="L92" s="237">
        <f>K92*J92</f>
        <v>0</v>
      </c>
      <c r="M92" s="237">
        <v>1607675</v>
      </c>
      <c r="N92" s="237">
        <f>M92*J92</f>
        <v>0</v>
      </c>
      <c r="O92" s="237">
        <f>L92+N92</f>
        <v>0</v>
      </c>
      <c r="P92" s="226">
        <f t="shared" si="0"/>
        <v>1</v>
      </c>
      <c r="Q92" s="241">
        <v>1137342</v>
      </c>
      <c r="R92" s="241">
        <f>Q92*P92</f>
        <v>1137342</v>
      </c>
      <c r="S92" s="241">
        <v>1607675</v>
      </c>
      <c r="T92" s="241">
        <f>S92*P92</f>
        <v>1607675</v>
      </c>
      <c r="U92" s="239">
        <f>R92+T92</f>
        <v>2745017</v>
      </c>
    </row>
    <row r="93" spans="1:21" ht="17.45" hidden="1" customHeight="1" x14ac:dyDescent="0.25">
      <c r="A93" s="240"/>
      <c r="B93" s="228" t="s">
        <v>219</v>
      </c>
      <c r="C93" s="240" t="s">
        <v>217</v>
      </c>
      <c r="D93" s="282">
        <v>1</v>
      </c>
      <c r="E93" s="234">
        <v>1545276</v>
      </c>
      <c r="F93" s="234">
        <f>E93*D93</f>
        <v>1545276</v>
      </c>
      <c r="G93" s="234">
        <v>4118435</v>
      </c>
      <c r="H93" s="234">
        <f>G93*D93</f>
        <v>4118435</v>
      </c>
      <c r="I93" s="234">
        <f>F93+H93</f>
        <v>5663711</v>
      </c>
      <c r="J93" s="283"/>
      <c r="K93" s="237">
        <v>1545276</v>
      </c>
      <c r="L93" s="237">
        <f>K93*J93</f>
        <v>0</v>
      </c>
      <c r="M93" s="237">
        <v>4118435</v>
      </c>
      <c r="N93" s="237">
        <f>M93*J93</f>
        <v>0</v>
      </c>
      <c r="O93" s="237">
        <f>L93+N93</f>
        <v>0</v>
      </c>
      <c r="P93" s="226">
        <f t="shared" si="0"/>
        <v>1</v>
      </c>
      <c r="Q93" s="241">
        <v>1545276</v>
      </c>
      <c r="R93" s="241">
        <f>Q93*P93</f>
        <v>1545276</v>
      </c>
      <c r="S93" s="241">
        <v>4118435</v>
      </c>
      <c r="T93" s="241">
        <f>S93*P93</f>
        <v>4118435</v>
      </c>
      <c r="U93" s="239">
        <f>R93+T93</f>
        <v>5663711</v>
      </c>
    </row>
    <row r="94" spans="1:21" ht="17.45" hidden="1" customHeight="1" x14ac:dyDescent="0.25">
      <c r="A94" s="240"/>
      <c r="B94" s="228" t="s">
        <v>220</v>
      </c>
      <c r="C94" s="240" t="s">
        <v>217</v>
      </c>
      <c r="D94" s="282">
        <v>1</v>
      </c>
      <c r="E94" s="234">
        <v>350163</v>
      </c>
      <c r="F94" s="234">
        <f>E94*D94</f>
        <v>350163</v>
      </c>
      <c r="G94" s="234">
        <v>739197</v>
      </c>
      <c r="H94" s="234">
        <f>G94*D94</f>
        <v>739197</v>
      </c>
      <c r="I94" s="234">
        <f>F94+H94</f>
        <v>1089360</v>
      </c>
      <c r="J94" s="283"/>
      <c r="K94" s="237">
        <v>350163</v>
      </c>
      <c r="L94" s="237">
        <f>K94*J94</f>
        <v>0</v>
      </c>
      <c r="M94" s="237">
        <v>739197</v>
      </c>
      <c r="N94" s="237">
        <f>M94*J94</f>
        <v>0</v>
      </c>
      <c r="O94" s="237">
        <f>L94+N94</f>
        <v>0</v>
      </c>
      <c r="P94" s="226">
        <f t="shared" si="0"/>
        <v>1</v>
      </c>
      <c r="Q94" s="241">
        <v>350163</v>
      </c>
      <c r="R94" s="241">
        <f>Q94*P94</f>
        <v>350163</v>
      </c>
      <c r="S94" s="241">
        <v>739197</v>
      </c>
      <c r="T94" s="241">
        <f>S94*P94</f>
        <v>739197</v>
      </c>
      <c r="U94" s="239">
        <f>R94+T94</f>
        <v>1089360</v>
      </c>
    </row>
    <row r="95" spans="1:21" ht="17.45" hidden="1" customHeight="1" x14ac:dyDescent="0.25">
      <c r="A95" s="206" t="s">
        <v>221</v>
      </c>
      <c r="B95" s="279" t="s">
        <v>222</v>
      </c>
      <c r="C95" s="207"/>
      <c r="D95" s="207"/>
      <c r="E95" s="208"/>
      <c r="F95" s="208">
        <f>SUM(F96:F146)</f>
        <v>2676870</v>
      </c>
      <c r="G95" s="208"/>
      <c r="H95" s="208">
        <f>SUM(H96:H146)</f>
        <v>4037700</v>
      </c>
      <c r="I95" s="208">
        <f>SUM(I96:I146)</f>
        <v>6714570</v>
      </c>
      <c r="J95" s="209"/>
      <c r="K95" s="210"/>
      <c r="L95" s="210">
        <f>SUM(L96:L146)</f>
        <v>0</v>
      </c>
      <c r="M95" s="210"/>
      <c r="N95" s="210">
        <f>SUM(N96:N146)</f>
        <v>0</v>
      </c>
      <c r="O95" s="210">
        <f>SUM(O96:O146)</f>
        <v>0</v>
      </c>
      <c r="P95" s="226">
        <f t="shared" ref="P95:P158" si="16">D95-J95</f>
        <v>0</v>
      </c>
      <c r="Q95" s="212"/>
      <c r="R95" s="212">
        <f>SUM(R96:R146)</f>
        <v>2676870</v>
      </c>
      <c r="S95" s="212"/>
      <c r="T95" s="212">
        <f>SUM(T96:T146)</f>
        <v>4037700</v>
      </c>
      <c r="U95" s="212">
        <f>SUM(U96:U146)</f>
        <v>6714570</v>
      </c>
    </row>
    <row r="96" spans="1:21" ht="17.45" hidden="1" customHeight="1" x14ac:dyDescent="0.25">
      <c r="A96" s="206"/>
      <c r="B96" s="279" t="s">
        <v>223</v>
      </c>
      <c r="C96" s="259" t="s">
        <v>224</v>
      </c>
      <c r="D96" s="259">
        <v>1</v>
      </c>
      <c r="E96" s="208">
        <v>50304</v>
      </c>
      <c r="F96" s="208">
        <f t="shared" ref="F96:F127" si="17">E96*D96</f>
        <v>50304</v>
      </c>
      <c r="G96" s="208"/>
      <c r="H96" s="208"/>
      <c r="I96" s="208">
        <f t="shared" ref="I96:I127" si="18">F96+H96</f>
        <v>50304</v>
      </c>
      <c r="J96" s="265"/>
      <c r="K96" s="210">
        <v>50304</v>
      </c>
      <c r="L96" s="210">
        <f t="shared" ref="L96:L127" si="19">K96*J96</f>
        <v>0</v>
      </c>
      <c r="M96" s="210"/>
      <c r="N96" s="210"/>
      <c r="O96" s="210">
        <f t="shared" ref="O96:O127" si="20">L96+N96</f>
        <v>0</v>
      </c>
      <c r="P96" s="226">
        <f t="shared" si="16"/>
        <v>1</v>
      </c>
      <c r="Q96" s="212">
        <v>50304</v>
      </c>
      <c r="R96" s="212">
        <f t="shared" ref="R96:R127" si="21">Q96*P96</f>
        <v>50304</v>
      </c>
      <c r="S96" s="212"/>
      <c r="T96" s="212"/>
      <c r="U96" s="212">
        <f t="shared" ref="U96:U127" si="22">R96+T96</f>
        <v>50304</v>
      </c>
    </row>
    <row r="97" spans="1:21" ht="17.45" hidden="1" customHeight="1" x14ac:dyDescent="0.25">
      <c r="A97" s="206"/>
      <c r="B97" s="279" t="s">
        <v>225</v>
      </c>
      <c r="C97" s="259" t="s">
        <v>31</v>
      </c>
      <c r="D97" s="259">
        <v>2</v>
      </c>
      <c r="E97" s="208">
        <v>5502</v>
      </c>
      <c r="F97" s="208">
        <f t="shared" si="17"/>
        <v>11004</v>
      </c>
      <c r="G97" s="208">
        <v>36626</v>
      </c>
      <c r="H97" s="208">
        <f t="shared" ref="H97:H128" si="23">D97*G97</f>
        <v>73252</v>
      </c>
      <c r="I97" s="208">
        <f t="shared" si="18"/>
        <v>84256</v>
      </c>
      <c r="J97" s="265"/>
      <c r="K97" s="210">
        <v>5502</v>
      </c>
      <c r="L97" s="210">
        <f t="shared" si="19"/>
        <v>0</v>
      </c>
      <c r="M97" s="210">
        <v>36626</v>
      </c>
      <c r="N97" s="210">
        <f t="shared" ref="N97:N128" si="24">J97*M97</f>
        <v>0</v>
      </c>
      <c r="O97" s="210">
        <f t="shared" si="20"/>
        <v>0</v>
      </c>
      <c r="P97" s="226">
        <f t="shared" si="16"/>
        <v>2</v>
      </c>
      <c r="Q97" s="212">
        <v>5502</v>
      </c>
      <c r="R97" s="212">
        <f t="shared" si="21"/>
        <v>11004</v>
      </c>
      <c r="S97" s="212">
        <v>36626</v>
      </c>
      <c r="T97" s="212">
        <f t="shared" ref="T97:T128" si="25">P97*S97</f>
        <v>73252</v>
      </c>
      <c r="U97" s="212">
        <f t="shared" si="22"/>
        <v>84256</v>
      </c>
    </row>
    <row r="98" spans="1:21" ht="17.45" hidden="1" customHeight="1" x14ac:dyDescent="0.25">
      <c r="A98" s="206"/>
      <c r="B98" s="279" t="s">
        <v>226</v>
      </c>
      <c r="C98" s="259" t="s">
        <v>31</v>
      </c>
      <c r="D98" s="259">
        <v>1</v>
      </c>
      <c r="E98" s="208">
        <v>2358</v>
      </c>
      <c r="F98" s="208">
        <f t="shared" si="17"/>
        <v>2358</v>
      </c>
      <c r="G98" s="208">
        <v>1456</v>
      </c>
      <c r="H98" s="208">
        <f t="shared" si="23"/>
        <v>1456</v>
      </c>
      <c r="I98" s="208">
        <f t="shared" si="18"/>
        <v>3814</v>
      </c>
      <c r="J98" s="265"/>
      <c r="K98" s="210">
        <v>2358</v>
      </c>
      <c r="L98" s="210">
        <f t="shared" si="19"/>
        <v>0</v>
      </c>
      <c r="M98" s="210">
        <v>1456</v>
      </c>
      <c r="N98" s="210">
        <f t="shared" si="24"/>
        <v>0</v>
      </c>
      <c r="O98" s="210">
        <f t="shared" si="20"/>
        <v>0</v>
      </c>
      <c r="P98" s="226">
        <f t="shared" si="16"/>
        <v>1</v>
      </c>
      <c r="Q98" s="212">
        <v>2358</v>
      </c>
      <c r="R98" s="212">
        <f t="shared" si="21"/>
        <v>2358</v>
      </c>
      <c r="S98" s="212">
        <v>1456</v>
      </c>
      <c r="T98" s="212">
        <f t="shared" si="25"/>
        <v>1456</v>
      </c>
      <c r="U98" s="212">
        <f t="shared" si="22"/>
        <v>3814</v>
      </c>
    </row>
    <row r="99" spans="1:21" ht="17.45" hidden="1" customHeight="1" x14ac:dyDescent="0.25">
      <c r="A99" s="206"/>
      <c r="B99" s="279" t="s">
        <v>227</v>
      </c>
      <c r="C99" s="259" t="s">
        <v>31</v>
      </c>
      <c r="D99" s="259">
        <v>1</v>
      </c>
      <c r="E99" s="208">
        <v>5502</v>
      </c>
      <c r="F99" s="208">
        <f t="shared" si="17"/>
        <v>5502</v>
      </c>
      <c r="G99" s="208">
        <v>15730</v>
      </c>
      <c r="H99" s="208">
        <f t="shared" si="23"/>
        <v>15730</v>
      </c>
      <c r="I99" s="208">
        <f t="shared" si="18"/>
        <v>21232</v>
      </c>
      <c r="J99" s="265"/>
      <c r="K99" s="210">
        <v>5502</v>
      </c>
      <c r="L99" s="210">
        <f t="shared" si="19"/>
        <v>0</v>
      </c>
      <c r="M99" s="210">
        <v>15730</v>
      </c>
      <c r="N99" s="210">
        <f t="shared" si="24"/>
        <v>0</v>
      </c>
      <c r="O99" s="210">
        <f t="shared" si="20"/>
        <v>0</v>
      </c>
      <c r="P99" s="226">
        <f t="shared" si="16"/>
        <v>1</v>
      </c>
      <c r="Q99" s="212">
        <v>5502</v>
      </c>
      <c r="R99" s="212">
        <f t="shared" si="21"/>
        <v>5502</v>
      </c>
      <c r="S99" s="212">
        <v>15730</v>
      </c>
      <c r="T99" s="212">
        <f t="shared" si="25"/>
        <v>15730</v>
      </c>
      <c r="U99" s="212">
        <f t="shared" si="22"/>
        <v>21232</v>
      </c>
    </row>
    <row r="100" spans="1:21" ht="17.45" hidden="1" customHeight="1" x14ac:dyDescent="0.25">
      <c r="A100" s="206"/>
      <c r="B100" s="279" t="s">
        <v>228</v>
      </c>
      <c r="C100" s="259" t="s">
        <v>31</v>
      </c>
      <c r="D100" s="259">
        <v>1</v>
      </c>
      <c r="E100" s="208">
        <v>5502</v>
      </c>
      <c r="F100" s="208">
        <f t="shared" si="17"/>
        <v>5502</v>
      </c>
      <c r="G100" s="208">
        <v>42034</v>
      </c>
      <c r="H100" s="208">
        <f t="shared" si="23"/>
        <v>42034</v>
      </c>
      <c r="I100" s="208">
        <f t="shared" si="18"/>
        <v>47536</v>
      </c>
      <c r="J100" s="265"/>
      <c r="K100" s="210">
        <v>5502</v>
      </c>
      <c r="L100" s="210">
        <f t="shared" si="19"/>
        <v>0</v>
      </c>
      <c r="M100" s="210">
        <v>42034</v>
      </c>
      <c r="N100" s="210">
        <f t="shared" si="24"/>
        <v>0</v>
      </c>
      <c r="O100" s="210">
        <f t="shared" si="20"/>
        <v>0</v>
      </c>
      <c r="P100" s="226">
        <f t="shared" si="16"/>
        <v>1</v>
      </c>
      <c r="Q100" s="212">
        <v>5502</v>
      </c>
      <c r="R100" s="212">
        <f t="shared" si="21"/>
        <v>5502</v>
      </c>
      <c r="S100" s="212">
        <v>42034</v>
      </c>
      <c r="T100" s="212">
        <f t="shared" si="25"/>
        <v>42034</v>
      </c>
      <c r="U100" s="212">
        <f t="shared" si="22"/>
        <v>47536</v>
      </c>
    </row>
    <row r="101" spans="1:21" ht="17.45" hidden="1" customHeight="1" x14ac:dyDescent="0.25">
      <c r="A101" s="206"/>
      <c r="B101" s="279" t="s">
        <v>229</v>
      </c>
      <c r="C101" s="259" t="s">
        <v>31</v>
      </c>
      <c r="D101" s="259">
        <v>6</v>
      </c>
      <c r="E101" s="208">
        <v>524</v>
      </c>
      <c r="F101" s="208">
        <f t="shared" si="17"/>
        <v>3144</v>
      </c>
      <c r="G101" s="208">
        <v>7368</v>
      </c>
      <c r="H101" s="208">
        <f t="shared" si="23"/>
        <v>44208</v>
      </c>
      <c r="I101" s="208">
        <f t="shared" si="18"/>
        <v>47352</v>
      </c>
      <c r="J101" s="265"/>
      <c r="K101" s="210">
        <v>524</v>
      </c>
      <c r="L101" s="210">
        <f t="shared" si="19"/>
        <v>0</v>
      </c>
      <c r="M101" s="210">
        <v>7368</v>
      </c>
      <c r="N101" s="210">
        <f t="shared" si="24"/>
        <v>0</v>
      </c>
      <c r="O101" s="210">
        <f t="shared" si="20"/>
        <v>0</v>
      </c>
      <c r="P101" s="226">
        <f t="shared" si="16"/>
        <v>6</v>
      </c>
      <c r="Q101" s="212">
        <v>524</v>
      </c>
      <c r="R101" s="212">
        <f t="shared" si="21"/>
        <v>3144</v>
      </c>
      <c r="S101" s="212">
        <v>7368</v>
      </c>
      <c r="T101" s="212">
        <f t="shared" si="25"/>
        <v>44208</v>
      </c>
      <c r="U101" s="212">
        <f t="shared" si="22"/>
        <v>47352</v>
      </c>
    </row>
    <row r="102" spans="1:21" ht="17.45" hidden="1" customHeight="1" x14ac:dyDescent="0.25">
      <c r="A102" s="206"/>
      <c r="B102" s="279" t="s">
        <v>230</v>
      </c>
      <c r="C102" s="259" t="s">
        <v>31</v>
      </c>
      <c r="D102" s="259">
        <v>1</v>
      </c>
      <c r="E102" s="208">
        <v>3406</v>
      </c>
      <c r="F102" s="208">
        <f t="shared" si="17"/>
        <v>3406</v>
      </c>
      <c r="G102" s="208">
        <v>14788</v>
      </c>
      <c r="H102" s="208">
        <f t="shared" si="23"/>
        <v>14788</v>
      </c>
      <c r="I102" s="208">
        <f t="shared" si="18"/>
        <v>18194</v>
      </c>
      <c r="J102" s="265"/>
      <c r="K102" s="210">
        <v>3406</v>
      </c>
      <c r="L102" s="210">
        <f t="shared" si="19"/>
        <v>0</v>
      </c>
      <c r="M102" s="210">
        <v>14788</v>
      </c>
      <c r="N102" s="210">
        <f t="shared" si="24"/>
        <v>0</v>
      </c>
      <c r="O102" s="210">
        <f t="shared" si="20"/>
        <v>0</v>
      </c>
      <c r="P102" s="226">
        <f t="shared" si="16"/>
        <v>1</v>
      </c>
      <c r="Q102" s="212">
        <v>3406</v>
      </c>
      <c r="R102" s="212">
        <f t="shared" si="21"/>
        <v>3406</v>
      </c>
      <c r="S102" s="212">
        <v>14788</v>
      </c>
      <c r="T102" s="212">
        <f t="shared" si="25"/>
        <v>14788</v>
      </c>
      <c r="U102" s="212">
        <f t="shared" si="22"/>
        <v>18194</v>
      </c>
    </row>
    <row r="103" spans="1:21" ht="17.45" hidden="1" customHeight="1" x14ac:dyDescent="0.25">
      <c r="A103" s="206"/>
      <c r="B103" s="279" t="s">
        <v>231</v>
      </c>
      <c r="C103" s="259" t="s">
        <v>31</v>
      </c>
      <c r="D103" s="259">
        <v>2</v>
      </c>
      <c r="E103" s="208">
        <v>3406</v>
      </c>
      <c r="F103" s="208">
        <f t="shared" si="17"/>
        <v>6812</v>
      </c>
      <c r="G103" s="208">
        <v>6508</v>
      </c>
      <c r="H103" s="208">
        <f t="shared" si="23"/>
        <v>13016</v>
      </c>
      <c r="I103" s="208">
        <f t="shared" si="18"/>
        <v>19828</v>
      </c>
      <c r="J103" s="265"/>
      <c r="K103" s="210">
        <v>3406</v>
      </c>
      <c r="L103" s="210">
        <f t="shared" si="19"/>
        <v>0</v>
      </c>
      <c r="M103" s="210">
        <v>6508</v>
      </c>
      <c r="N103" s="210">
        <f t="shared" si="24"/>
        <v>0</v>
      </c>
      <c r="O103" s="210">
        <f t="shared" si="20"/>
        <v>0</v>
      </c>
      <c r="P103" s="226">
        <f t="shared" si="16"/>
        <v>2</v>
      </c>
      <c r="Q103" s="212">
        <v>3406</v>
      </c>
      <c r="R103" s="212">
        <f t="shared" si="21"/>
        <v>6812</v>
      </c>
      <c r="S103" s="212">
        <v>6508</v>
      </c>
      <c r="T103" s="212">
        <f t="shared" si="25"/>
        <v>13016</v>
      </c>
      <c r="U103" s="212">
        <f t="shared" si="22"/>
        <v>19828</v>
      </c>
    </row>
    <row r="104" spans="1:21" ht="17.45" hidden="1" customHeight="1" x14ac:dyDescent="0.25">
      <c r="A104" s="206"/>
      <c r="B104" s="279" t="s">
        <v>232</v>
      </c>
      <c r="C104" s="259" t="s">
        <v>31</v>
      </c>
      <c r="D104" s="259">
        <v>1</v>
      </c>
      <c r="E104" s="208">
        <v>3406</v>
      </c>
      <c r="F104" s="208">
        <f t="shared" si="17"/>
        <v>3406</v>
      </c>
      <c r="G104" s="208">
        <v>5934</v>
      </c>
      <c r="H104" s="208">
        <f t="shared" si="23"/>
        <v>5934</v>
      </c>
      <c r="I104" s="208">
        <f t="shared" si="18"/>
        <v>9340</v>
      </c>
      <c r="J104" s="265"/>
      <c r="K104" s="210">
        <v>3406</v>
      </c>
      <c r="L104" s="210">
        <f t="shared" si="19"/>
        <v>0</v>
      </c>
      <c r="M104" s="210">
        <v>5934</v>
      </c>
      <c r="N104" s="210">
        <f t="shared" si="24"/>
        <v>0</v>
      </c>
      <c r="O104" s="210">
        <f t="shared" si="20"/>
        <v>0</v>
      </c>
      <c r="P104" s="226">
        <f t="shared" si="16"/>
        <v>1</v>
      </c>
      <c r="Q104" s="212">
        <v>3406</v>
      </c>
      <c r="R104" s="212">
        <f t="shared" si="21"/>
        <v>3406</v>
      </c>
      <c r="S104" s="212">
        <v>5934</v>
      </c>
      <c r="T104" s="212">
        <f t="shared" si="25"/>
        <v>5934</v>
      </c>
      <c r="U104" s="212">
        <f t="shared" si="22"/>
        <v>9340</v>
      </c>
    </row>
    <row r="105" spans="1:21" ht="22.5" hidden="1" customHeight="1" x14ac:dyDescent="0.25">
      <c r="A105" s="206"/>
      <c r="B105" s="279" t="s">
        <v>233</v>
      </c>
      <c r="C105" s="259" t="s">
        <v>31</v>
      </c>
      <c r="D105" s="259">
        <v>71</v>
      </c>
      <c r="E105" s="208">
        <v>1572</v>
      </c>
      <c r="F105" s="208">
        <f t="shared" si="17"/>
        <v>111612</v>
      </c>
      <c r="G105" s="208">
        <v>2472</v>
      </c>
      <c r="H105" s="208">
        <f t="shared" si="23"/>
        <v>175512</v>
      </c>
      <c r="I105" s="208">
        <f t="shared" si="18"/>
        <v>287124</v>
      </c>
      <c r="J105" s="265"/>
      <c r="K105" s="210">
        <v>1572</v>
      </c>
      <c r="L105" s="210">
        <f t="shared" si="19"/>
        <v>0</v>
      </c>
      <c r="M105" s="210">
        <v>2472</v>
      </c>
      <c r="N105" s="210">
        <f t="shared" si="24"/>
        <v>0</v>
      </c>
      <c r="O105" s="210">
        <f t="shared" si="20"/>
        <v>0</v>
      </c>
      <c r="P105" s="226">
        <f t="shared" si="16"/>
        <v>71</v>
      </c>
      <c r="Q105" s="212">
        <v>1572</v>
      </c>
      <c r="R105" s="212">
        <f t="shared" si="21"/>
        <v>111612</v>
      </c>
      <c r="S105" s="212">
        <v>2472</v>
      </c>
      <c r="T105" s="212">
        <f t="shared" si="25"/>
        <v>175512</v>
      </c>
      <c r="U105" s="212">
        <f t="shared" si="22"/>
        <v>287124</v>
      </c>
    </row>
    <row r="106" spans="1:21" ht="17.45" hidden="1" customHeight="1" x14ac:dyDescent="0.25">
      <c r="A106" s="206"/>
      <c r="B106" s="279" t="s">
        <v>234</v>
      </c>
      <c r="C106" s="259" t="s">
        <v>31</v>
      </c>
      <c r="D106" s="259">
        <v>26</v>
      </c>
      <c r="E106" s="208">
        <v>4454</v>
      </c>
      <c r="F106" s="208">
        <f t="shared" si="17"/>
        <v>115804</v>
      </c>
      <c r="G106" s="208">
        <v>37518</v>
      </c>
      <c r="H106" s="208">
        <f t="shared" si="23"/>
        <v>975468</v>
      </c>
      <c r="I106" s="208">
        <f t="shared" si="18"/>
        <v>1091272</v>
      </c>
      <c r="J106" s="265"/>
      <c r="K106" s="210">
        <v>4454</v>
      </c>
      <c r="L106" s="210">
        <f t="shared" si="19"/>
        <v>0</v>
      </c>
      <c r="M106" s="210">
        <v>37518</v>
      </c>
      <c r="N106" s="210">
        <f t="shared" si="24"/>
        <v>0</v>
      </c>
      <c r="O106" s="210">
        <f t="shared" si="20"/>
        <v>0</v>
      </c>
      <c r="P106" s="226">
        <f t="shared" si="16"/>
        <v>26</v>
      </c>
      <c r="Q106" s="212">
        <v>4454</v>
      </c>
      <c r="R106" s="212">
        <f t="shared" si="21"/>
        <v>115804</v>
      </c>
      <c r="S106" s="212">
        <v>37518</v>
      </c>
      <c r="T106" s="212">
        <f t="shared" si="25"/>
        <v>975468</v>
      </c>
      <c r="U106" s="212">
        <f t="shared" si="22"/>
        <v>1091272</v>
      </c>
    </row>
    <row r="107" spans="1:21" ht="17.45" hidden="1" customHeight="1" x14ac:dyDescent="0.25">
      <c r="A107" s="206"/>
      <c r="B107" s="279" t="s">
        <v>235</v>
      </c>
      <c r="C107" s="259" t="s">
        <v>31</v>
      </c>
      <c r="D107" s="259">
        <v>20</v>
      </c>
      <c r="E107" s="208">
        <v>1572</v>
      </c>
      <c r="F107" s="208">
        <f t="shared" si="17"/>
        <v>31440</v>
      </c>
      <c r="G107" s="208">
        <v>1458</v>
      </c>
      <c r="H107" s="208">
        <f t="shared" si="23"/>
        <v>29160</v>
      </c>
      <c r="I107" s="208">
        <f t="shared" si="18"/>
        <v>60600</v>
      </c>
      <c r="J107" s="265"/>
      <c r="K107" s="210">
        <v>1572</v>
      </c>
      <c r="L107" s="210">
        <f t="shared" si="19"/>
        <v>0</v>
      </c>
      <c r="M107" s="210">
        <v>1458</v>
      </c>
      <c r="N107" s="210">
        <f t="shared" si="24"/>
        <v>0</v>
      </c>
      <c r="O107" s="210">
        <f t="shared" si="20"/>
        <v>0</v>
      </c>
      <c r="P107" s="226">
        <f t="shared" si="16"/>
        <v>20</v>
      </c>
      <c r="Q107" s="212">
        <v>1572</v>
      </c>
      <c r="R107" s="212">
        <f t="shared" si="21"/>
        <v>31440</v>
      </c>
      <c r="S107" s="212">
        <v>1458</v>
      </c>
      <c r="T107" s="212">
        <f t="shared" si="25"/>
        <v>29160</v>
      </c>
      <c r="U107" s="212">
        <f t="shared" si="22"/>
        <v>60600</v>
      </c>
    </row>
    <row r="108" spans="1:21" ht="17.45" hidden="1" customHeight="1" x14ac:dyDescent="0.25">
      <c r="A108" s="206"/>
      <c r="B108" s="279" t="s">
        <v>236</v>
      </c>
      <c r="C108" s="259" t="s">
        <v>31</v>
      </c>
      <c r="D108" s="259">
        <v>4</v>
      </c>
      <c r="E108" s="208">
        <v>1310</v>
      </c>
      <c r="F108" s="208">
        <f t="shared" si="17"/>
        <v>5240</v>
      </c>
      <c r="G108" s="208">
        <v>834</v>
      </c>
      <c r="H108" s="208">
        <f t="shared" si="23"/>
        <v>3336</v>
      </c>
      <c r="I108" s="208">
        <f t="shared" si="18"/>
        <v>8576</v>
      </c>
      <c r="J108" s="265"/>
      <c r="K108" s="210">
        <v>1310</v>
      </c>
      <c r="L108" s="210">
        <f t="shared" si="19"/>
        <v>0</v>
      </c>
      <c r="M108" s="210">
        <v>834</v>
      </c>
      <c r="N108" s="210">
        <f t="shared" si="24"/>
        <v>0</v>
      </c>
      <c r="O108" s="210">
        <f t="shared" si="20"/>
        <v>0</v>
      </c>
      <c r="P108" s="226">
        <f t="shared" si="16"/>
        <v>4</v>
      </c>
      <c r="Q108" s="212">
        <v>1310</v>
      </c>
      <c r="R108" s="212">
        <f t="shared" si="21"/>
        <v>5240</v>
      </c>
      <c r="S108" s="212">
        <v>834</v>
      </c>
      <c r="T108" s="212">
        <f t="shared" si="25"/>
        <v>3336</v>
      </c>
      <c r="U108" s="212">
        <f t="shared" si="22"/>
        <v>8576</v>
      </c>
    </row>
    <row r="109" spans="1:21" ht="17.45" hidden="1" customHeight="1" x14ac:dyDescent="0.25">
      <c r="A109" s="206"/>
      <c r="B109" s="279" t="s">
        <v>237</v>
      </c>
      <c r="C109" s="259" t="s">
        <v>31</v>
      </c>
      <c r="D109" s="259">
        <v>4</v>
      </c>
      <c r="E109" s="208">
        <v>4192</v>
      </c>
      <c r="F109" s="208">
        <f t="shared" si="17"/>
        <v>16768</v>
      </c>
      <c r="G109" s="208">
        <v>15048</v>
      </c>
      <c r="H109" s="208">
        <f t="shared" si="23"/>
        <v>60192</v>
      </c>
      <c r="I109" s="208">
        <f t="shared" si="18"/>
        <v>76960</v>
      </c>
      <c r="J109" s="265"/>
      <c r="K109" s="210">
        <v>4192</v>
      </c>
      <c r="L109" s="210">
        <f t="shared" si="19"/>
        <v>0</v>
      </c>
      <c r="M109" s="210">
        <v>15048</v>
      </c>
      <c r="N109" s="210">
        <f t="shared" si="24"/>
        <v>0</v>
      </c>
      <c r="O109" s="210">
        <f t="shared" si="20"/>
        <v>0</v>
      </c>
      <c r="P109" s="226">
        <f t="shared" si="16"/>
        <v>4</v>
      </c>
      <c r="Q109" s="212">
        <v>4192</v>
      </c>
      <c r="R109" s="212">
        <f t="shared" si="21"/>
        <v>16768</v>
      </c>
      <c r="S109" s="212">
        <v>15048</v>
      </c>
      <c r="T109" s="212">
        <f t="shared" si="25"/>
        <v>60192</v>
      </c>
      <c r="U109" s="212">
        <f t="shared" si="22"/>
        <v>76960</v>
      </c>
    </row>
    <row r="110" spans="1:21" ht="17.45" hidden="1" customHeight="1" x14ac:dyDescent="0.25">
      <c r="A110" s="206"/>
      <c r="B110" s="279" t="s">
        <v>238</v>
      </c>
      <c r="C110" s="259" t="s">
        <v>31</v>
      </c>
      <c r="D110" s="259">
        <v>4</v>
      </c>
      <c r="E110" s="208">
        <v>393</v>
      </c>
      <c r="F110" s="208">
        <f t="shared" si="17"/>
        <v>1572</v>
      </c>
      <c r="G110" s="208">
        <v>3136</v>
      </c>
      <c r="H110" s="208">
        <f t="shared" si="23"/>
        <v>12544</v>
      </c>
      <c r="I110" s="208">
        <f t="shared" si="18"/>
        <v>14116</v>
      </c>
      <c r="J110" s="265"/>
      <c r="K110" s="210">
        <v>393</v>
      </c>
      <c r="L110" s="210">
        <f t="shared" si="19"/>
        <v>0</v>
      </c>
      <c r="M110" s="210">
        <v>3136</v>
      </c>
      <c r="N110" s="210">
        <f t="shared" si="24"/>
        <v>0</v>
      </c>
      <c r="O110" s="210">
        <f t="shared" si="20"/>
        <v>0</v>
      </c>
      <c r="P110" s="226">
        <f t="shared" si="16"/>
        <v>4</v>
      </c>
      <c r="Q110" s="212">
        <v>393</v>
      </c>
      <c r="R110" s="212">
        <f t="shared" si="21"/>
        <v>1572</v>
      </c>
      <c r="S110" s="212">
        <v>3136</v>
      </c>
      <c r="T110" s="212">
        <f t="shared" si="25"/>
        <v>12544</v>
      </c>
      <c r="U110" s="212">
        <f t="shared" si="22"/>
        <v>14116</v>
      </c>
    </row>
    <row r="111" spans="1:21" ht="17.45" hidden="1" customHeight="1" x14ac:dyDescent="0.25">
      <c r="A111" s="206"/>
      <c r="B111" s="279" t="s">
        <v>239</v>
      </c>
      <c r="C111" s="259" t="s">
        <v>31</v>
      </c>
      <c r="D111" s="259">
        <v>4</v>
      </c>
      <c r="E111" s="208">
        <v>393</v>
      </c>
      <c r="F111" s="208">
        <f t="shared" si="17"/>
        <v>1572</v>
      </c>
      <c r="G111" s="208">
        <v>1027</v>
      </c>
      <c r="H111" s="208">
        <f t="shared" si="23"/>
        <v>4108</v>
      </c>
      <c r="I111" s="208">
        <f t="shared" si="18"/>
        <v>5680</v>
      </c>
      <c r="J111" s="265"/>
      <c r="K111" s="210">
        <v>393</v>
      </c>
      <c r="L111" s="210">
        <f t="shared" si="19"/>
        <v>0</v>
      </c>
      <c r="M111" s="210">
        <v>1027</v>
      </c>
      <c r="N111" s="210">
        <f t="shared" si="24"/>
        <v>0</v>
      </c>
      <c r="O111" s="210">
        <f t="shared" si="20"/>
        <v>0</v>
      </c>
      <c r="P111" s="226">
        <f t="shared" si="16"/>
        <v>4</v>
      </c>
      <c r="Q111" s="212">
        <v>393</v>
      </c>
      <c r="R111" s="212">
        <f t="shared" si="21"/>
        <v>1572</v>
      </c>
      <c r="S111" s="212">
        <v>1027</v>
      </c>
      <c r="T111" s="212">
        <f t="shared" si="25"/>
        <v>4108</v>
      </c>
      <c r="U111" s="212">
        <f t="shared" si="22"/>
        <v>5680</v>
      </c>
    </row>
    <row r="112" spans="1:21" ht="17.45" hidden="1" customHeight="1" x14ac:dyDescent="0.25">
      <c r="A112" s="206"/>
      <c r="B112" s="279" t="s">
        <v>240</v>
      </c>
      <c r="C112" s="259" t="s">
        <v>31</v>
      </c>
      <c r="D112" s="259">
        <v>20</v>
      </c>
      <c r="E112" s="208">
        <v>3406</v>
      </c>
      <c r="F112" s="208">
        <f t="shared" si="17"/>
        <v>68120</v>
      </c>
      <c r="G112" s="208">
        <v>1775</v>
      </c>
      <c r="H112" s="208">
        <f t="shared" si="23"/>
        <v>35500</v>
      </c>
      <c r="I112" s="208">
        <f t="shared" si="18"/>
        <v>103620</v>
      </c>
      <c r="J112" s="265"/>
      <c r="K112" s="210">
        <v>3406</v>
      </c>
      <c r="L112" s="210">
        <f t="shared" si="19"/>
        <v>0</v>
      </c>
      <c r="M112" s="210">
        <v>1775</v>
      </c>
      <c r="N112" s="210">
        <f t="shared" si="24"/>
        <v>0</v>
      </c>
      <c r="O112" s="210">
        <f t="shared" si="20"/>
        <v>0</v>
      </c>
      <c r="P112" s="226">
        <f t="shared" si="16"/>
        <v>20</v>
      </c>
      <c r="Q112" s="212">
        <v>3406</v>
      </c>
      <c r="R112" s="212">
        <f t="shared" si="21"/>
        <v>68120</v>
      </c>
      <c r="S112" s="212">
        <v>1775</v>
      </c>
      <c r="T112" s="212">
        <f t="shared" si="25"/>
        <v>35500</v>
      </c>
      <c r="U112" s="212">
        <f t="shared" si="22"/>
        <v>103620</v>
      </c>
    </row>
    <row r="113" spans="1:21" ht="17.45" hidden="1" customHeight="1" x14ac:dyDescent="0.25">
      <c r="A113" s="206"/>
      <c r="B113" s="279" t="s">
        <v>241</v>
      </c>
      <c r="C113" s="259" t="s">
        <v>31</v>
      </c>
      <c r="D113" s="259">
        <v>5</v>
      </c>
      <c r="E113" s="208">
        <v>1572</v>
      </c>
      <c r="F113" s="208">
        <f t="shared" si="17"/>
        <v>7860</v>
      </c>
      <c r="G113" s="208">
        <v>478</v>
      </c>
      <c r="H113" s="208">
        <f t="shared" si="23"/>
        <v>2390</v>
      </c>
      <c r="I113" s="208">
        <f t="shared" si="18"/>
        <v>10250</v>
      </c>
      <c r="J113" s="265"/>
      <c r="K113" s="210">
        <v>1572</v>
      </c>
      <c r="L113" s="210">
        <f t="shared" si="19"/>
        <v>0</v>
      </c>
      <c r="M113" s="210">
        <v>478</v>
      </c>
      <c r="N113" s="210">
        <f t="shared" si="24"/>
        <v>0</v>
      </c>
      <c r="O113" s="210">
        <f t="shared" si="20"/>
        <v>0</v>
      </c>
      <c r="P113" s="226">
        <f t="shared" si="16"/>
        <v>5</v>
      </c>
      <c r="Q113" s="212">
        <v>1572</v>
      </c>
      <c r="R113" s="212">
        <f t="shared" si="21"/>
        <v>7860</v>
      </c>
      <c r="S113" s="212">
        <v>478</v>
      </c>
      <c r="T113" s="212">
        <f t="shared" si="25"/>
        <v>2390</v>
      </c>
      <c r="U113" s="212">
        <f t="shared" si="22"/>
        <v>10250</v>
      </c>
    </row>
    <row r="114" spans="1:21" ht="17.45" hidden="1" customHeight="1" x14ac:dyDescent="0.25">
      <c r="A114" s="206"/>
      <c r="B114" s="279" t="s">
        <v>241</v>
      </c>
      <c r="C114" s="259" t="s">
        <v>31</v>
      </c>
      <c r="D114" s="259">
        <v>8</v>
      </c>
      <c r="E114" s="208">
        <v>1572</v>
      </c>
      <c r="F114" s="208">
        <f t="shared" si="17"/>
        <v>12576</v>
      </c>
      <c r="G114" s="208">
        <v>478</v>
      </c>
      <c r="H114" s="208">
        <f t="shared" si="23"/>
        <v>3824</v>
      </c>
      <c r="I114" s="208">
        <f t="shared" si="18"/>
        <v>16400</v>
      </c>
      <c r="J114" s="265"/>
      <c r="K114" s="210">
        <v>1572</v>
      </c>
      <c r="L114" s="210">
        <f t="shared" si="19"/>
        <v>0</v>
      </c>
      <c r="M114" s="210">
        <v>478</v>
      </c>
      <c r="N114" s="210">
        <f t="shared" si="24"/>
        <v>0</v>
      </c>
      <c r="O114" s="210">
        <f t="shared" si="20"/>
        <v>0</v>
      </c>
      <c r="P114" s="226">
        <f t="shared" si="16"/>
        <v>8</v>
      </c>
      <c r="Q114" s="212">
        <v>1572</v>
      </c>
      <c r="R114" s="212">
        <f t="shared" si="21"/>
        <v>12576</v>
      </c>
      <c r="S114" s="212">
        <v>478</v>
      </c>
      <c r="T114" s="212">
        <f t="shared" si="25"/>
        <v>3824</v>
      </c>
      <c r="U114" s="212">
        <f t="shared" si="22"/>
        <v>16400</v>
      </c>
    </row>
    <row r="115" spans="1:21" ht="17.45" hidden="1" customHeight="1" x14ac:dyDescent="0.25">
      <c r="A115" s="206"/>
      <c r="B115" s="279" t="s">
        <v>241</v>
      </c>
      <c r="C115" s="259" t="s">
        <v>31</v>
      </c>
      <c r="D115" s="259">
        <v>6</v>
      </c>
      <c r="E115" s="208">
        <v>1572</v>
      </c>
      <c r="F115" s="208">
        <f t="shared" si="17"/>
        <v>9432</v>
      </c>
      <c r="G115" s="208">
        <v>478</v>
      </c>
      <c r="H115" s="208">
        <f t="shared" si="23"/>
        <v>2868</v>
      </c>
      <c r="I115" s="208">
        <f t="shared" si="18"/>
        <v>12300</v>
      </c>
      <c r="J115" s="265"/>
      <c r="K115" s="210">
        <v>1572</v>
      </c>
      <c r="L115" s="210">
        <f t="shared" si="19"/>
        <v>0</v>
      </c>
      <c r="M115" s="210">
        <v>478</v>
      </c>
      <c r="N115" s="210">
        <f t="shared" si="24"/>
        <v>0</v>
      </c>
      <c r="O115" s="210">
        <f t="shared" si="20"/>
        <v>0</v>
      </c>
      <c r="P115" s="226">
        <f t="shared" si="16"/>
        <v>6</v>
      </c>
      <c r="Q115" s="212">
        <v>1572</v>
      </c>
      <c r="R115" s="212">
        <f t="shared" si="21"/>
        <v>9432</v>
      </c>
      <c r="S115" s="212">
        <v>478</v>
      </c>
      <c r="T115" s="212">
        <f t="shared" si="25"/>
        <v>2868</v>
      </c>
      <c r="U115" s="212">
        <f t="shared" si="22"/>
        <v>12300</v>
      </c>
    </row>
    <row r="116" spans="1:21" ht="17.45" hidden="1" customHeight="1" x14ac:dyDescent="0.25">
      <c r="A116" s="206"/>
      <c r="B116" s="279" t="s">
        <v>242</v>
      </c>
      <c r="C116" s="259" t="s">
        <v>31</v>
      </c>
      <c r="D116" s="259">
        <v>13</v>
      </c>
      <c r="E116" s="208">
        <v>1572</v>
      </c>
      <c r="F116" s="208">
        <f t="shared" si="17"/>
        <v>20436</v>
      </c>
      <c r="G116" s="208">
        <v>523</v>
      </c>
      <c r="H116" s="208">
        <f t="shared" si="23"/>
        <v>6799</v>
      </c>
      <c r="I116" s="208">
        <f t="shared" si="18"/>
        <v>27235</v>
      </c>
      <c r="J116" s="265"/>
      <c r="K116" s="210">
        <v>1572</v>
      </c>
      <c r="L116" s="210">
        <f t="shared" si="19"/>
        <v>0</v>
      </c>
      <c r="M116" s="210">
        <v>523</v>
      </c>
      <c r="N116" s="210">
        <f t="shared" si="24"/>
        <v>0</v>
      </c>
      <c r="O116" s="210">
        <f t="shared" si="20"/>
        <v>0</v>
      </c>
      <c r="P116" s="226">
        <f t="shared" si="16"/>
        <v>13</v>
      </c>
      <c r="Q116" s="212">
        <v>1572</v>
      </c>
      <c r="R116" s="212">
        <f t="shared" si="21"/>
        <v>20436</v>
      </c>
      <c r="S116" s="212">
        <v>523</v>
      </c>
      <c r="T116" s="212">
        <f t="shared" si="25"/>
        <v>6799</v>
      </c>
      <c r="U116" s="212">
        <f t="shared" si="22"/>
        <v>27235</v>
      </c>
    </row>
    <row r="117" spans="1:21" ht="17.45" hidden="1" customHeight="1" x14ac:dyDescent="0.25">
      <c r="A117" s="206"/>
      <c r="B117" s="279" t="s">
        <v>243</v>
      </c>
      <c r="C117" s="259" t="s">
        <v>31</v>
      </c>
      <c r="D117" s="259">
        <v>1</v>
      </c>
      <c r="E117" s="208">
        <v>2620</v>
      </c>
      <c r="F117" s="208">
        <f t="shared" si="17"/>
        <v>2620</v>
      </c>
      <c r="G117" s="208">
        <v>1901</v>
      </c>
      <c r="H117" s="208">
        <f t="shared" si="23"/>
        <v>1901</v>
      </c>
      <c r="I117" s="208">
        <f t="shared" si="18"/>
        <v>4521</v>
      </c>
      <c r="J117" s="265"/>
      <c r="K117" s="210">
        <v>2620</v>
      </c>
      <c r="L117" s="210">
        <f t="shared" si="19"/>
        <v>0</v>
      </c>
      <c r="M117" s="210">
        <v>1901</v>
      </c>
      <c r="N117" s="210">
        <f t="shared" si="24"/>
        <v>0</v>
      </c>
      <c r="O117" s="210">
        <f t="shared" si="20"/>
        <v>0</v>
      </c>
      <c r="P117" s="226">
        <f t="shared" si="16"/>
        <v>1</v>
      </c>
      <c r="Q117" s="212">
        <v>2620</v>
      </c>
      <c r="R117" s="212">
        <f t="shared" si="21"/>
        <v>2620</v>
      </c>
      <c r="S117" s="212">
        <v>1901</v>
      </c>
      <c r="T117" s="212">
        <f t="shared" si="25"/>
        <v>1901</v>
      </c>
      <c r="U117" s="212">
        <f t="shared" si="22"/>
        <v>4521</v>
      </c>
    </row>
    <row r="118" spans="1:21" ht="17.45" hidden="1" customHeight="1" x14ac:dyDescent="0.25">
      <c r="A118" s="206"/>
      <c r="B118" s="279" t="s">
        <v>244</v>
      </c>
      <c r="C118" s="259" t="s">
        <v>31</v>
      </c>
      <c r="D118" s="259">
        <v>24</v>
      </c>
      <c r="E118" s="208">
        <v>131</v>
      </c>
      <c r="F118" s="208">
        <f t="shared" si="17"/>
        <v>3144</v>
      </c>
      <c r="G118" s="208">
        <v>93</v>
      </c>
      <c r="H118" s="208">
        <f t="shared" si="23"/>
        <v>2232</v>
      </c>
      <c r="I118" s="208">
        <f t="shared" si="18"/>
        <v>5376</v>
      </c>
      <c r="J118" s="265"/>
      <c r="K118" s="210">
        <v>131</v>
      </c>
      <c r="L118" s="210">
        <f t="shared" si="19"/>
        <v>0</v>
      </c>
      <c r="M118" s="210">
        <v>93</v>
      </c>
      <c r="N118" s="210">
        <f t="shared" si="24"/>
        <v>0</v>
      </c>
      <c r="O118" s="210">
        <f t="shared" si="20"/>
        <v>0</v>
      </c>
      <c r="P118" s="226">
        <f t="shared" si="16"/>
        <v>24</v>
      </c>
      <c r="Q118" s="212">
        <v>131</v>
      </c>
      <c r="R118" s="212">
        <f t="shared" si="21"/>
        <v>3144</v>
      </c>
      <c r="S118" s="212">
        <v>93</v>
      </c>
      <c r="T118" s="212">
        <f t="shared" si="25"/>
        <v>2232</v>
      </c>
      <c r="U118" s="212">
        <f t="shared" si="22"/>
        <v>5376</v>
      </c>
    </row>
    <row r="119" spans="1:21" ht="17.45" hidden="1" customHeight="1" x14ac:dyDescent="0.25">
      <c r="A119" s="206"/>
      <c r="B119" s="279" t="s">
        <v>245</v>
      </c>
      <c r="C119" s="259" t="s">
        <v>31</v>
      </c>
      <c r="D119" s="259">
        <v>40</v>
      </c>
      <c r="E119" s="208">
        <v>1965</v>
      </c>
      <c r="F119" s="208">
        <f t="shared" si="17"/>
        <v>78600</v>
      </c>
      <c r="G119" s="208">
        <v>1093</v>
      </c>
      <c r="H119" s="208">
        <f t="shared" si="23"/>
        <v>43720</v>
      </c>
      <c r="I119" s="208">
        <f t="shared" si="18"/>
        <v>122320</v>
      </c>
      <c r="J119" s="265"/>
      <c r="K119" s="210">
        <v>1965</v>
      </c>
      <c r="L119" s="210">
        <f t="shared" si="19"/>
        <v>0</v>
      </c>
      <c r="M119" s="210">
        <v>1093</v>
      </c>
      <c r="N119" s="210">
        <f t="shared" si="24"/>
        <v>0</v>
      </c>
      <c r="O119" s="210">
        <f t="shared" si="20"/>
        <v>0</v>
      </c>
      <c r="P119" s="226">
        <f t="shared" si="16"/>
        <v>40</v>
      </c>
      <c r="Q119" s="212">
        <v>1965</v>
      </c>
      <c r="R119" s="212">
        <f t="shared" si="21"/>
        <v>78600</v>
      </c>
      <c r="S119" s="212">
        <v>1093</v>
      </c>
      <c r="T119" s="212">
        <f t="shared" si="25"/>
        <v>43720</v>
      </c>
      <c r="U119" s="212">
        <f t="shared" si="22"/>
        <v>122320</v>
      </c>
    </row>
    <row r="120" spans="1:21" ht="17.45" hidden="1" customHeight="1" x14ac:dyDescent="0.25">
      <c r="A120" s="206"/>
      <c r="B120" s="279" t="s">
        <v>246</v>
      </c>
      <c r="C120" s="259" t="s">
        <v>31</v>
      </c>
      <c r="D120" s="259">
        <v>1</v>
      </c>
      <c r="E120" s="208">
        <v>3406</v>
      </c>
      <c r="F120" s="208">
        <f t="shared" si="17"/>
        <v>3406</v>
      </c>
      <c r="G120" s="208">
        <v>4581</v>
      </c>
      <c r="H120" s="208">
        <f t="shared" si="23"/>
        <v>4581</v>
      </c>
      <c r="I120" s="208">
        <f t="shared" si="18"/>
        <v>7987</v>
      </c>
      <c r="J120" s="265"/>
      <c r="K120" s="210">
        <v>3406</v>
      </c>
      <c r="L120" s="210">
        <f t="shared" si="19"/>
        <v>0</v>
      </c>
      <c r="M120" s="210">
        <v>4581</v>
      </c>
      <c r="N120" s="210">
        <f t="shared" si="24"/>
        <v>0</v>
      </c>
      <c r="O120" s="210">
        <f t="shared" si="20"/>
        <v>0</v>
      </c>
      <c r="P120" s="226">
        <f t="shared" si="16"/>
        <v>1</v>
      </c>
      <c r="Q120" s="212">
        <v>3406</v>
      </c>
      <c r="R120" s="212">
        <f t="shared" si="21"/>
        <v>3406</v>
      </c>
      <c r="S120" s="212">
        <v>4581</v>
      </c>
      <c r="T120" s="212">
        <f t="shared" si="25"/>
        <v>4581</v>
      </c>
      <c r="U120" s="212">
        <f t="shared" si="22"/>
        <v>7987</v>
      </c>
    </row>
    <row r="121" spans="1:21" ht="17.45" hidden="1" customHeight="1" x14ac:dyDescent="0.25">
      <c r="A121" s="206"/>
      <c r="B121" s="279" t="s">
        <v>247</v>
      </c>
      <c r="C121" s="259" t="s">
        <v>31</v>
      </c>
      <c r="D121" s="259">
        <v>1</v>
      </c>
      <c r="E121" s="208">
        <v>3406</v>
      </c>
      <c r="F121" s="208">
        <f t="shared" si="17"/>
        <v>3406</v>
      </c>
      <c r="G121" s="208">
        <v>11700</v>
      </c>
      <c r="H121" s="208">
        <f t="shared" si="23"/>
        <v>11700</v>
      </c>
      <c r="I121" s="208">
        <f t="shared" si="18"/>
        <v>15106</v>
      </c>
      <c r="J121" s="265"/>
      <c r="K121" s="210">
        <v>3406</v>
      </c>
      <c r="L121" s="210">
        <f t="shared" si="19"/>
        <v>0</v>
      </c>
      <c r="M121" s="210">
        <v>11700</v>
      </c>
      <c r="N121" s="210">
        <f t="shared" si="24"/>
        <v>0</v>
      </c>
      <c r="O121" s="210">
        <f t="shared" si="20"/>
        <v>0</v>
      </c>
      <c r="P121" s="226">
        <f t="shared" si="16"/>
        <v>1</v>
      </c>
      <c r="Q121" s="212">
        <v>3406</v>
      </c>
      <c r="R121" s="212">
        <f t="shared" si="21"/>
        <v>3406</v>
      </c>
      <c r="S121" s="212">
        <v>11700</v>
      </c>
      <c r="T121" s="212">
        <f t="shared" si="25"/>
        <v>11700</v>
      </c>
      <c r="U121" s="212">
        <f t="shared" si="22"/>
        <v>15106</v>
      </c>
    </row>
    <row r="122" spans="1:21" ht="17.45" hidden="1" customHeight="1" x14ac:dyDescent="0.25">
      <c r="A122" s="206"/>
      <c r="B122" s="279" t="s">
        <v>248</v>
      </c>
      <c r="C122" s="259" t="s">
        <v>31</v>
      </c>
      <c r="D122" s="259">
        <v>1</v>
      </c>
      <c r="E122" s="208">
        <v>3930</v>
      </c>
      <c r="F122" s="208">
        <f t="shared" si="17"/>
        <v>3930</v>
      </c>
      <c r="G122" s="208">
        <v>3325</v>
      </c>
      <c r="H122" s="208">
        <f t="shared" si="23"/>
        <v>3325</v>
      </c>
      <c r="I122" s="208">
        <f t="shared" si="18"/>
        <v>7255</v>
      </c>
      <c r="J122" s="265"/>
      <c r="K122" s="210">
        <v>3930</v>
      </c>
      <c r="L122" s="210">
        <f t="shared" si="19"/>
        <v>0</v>
      </c>
      <c r="M122" s="210">
        <v>3325</v>
      </c>
      <c r="N122" s="210">
        <f t="shared" si="24"/>
        <v>0</v>
      </c>
      <c r="O122" s="210">
        <f t="shared" si="20"/>
        <v>0</v>
      </c>
      <c r="P122" s="226">
        <f t="shared" si="16"/>
        <v>1</v>
      </c>
      <c r="Q122" s="212">
        <v>3930</v>
      </c>
      <c r="R122" s="212">
        <f t="shared" si="21"/>
        <v>3930</v>
      </c>
      <c r="S122" s="212">
        <v>3325</v>
      </c>
      <c r="T122" s="212">
        <f t="shared" si="25"/>
        <v>3325</v>
      </c>
      <c r="U122" s="212">
        <f t="shared" si="22"/>
        <v>7255</v>
      </c>
    </row>
    <row r="123" spans="1:21" ht="17.45" hidden="1" customHeight="1" x14ac:dyDescent="0.25">
      <c r="A123" s="206"/>
      <c r="B123" s="279" t="s">
        <v>249</v>
      </c>
      <c r="C123" s="259" t="s">
        <v>32</v>
      </c>
      <c r="D123" s="259">
        <v>890</v>
      </c>
      <c r="E123" s="208">
        <v>498</v>
      </c>
      <c r="F123" s="208">
        <f t="shared" si="17"/>
        <v>443220</v>
      </c>
      <c r="G123" s="208">
        <v>588</v>
      </c>
      <c r="H123" s="208">
        <f t="shared" si="23"/>
        <v>523320</v>
      </c>
      <c r="I123" s="208">
        <f t="shared" si="18"/>
        <v>966540</v>
      </c>
      <c r="J123" s="265"/>
      <c r="K123" s="210">
        <v>498</v>
      </c>
      <c r="L123" s="210">
        <f t="shared" si="19"/>
        <v>0</v>
      </c>
      <c r="M123" s="210">
        <v>588</v>
      </c>
      <c r="N123" s="210">
        <f t="shared" si="24"/>
        <v>0</v>
      </c>
      <c r="O123" s="210">
        <f t="shared" si="20"/>
        <v>0</v>
      </c>
      <c r="P123" s="226">
        <f t="shared" si="16"/>
        <v>890</v>
      </c>
      <c r="Q123" s="212">
        <v>498</v>
      </c>
      <c r="R123" s="212">
        <f t="shared" si="21"/>
        <v>443220</v>
      </c>
      <c r="S123" s="212">
        <v>588</v>
      </c>
      <c r="T123" s="212">
        <f t="shared" si="25"/>
        <v>523320</v>
      </c>
      <c r="U123" s="212">
        <f t="shared" si="22"/>
        <v>966540</v>
      </c>
    </row>
    <row r="124" spans="1:21" ht="17.45" hidden="1" customHeight="1" x14ac:dyDescent="0.25">
      <c r="A124" s="206"/>
      <c r="B124" s="279" t="s">
        <v>250</v>
      </c>
      <c r="C124" s="259" t="s">
        <v>32</v>
      </c>
      <c r="D124" s="259">
        <v>890</v>
      </c>
      <c r="E124" s="208">
        <v>131</v>
      </c>
      <c r="F124" s="208">
        <f t="shared" si="17"/>
        <v>116590</v>
      </c>
      <c r="G124" s="208">
        <v>381</v>
      </c>
      <c r="H124" s="208">
        <f t="shared" si="23"/>
        <v>339090</v>
      </c>
      <c r="I124" s="208">
        <f t="shared" si="18"/>
        <v>455680</v>
      </c>
      <c r="J124" s="265"/>
      <c r="K124" s="210">
        <v>131</v>
      </c>
      <c r="L124" s="210">
        <f t="shared" si="19"/>
        <v>0</v>
      </c>
      <c r="M124" s="210">
        <v>381</v>
      </c>
      <c r="N124" s="210">
        <f t="shared" si="24"/>
        <v>0</v>
      </c>
      <c r="O124" s="210">
        <f t="shared" si="20"/>
        <v>0</v>
      </c>
      <c r="P124" s="226">
        <f t="shared" si="16"/>
        <v>890</v>
      </c>
      <c r="Q124" s="212">
        <v>131</v>
      </c>
      <c r="R124" s="212">
        <f t="shared" si="21"/>
        <v>116590</v>
      </c>
      <c r="S124" s="212">
        <v>381</v>
      </c>
      <c r="T124" s="212">
        <f t="shared" si="25"/>
        <v>339090</v>
      </c>
      <c r="U124" s="212">
        <f t="shared" si="22"/>
        <v>455680</v>
      </c>
    </row>
    <row r="125" spans="1:21" ht="17.45" hidden="1" customHeight="1" x14ac:dyDescent="0.25">
      <c r="A125" s="206"/>
      <c r="B125" s="279" t="s">
        <v>251</v>
      </c>
      <c r="C125" s="259" t="s">
        <v>32</v>
      </c>
      <c r="D125" s="259">
        <v>890</v>
      </c>
      <c r="E125" s="208">
        <v>157</v>
      </c>
      <c r="F125" s="208">
        <f t="shared" si="17"/>
        <v>139730</v>
      </c>
      <c r="G125" s="208">
        <v>279</v>
      </c>
      <c r="H125" s="208">
        <f t="shared" si="23"/>
        <v>248310</v>
      </c>
      <c r="I125" s="208">
        <f t="shared" si="18"/>
        <v>388040</v>
      </c>
      <c r="J125" s="265"/>
      <c r="K125" s="210">
        <v>157</v>
      </c>
      <c r="L125" s="210">
        <f t="shared" si="19"/>
        <v>0</v>
      </c>
      <c r="M125" s="210">
        <v>279</v>
      </c>
      <c r="N125" s="210">
        <f t="shared" si="24"/>
        <v>0</v>
      </c>
      <c r="O125" s="210">
        <f t="shared" si="20"/>
        <v>0</v>
      </c>
      <c r="P125" s="226">
        <f t="shared" si="16"/>
        <v>890</v>
      </c>
      <c r="Q125" s="212">
        <v>157</v>
      </c>
      <c r="R125" s="212">
        <f t="shared" si="21"/>
        <v>139730</v>
      </c>
      <c r="S125" s="212">
        <v>279</v>
      </c>
      <c r="T125" s="212">
        <f t="shared" si="25"/>
        <v>248310</v>
      </c>
      <c r="U125" s="212">
        <f t="shared" si="22"/>
        <v>388040</v>
      </c>
    </row>
    <row r="126" spans="1:21" ht="17.45" hidden="1" customHeight="1" x14ac:dyDescent="0.25">
      <c r="A126" s="206"/>
      <c r="B126" s="279" t="s">
        <v>252</v>
      </c>
      <c r="C126" s="259" t="s">
        <v>31</v>
      </c>
      <c r="D126" s="259">
        <v>16</v>
      </c>
      <c r="E126" s="208">
        <v>1572</v>
      </c>
      <c r="F126" s="208">
        <f t="shared" si="17"/>
        <v>25152</v>
      </c>
      <c r="G126" s="208">
        <v>2107</v>
      </c>
      <c r="H126" s="208">
        <f t="shared" si="23"/>
        <v>33712</v>
      </c>
      <c r="I126" s="208">
        <f t="shared" si="18"/>
        <v>58864</v>
      </c>
      <c r="J126" s="265"/>
      <c r="K126" s="210">
        <v>1572</v>
      </c>
      <c r="L126" s="210">
        <f t="shared" si="19"/>
        <v>0</v>
      </c>
      <c r="M126" s="210">
        <v>2107</v>
      </c>
      <c r="N126" s="210">
        <f t="shared" si="24"/>
        <v>0</v>
      </c>
      <c r="O126" s="210">
        <f t="shared" si="20"/>
        <v>0</v>
      </c>
      <c r="P126" s="226">
        <f t="shared" si="16"/>
        <v>16</v>
      </c>
      <c r="Q126" s="212">
        <v>1572</v>
      </c>
      <c r="R126" s="212">
        <f t="shared" si="21"/>
        <v>25152</v>
      </c>
      <c r="S126" s="212">
        <v>2107</v>
      </c>
      <c r="T126" s="212">
        <f t="shared" si="25"/>
        <v>33712</v>
      </c>
      <c r="U126" s="212">
        <f t="shared" si="22"/>
        <v>58864</v>
      </c>
    </row>
    <row r="127" spans="1:21" ht="17.45" hidden="1" customHeight="1" x14ac:dyDescent="0.25">
      <c r="A127" s="206"/>
      <c r="B127" s="279" t="s">
        <v>253</v>
      </c>
      <c r="C127" s="259" t="s">
        <v>31</v>
      </c>
      <c r="D127" s="259">
        <v>10</v>
      </c>
      <c r="E127" s="208">
        <v>1572</v>
      </c>
      <c r="F127" s="208">
        <f t="shared" si="17"/>
        <v>15720</v>
      </c>
      <c r="G127" s="208">
        <v>2460</v>
      </c>
      <c r="H127" s="208">
        <f t="shared" si="23"/>
        <v>24600</v>
      </c>
      <c r="I127" s="208">
        <f t="shared" si="18"/>
        <v>40320</v>
      </c>
      <c r="J127" s="265"/>
      <c r="K127" s="210">
        <v>1572</v>
      </c>
      <c r="L127" s="210">
        <f t="shared" si="19"/>
        <v>0</v>
      </c>
      <c r="M127" s="210">
        <v>2460</v>
      </c>
      <c r="N127" s="210">
        <f t="shared" si="24"/>
        <v>0</v>
      </c>
      <c r="O127" s="210">
        <f t="shared" si="20"/>
        <v>0</v>
      </c>
      <c r="P127" s="226">
        <f t="shared" si="16"/>
        <v>10</v>
      </c>
      <c r="Q127" s="212">
        <v>1572</v>
      </c>
      <c r="R127" s="212">
        <f t="shared" si="21"/>
        <v>15720</v>
      </c>
      <c r="S127" s="212">
        <v>2460</v>
      </c>
      <c r="T127" s="212">
        <f t="shared" si="25"/>
        <v>24600</v>
      </c>
      <c r="U127" s="212">
        <f t="shared" si="22"/>
        <v>40320</v>
      </c>
    </row>
    <row r="128" spans="1:21" ht="17.45" hidden="1" customHeight="1" x14ac:dyDescent="0.25">
      <c r="A128" s="206"/>
      <c r="B128" s="279" t="s">
        <v>254</v>
      </c>
      <c r="C128" s="259" t="s">
        <v>31</v>
      </c>
      <c r="D128" s="259">
        <v>100</v>
      </c>
      <c r="E128" s="208">
        <v>354</v>
      </c>
      <c r="F128" s="208">
        <f t="shared" ref="F128:F144" si="26">E128*D128</f>
        <v>35400</v>
      </c>
      <c r="G128" s="208">
        <v>456</v>
      </c>
      <c r="H128" s="208">
        <f t="shared" si="23"/>
        <v>45600</v>
      </c>
      <c r="I128" s="208">
        <f t="shared" ref="I128:I146" si="27">F128+H128</f>
        <v>81000</v>
      </c>
      <c r="J128" s="265"/>
      <c r="K128" s="210">
        <v>354</v>
      </c>
      <c r="L128" s="210">
        <f t="shared" ref="L128:L144" si="28">K128*J128</f>
        <v>0</v>
      </c>
      <c r="M128" s="210">
        <v>456</v>
      </c>
      <c r="N128" s="210">
        <f t="shared" si="24"/>
        <v>0</v>
      </c>
      <c r="O128" s="210">
        <f t="shared" ref="O128:O146" si="29">L128+N128</f>
        <v>0</v>
      </c>
      <c r="P128" s="226">
        <f t="shared" si="16"/>
        <v>100</v>
      </c>
      <c r="Q128" s="212">
        <v>354</v>
      </c>
      <c r="R128" s="212">
        <f t="shared" ref="R128:R144" si="30">Q128*P128</f>
        <v>35400</v>
      </c>
      <c r="S128" s="212">
        <v>456</v>
      </c>
      <c r="T128" s="212">
        <f t="shared" si="25"/>
        <v>45600</v>
      </c>
      <c r="U128" s="212">
        <f t="shared" ref="U128:U146" si="31">R128+T128</f>
        <v>81000</v>
      </c>
    </row>
    <row r="129" spans="1:21" ht="17.45" hidden="1" customHeight="1" x14ac:dyDescent="0.25">
      <c r="A129" s="206"/>
      <c r="B129" s="279" t="s">
        <v>255</v>
      </c>
      <c r="C129" s="259" t="s">
        <v>31</v>
      </c>
      <c r="D129" s="259">
        <v>300</v>
      </c>
      <c r="E129" s="208">
        <v>183</v>
      </c>
      <c r="F129" s="208">
        <f t="shared" si="26"/>
        <v>54900</v>
      </c>
      <c r="G129" s="208">
        <v>291</v>
      </c>
      <c r="H129" s="208">
        <f t="shared" ref="H129:H145" si="32">D129*G129</f>
        <v>87300</v>
      </c>
      <c r="I129" s="208">
        <f t="shared" si="27"/>
        <v>142200</v>
      </c>
      <c r="J129" s="265"/>
      <c r="K129" s="210">
        <v>183</v>
      </c>
      <c r="L129" s="210">
        <f t="shared" si="28"/>
        <v>0</v>
      </c>
      <c r="M129" s="210">
        <v>291</v>
      </c>
      <c r="N129" s="210">
        <f t="shared" ref="N129:N145" si="33">J129*M129</f>
        <v>0</v>
      </c>
      <c r="O129" s="210">
        <f t="shared" si="29"/>
        <v>0</v>
      </c>
      <c r="P129" s="226">
        <f t="shared" si="16"/>
        <v>300</v>
      </c>
      <c r="Q129" s="212">
        <v>183</v>
      </c>
      <c r="R129" s="212">
        <f t="shared" si="30"/>
        <v>54900</v>
      </c>
      <c r="S129" s="212">
        <v>291</v>
      </c>
      <c r="T129" s="212">
        <f t="shared" ref="T129:T145" si="34">P129*S129</f>
        <v>87300</v>
      </c>
      <c r="U129" s="212">
        <f t="shared" si="31"/>
        <v>142200</v>
      </c>
    </row>
    <row r="130" spans="1:21" ht="17.45" hidden="1" customHeight="1" x14ac:dyDescent="0.25">
      <c r="A130" s="206"/>
      <c r="B130" s="279" t="s">
        <v>256</v>
      </c>
      <c r="C130" s="259" t="s">
        <v>31</v>
      </c>
      <c r="D130" s="259">
        <v>60</v>
      </c>
      <c r="E130" s="208">
        <v>118</v>
      </c>
      <c r="F130" s="208">
        <f t="shared" si="26"/>
        <v>7080</v>
      </c>
      <c r="G130" s="208">
        <v>99</v>
      </c>
      <c r="H130" s="208">
        <f t="shared" si="32"/>
        <v>5940</v>
      </c>
      <c r="I130" s="208">
        <f t="shared" si="27"/>
        <v>13020</v>
      </c>
      <c r="J130" s="265"/>
      <c r="K130" s="210">
        <v>118</v>
      </c>
      <c r="L130" s="210">
        <f t="shared" si="28"/>
        <v>0</v>
      </c>
      <c r="M130" s="210">
        <v>99</v>
      </c>
      <c r="N130" s="210">
        <f t="shared" si="33"/>
        <v>0</v>
      </c>
      <c r="O130" s="210">
        <f t="shared" si="29"/>
        <v>0</v>
      </c>
      <c r="P130" s="226">
        <f t="shared" si="16"/>
        <v>60</v>
      </c>
      <c r="Q130" s="212">
        <v>118</v>
      </c>
      <c r="R130" s="212">
        <f t="shared" si="30"/>
        <v>7080</v>
      </c>
      <c r="S130" s="212">
        <v>99</v>
      </c>
      <c r="T130" s="212">
        <f t="shared" si="34"/>
        <v>5940</v>
      </c>
      <c r="U130" s="212">
        <f t="shared" si="31"/>
        <v>13020</v>
      </c>
    </row>
    <row r="131" spans="1:21" ht="17.45" hidden="1" customHeight="1" x14ac:dyDescent="0.25">
      <c r="A131" s="206"/>
      <c r="B131" s="279" t="s">
        <v>257</v>
      </c>
      <c r="C131" s="259" t="s">
        <v>31</v>
      </c>
      <c r="D131" s="259">
        <v>60</v>
      </c>
      <c r="E131" s="208">
        <v>118</v>
      </c>
      <c r="F131" s="208">
        <f t="shared" si="26"/>
        <v>7080</v>
      </c>
      <c r="G131" s="208">
        <v>121</v>
      </c>
      <c r="H131" s="208">
        <f t="shared" si="32"/>
        <v>7260</v>
      </c>
      <c r="I131" s="208">
        <f t="shared" si="27"/>
        <v>14340</v>
      </c>
      <c r="J131" s="265"/>
      <c r="K131" s="210">
        <v>118</v>
      </c>
      <c r="L131" s="210">
        <f t="shared" si="28"/>
        <v>0</v>
      </c>
      <c r="M131" s="210">
        <v>121</v>
      </c>
      <c r="N131" s="210">
        <f t="shared" si="33"/>
        <v>0</v>
      </c>
      <c r="O131" s="210">
        <f t="shared" si="29"/>
        <v>0</v>
      </c>
      <c r="P131" s="226">
        <f t="shared" si="16"/>
        <v>60</v>
      </c>
      <c r="Q131" s="212">
        <v>118</v>
      </c>
      <c r="R131" s="212">
        <f t="shared" si="30"/>
        <v>7080</v>
      </c>
      <c r="S131" s="212">
        <v>121</v>
      </c>
      <c r="T131" s="212">
        <f t="shared" si="34"/>
        <v>7260</v>
      </c>
      <c r="U131" s="212">
        <f t="shared" si="31"/>
        <v>14340</v>
      </c>
    </row>
    <row r="132" spans="1:21" ht="17.45" hidden="1" customHeight="1" x14ac:dyDescent="0.25">
      <c r="A132" s="206"/>
      <c r="B132" s="279" t="s">
        <v>258</v>
      </c>
      <c r="C132" s="259" t="s">
        <v>31</v>
      </c>
      <c r="D132" s="259">
        <v>400</v>
      </c>
      <c r="E132" s="208">
        <v>33</v>
      </c>
      <c r="F132" s="208">
        <f t="shared" si="26"/>
        <v>13200</v>
      </c>
      <c r="G132" s="208">
        <v>108</v>
      </c>
      <c r="H132" s="208">
        <f t="shared" si="32"/>
        <v>43200</v>
      </c>
      <c r="I132" s="208">
        <f t="shared" si="27"/>
        <v>56400</v>
      </c>
      <c r="J132" s="265"/>
      <c r="K132" s="210">
        <v>33</v>
      </c>
      <c r="L132" s="210">
        <f t="shared" si="28"/>
        <v>0</v>
      </c>
      <c r="M132" s="210">
        <v>108</v>
      </c>
      <c r="N132" s="210">
        <f t="shared" si="33"/>
        <v>0</v>
      </c>
      <c r="O132" s="210">
        <f t="shared" si="29"/>
        <v>0</v>
      </c>
      <c r="P132" s="226">
        <f t="shared" si="16"/>
        <v>400</v>
      </c>
      <c r="Q132" s="212">
        <v>33</v>
      </c>
      <c r="R132" s="212">
        <f t="shared" si="30"/>
        <v>13200</v>
      </c>
      <c r="S132" s="212">
        <v>108</v>
      </c>
      <c r="T132" s="212">
        <f t="shared" si="34"/>
        <v>43200</v>
      </c>
      <c r="U132" s="212">
        <f t="shared" si="31"/>
        <v>56400</v>
      </c>
    </row>
    <row r="133" spans="1:21" ht="17.45" hidden="1" customHeight="1" x14ac:dyDescent="0.25">
      <c r="A133" s="206"/>
      <c r="B133" s="279" t="s">
        <v>259</v>
      </c>
      <c r="C133" s="259" t="s">
        <v>31</v>
      </c>
      <c r="D133" s="259">
        <v>100</v>
      </c>
      <c r="E133" s="208">
        <v>20</v>
      </c>
      <c r="F133" s="208">
        <f t="shared" si="26"/>
        <v>2000</v>
      </c>
      <c r="G133" s="208">
        <v>9</v>
      </c>
      <c r="H133" s="208">
        <f t="shared" si="32"/>
        <v>900</v>
      </c>
      <c r="I133" s="208">
        <f t="shared" si="27"/>
        <v>2900</v>
      </c>
      <c r="J133" s="265"/>
      <c r="K133" s="210">
        <v>20</v>
      </c>
      <c r="L133" s="210">
        <f t="shared" si="28"/>
        <v>0</v>
      </c>
      <c r="M133" s="210">
        <v>9</v>
      </c>
      <c r="N133" s="210">
        <f t="shared" si="33"/>
        <v>0</v>
      </c>
      <c r="O133" s="210">
        <f t="shared" si="29"/>
        <v>0</v>
      </c>
      <c r="P133" s="226">
        <f t="shared" si="16"/>
        <v>100</v>
      </c>
      <c r="Q133" s="212">
        <v>20</v>
      </c>
      <c r="R133" s="212">
        <f t="shared" si="30"/>
        <v>2000</v>
      </c>
      <c r="S133" s="212">
        <v>9</v>
      </c>
      <c r="T133" s="212">
        <f t="shared" si="34"/>
        <v>900</v>
      </c>
      <c r="U133" s="212">
        <f t="shared" si="31"/>
        <v>2900</v>
      </c>
    </row>
    <row r="134" spans="1:21" ht="17.45" hidden="1" customHeight="1" x14ac:dyDescent="0.25">
      <c r="A134" s="206"/>
      <c r="B134" s="279" t="s">
        <v>260</v>
      </c>
      <c r="C134" s="259" t="s">
        <v>32</v>
      </c>
      <c r="D134" s="259">
        <v>200</v>
      </c>
      <c r="E134" s="208">
        <v>393</v>
      </c>
      <c r="F134" s="208">
        <f t="shared" si="26"/>
        <v>78600</v>
      </c>
      <c r="G134" s="208">
        <v>127</v>
      </c>
      <c r="H134" s="208">
        <f t="shared" si="32"/>
        <v>25400</v>
      </c>
      <c r="I134" s="208">
        <f t="shared" si="27"/>
        <v>104000</v>
      </c>
      <c r="J134" s="265"/>
      <c r="K134" s="210">
        <v>393</v>
      </c>
      <c r="L134" s="210">
        <f t="shared" si="28"/>
        <v>0</v>
      </c>
      <c r="M134" s="210">
        <v>127</v>
      </c>
      <c r="N134" s="210">
        <f t="shared" si="33"/>
        <v>0</v>
      </c>
      <c r="O134" s="210">
        <f t="shared" si="29"/>
        <v>0</v>
      </c>
      <c r="P134" s="226">
        <f t="shared" si="16"/>
        <v>200</v>
      </c>
      <c r="Q134" s="212">
        <v>393</v>
      </c>
      <c r="R134" s="212">
        <f t="shared" si="30"/>
        <v>78600</v>
      </c>
      <c r="S134" s="212">
        <v>127</v>
      </c>
      <c r="T134" s="212">
        <f t="shared" si="34"/>
        <v>25400</v>
      </c>
      <c r="U134" s="212">
        <f t="shared" si="31"/>
        <v>104000</v>
      </c>
    </row>
    <row r="135" spans="1:21" ht="17.45" hidden="1" customHeight="1" x14ac:dyDescent="0.25">
      <c r="A135" s="206"/>
      <c r="B135" s="279" t="s">
        <v>261</v>
      </c>
      <c r="C135" s="259" t="s">
        <v>32</v>
      </c>
      <c r="D135" s="259">
        <v>2960</v>
      </c>
      <c r="E135" s="208">
        <v>162</v>
      </c>
      <c r="F135" s="208">
        <f t="shared" si="26"/>
        <v>479520</v>
      </c>
      <c r="G135" s="208">
        <v>188</v>
      </c>
      <c r="H135" s="208">
        <f t="shared" si="32"/>
        <v>556480</v>
      </c>
      <c r="I135" s="208">
        <f t="shared" si="27"/>
        <v>1036000</v>
      </c>
      <c r="J135" s="265"/>
      <c r="K135" s="210">
        <v>162</v>
      </c>
      <c r="L135" s="210">
        <f t="shared" si="28"/>
        <v>0</v>
      </c>
      <c r="M135" s="210">
        <v>188</v>
      </c>
      <c r="N135" s="210">
        <f t="shared" si="33"/>
        <v>0</v>
      </c>
      <c r="O135" s="210">
        <f t="shared" si="29"/>
        <v>0</v>
      </c>
      <c r="P135" s="226">
        <f t="shared" si="16"/>
        <v>2960</v>
      </c>
      <c r="Q135" s="212">
        <v>162</v>
      </c>
      <c r="R135" s="212">
        <f t="shared" si="30"/>
        <v>479520</v>
      </c>
      <c r="S135" s="212">
        <v>188</v>
      </c>
      <c r="T135" s="212">
        <f t="shared" si="34"/>
        <v>556480</v>
      </c>
      <c r="U135" s="212">
        <f t="shared" si="31"/>
        <v>1036000</v>
      </c>
    </row>
    <row r="136" spans="1:21" ht="17.45" hidden="1" customHeight="1" x14ac:dyDescent="0.25">
      <c r="A136" s="206"/>
      <c r="B136" s="279" t="s">
        <v>261</v>
      </c>
      <c r="C136" s="259" t="s">
        <v>32</v>
      </c>
      <c r="D136" s="259">
        <v>930</v>
      </c>
      <c r="E136" s="208">
        <v>162</v>
      </c>
      <c r="F136" s="208">
        <f t="shared" si="26"/>
        <v>150660</v>
      </c>
      <c r="G136" s="208">
        <v>108</v>
      </c>
      <c r="H136" s="208">
        <f t="shared" si="32"/>
        <v>100440</v>
      </c>
      <c r="I136" s="208">
        <f t="shared" si="27"/>
        <v>251100</v>
      </c>
      <c r="J136" s="265"/>
      <c r="K136" s="210">
        <v>162</v>
      </c>
      <c r="L136" s="210">
        <f t="shared" si="28"/>
        <v>0</v>
      </c>
      <c r="M136" s="210">
        <v>108</v>
      </c>
      <c r="N136" s="210">
        <f t="shared" si="33"/>
        <v>0</v>
      </c>
      <c r="O136" s="210">
        <f t="shared" si="29"/>
        <v>0</v>
      </c>
      <c r="P136" s="226">
        <f t="shared" si="16"/>
        <v>930</v>
      </c>
      <c r="Q136" s="212">
        <v>162</v>
      </c>
      <c r="R136" s="212">
        <f t="shared" si="30"/>
        <v>150660</v>
      </c>
      <c r="S136" s="212">
        <v>108</v>
      </c>
      <c r="T136" s="212">
        <f t="shared" si="34"/>
        <v>100440</v>
      </c>
      <c r="U136" s="212">
        <f t="shared" si="31"/>
        <v>251100</v>
      </c>
    </row>
    <row r="137" spans="1:21" ht="17.45" hidden="1" customHeight="1" x14ac:dyDescent="0.25">
      <c r="A137" s="206"/>
      <c r="B137" s="279" t="s">
        <v>261</v>
      </c>
      <c r="C137" s="259" t="s">
        <v>32</v>
      </c>
      <c r="D137" s="259">
        <v>510</v>
      </c>
      <c r="E137" s="208">
        <v>162</v>
      </c>
      <c r="F137" s="208">
        <f t="shared" si="26"/>
        <v>82620</v>
      </c>
      <c r="G137" s="208">
        <v>183</v>
      </c>
      <c r="H137" s="208">
        <f t="shared" si="32"/>
        <v>93330</v>
      </c>
      <c r="I137" s="208">
        <f t="shared" si="27"/>
        <v>175950</v>
      </c>
      <c r="J137" s="265"/>
      <c r="K137" s="210">
        <v>162</v>
      </c>
      <c r="L137" s="210">
        <f t="shared" si="28"/>
        <v>0</v>
      </c>
      <c r="M137" s="210">
        <v>183</v>
      </c>
      <c r="N137" s="210">
        <f t="shared" si="33"/>
        <v>0</v>
      </c>
      <c r="O137" s="210">
        <f t="shared" si="29"/>
        <v>0</v>
      </c>
      <c r="P137" s="226">
        <f t="shared" si="16"/>
        <v>510</v>
      </c>
      <c r="Q137" s="212">
        <v>162</v>
      </c>
      <c r="R137" s="212">
        <f t="shared" si="30"/>
        <v>82620</v>
      </c>
      <c r="S137" s="212">
        <v>183</v>
      </c>
      <c r="T137" s="212">
        <f t="shared" si="34"/>
        <v>93330</v>
      </c>
      <c r="U137" s="212">
        <f t="shared" si="31"/>
        <v>175950</v>
      </c>
    </row>
    <row r="138" spans="1:21" ht="17.45" hidden="1" customHeight="1" x14ac:dyDescent="0.25">
      <c r="A138" s="206"/>
      <c r="B138" s="279" t="s">
        <v>261</v>
      </c>
      <c r="C138" s="259" t="s">
        <v>32</v>
      </c>
      <c r="D138" s="259">
        <v>600</v>
      </c>
      <c r="E138" s="208">
        <v>162</v>
      </c>
      <c r="F138" s="208">
        <f t="shared" si="26"/>
        <v>97200</v>
      </c>
      <c r="G138" s="208">
        <v>112</v>
      </c>
      <c r="H138" s="208">
        <f t="shared" si="32"/>
        <v>67200</v>
      </c>
      <c r="I138" s="208">
        <f t="shared" si="27"/>
        <v>164400</v>
      </c>
      <c r="J138" s="265"/>
      <c r="K138" s="210">
        <v>162</v>
      </c>
      <c r="L138" s="210">
        <f t="shared" si="28"/>
        <v>0</v>
      </c>
      <c r="M138" s="210">
        <v>112</v>
      </c>
      <c r="N138" s="210">
        <f t="shared" si="33"/>
        <v>0</v>
      </c>
      <c r="O138" s="210">
        <f t="shared" si="29"/>
        <v>0</v>
      </c>
      <c r="P138" s="226">
        <f t="shared" si="16"/>
        <v>600</v>
      </c>
      <c r="Q138" s="212">
        <v>162</v>
      </c>
      <c r="R138" s="212">
        <f t="shared" si="30"/>
        <v>97200</v>
      </c>
      <c r="S138" s="212">
        <v>112</v>
      </c>
      <c r="T138" s="212">
        <f t="shared" si="34"/>
        <v>67200</v>
      </c>
      <c r="U138" s="212">
        <f t="shared" si="31"/>
        <v>164400</v>
      </c>
    </row>
    <row r="139" spans="1:21" ht="17.45" hidden="1" customHeight="1" x14ac:dyDescent="0.25">
      <c r="A139" s="206"/>
      <c r="B139" s="279" t="s">
        <v>262</v>
      </c>
      <c r="C139" s="259" t="s">
        <v>32</v>
      </c>
      <c r="D139" s="259">
        <v>1410</v>
      </c>
      <c r="E139" s="208">
        <v>79</v>
      </c>
      <c r="F139" s="208">
        <f t="shared" si="26"/>
        <v>111390</v>
      </c>
      <c r="G139" s="208">
        <v>116</v>
      </c>
      <c r="H139" s="208">
        <f t="shared" si="32"/>
        <v>163560</v>
      </c>
      <c r="I139" s="208">
        <f t="shared" si="27"/>
        <v>274950</v>
      </c>
      <c r="J139" s="265"/>
      <c r="K139" s="210">
        <v>79</v>
      </c>
      <c r="L139" s="210">
        <f t="shared" si="28"/>
        <v>0</v>
      </c>
      <c r="M139" s="210">
        <v>116</v>
      </c>
      <c r="N139" s="210">
        <f t="shared" si="33"/>
        <v>0</v>
      </c>
      <c r="O139" s="210">
        <f t="shared" si="29"/>
        <v>0</v>
      </c>
      <c r="P139" s="226">
        <f t="shared" si="16"/>
        <v>1410</v>
      </c>
      <c r="Q139" s="212">
        <v>79</v>
      </c>
      <c r="R139" s="212">
        <f t="shared" si="30"/>
        <v>111390</v>
      </c>
      <c r="S139" s="212">
        <v>116</v>
      </c>
      <c r="T139" s="212">
        <f t="shared" si="34"/>
        <v>163560</v>
      </c>
      <c r="U139" s="212">
        <f t="shared" si="31"/>
        <v>274950</v>
      </c>
    </row>
    <row r="140" spans="1:21" ht="17.45" hidden="1" customHeight="1" x14ac:dyDescent="0.25">
      <c r="A140" s="206"/>
      <c r="B140" s="279" t="s">
        <v>263</v>
      </c>
      <c r="C140" s="259" t="s">
        <v>32</v>
      </c>
      <c r="D140" s="259">
        <v>600</v>
      </c>
      <c r="E140" s="208">
        <v>46</v>
      </c>
      <c r="F140" s="208">
        <f t="shared" si="26"/>
        <v>27600</v>
      </c>
      <c r="G140" s="208">
        <v>28</v>
      </c>
      <c r="H140" s="208">
        <f t="shared" si="32"/>
        <v>16800</v>
      </c>
      <c r="I140" s="208">
        <f t="shared" si="27"/>
        <v>44400</v>
      </c>
      <c r="J140" s="265"/>
      <c r="K140" s="210">
        <v>46</v>
      </c>
      <c r="L140" s="210">
        <f t="shared" si="28"/>
        <v>0</v>
      </c>
      <c r="M140" s="210">
        <v>28</v>
      </c>
      <c r="N140" s="210">
        <f t="shared" si="33"/>
        <v>0</v>
      </c>
      <c r="O140" s="210">
        <f t="shared" si="29"/>
        <v>0</v>
      </c>
      <c r="P140" s="226">
        <f t="shared" si="16"/>
        <v>600</v>
      </c>
      <c r="Q140" s="212">
        <v>46</v>
      </c>
      <c r="R140" s="212">
        <f t="shared" si="30"/>
        <v>27600</v>
      </c>
      <c r="S140" s="212">
        <v>28</v>
      </c>
      <c r="T140" s="212">
        <f t="shared" si="34"/>
        <v>16800</v>
      </c>
      <c r="U140" s="212">
        <f t="shared" si="31"/>
        <v>44400</v>
      </c>
    </row>
    <row r="141" spans="1:21" ht="17.45" hidden="1" customHeight="1" x14ac:dyDescent="0.25">
      <c r="A141" s="206"/>
      <c r="B141" s="279" t="s">
        <v>264</v>
      </c>
      <c r="C141" s="259" t="s">
        <v>31</v>
      </c>
      <c r="D141" s="259">
        <v>1200</v>
      </c>
      <c r="E141" s="208">
        <v>7</v>
      </c>
      <c r="F141" s="208">
        <f t="shared" si="26"/>
        <v>8400</v>
      </c>
      <c r="G141" s="208">
        <v>3</v>
      </c>
      <c r="H141" s="208">
        <f t="shared" si="32"/>
        <v>3600</v>
      </c>
      <c r="I141" s="208">
        <f t="shared" si="27"/>
        <v>12000</v>
      </c>
      <c r="J141" s="265"/>
      <c r="K141" s="210">
        <v>7</v>
      </c>
      <c r="L141" s="210">
        <f t="shared" si="28"/>
        <v>0</v>
      </c>
      <c r="M141" s="210">
        <v>3</v>
      </c>
      <c r="N141" s="210">
        <f t="shared" si="33"/>
        <v>0</v>
      </c>
      <c r="O141" s="210">
        <f t="shared" si="29"/>
        <v>0</v>
      </c>
      <c r="P141" s="226">
        <f t="shared" si="16"/>
        <v>1200</v>
      </c>
      <c r="Q141" s="212">
        <v>7</v>
      </c>
      <c r="R141" s="212">
        <f t="shared" si="30"/>
        <v>8400</v>
      </c>
      <c r="S141" s="212">
        <v>3</v>
      </c>
      <c r="T141" s="212">
        <f t="shared" si="34"/>
        <v>3600</v>
      </c>
      <c r="U141" s="212">
        <f t="shared" si="31"/>
        <v>12000</v>
      </c>
    </row>
    <row r="142" spans="1:21" ht="17.45" hidden="1" customHeight="1" x14ac:dyDescent="0.25">
      <c r="A142" s="206"/>
      <c r="B142" s="279" t="s">
        <v>265</v>
      </c>
      <c r="C142" s="259" t="s">
        <v>31</v>
      </c>
      <c r="D142" s="259">
        <v>400</v>
      </c>
      <c r="E142" s="208">
        <v>7</v>
      </c>
      <c r="F142" s="208">
        <f t="shared" si="26"/>
        <v>2800</v>
      </c>
      <c r="G142" s="208">
        <v>5</v>
      </c>
      <c r="H142" s="208">
        <f t="shared" si="32"/>
        <v>2000</v>
      </c>
      <c r="I142" s="208">
        <f t="shared" si="27"/>
        <v>4800</v>
      </c>
      <c r="J142" s="265"/>
      <c r="K142" s="210">
        <v>7</v>
      </c>
      <c r="L142" s="210">
        <f t="shared" si="28"/>
        <v>0</v>
      </c>
      <c r="M142" s="210">
        <v>5</v>
      </c>
      <c r="N142" s="210">
        <f t="shared" si="33"/>
        <v>0</v>
      </c>
      <c r="O142" s="210">
        <f t="shared" si="29"/>
        <v>0</v>
      </c>
      <c r="P142" s="226">
        <f t="shared" si="16"/>
        <v>400</v>
      </c>
      <c r="Q142" s="212">
        <v>7</v>
      </c>
      <c r="R142" s="212">
        <f t="shared" si="30"/>
        <v>2800</v>
      </c>
      <c r="S142" s="212">
        <v>5</v>
      </c>
      <c r="T142" s="212">
        <f t="shared" si="34"/>
        <v>2000</v>
      </c>
      <c r="U142" s="212">
        <f t="shared" si="31"/>
        <v>4800</v>
      </c>
    </row>
    <row r="143" spans="1:21" ht="17.45" hidden="1" customHeight="1" x14ac:dyDescent="0.25">
      <c r="A143" s="206"/>
      <c r="B143" s="279" t="s">
        <v>266</v>
      </c>
      <c r="C143" s="259" t="s">
        <v>31</v>
      </c>
      <c r="D143" s="259">
        <v>1600</v>
      </c>
      <c r="E143" s="208">
        <v>7</v>
      </c>
      <c r="F143" s="208">
        <f t="shared" si="26"/>
        <v>11200</v>
      </c>
      <c r="G143" s="208">
        <v>18</v>
      </c>
      <c r="H143" s="208">
        <f t="shared" si="32"/>
        <v>28800</v>
      </c>
      <c r="I143" s="208">
        <f t="shared" si="27"/>
        <v>40000</v>
      </c>
      <c r="J143" s="265"/>
      <c r="K143" s="210">
        <v>7</v>
      </c>
      <c r="L143" s="210">
        <f t="shared" si="28"/>
        <v>0</v>
      </c>
      <c r="M143" s="210">
        <v>18</v>
      </c>
      <c r="N143" s="210">
        <f t="shared" si="33"/>
        <v>0</v>
      </c>
      <c r="O143" s="210">
        <f t="shared" si="29"/>
        <v>0</v>
      </c>
      <c r="P143" s="226">
        <f t="shared" si="16"/>
        <v>1600</v>
      </c>
      <c r="Q143" s="212">
        <v>7</v>
      </c>
      <c r="R143" s="212">
        <f t="shared" si="30"/>
        <v>11200</v>
      </c>
      <c r="S143" s="212">
        <v>18</v>
      </c>
      <c r="T143" s="212">
        <f t="shared" si="34"/>
        <v>28800</v>
      </c>
      <c r="U143" s="212">
        <f t="shared" si="31"/>
        <v>40000</v>
      </c>
    </row>
    <row r="144" spans="1:21" ht="17.45" hidden="1" customHeight="1" x14ac:dyDescent="0.25">
      <c r="A144" s="206"/>
      <c r="B144" s="279" t="s">
        <v>267</v>
      </c>
      <c r="C144" s="259" t="s">
        <v>31</v>
      </c>
      <c r="D144" s="259">
        <v>1600</v>
      </c>
      <c r="E144" s="208">
        <v>7</v>
      </c>
      <c r="F144" s="208">
        <f t="shared" si="26"/>
        <v>11200</v>
      </c>
      <c r="G144" s="208">
        <v>2</v>
      </c>
      <c r="H144" s="208">
        <f t="shared" si="32"/>
        <v>3200</v>
      </c>
      <c r="I144" s="208">
        <f t="shared" si="27"/>
        <v>14400</v>
      </c>
      <c r="J144" s="265"/>
      <c r="K144" s="210">
        <v>7</v>
      </c>
      <c r="L144" s="210">
        <f t="shared" si="28"/>
        <v>0</v>
      </c>
      <c r="M144" s="210">
        <v>2</v>
      </c>
      <c r="N144" s="210">
        <f t="shared" si="33"/>
        <v>0</v>
      </c>
      <c r="O144" s="210">
        <f t="shared" si="29"/>
        <v>0</v>
      </c>
      <c r="P144" s="226">
        <f t="shared" si="16"/>
        <v>1600</v>
      </c>
      <c r="Q144" s="212">
        <v>7</v>
      </c>
      <c r="R144" s="212">
        <f t="shared" si="30"/>
        <v>11200</v>
      </c>
      <c r="S144" s="212">
        <v>2</v>
      </c>
      <c r="T144" s="212">
        <f t="shared" si="34"/>
        <v>3200</v>
      </c>
      <c r="U144" s="212">
        <f t="shared" si="31"/>
        <v>14400</v>
      </c>
    </row>
    <row r="145" spans="1:21" ht="17.45" hidden="1" customHeight="1" x14ac:dyDescent="0.25">
      <c r="A145" s="206"/>
      <c r="B145" s="279" t="s">
        <v>268</v>
      </c>
      <c r="C145" s="259" t="s">
        <v>224</v>
      </c>
      <c r="D145" s="259">
        <v>1</v>
      </c>
      <c r="E145" s="208"/>
      <c r="F145" s="208"/>
      <c r="G145" s="208">
        <v>28080</v>
      </c>
      <c r="H145" s="208">
        <f t="shared" si="32"/>
        <v>28080</v>
      </c>
      <c r="I145" s="208">
        <f t="shared" si="27"/>
        <v>28080</v>
      </c>
      <c r="J145" s="265"/>
      <c r="K145" s="210"/>
      <c r="L145" s="210"/>
      <c r="M145" s="210">
        <v>28080</v>
      </c>
      <c r="N145" s="210">
        <f t="shared" si="33"/>
        <v>0</v>
      </c>
      <c r="O145" s="210">
        <f t="shared" si="29"/>
        <v>0</v>
      </c>
      <c r="P145" s="226">
        <f t="shared" si="16"/>
        <v>1</v>
      </c>
      <c r="Q145" s="212"/>
      <c r="R145" s="212"/>
      <c r="S145" s="212">
        <v>28080</v>
      </c>
      <c r="T145" s="212">
        <f t="shared" si="34"/>
        <v>28080</v>
      </c>
      <c r="U145" s="212">
        <f t="shared" si="31"/>
        <v>28080</v>
      </c>
    </row>
    <row r="146" spans="1:21" ht="17.45" hidden="1" customHeight="1" x14ac:dyDescent="0.25">
      <c r="A146" s="206"/>
      <c r="B146" s="279" t="s">
        <v>269</v>
      </c>
      <c r="C146" s="259" t="s">
        <v>224</v>
      </c>
      <c r="D146" s="259">
        <v>1</v>
      </c>
      <c r="E146" s="208">
        <v>166632</v>
      </c>
      <c r="F146" s="208">
        <f>E146*D146</f>
        <v>166632</v>
      </c>
      <c r="G146" s="208"/>
      <c r="H146" s="208"/>
      <c r="I146" s="208">
        <f t="shared" si="27"/>
        <v>166632</v>
      </c>
      <c r="J146" s="265"/>
      <c r="K146" s="210">
        <v>166632</v>
      </c>
      <c r="L146" s="210">
        <f>K146*J146</f>
        <v>0</v>
      </c>
      <c r="M146" s="210"/>
      <c r="N146" s="210"/>
      <c r="O146" s="210">
        <f t="shared" si="29"/>
        <v>0</v>
      </c>
      <c r="P146" s="226">
        <f t="shared" si="16"/>
        <v>1</v>
      </c>
      <c r="Q146" s="212">
        <v>166632</v>
      </c>
      <c r="R146" s="212">
        <f>Q146*P146</f>
        <v>166632</v>
      </c>
      <c r="S146" s="212"/>
      <c r="T146" s="212"/>
      <c r="U146" s="212">
        <f t="shared" si="31"/>
        <v>166632</v>
      </c>
    </row>
    <row r="147" spans="1:21" ht="17.45" customHeight="1" x14ac:dyDescent="0.25">
      <c r="A147" s="392" t="s">
        <v>270</v>
      </c>
      <c r="B147" s="324" t="s">
        <v>271</v>
      </c>
      <c r="C147" s="325"/>
      <c r="D147" s="316"/>
      <c r="E147" s="310"/>
      <c r="F147" s="310">
        <f>SUM(F148:F163)</f>
        <v>24809405.399999999</v>
      </c>
      <c r="G147" s="310"/>
      <c r="H147" s="310">
        <f>SUM(H148:H163)</f>
        <v>62756618.200000003</v>
      </c>
      <c r="I147" s="310">
        <f>SUM(I148:I163)</f>
        <v>87566023.599999994</v>
      </c>
      <c r="J147" s="325"/>
      <c r="K147" s="332"/>
      <c r="L147" s="332">
        <f>SUM(L148:L163)</f>
        <v>10327329.25909419</v>
      </c>
      <c r="M147" s="332"/>
      <c r="N147" s="332">
        <f>SUM(N148:N163)</f>
        <v>34513430.600000001</v>
      </c>
      <c r="O147" s="332">
        <f>SUM(O148:O163)</f>
        <v>44840759.859094188</v>
      </c>
      <c r="P147" s="226">
        <f t="shared" si="16"/>
        <v>0</v>
      </c>
      <c r="Q147" s="212"/>
      <c r="R147" s="212">
        <f>SUM(R148:R163)</f>
        <v>14481584.199999999</v>
      </c>
      <c r="S147" s="212"/>
      <c r="T147" s="212">
        <f>SUM(T148:T163)</f>
        <v>28243186.600000001</v>
      </c>
      <c r="U147" s="212">
        <f>SUM(U148:U163)</f>
        <v>42724770.799999997</v>
      </c>
    </row>
    <row r="148" spans="1:21" ht="17.45" customHeight="1" x14ac:dyDescent="0.25">
      <c r="A148" s="395"/>
      <c r="B148" s="327" t="s">
        <v>272</v>
      </c>
      <c r="C148" s="344" t="s">
        <v>224</v>
      </c>
      <c r="D148" s="282">
        <v>6</v>
      </c>
      <c r="E148" s="234">
        <v>125450</v>
      </c>
      <c r="F148" s="234">
        <f t="shared" ref="F148:F157" si="35">E148*D148</f>
        <v>752700</v>
      </c>
      <c r="G148" s="234">
        <v>982545</v>
      </c>
      <c r="H148" s="234">
        <f t="shared" ref="H148:H157" si="36">G148*D148</f>
        <v>5895270</v>
      </c>
      <c r="I148" s="234">
        <f t="shared" ref="I148:I157" si="37">H148+F148</f>
        <v>6647970</v>
      </c>
      <c r="J148" s="345">
        <v>6</v>
      </c>
      <c r="K148" s="343">
        <v>125450</v>
      </c>
      <c r="L148" s="343">
        <f t="shared" ref="L148:L157" si="38">K148*J148</f>
        <v>752700</v>
      </c>
      <c r="M148" s="343">
        <v>982545</v>
      </c>
      <c r="N148" s="343">
        <f t="shared" ref="N148:N157" si="39">M148*J148</f>
        <v>5895270</v>
      </c>
      <c r="O148" s="343">
        <f t="shared" ref="O148:O157" si="40">N148+L148</f>
        <v>6647970</v>
      </c>
      <c r="P148" s="226">
        <f t="shared" si="16"/>
        <v>0</v>
      </c>
      <c r="Q148" s="241">
        <v>125450</v>
      </c>
      <c r="R148" s="241">
        <f t="shared" ref="R148:R157" si="41">Q148*P148</f>
        <v>0</v>
      </c>
      <c r="S148" s="241">
        <v>982545</v>
      </c>
      <c r="T148" s="241">
        <f t="shared" ref="T148:T157" si="42">S148*P148</f>
        <v>0</v>
      </c>
      <c r="U148" s="239">
        <f t="shared" ref="U148:U157" si="43">T148+R148</f>
        <v>0</v>
      </c>
    </row>
    <row r="149" spans="1:21" ht="17.45" hidden="1" customHeight="1" x14ac:dyDescent="0.25">
      <c r="A149" s="240"/>
      <c r="B149" s="228" t="s">
        <v>273</v>
      </c>
      <c r="C149" s="240" t="s">
        <v>224</v>
      </c>
      <c r="D149" s="282">
        <v>5</v>
      </c>
      <c r="E149" s="234">
        <v>29545</v>
      </c>
      <c r="F149" s="234">
        <f t="shared" si="35"/>
        <v>147725</v>
      </c>
      <c r="G149" s="234">
        <v>469586</v>
      </c>
      <c r="H149" s="234">
        <f t="shared" si="36"/>
        <v>2347930</v>
      </c>
      <c r="I149" s="234">
        <f t="shared" si="37"/>
        <v>2495655</v>
      </c>
      <c r="J149" s="283"/>
      <c r="K149" s="237">
        <v>29545</v>
      </c>
      <c r="L149" s="237">
        <f t="shared" si="38"/>
        <v>0</v>
      </c>
      <c r="M149" s="237">
        <v>469586</v>
      </c>
      <c r="N149" s="237">
        <f t="shared" si="39"/>
        <v>0</v>
      </c>
      <c r="O149" s="237">
        <f t="shared" si="40"/>
        <v>0</v>
      </c>
      <c r="P149" s="226">
        <f t="shared" si="16"/>
        <v>5</v>
      </c>
      <c r="Q149" s="241">
        <v>29545</v>
      </c>
      <c r="R149" s="241">
        <f t="shared" si="41"/>
        <v>147725</v>
      </c>
      <c r="S149" s="241">
        <v>469586</v>
      </c>
      <c r="T149" s="241">
        <f t="shared" si="42"/>
        <v>2347930</v>
      </c>
      <c r="U149" s="239">
        <f t="shared" si="43"/>
        <v>2495655</v>
      </c>
    </row>
    <row r="150" spans="1:21" ht="17.45" hidden="1" customHeight="1" x14ac:dyDescent="0.25">
      <c r="A150" s="240"/>
      <c r="B150" s="228" t="s">
        <v>274</v>
      </c>
      <c r="C150" s="240" t="s">
        <v>224</v>
      </c>
      <c r="D150" s="282">
        <v>11</v>
      </c>
      <c r="E150" s="234">
        <v>102635</v>
      </c>
      <c r="F150" s="234">
        <f t="shared" si="35"/>
        <v>1128985</v>
      </c>
      <c r="G150" s="234">
        <v>309219</v>
      </c>
      <c r="H150" s="234">
        <f t="shared" si="36"/>
        <v>3401409</v>
      </c>
      <c r="I150" s="234">
        <f t="shared" si="37"/>
        <v>4530394</v>
      </c>
      <c r="J150" s="283"/>
      <c r="K150" s="237">
        <v>102635</v>
      </c>
      <c r="L150" s="237">
        <f t="shared" si="38"/>
        <v>0</v>
      </c>
      <c r="M150" s="237">
        <v>309219</v>
      </c>
      <c r="N150" s="237">
        <f t="shared" si="39"/>
        <v>0</v>
      </c>
      <c r="O150" s="237">
        <f t="shared" si="40"/>
        <v>0</v>
      </c>
      <c r="P150" s="226">
        <f t="shared" si="16"/>
        <v>11</v>
      </c>
      <c r="Q150" s="241">
        <v>102635</v>
      </c>
      <c r="R150" s="241">
        <f t="shared" si="41"/>
        <v>1128985</v>
      </c>
      <c r="S150" s="241">
        <v>309219</v>
      </c>
      <c r="T150" s="241">
        <f t="shared" si="42"/>
        <v>3401409</v>
      </c>
      <c r="U150" s="239">
        <f t="shared" si="43"/>
        <v>4530394</v>
      </c>
    </row>
    <row r="151" spans="1:21" ht="17.45" hidden="1" customHeight="1" x14ac:dyDescent="0.25">
      <c r="A151" s="240"/>
      <c r="B151" s="228" t="s">
        <v>275</v>
      </c>
      <c r="C151" s="240" t="s">
        <v>31</v>
      </c>
      <c r="D151" s="282">
        <v>86</v>
      </c>
      <c r="E151" s="234">
        <v>4333</v>
      </c>
      <c r="F151" s="234">
        <f t="shared" si="35"/>
        <v>372638</v>
      </c>
      <c r="G151" s="234">
        <v>10464</v>
      </c>
      <c r="H151" s="234">
        <f t="shared" si="36"/>
        <v>899904</v>
      </c>
      <c r="I151" s="234">
        <f t="shared" si="37"/>
        <v>1272542</v>
      </c>
      <c r="J151" s="283"/>
      <c r="K151" s="237">
        <v>4333</v>
      </c>
      <c r="L151" s="237">
        <f t="shared" si="38"/>
        <v>0</v>
      </c>
      <c r="M151" s="237">
        <v>10464</v>
      </c>
      <c r="N151" s="237">
        <f t="shared" si="39"/>
        <v>0</v>
      </c>
      <c r="O151" s="237">
        <f t="shared" si="40"/>
        <v>0</v>
      </c>
      <c r="P151" s="226">
        <f t="shared" si="16"/>
        <v>86</v>
      </c>
      <c r="Q151" s="241">
        <v>4333</v>
      </c>
      <c r="R151" s="241">
        <f t="shared" si="41"/>
        <v>372638</v>
      </c>
      <c r="S151" s="241">
        <v>10464</v>
      </c>
      <c r="T151" s="241">
        <f t="shared" si="42"/>
        <v>899904</v>
      </c>
      <c r="U151" s="239">
        <f t="shared" si="43"/>
        <v>1272542</v>
      </c>
    </row>
    <row r="152" spans="1:21" ht="17.45" customHeight="1" x14ac:dyDescent="0.25">
      <c r="A152" s="395"/>
      <c r="B152" s="327" t="s">
        <v>276</v>
      </c>
      <c r="C152" s="344" t="s">
        <v>153</v>
      </c>
      <c r="D152" s="282">
        <v>2907.9</v>
      </c>
      <c r="E152" s="234">
        <v>2656</v>
      </c>
      <c r="F152" s="234">
        <f t="shared" si="35"/>
        <v>7723382.4000000004</v>
      </c>
      <c r="G152" s="234">
        <v>1958</v>
      </c>
      <c r="H152" s="234">
        <f t="shared" si="36"/>
        <v>5693668.2000000002</v>
      </c>
      <c r="I152" s="234">
        <f t="shared" si="37"/>
        <v>13417050.600000001</v>
      </c>
      <c r="J152" s="345">
        <v>1205.2</v>
      </c>
      <c r="K152" s="343">
        <v>2655.5948880635501</v>
      </c>
      <c r="L152" s="343">
        <f t="shared" si="38"/>
        <v>3200522.9590941905</v>
      </c>
      <c r="M152" s="343">
        <v>1958</v>
      </c>
      <c r="N152" s="343">
        <f t="shared" si="39"/>
        <v>2359781.6</v>
      </c>
      <c r="O152" s="343">
        <f t="shared" si="40"/>
        <v>5560304.5590941906</v>
      </c>
      <c r="P152" s="226">
        <f t="shared" si="16"/>
        <v>1702.7</v>
      </c>
      <c r="Q152" s="241">
        <v>2656</v>
      </c>
      <c r="R152" s="241">
        <f t="shared" si="41"/>
        <v>4522371.2</v>
      </c>
      <c r="S152" s="241">
        <v>1958</v>
      </c>
      <c r="T152" s="241">
        <f t="shared" si="42"/>
        <v>3333886.6</v>
      </c>
      <c r="U152" s="239">
        <f t="shared" si="43"/>
        <v>7856257.8000000007</v>
      </c>
    </row>
    <row r="153" spans="1:21" ht="17.45" hidden="1" customHeight="1" x14ac:dyDescent="0.25">
      <c r="A153" s="240"/>
      <c r="B153" s="228" t="s">
        <v>277</v>
      </c>
      <c r="C153" s="240" t="s">
        <v>31</v>
      </c>
      <c r="D153" s="282">
        <v>8</v>
      </c>
      <c r="E153" s="234">
        <v>11973</v>
      </c>
      <c r="F153" s="234">
        <f t="shared" si="35"/>
        <v>95784</v>
      </c>
      <c r="G153" s="234">
        <v>32008</v>
      </c>
      <c r="H153" s="234">
        <f t="shared" si="36"/>
        <v>256064</v>
      </c>
      <c r="I153" s="234">
        <f t="shared" si="37"/>
        <v>351848</v>
      </c>
      <c r="J153" s="283"/>
      <c r="K153" s="237">
        <v>11973</v>
      </c>
      <c r="L153" s="237">
        <f t="shared" si="38"/>
        <v>0</v>
      </c>
      <c r="M153" s="237">
        <v>32008</v>
      </c>
      <c r="N153" s="237">
        <f t="shared" si="39"/>
        <v>0</v>
      </c>
      <c r="O153" s="237">
        <f t="shared" si="40"/>
        <v>0</v>
      </c>
      <c r="P153" s="226">
        <f t="shared" si="16"/>
        <v>8</v>
      </c>
      <c r="Q153" s="241">
        <v>11973</v>
      </c>
      <c r="R153" s="241">
        <f t="shared" si="41"/>
        <v>95784</v>
      </c>
      <c r="S153" s="241">
        <v>32008</v>
      </c>
      <c r="T153" s="241">
        <f t="shared" si="42"/>
        <v>256064</v>
      </c>
      <c r="U153" s="239">
        <f t="shared" si="43"/>
        <v>351848</v>
      </c>
    </row>
    <row r="154" spans="1:21" ht="17.45" customHeight="1" x14ac:dyDescent="0.25">
      <c r="A154" s="395"/>
      <c r="B154" s="327" t="s">
        <v>278</v>
      </c>
      <c r="C154" s="344" t="s">
        <v>224</v>
      </c>
      <c r="D154" s="282">
        <v>12</v>
      </c>
      <c r="E154" s="234">
        <v>637411</v>
      </c>
      <c r="F154" s="234">
        <f t="shared" si="35"/>
        <v>7648932</v>
      </c>
      <c r="G154" s="234">
        <v>2625838</v>
      </c>
      <c r="H154" s="234">
        <f t="shared" si="36"/>
        <v>31510056</v>
      </c>
      <c r="I154" s="234">
        <f t="shared" si="37"/>
        <v>39158988</v>
      </c>
      <c r="J154" s="345">
        <v>10</v>
      </c>
      <c r="K154" s="343">
        <v>637410.63</v>
      </c>
      <c r="L154" s="343">
        <f t="shared" si="38"/>
        <v>6374106.2999999998</v>
      </c>
      <c r="M154" s="343">
        <v>2625837.9</v>
      </c>
      <c r="N154" s="343">
        <f t="shared" si="39"/>
        <v>26258379</v>
      </c>
      <c r="O154" s="343">
        <f t="shared" si="40"/>
        <v>32632485.300000001</v>
      </c>
      <c r="P154" s="226">
        <f t="shared" si="16"/>
        <v>2</v>
      </c>
      <c r="Q154" s="241">
        <v>637411</v>
      </c>
      <c r="R154" s="241">
        <f t="shared" si="41"/>
        <v>1274822</v>
      </c>
      <c r="S154" s="241">
        <v>2625838</v>
      </c>
      <c r="T154" s="241">
        <f t="shared" si="42"/>
        <v>5251676</v>
      </c>
      <c r="U154" s="239">
        <f t="shared" si="43"/>
        <v>6526498</v>
      </c>
    </row>
    <row r="155" spans="1:21" ht="17.45" hidden="1" customHeight="1" x14ac:dyDescent="0.25">
      <c r="A155" s="240"/>
      <c r="B155" s="228" t="s">
        <v>279</v>
      </c>
      <c r="C155" s="240" t="s">
        <v>31</v>
      </c>
      <c r="D155" s="282">
        <v>24</v>
      </c>
      <c r="E155" s="234">
        <v>8306</v>
      </c>
      <c r="F155" s="234">
        <f t="shared" si="35"/>
        <v>199344</v>
      </c>
      <c r="G155" s="234">
        <v>20103</v>
      </c>
      <c r="H155" s="234">
        <f t="shared" si="36"/>
        <v>482472</v>
      </c>
      <c r="I155" s="234">
        <f t="shared" si="37"/>
        <v>681816</v>
      </c>
      <c r="J155" s="283"/>
      <c r="K155" s="237">
        <v>8306</v>
      </c>
      <c r="L155" s="237">
        <f t="shared" si="38"/>
        <v>0</v>
      </c>
      <c r="M155" s="237">
        <v>20103</v>
      </c>
      <c r="N155" s="237">
        <f t="shared" si="39"/>
        <v>0</v>
      </c>
      <c r="O155" s="237">
        <f t="shared" si="40"/>
        <v>0</v>
      </c>
      <c r="P155" s="226">
        <f t="shared" si="16"/>
        <v>24</v>
      </c>
      <c r="Q155" s="241">
        <v>8306</v>
      </c>
      <c r="R155" s="241">
        <f t="shared" si="41"/>
        <v>199344</v>
      </c>
      <c r="S155" s="241">
        <v>20103</v>
      </c>
      <c r="T155" s="241">
        <f t="shared" si="42"/>
        <v>482472</v>
      </c>
      <c r="U155" s="239">
        <f t="shared" si="43"/>
        <v>681816</v>
      </c>
    </row>
    <row r="156" spans="1:21" ht="17.45" hidden="1" customHeight="1" x14ac:dyDescent="0.25">
      <c r="A156" s="240"/>
      <c r="B156" s="228" t="s">
        <v>276</v>
      </c>
      <c r="C156" s="240" t="s">
        <v>153</v>
      </c>
      <c r="D156" s="282">
        <v>564.5</v>
      </c>
      <c r="E156" s="234">
        <v>3758</v>
      </c>
      <c r="F156" s="234">
        <f t="shared" si="35"/>
        <v>2121391</v>
      </c>
      <c r="G156" s="234">
        <v>1100</v>
      </c>
      <c r="H156" s="234">
        <f t="shared" si="36"/>
        <v>620950</v>
      </c>
      <c r="I156" s="234">
        <f t="shared" si="37"/>
        <v>2742341</v>
      </c>
      <c r="J156" s="283"/>
      <c r="K156" s="237">
        <v>3758</v>
      </c>
      <c r="L156" s="237">
        <f t="shared" si="38"/>
        <v>0</v>
      </c>
      <c r="M156" s="237">
        <v>1100</v>
      </c>
      <c r="N156" s="237">
        <f t="shared" si="39"/>
        <v>0</v>
      </c>
      <c r="O156" s="237">
        <f t="shared" si="40"/>
        <v>0</v>
      </c>
      <c r="P156" s="226">
        <f t="shared" si="16"/>
        <v>564.5</v>
      </c>
      <c r="Q156" s="241">
        <v>3758</v>
      </c>
      <c r="R156" s="241">
        <f t="shared" si="41"/>
        <v>2121391</v>
      </c>
      <c r="S156" s="241">
        <v>1100</v>
      </c>
      <c r="T156" s="241">
        <f t="shared" si="42"/>
        <v>620950</v>
      </c>
      <c r="U156" s="239">
        <f t="shared" si="43"/>
        <v>2742341</v>
      </c>
    </row>
    <row r="157" spans="1:21" ht="17.45" hidden="1" customHeight="1" x14ac:dyDescent="0.25">
      <c r="A157" s="240"/>
      <c r="B157" s="228" t="s">
        <v>280</v>
      </c>
      <c r="C157" s="240" t="s">
        <v>224</v>
      </c>
      <c r="D157" s="282">
        <v>16</v>
      </c>
      <c r="E157" s="234">
        <v>46198</v>
      </c>
      <c r="F157" s="234">
        <f t="shared" si="35"/>
        <v>739168</v>
      </c>
      <c r="G157" s="234">
        <v>372209</v>
      </c>
      <c r="H157" s="234">
        <f t="shared" si="36"/>
        <v>5955344</v>
      </c>
      <c r="I157" s="234">
        <f t="shared" si="37"/>
        <v>6694512</v>
      </c>
      <c r="J157" s="283"/>
      <c r="K157" s="237">
        <v>46198</v>
      </c>
      <c r="L157" s="237">
        <f t="shared" si="38"/>
        <v>0</v>
      </c>
      <c r="M157" s="237">
        <v>372209</v>
      </c>
      <c r="N157" s="237">
        <f t="shared" si="39"/>
        <v>0</v>
      </c>
      <c r="O157" s="237">
        <f t="shared" si="40"/>
        <v>0</v>
      </c>
      <c r="P157" s="226">
        <f t="shared" si="16"/>
        <v>16</v>
      </c>
      <c r="Q157" s="241">
        <v>46198</v>
      </c>
      <c r="R157" s="241">
        <f t="shared" si="41"/>
        <v>739168</v>
      </c>
      <c r="S157" s="241">
        <v>372209</v>
      </c>
      <c r="T157" s="241">
        <f t="shared" si="42"/>
        <v>5955344</v>
      </c>
      <c r="U157" s="239">
        <f t="shared" si="43"/>
        <v>6694512</v>
      </c>
    </row>
    <row r="158" spans="1:21" ht="17.45" hidden="1" customHeight="1" outlineLevel="1" x14ac:dyDescent="0.25">
      <c r="A158" s="248"/>
      <c r="B158" s="285" t="s">
        <v>281</v>
      </c>
      <c r="C158" s="248"/>
      <c r="D158" s="286"/>
      <c r="E158" s="287"/>
      <c r="F158" s="287"/>
      <c r="G158" s="287"/>
      <c r="H158" s="287"/>
      <c r="I158" s="287"/>
      <c r="J158" s="288"/>
      <c r="K158" s="289"/>
      <c r="L158" s="289"/>
      <c r="M158" s="289"/>
      <c r="N158" s="289"/>
      <c r="O158" s="289"/>
      <c r="P158" s="226">
        <f t="shared" si="16"/>
        <v>0</v>
      </c>
      <c r="Q158" s="320"/>
      <c r="R158" s="320"/>
      <c r="S158" s="320"/>
      <c r="T158" s="320"/>
      <c r="U158" s="249"/>
    </row>
    <row r="159" spans="1:21" ht="17.45" hidden="1" customHeight="1" outlineLevel="1" x14ac:dyDescent="0.25">
      <c r="A159" s="250"/>
      <c r="B159" s="285" t="s">
        <v>282</v>
      </c>
      <c r="C159" s="251" t="s">
        <v>31</v>
      </c>
      <c r="D159" s="252">
        <v>4</v>
      </c>
      <c r="E159" s="208">
        <v>46198</v>
      </c>
      <c r="F159" s="208">
        <f>E159*D159</f>
        <v>184792</v>
      </c>
      <c r="G159" s="208">
        <v>191555</v>
      </c>
      <c r="H159" s="208">
        <f>G159*D159</f>
        <v>766220</v>
      </c>
      <c r="I159" s="208">
        <f>H159+F159</f>
        <v>951012</v>
      </c>
      <c r="J159" s="253"/>
      <c r="K159" s="210">
        <v>46198</v>
      </c>
      <c r="L159" s="210">
        <f>K159*J159</f>
        <v>0</v>
      </c>
      <c r="M159" s="210">
        <v>191555</v>
      </c>
      <c r="N159" s="210">
        <f>M159*J159</f>
        <v>0</v>
      </c>
      <c r="O159" s="210">
        <f>N159+L159</f>
        <v>0</v>
      </c>
      <c r="P159" s="226">
        <f t="shared" ref="P159:P222" si="44">D159-J159</f>
        <v>4</v>
      </c>
      <c r="Q159" s="212">
        <v>46198</v>
      </c>
      <c r="R159" s="212">
        <f>Q159*P159</f>
        <v>184792</v>
      </c>
      <c r="S159" s="212">
        <v>191555</v>
      </c>
      <c r="T159" s="212">
        <f>S159*P159</f>
        <v>766220</v>
      </c>
      <c r="U159" s="212">
        <f>T159+R159</f>
        <v>951012</v>
      </c>
    </row>
    <row r="160" spans="1:21" ht="17.45" hidden="1" customHeight="1" outlineLevel="1" x14ac:dyDescent="0.25">
      <c r="A160" s="250"/>
      <c r="B160" s="285" t="s">
        <v>283</v>
      </c>
      <c r="C160" s="251" t="s">
        <v>31</v>
      </c>
      <c r="D160" s="252">
        <v>12</v>
      </c>
      <c r="E160" s="208">
        <v>46198</v>
      </c>
      <c r="F160" s="208">
        <f>E160*D160</f>
        <v>554376</v>
      </c>
      <c r="G160" s="208">
        <v>229879</v>
      </c>
      <c r="H160" s="208">
        <f>G160*D160</f>
        <v>2758548</v>
      </c>
      <c r="I160" s="208">
        <f>H160+F160</f>
        <v>3312924</v>
      </c>
      <c r="J160" s="253"/>
      <c r="K160" s="210">
        <v>46198</v>
      </c>
      <c r="L160" s="210">
        <f>K160*J160</f>
        <v>0</v>
      </c>
      <c r="M160" s="210">
        <v>229879</v>
      </c>
      <c r="N160" s="210">
        <f>M160*J160</f>
        <v>0</v>
      </c>
      <c r="O160" s="210">
        <f>N160+L160</f>
        <v>0</v>
      </c>
      <c r="P160" s="226">
        <f t="shared" si="44"/>
        <v>12</v>
      </c>
      <c r="Q160" s="212">
        <v>46198</v>
      </c>
      <c r="R160" s="212">
        <f>Q160*P160</f>
        <v>554376</v>
      </c>
      <c r="S160" s="212">
        <v>229879</v>
      </c>
      <c r="T160" s="212">
        <f>S160*P160</f>
        <v>2758548</v>
      </c>
      <c r="U160" s="212">
        <f>T160+R160</f>
        <v>3312924</v>
      </c>
    </row>
    <row r="161" spans="1:21" ht="17.45" hidden="1" customHeight="1" collapsed="1" x14ac:dyDescent="0.25">
      <c r="A161" s="240"/>
      <c r="B161" s="228" t="s">
        <v>284</v>
      </c>
      <c r="C161" s="240" t="s">
        <v>213</v>
      </c>
      <c r="D161" s="282">
        <v>166</v>
      </c>
      <c r="E161" s="234">
        <v>2888</v>
      </c>
      <c r="F161" s="234">
        <f>E161*D161</f>
        <v>479408</v>
      </c>
      <c r="G161" s="234">
        <v>4677</v>
      </c>
      <c r="H161" s="234">
        <f>G161*D161</f>
        <v>776382</v>
      </c>
      <c r="I161" s="234">
        <f>H161+F161</f>
        <v>1255790</v>
      </c>
      <c r="J161" s="283"/>
      <c r="K161" s="237">
        <v>2888</v>
      </c>
      <c r="L161" s="237">
        <f>K161*J161</f>
        <v>0</v>
      </c>
      <c r="M161" s="237">
        <v>4677</v>
      </c>
      <c r="N161" s="237">
        <f>M161*J161</f>
        <v>0</v>
      </c>
      <c r="O161" s="237">
        <f>N161+L161</f>
        <v>0</v>
      </c>
      <c r="P161" s="226">
        <f t="shared" si="44"/>
        <v>166</v>
      </c>
      <c r="Q161" s="241">
        <v>2888</v>
      </c>
      <c r="R161" s="241">
        <f>Q161*P161</f>
        <v>479408</v>
      </c>
      <c r="S161" s="241">
        <v>4677</v>
      </c>
      <c r="T161" s="241">
        <f>S161*P161</f>
        <v>776382</v>
      </c>
      <c r="U161" s="239">
        <f>T161+R161</f>
        <v>1255790</v>
      </c>
    </row>
    <row r="162" spans="1:21" ht="17.45" hidden="1" customHeight="1" x14ac:dyDescent="0.25">
      <c r="A162" s="240"/>
      <c r="B162" s="228" t="s">
        <v>285</v>
      </c>
      <c r="C162" s="240" t="s">
        <v>224</v>
      </c>
      <c r="D162" s="282">
        <v>1</v>
      </c>
      <c r="E162" s="234">
        <v>1432280</v>
      </c>
      <c r="F162" s="234">
        <f>E162*D162</f>
        <v>1432280</v>
      </c>
      <c r="G162" s="234">
        <v>1392401</v>
      </c>
      <c r="H162" s="234">
        <f>G162*D162</f>
        <v>1392401</v>
      </c>
      <c r="I162" s="234">
        <f>H162+F162</f>
        <v>2824681</v>
      </c>
      <c r="J162" s="283"/>
      <c r="K162" s="237">
        <v>1432280</v>
      </c>
      <c r="L162" s="237">
        <f>K162*J162</f>
        <v>0</v>
      </c>
      <c r="M162" s="237">
        <v>1392401</v>
      </c>
      <c r="N162" s="237">
        <f>M162*J162</f>
        <v>0</v>
      </c>
      <c r="O162" s="237">
        <f>N162+L162</f>
        <v>0</v>
      </c>
      <c r="P162" s="226">
        <f t="shared" si="44"/>
        <v>1</v>
      </c>
      <c r="Q162" s="241">
        <v>1432280</v>
      </c>
      <c r="R162" s="241">
        <f>Q162*P162</f>
        <v>1432280</v>
      </c>
      <c r="S162" s="241">
        <v>1392401</v>
      </c>
      <c r="T162" s="241">
        <f>S162*P162</f>
        <v>1392401</v>
      </c>
      <c r="U162" s="239">
        <f>T162+R162</f>
        <v>2824681</v>
      </c>
    </row>
    <row r="163" spans="1:21" ht="17.45" hidden="1" customHeight="1" x14ac:dyDescent="0.25">
      <c r="A163" s="240"/>
      <c r="B163" s="228" t="s">
        <v>286</v>
      </c>
      <c r="C163" s="240" t="s">
        <v>224</v>
      </c>
      <c r="D163" s="282">
        <v>1</v>
      </c>
      <c r="E163" s="234">
        <v>1228500</v>
      </c>
      <c r="F163" s="234">
        <f>E163*D163</f>
        <v>1228500</v>
      </c>
      <c r="G163" s="234">
        <v>0</v>
      </c>
      <c r="H163" s="234">
        <f>G163*D163</f>
        <v>0</v>
      </c>
      <c r="I163" s="234">
        <f>H163+F163</f>
        <v>1228500</v>
      </c>
      <c r="J163" s="283"/>
      <c r="K163" s="237">
        <v>1228500</v>
      </c>
      <c r="L163" s="237">
        <f>K163*J163</f>
        <v>0</v>
      </c>
      <c r="M163" s="237">
        <v>0</v>
      </c>
      <c r="N163" s="237">
        <f>M163*J163</f>
        <v>0</v>
      </c>
      <c r="O163" s="237">
        <f>N163+L163</f>
        <v>0</v>
      </c>
      <c r="P163" s="226">
        <f t="shared" si="44"/>
        <v>1</v>
      </c>
      <c r="Q163" s="241">
        <v>1228500</v>
      </c>
      <c r="R163" s="241">
        <f>Q163*P163</f>
        <v>1228500</v>
      </c>
      <c r="S163" s="241">
        <v>0</v>
      </c>
      <c r="T163" s="241">
        <f>S163*P163</f>
        <v>0</v>
      </c>
      <c r="U163" s="239">
        <f>T163+R163</f>
        <v>1228500</v>
      </c>
    </row>
    <row r="164" spans="1:21" ht="17.45" hidden="1" customHeight="1" x14ac:dyDescent="0.25">
      <c r="A164" s="206" t="s">
        <v>287</v>
      </c>
      <c r="B164" s="279" t="s">
        <v>288</v>
      </c>
      <c r="C164" s="207"/>
      <c r="D164" s="207"/>
      <c r="E164" s="208"/>
      <c r="F164" s="208">
        <f>SUM(F165:F185)</f>
        <v>4414023.2</v>
      </c>
      <c r="G164" s="208"/>
      <c r="H164" s="208">
        <f>SUM(H165:H185)</f>
        <v>5088464.5999999996</v>
      </c>
      <c r="I164" s="208">
        <f>SUM(I165:I185)</f>
        <v>9502487.8000000007</v>
      </c>
      <c r="J164" s="209"/>
      <c r="K164" s="210"/>
      <c r="L164" s="210">
        <f>SUM(L165:L185)</f>
        <v>0</v>
      </c>
      <c r="M164" s="210"/>
      <c r="N164" s="210">
        <f>SUM(N165:N185)</f>
        <v>0</v>
      </c>
      <c r="O164" s="210">
        <f>SUM(O165:O185)</f>
        <v>0</v>
      </c>
      <c r="P164" s="226">
        <f t="shared" si="44"/>
        <v>0</v>
      </c>
      <c r="Q164" s="212"/>
      <c r="R164" s="212">
        <f>SUM(R165:R185)</f>
        <v>4414023.2</v>
      </c>
      <c r="S164" s="212"/>
      <c r="T164" s="212">
        <f>SUM(T165:T185)</f>
        <v>5088464.5999999996</v>
      </c>
      <c r="U164" s="212">
        <f>SUM(U165:U185)</f>
        <v>9502487.8000000007</v>
      </c>
    </row>
    <row r="165" spans="1:21" ht="25.5" hidden="1" x14ac:dyDescent="0.25">
      <c r="A165" s="240"/>
      <c r="B165" s="228" t="s">
        <v>289</v>
      </c>
      <c r="C165" s="240" t="s">
        <v>31</v>
      </c>
      <c r="D165" s="282">
        <v>58</v>
      </c>
      <c r="E165" s="234">
        <v>7205</v>
      </c>
      <c r="F165" s="234">
        <f>E165*D165</f>
        <v>417890</v>
      </c>
      <c r="G165" s="234">
        <v>17302</v>
      </c>
      <c r="H165" s="234">
        <f>G165*D165</f>
        <v>1003516</v>
      </c>
      <c r="I165" s="234">
        <f>F165+H165</f>
        <v>1421406</v>
      </c>
      <c r="J165" s="283"/>
      <c r="K165" s="237">
        <v>7205</v>
      </c>
      <c r="L165" s="237">
        <f>K165*J165</f>
        <v>0</v>
      </c>
      <c r="M165" s="237">
        <v>17302</v>
      </c>
      <c r="N165" s="237">
        <f>M165*J165</f>
        <v>0</v>
      </c>
      <c r="O165" s="237">
        <f>L165+N165</f>
        <v>0</v>
      </c>
      <c r="P165" s="226">
        <f t="shared" si="44"/>
        <v>58</v>
      </c>
      <c r="Q165" s="241">
        <v>7205</v>
      </c>
      <c r="R165" s="241">
        <f>Q165*P165</f>
        <v>417890</v>
      </c>
      <c r="S165" s="241">
        <v>17302</v>
      </c>
      <c r="T165" s="241">
        <f>S165*P165</f>
        <v>1003516</v>
      </c>
      <c r="U165" s="239">
        <f>R165+T165</f>
        <v>1421406</v>
      </c>
    </row>
    <row r="166" spans="1:21" ht="17.45" hidden="1" customHeight="1" x14ac:dyDescent="0.25">
      <c r="A166" s="240"/>
      <c r="B166" s="228" t="s">
        <v>290</v>
      </c>
      <c r="C166" s="240" t="s">
        <v>213</v>
      </c>
      <c r="D166" s="282">
        <v>933</v>
      </c>
      <c r="E166" s="234">
        <v>1452</v>
      </c>
      <c r="F166" s="234">
        <f>E166*D166</f>
        <v>1354716</v>
      </c>
      <c r="G166" s="234">
        <v>812</v>
      </c>
      <c r="H166" s="234">
        <f>G166*D166</f>
        <v>757596</v>
      </c>
      <c r="I166" s="234">
        <f>F166+H166</f>
        <v>2112312</v>
      </c>
      <c r="J166" s="283"/>
      <c r="K166" s="237">
        <v>1452</v>
      </c>
      <c r="L166" s="237">
        <f>K166*J166</f>
        <v>0</v>
      </c>
      <c r="M166" s="237">
        <v>812</v>
      </c>
      <c r="N166" s="237">
        <f>M166*J166</f>
        <v>0</v>
      </c>
      <c r="O166" s="237">
        <f>L166+N166</f>
        <v>0</v>
      </c>
      <c r="P166" s="226">
        <f t="shared" si="44"/>
        <v>933</v>
      </c>
      <c r="Q166" s="241">
        <v>1452</v>
      </c>
      <c r="R166" s="241">
        <f>Q166*P166</f>
        <v>1354716</v>
      </c>
      <c r="S166" s="241">
        <v>812</v>
      </c>
      <c r="T166" s="241">
        <f>S166*P166</f>
        <v>757596</v>
      </c>
      <c r="U166" s="239">
        <f>R166+T166</f>
        <v>2112312</v>
      </c>
    </row>
    <row r="167" spans="1:21" ht="17.25" hidden="1" customHeight="1" x14ac:dyDescent="0.25">
      <c r="A167" s="240"/>
      <c r="B167" s="228" t="s">
        <v>291</v>
      </c>
      <c r="C167" s="240" t="s">
        <v>31</v>
      </c>
      <c r="D167" s="282">
        <v>1</v>
      </c>
      <c r="E167" s="234">
        <v>39090</v>
      </c>
      <c r="F167" s="234">
        <f>E167*D167</f>
        <v>39090</v>
      </c>
      <c r="G167" s="234">
        <v>204170</v>
      </c>
      <c r="H167" s="234">
        <f>G167*D167</f>
        <v>204170</v>
      </c>
      <c r="I167" s="234">
        <f>F167+H167</f>
        <v>243260</v>
      </c>
      <c r="J167" s="283"/>
      <c r="K167" s="237">
        <v>39090</v>
      </c>
      <c r="L167" s="237">
        <f>K167*J167</f>
        <v>0</v>
      </c>
      <c r="M167" s="237">
        <v>204170</v>
      </c>
      <c r="N167" s="237">
        <f>M167*J167</f>
        <v>0</v>
      </c>
      <c r="O167" s="237">
        <f>L167+N167</f>
        <v>0</v>
      </c>
      <c r="P167" s="226">
        <f t="shared" si="44"/>
        <v>1</v>
      </c>
      <c r="Q167" s="241">
        <v>39090</v>
      </c>
      <c r="R167" s="241">
        <f>Q167*P167</f>
        <v>39090</v>
      </c>
      <c r="S167" s="241">
        <v>204170</v>
      </c>
      <c r="T167" s="241">
        <f>S167*P167</f>
        <v>204170</v>
      </c>
      <c r="U167" s="239">
        <f>R167+T167</f>
        <v>243260</v>
      </c>
    </row>
    <row r="168" spans="1:21" ht="17.45" hidden="1" customHeight="1" x14ac:dyDescent="0.25">
      <c r="A168" s="208"/>
      <c r="B168" s="290" t="s">
        <v>292</v>
      </c>
      <c r="C168" s="208"/>
      <c r="D168" s="207"/>
      <c r="E168" s="208"/>
      <c r="F168" s="208"/>
      <c r="G168" s="208"/>
      <c r="H168" s="208"/>
      <c r="I168" s="208"/>
      <c r="J168" s="209"/>
      <c r="K168" s="210"/>
      <c r="L168" s="210"/>
      <c r="M168" s="210"/>
      <c r="N168" s="210"/>
      <c r="O168" s="210"/>
      <c r="P168" s="226">
        <f t="shared" si="44"/>
        <v>0</v>
      </c>
      <c r="Q168" s="212"/>
      <c r="R168" s="212"/>
      <c r="S168" s="212"/>
      <c r="T168" s="212"/>
      <c r="U168" s="212"/>
    </row>
    <row r="169" spans="1:21" ht="17.45" hidden="1" customHeight="1" x14ac:dyDescent="0.25">
      <c r="A169" s="240"/>
      <c r="B169" s="228" t="s">
        <v>293</v>
      </c>
      <c r="C169" s="240" t="s">
        <v>213</v>
      </c>
      <c r="D169" s="282">
        <v>390</v>
      </c>
      <c r="E169" s="234">
        <v>1239</v>
      </c>
      <c r="F169" s="234">
        <f>E169*D169</f>
        <v>483210</v>
      </c>
      <c r="G169" s="234">
        <v>505</v>
      </c>
      <c r="H169" s="234">
        <f>G169*D169</f>
        <v>196950</v>
      </c>
      <c r="I169" s="234">
        <f>F169+H169</f>
        <v>680160</v>
      </c>
      <c r="J169" s="283"/>
      <c r="K169" s="237">
        <v>1239</v>
      </c>
      <c r="L169" s="237">
        <f>K169*J169</f>
        <v>0</v>
      </c>
      <c r="M169" s="237">
        <v>505</v>
      </c>
      <c r="N169" s="237">
        <f>M169*J169</f>
        <v>0</v>
      </c>
      <c r="O169" s="237">
        <f>L169+N169</f>
        <v>0</v>
      </c>
      <c r="P169" s="226">
        <f t="shared" si="44"/>
        <v>390</v>
      </c>
      <c r="Q169" s="241">
        <v>1239</v>
      </c>
      <c r="R169" s="241">
        <f>Q169*P169</f>
        <v>483210</v>
      </c>
      <c r="S169" s="241">
        <v>505</v>
      </c>
      <c r="T169" s="241">
        <f>S169*P169</f>
        <v>196950</v>
      </c>
      <c r="U169" s="239">
        <f>R169+T169</f>
        <v>680160</v>
      </c>
    </row>
    <row r="170" spans="1:21" ht="17.45" hidden="1" customHeight="1" x14ac:dyDescent="0.25">
      <c r="A170" s="208"/>
      <c r="B170" s="290" t="s">
        <v>294</v>
      </c>
      <c r="C170" s="208"/>
      <c r="D170" s="207"/>
      <c r="E170" s="208"/>
      <c r="F170" s="208"/>
      <c r="G170" s="208"/>
      <c r="H170" s="208"/>
      <c r="I170" s="208"/>
      <c r="J170" s="209"/>
      <c r="K170" s="210"/>
      <c r="L170" s="210"/>
      <c r="M170" s="210"/>
      <c r="N170" s="210"/>
      <c r="O170" s="210"/>
      <c r="P170" s="226">
        <f t="shared" si="44"/>
        <v>0</v>
      </c>
      <c r="Q170" s="212"/>
      <c r="R170" s="212"/>
      <c r="S170" s="212"/>
      <c r="T170" s="212"/>
      <c r="U170" s="212"/>
    </row>
    <row r="171" spans="1:21" ht="17.45" hidden="1" customHeight="1" x14ac:dyDescent="0.25">
      <c r="A171" s="240"/>
      <c r="B171" s="228" t="s">
        <v>272</v>
      </c>
      <c r="C171" s="240" t="s">
        <v>224</v>
      </c>
      <c r="D171" s="282">
        <v>1</v>
      </c>
      <c r="E171" s="234">
        <v>88936</v>
      </c>
      <c r="F171" s="234">
        <f t="shared" ref="F171:F178" si="45">E171*D171</f>
        <v>88936</v>
      </c>
      <c r="G171" s="234">
        <v>212371</v>
      </c>
      <c r="H171" s="234">
        <f t="shared" ref="H171:H178" si="46">G171*D171</f>
        <v>212371</v>
      </c>
      <c r="I171" s="234">
        <f t="shared" ref="I171:I178" si="47">F171+H171</f>
        <v>301307</v>
      </c>
      <c r="J171" s="283"/>
      <c r="K171" s="237">
        <v>88936</v>
      </c>
      <c r="L171" s="237">
        <f t="shared" ref="L171:L178" si="48">K171*J171</f>
        <v>0</v>
      </c>
      <c r="M171" s="237">
        <v>212371</v>
      </c>
      <c r="N171" s="237">
        <f t="shared" ref="N171:N178" si="49">M171*J171</f>
        <v>0</v>
      </c>
      <c r="O171" s="237">
        <f t="shared" ref="O171:O178" si="50">L171+N171</f>
        <v>0</v>
      </c>
      <c r="P171" s="226">
        <f t="shared" si="44"/>
        <v>1</v>
      </c>
      <c r="Q171" s="241">
        <v>88936</v>
      </c>
      <c r="R171" s="241">
        <f t="shared" ref="R171:R178" si="51">Q171*P171</f>
        <v>88936</v>
      </c>
      <c r="S171" s="241">
        <v>212371</v>
      </c>
      <c r="T171" s="241">
        <f t="shared" ref="T171:T178" si="52">S171*P171</f>
        <v>212371</v>
      </c>
      <c r="U171" s="239">
        <f t="shared" ref="U171:U178" si="53">R171+T171</f>
        <v>301307</v>
      </c>
    </row>
    <row r="172" spans="1:21" ht="17.45" hidden="1" customHeight="1" x14ac:dyDescent="0.25">
      <c r="A172" s="240"/>
      <c r="B172" s="228" t="s">
        <v>295</v>
      </c>
      <c r="C172" s="240" t="s">
        <v>224</v>
      </c>
      <c r="D172" s="282">
        <v>1</v>
      </c>
      <c r="E172" s="234">
        <v>27333</v>
      </c>
      <c r="F172" s="234">
        <f t="shared" si="45"/>
        <v>27333</v>
      </c>
      <c r="G172" s="234">
        <v>92996</v>
      </c>
      <c r="H172" s="234">
        <f t="shared" si="46"/>
        <v>92996</v>
      </c>
      <c r="I172" s="234">
        <f t="shared" si="47"/>
        <v>120329</v>
      </c>
      <c r="J172" s="283"/>
      <c r="K172" s="237">
        <v>27333</v>
      </c>
      <c r="L172" s="237">
        <f t="shared" si="48"/>
        <v>0</v>
      </c>
      <c r="M172" s="237">
        <v>92996</v>
      </c>
      <c r="N172" s="237">
        <f t="shared" si="49"/>
        <v>0</v>
      </c>
      <c r="O172" s="237">
        <f t="shared" si="50"/>
        <v>0</v>
      </c>
      <c r="P172" s="226">
        <f t="shared" si="44"/>
        <v>1</v>
      </c>
      <c r="Q172" s="241">
        <v>27333</v>
      </c>
      <c r="R172" s="241">
        <f t="shared" si="51"/>
        <v>27333</v>
      </c>
      <c r="S172" s="241">
        <v>92996</v>
      </c>
      <c r="T172" s="241">
        <f t="shared" si="52"/>
        <v>92996</v>
      </c>
      <c r="U172" s="239">
        <f t="shared" si="53"/>
        <v>120329</v>
      </c>
    </row>
    <row r="173" spans="1:21" ht="17.45" hidden="1" customHeight="1" x14ac:dyDescent="0.25">
      <c r="A173" s="240"/>
      <c r="B173" s="228" t="s">
        <v>296</v>
      </c>
      <c r="C173" s="240" t="s">
        <v>224</v>
      </c>
      <c r="D173" s="282">
        <v>5</v>
      </c>
      <c r="E173" s="234">
        <v>8542</v>
      </c>
      <c r="F173" s="234">
        <f t="shared" si="45"/>
        <v>42710</v>
      </c>
      <c r="G173" s="234">
        <v>15825</v>
      </c>
      <c r="H173" s="234">
        <f t="shared" si="46"/>
        <v>79125</v>
      </c>
      <c r="I173" s="234">
        <f t="shared" si="47"/>
        <v>121835</v>
      </c>
      <c r="J173" s="283"/>
      <c r="K173" s="237">
        <v>8542</v>
      </c>
      <c r="L173" s="237">
        <f t="shared" si="48"/>
        <v>0</v>
      </c>
      <c r="M173" s="237">
        <v>15825</v>
      </c>
      <c r="N173" s="237">
        <f t="shared" si="49"/>
        <v>0</v>
      </c>
      <c r="O173" s="237">
        <f t="shared" si="50"/>
        <v>0</v>
      </c>
      <c r="P173" s="226">
        <f t="shared" si="44"/>
        <v>5</v>
      </c>
      <c r="Q173" s="241">
        <v>8542</v>
      </c>
      <c r="R173" s="241">
        <f t="shared" si="51"/>
        <v>42710</v>
      </c>
      <c r="S173" s="241">
        <v>15825</v>
      </c>
      <c r="T173" s="241">
        <f t="shared" si="52"/>
        <v>79125</v>
      </c>
      <c r="U173" s="239">
        <f t="shared" si="53"/>
        <v>121835</v>
      </c>
    </row>
    <row r="174" spans="1:21" ht="15.75" hidden="1" x14ac:dyDescent="0.25">
      <c r="A174" s="240"/>
      <c r="B174" s="228" t="s">
        <v>297</v>
      </c>
      <c r="C174" s="240" t="s">
        <v>31</v>
      </c>
      <c r="D174" s="282">
        <v>75</v>
      </c>
      <c r="E174" s="234">
        <v>896</v>
      </c>
      <c r="F174" s="234">
        <f t="shared" si="45"/>
        <v>67200</v>
      </c>
      <c r="G174" s="234">
        <v>785</v>
      </c>
      <c r="H174" s="234">
        <f t="shared" si="46"/>
        <v>58875</v>
      </c>
      <c r="I174" s="234">
        <f t="shared" si="47"/>
        <v>126075</v>
      </c>
      <c r="J174" s="283"/>
      <c r="K174" s="237">
        <v>896</v>
      </c>
      <c r="L174" s="237">
        <f t="shared" si="48"/>
        <v>0</v>
      </c>
      <c r="M174" s="237">
        <v>785</v>
      </c>
      <c r="N174" s="237">
        <f t="shared" si="49"/>
        <v>0</v>
      </c>
      <c r="O174" s="237">
        <f t="shared" si="50"/>
        <v>0</v>
      </c>
      <c r="P174" s="226">
        <f t="shared" si="44"/>
        <v>75</v>
      </c>
      <c r="Q174" s="241">
        <v>896</v>
      </c>
      <c r="R174" s="241">
        <f t="shared" si="51"/>
        <v>67200</v>
      </c>
      <c r="S174" s="241">
        <v>785</v>
      </c>
      <c r="T174" s="241">
        <f t="shared" si="52"/>
        <v>58875</v>
      </c>
      <c r="U174" s="239">
        <f t="shared" si="53"/>
        <v>126075</v>
      </c>
    </row>
    <row r="175" spans="1:21" ht="17.45" hidden="1" customHeight="1" x14ac:dyDescent="0.25">
      <c r="A175" s="240"/>
      <c r="B175" s="228" t="s">
        <v>276</v>
      </c>
      <c r="C175" s="240" t="s">
        <v>153</v>
      </c>
      <c r="D175" s="282">
        <v>289.2</v>
      </c>
      <c r="E175" s="234">
        <v>1376</v>
      </c>
      <c r="F175" s="234">
        <f t="shared" si="45"/>
        <v>397939.20000000001</v>
      </c>
      <c r="G175" s="234">
        <v>1858</v>
      </c>
      <c r="H175" s="234">
        <f t="shared" si="46"/>
        <v>537333.6</v>
      </c>
      <c r="I175" s="234">
        <f t="shared" si="47"/>
        <v>935272.8</v>
      </c>
      <c r="J175" s="283"/>
      <c r="K175" s="237">
        <v>1376</v>
      </c>
      <c r="L175" s="237">
        <f t="shared" si="48"/>
        <v>0</v>
      </c>
      <c r="M175" s="237">
        <v>1858</v>
      </c>
      <c r="N175" s="237">
        <f t="shared" si="49"/>
        <v>0</v>
      </c>
      <c r="O175" s="237">
        <f t="shared" si="50"/>
        <v>0</v>
      </c>
      <c r="P175" s="226">
        <f t="shared" si="44"/>
        <v>289.2</v>
      </c>
      <c r="Q175" s="241">
        <v>1376</v>
      </c>
      <c r="R175" s="241">
        <f t="shared" si="51"/>
        <v>397939.20000000001</v>
      </c>
      <c r="S175" s="241">
        <v>1858</v>
      </c>
      <c r="T175" s="241">
        <f t="shared" si="52"/>
        <v>537333.6</v>
      </c>
      <c r="U175" s="239">
        <f t="shared" si="53"/>
        <v>935272.8</v>
      </c>
    </row>
    <row r="176" spans="1:21" ht="17.45" hidden="1" customHeight="1" x14ac:dyDescent="0.25">
      <c r="A176" s="240"/>
      <c r="B176" s="228" t="s">
        <v>298</v>
      </c>
      <c r="C176" s="240" t="s">
        <v>224</v>
      </c>
      <c r="D176" s="282">
        <v>2</v>
      </c>
      <c r="E176" s="234">
        <v>100586</v>
      </c>
      <c r="F176" s="234">
        <f t="shared" si="45"/>
        <v>201172</v>
      </c>
      <c r="G176" s="234">
        <v>266448</v>
      </c>
      <c r="H176" s="234">
        <f t="shared" si="46"/>
        <v>532896</v>
      </c>
      <c r="I176" s="234">
        <f t="shared" si="47"/>
        <v>734068</v>
      </c>
      <c r="J176" s="283"/>
      <c r="K176" s="237">
        <v>100586</v>
      </c>
      <c r="L176" s="237">
        <f t="shared" si="48"/>
        <v>0</v>
      </c>
      <c r="M176" s="237">
        <v>266448</v>
      </c>
      <c r="N176" s="237">
        <f t="shared" si="49"/>
        <v>0</v>
      </c>
      <c r="O176" s="237">
        <f t="shared" si="50"/>
        <v>0</v>
      </c>
      <c r="P176" s="226">
        <f t="shared" si="44"/>
        <v>2</v>
      </c>
      <c r="Q176" s="241">
        <v>100586</v>
      </c>
      <c r="R176" s="241">
        <f t="shared" si="51"/>
        <v>201172</v>
      </c>
      <c r="S176" s="241">
        <v>266448</v>
      </c>
      <c r="T176" s="241">
        <f t="shared" si="52"/>
        <v>532896</v>
      </c>
      <c r="U176" s="239">
        <f t="shared" si="53"/>
        <v>734068</v>
      </c>
    </row>
    <row r="177" spans="1:21" ht="17.45" hidden="1" customHeight="1" x14ac:dyDescent="0.25">
      <c r="A177" s="240"/>
      <c r="B177" s="228" t="s">
        <v>299</v>
      </c>
      <c r="C177" s="240" t="s">
        <v>31</v>
      </c>
      <c r="D177" s="282">
        <v>6</v>
      </c>
      <c r="E177" s="234">
        <v>8489</v>
      </c>
      <c r="F177" s="234">
        <f t="shared" si="45"/>
        <v>50934</v>
      </c>
      <c r="G177" s="234">
        <v>18251</v>
      </c>
      <c r="H177" s="234">
        <f t="shared" si="46"/>
        <v>109506</v>
      </c>
      <c r="I177" s="234">
        <f t="shared" si="47"/>
        <v>160440</v>
      </c>
      <c r="J177" s="283"/>
      <c r="K177" s="237">
        <v>8489</v>
      </c>
      <c r="L177" s="237">
        <f t="shared" si="48"/>
        <v>0</v>
      </c>
      <c r="M177" s="237">
        <v>18251</v>
      </c>
      <c r="N177" s="237">
        <f t="shared" si="49"/>
        <v>0</v>
      </c>
      <c r="O177" s="237">
        <f t="shared" si="50"/>
        <v>0</v>
      </c>
      <c r="P177" s="226">
        <f t="shared" si="44"/>
        <v>6</v>
      </c>
      <c r="Q177" s="241">
        <v>8489</v>
      </c>
      <c r="R177" s="241">
        <f t="shared" si="51"/>
        <v>50934</v>
      </c>
      <c r="S177" s="241">
        <v>18251</v>
      </c>
      <c r="T177" s="241">
        <f t="shared" si="52"/>
        <v>109506</v>
      </c>
      <c r="U177" s="239">
        <f t="shared" si="53"/>
        <v>160440</v>
      </c>
    </row>
    <row r="178" spans="1:21" ht="17.45" hidden="1" customHeight="1" x14ac:dyDescent="0.25">
      <c r="A178" s="240"/>
      <c r="B178" s="228" t="s">
        <v>300</v>
      </c>
      <c r="C178" s="240" t="s">
        <v>153</v>
      </c>
      <c r="D178" s="282">
        <v>152</v>
      </c>
      <c r="E178" s="234">
        <v>2457</v>
      </c>
      <c r="F178" s="234">
        <f t="shared" si="45"/>
        <v>373464</v>
      </c>
      <c r="G178" s="234">
        <v>4355</v>
      </c>
      <c r="H178" s="234">
        <f t="shared" si="46"/>
        <v>661960</v>
      </c>
      <c r="I178" s="234">
        <f t="shared" si="47"/>
        <v>1035424</v>
      </c>
      <c r="J178" s="283"/>
      <c r="K178" s="237">
        <v>2457</v>
      </c>
      <c r="L178" s="237">
        <f t="shared" si="48"/>
        <v>0</v>
      </c>
      <c r="M178" s="237">
        <v>4355</v>
      </c>
      <c r="N178" s="237">
        <f t="shared" si="49"/>
        <v>0</v>
      </c>
      <c r="O178" s="237">
        <f t="shared" si="50"/>
        <v>0</v>
      </c>
      <c r="P178" s="226">
        <f t="shared" si="44"/>
        <v>152</v>
      </c>
      <c r="Q178" s="241">
        <v>2457</v>
      </c>
      <c r="R178" s="241">
        <f t="shared" si="51"/>
        <v>373464</v>
      </c>
      <c r="S178" s="241">
        <v>4355</v>
      </c>
      <c r="T178" s="241">
        <f t="shared" si="52"/>
        <v>661960</v>
      </c>
      <c r="U178" s="239">
        <f t="shared" si="53"/>
        <v>1035424</v>
      </c>
    </row>
    <row r="179" spans="1:21" ht="17.45" hidden="1" customHeight="1" x14ac:dyDescent="0.25">
      <c r="A179" s="208"/>
      <c r="B179" s="290" t="s">
        <v>301</v>
      </c>
      <c r="C179" s="208"/>
      <c r="D179" s="207"/>
      <c r="E179" s="208"/>
      <c r="F179" s="208"/>
      <c r="G179" s="208"/>
      <c r="H179" s="208"/>
      <c r="I179" s="208"/>
      <c r="J179" s="209"/>
      <c r="K179" s="210"/>
      <c r="L179" s="210"/>
      <c r="M179" s="210"/>
      <c r="N179" s="210"/>
      <c r="O179" s="210"/>
      <c r="P179" s="226">
        <f t="shared" si="44"/>
        <v>0</v>
      </c>
      <c r="Q179" s="212"/>
      <c r="R179" s="212"/>
      <c r="S179" s="212"/>
      <c r="T179" s="212"/>
      <c r="U179" s="212"/>
    </row>
    <row r="180" spans="1:21" ht="15.75" hidden="1" x14ac:dyDescent="0.25">
      <c r="A180" s="240"/>
      <c r="B180" s="228" t="s">
        <v>302</v>
      </c>
      <c r="C180" s="240" t="s">
        <v>224</v>
      </c>
      <c r="D180" s="282">
        <v>1</v>
      </c>
      <c r="E180" s="234">
        <v>61132</v>
      </c>
      <c r="F180" s="234">
        <f t="shared" ref="F180:F185" si="54">E180*D180</f>
        <v>61132</v>
      </c>
      <c r="G180" s="234">
        <v>389270</v>
      </c>
      <c r="H180" s="234">
        <f>G180*D180</f>
        <v>389270</v>
      </c>
      <c r="I180" s="234">
        <f t="shared" ref="I180:I185" si="55">F180+H180</f>
        <v>450402</v>
      </c>
      <c r="J180" s="283"/>
      <c r="K180" s="237">
        <v>61132</v>
      </c>
      <c r="L180" s="237">
        <f t="shared" ref="L180:L185" si="56">K180*J180</f>
        <v>0</v>
      </c>
      <c r="M180" s="237">
        <v>389270</v>
      </c>
      <c r="N180" s="237">
        <f>M180*J180</f>
        <v>0</v>
      </c>
      <c r="O180" s="237">
        <f t="shared" ref="O180:O185" si="57">L180+N180</f>
        <v>0</v>
      </c>
      <c r="P180" s="226">
        <f t="shared" si="44"/>
        <v>1</v>
      </c>
      <c r="Q180" s="241">
        <v>61132</v>
      </c>
      <c r="R180" s="241">
        <f t="shared" ref="R180:R185" si="58">Q180*P180</f>
        <v>61132</v>
      </c>
      <c r="S180" s="241">
        <v>389270</v>
      </c>
      <c r="T180" s="241">
        <f>S180*P180</f>
        <v>389270</v>
      </c>
      <c r="U180" s="239">
        <f t="shared" ref="U180:U185" si="59">R180+T180</f>
        <v>450402</v>
      </c>
    </row>
    <row r="181" spans="1:21" ht="15.75" hidden="1" x14ac:dyDescent="0.25">
      <c r="A181" s="240"/>
      <c r="B181" s="228" t="s">
        <v>303</v>
      </c>
      <c r="C181" s="240" t="s">
        <v>224</v>
      </c>
      <c r="D181" s="282">
        <v>3</v>
      </c>
      <c r="E181" s="234">
        <v>18340</v>
      </c>
      <c r="F181" s="234">
        <f t="shared" si="54"/>
        <v>55020</v>
      </c>
      <c r="G181" s="234">
        <v>52354</v>
      </c>
      <c r="H181" s="234">
        <f>G181*D181</f>
        <v>157062</v>
      </c>
      <c r="I181" s="234">
        <f t="shared" si="55"/>
        <v>212082</v>
      </c>
      <c r="J181" s="283"/>
      <c r="K181" s="237">
        <v>18340</v>
      </c>
      <c r="L181" s="237">
        <f t="shared" si="56"/>
        <v>0</v>
      </c>
      <c r="M181" s="237">
        <v>52354</v>
      </c>
      <c r="N181" s="237">
        <f>M181*J181</f>
        <v>0</v>
      </c>
      <c r="O181" s="237">
        <f t="shared" si="57"/>
        <v>0</v>
      </c>
      <c r="P181" s="226">
        <f t="shared" si="44"/>
        <v>3</v>
      </c>
      <c r="Q181" s="241">
        <v>18340</v>
      </c>
      <c r="R181" s="241">
        <f t="shared" si="58"/>
        <v>55020</v>
      </c>
      <c r="S181" s="241">
        <v>52354</v>
      </c>
      <c r="T181" s="241">
        <f>S181*P181</f>
        <v>157062</v>
      </c>
      <c r="U181" s="239">
        <f t="shared" si="59"/>
        <v>212082</v>
      </c>
    </row>
    <row r="182" spans="1:21" ht="17.45" hidden="1" customHeight="1" x14ac:dyDescent="0.25">
      <c r="A182" s="240"/>
      <c r="B182" s="228" t="s">
        <v>304</v>
      </c>
      <c r="C182" s="240" t="s">
        <v>213</v>
      </c>
      <c r="D182" s="282">
        <v>74</v>
      </c>
      <c r="E182" s="234">
        <v>558</v>
      </c>
      <c r="F182" s="234">
        <f t="shared" si="54"/>
        <v>41292</v>
      </c>
      <c r="G182" s="234">
        <v>816</v>
      </c>
      <c r="H182" s="234">
        <f>G182*D182</f>
        <v>60384</v>
      </c>
      <c r="I182" s="234">
        <f t="shared" si="55"/>
        <v>101676</v>
      </c>
      <c r="J182" s="283"/>
      <c r="K182" s="237">
        <v>558</v>
      </c>
      <c r="L182" s="237">
        <f t="shared" si="56"/>
        <v>0</v>
      </c>
      <c r="M182" s="237">
        <v>816</v>
      </c>
      <c r="N182" s="237">
        <f>M182*J182</f>
        <v>0</v>
      </c>
      <c r="O182" s="237">
        <f t="shared" si="57"/>
        <v>0</v>
      </c>
      <c r="P182" s="226">
        <f t="shared" si="44"/>
        <v>74</v>
      </c>
      <c r="Q182" s="241">
        <v>558</v>
      </c>
      <c r="R182" s="241">
        <f t="shared" si="58"/>
        <v>41292</v>
      </c>
      <c r="S182" s="241">
        <v>816</v>
      </c>
      <c r="T182" s="241">
        <f>S182*P182</f>
        <v>60384</v>
      </c>
      <c r="U182" s="239">
        <f t="shared" si="59"/>
        <v>101676</v>
      </c>
    </row>
    <row r="183" spans="1:21" ht="17.45" hidden="1" customHeight="1" x14ac:dyDescent="0.25">
      <c r="A183" s="240"/>
      <c r="B183" s="228" t="s">
        <v>305</v>
      </c>
      <c r="C183" s="240" t="s">
        <v>213</v>
      </c>
      <c r="D183" s="282">
        <v>16</v>
      </c>
      <c r="E183" s="234">
        <v>655</v>
      </c>
      <c r="F183" s="234">
        <f t="shared" si="54"/>
        <v>10480</v>
      </c>
      <c r="G183" s="234">
        <v>152</v>
      </c>
      <c r="H183" s="234">
        <f>G183*D183</f>
        <v>2432</v>
      </c>
      <c r="I183" s="234">
        <f t="shared" si="55"/>
        <v>12912</v>
      </c>
      <c r="J183" s="283"/>
      <c r="K183" s="237">
        <v>655</v>
      </c>
      <c r="L183" s="237">
        <f t="shared" si="56"/>
        <v>0</v>
      </c>
      <c r="M183" s="237">
        <v>152</v>
      </c>
      <c r="N183" s="237">
        <f>M183*J183</f>
        <v>0</v>
      </c>
      <c r="O183" s="237">
        <f t="shared" si="57"/>
        <v>0</v>
      </c>
      <c r="P183" s="226">
        <f t="shared" si="44"/>
        <v>16</v>
      </c>
      <c r="Q183" s="241">
        <v>655</v>
      </c>
      <c r="R183" s="241">
        <f t="shared" si="58"/>
        <v>10480</v>
      </c>
      <c r="S183" s="241">
        <v>152</v>
      </c>
      <c r="T183" s="241">
        <f>S183*P183</f>
        <v>2432</v>
      </c>
      <c r="U183" s="239">
        <f t="shared" si="59"/>
        <v>12912</v>
      </c>
    </row>
    <row r="184" spans="1:21" ht="17.45" hidden="1" customHeight="1" x14ac:dyDescent="0.25">
      <c r="A184" s="240"/>
      <c r="B184" s="228" t="s">
        <v>306</v>
      </c>
      <c r="C184" s="240" t="s">
        <v>31</v>
      </c>
      <c r="D184" s="282">
        <v>3</v>
      </c>
      <c r="E184" s="234">
        <v>3275</v>
      </c>
      <c r="F184" s="234">
        <f t="shared" si="54"/>
        <v>9825</v>
      </c>
      <c r="G184" s="234">
        <v>10674</v>
      </c>
      <c r="H184" s="234">
        <f>G184*D184</f>
        <v>32022</v>
      </c>
      <c r="I184" s="234">
        <f t="shared" si="55"/>
        <v>41847</v>
      </c>
      <c r="J184" s="283"/>
      <c r="K184" s="237">
        <v>3275</v>
      </c>
      <c r="L184" s="237">
        <f t="shared" si="56"/>
        <v>0</v>
      </c>
      <c r="M184" s="237">
        <v>10674</v>
      </c>
      <c r="N184" s="237">
        <f>M184*J184</f>
        <v>0</v>
      </c>
      <c r="O184" s="237">
        <f t="shared" si="57"/>
        <v>0</v>
      </c>
      <c r="P184" s="226">
        <f t="shared" si="44"/>
        <v>3</v>
      </c>
      <c r="Q184" s="241">
        <v>3275</v>
      </c>
      <c r="R184" s="241">
        <f t="shared" si="58"/>
        <v>9825</v>
      </c>
      <c r="S184" s="241">
        <v>10674</v>
      </c>
      <c r="T184" s="241">
        <f>S184*P184</f>
        <v>32022</v>
      </c>
      <c r="U184" s="239">
        <f t="shared" si="59"/>
        <v>41847</v>
      </c>
    </row>
    <row r="185" spans="1:21" ht="17.45" hidden="1" customHeight="1" x14ac:dyDescent="0.25">
      <c r="A185" s="240"/>
      <c r="B185" s="228" t="s">
        <v>286</v>
      </c>
      <c r="C185" s="240" t="s">
        <v>224</v>
      </c>
      <c r="D185" s="282">
        <v>1</v>
      </c>
      <c r="E185" s="234">
        <v>691680</v>
      </c>
      <c r="F185" s="234">
        <f t="shared" si="54"/>
        <v>691680</v>
      </c>
      <c r="G185" s="234"/>
      <c r="H185" s="234"/>
      <c r="I185" s="234">
        <f t="shared" si="55"/>
        <v>691680</v>
      </c>
      <c r="J185" s="283"/>
      <c r="K185" s="237">
        <v>691680</v>
      </c>
      <c r="L185" s="237">
        <f t="shared" si="56"/>
        <v>0</v>
      </c>
      <c r="M185" s="237"/>
      <c r="N185" s="237"/>
      <c r="O185" s="237">
        <f t="shared" si="57"/>
        <v>0</v>
      </c>
      <c r="P185" s="226">
        <f t="shared" si="44"/>
        <v>1</v>
      </c>
      <c r="Q185" s="241">
        <v>691680</v>
      </c>
      <c r="R185" s="241">
        <f t="shared" si="58"/>
        <v>691680</v>
      </c>
      <c r="S185" s="241"/>
      <c r="T185" s="241"/>
      <c r="U185" s="239">
        <f t="shared" si="59"/>
        <v>691680</v>
      </c>
    </row>
    <row r="186" spans="1:21" ht="17.45" hidden="1" customHeight="1" x14ac:dyDescent="0.25">
      <c r="A186" s="206" t="s">
        <v>307</v>
      </c>
      <c r="B186" s="279" t="s">
        <v>308</v>
      </c>
      <c r="C186" s="207"/>
      <c r="D186" s="207"/>
      <c r="E186" s="208"/>
      <c r="F186" s="208">
        <f>SUM(F187:F244)</f>
        <v>3565143</v>
      </c>
      <c r="G186" s="208"/>
      <c r="H186" s="208">
        <f>SUM(H187:H244)</f>
        <v>3308815</v>
      </c>
      <c r="I186" s="208">
        <f>SUM(I187:I244)</f>
        <v>6873958</v>
      </c>
      <c r="J186" s="209"/>
      <c r="K186" s="210"/>
      <c r="L186" s="210">
        <f>SUM(L187:L244)</f>
        <v>0</v>
      </c>
      <c r="M186" s="210"/>
      <c r="N186" s="210">
        <f>SUM(N187:N244)</f>
        <v>0</v>
      </c>
      <c r="O186" s="210">
        <f>SUM(O187:O244)</f>
        <v>0</v>
      </c>
      <c r="P186" s="226">
        <f t="shared" si="44"/>
        <v>0</v>
      </c>
      <c r="Q186" s="212"/>
      <c r="R186" s="212">
        <f>SUM(R187:R244)</f>
        <v>3565143</v>
      </c>
      <c r="S186" s="212"/>
      <c r="T186" s="212">
        <f>SUM(T187:T244)</f>
        <v>3308815</v>
      </c>
      <c r="U186" s="212">
        <f>SUM(U187:U244)</f>
        <v>6873958</v>
      </c>
    </row>
    <row r="187" spans="1:21" ht="25.5" hidden="1" x14ac:dyDescent="0.25">
      <c r="A187" s="254"/>
      <c r="B187" s="279" t="s">
        <v>309</v>
      </c>
      <c r="C187" s="259" t="s">
        <v>224</v>
      </c>
      <c r="D187" s="207">
        <v>4</v>
      </c>
      <c r="E187" s="208">
        <v>5502</v>
      </c>
      <c r="F187" s="208">
        <f t="shared" ref="F187:F218" si="60">E187*D187</f>
        <v>22008</v>
      </c>
      <c r="G187" s="208">
        <v>42613</v>
      </c>
      <c r="H187" s="208">
        <f>G187*D187</f>
        <v>170452</v>
      </c>
      <c r="I187" s="208">
        <f t="shared" ref="I187:I218" si="61">F187+H187</f>
        <v>192460</v>
      </c>
      <c r="J187" s="209"/>
      <c r="K187" s="210">
        <v>5502</v>
      </c>
      <c r="L187" s="210">
        <f t="shared" ref="L187:L218" si="62">K187*J187</f>
        <v>0</v>
      </c>
      <c r="M187" s="210">
        <v>42613</v>
      </c>
      <c r="N187" s="210">
        <f>M187*J187</f>
        <v>0</v>
      </c>
      <c r="O187" s="210">
        <f t="shared" ref="O187:O218" si="63">L187+N187</f>
        <v>0</v>
      </c>
      <c r="P187" s="226">
        <f t="shared" si="44"/>
        <v>4</v>
      </c>
      <c r="Q187" s="212">
        <v>5502</v>
      </c>
      <c r="R187" s="212">
        <f t="shared" ref="R187:R218" si="64">Q187*P187</f>
        <v>22008</v>
      </c>
      <c r="S187" s="212">
        <v>42613</v>
      </c>
      <c r="T187" s="212">
        <f>S187*P187</f>
        <v>170452</v>
      </c>
      <c r="U187" s="212">
        <f t="shared" ref="U187:U218" si="65">R187+T187</f>
        <v>192460</v>
      </c>
    </row>
    <row r="188" spans="1:21" ht="25.5" hidden="1" x14ac:dyDescent="0.25">
      <c r="A188" s="254"/>
      <c r="B188" s="279" t="s">
        <v>309</v>
      </c>
      <c r="C188" s="259" t="s">
        <v>224</v>
      </c>
      <c r="D188" s="207">
        <v>1</v>
      </c>
      <c r="E188" s="208">
        <v>5502</v>
      </c>
      <c r="F188" s="208">
        <f t="shared" si="60"/>
        <v>5502</v>
      </c>
      <c r="G188" s="208"/>
      <c r="H188" s="208"/>
      <c r="I188" s="208">
        <f t="shared" si="61"/>
        <v>5502</v>
      </c>
      <c r="J188" s="209"/>
      <c r="K188" s="210">
        <v>5502</v>
      </c>
      <c r="L188" s="210">
        <f t="shared" si="62"/>
        <v>0</v>
      </c>
      <c r="M188" s="210"/>
      <c r="N188" s="210"/>
      <c r="O188" s="210">
        <f t="shared" si="63"/>
        <v>0</v>
      </c>
      <c r="P188" s="226">
        <f t="shared" si="44"/>
        <v>1</v>
      </c>
      <c r="Q188" s="212">
        <v>5502</v>
      </c>
      <c r="R188" s="212">
        <f t="shared" si="64"/>
        <v>5502</v>
      </c>
      <c r="S188" s="212"/>
      <c r="T188" s="212"/>
      <c r="U188" s="212">
        <f t="shared" si="65"/>
        <v>5502</v>
      </c>
    </row>
    <row r="189" spans="1:21" ht="25.5" hidden="1" x14ac:dyDescent="0.25">
      <c r="A189" s="254"/>
      <c r="B189" s="279" t="s">
        <v>310</v>
      </c>
      <c r="C189" s="259" t="s">
        <v>224</v>
      </c>
      <c r="D189" s="207">
        <v>1</v>
      </c>
      <c r="E189" s="208">
        <v>5502</v>
      </c>
      <c r="F189" s="208">
        <f t="shared" si="60"/>
        <v>5502</v>
      </c>
      <c r="G189" s="208"/>
      <c r="H189" s="208"/>
      <c r="I189" s="208">
        <f t="shared" si="61"/>
        <v>5502</v>
      </c>
      <c r="J189" s="209"/>
      <c r="K189" s="210">
        <v>5502</v>
      </c>
      <c r="L189" s="210">
        <f t="shared" si="62"/>
        <v>0</v>
      </c>
      <c r="M189" s="210"/>
      <c r="N189" s="210"/>
      <c r="O189" s="210">
        <f t="shared" si="63"/>
        <v>0</v>
      </c>
      <c r="P189" s="226">
        <f t="shared" si="44"/>
        <v>1</v>
      </c>
      <c r="Q189" s="212">
        <v>5502</v>
      </c>
      <c r="R189" s="212">
        <f t="shared" si="64"/>
        <v>5502</v>
      </c>
      <c r="S189" s="212"/>
      <c r="T189" s="212"/>
      <c r="U189" s="212">
        <f t="shared" si="65"/>
        <v>5502</v>
      </c>
    </row>
    <row r="190" spans="1:21" ht="15.75" hidden="1" x14ac:dyDescent="0.25">
      <c r="A190" s="254"/>
      <c r="B190" s="279" t="s">
        <v>311</v>
      </c>
      <c r="C190" s="207" t="s">
        <v>31</v>
      </c>
      <c r="D190" s="207">
        <v>2</v>
      </c>
      <c r="E190" s="208">
        <v>1310</v>
      </c>
      <c r="F190" s="208">
        <f t="shared" si="60"/>
        <v>2620</v>
      </c>
      <c r="G190" s="208">
        <v>5053</v>
      </c>
      <c r="H190" s="208">
        <f>G190*D190</f>
        <v>10106</v>
      </c>
      <c r="I190" s="208">
        <f t="shared" si="61"/>
        <v>12726</v>
      </c>
      <c r="J190" s="209"/>
      <c r="K190" s="210">
        <v>1310</v>
      </c>
      <c r="L190" s="210">
        <f t="shared" si="62"/>
        <v>0</v>
      </c>
      <c r="M190" s="210">
        <v>5053</v>
      </c>
      <c r="N190" s="210">
        <f>M190*J190</f>
        <v>0</v>
      </c>
      <c r="O190" s="210">
        <f t="shared" si="63"/>
        <v>0</v>
      </c>
      <c r="P190" s="226">
        <f t="shared" si="44"/>
        <v>2</v>
      </c>
      <c r="Q190" s="212">
        <v>1310</v>
      </c>
      <c r="R190" s="212">
        <f t="shared" si="64"/>
        <v>2620</v>
      </c>
      <c r="S190" s="212">
        <v>5053</v>
      </c>
      <c r="T190" s="212">
        <f>S190*P190</f>
        <v>10106</v>
      </c>
      <c r="U190" s="212">
        <f t="shared" si="65"/>
        <v>12726</v>
      </c>
    </row>
    <row r="191" spans="1:21" ht="15.75" hidden="1" x14ac:dyDescent="0.25">
      <c r="A191" s="254"/>
      <c r="B191" s="279" t="s">
        <v>312</v>
      </c>
      <c r="C191" s="207" t="s">
        <v>31</v>
      </c>
      <c r="D191" s="207">
        <v>1</v>
      </c>
      <c r="E191" s="208">
        <v>1310</v>
      </c>
      <c r="F191" s="208">
        <f t="shared" si="60"/>
        <v>1310</v>
      </c>
      <c r="G191" s="208">
        <v>11354</v>
      </c>
      <c r="H191" s="208">
        <f>G191*D191</f>
        <v>11354</v>
      </c>
      <c r="I191" s="208">
        <f t="shared" si="61"/>
        <v>12664</v>
      </c>
      <c r="J191" s="209"/>
      <c r="K191" s="210">
        <v>1310</v>
      </c>
      <c r="L191" s="210">
        <f t="shared" si="62"/>
        <v>0</v>
      </c>
      <c r="M191" s="210">
        <v>11354</v>
      </c>
      <c r="N191" s="210">
        <f>M191*J191</f>
        <v>0</v>
      </c>
      <c r="O191" s="210">
        <f t="shared" si="63"/>
        <v>0</v>
      </c>
      <c r="P191" s="226">
        <f t="shared" si="44"/>
        <v>1</v>
      </c>
      <c r="Q191" s="212">
        <v>1310</v>
      </c>
      <c r="R191" s="212">
        <f t="shared" si="64"/>
        <v>1310</v>
      </c>
      <c r="S191" s="212">
        <v>11354</v>
      </c>
      <c r="T191" s="212">
        <f>S191*P191</f>
        <v>11354</v>
      </c>
      <c r="U191" s="212">
        <f t="shared" si="65"/>
        <v>12664</v>
      </c>
    </row>
    <row r="192" spans="1:21" ht="15.75" hidden="1" x14ac:dyDescent="0.25">
      <c r="A192" s="254"/>
      <c r="B192" s="279" t="s">
        <v>313</v>
      </c>
      <c r="C192" s="259" t="s">
        <v>224</v>
      </c>
      <c r="D192" s="207">
        <v>8</v>
      </c>
      <c r="E192" s="208">
        <v>3930</v>
      </c>
      <c r="F192" s="208">
        <f t="shared" si="60"/>
        <v>31440</v>
      </c>
      <c r="G192" s="208">
        <v>4233</v>
      </c>
      <c r="H192" s="208">
        <f>G192*D192</f>
        <v>33864</v>
      </c>
      <c r="I192" s="208">
        <f t="shared" si="61"/>
        <v>65304</v>
      </c>
      <c r="J192" s="209"/>
      <c r="K192" s="210">
        <v>3930</v>
      </c>
      <c r="L192" s="210">
        <f t="shared" si="62"/>
        <v>0</v>
      </c>
      <c r="M192" s="210">
        <v>4233</v>
      </c>
      <c r="N192" s="210">
        <f>M192*J192</f>
        <v>0</v>
      </c>
      <c r="O192" s="210">
        <f t="shared" si="63"/>
        <v>0</v>
      </c>
      <c r="P192" s="226">
        <f t="shared" si="44"/>
        <v>8</v>
      </c>
      <c r="Q192" s="212">
        <v>3930</v>
      </c>
      <c r="R192" s="212">
        <f t="shared" si="64"/>
        <v>31440</v>
      </c>
      <c r="S192" s="212">
        <v>4233</v>
      </c>
      <c r="T192" s="212">
        <f>S192*P192</f>
        <v>33864</v>
      </c>
      <c r="U192" s="212">
        <f t="shared" si="65"/>
        <v>65304</v>
      </c>
    </row>
    <row r="193" spans="1:21" ht="15.75" hidden="1" x14ac:dyDescent="0.25">
      <c r="A193" s="254"/>
      <c r="B193" s="279" t="s">
        <v>313</v>
      </c>
      <c r="C193" s="259" t="s">
        <v>224</v>
      </c>
      <c r="D193" s="207">
        <v>1</v>
      </c>
      <c r="E193" s="208">
        <v>3930</v>
      </c>
      <c r="F193" s="208">
        <f t="shared" si="60"/>
        <v>3930</v>
      </c>
      <c r="G193" s="208"/>
      <c r="H193" s="208"/>
      <c r="I193" s="208">
        <f t="shared" si="61"/>
        <v>3930</v>
      </c>
      <c r="J193" s="209"/>
      <c r="K193" s="210">
        <v>3930</v>
      </c>
      <c r="L193" s="210">
        <f t="shared" si="62"/>
        <v>0</v>
      </c>
      <c r="M193" s="210"/>
      <c r="N193" s="210"/>
      <c r="O193" s="210">
        <f t="shared" si="63"/>
        <v>0</v>
      </c>
      <c r="P193" s="226">
        <f t="shared" si="44"/>
        <v>1</v>
      </c>
      <c r="Q193" s="212">
        <v>3930</v>
      </c>
      <c r="R193" s="212">
        <f t="shared" si="64"/>
        <v>3930</v>
      </c>
      <c r="S193" s="212"/>
      <c r="T193" s="212"/>
      <c r="U193" s="212">
        <f t="shared" si="65"/>
        <v>3930</v>
      </c>
    </row>
    <row r="194" spans="1:21" ht="15.75" hidden="1" x14ac:dyDescent="0.25">
      <c r="A194" s="254"/>
      <c r="B194" s="279" t="s">
        <v>314</v>
      </c>
      <c r="C194" s="207" t="s">
        <v>31</v>
      </c>
      <c r="D194" s="207">
        <v>192</v>
      </c>
      <c r="E194" s="208">
        <v>33</v>
      </c>
      <c r="F194" s="208">
        <f t="shared" si="60"/>
        <v>6336</v>
      </c>
      <c r="G194" s="208">
        <v>129</v>
      </c>
      <c r="H194" s="208">
        <f>G194*D194</f>
        <v>24768</v>
      </c>
      <c r="I194" s="208">
        <f t="shared" si="61"/>
        <v>31104</v>
      </c>
      <c r="J194" s="209"/>
      <c r="K194" s="210">
        <v>33</v>
      </c>
      <c r="L194" s="210">
        <f t="shared" si="62"/>
        <v>0</v>
      </c>
      <c r="M194" s="210">
        <v>129</v>
      </c>
      <c r="N194" s="210">
        <f>M194*J194</f>
        <v>0</v>
      </c>
      <c r="O194" s="210">
        <f t="shared" si="63"/>
        <v>0</v>
      </c>
      <c r="P194" s="226">
        <f t="shared" si="44"/>
        <v>192</v>
      </c>
      <c r="Q194" s="212">
        <v>33</v>
      </c>
      <c r="R194" s="212">
        <f t="shared" si="64"/>
        <v>6336</v>
      </c>
      <c r="S194" s="212">
        <v>129</v>
      </c>
      <c r="T194" s="212">
        <f>S194*P194</f>
        <v>24768</v>
      </c>
      <c r="U194" s="212">
        <f t="shared" si="65"/>
        <v>31104</v>
      </c>
    </row>
    <row r="195" spans="1:21" ht="15.75" hidden="1" x14ac:dyDescent="0.25">
      <c r="A195" s="254"/>
      <c r="B195" s="279" t="s">
        <v>315</v>
      </c>
      <c r="C195" s="207" t="s">
        <v>31</v>
      </c>
      <c r="D195" s="207">
        <v>96</v>
      </c>
      <c r="E195" s="208">
        <v>33</v>
      </c>
      <c r="F195" s="208">
        <f t="shared" si="60"/>
        <v>3168</v>
      </c>
      <c r="G195" s="208">
        <v>94</v>
      </c>
      <c r="H195" s="208">
        <f>G195*D195</f>
        <v>9024</v>
      </c>
      <c r="I195" s="208">
        <f t="shared" si="61"/>
        <v>12192</v>
      </c>
      <c r="J195" s="209"/>
      <c r="K195" s="210">
        <v>33</v>
      </c>
      <c r="L195" s="210">
        <f t="shared" si="62"/>
        <v>0</v>
      </c>
      <c r="M195" s="210">
        <v>94</v>
      </c>
      <c r="N195" s="210">
        <f>M195*J195</f>
        <v>0</v>
      </c>
      <c r="O195" s="210">
        <f t="shared" si="63"/>
        <v>0</v>
      </c>
      <c r="P195" s="226">
        <f t="shared" si="44"/>
        <v>96</v>
      </c>
      <c r="Q195" s="212">
        <v>33</v>
      </c>
      <c r="R195" s="212">
        <f t="shared" si="64"/>
        <v>3168</v>
      </c>
      <c r="S195" s="212">
        <v>94</v>
      </c>
      <c r="T195" s="212">
        <f>S195*P195</f>
        <v>9024</v>
      </c>
      <c r="U195" s="212">
        <f t="shared" si="65"/>
        <v>12192</v>
      </c>
    </row>
    <row r="196" spans="1:21" ht="15.75" hidden="1" x14ac:dyDescent="0.25">
      <c r="A196" s="254"/>
      <c r="B196" s="279" t="s">
        <v>316</v>
      </c>
      <c r="C196" s="207" t="s">
        <v>31</v>
      </c>
      <c r="D196" s="207">
        <v>4</v>
      </c>
      <c r="E196" s="208">
        <v>4716</v>
      </c>
      <c r="F196" s="208">
        <f t="shared" si="60"/>
        <v>18864</v>
      </c>
      <c r="G196" s="208">
        <v>7410</v>
      </c>
      <c r="H196" s="208">
        <f>G196*D196</f>
        <v>29640</v>
      </c>
      <c r="I196" s="208">
        <f t="shared" si="61"/>
        <v>48504</v>
      </c>
      <c r="J196" s="209"/>
      <c r="K196" s="210">
        <v>4716</v>
      </c>
      <c r="L196" s="210">
        <f t="shared" si="62"/>
        <v>0</v>
      </c>
      <c r="M196" s="210">
        <v>7410</v>
      </c>
      <c r="N196" s="210">
        <f>M196*J196</f>
        <v>0</v>
      </c>
      <c r="O196" s="210">
        <f t="shared" si="63"/>
        <v>0</v>
      </c>
      <c r="P196" s="226">
        <f t="shared" si="44"/>
        <v>4</v>
      </c>
      <c r="Q196" s="212">
        <v>4716</v>
      </c>
      <c r="R196" s="212">
        <f t="shared" si="64"/>
        <v>18864</v>
      </c>
      <c r="S196" s="212">
        <v>7410</v>
      </c>
      <c r="T196" s="212">
        <f>S196*P196</f>
        <v>29640</v>
      </c>
      <c r="U196" s="212">
        <f t="shared" si="65"/>
        <v>48504</v>
      </c>
    </row>
    <row r="197" spans="1:21" ht="15.75" hidden="1" x14ac:dyDescent="0.25">
      <c r="A197" s="254"/>
      <c r="B197" s="279" t="s">
        <v>316</v>
      </c>
      <c r="C197" s="207" t="s">
        <v>31</v>
      </c>
      <c r="D197" s="207">
        <v>10</v>
      </c>
      <c r="E197" s="208">
        <v>4716</v>
      </c>
      <c r="F197" s="208">
        <f t="shared" si="60"/>
        <v>47160</v>
      </c>
      <c r="G197" s="208"/>
      <c r="H197" s="208"/>
      <c r="I197" s="208">
        <f t="shared" si="61"/>
        <v>47160</v>
      </c>
      <c r="J197" s="209"/>
      <c r="K197" s="210">
        <v>4716</v>
      </c>
      <c r="L197" s="210">
        <f t="shared" si="62"/>
        <v>0</v>
      </c>
      <c r="M197" s="210"/>
      <c r="N197" s="210"/>
      <c r="O197" s="210">
        <f t="shared" si="63"/>
        <v>0</v>
      </c>
      <c r="P197" s="226">
        <f t="shared" si="44"/>
        <v>10</v>
      </c>
      <c r="Q197" s="212">
        <v>4716</v>
      </c>
      <c r="R197" s="212">
        <f t="shared" si="64"/>
        <v>47160</v>
      </c>
      <c r="S197" s="212"/>
      <c r="T197" s="212"/>
      <c r="U197" s="212">
        <f t="shared" si="65"/>
        <v>47160</v>
      </c>
    </row>
    <row r="198" spans="1:21" ht="25.5" hidden="1" x14ac:dyDescent="0.25">
      <c r="A198" s="254"/>
      <c r="B198" s="279" t="s">
        <v>317</v>
      </c>
      <c r="C198" s="207" t="s">
        <v>31</v>
      </c>
      <c r="D198" s="207">
        <v>4</v>
      </c>
      <c r="E198" s="208">
        <v>3275</v>
      </c>
      <c r="F198" s="208">
        <f t="shared" si="60"/>
        <v>13100</v>
      </c>
      <c r="G198" s="208"/>
      <c r="H198" s="208"/>
      <c r="I198" s="208">
        <f t="shared" si="61"/>
        <v>13100</v>
      </c>
      <c r="J198" s="209"/>
      <c r="K198" s="210">
        <v>3275</v>
      </c>
      <c r="L198" s="210">
        <f t="shared" si="62"/>
        <v>0</v>
      </c>
      <c r="M198" s="210"/>
      <c r="N198" s="210"/>
      <c r="O198" s="210">
        <f t="shared" si="63"/>
        <v>0</v>
      </c>
      <c r="P198" s="226">
        <f t="shared" si="44"/>
        <v>4</v>
      </c>
      <c r="Q198" s="212">
        <v>3275</v>
      </c>
      <c r="R198" s="212">
        <f t="shared" si="64"/>
        <v>13100</v>
      </c>
      <c r="S198" s="212"/>
      <c r="T198" s="212"/>
      <c r="U198" s="212">
        <f t="shared" si="65"/>
        <v>13100</v>
      </c>
    </row>
    <row r="199" spans="1:21" ht="15.75" hidden="1" x14ac:dyDescent="0.25">
      <c r="A199" s="254"/>
      <c r="B199" s="279" t="s">
        <v>318</v>
      </c>
      <c r="C199" s="207" t="s">
        <v>31</v>
      </c>
      <c r="D199" s="207">
        <v>1</v>
      </c>
      <c r="E199" s="208">
        <v>3930</v>
      </c>
      <c r="F199" s="208">
        <f t="shared" si="60"/>
        <v>3930</v>
      </c>
      <c r="G199" s="208"/>
      <c r="H199" s="208"/>
      <c r="I199" s="208">
        <f t="shared" si="61"/>
        <v>3930</v>
      </c>
      <c r="J199" s="209"/>
      <c r="K199" s="210">
        <v>3930</v>
      </c>
      <c r="L199" s="210">
        <f t="shared" si="62"/>
        <v>0</v>
      </c>
      <c r="M199" s="210"/>
      <c r="N199" s="210"/>
      <c r="O199" s="210">
        <f t="shared" si="63"/>
        <v>0</v>
      </c>
      <c r="P199" s="226">
        <f t="shared" si="44"/>
        <v>1</v>
      </c>
      <c r="Q199" s="212">
        <v>3930</v>
      </c>
      <c r="R199" s="212">
        <f t="shared" si="64"/>
        <v>3930</v>
      </c>
      <c r="S199" s="212"/>
      <c r="T199" s="212"/>
      <c r="U199" s="212">
        <f t="shared" si="65"/>
        <v>3930</v>
      </c>
    </row>
    <row r="200" spans="1:21" ht="15.75" hidden="1" x14ac:dyDescent="0.25">
      <c r="A200" s="254"/>
      <c r="B200" s="279" t="s">
        <v>319</v>
      </c>
      <c r="C200" s="207" t="s">
        <v>31</v>
      </c>
      <c r="D200" s="207">
        <v>5</v>
      </c>
      <c r="E200" s="208">
        <v>3930</v>
      </c>
      <c r="F200" s="208">
        <f t="shared" si="60"/>
        <v>19650</v>
      </c>
      <c r="G200" s="208">
        <v>38230</v>
      </c>
      <c r="H200" s="208">
        <f>G200*D200</f>
        <v>191150</v>
      </c>
      <c r="I200" s="208">
        <f t="shared" si="61"/>
        <v>210800</v>
      </c>
      <c r="J200" s="209"/>
      <c r="K200" s="210">
        <v>3930</v>
      </c>
      <c r="L200" s="210">
        <f t="shared" si="62"/>
        <v>0</v>
      </c>
      <c r="M200" s="210">
        <v>38230</v>
      </c>
      <c r="N200" s="210">
        <f>M200*J200</f>
        <v>0</v>
      </c>
      <c r="O200" s="210">
        <f t="shared" si="63"/>
        <v>0</v>
      </c>
      <c r="P200" s="226">
        <f t="shared" si="44"/>
        <v>5</v>
      </c>
      <c r="Q200" s="212">
        <v>3930</v>
      </c>
      <c r="R200" s="212">
        <f t="shared" si="64"/>
        <v>19650</v>
      </c>
      <c r="S200" s="212">
        <v>38230</v>
      </c>
      <c r="T200" s="212">
        <f>S200*P200</f>
        <v>191150</v>
      </c>
      <c r="U200" s="212">
        <f t="shared" si="65"/>
        <v>210800</v>
      </c>
    </row>
    <row r="201" spans="1:21" ht="15.75" hidden="1" x14ac:dyDescent="0.25">
      <c r="A201" s="254"/>
      <c r="B201" s="279" t="s">
        <v>320</v>
      </c>
      <c r="C201" s="207" t="s">
        <v>31</v>
      </c>
      <c r="D201" s="207">
        <v>2</v>
      </c>
      <c r="E201" s="208">
        <v>1965</v>
      </c>
      <c r="F201" s="208">
        <f t="shared" si="60"/>
        <v>3930</v>
      </c>
      <c r="G201" s="208"/>
      <c r="H201" s="208"/>
      <c r="I201" s="208">
        <f t="shared" si="61"/>
        <v>3930</v>
      </c>
      <c r="J201" s="209"/>
      <c r="K201" s="210">
        <v>1965</v>
      </c>
      <c r="L201" s="210">
        <f t="shared" si="62"/>
        <v>0</v>
      </c>
      <c r="M201" s="210"/>
      <c r="N201" s="210"/>
      <c r="O201" s="210">
        <f t="shared" si="63"/>
        <v>0</v>
      </c>
      <c r="P201" s="226">
        <f t="shared" si="44"/>
        <v>2</v>
      </c>
      <c r="Q201" s="212">
        <v>1965</v>
      </c>
      <c r="R201" s="212">
        <f t="shared" si="64"/>
        <v>3930</v>
      </c>
      <c r="S201" s="212"/>
      <c r="T201" s="212"/>
      <c r="U201" s="212">
        <f t="shared" si="65"/>
        <v>3930</v>
      </c>
    </row>
    <row r="202" spans="1:21" ht="15.75" hidden="1" x14ac:dyDescent="0.25">
      <c r="A202" s="254"/>
      <c r="B202" s="279" t="s">
        <v>321</v>
      </c>
      <c r="C202" s="207" t="s">
        <v>31</v>
      </c>
      <c r="D202" s="207">
        <v>11</v>
      </c>
      <c r="E202" s="208">
        <v>1965</v>
      </c>
      <c r="F202" s="208">
        <f t="shared" si="60"/>
        <v>21615</v>
      </c>
      <c r="G202" s="208">
        <v>902</v>
      </c>
      <c r="H202" s="208">
        <f>G202*D202</f>
        <v>9922</v>
      </c>
      <c r="I202" s="208">
        <f t="shared" si="61"/>
        <v>31537</v>
      </c>
      <c r="J202" s="209"/>
      <c r="K202" s="210">
        <v>1965</v>
      </c>
      <c r="L202" s="210">
        <f t="shared" si="62"/>
        <v>0</v>
      </c>
      <c r="M202" s="210">
        <v>902</v>
      </c>
      <c r="N202" s="210">
        <f>M202*J202</f>
        <v>0</v>
      </c>
      <c r="O202" s="210">
        <f t="shared" si="63"/>
        <v>0</v>
      </c>
      <c r="P202" s="226">
        <f t="shared" si="44"/>
        <v>11</v>
      </c>
      <c r="Q202" s="212">
        <v>1965</v>
      </c>
      <c r="R202" s="212">
        <f t="shared" si="64"/>
        <v>21615</v>
      </c>
      <c r="S202" s="212">
        <v>902</v>
      </c>
      <c r="T202" s="212">
        <f>S202*P202</f>
        <v>9922</v>
      </c>
      <c r="U202" s="212">
        <f t="shared" si="65"/>
        <v>31537</v>
      </c>
    </row>
    <row r="203" spans="1:21" ht="15.75" hidden="1" x14ac:dyDescent="0.25">
      <c r="A203" s="254"/>
      <c r="B203" s="279" t="s">
        <v>321</v>
      </c>
      <c r="C203" s="207" t="s">
        <v>31</v>
      </c>
      <c r="D203" s="207">
        <v>16</v>
      </c>
      <c r="E203" s="208">
        <v>1965</v>
      </c>
      <c r="F203" s="208">
        <f t="shared" si="60"/>
        <v>31440</v>
      </c>
      <c r="G203" s="208"/>
      <c r="H203" s="208"/>
      <c r="I203" s="208">
        <f t="shared" si="61"/>
        <v>31440</v>
      </c>
      <c r="J203" s="209"/>
      <c r="K203" s="210">
        <v>1965</v>
      </c>
      <c r="L203" s="210">
        <f t="shared" si="62"/>
        <v>0</v>
      </c>
      <c r="M203" s="210"/>
      <c r="N203" s="210"/>
      <c r="O203" s="210">
        <f t="shared" si="63"/>
        <v>0</v>
      </c>
      <c r="P203" s="226">
        <f t="shared" si="44"/>
        <v>16</v>
      </c>
      <c r="Q203" s="212">
        <v>1965</v>
      </c>
      <c r="R203" s="212">
        <f t="shared" si="64"/>
        <v>31440</v>
      </c>
      <c r="S203" s="212"/>
      <c r="T203" s="212"/>
      <c r="U203" s="212">
        <f t="shared" si="65"/>
        <v>31440</v>
      </c>
    </row>
    <row r="204" spans="1:21" ht="15.75" hidden="1" x14ac:dyDescent="0.25">
      <c r="A204" s="254"/>
      <c r="B204" s="279" t="s">
        <v>322</v>
      </c>
      <c r="C204" s="207" t="s">
        <v>31</v>
      </c>
      <c r="D204" s="207">
        <v>4</v>
      </c>
      <c r="E204" s="208">
        <v>3275</v>
      </c>
      <c r="F204" s="208">
        <f t="shared" si="60"/>
        <v>13100</v>
      </c>
      <c r="G204" s="208">
        <v>3539</v>
      </c>
      <c r="H204" s="208">
        <f>G204*D204</f>
        <v>14156</v>
      </c>
      <c r="I204" s="208">
        <f t="shared" si="61"/>
        <v>27256</v>
      </c>
      <c r="J204" s="209"/>
      <c r="K204" s="210">
        <v>3275</v>
      </c>
      <c r="L204" s="210">
        <f t="shared" si="62"/>
        <v>0</v>
      </c>
      <c r="M204" s="210">
        <v>3539</v>
      </c>
      <c r="N204" s="210">
        <f>M204*J204</f>
        <v>0</v>
      </c>
      <c r="O204" s="210">
        <f t="shared" si="63"/>
        <v>0</v>
      </c>
      <c r="P204" s="226">
        <f t="shared" si="44"/>
        <v>4</v>
      </c>
      <c r="Q204" s="212">
        <v>3275</v>
      </c>
      <c r="R204" s="212">
        <f t="shared" si="64"/>
        <v>13100</v>
      </c>
      <c r="S204" s="212">
        <v>3539</v>
      </c>
      <c r="T204" s="212">
        <f>S204*P204</f>
        <v>14156</v>
      </c>
      <c r="U204" s="212">
        <f t="shared" si="65"/>
        <v>27256</v>
      </c>
    </row>
    <row r="205" spans="1:21" ht="15.75" hidden="1" x14ac:dyDescent="0.25">
      <c r="A205" s="254"/>
      <c r="B205" s="279" t="s">
        <v>322</v>
      </c>
      <c r="C205" s="207" t="s">
        <v>31</v>
      </c>
      <c r="D205" s="207">
        <v>2</v>
      </c>
      <c r="E205" s="208">
        <v>3275</v>
      </c>
      <c r="F205" s="208">
        <f t="shared" si="60"/>
        <v>6550</v>
      </c>
      <c r="G205" s="208"/>
      <c r="H205" s="208"/>
      <c r="I205" s="208">
        <f t="shared" si="61"/>
        <v>6550</v>
      </c>
      <c r="J205" s="209"/>
      <c r="K205" s="210">
        <v>3275</v>
      </c>
      <c r="L205" s="210">
        <f t="shared" si="62"/>
        <v>0</v>
      </c>
      <c r="M205" s="210"/>
      <c r="N205" s="210"/>
      <c r="O205" s="210">
        <f t="shared" si="63"/>
        <v>0</v>
      </c>
      <c r="P205" s="226">
        <f t="shared" si="44"/>
        <v>2</v>
      </c>
      <c r="Q205" s="212">
        <v>3275</v>
      </c>
      <c r="R205" s="212">
        <f t="shared" si="64"/>
        <v>6550</v>
      </c>
      <c r="S205" s="212"/>
      <c r="T205" s="212"/>
      <c r="U205" s="212">
        <f t="shared" si="65"/>
        <v>6550</v>
      </c>
    </row>
    <row r="206" spans="1:21" ht="15.75" hidden="1" x14ac:dyDescent="0.25">
      <c r="A206" s="254"/>
      <c r="B206" s="279" t="s">
        <v>323</v>
      </c>
      <c r="C206" s="207" t="s">
        <v>31</v>
      </c>
      <c r="D206" s="207">
        <v>5</v>
      </c>
      <c r="E206" s="208">
        <v>393</v>
      </c>
      <c r="F206" s="208">
        <f t="shared" si="60"/>
        <v>1965</v>
      </c>
      <c r="G206" s="208">
        <v>2462</v>
      </c>
      <c r="H206" s="208">
        <f t="shared" ref="H206:H212" si="66">G206*D206</f>
        <v>12310</v>
      </c>
      <c r="I206" s="208">
        <f t="shared" si="61"/>
        <v>14275</v>
      </c>
      <c r="J206" s="209"/>
      <c r="K206" s="210">
        <v>393</v>
      </c>
      <c r="L206" s="210">
        <f t="shared" si="62"/>
        <v>0</v>
      </c>
      <c r="M206" s="210">
        <v>2462</v>
      </c>
      <c r="N206" s="210">
        <f t="shared" ref="N206:N212" si="67">M206*J206</f>
        <v>0</v>
      </c>
      <c r="O206" s="210">
        <f t="shared" si="63"/>
        <v>0</v>
      </c>
      <c r="P206" s="226">
        <f t="shared" si="44"/>
        <v>5</v>
      </c>
      <c r="Q206" s="212">
        <v>393</v>
      </c>
      <c r="R206" s="212">
        <f t="shared" si="64"/>
        <v>1965</v>
      </c>
      <c r="S206" s="212">
        <v>2462</v>
      </c>
      <c r="T206" s="212">
        <f t="shared" ref="T206:T212" si="68">S206*P206</f>
        <v>12310</v>
      </c>
      <c r="U206" s="212">
        <f t="shared" si="65"/>
        <v>14275</v>
      </c>
    </row>
    <row r="207" spans="1:21" ht="15.75" hidden="1" x14ac:dyDescent="0.25">
      <c r="A207" s="254"/>
      <c r="B207" s="279" t="s">
        <v>324</v>
      </c>
      <c r="C207" s="207" t="s">
        <v>31</v>
      </c>
      <c r="D207" s="207">
        <v>1</v>
      </c>
      <c r="E207" s="208">
        <v>393</v>
      </c>
      <c r="F207" s="208">
        <f t="shared" si="60"/>
        <v>393</v>
      </c>
      <c r="G207" s="208">
        <v>2434</v>
      </c>
      <c r="H207" s="208">
        <f t="shared" si="66"/>
        <v>2434</v>
      </c>
      <c r="I207" s="208">
        <f t="shared" si="61"/>
        <v>2827</v>
      </c>
      <c r="J207" s="209"/>
      <c r="K207" s="210">
        <v>393</v>
      </c>
      <c r="L207" s="210">
        <f t="shared" si="62"/>
        <v>0</v>
      </c>
      <c r="M207" s="210">
        <v>2434</v>
      </c>
      <c r="N207" s="210">
        <f t="shared" si="67"/>
        <v>0</v>
      </c>
      <c r="O207" s="210">
        <f t="shared" si="63"/>
        <v>0</v>
      </c>
      <c r="P207" s="226">
        <f t="shared" si="44"/>
        <v>1</v>
      </c>
      <c r="Q207" s="212">
        <v>393</v>
      </c>
      <c r="R207" s="212">
        <f t="shared" si="64"/>
        <v>393</v>
      </c>
      <c r="S207" s="212">
        <v>2434</v>
      </c>
      <c r="T207" s="212">
        <f t="shared" si="68"/>
        <v>2434</v>
      </c>
      <c r="U207" s="212">
        <f t="shared" si="65"/>
        <v>2827</v>
      </c>
    </row>
    <row r="208" spans="1:21" ht="15.75" hidden="1" x14ac:dyDescent="0.25">
      <c r="A208" s="254"/>
      <c r="B208" s="279" t="s">
        <v>325</v>
      </c>
      <c r="C208" s="207" t="s">
        <v>31</v>
      </c>
      <c r="D208" s="207">
        <v>202</v>
      </c>
      <c r="E208" s="208">
        <v>623</v>
      </c>
      <c r="F208" s="208">
        <f t="shared" si="60"/>
        <v>125846</v>
      </c>
      <c r="G208" s="208">
        <v>281</v>
      </c>
      <c r="H208" s="208">
        <f t="shared" si="66"/>
        <v>56762</v>
      </c>
      <c r="I208" s="208">
        <f t="shared" si="61"/>
        <v>182608</v>
      </c>
      <c r="J208" s="209"/>
      <c r="K208" s="210">
        <v>623</v>
      </c>
      <c r="L208" s="210">
        <f t="shared" si="62"/>
        <v>0</v>
      </c>
      <c r="M208" s="210">
        <v>281</v>
      </c>
      <c r="N208" s="210">
        <f t="shared" si="67"/>
        <v>0</v>
      </c>
      <c r="O208" s="210">
        <f t="shared" si="63"/>
        <v>0</v>
      </c>
      <c r="P208" s="226">
        <f t="shared" si="44"/>
        <v>202</v>
      </c>
      <c r="Q208" s="212">
        <v>623</v>
      </c>
      <c r="R208" s="212">
        <f t="shared" si="64"/>
        <v>125846</v>
      </c>
      <c r="S208" s="212">
        <v>281</v>
      </c>
      <c r="T208" s="212">
        <f t="shared" si="68"/>
        <v>56762</v>
      </c>
      <c r="U208" s="212">
        <f t="shared" si="65"/>
        <v>182608</v>
      </c>
    </row>
    <row r="209" spans="1:21" ht="15.75" hidden="1" x14ac:dyDescent="0.25">
      <c r="A209" s="254"/>
      <c r="B209" s="279" t="s">
        <v>326</v>
      </c>
      <c r="C209" s="207" t="s">
        <v>31</v>
      </c>
      <c r="D209" s="207">
        <v>3</v>
      </c>
      <c r="E209" s="208">
        <v>393</v>
      </c>
      <c r="F209" s="208">
        <f t="shared" si="60"/>
        <v>1179</v>
      </c>
      <c r="G209" s="208">
        <v>7014</v>
      </c>
      <c r="H209" s="208">
        <f t="shared" si="66"/>
        <v>21042</v>
      </c>
      <c r="I209" s="208">
        <f t="shared" si="61"/>
        <v>22221</v>
      </c>
      <c r="J209" s="209"/>
      <c r="K209" s="210">
        <v>393</v>
      </c>
      <c r="L209" s="210">
        <f t="shared" si="62"/>
        <v>0</v>
      </c>
      <c r="M209" s="210">
        <v>7014</v>
      </c>
      <c r="N209" s="210">
        <f t="shared" si="67"/>
        <v>0</v>
      </c>
      <c r="O209" s="210">
        <f t="shared" si="63"/>
        <v>0</v>
      </c>
      <c r="P209" s="226">
        <f t="shared" si="44"/>
        <v>3</v>
      </c>
      <c r="Q209" s="212">
        <v>393</v>
      </c>
      <c r="R209" s="212">
        <f t="shared" si="64"/>
        <v>1179</v>
      </c>
      <c r="S209" s="212">
        <v>7014</v>
      </c>
      <c r="T209" s="212">
        <f t="shared" si="68"/>
        <v>21042</v>
      </c>
      <c r="U209" s="212">
        <f t="shared" si="65"/>
        <v>22221</v>
      </c>
    </row>
    <row r="210" spans="1:21" ht="15.75" hidden="1" x14ac:dyDescent="0.25">
      <c r="A210" s="254"/>
      <c r="B210" s="279" t="s">
        <v>327</v>
      </c>
      <c r="C210" s="207" t="s">
        <v>31</v>
      </c>
      <c r="D210" s="207">
        <v>5</v>
      </c>
      <c r="E210" s="208">
        <v>262</v>
      </c>
      <c r="F210" s="208">
        <f t="shared" si="60"/>
        <v>1310</v>
      </c>
      <c r="G210" s="208">
        <v>153</v>
      </c>
      <c r="H210" s="208">
        <f t="shared" si="66"/>
        <v>765</v>
      </c>
      <c r="I210" s="208">
        <f t="shared" si="61"/>
        <v>2075</v>
      </c>
      <c r="J210" s="209"/>
      <c r="K210" s="210">
        <v>262</v>
      </c>
      <c r="L210" s="210">
        <f t="shared" si="62"/>
        <v>0</v>
      </c>
      <c r="M210" s="210">
        <v>153</v>
      </c>
      <c r="N210" s="210">
        <f t="shared" si="67"/>
        <v>0</v>
      </c>
      <c r="O210" s="210">
        <f t="shared" si="63"/>
        <v>0</v>
      </c>
      <c r="P210" s="226">
        <f t="shared" si="44"/>
        <v>5</v>
      </c>
      <c r="Q210" s="212">
        <v>262</v>
      </c>
      <c r="R210" s="212">
        <f t="shared" si="64"/>
        <v>1310</v>
      </c>
      <c r="S210" s="212">
        <v>153</v>
      </c>
      <c r="T210" s="212">
        <f t="shared" si="68"/>
        <v>765</v>
      </c>
      <c r="U210" s="212">
        <f t="shared" si="65"/>
        <v>2075</v>
      </c>
    </row>
    <row r="211" spans="1:21" ht="15.75" hidden="1" x14ac:dyDescent="0.25">
      <c r="A211" s="254"/>
      <c r="B211" s="279" t="s">
        <v>328</v>
      </c>
      <c r="C211" s="207" t="s">
        <v>31</v>
      </c>
      <c r="D211" s="207">
        <v>5</v>
      </c>
      <c r="E211" s="208">
        <v>131</v>
      </c>
      <c r="F211" s="208">
        <f t="shared" si="60"/>
        <v>655</v>
      </c>
      <c r="G211" s="208">
        <v>273</v>
      </c>
      <c r="H211" s="208">
        <f t="shared" si="66"/>
        <v>1365</v>
      </c>
      <c r="I211" s="208">
        <f t="shared" si="61"/>
        <v>2020</v>
      </c>
      <c r="J211" s="209"/>
      <c r="K211" s="210">
        <v>131</v>
      </c>
      <c r="L211" s="210">
        <f t="shared" si="62"/>
        <v>0</v>
      </c>
      <c r="M211" s="210">
        <v>273</v>
      </c>
      <c r="N211" s="210">
        <f t="shared" si="67"/>
        <v>0</v>
      </c>
      <c r="O211" s="210">
        <f t="shared" si="63"/>
        <v>0</v>
      </c>
      <c r="P211" s="226">
        <f t="shared" si="44"/>
        <v>5</v>
      </c>
      <c r="Q211" s="212">
        <v>131</v>
      </c>
      <c r="R211" s="212">
        <f t="shared" si="64"/>
        <v>655</v>
      </c>
      <c r="S211" s="212">
        <v>273</v>
      </c>
      <c r="T211" s="212">
        <f t="shared" si="68"/>
        <v>1365</v>
      </c>
      <c r="U211" s="212">
        <f t="shared" si="65"/>
        <v>2020</v>
      </c>
    </row>
    <row r="212" spans="1:21" ht="15.75" hidden="1" x14ac:dyDescent="0.25">
      <c r="A212" s="254"/>
      <c r="B212" s="279" t="s">
        <v>329</v>
      </c>
      <c r="C212" s="207" t="s">
        <v>31</v>
      </c>
      <c r="D212" s="207">
        <v>6</v>
      </c>
      <c r="E212" s="208">
        <v>393</v>
      </c>
      <c r="F212" s="208">
        <f t="shared" si="60"/>
        <v>2358</v>
      </c>
      <c r="G212" s="208">
        <v>365</v>
      </c>
      <c r="H212" s="208">
        <f t="shared" si="66"/>
        <v>2190</v>
      </c>
      <c r="I212" s="208">
        <f t="shared" si="61"/>
        <v>4548</v>
      </c>
      <c r="J212" s="209"/>
      <c r="K212" s="210">
        <v>393</v>
      </c>
      <c r="L212" s="210">
        <f t="shared" si="62"/>
        <v>0</v>
      </c>
      <c r="M212" s="210">
        <v>365</v>
      </c>
      <c r="N212" s="210">
        <f t="shared" si="67"/>
        <v>0</v>
      </c>
      <c r="O212" s="210">
        <f t="shared" si="63"/>
        <v>0</v>
      </c>
      <c r="P212" s="226">
        <f t="shared" si="44"/>
        <v>6</v>
      </c>
      <c r="Q212" s="212">
        <v>393</v>
      </c>
      <c r="R212" s="212">
        <f t="shared" si="64"/>
        <v>2358</v>
      </c>
      <c r="S212" s="212">
        <v>365</v>
      </c>
      <c r="T212" s="212">
        <f t="shared" si="68"/>
        <v>2190</v>
      </c>
      <c r="U212" s="212">
        <f t="shared" si="65"/>
        <v>4548</v>
      </c>
    </row>
    <row r="213" spans="1:21" ht="15.75" hidden="1" x14ac:dyDescent="0.25">
      <c r="A213" s="254"/>
      <c r="B213" s="279" t="s">
        <v>330</v>
      </c>
      <c r="C213" s="207" t="s">
        <v>31</v>
      </c>
      <c r="D213" s="207">
        <v>5</v>
      </c>
      <c r="E213" s="208">
        <v>1572</v>
      </c>
      <c r="F213" s="208">
        <f t="shared" si="60"/>
        <v>7860</v>
      </c>
      <c r="G213" s="208"/>
      <c r="H213" s="208"/>
      <c r="I213" s="208">
        <f t="shared" si="61"/>
        <v>7860</v>
      </c>
      <c r="J213" s="209"/>
      <c r="K213" s="210">
        <v>1572</v>
      </c>
      <c r="L213" s="210">
        <f t="shared" si="62"/>
        <v>0</v>
      </c>
      <c r="M213" s="210"/>
      <c r="N213" s="210"/>
      <c r="O213" s="210">
        <f t="shared" si="63"/>
        <v>0</v>
      </c>
      <c r="P213" s="226">
        <f t="shared" si="44"/>
        <v>5</v>
      </c>
      <c r="Q213" s="212">
        <v>1572</v>
      </c>
      <c r="R213" s="212">
        <f t="shared" si="64"/>
        <v>7860</v>
      </c>
      <c r="S213" s="212"/>
      <c r="T213" s="212"/>
      <c r="U213" s="212">
        <f t="shared" si="65"/>
        <v>7860</v>
      </c>
    </row>
    <row r="214" spans="1:21" ht="15.75" hidden="1" x14ac:dyDescent="0.25">
      <c r="A214" s="254"/>
      <c r="B214" s="279" t="s">
        <v>331</v>
      </c>
      <c r="C214" s="207" t="s">
        <v>31</v>
      </c>
      <c r="D214" s="207">
        <v>8</v>
      </c>
      <c r="E214" s="208">
        <v>66</v>
      </c>
      <c r="F214" s="208">
        <f t="shared" si="60"/>
        <v>528</v>
      </c>
      <c r="G214" s="208">
        <v>558</v>
      </c>
      <c r="H214" s="208">
        <f t="shared" ref="H214:H244" si="69">G214*D214</f>
        <v>4464</v>
      </c>
      <c r="I214" s="208">
        <f t="shared" si="61"/>
        <v>4992</v>
      </c>
      <c r="J214" s="209"/>
      <c r="K214" s="210">
        <v>66</v>
      </c>
      <c r="L214" s="210">
        <f t="shared" si="62"/>
        <v>0</v>
      </c>
      <c r="M214" s="210">
        <v>558</v>
      </c>
      <c r="N214" s="210">
        <f t="shared" ref="N214:N244" si="70">M214*J214</f>
        <v>0</v>
      </c>
      <c r="O214" s="210">
        <f t="shared" si="63"/>
        <v>0</v>
      </c>
      <c r="P214" s="226">
        <f t="shared" si="44"/>
        <v>8</v>
      </c>
      <c r="Q214" s="212">
        <v>66</v>
      </c>
      <c r="R214" s="212">
        <f t="shared" si="64"/>
        <v>528</v>
      </c>
      <c r="S214" s="212">
        <v>558</v>
      </c>
      <c r="T214" s="212">
        <f t="shared" ref="T214:T244" si="71">S214*P214</f>
        <v>4464</v>
      </c>
      <c r="U214" s="212">
        <f t="shared" si="65"/>
        <v>4992</v>
      </c>
    </row>
    <row r="215" spans="1:21" ht="25.5" hidden="1" x14ac:dyDescent="0.25">
      <c r="A215" s="254"/>
      <c r="B215" s="279" t="s">
        <v>332</v>
      </c>
      <c r="C215" s="207" t="s">
        <v>31</v>
      </c>
      <c r="D215" s="207">
        <v>57</v>
      </c>
      <c r="E215" s="208">
        <v>66</v>
      </c>
      <c r="F215" s="208">
        <f t="shared" si="60"/>
        <v>3762</v>
      </c>
      <c r="G215" s="208">
        <v>371</v>
      </c>
      <c r="H215" s="208">
        <f t="shared" si="69"/>
        <v>21147</v>
      </c>
      <c r="I215" s="208">
        <f t="shared" si="61"/>
        <v>24909</v>
      </c>
      <c r="J215" s="209"/>
      <c r="K215" s="210">
        <v>66</v>
      </c>
      <c r="L215" s="210">
        <f t="shared" si="62"/>
        <v>0</v>
      </c>
      <c r="M215" s="210">
        <v>371</v>
      </c>
      <c r="N215" s="210">
        <f t="shared" si="70"/>
        <v>0</v>
      </c>
      <c r="O215" s="210">
        <f t="shared" si="63"/>
        <v>0</v>
      </c>
      <c r="P215" s="226">
        <f t="shared" si="44"/>
        <v>57</v>
      </c>
      <c r="Q215" s="212">
        <v>66</v>
      </c>
      <c r="R215" s="212">
        <f t="shared" si="64"/>
        <v>3762</v>
      </c>
      <c r="S215" s="212">
        <v>371</v>
      </c>
      <c r="T215" s="212">
        <f t="shared" si="71"/>
        <v>21147</v>
      </c>
      <c r="U215" s="212">
        <f t="shared" si="65"/>
        <v>24909</v>
      </c>
    </row>
    <row r="216" spans="1:21" ht="25.5" hidden="1" x14ac:dyDescent="0.25">
      <c r="A216" s="254"/>
      <c r="B216" s="279" t="s">
        <v>333</v>
      </c>
      <c r="C216" s="207" t="s">
        <v>31</v>
      </c>
      <c r="D216" s="207">
        <v>163</v>
      </c>
      <c r="E216" s="208">
        <v>66</v>
      </c>
      <c r="F216" s="208">
        <f t="shared" si="60"/>
        <v>10758</v>
      </c>
      <c r="G216" s="208">
        <v>767</v>
      </c>
      <c r="H216" s="208">
        <f t="shared" si="69"/>
        <v>125021</v>
      </c>
      <c r="I216" s="208">
        <f t="shared" si="61"/>
        <v>135779</v>
      </c>
      <c r="J216" s="209"/>
      <c r="K216" s="210">
        <v>66</v>
      </c>
      <c r="L216" s="210">
        <f t="shared" si="62"/>
        <v>0</v>
      </c>
      <c r="M216" s="210">
        <v>767</v>
      </c>
      <c r="N216" s="210">
        <f t="shared" si="70"/>
        <v>0</v>
      </c>
      <c r="O216" s="210">
        <f t="shared" si="63"/>
        <v>0</v>
      </c>
      <c r="P216" s="226">
        <f t="shared" si="44"/>
        <v>163</v>
      </c>
      <c r="Q216" s="212">
        <v>66</v>
      </c>
      <c r="R216" s="212">
        <f t="shared" si="64"/>
        <v>10758</v>
      </c>
      <c r="S216" s="212">
        <v>767</v>
      </c>
      <c r="T216" s="212">
        <f t="shared" si="71"/>
        <v>125021</v>
      </c>
      <c r="U216" s="212">
        <f t="shared" si="65"/>
        <v>135779</v>
      </c>
    </row>
    <row r="217" spans="1:21" ht="15.75" hidden="1" x14ac:dyDescent="0.25">
      <c r="A217" s="254"/>
      <c r="B217" s="279" t="s">
        <v>334</v>
      </c>
      <c r="C217" s="207" t="s">
        <v>31</v>
      </c>
      <c r="D217" s="207">
        <v>2</v>
      </c>
      <c r="E217" s="208">
        <v>66</v>
      </c>
      <c r="F217" s="208">
        <f t="shared" si="60"/>
        <v>132</v>
      </c>
      <c r="G217" s="208">
        <v>558</v>
      </c>
      <c r="H217" s="208">
        <f t="shared" si="69"/>
        <v>1116</v>
      </c>
      <c r="I217" s="208">
        <f t="shared" si="61"/>
        <v>1248</v>
      </c>
      <c r="J217" s="209"/>
      <c r="K217" s="210">
        <v>66</v>
      </c>
      <c r="L217" s="210">
        <f t="shared" si="62"/>
        <v>0</v>
      </c>
      <c r="M217" s="210">
        <v>558</v>
      </c>
      <c r="N217" s="210">
        <f t="shared" si="70"/>
        <v>0</v>
      </c>
      <c r="O217" s="210">
        <f t="shared" si="63"/>
        <v>0</v>
      </c>
      <c r="P217" s="226">
        <f t="shared" si="44"/>
        <v>2</v>
      </c>
      <c r="Q217" s="212">
        <v>66</v>
      </c>
      <c r="R217" s="212">
        <f t="shared" si="64"/>
        <v>132</v>
      </c>
      <c r="S217" s="212">
        <v>558</v>
      </c>
      <c r="T217" s="212">
        <f t="shared" si="71"/>
        <v>1116</v>
      </c>
      <c r="U217" s="212">
        <f t="shared" si="65"/>
        <v>1248</v>
      </c>
    </row>
    <row r="218" spans="1:21" ht="15.75" hidden="1" x14ac:dyDescent="0.25">
      <c r="A218" s="254"/>
      <c r="B218" s="279" t="s">
        <v>335</v>
      </c>
      <c r="C218" s="207" t="s">
        <v>32</v>
      </c>
      <c r="D218" s="207">
        <v>96</v>
      </c>
      <c r="E218" s="208">
        <v>393</v>
      </c>
      <c r="F218" s="208">
        <f t="shared" si="60"/>
        <v>37728</v>
      </c>
      <c r="G218" s="208">
        <v>601</v>
      </c>
      <c r="H218" s="208">
        <f t="shared" si="69"/>
        <v>57696</v>
      </c>
      <c r="I218" s="208">
        <f t="shared" si="61"/>
        <v>95424</v>
      </c>
      <c r="J218" s="209"/>
      <c r="K218" s="210">
        <v>393</v>
      </c>
      <c r="L218" s="210">
        <f t="shared" si="62"/>
        <v>0</v>
      </c>
      <c r="M218" s="210">
        <v>601</v>
      </c>
      <c r="N218" s="210">
        <f t="shared" si="70"/>
        <v>0</v>
      </c>
      <c r="O218" s="210">
        <f t="shared" si="63"/>
        <v>0</v>
      </c>
      <c r="P218" s="226">
        <f t="shared" si="44"/>
        <v>96</v>
      </c>
      <c r="Q218" s="212">
        <v>393</v>
      </c>
      <c r="R218" s="212">
        <f t="shared" si="64"/>
        <v>37728</v>
      </c>
      <c r="S218" s="212">
        <v>601</v>
      </c>
      <c r="T218" s="212">
        <f t="shared" si="71"/>
        <v>57696</v>
      </c>
      <c r="U218" s="212">
        <f t="shared" si="65"/>
        <v>95424</v>
      </c>
    </row>
    <row r="219" spans="1:21" ht="15.75" hidden="1" x14ac:dyDescent="0.25">
      <c r="A219" s="254"/>
      <c r="B219" s="279" t="s">
        <v>336</v>
      </c>
      <c r="C219" s="207" t="s">
        <v>32</v>
      </c>
      <c r="D219" s="259">
        <v>96</v>
      </c>
      <c r="E219" s="208">
        <v>262</v>
      </c>
      <c r="F219" s="208">
        <f t="shared" ref="F219:F244" si="72">E219*D219</f>
        <v>25152</v>
      </c>
      <c r="G219" s="208">
        <v>143</v>
      </c>
      <c r="H219" s="208">
        <f t="shared" si="69"/>
        <v>13728</v>
      </c>
      <c r="I219" s="208">
        <f t="shared" ref="I219:I244" si="73">F219+H219</f>
        <v>38880</v>
      </c>
      <c r="J219" s="265"/>
      <c r="K219" s="210">
        <v>262</v>
      </c>
      <c r="L219" s="210">
        <f t="shared" ref="L219:L244" si="74">K219*J219</f>
        <v>0</v>
      </c>
      <c r="M219" s="210">
        <v>143</v>
      </c>
      <c r="N219" s="210">
        <f t="shared" si="70"/>
        <v>0</v>
      </c>
      <c r="O219" s="210">
        <f t="shared" ref="O219:O244" si="75">L219+N219</f>
        <v>0</v>
      </c>
      <c r="P219" s="226">
        <f t="shared" si="44"/>
        <v>96</v>
      </c>
      <c r="Q219" s="212">
        <v>262</v>
      </c>
      <c r="R219" s="212">
        <f t="shared" ref="R219:R244" si="76">Q219*P219</f>
        <v>25152</v>
      </c>
      <c r="S219" s="212">
        <v>143</v>
      </c>
      <c r="T219" s="212">
        <f t="shared" si="71"/>
        <v>13728</v>
      </c>
      <c r="U219" s="212">
        <f t="shared" ref="U219:U244" si="77">R219+T219</f>
        <v>38880</v>
      </c>
    </row>
    <row r="220" spans="1:21" ht="15.75" hidden="1" x14ac:dyDescent="0.25">
      <c r="A220" s="254"/>
      <c r="B220" s="279" t="s">
        <v>337</v>
      </c>
      <c r="C220" s="207" t="s">
        <v>31</v>
      </c>
      <c r="D220" s="207">
        <v>12</v>
      </c>
      <c r="E220" s="208">
        <v>66</v>
      </c>
      <c r="F220" s="208">
        <f t="shared" si="72"/>
        <v>792</v>
      </c>
      <c r="G220" s="208">
        <v>806</v>
      </c>
      <c r="H220" s="208">
        <f t="shared" si="69"/>
        <v>9672</v>
      </c>
      <c r="I220" s="208">
        <f t="shared" si="73"/>
        <v>10464</v>
      </c>
      <c r="J220" s="209"/>
      <c r="K220" s="210">
        <v>66</v>
      </c>
      <c r="L220" s="210">
        <f t="shared" si="74"/>
        <v>0</v>
      </c>
      <c r="M220" s="210">
        <v>806</v>
      </c>
      <c r="N220" s="210">
        <f t="shared" si="70"/>
        <v>0</v>
      </c>
      <c r="O220" s="210">
        <f t="shared" si="75"/>
        <v>0</v>
      </c>
      <c r="P220" s="226">
        <f t="shared" si="44"/>
        <v>12</v>
      </c>
      <c r="Q220" s="212">
        <v>66</v>
      </c>
      <c r="R220" s="212">
        <f t="shared" si="76"/>
        <v>792</v>
      </c>
      <c r="S220" s="212">
        <v>806</v>
      </c>
      <c r="T220" s="212">
        <f t="shared" si="71"/>
        <v>9672</v>
      </c>
      <c r="U220" s="212">
        <f t="shared" si="77"/>
        <v>10464</v>
      </c>
    </row>
    <row r="221" spans="1:21" ht="16.5" hidden="1" customHeight="1" x14ac:dyDescent="0.25">
      <c r="A221" s="254"/>
      <c r="B221" s="279" t="s">
        <v>338</v>
      </c>
      <c r="C221" s="207" t="s">
        <v>31</v>
      </c>
      <c r="D221" s="207">
        <v>5</v>
      </c>
      <c r="E221" s="208">
        <v>66</v>
      </c>
      <c r="F221" s="208">
        <f t="shared" si="72"/>
        <v>330</v>
      </c>
      <c r="G221" s="208">
        <v>861</v>
      </c>
      <c r="H221" s="208">
        <f t="shared" si="69"/>
        <v>4305</v>
      </c>
      <c r="I221" s="208">
        <f t="shared" si="73"/>
        <v>4635</v>
      </c>
      <c r="J221" s="209"/>
      <c r="K221" s="210">
        <v>66</v>
      </c>
      <c r="L221" s="210">
        <f t="shared" si="74"/>
        <v>0</v>
      </c>
      <c r="M221" s="210">
        <v>861</v>
      </c>
      <c r="N221" s="210">
        <f t="shared" si="70"/>
        <v>0</v>
      </c>
      <c r="O221" s="210">
        <f t="shared" si="75"/>
        <v>0</v>
      </c>
      <c r="P221" s="226">
        <f t="shared" si="44"/>
        <v>5</v>
      </c>
      <c r="Q221" s="212">
        <v>66</v>
      </c>
      <c r="R221" s="212">
        <f t="shared" si="76"/>
        <v>330</v>
      </c>
      <c r="S221" s="212">
        <v>861</v>
      </c>
      <c r="T221" s="212">
        <f t="shared" si="71"/>
        <v>4305</v>
      </c>
      <c r="U221" s="212">
        <f t="shared" si="77"/>
        <v>4635</v>
      </c>
    </row>
    <row r="222" spans="1:21" ht="15.75" hidden="1" x14ac:dyDescent="0.25">
      <c r="A222" s="254"/>
      <c r="B222" s="279" t="s">
        <v>339</v>
      </c>
      <c r="C222" s="207" t="s">
        <v>31</v>
      </c>
      <c r="D222" s="207">
        <v>120</v>
      </c>
      <c r="E222" s="208">
        <v>131</v>
      </c>
      <c r="F222" s="208">
        <f t="shared" si="72"/>
        <v>15720</v>
      </c>
      <c r="G222" s="208">
        <v>140</v>
      </c>
      <c r="H222" s="208">
        <f t="shared" si="69"/>
        <v>16800</v>
      </c>
      <c r="I222" s="208">
        <f t="shared" si="73"/>
        <v>32520</v>
      </c>
      <c r="J222" s="209"/>
      <c r="K222" s="210">
        <v>131</v>
      </c>
      <c r="L222" s="210">
        <f t="shared" si="74"/>
        <v>0</v>
      </c>
      <c r="M222" s="210">
        <v>140</v>
      </c>
      <c r="N222" s="210">
        <f t="shared" si="70"/>
        <v>0</v>
      </c>
      <c r="O222" s="210">
        <f t="shared" si="75"/>
        <v>0</v>
      </c>
      <c r="P222" s="226">
        <f t="shared" si="44"/>
        <v>120</v>
      </c>
      <c r="Q222" s="212">
        <v>131</v>
      </c>
      <c r="R222" s="212">
        <f t="shared" si="76"/>
        <v>15720</v>
      </c>
      <c r="S222" s="212">
        <v>140</v>
      </c>
      <c r="T222" s="212">
        <f t="shared" si="71"/>
        <v>16800</v>
      </c>
      <c r="U222" s="212">
        <f t="shared" si="77"/>
        <v>32520</v>
      </c>
    </row>
    <row r="223" spans="1:21" ht="15.75" hidden="1" x14ac:dyDescent="0.25">
      <c r="A223" s="254"/>
      <c r="B223" s="279" t="s">
        <v>340</v>
      </c>
      <c r="C223" s="207" t="s">
        <v>31</v>
      </c>
      <c r="D223" s="207">
        <v>20</v>
      </c>
      <c r="E223" s="208">
        <v>33</v>
      </c>
      <c r="F223" s="208">
        <f t="shared" si="72"/>
        <v>660</v>
      </c>
      <c r="G223" s="208">
        <v>60</v>
      </c>
      <c r="H223" s="208">
        <f t="shared" si="69"/>
        <v>1200</v>
      </c>
      <c r="I223" s="208">
        <f t="shared" si="73"/>
        <v>1860</v>
      </c>
      <c r="J223" s="209"/>
      <c r="K223" s="210">
        <v>33</v>
      </c>
      <c r="L223" s="210">
        <f t="shared" si="74"/>
        <v>0</v>
      </c>
      <c r="M223" s="210">
        <v>60</v>
      </c>
      <c r="N223" s="210">
        <f t="shared" si="70"/>
        <v>0</v>
      </c>
      <c r="O223" s="210">
        <f t="shared" si="75"/>
        <v>0</v>
      </c>
      <c r="P223" s="226">
        <f t="shared" ref="P223:P286" si="78">D223-J223</f>
        <v>20</v>
      </c>
      <c r="Q223" s="212">
        <v>33</v>
      </c>
      <c r="R223" s="212">
        <f t="shared" si="76"/>
        <v>660</v>
      </c>
      <c r="S223" s="212">
        <v>60</v>
      </c>
      <c r="T223" s="212">
        <f t="shared" si="71"/>
        <v>1200</v>
      </c>
      <c r="U223" s="212">
        <f t="shared" si="77"/>
        <v>1860</v>
      </c>
    </row>
    <row r="224" spans="1:21" ht="15.75" hidden="1" x14ac:dyDescent="0.25">
      <c r="A224" s="254"/>
      <c r="B224" s="279" t="s">
        <v>341</v>
      </c>
      <c r="C224" s="207" t="s">
        <v>31</v>
      </c>
      <c r="D224" s="207">
        <v>20</v>
      </c>
      <c r="E224" s="208">
        <v>33</v>
      </c>
      <c r="F224" s="208">
        <f t="shared" si="72"/>
        <v>660</v>
      </c>
      <c r="G224" s="208">
        <v>122</v>
      </c>
      <c r="H224" s="208">
        <f t="shared" si="69"/>
        <v>2440</v>
      </c>
      <c r="I224" s="208">
        <f t="shared" si="73"/>
        <v>3100</v>
      </c>
      <c r="J224" s="209"/>
      <c r="K224" s="210">
        <v>33</v>
      </c>
      <c r="L224" s="210">
        <f t="shared" si="74"/>
        <v>0</v>
      </c>
      <c r="M224" s="210">
        <v>122</v>
      </c>
      <c r="N224" s="210">
        <f t="shared" si="70"/>
        <v>0</v>
      </c>
      <c r="O224" s="210">
        <f t="shared" si="75"/>
        <v>0</v>
      </c>
      <c r="P224" s="226">
        <f t="shared" si="78"/>
        <v>20</v>
      </c>
      <c r="Q224" s="212">
        <v>33</v>
      </c>
      <c r="R224" s="212">
        <f t="shared" si="76"/>
        <v>660</v>
      </c>
      <c r="S224" s="212">
        <v>122</v>
      </c>
      <c r="T224" s="212">
        <f t="shared" si="71"/>
        <v>2440</v>
      </c>
      <c r="U224" s="212">
        <f t="shared" si="77"/>
        <v>3100</v>
      </c>
    </row>
    <row r="225" spans="1:21" ht="15.75" hidden="1" x14ac:dyDescent="0.25">
      <c r="A225" s="254"/>
      <c r="B225" s="279" t="s">
        <v>342</v>
      </c>
      <c r="C225" s="207" t="s">
        <v>31</v>
      </c>
      <c r="D225" s="207">
        <v>4</v>
      </c>
      <c r="E225" s="208">
        <v>66</v>
      </c>
      <c r="F225" s="208">
        <f t="shared" si="72"/>
        <v>264</v>
      </c>
      <c r="G225" s="208">
        <v>441</v>
      </c>
      <c r="H225" s="208">
        <f t="shared" si="69"/>
        <v>1764</v>
      </c>
      <c r="I225" s="208">
        <f t="shared" si="73"/>
        <v>2028</v>
      </c>
      <c r="J225" s="209"/>
      <c r="K225" s="210">
        <v>66</v>
      </c>
      <c r="L225" s="210">
        <f t="shared" si="74"/>
        <v>0</v>
      </c>
      <c r="M225" s="210">
        <v>441</v>
      </c>
      <c r="N225" s="210">
        <f t="shared" si="70"/>
        <v>0</v>
      </c>
      <c r="O225" s="210">
        <f t="shared" si="75"/>
        <v>0</v>
      </c>
      <c r="P225" s="226">
        <f t="shared" si="78"/>
        <v>4</v>
      </c>
      <c r="Q225" s="212">
        <v>66</v>
      </c>
      <c r="R225" s="212">
        <f t="shared" si="76"/>
        <v>264</v>
      </c>
      <c r="S225" s="212">
        <v>441</v>
      </c>
      <c r="T225" s="212">
        <f t="shared" si="71"/>
        <v>1764</v>
      </c>
      <c r="U225" s="212">
        <f t="shared" si="77"/>
        <v>2028</v>
      </c>
    </row>
    <row r="226" spans="1:21" ht="15.75" hidden="1" x14ac:dyDescent="0.25">
      <c r="A226" s="254"/>
      <c r="B226" s="279" t="s">
        <v>343</v>
      </c>
      <c r="C226" s="207" t="s">
        <v>31</v>
      </c>
      <c r="D226" s="207">
        <v>8</v>
      </c>
      <c r="E226" s="208">
        <v>33</v>
      </c>
      <c r="F226" s="208">
        <f t="shared" si="72"/>
        <v>264</v>
      </c>
      <c r="G226" s="208">
        <v>205</v>
      </c>
      <c r="H226" s="208">
        <f t="shared" si="69"/>
        <v>1640</v>
      </c>
      <c r="I226" s="208">
        <f t="shared" si="73"/>
        <v>1904</v>
      </c>
      <c r="J226" s="209"/>
      <c r="K226" s="210">
        <v>33</v>
      </c>
      <c r="L226" s="210">
        <f t="shared" si="74"/>
        <v>0</v>
      </c>
      <c r="M226" s="210">
        <v>205</v>
      </c>
      <c r="N226" s="210">
        <f t="shared" si="70"/>
        <v>0</v>
      </c>
      <c r="O226" s="210">
        <f t="shared" si="75"/>
        <v>0</v>
      </c>
      <c r="P226" s="226">
        <f t="shared" si="78"/>
        <v>8</v>
      </c>
      <c r="Q226" s="212">
        <v>33</v>
      </c>
      <c r="R226" s="212">
        <f t="shared" si="76"/>
        <v>264</v>
      </c>
      <c r="S226" s="212">
        <v>205</v>
      </c>
      <c r="T226" s="212">
        <f t="shared" si="71"/>
        <v>1640</v>
      </c>
      <c r="U226" s="212">
        <f t="shared" si="77"/>
        <v>1904</v>
      </c>
    </row>
    <row r="227" spans="1:21" ht="15.75" hidden="1" x14ac:dyDescent="0.25">
      <c r="A227" s="254"/>
      <c r="B227" s="279" t="s">
        <v>344</v>
      </c>
      <c r="C227" s="207" t="s">
        <v>31</v>
      </c>
      <c r="D227" s="207">
        <v>100</v>
      </c>
      <c r="E227" s="208">
        <v>13</v>
      </c>
      <c r="F227" s="208">
        <f t="shared" si="72"/>
        <v>1300</v>
      </c>
      <c r="G227" s="208">
        <v>18</v>
      </c>
      <c r="H227" s="208">
        <f t="shared" si="69"/>
        <v>1800</v>
      </c>
      <c r="I227" s="208">
        <f t="shared" si="73"/>
        <v>3100</v>
      </c>
      <c r="J227" s="209"/>
      <c r="K227" s="210">
        <v>13</v>
      </c>
      <c r="L227" s="210">
        <f t="shared" si="74"/>
        <v>0</v>
      </c>
      <c r="M227" s="210">
        <v>18</v>
      </c>
      <c r="N227" s="210">
        <f t="shared" si="70"/>
        <v>0</v>
      </c>
      <c r="O227" s="210">
        <f t="shared" si="75"/>
        <v>0</v>
      </c>
      <c r="P227" s="226">
        <f t="shared" si="78"/>
        <v>100</v>
      </c>
      <c r="Q227" s="212">
        <v>13</v>
      </c>
      <c r="R227" s="212">
        <f t="shared" si="76"/>
        <v>1300</v>
      </c>
      <c r="S227" s="212">
        <v>18</v>
      </c>
      <c r="T227" s="212">
        <f t="shared" si="71"/>
        <v>1800</v>
      </c>
      <c r="U227" s="212">
        <f t="shared" si="77"/>
        <v>3100</v>
      </c>
    </row>
    <row r="228" spans="1:21" ht="15.75" hidden="1" x14ac:dyDescent="0.25">
      <c r="A228" s="254"/>
      <c r="B228" s="279" t="s">
        <v>345</v>
      </c>
      <c r="C228" s="207" t="s">
        <v>32</v>
      </c>
      <c r="D228" s="207">
        <v>324</v>
      </c>
      <c r="E228" s="208">
        <v>498</v>
      </c>
      <c r="F228" s="208">
        <f t="shared" si="72"/>
        <v>161352</v>
      </c>
      <c r="G228" s="208">
        <v>1095</v>
      </c>
      <c r="H228" s="208">
        <f t="shared" si="69"/>
        <v>354780</v>
      </c>
      <c r="I228" s="208">
        <f t="shared" si="73"/>
        <v>516132</v>
      </c>
      <c r="J228" s="209"/>
      <c r="K228" s="210">
        <v>498</v>
      </c>
      <c r="L228" s="210">
        <f t="shared" si="74"/>
        <v>0</v>
      </c>
      <c r="M228" s="210">
        <v>1095</v>
      </c>
      <c r="N228" s="210">
        <f t="shared" si="70"/>
        <v>0</v>
      </c>
      <c r="O228" s="210">
        <f t="shared" si="75"/>
        <v>0</v>
      </c>
      <c r="P228" s="226">
        <f t="shared" si="78"/>
        <v>324</v>
      </c>
      <c r="Q228" s="212">
        <v>498</v>
      </c>
      <c r="R228" s="212">
        <f t="shared" si="76"/>
        <v>161352</v>
      </c>
      <c r="S228" s="212">
        <v>1095</v>
      </c>
      <c r="T228" s="212">
        <f t="shared" si="71"/>
        <v>354780</v>
      </c>
      <c r="U228" s="212">
        <f t="shared" si="77"/>
        <v>516132</v>
      </c>
    </row>
    <row r="229" spans="1:21" ht="15.75" hidden="1" x14ac:dyDescent="0.25">
      <c r="A229" s="254"/>
      <c r="B229" s="279" t="s">
        <v>249</v>
      </c>
      <c r="C229" s="207" t="s">
        <v>32</v>
      </c>
      <c r="D229" s="207">
        <v>648</v>
      </c>
      <c r="E229" s="208">
        <v>498</v>
      </c>
      <c r="F229" s="208">
        <f t="shared" si="72"/>
        <v>322704</v>
      </c>
      <c r="G229" s="208">
        <v>588</v>
      </c>
      <c r="H229" s="208">
        <f t="shared" si="69"/>
        <v>381024</v>
      </c>
      <c r="I229" s="208">
        <f t="shared" si="73"/>
        <v>703728</v>
      </c>
      <c r="J229" s="209"/>
      <c r="K229" s="210">
        <v>498</v>
      </c>
      <c r="L229" s="210">
        <f t="shared" si="74"/>
        <v>0</v>
      </c>
      <c r="M229" s="210">
        <v>588</v>
      </c>
      <c r="N229" s="210">
        <f t="shared" si="70"/>
        <v>0</v>
      </c>
      <c r="O229" s="210">
        <f t="shared" si="75"/>
        <v>0</v>
      </c>
      <c r="P229" s="226">
        <f t="shared" si="78"/>
        <v>648</v>
      </c>
      <c r="Q229" s="212">
        <v>498</v>
      </c>
      <c r="R229" s="212">
        <f t="shared" si="76"/>
        <v>322704</v>
      </c>
      <c r="S229" s="212">
        <v>588</v>
      </c>
      <c r="T229" s="212">
        <f t="shared" si="71"/>
        <v>381024</v>
      </c>
      <c r="U229" s="212">
        <f t="shared" si="77"/>
        <v>703728</v>
      </c>
    </row>
    <row r="230" spans="1:21" ht="15.75" hidden="1" x14ac:dyDescent="0.25">
      <c r="A230" s="254"/>
      <c r="B230" s="279" t="s">
        <v>346</v>
      </c>
      <c r="C230" s="207" t="s">
        <v>32</v>
      </c>
      <c r="D230" s="207">
        <v>24</v>
      </c>
      <c r="E230" s="208">
        <v>131</v>
      </c>
      <c r="F230" s="208">
        <f t="shared" si="72"/>
        <v>3144</v>
      </c>
      <c r="G230" s="208">
        <v>368</v>
      </c>
      <c r="H230" s="208">
        <f t="shared" si="69"/>
        <v>8832</v>
      </c>
      <c r="I230" s="208">
        <f t="shared" si="73"/>
        <v>11976</v>
      </c>
      <c r="J230" s="209"/>
      <c r="K230" s="210">
        <v>131</v>
      </c>
      <c r="L230" s="210">
        <f t="shared" si="74"/>
        <v>0</v>
      </c>
      <c r="M230" s="210">
        <v>368</v>
      </c>
      <c r="N230" s="210">
        <f t="shared" si="70"/>
        <v>0</v>
      </c>
      <c r="O230" s="210">
        <f t="shared" si="75"/>
        <v>0</v>
      </c>
      <c r="P230" s="226">
        <f t="shared" si="78"/>
        <v>24</v>
      </c>
      <c r="Q230" s="212">
        <v>131</v>
      </c>
      <c r="R230" s="212">
        <f t="shared" si="76"/>
        <v>3144</v>
      </c>
      <c r="S230" s="212">
        <v>368</v>
      </c>
      <c r="T230" s="212">
        <f t="shared" si="71"/>
        <v>8832</v>
      </c>
      <c r="U230" s="212">
        <f t="shared" si="77"/>
        <v>11976</v>
      </c>
    </row>
    <row r="231" spans="1:21" ht="15.75" hidden="1" x14ac:dyDescent="0.25">
      <c r="A231" s="254"/>
      <c r="B231" s="279" t="s">
        <v>347</v>
      </c>
      <c r="C231" s="207" t="s">
        <v>32</v>
      </c>
      <c r="D231" s="207">
        <v>32</v>
      </c>
      <c r="E231" s="208">
        <v>197</v>
      </c>
      <c r="F231" s="208">
        <f t="shared" si="72"/>
        <v>6304</v>
      </c>
      <c r="G231" s="208">
        <v>272</v>
      </c>
      <c r="H231" s="208">
        <f t="shared" si="69"/>
        <v>8704</v>
      </c>
      <c r="I231" s="208">
        <f t="shared" si="73"/>
        <v>15008</v>
      </c>
      <c r="J231" s="209"/>
      <c r="K231" s="210">
        <v>197</v>
      </c>
      <c r="L231" s="210">
        <f t="shared" si="74"/>
        <v>0</v>
      </c>
      <c r="M231" s="210">
        <v>272</v>
      </c>
      <c r="N231" s="210">
        <f t="shared" si="70"/>
        <v>0</v>
      </c>
      <c r="O231" s="210">
        <f t="shared" si="75"/>
        <v>0</v>
      </c>
      <c r="P231" s="226">
        <f t="shared" si="78"/>
        <v>32</v>
      </c>
      <c r="Q231" s="212">
        <v>197</v>
      </c>
      <c r="R231" s="212">
        <f t="shared" si="76"/>
        <v>6304</v>
      </c>
      <c r="S231" s="212">
        <v>272</v>
      </c>
      <c r="T231" s="212">
        <f t="shared" si="71"/>
        <v>8704</v>
      </c>
      <c r="U231" s="212">
        <f t="shared" si="77"/>
        <v>15008</v>
      </c>
    </row>
    <row r="232" spans="1:21" ht="15.75" hidden="1" x14ac:dyDescent="0.25">
      <c r="A232" s="254"/>
      <c r="B232" s="279" t="s">
        <v>348</v>
      </c>
      <c r="C232" s="207" t="s">
        <v>31</v>
      </c>
      <c r="D232" s="207">
        <v>5</v>
      </c>
      <c r="E232" s="208">
        <v>1572</v>
      </c>
      <c r="F232" s="208">
        <f t="shared" si="72"/>
        <v>7860</v>
      </c>
      <c r="G232" s="208">
        <v>3572</v>
      </c>
      <c r="H232" s="208">
        <f t="shared" si="69"/>
        <v>17860</v>
      </c>
      <c r="I232" s="208">
        <f t="shared" si="73"/>
        <v>25720</v>
      </c>
      <c r="J232" s="209"/>
      <c r="K232" s="210">
        <v>1572</v>
      </c>
      <c r="L232" s="210">
        <f t="shared" si="74"/>
        <v>0</v>
      </c>
      <c r="M232" s="210">
        <v>3572</v>
      </c>
      <c r="N232" s="210">
        <f t="shared" si="70"/>
        <v>0</v>
      </c>
      <c r="O232" s="210">
        <f t="shared" si="75"/>
        <v>0</v>
      </c>
      <c r="P232" s="226">
        <f t="shared" si="78"/>
        <v>5</v>
      </c>
      <c r="Q232" s="212">
        <v>1572</v>
      </c>
      <c r="R232" s="212">
        <f t="shared" si="76"/>
        <v>7860</v>
      </c>
      <c r="S232" s="212">
        <v>3572</v>
      </c>
      <c r="T232" s="212">
        <f t="shared" si="71"/>
        <v>17860</v>
      </c>
      <c r="U232" s="212">
        <f t="shared" si="77"/>
        <v>25720</v>
      </c>
    </row>
    <row r="233" spans="1:21" ht="15.75" hidden="1" x14ac:dyDescent="0.25">
      <c r="A233" s="254"/>
      <c r="B233" s="279" t="s">
        <v>349</v>
      </c>
      <c r="C233" s="207" t="s">
        <v>31</v>
      </c>
      <c r="D233" s="207">
        <v>3</v>
      </c>
      <c r="E233" s="208">
        <v>1572</v>
      </c>
      <c r="F233" s="208">
        <f t="shared" si="72"/>
        <v>4716</v>
      </c>
      <c r="G233" s="208">
        <v>2107</v>
      </c>
      <c r="H233" s="208">
        <f t="shared" si="69"/>
        <v>6321</v>
      </c>
      <c r="I233" s="208">
        <f t="shared" si="73"/>
        <v>11037</v>
      </c>
      <c r="J233" s="209"/>
      <c r="K233" s="210">
        <v>1572</v>
      </c>
      <c r="L233" s="210">
        <f t="shared" si="74"/>
        <v>0</v>
      </c>
      <c r="M233" s="210">
        <v>2107</v>
      </c>
      <c r="N233" s="210">
        <f t="shared" si="70"/>
        <v>0</v>
      </c>
      <c r="O233" s="210">
        <f t="shared" si="75"/>
        <v>0</v>
      </c>
      <c r="P233" s="226">
        <f t="shared" si="78"/>
        <v>3</v>
      </c>
      <c r="Q233" s="212">
        <v>1572</v>
      </c>
      <c r="R233" s="212">
        <f t="shared" si="76"/>
        <v>4716</v>
      </c>
      <c r="S233" s="212">
        <v>2107</v>
      </c>
      <c r="T233" s="212">
        <f t="shared" si="71"/>
        <v>6321</v>
      </c>
      <c r="U233" s="212">
        <f t="shared" si="77"/>
        <v>11037</v>
      </c>
    </row>
    <row r="234" spans="1:21" ht="15.75" hidden="1" x14ac:dyDescent="0.25">
      <c r="A234" s="254"/>
      <c r="B234" s="279" t="s">
        <v>350</v>
      </c>
      <c r="C234" s="207" t="s">
        <v>31</v>
      </c>
      <c r="D234" s="207">
        <v>7</v>
      </c>
      <c r="E234" s="208">
        <v>1572</v>
      </c>
      <c r="F234" s="208">
        <f t="shared" si="72"/>
        <v>11004</v>
      </c>
      <c r="G234" s="208">
        <v>4797</v>
      </c>
      <c r="H234" s="208">
        <f t="shared" si="69"/>
        <v>33579</v>
      </c>
      <c r="I234" s="208">
        <f t="shared" si="73"/>
        <v>44583</v>
      </c>
      <c r="J234" s="209"/>
      <c r="K234" s="210">
        <v>1572</v>
      </c>
      <c r="L234" s="210">
        <f t="shared" si="74"/>
        <v>0</v>
      </c>
      <c r="M234" s="210">
        <v>4797</v>
      </c>
      <c r="N234" s="210">
        <f t="shared" si="70"/>
        <v>0</v>
      </c>
      <c r="O234" s="210">
        <f t="shared" si="75"/>
        <v>0</v>
      </c>
      <c r="P234" s="226">
        <f t="shared" si="78"/>
        <v>7</v>
      </c>
      <c r="Q234" s="212">
        <v>1572</v>
      </c>
      <c r="R234" s="212">
        <f t="shared" si="76"/>
        <v>11004</v>
      </c>
      <c r="S234" s="212">
        <v>4797</v>
      </c>
      <c r="T234" s="212">
        <f t="shared" si="71"/>
        <v>33579</v>
      </c>
      <c r="U234" s="212">
        <f t="shared" si="77"/>
        <v>44583</v>
      </c>
    </row>
    <row r="235" spans="1:21" ht="15.75" hidden="1" x14ac:dyDescent="0.25">
      <c r="A235" s="254"/>
      <c r="B235" s="279" t="s">
        <v>351</v>
      </c>
      <c r="C235" s="207" t="s">
        <v>31</v>
      </c>
      <c r="D235" s="207">
        <v>120</v>
      </c>
      <c r="E235" s="208">
        <v>393</v>
      </c>
      <c r="F235" s="208">
        <f t="shared" si="72"/>
        <v>47160</v>
      </c>
      <c r="G235" s="208">
        <v>1043</v>
      </c>
      <c r="H235" s="208">
        <f t="shared" si="69"/>
        <v>125160</v>
      </c>
      <c r="I235" s="208">
        <f t="shared" si="73"/>
        <v>172320</v>
      </c>
      <c r="J235" s="209"/>
      <c r="K235" s="210">
        <v>393</v>
      </c>
      <c r="L235" s="210">
        <f t="shared" si="74"/>
        <v>0</v>
      </c>
      <c r="M235" s="210">
        <v>1043</v>
      </c>
      <c r="N235" s="210">
        <f t="shared" si="70"/>
        <v>0</v>
      </c>
      <c r="O235" s="210">
        <f t="shared" si="75"/>
        <v>0</v>
      </c>
      <c r="P235" s="226">
        <f t="shared" si="78"/>
        <v>120</v>
      </c>
      <c r="Q235" s="212">
        <v>393</v>
      </c>
      <c r="R235" s="212">
        <f t="shared" si="76"/>
        <v>47160</v>
      </c>
      <c r="S235" s="212">
        <v>1043</v>
      </c>
      <c r="T235" s="212">
        <f t="shared" si="71"/>
        <v>125160</v>
      </c>
      <c r="U235" s="212">
        <f t="shared" si="77"/>
        <v>172320</v>
      </c>
    </row>
    <row r="236" spans="1:21" ht="15.75" hidden="1" x14ac:dyDescent="0.25">
      <c r="A236" s="254"/>
      <c r="B236" s="279" t="s">
        <v>352</v>
      </c>
      <c r="C236" s="207" t="s">
        <v>31</v>
      </c>
      <c r="D236" s="207">
        <v>600</v>
      </c>
      <c r="E236" s="208">
        <v>393</v>
      </c>
      <c r="F236" s="208">
        <f t="shared" si="72"/>
        <v>235800</v>
      </c>
      <c r="G236" s="208">
        <v>161</v>
      </c>
      <c r="H236" s="208">
        <f t="shared" si="69"/>
        <v>96600</v>
      </c>
      <c r="I236" s="208">
        <f t="shared" si="73"/>
        <v>332400</v>
      </c>
      <c r="J236" s="209"/>
      <c r="K236" s="210">
        <v>393</v>
      </c>
      <c r="L236" s="210">
        <f t="shared" si="74"/>
        <v>0</v>
      </c>
      <c r="M236" s="210">
        <v>161</v>
      </c>
      <c r="N236" s="210">
        <f t="shared" si="70"/>
        <v>0</v>
      </c>
      <c r="O236" s="210">
        <f t="shared" si="75"/>
        <v>0</v>
      </c>
      <c r="P236" s="226">
        <f t="shared" si="78"/>
        <v>600</v>
      </c>
      <c r="Q236" s="212">
        <v>393</v>
      </c>
      <c r="R236" s="212">
        <f t="shared" si="76"/>
        <v>235800</v>
      </c>
      <c r="S236" s="212">
        <v>161</v>
      </c>
      <c r="T236" s="212">
        <f t="shared" si="71"/>
        <v>96600</v>
      </c>
      <c r="U236" s="212">
        <f t="shared" si="77"/>
        <v>332400</v>
      </c>
    </row>
    <row r="237" spans="1:21" ht="15.75" hidden="1" x14ac:dyDescent="0.25">
      <c r="A237" s="254"/>
      <c r="B237" s="279" t="s">
        <v>258</v>
      </c>
      <c r="C237" s="207" t="s">
        <v>31</v>
      </c>
      <c r="D237" s="207">
        <v>600</v>
      </c>
      <c r="E237" s="208">
        <v>33</v>
      </c>
      <c r="F237" s="208">
        <f t="shared" si="72"/>
        <v>19800</v>
      </c>
      <c r="G237" s="208">
        <v>108</v>
      </c>
      <c r="H237" s="208">
        <f t="shared" si="69"/>
        <v>64800</v>
      </c>
      <c r="I237" s="208">
        <f t="shared" si="73"/>
        <v>84600</v>
      </c>
      <c r="J237" s="209"/>
      <c r="K237" s="210">
        <v>33</v>
      </c>
      <c r="L237" s="210">
        <f t="shared" si="74"/>
        <v>0</v>
      </c>
      <c r="M237" s="210">
        <v>108</v>
      </c>
      <c r="N237" s="210">
        <f t="shared" si="70"/>
        <v>0</v>
      </c>
      <c r="O237" s="210">
        <f t="shared" si="75"/>
        <v>0</v>
      </c>
      <c r="P237" s="226">
        <f t="shared" si="78"/>
        <v>600</v>
      </c>
      <c r="Q237" s="212">
        <v>33</v>
      </c>
      <c r="R237" s="212">
        <f t="shared" si="76"/>
        <v>19800</v>
      </c>
      <c r="S237" s="212">
        <v>108</v>
      </c>
      <c r="T237" s="212">
        <f t="shared" si="71"/>
        <v>64800</v>
      </c>
      <c r="U237" s="212">
        <f t="shared" si="77"/>
        <v>84600</v>
      </c>
    </row>
    <row r="238" spans="1:21" ht="15.75" hidden="1" x14ac:dyDescent="0.25">
      <c r="A238" s="254"/>
      <c r="B238" s="279" t="s">
        <v>353</v>
      </c>
      <c r="C238" s="207" t="s">
        <v>31</v>
      </c>
      <c r="D238" s="207">
        <v>50</v>
      </c>
      <c r="E238" s="208">
        <v>20</v>
      </c>
      <c r="F238" s="208">
        <f t="shared" si="72"/>
        <v>1000</v>
      </c>
      <c r="G238" s="208">
        <v>9</v>
      </c>
      <c r="H238" s="208">
        <f t="shared" si="69"/>
        <v>450</v>
      </c>
      <c r="I238" s="208">
        <f t="shared" si="73"/>
        <v>1450</v>
      </c>
      <c r="J238" s="209"/>
      <c r="K238" s="210">
        <v>20</v>
      </c>
      <c r="L238" s="210">
        <f t="shared" si="74"/>
        <v>0</v>
      </c>
      <c r="M238" s="210">
        <v>9</v>
      </c>
      <c r="N238" s="210">
        <f t="shared" si="70"/>
        <v>0</v>
      </c>
      <c r="O238" s="210">
        <f t="shared" si="75"/>
        <v>0</v>
      </c>
      <c r="P238" s="226">
        <f t="shared" si="78"/>
        <v>50</v>
      </c>
      <c r="Q238" s="212">
        <v>20</v>
      </c>
      <c r="R238" s="212">
        <f t="shared" si="76"/>
        <v>1000</v>
      </c>
      <c r="S238" s="212">
        <v>9</v>
      </c>
      <c r="T238" s="212">
        <f t="shared" si="71"/>
        <v>450</v>
      </c>
      <c r="U238" s="212">
        <f t="shared" si="77"/>
        <v>1450</v>
      </c>
    </row>
    <row r="239" spans="1:21" ht="15.75" hidden="1" x14ac:dyDescent="0.25">
      <c r="A239" s="254"/>
      <c r="B239" s="279" t="s">
        <v>354</v>
      </c>
      <c r="C239" s="207" t="s">
        <v>32</v>
      </c>
      <c r="D239" s="207">
        <v>1660</v>
      </c>
      <c r="E239" s="208">
        <v>220</v>
      </c>
      <c r="F239" s="208">
        <f t="shared" si="72"/>
        <v>365200</v>
      </c>
      <c r="G239" s="208">
        <v>107</v>
      </c>
      <c r="H239" s="208">
        <f t="shared" si="69"/>
        <v>177620</v>
      </c>
      <c r="I239" s="208">
        <f t="shared" si="73"/>
        <v>542820</v>
      </c>
      <c r="J239" s="209"/>
      <c r="K239" s="210">
        <v>220</v>
      </c>
      <c r="L239" s="210">
        <f t="shared" si="74"/>
        <v>0</v>
      </c>
      <c r="M239" s="210">
        <v>107</v>
      </c>
      <c r="N239" s="210">
        <f t="shared" si="70"/>
        <v>0</v>
      </c>
      <c r="O239" s="210">
        <f t="shared" si="75"/>
        <v>0</v>
      </c>
      <c r="P239" s="226">
        <f t="shared" si="78"/>
        <v>1660</v>
      </c>
      <c r="Q239" s="212">
        <v>220</v>
      </c>
      <c r="R239" s="212">
        <f t="shared" si="76"/>
        <v>365200</v>
      </c>
      <c r="S239" s="212">
        <v>107</v>
      </c>
      <c r="T239" s="212">
        <f t="shared" si="71"/>
        <v>177620</v>
      </c>
      <c r="U239" s="212">
        <f t="shared" si="77"/>
        <v>542820</v>
      </c>
    </row>
    <row r="240" spans="1:21" ht="25.5" hidden="1" x14ac:dyDescent="0.25">
      <c r="A240" s="254"/>
      <c r="B240" s="279" t="s">
        <v>355</v>
      </c>
      <c r="C240" s="207" t="s">
        <v>32</v>
      </c>
      <c r="D240" s="207">
        <v>11952</v>
      </c>
      <c r="E240" s="208">
        <v>147</v>
      </c>
      <c r="F240" s="208">
        <f t="shared" si="72"/>
        <v>1756944</v>
      </c>
      <c r="G240" s="208">
        <v>94</v>
      </c>
      <c r="H240" s="208">
        <f t="shared" si="69"/>
        <v>1123488</v>
      </c>
      <c r="I240" s="208">
        <f t="shared" si="73"/>
        <v>2880432</v>
      </c>
      <c r="J240" s="209"/>
      <c r="K240" s="210">
        <v>147</v>
      </c>
      <c r="L240" s="210">
        <f t="shared" si="74"/>
        <v>0</v>
      </c>
      <c r="M240" s="210">
        <v>94</v>
      </c>
      <c r="N240" s="210">
        <f t="shared" si="70"/>
        <v>0</v>
      </c>
      <c r="O240" s="210">
        <f t="shared" si="75"/>
        <v>0</v>
      </c>
      <c r="P240" s="226">
        <f t="shared" si="78"/>
        <v>11952</v>
      </c>
      <c r="Q240" s="212">
        <v>147</v>
      </c>
      <c r="R240" s="212">
        <f t="shared" si="76"/>
        <v>1756944</v>
      </c>
      <c r="S240" s="212">
        <v>94</v>
      </c>
      <c r="T240" s="212">
        <f t="shared" si="71"/>
        <v>1123488</v>
      </c>
      <c r="U240" s="212">
        <f t="shared" si="77"/>
        <v>2880432</v>
      </c>
    </row>
    <row r="241" spans="1:21" ht="15.75" hidden="1" x14ac:dyDescent="0.25">
      <c r="A241" s="254"/>
      <c r="B241" s="279" t="s">
        <v>356</v>
      </c>
      <c r="C241" s="207" t="s">
        <v>32</v>
      </c>
      <c r="D241" s="207">
        <v>150</v>
      </c>
      <c r="E241" s="208">
        <v>46</v>
      </c>
      <c r="F241" s="208">
        <f t="shared" si="72"/>
        <v>6900</v>
      </c>
      <c r="G241" s="208">
        <v>126</v>
      </c>
      <c r="H241" s="208">
        <f t="shared" si="69"/>
        <v>18900</v>
      </c>
      <c r="I241" s="208">
        <f t="shared" si="73"/>
        <v>25800</v>
      </c>
      <c r="J241" s="209"/>
      <c r="K241" s="210">
        <v>46</v>
      </c>
      <c r="L241" s="210">
        <f t="shared" si="74"/>
        <v>0</v>
      </c>
      <c r="M241" s="210">
        <v>126</v>
      </c>
      <c r="N241" s="210">
        <f t="shared" si="70"/>
        <v>0</v>
      </c>
      <c r="O241" s="210">
        <f t="shared" si="75"/>
        <v>0</v>
      </c>
      <c r="P241" s="226">
        <f t="shared" si="78"/>
        <v>150</v>
      </c>
      <c r="Q241" s="212">
        <v>46</v>
      </c>
      <c r="R241" s="212">
        <f t="shared" si="76"/>
        <v>6900</v>
      </c>
      <c r="S241" s="212">
        <v>126</v>
      </c>
      <c r="T241" s="212">
        <f t="shared" si="71"/>
        <v>18900</v>
      </c>
      <c r="U241" s="212">
        <f t="shared" si="77"/>
        <v>25800</v>
      </c>
    </row>
    <row r="242" spans="1:21" ht="15.75" hidden="1" x14ac:dyDescent="0.25">
      <c r="A242" s="254"/>
      <c r="B242" s="279" t="s">
        <v>357</v>
      </c>
      <c r="C242" s="207" t="s">
        <v>31</v>
      </c>
      <c r="D242" s="207">
        <v>100</v>
      </c>
      <c r="E242" s="208">
        <v>13</v>
      </c>
      <c r="F242" s="208">
        <f t="shared" si="72"/>
        <v>1300</v>
      </c>
      <c r="G242" s="208">
        <v>32</v>
      </c>
      <c r="H242" s="208">
        <f t="shared" si="69"/>
        <v>3200</v>
      </c>
      <c r="I242" s="208">
        <f t="shared" si="73"/>
        <v>4500</v>
      </c>
      <c r="J242" s="209"/>
      <c r="K242" s="210">
        <v>13</v>
      </c>
      <c r="L242" s="210">
        <f t="shared" si="74"/>
        <v>0</v>
      </c>
      <c r="M242" s="210">
        <v>32</v>
      </c>
      <c r="N242" s="210">
        <f t="shared" si="70"/>
        <v>0</v>
      </c>
      <c r="O242" s="210">
        <f t="shared" si="75"/>
        <v>0</v>
      </c>
      <c r="P242" s="226">
        <f t="shared" si="78"/>
        <v>100</v>
      </c>
      <c r="Q242" s="212">
        <v>13</v>
      </c>
      <c r="R242" s="212">
        <f t="shared" si="76"/>
        <v>1300</v>
      </c>
      <c r="S242" s="212">
        <v>32</v>
      </c>
      <c r="T242" s="212">
        <f t="shared" si="71"/>
        <v>3200</v>
      </c>
      <c r="U242" s="212">
        <f t="shared" si="77"/>
        <v>4500</v>
      </c>
    </row>
    <row r="243" spans="1:21" ht="15.75" hidden="1" x14ac:dyDescent="0.25">
      <c r="A243" s="254"/>
      <c r="B243" s="279" t="s">
        <v>268</v>
      </c>
      <c r="C243" s="207" t="s">
        <v>224</v>
      </c>
      <c r="D243" s="207">
        <v>1</v>
      </c>
      <c r="E243" s="208">
        <v>0</v>
      </c>
      <c r="F243" s="208">
        <f t="shared" si="72"/>
        <v>0</v>
      </c>
      <c r="G243" s="208">
        <v>23400</v>
      </c>
      <c r="H243" s="208">
        <f t="shared" si="69"/>
        <v>23400</v>
      </c>
      <c r="I243" s="208">
        <f t="shared" si="73"/>
        <v>23400</v>
      </c>
      <c r="J243" s="209"/>
      <c r="K243" s="210">
        <v>0</v>
      </c>
      <c r="L243" s="210">
        <f t="shared" si="74"/>
        <v>0</v>
      </c>
      <c r="M243" s="210">
        <v>23400</v>
      </c>
      <c r="N243" s="210">
        <f t="shared" si="70"/>
        <v>0</v>
      </c>
      <c r="O243" s="210">
        <f t="shared" si="75"/>
        <v>0</v>
      </c>
      <c r="P243" s="226">
        <f t="shared" si="78"/>
        <v>1</v>
      </c>
      <c r="Q243" s="212">
        <v>0</v>
      </c>
      <c r="R243" s="212">
        <f t="shared" si="76"/>
        <v>0</v>
      </c>
      <c r="S243" s="212">
        <v>23400</v>
      </c>
      <c r="T243" s="212">
        <f t="shared" si="71"/>
        <v>23400</v>
      </c>
      <c r="U243" s="212">
        <f t="shared" si="77"/>
        <v>23400</v>
      </c>
    </row>
    <row r="244" spans="1:21" ht="15.75" hidden="1" x14ac:dyDescent="0.25">
      <c r="A244" s="254"/>
      <c r="B244" s="279" t="s">
        <v>358</v>
      </c>
      <c r="C244" s="207" t="s">
        <v>224</v>
      </c>
      <c r="D244" s="207">
        <v>1</v>
      </c>
      <c r="E244" s="208">
        <v>113184</v>
      </c>
      <c r="F244" s="208">
        <f t="shared" si="72"/>
        <v>113184</v>
      </c>
      <c r="G244" s="208">
        <v>0</v>
      </c>
      <c r="H244" s="208">
        <f t="shared" si="69"/>
        <v>0</v>
      </c>
      <c r="I244" s="208">
        <f t="shared" si="73"/>
        <v>113184</v>
      </c>
      <c r="J244" s="209"/>
      <c r="K244" s="210">
        <v>113184</v>
      </c>
      <c r="L244" s="210">
        <f t="shared" si="74"/>
        <v>0</v>
      </c>
      <c r="M244" s="210">
        <v>0</v>
      </c>
      <c r="N244" s="210">
        <f t="shared" si="70"/>
        <v>0</v>
      </c>
      <c r="O244" s="210">
        <f t="shared" si="75"/>
        <v>0</v>
      </c>
      <c r="P244" s="226">
        <f t="shared" si="78"/>
        <v>1</v>
      </c>
      <c r="Q244" s="212">
        <v>113184</v>
      </c>
      <c r="R244" s="212">
        <f t="shared" si="76"/>
        <v>113184</v>
      </c>
      <c r="S244" s="212">
        <v>0</v>
      </c>
      <c r="T244" s="212">
        <f t="shared" si="71"/>
        <v>0</v>
      </c>
      <c r="U244" s="212">
        <f t="shared" si="77"/>
        <v>113184</v>
      </c>
    </row>
    <row r="245" spans="1:21" ht="17.45" hidden="1" customHeight="1" x14ac:dyDescent="0.25">
      <c r="A245" s="206" t="s">
        <v>359</v>
      </c>
      <c r="B245" s="279" t="s">
        <v>360</v>
      </c>
      <c r="C245" s="207"/>
      <c r="D245" s="207"/>
      <c r="E245" s="208"/>
      <c r="F245" s="208">
        <f>SUM(F246:F260)</f>
        <v>649191</v>
      </c>
      <c r="G245" s="208"/>
      <c r="H245" s="208">
        <f>SUM(H246:H260)</f>
        <v>2134911</v>
      </c>
      <c r="I245" s="208">
        <f>SUM(I246:I260)</f>
        <v>2784102</v>
      </c>
      <c r="J245" s="209"/>
      <c r="K245" s="210"/>
      <c r="L245" s="210">
        <f>SUM(L246:L260)</f>
        <v>0</v>
      </c>
      <c r="M245" s="210"/>
      <c r="N245" s="210">
        <f>SUM(N246:N260)</f>
        <v>0</v>
      </c>
      <c r="O245" s="210">
        <f>SUM(O246:O260)</f>
        <v>0</v>
      </c>
      <c r="P245" s="226">
        <f t="shared" si="78"/>
        <v>0</v>
      </c>
      <c r="Q245" s="212"/>
      <c r="R245" s="212">
        <f>SUM(R246:R260)</f>
        <v>649191</v>
      </c>
      <c r="S245" s="212"/>
      <c r="T245" s="212">
        <f>SUM(T246:T260)</f>
        <v>2134911</v>
      </c>
      <c r="U245" s="212">
        <f>SUM(U246:U260)</f>
        <v>2784102</v>
      </c>
    </row>
    <row r="246" spans="1:21" ht="15.75" hidden="1" x14ac:dyDescent="0.25">
      <c r="A246" s="206"/>
      <c r="B246" s="279" t="s">
        <v>361</v>
      </c>
      <c r="C246" s="291" t="s">
        <v>31</v>
      </c>
      <c r="D246" s="259">
        <v>10</v>
      </c>
      <c r="E246" s="208">
        <v>6668</v>
      </c>
      <c r="F246" s="208">
        <f t="shared" ref="F246:F258" si="79">E246*D246</f>
        <v>66680</v>
      </c>
      <c r="G246" s="208">
        <v>39380</v>
      </c>
      <c r="H246" s="208">
        <f t="shared" ref="H246:H258" si="80">G246*D246</f>
        <v>393800</v>
      </c>
      <c r="I246" s="208">
        <f t="shared" ref="I246:I258" si="81">H246+F246</f>
        <v>460480</v>
      </c>
      <c r="J246" s="265"/>
      <c r="K246" s="210">
        <v>6668</v>
      </c>
      <c r="L246" s="210">
        <f t="shared" ref="L246:L258" si="82">K246*J246</f>
        <v>0</v>
      </c>
      <c r="M246" s="210">
        <v>39380</v>
      </c>
      <c r="N246" s="210">
        <f t="shared" ref="N246:N258" si="83">M246*J246</f>
        <v>0</v>
      </c>
      <c r="O246" s="210">
        <f t="shared" ref="O246:O258" si="84">N246+L246</f>
        <v>0</v>
      </c>
      <c r="P246" s="226">
        <f t="shared" si="78"/>
        <v>10</v>
      </c>
      <c r="Q246" s="212">
        <v>6668</v>
      </c>
      <c r="R246" s="212">
        <f t="shared" ref="R246:R258" si="85">Q246*P246</f>
        <v>66680</v>
      </c>
      <c r="S246" s="212">
        <v>39380</v>
      </c>
      <c r="T246" s="212">
        <f t="shared" ref="T246:T258" si="86">S246*P246</f>
        <v>393800</v>
      </c>
      <c r="U246" s="212">
        <f t="shared" ref="U246:U258" si="87">T246+R246</f>
        <v>460480</v>
      </c>
    </row>
    <row r="247" spans="1:21" ht="15.75" hidden="1" x14ac:dyDescent="0.25">
      <c r="A247" s="206"/>
      <c r="B247" s="279" t="s">
        <v>362</v>
      </c>
      <c r="C247" s="291" t="s">
        <v>31</v>
      </c>
      <c r="D247" s="259">
        <v>24</v>
      </c>
      <c r="E247" s="208">
        <v>5668</v>
      </c>
      <c r="F247" s="208">
        <f t="shared" si="79"/>
        <v>136032</v>
      </c>
      <c r="G247" s="208">
        <v>23220</v>
      </c>
      <c r="H247" s="208">
        <f t="shared" si="80"/>
        <v>557280</v>
      </c>
      <c r="I247" s="208">
        <f t="shared" si="81"/>
        <v>693312</v>
      </c>
      <c r="J247" s="265"/>
      <c r="K247" s="210">
        <v>5668</v>
      </c>
      <c r="L247" s="210">
        <f t="shared" si="82"/>
        <v>0</v>
      </c>
      <c r="M247" s="210">
        <v>23220</v>
      </c>
      <c r="N247" s="210">
        <f t="shared" si="83"/>
        <v>0</v>
      </c>
      <c r="O247" s="210">
        <f t="shared" si="84"/>
        <v>0</v>
      </c>
      <c r="P247" s="226">
        <f t="shared" si="78"/>
        <v>24</v>
      </c>
      <c r="Q247" s="212">
        <v>5668</v>
      </c>
      <c r="R247" s="212">
        <f t="shared" si="85"/>
        <v>136032</v>
      </c>
      <c r="S247" s="212">
        <v>23220</v>
      </c>
      <c r="T247" s="212">
        <f t="shared" si="86"/>
        <v>557280</v>
      </c>
      <c r="U247" s="212">
        <f t="shared" si="87"/>
        <v>693312</v>
      </c>
    </row>
    <row r="248" spans="1:21" ht="15.75" hidden="1" x14ac:dyDescent="0.25">
      <c r="A248" s="206"/>
      <c r="B248" s="279" t="s">
        <v>363</v>
      </c>
      <c r="C248" s="291" t="s">
        <v>31</v>
      </c>
      <c r="D248" s="259">
        <v>1</v>
      </c>
      <c r="E248" s="208">
        <v>1965</v>
      </c>
      <c r="F248" s="208">
        <f t="shared" si="79"/>
        <v>1965</v>
      </c>
      <c r="G248" s="208">
        <v>7007</v>
      </c>
      <c r="H248" s="208">
        <f t="shared" si="80"/>
        <v>7007</v>
      </c>
      <c r="I248" s="208">
        <f t="shared" si="81"/>
        <v>8972</v>
      </c>
      <c r="J248" s="265"/>
      <c r="K248" s="210">
        <v>1965</v>
      </c>
      <c r="L248" s="210">
        <f t="shared" si="82"/>
        <v>0</v>
      </c>
      <c r="M248" s="210">
        <v>7007</v>
      </c>
      <c r="N248" s="210">
        <f t="shared" si="83"/>
        <v>0</v>
      </c>
      <c r="O248" s="210">
        <f t="shared" si="84"/>
        <v>0</v>
      </c>
      <c r="P248" s="226">
        <f t="shared" si="78"/>
        <v>1</v>
      </c>
      <c r="Q248" s="212">
        <v>1965</v>
      </c>
      <c r="R248" s="212">
        <f t="shared" si="85"/>
        <v>1965</v>
      </c>
      <c r="S248" s="212">
        <v>7007</v>
      </c>
      <c r="T248" s="212">
        <f t="shared" si="86"/>
        <v>7007</v>
      </c>
      <c r="U248" s="212">
        <f t="shared" si="87"/>
        <v>8972</v>
      </c>
    </row>
    <row r="249" spans="1:21" ht="15.75" hidden="1" x14ac:dyDescent="0.25">
      <c r="A249" s="206"/>
      <c r="B249" s="279" t="s">
        <v>364</v>
      </c>
      <c r="C249" s="291" t="s">
        <v>31</v>
      </c>
      <c r="D249" s="259">
        <v>34</v>
      </c>
      <c r="E249" s="208">
        <v>655</v>
      </c>
      <c r="F249" s="208">
        <f t="shared" si="79"/>
        <v>22270</v>
      </c>
      <c r="G249" s="208">
        <v>2366</v>
      </c>
      <c r="H249" s="208">
        <f t="shared" si="80"/>
        <v>80444</v>
      </c>
      <c r="I249" s="208">
        <f t="shared" si="81"/>
        <v>102714</v>
      </c>
      <c r="J249" s="265"/>
      <c r="K249" s="210">
        <v>655</v>
      </c>
      <c r="L249" s="210">
        <f t="shared" si="82"/>
        <v>0</v>
      </c>
      <c r="M249" s="210">
        <v>2366</v>
      </c>
      <c r="N249" s="210">
        <f t="shared" si="83"/>
        <v>0</v>
      </c>
      <c r="O249" s="210">
        <f t="shared" si="84"/>
        <v>0</v>
      </c>
      <c r="P249" s="226">
        <f t="shared" si="78"/>
        <v>34</v>
      </c>
      <c r="Q249" s="212">
        <v>655</v>
      </c>
      <c r="R249" s="212">
        <f t="shared" si="85"/>
        <v>22270</v>
      </c>
      <c r="S249" s="212">
        <v>2366</v>
      </c>
      <c r="T249" s="212">
        <f t="shared" si="86"/>
        <v>80444</v>
      </c>
      <c r="U249" s="212">
        <f t="shared" si="87"/>
        <v>102714</v>
      </c>
    </row>
    <row r="250" spans="1:21" ht="15.75" hidden="1" x14ac:dyDescent="0.25">
      <c r="A250" s="206"/>
      <c r="B250" s="279" t="s">
        <v>365</v>
      </c>
      <c r="C250" s="291" t="s">
        <v>31</v>
      </c>
      <c r="D250" s="259">
        <v>3</v>
      </c>
      <c r="E250" s="208">
        <v>3144</v>
      </c>
      <c r="F250" s="208">
        <f t="shared" si="79"/>
        <v>9432</v>
      </c>
      <c r="G250" s="208">
        <v>122036</v>
      </c>
      <c r="H250" s="208">
        <f t="shared" si="80"/>
        <v>366108</v>
      </c>
      <c r="I250" s="208">
        <f t="shared" si="81"/>
        <v>375540</v>
      </c>
      <c r="J250" s="265"/>
      <c r="K250" s="210">
        <v>3144</v>
      </c>
      <c r="L250" s="210">
        <f t="shared" si="82"/>
        <v>0</v>
      </c>
      <c r="M250" s="210">
        <v>122036</v>
      </c>
      <c r="N250" s="210">
        <f t="shared" si="83"/>
        <v>0</v>
      </c>
      <c r="O250" s="210">
        <f t="shared" si="84"/>
        <v>0</v>
      </c>
      <c r="P250" s="226">
        <f t="shared" si="78"/>
        <v>3</v>
      </c>
      <c r="Q250" s="212">
        <v>3144</v>
      </c>
      <c r="R250" s="212">
        <f t="shared" si="85"/>
        <v>9432</v>
      </c>
      <c r="S250" s="212">
        <v>122036</v>
      </c>
      <c r="T250" s="212">
        <f t="shared" si="86"/>
        <v>366108</v>
      </c>
      <c r="U250" s="212">
        <f t="shared" si="87"/>
        <v>375540</v>
      </c>
    </row>
    <row r="251" spans="1:21" ht="25.5" hidden="1" x14ac:dyDescent="0.25">
      <c r="A251" s="206"/>
      <c r="B251" s="279" t="s">
        <v>366</v>
      </c>
      <c r="C251" s="291" t="s">
        <v>31</v>
      </c>
      <c r="D251" s="259">
        <v>34</v>
      </c>
      <c r="E251" s="208">
        <v>262</v>
      </c>
      <c r="F251" s="208">
        <f t="shared" si="79"/>
        <v>8908</v>
      </c>
      <c r="G251" s="208">
        <v>13780</v>
      </c>
      <c r="H251" s="208">
        <f t="shared" si="80"/>
        <v>468520</v>
      </c>
      <c r="I251" s="208">
        <f t="shared" si="81"/>
        <v>477428</v>
      </c>
      <c r="J251" s="265"/>
      <c r="K251" s="210">
        <v>262</v>
      </c>
      <c r="L251" s="210">
        <f t="shared" si="82"/>
        <v>0</v>
      </c>
      <c r="M251" s="210">
        <v>13780</v>
      </c>
      <c r="N251" s="210">
        <f t="shared" si="83"/>
        <v>0</v>
      </c>
      <c r="O251" s="210">
        <f t="shared" si="84"/>
        <v>0</v>
      </c>
      <c r="P251" s="226">
        <f t="shared" si="78"/>
        <v>34</v>
      </c>
      <c r="Q251" s="212">
        <v>262</v>
      </c>
      <c r="R251" s="212">
        <f t="shared" si="85"/>
        <v>8908</v>
      </c>
      <c r="S251" s="212">
        <v>13780</v>
      </c>
      <c r="T251" s="212">
        <f t="shared" si="86"/>
        <v>468520</v>
      </c>
      <c r="U251" s="212">
        <f t="shared" si="87"/>
        <v>477428</v>
      </c>
    </row>
    <row r="252" spans="1:21" ht="15.75" hidden="1" x14ac:dyDescent="0.25">
      <c r="A252" s="206"/>
      <c r="B252" s="279" t="s">
        <v>367</v>
      </c>
      <c r="C252" s="291" t="s">
        <v>31</v>
      </c>
      <c r="D252" s="259">
        <v>2</v>
      </c>
      <c r="E252" s="208">
        <v>1310</v>
      </c>
      <c r="F252" s="208">
        <f t="shared" si="79"/>
        <v>2620</v>
      </c>
      <c r="G252" s="208">
        <v>4836</v>
      </c>
      <c r="H252" s="208">
        <f t="shared" si="80"/>
        <v>9672</v>
      </c>
      <c r="I252" s="208">
        <f t="shared" si="81"/>
        <v>12292</v>
      </c>
      <c r="J252" s="265"/>
      <c r="K252" s="210">
        <v>1310</v>
      </c>
      <c r="L252" s="210">
        <f t="shared" si="82"/>
        <v>0</v>
      </c>
      <c r="M252" s="210">
        <v>4836</v>
      </c>
      <c r="N252" s="210">
        <f t="shared" si="83"/>
        <v>0</v>
      </c>
      <c r="O252" s="210">
        <f t="shared" si="84"/>
        <v>0</v>
      </c>
      <c r="P252" s="226">
        <f t="shared" si="78"/>
        <v>2</v>
      </c>
      <c r="Q252" s="212">
        <v>1310</v>
      </c>
      <c r="R252" s="212">
        <f t="shared" si="85"/>
        <v>2620</v>
      </c>
      <c r="S252" s="212">
        <v>4836</v>
      </c>
      <c r="T252" s="212">
        <f t="shared" si="86"/>
        <v>9672</v>
      </c>
      <c r="U252" s="212">
        <f t="shared" si="87"/>
        <v>12292</v>
      </c>
    </row>
    <row r="253" spans="1:21" ht="15.75" hidden="1" x14ac:dyDescent="0.25">
      <c r="A253" s="206"/>
      <c r="B253" s="279" t="s">
        <v>368</v>
      </c>
      <c r="C253" s="291" t="s">
        <v>31</v>
      </c>
      <c r="D253" s="259">
        <v>2</v>
      </c>
      <c r="E253" s="208">
        <v>66</v>
      </c>
      <c r="F253" s="208">
        <f t="shared" si="79"/>
        <v>132</v>
      </c>
      <c r="G253" s="208">
        <v>471</v>
      </c>
      <c r="H253" s="208">
        <f t="shared" si="80"/>
        <v>942</v>
      </c>
      <c r="I253" s="208">
        <f t="shared" si="81"/>
        <v>1074</v>
      </c>
      <c r="J253" s="265"/>
      <c r="K253" s="210">
        <v>66</v>
      </c>
      <c r="L253" s="210">
        <f t="shared" si="82"/>
        <v>0</v>
      </c>
      <c r="M253" s="210">
        <v>471</v>
      </c>
      <c r="N253" s="210">
        <f t="shared" si="83"/>
        <v>0</v>
      </c>
      <c r="O253" s="210">
        <f t="shared" si="84"/>
        <v>0</v>
      </c>
      <c r="P253" s="226">
        <f t="shared" si="78"/>
        <v>2</v>
      </c>
      <c r="Q253" s="212">
        <v>66</v>
      </c>
      <c r="R253" s="212">
        <f t="shared" si="85"/>
        <v>132</v>
      </c>
      <c r="S253" s="212">
        <v>471</v>
      </c>
      <c r="T253" s="212">
        <f t="shared" si="86"/>
        <v>942</v>
      </c>
      <c r="U253" s="212">
        <f t="shared" si="87"/>
        <v>1074</v>
      </c>
    </row>
    <row r="254" spans="1:21" ht="25.5" hidden="1" x14ac:dyDescent="0.25">
      <c r="A254" s="206"/>
      <c r="B254" s="279" t="s">
        <v>369</v>
      </c>
      <c r="C254" s="291" t="s">
        <v>31</v>
      </c>
      <c r="D254" s="259">
        <v>34</v>
      </c>
      <c r="E254" s="208">
        <v>131</v>
      </c>
      <c r="F254" s="208">
        <f t="shared" si="79"/>
        <v>4454</v>
      </c>
      <c r="G254" s="208">
        <v>122</v>
      </c>
      <c r="H254" s="208">
        <f t="shared" si="80"/>
        <v>4148</v>
      </c>
      <c r="I254" s="208">
        <f t="shared" si="81"/>
        <v>8602</v>
      </c>
      <c r="J254" s="265"/>
      <c r="K254" s="210">
        <v>131</v>
      </c>
      <c r="L254" s="210">
        <f t="shared" si="82"/>
        <v>0</v>
      </c>
      <c r="M254" s="210">
        <v>122</v>
      </c>
      <c r="N254" s="210">
        <f t="shared" si="83"/>
        <v>0</v>
      </c>
      <c r="O254" s="210">
        <f t="shared" si="84"/>
        <v>0</v>
      </c>
      <c r="P254" s="226">
        <f t="shared" si="78"/>
        <v>34</v>
      </c>
      <c r="Q254" s="212">
        <v>131</v>
      </c>
      <c r="R254" s="212">
        <f t="shared" si="85"/>
        <v>4454</v>
      </c>
      <c r="S254" s="212">
        <v>122</v>
      </c>
      <c r="T254" s="212">
        <f t="shared" si="86"/>
        <v>4148</v>
      </c>
      <c r="U254" s="212">
        <f t="shared" si="87"/>
        <v>8602</v>
      </c>
    </row>
    <row r="255" spans="1:21" ht="15.75" hidden="1" x14ac:dyDescent="0.25">
      <c r="A255" s="206"/>
      <c r="B255" s="279" t="s">
        <v>370</v>
      </c>
      <c r="C255" s="291" t="s">
        <v>31</v>
      </c>
      <c r="D255" s="259">
        <v>500</v>
      </c>
      <c r="E255" s="208">
        <v>33</v>
      </c>
      <c r="F255" s="208">
        <f t="shared" si="79"/>
        <v>16500</v>
      </c>
      <c r="G255" s="208">
        <v>42</v>
      </c>
      <c r="H255" s="208">
        <f t="shared" si="80"/>
        <v>21000</v>
      </c>
      <c r="I255" s="208">
        <f t="shared" si="81"/>
        <v>37500</v>
      </c>
      <c r="J255" s="265"/>
      <c r="K255" s="210">
        <v>33</v>
      </c>
      <c r="L255" s="210">
        <f t="shared" si="82"/>
        <v>0</v>
      </c>
      <c r="M255" s="210">
        <v>42</v>
      </c>
      <c r="N255" s="210">
        <f t="shared" si="83"/>
        <v>0</v>
      </c>
      <c r="O255" s="210">
        <f t="shared" si="84"/>
        <v>0</v>
      </c>
      <c r="P255" s="226">
        <f t="shared" si="78"/>
        <v>500</v>
      </c>
      <c r="Q255" s="212">
        <v>33</v>
      </c>
      <c r="R255" s="212">
        <f t="shared" si="85"/>
        <v>16500</v>
      </c>
      <c r="S255" s="212">
        <v>42</v>
      </c>
      <c r="T255" s="212">
        <f t="shared" si="86"/>
        <v>21000</v>
      </c>
      <c r="U255" s="212">
        <f t="shared" si="87"/>
        <v>37500</v>
      </c>
    </row>
    <row r="256" spans="1:21" ht="25.5" hidden="1" x14ac:dyDescent="0.25">
      <c r="A256" s="206"/>
      <c r="B256" s="279" t="s">
        <v>371</v>
      </c>
      <c r="C256" s="291" t="s">
        <v>32</v>
      </c>
      <c r="D256" s="259">
        <v>2035</v>
      </c>
      <c r="E256" s="208">
        <v>162</v>
      </c>
      <c r="F256" s="208">
        <f t="shared" si="79"/>
        <v>329670</v>
      </c>
      <c r="G256" s="208">
        <v>94</v>
      </c>
      <c r="H256" s="208">
        <f t="shared" si="80"/>
        <v>191290</v>
      </c>
      <c r="I256" s="208">
        <f t="shared" si="81"/>
        <v>520960</v>
      </c>
      <c r="J256" s="265"/>
      <c r="K256" s="210">
        <v>162</v>
      </c>
      <c r="L256" s="210">
        <f t="shared" si="82"/>
        <v>0</v>
      </c>
      <c r="M256" s="210">
        <v>94</v>
      </c>
      <c r="N256" s="210">
        <f t="shared" si="83"/>
        <v>0</v>
      </c>
      <c r="O256" s="210">
        <f t="shared" si="84"/>
        <v>0</v>
      </c>
      <c r="P256" s="226">
        <f t="shared" si="78"/>
        <v>2035</v>
      </c>
      <c r="Q256" s="212">
        <v>162</v>
      </c>
      <c r="R256" s="212">
        <f t="shared" si="85"/>
        <v>329670</v>
      </c>
      <c r="S256" s="212">
        <v>94</v>
      </c>
      <c r="T256" s="212">
        <f t="shared" si="86"/>
        <v>191290</v>
      </c>
      <c r="U256" s="212">
        <f t="shared" si="87"/>
        <v>520960</v>
      </c>
    </row>
    <row r="257" spans="1:21" ht="15.75" hidden="1" x14ac:dyDescent="0.25">
      <c r="A257" s="206"/>
      <c r="B257" s="279" t="s">
        <v>356</v>
      </c>
      <c r="C257" s="291" t="s">
        <v>32</v>
      </c>
      <c r="D257" s="259">
        <v>250</v>
      </c>
      <c r="E257" s="208">
        <v>46</v>
      </c>
      <c r="F257" s="208">
        <f t="shared" si="79"/>
        <v>11500</v>
      </c>
      <c r="G257" s="208">
        <v>126</v>
      </c>
      <c r="H257" s="208">
        <f t="shared" si="80"/>
        <v>31500</v>
      </c>
      <c r="I257" s="208">
        <f t="shared" si="81"/>
        <v>43000</v>
      </c>
      <c r="J257" s="265"/>
      <c r="K257" s="210">
        <v>46</v>
      </c>
      <c r="L257" s="210">
        <f t="shared" si="82"/>
        <v>0</v>
      </c>
      <c r="M257" s="210">
        <v>126</v>
      </c>
      <c r="N257" s="210">
        <f t="shared" si="83"/>
        <v>0</v>
      </c>
      <c r="O257" s="210">
        <f t="shared" si="84"/>
        <v>0</v>
      </c>
      <c r="P257" s="226">
        <f t="shared" si="78"/>
        <v>250</v>
      </c>
      <c r="Q257" s="212">
        <v>46</v>
      </c>
      <c r="R257" s="212">
        <f t="shared" si="85"/>
        <v>11500</v>
      </c>
      <c r="S257" s="212">
        <v>126</v>
      </c>
      <c r="T257" s="212">
        <f t="shared" si="86"/>
        <v>31500</v>
      </c>
      <c r="U257" s="212">
        <f t="shared" si="87"/>
        <v>43000</v>
      </c>
    </row>
    <row r="258" spans="1:21" ht="15.75" hidden="1" x14ac:dyDescent="0.25">
      <c r="A258" s="206"/>
      <c r="B258" s="279" t="s">
        <v>357</v>
      </c>
      <c r="C258" s="291" t="s">
        <v>31</v>
      </c>
      <c r="D258" s="259">
        <v>100</v>
      </c>
      <c r="E258" s="208">
        <v>13</v>
      </c>
      <c r="F258" s="208">
        <f t="shared" si="79"/>
        <v>1300</v>
      </c>
      <c r="G258" s="208">
        <v>32</v>
      </c>
      <c r="H258" s="208">
        <f t="shared" si="80"/>
        <v>3200</v>
      </c>
      <c r="I258" s="208">
        <f t="shared" si="81"/>
        <v>4500</v>
      </c>
      <c r="J258" s="265"/>
      <c r="K258" s="210">
        <v>13</v>
      </c>
      <c r="L258" s="210">
        <f t="shared" si="82"/>
        <v>0</v>
      </c>
      <c r="M258" s="210">
        <v>32</v>
      </c>
      <c r="N258" s="210">
        <f t="shared" si="83"/>
        <v>0</v>
      </c>
      <c r="O258" s="210">
        <f t="shared" si="84"/>
        <v>0</v>
      </c>
      <c r="P258" s="226">
        <f t="shared" si="78"/>
        <v>100</v>
      </c>
      <c r="Q258" s="212">
        <v>13</v>
      </c>
      <c r="R258" s="212">
        <f t="shared" si="85"/>
        <v>1300</v>
      </c>
      <c r="S258" s="212">
        <v>32</v>
      </c>
      <c r="T258" s="212">
        <f t="shared" si="86"/>
        <v>3200</v>
      </c>
      <c r="U258" s="212">
        <f t="shared" si="87"/>
        <v>4500</v>
      </c>
    </row>
    <row r="259" spans="1:21" ht="15.75" hidden="1" x14ac:dyDescent="0.25">
      <c r="A259" s="206"/>
      <c r="B259" s="279" t="s">
        <v>268</v>
      </c>
      <c r="C259" s="291" t="s">
        <v>224</v>
      </c>
      <c r="D259" s="259">
        <v>1</v>
      </c>
      <c r="E259" s="208">
        <v>0</v>
      </c>
      <c r="F259" s="208"/>
      <c r="G259" s="208">
        <v>0</v>
      </c>
      <c r="H259" s="208"/>
      <c r="I259" s="208"/>
      <c r="J259" s="265"/>
      <c r="K259" s="210">
        <v>0</v>
      </c>
      <c r="L259" s="210"/>
      <c r="M259" s="210">
        <v>0</v>
      </c>
      <c r="N259" s="210"/>
      <c r="O259" s="210"/>
      <c r="P259" s="226">
        <f t="shared" si="78"/>
        <v>1</v>
      </c>
      <c r="Q259" s="212">
        <v>0</v>
      </c>
      <c r="R259" s="212"/>
      <c r="S259" s="212">
        <v>0</v>
      </c>
      <c r="T259" s="212"/>
      <c r="U259" s="212"/>
    </row>
    <row r="260" spans="1:21" ht="15.75" hidden="1" x14ac:dyDescent="0.25">
      <c r="A260" s="206"/>
      <c r="B260" s="279" t="s">
        <v>358</v>
      </c>
      <c r="C260" s="291" t="s">
        <v>224</v>
      </c>
      <c r="D260" s="259">
        <v>1</v>
      </c>
      <c r="E260" s="208">
        <v>37728</v>
      </c>
      <c r="F260" s="208">
        <f>E260*D260</f>
        <v>37728</v>
      </c>
      <c r="G260" s="208"/>
      <c r="H260" s="208"/>
      <c r="I260" s="208">
        <f>H260+F260</f>
        <v>37728</v>
      </c>
      <c r="J260" s="265"/>
      <c r="K260" s="210">
        <v>37728</v>
      </c>
      <c r="L260" s="210">
        <f>K260*J260</f>
        <v>0</v>
      </c>
      <c r="M260" s="210"/>
      <c r="N260" s="210"/>
      <c r="O260" s="210">
        <f>N260+L260</f>
        <v>0</v>
      </c>
      <c r="P260" s="226">
        <f t="shared" si="78"/>
        <v>1</v>
      </c>
      <c r="Q260" s="212">
        <v>37728</v>
      </c>
      <c r="R260" s="212">
        <f>Q260*P260</f>
        <v>37728</v>
      </c>
      <c r="S260" s="212"/>
      <c r="T260" s="212"/>
      <c r="U260" s="212">
        <f>T260+R260</f>
        <v>37728</v>
      </c>
    </row>
    <row r="261" spans="1:21" ht="17.45" hidden="1" customHeight="1" x14ac:dyDescent="0.25">
      <c r="A261" s="206" t="s">
        <v>372</v>
      </c>
      <c r="B261" s="279" t="s">
        <v>373</v>
      </c>
      <c r="C261" s="207"/>
      <c r="D261" s="207"/>
      <c r="E261" s="208"/>
      <c r="F261" s="208">
        <f>SUM(F262:F263)</f>
        <v>1030957</v>
      </c>
      <c r="G261" s="208"/>
      <c r="H261" s="208">
        <f>SUM(H262:H263)</f>
        <v>1480617</v>
      </c>
      <c r="I261" s="208">
        <f>SUM(I262:I263)</f>
        <v>2511574</v>
      </c>
      <c r="J261" s="209"/>
      <c r="K261" s="210"/>
      <c r="L261" s="210">
        <f>SUM(L262:L263)</f>
        <v>0</v>
      </c>
      <c r="M261" s="210"/>
      <c r="N261" s="210">
        <f>SUM(N262:N263)</f>
        <v>0</v>
      </c>
      <c r="O261" s="210">
        <f>SUM(O262:O263)</f>
        <v>0</v>
      </c>
      <c r="P261" s="226">
        <f t="shared" si="78"/>
        <v>0</v>
      </c>
      <c r="Q261" s="212"/>
      <c r="R261" s="212">
        <f>SUM(R262:R263)</f>
        <v>1030957</v>
      </c>
      <c r="S261" s="212"/>
      <c r="T261" s="212">
        <f>SUM(T262:T263)</f>
        <v>1480617</v>
      </c>
      <c r="U261" s="212">
        <f>SUM(U262:U263)</f>
        <v>2511574</v>
      </c>
    </row>
    <row r="262" spans="1:21" ht="17.45" hidden="1" customHeight="1" x14ac:dyDescent="0.25">
      <c r="A262" s="240"/>
      <c r="B262" s="228" t="s">
        <v>274</v>
      </c>
      <c r="C262" s="240" t="s">
        <v>224</v>
      </c>
      <c r="D262" s="282">
        <v>1</v>
      </c>
      <c r="E262" s="234">
        <v>117977</v>
      </c>
      <c r="F262" s="234">
        <f>E262*D262</f>
        <v>117977</v>
      </c>
      <c r="G262" s="234">
        <v>197097</v>
      </c>
      <c r="H262" s="234">
        <f>G262*D262</f>
        <v>197097</v>
      </c>
      <c r="I262" s="234">
        <f>F262+H262</f>
        <v>315074</v>
      </c>
      <c r="J262" s="283"/>
      <c r="K262" s="237">
        <v>117977</v>
      </c>
      <c r="L262" s="237">
        <f>K262*J262</f>
        <v>0</v>
      </c>
      <c r="M262" s="237">
        <v>197097</v>
      </c>
      <c r="N262" s="237">
        <f>M262*J262</f>
        <v>0</v>
      </c>
      <c r="O262" s="237">
        <f>L262+N262</f>
        <v>0</v>
      </c>
      <c r="P262" s="226">
        <f t="shared" si="78"/>
        <v>1</v>
      </c>
      <c r="Q262" s="241">
        <v>117977</v>
      </c>
      <c r="R262" s="241">
        <f>Q262*P262</f>
        <v>117977</v>
      </c>
      <c r="S262" s="241">
        <v>197097</v>
      </c>
      <c r="T262" s="241">
        <f>S262*P262</f>
        <v>197097</v>
      </c>
      <c r="U262" s="239">
        <f>R262+T262</f>
        <v>315074</v>
      </c>
    </row>
    <row r="263" spans="1:21" ht="17.45" hidden="1" customHeight="1" x14ac:dyDescent="0.25">
      <c r="A263" s="240"/>
      <c r="B263" s="228" t="s">
        <v>285</v>
      </c>
      <c r="C263" s="240" t="s">
        <v>213</v>
      </c>
      <c r="D263" s="282">
        <v>3820</v>
      </c>
      <c r="E263" s="234">
        <v>239</v>
      </c>
      <c r="F263" s="234">
        <f>E263*D263</f>
        <v>912980</v>
      </c>
      <c r="G263" s="234">
        <v>336</v>
      </c>
      <c r="H263" s="234">
        <f>G263*D263</f>
        <v>1283520</v>
      </c>
      <c r="I263" s="234">
        <f>F263+H263</f>
        <v>2196500</v>
      </c>
      <c r="J263" s="283"/>
      <c r="K263" s="237">
        <v>239</v>
      </c>
      <c r="L263" s="237">
        <f>K263*J263</f>
        <v>0</v>
      </c>
      <c r="M263" s="237">
        <v>336</v>
      </c>
      <c r="N263" s="237">
        <f>M263*J263</f>
        <v>0</v>
      </c>
      <c r="O263" s="237">
        <f>L263+N263</f>
        <v>0</v>
      </c>
      <c r="P263" s="226">
        <f t="shared" si="78"/>
        <v>3820</v>
      </c>
      <c r="Q263" s="241">
        <v>239</v>
      </c>
      <c r="R263" s="241">
        <f>Q263*P263</f>
        <v>912980</v>
      </c>
      <c r="S263" s="241">
        <v>336</v>
      </c>
      <c r="T263" s="241">
        <f>S263*P263</f>
        <v>1283520</v>
      </c>
      <c r="U263" s="239">
        <f>R263+T263</f>
        <v>2196500</v>
      </c>
    </row>
    <row r="264" spans="1:21" ht="24" hidden="1" customHeight="1" x14ac:dyDescent="0.25">
      <c r="A264" s="206" t="s">
        <v>374</v>
      </c>
      <c r="B264" s="279" t="s">
        <v>375</v>
      </c>
      <c r="C264" s="207"/>
      <c r="D264" s="207"/>
      <c r="E264" s="208"/>
      <c r="F264" s="208">
        <f>SUM(F265:F271)</f>
        <v>583804</v>
      </c>
      <c r="G264" s="208"/>
      <c r="H264" s="208">
        <f>SUM(H265:H271)</f>
        <v>7615220</v>
      </c>
      <c r="I264" s="208">
        <f>SUM(I265:I271)</f>
        <v>8199024</v>
      </c>
      <c r="J264" s="209"/>
      <c r="K264" s="210"/>
      <c r="L264" s="210">
        <f>SUM(L265:L271)</f>
        <v>0</v>
      </c>
      <c r="M264" s="210"/>
      <c r="N264" s="210">
        <f>SUM(N265:N271)</f>
        <v>0</v>
      </c>
      <c r="O264" s="210">
        <f>SUM(O265:O271)</f>
        <v>0</v>
      </c>
      <c r="P264" s="226">
        <f t="shared" si="78"/>
        <v>0</v>
      </c>
      <c r="Q264" s="212"/>
      <c r="R264" s="212">
        <f>SUM(R265:R271)</f>
        <v>583804</v>
      </c>
      <c r="S264" s="212"/>
      <c r="T264" s="212">
        <f>SUM(T265:T271)</f>
        <v>7615220</v>
      </c>
      <c r="U264" s="212">
        <f>SUM(U265:U271)</f>
        <v>8199024</v>
      </c>
    </row>
    <row r="265" spans="1:21" ht="25.5" hidden="1" customHeight="1" x14ac:dyDescent="0.25">
      <c r="A265" s="206"/>
      <c r="B265" s="279" t="s">
        <v>376</v>
      </c>
      <c r="C265" s="259" t="s">
        <v>31</v>
      </c>
      <c r="D265" s="259">
        <v>1</v>
      </c>
      <c r="E265" s="208">
        <v>7074</v>
      </c>
      <c r="F265" s="208">
        <f t="shared" ref="F265:F271" si="88">E265*D265</f>
        <v>7074</v>
      </c>
      <c r="G265" s="208">
        <v>114040</v>
      </c>
      <c r="H265" s="208">
        <f t="shared" ref="H265:H270" si="89">G265*D265</f>
        <v>114040</v>
      </c>
      <c r="I265" s="208">
        <f t="shared" ref="I265:I271" si="90">H265+F265</f>
        <v>121114</v>
      </c>
      <c r="J265" s="265"/>
      <c r="K265" s="210">
        <v>7074</v>
      </c>
      <c r="L265" s="210">
        <f t="shared" ref="L265:L271" si="91">K265*J265</f>
        <v>0</v>
      </c>
      <c r="M265" s="210">
        <v>114040</v>
      </c>
      <c r="N265" s="210">
        <f t="shared" ref="N265:N270" si="92">M265*J265</f>
        <v>0</v>
      </c>
      <c r="O265" s="210">
        <f t="shared" ref="O265:O271" si="93">N265+L265</f>
        <v>0</v>
      </c>
      <c r="P265" s="226">
        <f t="shared" si="78"/>
        <v>1</v>
      </c>
      <c r="Q265" s="212">
        <v>7074</v>
      </c>
      <c r="R265" s="212">
        <f t="shared" ref="R265:R271" si="94">Q265*P265</f>
        <v>7074</v>
      </c>
      <c r="S265" s="212">
        <v>114040</v>
      </c>
      <c r="T265" s="212">
        <f t="shared" ref="T265:T270" si="95">S265*P265</f>
        <v>114040</v>
      </c>
      <c r="U265" s="212">
        <f t="shared" ref="U265:U271" si="96">T265+R265</f>
        <v>121114</v>
      </c>
    </row>
    <row r="266" spans="1:21" ht="27" hidden="1" customHeight="1" x14ac:dyDescent="0.25">
      <c r="A266" s="206"/>
      <c r="B266" s="279" t="s">
        <v>377</v>
      </c>
      <c r="C266" s="259" t="s">
        <v>378</v>
      </c>
      <c r="D266" s="259">
        <v>170</v>
      </c>
      <c r="E266" s="208">
        <v>232</v>
      </c>
      <c r="F266" s="208">
        <f t="shared" si="88"/>
        <v>39440</v>
      </c>
      <c r="G266" s="208">
        <v>754</v>
      </c>
      <c r="H266" s="208">
        <f t="shared" si="89"/>
        <v>128180</v>
      </c>
      <c r="I266" s="208">
        <f t="shared" si="90"/>
        <v>167620</v>
      </c>
      <c r="J266" s="265"/>
      <c r="K266" s="210">
        <v>232</v>
      </c>
      <c r="L266" s="210">
        <f t="shared" si="91"/>
        <v>0</v>
      </c>
      <c r="M266" s="210">
        <v>754</v>
      </c>
      <c r="N266" s="210">
        <f t="shared" si="92"/>
        <v>0</v>
      </c>
      <c r="O266" s="210">
        <f t="shared" si="93"/>
        <v>0</v>
      </c>
      <c r="P266" s="226">
        <f t="shared" si="78"/>
        <v>170</v>
      </c>
      <c r="Q266" s="212">
        <v>232</v>
      </c>
      <c r="R266" s="212">
        <f t="shared" si="94"/>
        <v>39440</v>
      </c>
      <c r="S266" s="212">
        <v>754</v>
      </c>
      <c r="T266" s="212">
        <f t="shared" si="95"/>
        <v>128180</v>
      </c>
      <c r="U266" s="212">
        <f t="shared" si="96"/>
        <v>167620</v>
      </c>
    </row>
    <row r="267" spans="1:21" ht="30" hidden="1" customHeight="1" x14ac:dyDescent="0.25">
      <c r="A267" s="206"/>
      <c r="B267" s="279" t="s">
        <v>379</v>
      </c>
      <c r="C267" s="259" t="s">
        <v>378</v>
      </c>
      <c r="D267" s="259">
        <v>400</v>
      </c>
      <c r="E267" s="208">
        <v>182</v>
      </c>
      <c r="F267" s="208">
        <f t="shared" si="88"/>
        <v>72800</v>
      </c>
      <c r="G267" s="208">
        <v>209</v>
      </c>
      <c r="H267" s="208">
        <f t="shared" si="89"/>
        <v>83600</v>
      </c>
      <c r="I267" s="208">
        <f t="shared" si="90"/>
        <v>156400</v>
      </c>
      <c r="J267" s="265"/>
      <c r="K267" s="210">
        <v>182</v>
      </c>
      <c r="L267" s="210">
        <f t="shared" si="91"/>
        <v>0</v>
      </c>
      <c r="M267" s="210">
        <v>209</v>
      </c>
      <c r="N267" s="210">
        <f t="shared" si="92"/>
        <v>0</v>
      </c>
      <c r="O267" s="210">
        <f t="shared" si="93"/>
        <v>0</v>
      </c>
      <c r="P267" s="226">
        <f t="shared" si="78"/>
        <v>400</v>
      </c>
      <c r="Q267" s="212">
        <v>182</v>
      </c>
      <c r="R267" s="212">
        <f t="shared" si="94"/>
        <v>72800</v>
      </c>
      <c r="S267" s="212">
        <v>209</v>
      </c>
      <c r="T267" s="212">
        <f t="shared" si="95"/>
        <v>83600</v>
      </c>
      <c r="U267" s="212">
        <f t="shared" si="96"/>
        <v>156400</v>
      </c>
    </row>
    <row r="268" spans="1:21" ht="28.5" hidden="1" customHeight="1" x14ac:dyDescent="0.25">
      <c r="A268" s="206"/>
      <c r="B268" s="279" t="s">
        <v>380</v>
      </c>
      <c r="C268" s="259" t="s">
        <v>31</v>
      </c>
      <c r="D268" s="259">
        <v>186</v>
      </c>
      <c r="E268" s="208">
        <v>1865</v>
      </c>
      <c r="F268" s="208">
        <f t="shared" si="88"/>
        <v>346890</v>
      </c>
      <c r="G268" s="208">
        <v>37760</v>
      </c>
      <c r="H268" s="208">
        <f t="shared" si="89"/>
        <v>7023360</v>
      </c>
      <c r="I268" s="208">
        <f t="shared" si="90"/>
        <v>7370250</v>
      </c>
      <c r="J268" s="265"/>
      <c r="K268" s="210">
        <v>1865</v>
      </c>
      <c r="L268" s="210">
        <f t="shared" si="91"/>
        <v>0</v>
      </c>
      <c r="M268" s="210">
        <v>37760</v>
      </c>
      <c r="N268" s="210">
        <f t="shared" si="92"/>
        <v>0</v>
      </c>
      <c r="O268" s="210">
        <f t="shared" si="93"/>
        <v>0</v>
      </c>
      <c r="P268" s="226">
        <f t="shared" si="78"/>
        <v>186</v>
      </c>
      <c r="Q268" s="212">
        <v>1865</v>
      </c>
      <c r="R268" s="212">
        <f t="shared" si="94"/>
        <v>346890</v>
      </c>
      <c r="S268" s="212">
        <v>37760</v>
      </c>
      <c r="T268" s="212">
        <f t="shared" si="95"/>
        <v>7023360</v>
      </c>
      <c r="U268" s="212">
        <f t="shared" si="96"/>
        <v>7370250</v>
      </c>
    </row>
    <row r="269" spans="1:21" ht="17.45" hidden="1" customHeight="1" x14ac:dyDescent="0.25">
      <c r="A269" s="206"/>
      <c r="B269" s="279" t="s">
        <v>381</v>
      </c>
      <c r="C269" s="259" t="s">
        <v>31</v>
      </c>
      <c r="D269" s="259">
        <v>12</v>
      </c>
      <c r="E269" s="208">
        <v>2620</v>
      </c>
      <c r="F269" s="208">
        <f t="shared" si="88"/>
        <v>31440</v>
      </c>
      <c r="G269" s="208">
        <v>16375</v>
      </c>
      <c r="H269" s="208">
        <f t="shared" si="89"/>
        <v>196500</v>
      </c>
      <c r="I269" s="208">
        <f t="shared" si="90"/>
        <v>227940</v>
      </c>
      <c r="J269" s="265"/>
      <c r="K269" s="210">
        <v>2620</v>
      </c>
      <c r="L269" s="210">
        <f t="shared" si="91"/>
        <v>0</v>
      </c>
      <c r="M269" s="210">
        <v>16375</v>
      </c>
      <c r="N269" s="210">
        <f t="shared" si="92"/>
        <v>0</v>
      </c>
      <c r="O269" s="210">
        <f t="shared" si="93"/>
        <v>0</v>
      </c>
      <c r="P269" s="226">
        <f t="shared" si="78"/>
        <v>12</v>
      </c>
      <c r="Q269" s="212">
        <v>2620</v>
      </c>
      <c r="R269" s="212">
        <f t="shared" si="94"/>
        <v>31440</v>
      </c>
      <c r="S269" s="212">
        <v>16375</v>
      </c>
      <c r="T269" s="212">
        <f t="shared" si="95"/>
        <v>196500</v>
      </c>
      <c r="U269" s="212">
        <f t="shared" si="96"/>
        <v>227940</v>
      </c>
    </row>
    <row r="270" spans="1:21" ht="30.75" hidden="1" customHeight="1" x14ac:dyDescent="0.25">
      <c r="A270" s="206"/>
      <c r="B270" s="279" t="s">
        <v>382</v>
      </c>
      <c r="C270" s="259" t="s">
        <v>224</v>
      </c>
      <c r="D270" s="259">
        <v>570</v>
      </c>
      <c r="E270" s="208">
        <v>96</v>
      </c>
      <c r="F270" s="208">
        <f t="shared" si="88"/>
        <v>54720</v>
      </c>
      <c r="G270" s="208">
        <v>122</v>
      </c>
      <c r="H270" s="208">
        <f t="shared" si="89"/>
        <v>69540</v>
      </c>
      <c r="I270" s="208">
        <f t="shared" si="90"/>
        <v>124260</v>
      </c>
      <c r="J270" s="265"/>
      <c r="K270" s="210">
        <v>96</v>
      </c>
      <c r="L270" s="210">
        <f t="shared" si="91"/>
        <v>0</v>
      </c>
      <c r="M270" s="210">
        <v>122</v>
      </c>
      <c r="N270" s="210">
        <f t="shared" si="92"/>
        <v>0</v>
      </c>
      <c r="O270" s="210">
        <f t="shared" si="93"/>
        <v>0</v>
      </c>
      <c r="P270" s="226">
        <f t="shared" si="78"/>
        <v>570</v>
      </c>
      <c r="Q270" s="212">
        <v>96</v>
      </c>
      <c r="R270" s="212">
        <f t="shared" si="94"/>
        <v>54720</v>
      </c>
      <c r="S270" s="212">
        <v>122</v>
      </c>
      <c r="T270" s="212">
        <f t="shared" si="95"/>
        <v>69540</v>
      </c>
      <c r="U270" s="212">
        <f t="shared" si="96"/>
        <v>124260</v>
      </c>
    </row>
    <row r="271" spans="1:21" ht="23.25" hidden="1" customHeight="1" x14ac:dyDescent="0.25">
      <c r="A271" s="206"/>
      <c r="B271" s="279" t="s">
        <v>358</v>
      </c>
      <c r="C271" s="259" t="s">
        <v>224</v>
      </c>
      <c r="D271" s="259">
        <v>1</v>
      </c>
      <c r="E271" s="208">
        <v>31440</v>
      </c>
      <c r="F271" s="208">
        <f t="shared" si="88"/>
        <v>31440</v>
      </c>
      <c r="G271" s="208"/>
      <c r="H271" s="208"/>
      <c r="I271" s="208">
        <f t="shared" si="90"/>
        <v>31440</v>
      </c>
      <c r="J271" s="265"/>
      <c r="K271" s="210">
        <v>31440</v>
      </c>
      <c r="L271" s="210">
        <f t="shared" si="91"/>
        <v>0</v>
      </c>
      <c r="M271" s="210"/>
      <c r="N271" s="210"/>
      <c r="O271" s="210">
        <f t="shared" si="93"/>
        <v>0</v>
      </c>
      <c r="P271" s="226">
        <f t="shared" si="78"/>
        <v>1</v>
      </c>
      <c r="Q271" s="212">
        <v>31440</v>
      </c>
      <c r="R271" s="212">
        <f t="shared" si="94"/>
        <v>31440</v>
      </c>
      <c r="S271" s="212"/>
      <c r="T271" s="212"/>
      <c r="U271" s="212">
        <f t="shared" si="96"/>
        <v>31440</v>
      </c>
    </row>
    <row r="272" spans="1:21" ht="23.25" customHeight="1" x14ac:dyDescent="0.25">
      <c r="A272" s="392" t="s">
        <v>383</v>
      </c>
      <c r="B272" s="324" t="s">
        <v>384</v>
      </c>
      <c r="C272" s="325"/>
      <c r="D272" s="316"/>
      <c r="E272" s="310"/>
      <c r="F272" s="310">
        <f>F273+F274+F275+F276+F277+F278</f>
        <v>2082245.81</v>
      </c>
      <c r="G272" s="310"/>
      <c r="H272" s="310">
        <f>H273+H274+H275+H276+H277+H278</f>
        <v>2824778.6100000003</v>
      </c>
      <c r="I272" s="310">
        <f>I273+I274+I275+I276+I277+I278</f>
        <v>4907024.42</v>
      </c>
      <c r="J272" s="325"/>
      <c r="K272" s="332"/>
      <c r="L272" s="332">
        <f>L273+L274+L275+L276+L277+L278</f>
        <v>1698071.9400000009</v>
      </c>
      <c r="M272" s="332"/>
      <c r="N272" s="332">
        <f>N273+N274+N275+N276+N277+N278</f>
        <v>2366902.71</v>
      </c>
      <c r="O272" s="332">
        <f>O273+O274+O275+O276+O277+O278</f>
        <v>4064974.6500000008</v>
      </c>
      <c r="P272" s="226">
        <f t="shared" si="78"/>
        <v>0</v>
      </c>
      <c r="Q272" s="212"/>
      <c r="R272" s="212">
        <f>R273+R274+R275+R276+R277+R278</f>
        <v>384174.54000000004</v>
      </c>
      <c r="S272" s="212"/>
      <c r="T272" s="212">
        <f>T273+T274+T275+T276+T277+T278</f>
        <v>457876.8</v>
      </c>
      <c r="U272" s="212">
        <f>U273+U274+U275+U276+U277+U278</f>
        <v>842051.34</v>
      </c>
    </row>
    <row r="273" spans="1:21" ht="30" customHeight="1" x14ac:dyDescent="0.25">
      <c r="A273" s="395"/>
      <c r="B273" s="327" t="s">
        <v>385</v>
      </c>
      <c r="C273" s="344" t="s">
        <v>33</v>
      </c>
      <c r="D273" s="282">
        <v>2.2000000000000002</v>
      </c>
      <c r="E273" s="234">
        <v>117100</v>
      </c>
      <c r="F273" s="234">
        <f t="shared" ref="F273:F278" si="97">E273*D273</f>
        <v>257620.00000000003</v>
      </c>
      <c r="G273" s="234">
        <v>208116</v>
      </c>
      <c r="H273" s="234">
        <f t="shared" ref="H273:H278" si="98">G273*D273</f>
        <v>457855.2</v>
      </c>
      <c r="I273" s="234">
        <f t="shared" ref="I273:I278" si="99">H273+F273</f>
        <v>715475.20000000007</v>
      </c>
      <c r="J273" s="345">
        <v>2.2000000000000002</v>
      </c>
      <c r="K273" s="343">
        <v>117100.304545455</v>
      </c>
      <c r="L273" s="343">
        <f t="shared" ref="L273:L278" si="100">K273*J273</f>
        <v>257620.67000000103</v>
      </c>
      <c r="M273" s="343">
        <v>208116.409090909</v>
      </c>
      <c r="N273" s="343">
        <f t="shared" ref="N273:N278" si="101">M273*J273</f>
        <v>457856.09999999986</v>
      </c>
      <c r="O273" s="343">
        <f t="shared" ref="O273:O278" si="102">N273+L273</f>
        <v>715476.77000000095</v>
      </c>
      <c r="P273" s="226">
        <f t="shared" si="78"/>
        <v>0</v>
      </c>
      <c r="Q273" s="241">
        <v>117100</v>
      </c>
      <c r="R273" s="241">
        <f t="shared" ref="R273:R278" si="103">Q273*P273</f>
        <v>0</v>
      </c>
      <c r="S273" s="241">
        <v>208116</v>
      </c>
      <c r="T273" s="241">
        <f t="shared" ref="T273:T278" si="104">S273*P273</f>
        <v>0</v>
      </c>
      <c r="U273" s="239">
        <f t="shared" ref="U273:U278" si="105">T273+R273</f>
        <v>0</v>
      </c>
    </row>
    <row r="274" spans="1:21" ht="30.75" customHeight="1" x14ac:dyDescent="0.25">
      <c r="A274" s="395"/>
      <c r="B274" s="327" t="s">
        <v>386</v>
      </c>
      <c r="C274" s="344" t="s">
        <v>153</v>
      </c>
      <c r="D274" s="282">
        <v>175.57</v>
      </c>
      <c r="E274" s="234">
        <v>2711</v>
      </c>
      <c r="F274" s="234">
        <f t="shared" si="97"/>
        <v>475970.26999999996</v>
      </c>
      <c r="G274" s="234">
        <v>7373</v>
      </c>
      <c r="H274" s="234">
        <f t="shared" si="98"/>
        <v>1294477.6099999999</v>
      </c>
      <c r="I274" s="234">
        <f t="shared" si="99"/>
        <v>1770447.88</v>
      </c>
      <c r="J274" s="345">
        <v>175.57</v>
      </c>
      <c r="K274" s="343">
        <v>2711</v>
      </c>
      <c r="L274" s="343">
        <f t="shared" si="100"/>
        <v>475970.26999999996</v>
      </c>
      <c r="M274" s="343">
        <v>7373</v>
      </c>
      <c r="N274" s="343">
        <f t="shared" si="101"/>
        <v>1294477.6099999999</v>
      </c>
      <c r="O274" s="343">
        <f t="shared" si="102"/>
        <v>1770447.88</v>
      </c>
      <c r="P274" s="226">
        <f t="shared" si="78"/>
        <v>0</v>
      </c>
      <c r="Q274" s="241">
        <v>2711</v>
      </c>
      <c r="R274" s="241">
        <f t="shared" si="103"/>
        <v>0</v>
      </c>
      <c r="S274" s="241">
        <v>7373</v>
      </c>
      <c r="T274" s="241">
        <f t="shared" si="104"/>
        <v>0</v>
      </c>
      <c r="U274" s="239">
        <f t="shared" si="105"/>
        <v>0</v>
      </c>
    </row>
    <row r="275" spans="1:21" ht="17.45" hidden="1" customHeight="1" x14ac:dyDescent="0.25">
      <c r="A275" s="240"/>
      <c r="B275" s="228" t="s">
        <v>387</v>
      </c>
      <c r="C275" s="240" t="s">
        <v>31</v>
      </c>
      <c r="D275" s="282">
        <v>1</v>
      </c>
      <c r="E275" s="234">
        <v>160030</v>
      </c>
      <c r="F275" s="234">
        <f t="shared" si="97"/>
        <v>160030</v>
      </c>
      <c r="G275" s="234">
        <v>163827</v>
      </c>
      <c r="H275" s="234">
        <f t="shared" si="98"/>
        <v>163827</v>
      </c>
      <c r="I275" s="234">
        <f t="shared" si="99"/>
        <v>323857</v>
      </c>
      <c r="J275" s="283"/>
      <c r="K275" s="237">
        <v>160030</v>
      </c>
      <c r="L275" s="237">
        <f t="shared" si="100"/>
        <v>0</v>
      </c>
      <c r="M275" s="237">
        <v>163827</v>
      </c>
      <c r="N275" s="237">
        <f t="shared" si="101"/>
        <v>0</v>
      </c>
      <c r="O275" s="237">
        <f t="shared" si="102"/>
        <v>0</v>
      </c>
      <c r="P275" s="226">
        <f t="shared" si="78"/>
        <v>1</v>
      </c>
      <c r="Q275" s="241">
        <v>160030</v>
      </c>
      <c r="R275" s="241">
        <f t="shared" si="103"/>
        <v>160030</v>
      </c>
      <c r="S275" s="241">
        <v>163827</v>
      </c>
      <c r="T275" s="241">
        <f t="shared" si="104"/>
        <v>163827</v>
      </c>
      <c r="U275" s="239">
        <f t="shared" si="105"/>
        <v>323857</v>
      </c>
    </row>
    <row r="276" spans="1:21" ht="17.45" hidden="1" customHeight="1" x14ac:dyDescent="0.25">
      <c r="A276" s="240"/>
      <c r="B276" s="228" t="s">
        <v>388</v>
      </c>
      <c r="C276" s="240" t="s">
        <v>153</v>
      </c>
      <c r="D276" s="282">
        <v>28.8</v>
      </c>
      <c r="E276" s="234">
        <v>5550</v>
      </c>
      <c r="F276" s="234">
        <f t="shared" si="97"/>
        <v>159840</v>
      </c>
      <c r="G276" s="234">
        <v>5517</v>
      </c>
      <c r="H276" s="234">
        <f t="shared" si="98"/>
        <v>158889.60000000001</v>
      </c>
      <c r="I276" s="234">
        <f t="shared" si="99"/>
        <v>318729.59999999998</v>
      </c>
      <c r="J276" s="283"/>
      <c r="K276" s="237">
        <v>5550</v>
      </c>
      <c r="L276" s="237">
        <f t="shared" si="100"/>
        <v>0</v>
      </c>
      <c r="M276" s="237">
        <v>5517</v>
      </c>
      <c r="N276" s="237">
        <f t="shared" si="101"/>
        <v>0</v>
      </c>
      <c r="O276" s="237">
        <f t="shared" si="102"/>
        <v>0</v>
      </c>
      <c r="P276" s="226">
        <f t="shared" si="78"/>
        <v>28.8</v>
      </c>
      <c r="Q276" s="241">
        <v>5550</v>
      </c>
      <c r="R276" s="241">
        <f t="shared" si="103"/>
        <v>159840</v>
      </c>
      <c r="S276" s="241">
        <v>5517</v>
      </c>
      <c r="T276" s="241">
        <f t="shared" si="104"/>
        <v>158889.60000000001</v>
      </c>
      <c r="U276" s="239">
        <f t="shared" si="105"/>
        <v>318729.59999999998</v>
      </c>
    </row>
    <row r="277" spans="1:21" ht="27.75" customHeight="1" x14ac:dyDescent="0.25">
      <c r="A277" s="395"/>
      <c r="B277" s="327" t="s">
        <v>389</v>
      </c>
      <c r="C277" s="344" t="s">
        <v>31</v>
      </c>
      <c r="D277" s="282">
        <v>1</v>
      </c>
      <c r="E277" s="234">
        <v>964481</v>
      </c>
      <c r="F277" s="234">
        <f t="shared" si="97"/>
        <v>964481</v>
      </c>
      <c r="G277" s="234">
        <v>614569</v>
      </c>
      <c r="H277" s="234">
        <f t="shared" si="98"/>
        <v>614569</v>
      </c>
      <c r="I277" s="234">
        <f t="shared" si="99"/>
        <v>1579050</v>
      </c>
      <c r="J277" s="345">
        <v>1</v>
      </c>
      <c r="K277" s="343">
        <v>964481</v>
      </c>
      <c r="L277" s="343">
        <f t="shared" si="100"/>
        <v>964481</v>
      </c>
      <c r="M277" s="343">
        <v>614569</v>
      </c>
      <c r="N277" s="343">
        <f t="shared" si="101"/>
        <v>614569</v>
      </c>
      <c r="O277" s="343">
        <f t="shared" si="102"/>
        <v>1579050</v>
      </c>
      <c r="P277" s="226">
        <f t="shared" si="78"/>
        <v>0</v>
      </c>
      <c r="Q277" s="241">
        <v>964481</v>
      </c>
      <c r="R277" s="241">
        <f t="shared" si="103"/>
        <v>0</v>
      </c>
      <c r="S277" s="241">
        <v>614569</v>
      </c>
      <c r="T277" s="241">
        <f t="shared" si="104"/>
        <v>0</v>
      </c>
      <c r="U277" s="239">
        <f t="shared" si="105"/>
        <v>0</v>
      </c>
    </row>
    <row r="278" spans="1:21" ht="17.45" hidden="1" customHeight="1" x14ac:dyDescent="0.25">
      <c r="A278" s="240"/>
      <c r="B278" s="228" t="s">
        <v>390</v>
      </c>
      <c r="C278" s="240" t="s">
        <v>33</v>
      </c>
      <c r="D278" s="282">
        <v>0.34</v>
      </c>
      <c r="E278" s="234">
        <v>189131</v>
      </c>
      <c r="F278" s="234">
        <f t="shared" si="97"/>
        <v>64304.540000000008</v>
      </c>
      <c r="G278" s="234">
        <v>397530</v>
      </c>
      <c r="H278" s="234">
        <f t="shared" si="98"/>
        <v>135160.20000000001</v>
      </c>
      <c r="I278" s="234">
        <f t="shared" si="99"/>
        <v>199464.74000000002</v>
      </c>
      <c r="J278" s="283"/>
      <c r="K278" s="237">
        <v>189131</v>
      </c>
      <c r="L278" s="237">
        <f t="shared" si="100"/>
        <v>0</v>
      </c>
      <c r="M278" s="237">
        <v>397530</v>
      </c>
      <c r="N278" s="237">
        <f t="shared" si="101"/>
        <v>0</v>
      </c>
      <c r="O278" s="237">
        <f t="shared" si="102"/>
        <v>0</v>
      </c>
      <c r="P278" s="226">
        <f t="shared" si="78"/>
        <v>0.34</v>
      </c>
      <c r="Q278" s="241">
        <v>189131</v>
      </c>
      <c r="R278" s="241">
        <f t="shared" si="103"/>
        <v>64304.540000000008</v>
      </c>
      <c r="S278" s="241">
        <v>397530</v>
      </c>
      <c r="T278" s="241">
        <f t="shared" si="104"/>
        <v>135160.20000000001</v>
      </c>
      <c r="U278" s="239">
        <f t="shared" si="105"/>
        <v>199464.74000000002</v>
      </c>
    </row>
    <row r="279" spans="1:21" ht="17.45" hidden="1" customHeight="1" x14ac:dyDescent="0.25">
      <c r="A279" s="206" t="s">
        <v>391</v>
      </c>
      <c r="B279" s="279" t="s">
        <v>392</v>
      </c>
      <c r="C279" s="207"/>
      <c r="D279" s="207"/>
      <c r="E279" s="208"/>
      <c r="F279" s="208">
        <f>SUM(F280:F291)</f>
        <v>1005759</v>
      </c>
      <c r="G279" s="208"/>
      <c r="H279" s="208">
        <f>SUM(H280:H291)</f>
        <v>1845037</v>
      </c>
      <c r="I279" s="208">
        <f>SUM(I280:I291)</f>
        <v>2850796</v>
      </c>
      <c r="J279" s="209"/>
      <c r="K279" s="210"/>
      <c r="L279" s="210">
        <f>SUM(L280:L291)</f>
        <v>0</v>
      </c>
      <c r="M279" s="210"/>
      <c r="N279" s="210">
        <f>SUM(N280:N291)</f>
        <v>0</v>
      </c>
      <c r="O279" s="210">
        <f>SUM(O280:O291)</f>
        <v>0</v>
      </c>
      <c r="P279" s="226">
        <f t="shared" si="78"/>
        <v>0</v>
      </c>
      <c r="Q279" s="212"/>
      <c r="R279" s="212">
        <f>SUM(R280:R291)</f>
        <v>1005759</v>
      </c>
      <c r="S279" s="212"/>
      <c r="T279" s="212">
        <f>SUM(T280:T291)</f>
        <v>1845037</v>
      </c>
      <c r="U279" s="212">
        <f>SUM(U280:U291)</f>
        <v>2850796</v>
      </c>
    </row>
    <row r="280" spans="1:21" ht="15.75" hidden="1" x14ac:dyDescent="0.25">
      <c r="A280" s="206"/>
      <c r="B280" s="279" t="s">
        <v>393</v>
      </c>
      <c r="C280" s="259" t="s">
        <v>31</v>
      </c>
      <c r="D280" s="259">
        <v>1</v>
      </c>
      <c r="E280" s="208">
        <v>6550</v>
      </c>
      <c r="F280" s="208">
        <f t="shared" ref="F280:F291" si="106">E280*D280</f>
        <v>6550</v>
      </c>
      <c r="G280" s="208">
        <v>55450</v>
      </c>
      <c r="H280" s="208">
        <f t="shared" ref="H280:H290" si="107">G280*D280</f>
        <v>55450</v>
      </c>
      <c r="I280" s="208">
        <f t="shared" ref="I280:I291" si="108">H280+F280</f>
        <v>62000</v>
      </c>
      <c r="J280" s="265"/>
      <c r="K280" s="210">
        <v>6550</v>
      </c>
      <c r="L280" s="210">
        <f t="shared" ref="L280:L291" si="109">K280*J280</f>
        <v>0</v>
      </c>
      <c r="M280" s="210">
        <v>55450</v>
      </c>
      <c r="N280" s="210">
        <f t="shared" ref="N280:N290" si="110">M280*J280</f>
        <v>0</v>
      </c>
      <c r="O280" s="210">
        <f t="shared" ref="O280:O291" si="111">N280+L280</f>
        <v>0</v>
      </c>
      <c r="P280" s="226">
        <f t="shared" si="78"/>
        <v>1</v>
      </c>
      <c r="Q280" s="212">
        <v>6550</v>
      </c>
      <c r="R280" s="212">
        <f t="shared" ref="R280:R291" si="112">Q280*P280</f>
        <v>6550</v>
      </c>
      <c r="S280" s="212">
        <v>55450</v>
      </c>
      <c r="T280" s="212">
        <f t="shared" ref="T280:T290" si="113">S280*P280</f>
        <v>55450</v>
      </c>
      <c r="U280" s="212">
        <f t="shared" ref="U280:U291" si="114">T280+R280</f>
        <v>62000</v>
      </c>
    </row>
    <row r="281" spans="1:21" ht="15.75" hidden="1" x14ac:dyDescent="0.25">
      <c r="A281" s="206"/>
      <c r="B281" s="279" t="s">
        <v>394</v>
      </c>
      <c r="C281" s="259" t="s">
        <v>31</v>
      </c>
      <c r="D281" s="259">
        <v>1</v>
      </c>
      <c r="E281" s="208">
        <v>6550</v>
      </c>
      <c r="F281" s="208">
        <f t="shared" si="106"/>
        <v>6550</v>
      </c>
      <c r="G281" s="208">
        <v>36189</v>
      </c>
      <c r="H281" s="208">
        <f t="shared" si="107"/>
        <v>36189</v>
      </c>
      <c r="I281" s="208">
        <f t="shared" si="108"/>
        <v>42739</v>
      </c>
      <c r="J281" s="265"/>
      <c r="K281" s="210">
        <v>6550</v>
      </c>
      <c r="L281" s="210">
        <f t="shared" si="109"/>
        <v>0</v>
      </c>
      <c r="M281" s="210">
        <v>36189</v>
      </c>
      <c r="N281" s="210">
        <f t="shared" si="110"/>
        <v>0</v>
      </c>
      <c r="O281" s="210">
        <f t="shared" si="111"/>
        <v>0</v>
      </c>
      <c r="P281" s="226">
        <f t="shared" si="78"/>
        <v>1</v>
      </c>
      <c r="Q281" s="212">
        <v>6550</v>
      </c>
      <c r="R281" s="212">
        <f t="shared" si="112"/>
        <v>6550</v>
      </c>
      <c r="S281" s="212">
        <v>36189</v>
      </c>
      <c r="T281" s="212">
        <f t="shared" si="113"/>
        <v>36189</v>
      </c>
      <c r="U281" s="212">
        <f t="shared" si="114"/>
        <v>42739</v>
      </c>
    </row>
    <row r="282" spans="1:21" ht="15.75" hidden="1" x14ac:dyDescent="0.25">
      <c r="A282" s="206"/>
      <c r="B282" s="279" t="s">
        <v>377</v>
      </c>
      <c r="C282" s="259" t="s">
        <v>378</v>
      </c>
      <c r="D282" s="259">
        <v>30</v>
      </c>
      <c r="E282" s="208">
        <v>232</v>
      </c>
      <c r="F282" s="208">
        <f t="shared" si="106"/>
        <v>6960</v>
      </c>
      <c r="G282" s="208">
        <v>611</v>
      </c>
      <c r="H282" s="208">
        <f t="shared" si="107"/>
        <v>18330</v>
      </c>
      <c r="I282" s="208">
        <f t="shared" si="108"/>
        <v>25290</v>
      </c>
      <c r="J282" s="265"/>
      <c r="K282" s="210">
        <v>232</v>
      </c>
      <c r="L282" s="210">
        <f t="shared" si="109"/>
        <v>0</v>
      </c>
      <c r="M282" s="210">
        <v>611</v>
      </c>
      <c r="N282" s="210">
        <f t="shared" si="110"/>
        <v>0</v>
      </c>
      <c r="O282" s="210">
        <f t="shared" si="111"/>
        <v>0</v>
      </c>
      <c r="P282" s="226">
        <f t="shared" si="78"/>
        <v>30</v>
      </c>
      <c r="Q282" s="212">
        <v>232</v>
      </c>
      <c r="R282" s="212">
        <f t="shared" si="112"/>
        <v>6960</v>
      </c>
      <c r="S282" s="212">
        <v>611</v>
      </c>
      <c r="T282" s="212">
        <f t="shared" si="113"/>
        <v>18330</v>
      </c>
      <c r="U282" s="212">
        <f t="shared" si="114"/>
        <v>25290</v>
      </c>
    </row>
    <row r="283" spans="1:21" ht="15.75" hidden="1" x14ac:dyDescent="0.25">
      <c r="A283" s="206"/>
      <c r="B283" s="279" t="s">
        <v>379</v>
      </c>
      <c r="C283" s="259" t="s">
        <v>378</v>
      </c>
      <c r="D283" s="259">
        <v>800</v>
      </c>
      <c r="E283" s="208">
        <v>182</v>
      </c>
      <c r="F283" s="208">
        <f t="shared" si="106"/>
        <v>145600</v>
      </c>
      <c r="G283" s="208">
        <v>185</v>
      </c>
      <c r="H283" s="208">
        <f t="shared" si="107"/>
        <v>148000</v>
      </c>
      <c r="I283" s="208">
        <f t="shared" si="108"/>
        <v>293600</v>
      </c>
      <c r="J283" s="265"/>
      <c r="K283" s="210">
        <v>182</v>
      </c>
      <c r="L283" s="210">
        <f t="shared" si="109"/>
        <v>0</v>
      </c>
      <c r="M283" s="210">
        <v>185</v>
      </c>
      <c r="N283" s="210">
        <f t="shared" si="110"/>
        <v>0</v>
      </c>
      <c r="O283" s="210">
        <f t="shared" si="111"/>
        <v>0</v>
      </c>
      <c r="P283" s="226">
        <f t="shared" si="78"/>
        <v>800</v>
      </c>
      <c r="Q283" s="212">
        <v>182</v>
      </c>
      <c r="R283" s="212">
        <f t="shared" si="112"/>
        <v>145600</v>
      </c>
      <c r="S283" s="212">
        <v>185</v>
      </c>
      <c r="T283" s="212">
        <f t="shared" si="113"/>
        <v>148000</v>
      </c>
      <c r="U283" s="212">
        <f t="shared" si="114"/>
        <v>293600</v>
      </c>
    </row>
    <row r="284" spans="1:21" ht="15.75" hidden="1" x14ac:dyDescent="0.25">
      <c r="A284" s="206"/>
      <c r="B284" s="279" t="s">
        <v>395</v>
      </c>
      <c r="C284" s="259" t="s">
        <v>378</v>
      </c>
      <c r="D284" s="259">
        <v>260</v>
      </c>
      <c r="E284" s="208">
        <v>182</v>
      </c>
      <c r="F284" s="208">
        <f t="shared" si="106"/>
        <v>47320</v>
      </c>
      <c r="G284" s="208">
        <v>239</v>
      </c>
      <c r="H284" s="208">
        <f t="shared" si="107"/>
        <v>62140</v>
      </c>
      <c r="I284" s="208">
        <f t="shared" si="108"/>
        <v>109460</v>
      </c>
      <c r="J284" s="265"/>
      <c r="K284" s="210">
        <v>182</v>
      </c>
      <c r="L284" s="210">
        <f t="shared" si="109"/>
        <v>0</v>
      </c>
      <c r="M284" s="210">
        <v>239</v>
      </c>
      <c r="N284" s="210">
        <f t="shared" si="110"/>
        <v>0</v>
      </c>
      <c r="O284" s="210">
        <f t="shared" si="111"/>
        <v>0</v>
      </c>
      <c r="P284" s="226">
        <f t="shared" si="78"/>
        <v>260</v>
      </c>
      <c r="Q284" s="212">
        <v>182</v>
      </c>
      <c r="R284" s="212">
        <f t="shared" si="112"/>
        <v>47320</v>
      </c>
      <c r="S284" s="212">
        <v>239</v>
      </c>
      <c r="T284" s="212">
        <f t="shared" si="113"/>
        <v>62140</v>
      </c>
      <c r="U284" s="212">
        <f t="shared" si="114"/>
        <v>109460</v>
      </c>
    </row>
    <row r="285" spans="1:21" ht="25.5" hidden="1" x14ac:dyDescent="0.25">
      <c r="A285" s="206"/>
      <c r="B285" s="279" t="s">
        <v>396</v>
      </c>
      <c r="C285" s="259" t="s">
        <v>31</v>
      </c>
      <c r="D285" s="259">
        <v>78</v>
      </c>
      <c r="E285" s="208">
        <v>1865</v>
      </c>
      <c r="F285" s="208">
        <f t="shared" si="106"/>
        <v>145470</v>
      </c>
      <c r="G285" s="208">
        <v>6208</v>
      </c>
      <c r="H285" s="208">
        <f t="shared" si="107"/>
        <v>484224</v>
      </c>
      <c r="I285" s="208">
        <f t="shared" si="108"/>
        <v>629694</v>
      </c>
      <c r="J285" s="265"/>
      <c r="K285" s="210">
        <v>1865</v>
      </c>
      <c r="L285" s="210">
        <f t="shared" si="109"/>
        <v>0</v>
      </c>
      <c r="M285" s="210">
        <v>6208</v>
      </c>
      <c r="N285" s="210">
        <f t="shared" si="110"/>
        <v>0</v>
      </c>
      <c r="O285" s="210">
        <f t="shared" si="111"/>
        <v>0</v>
      </c>
      <c r="P285" s="226">
        <f t="shared" si="78"/>
        <v>78</v>
      </c>
      <c r="Q285" s="212">
        <v>1865</v>
      </c>
      <c r="R285" s="212">
        <f t="shared" si="112"/>
        <v>145470</v>
      </c>
      <c r="S285" s="212">
        <v>6208</v>
      </c>
      <c r="T285" s="212">
        <f t="shared" si="113"/>
        <v>484224</v>
      </c>
      <c r="U285" s="212">
        <f t="shared" si="114"/>
        <v>629694</v>
      </c>
    </row>
    <row r="286" spans="1:21" ht="15.75" hidden="1" x14ac:dyDescent="0.25">
      <c r="A286" s="206"/>
      <c r="B286" s="279" t="s">
        <v>397</v>
      </c>
      <c r="C286" s="259" t="s">
        <v>31</v>
      </c>
      <c r="D286" s="259">
        <v>15</v>
      </c>
      <c r="E286" s="208">
        <v>1865</v>
      </c>
      <c r="F286" s="208">
        <f t="shared" si="106"/>
        <v>27975</v>
      </c>
      <c r="G286" s="208">
        <v>18061</v>
      </c>
      <c r="H286" s="208">
        <f t="shared" si="107"/>
        <v>270915</v>
      </c>
      <c r="I286" s="208">
        <f t="shared" si="108"/>
        <v>298890</v>
      </c>
      <c r="J286" s="265"/>
      <c r="K286" s="210">
        <v>1865</v>
      </c>
      <c r="L286" s="210">
        <f t="shared" si="109"/>
        <v>0</v>
      </c>
      <c r="M286" s="210">
        <v>18061</v>
      </c>
      <c r="N286" s="210">
        <f t="shared" si="110"/>
        <v>0</v>
      </c>
      <c r="O286" s="210">
        <f t="shared" si="111"/>
        <v>0</v>
      </c>
      <c r="P286" s="226">
        <f t="shared" si="78"/>
        <v>15</v>
      </c>
      <c r="Q286" s="212">
        <v>1865</v>
      </c>
      <c r="R286" s="212">
        <f t="shared" si="112"/>
        <v>27975</v>
      </c>
      <c r="S286" s="212">
        <v>18061</v>
      </c>
      <c r="T286" s="212">
        <f t="shared" si="113"/>
        <v>270915</v>
      </c>
      <c r="U286" s="212">
        <f t="shared" si="114"/>
        <v>298890</v>
      </c>
    </row>
    <row r="287" spans="1:21" ht="25.5" hidden="1" x14ac:dyDescent="0.25">
      <c r="A287" s="206"/>
      <c r="B287" s="279" t="s">
        <v>398</v>
      </c>
      <c r="C287" s="259" t="s">
        <v>31</v>
      </c>
      <c r="D287" s="259">
        <v>41</v>
      </c>
      <c r="E287" s="208">
        <v>1865</v>
      </c>
      <c r="F287" s="208">
        <f t="shared" si="106"/>
        <v>76465</v>
      </c>
      <c r="G287" s="208">
        <v>8099</v>
      </c>
      <c r="H287" s="208">
        <f t="shared" si="107"/>
        <v>332059</v>
      </c>
      <c r="I287" s="208">
        <f t="shared" si="108"/>
        <v>408524</v>
      </c>
      <c r="J287" s="265"/>
      <c r="K287" s="210">
        <v>1865</v>
      </c>
      <c r="L287" s="210">
        <f t="shared" si="109"/>
        <v>0</v>
      </c>
      <c r="M287" s="210">
        <v>8099</v>
      </c>
      <c r="N287" s="210">
        <f t="shared" si="110"/>
        <v>0</v>
      </c>
      <c r="O287" s="210">
        <f t="shared" si="111"/>
        <v>0</v>
      </c>
      <c r="P287" s="226">
        <f t="shared" ref="P287:P350" si="115">D287-J287</f>
        <v>41</v>
      </c>
      <c r="Q287" s="212">
        <v>1865</v>
      </c>
      <c r="R287" s="212">
        <f t="shared" si="112"/>
        <v>76465</v>
      </c>
      <c r="S287" s="212">
        <v>8099</v>
      </c>
      <c r="T287" s="212">
        <f t="shared" si="113"/>
        <v>332059</v>
      </c>
      <c r="U287" s="212">
        <f t="shared" si="114"/>
        <v>408524</v>
      </c>
    </row>
    <row r="288" spans="1:21" ht="25.5" hidden="1" x14ac:dyDescent="0.25">
      <c r="A288" s="206"/>
      <c r="B288" s="279" t="s">
        <v>399</v>
      </c>
      <c r="C288" s="259" t="s">
        <v>31</v>
      </c>
      <c r="D288" s="259">
        <v>3</v>
      </c>
      <c r="E288" s="208">
        <v>1865</v>
      </c>
      <c r="F288" s="208">
        <f t="shared" si="106"/>
        <v>5595</v>
      </c>
      <c r="G288" s="208">
        <v>1425</v>
      </c>
      <c r="H288" s="208">
        <f t="shared" si="107"/>
        <v>4275</v>
      </c>
      <c r="I288" s="208">
        <f t="shared" si="108"/>
        <v>9870</v>
      </c>
      <c r="J288" s="265"/>
      <c r="K288" s="210">
        <v>1865</v>
      </c>
      <c r="L288" s="210">
        <f t="shared" si="109"/>
        <v>0</v>
      </c>
      <c r="M288" s="210">
        <v>1425</v>
      </c>
      <c r="N288" s="210">
        <f t="shared" si="110"/>
        <v>0</v>
      </c>
      <c r="O288" s="210">
        <f t="shared" si="111"/>
        <v>0</v>
      </c>
      <c r="P288" s="226">
        <f t="shared" si="115"/>
        <v>3</v>
      </c>
      <c r="Q288" s="212">
        <v>1865</v>
      </c>
      <c r="R288" s="212">
        <f t="shared" si="112"/>
        <v>5595</v>
      </c>
      <c r="S288" s="212">
        <v>1425</v>
      </c>
      <c r="T288" s="212">
        <f t="shared" si="113"/>
        <v>4275</v>
      </c>
      <c r="U288" s="212">
        <f t="shared" si="114"/>
        <v>9870</v>
      </c>
    </row>
    <row r="289" spans="1:21" ht="15.75" hidden="1" x14ac:dyDescent="0.25">
      <c r="A289" s="206"/>
      <c r="B289" s="279" t="s">
        <v>400</v>
      </c>
      <c r="C289" s="259" t="s">
        <v>378</v>
      </c>
      <c r="D289" s="259">
        <v>351</v>
      </c>
      <c r="E289" s="208">
        <v>838</v>
      </c>
      <c r="F289" s="208">
        <f t="shared" si="106"/>
        <v>294138</v>
      </c>
      <c r="G289" s="208">
        <v>699</v>
      </c>
      <c r="H289" s="208">
        <f t="shared" si="107"/>
        <v>245349</v>
      </c>
      <c r="I289" s="208">
        <f t="shared" si="108"/>
        <v>539487</v>
      </c>
      <c r="J289" s="265"/>
      <c r="K289" s="210">
        <v>838</v>
      </c>
      <c r="L289" s="210">
        <f t="shared" si="109"/>
        <v>0</v>
      </c>
      <c r="M289" s="210">
        <v>699</v>
      </c>
      <c r="N289" s="210">
        <f t="shared" si="110"/>
        <v>0</v>
      </c>
      <c r="O289" s="210">
        <f t="shared" si="111"/>
        <v>0</v>
      </c>
      <c r="P289" s="226">
        <f t="shared" si="115"/>
        <v>351</v>
      </c>
      <c r="Q289" s="212">
        <v>838</v>
      </c>
      <c r="R289" s="212">
        <f t="shared" si="112"/>
        <v>294138</v>
      </c>
      <c r="S289" s="212">
        <v>699</v>
      </c>
      <c r="T289" s="212">
        <f t="shared" si="113"/>
        <v>245349</v>
      </c>
      <c r="U289" s="212">
        <f t="shared" si="114"/>
        <v>539487</v>
      </c>
    </row>
    <row r="290" spans="1:21" ht="15.75" hidden="1" x14ac:dyDescent="0.25">
      <c r="A290" s="206"/>
      <c r="B290" s="279" t="s">
        <v>401</v>
      </c>
      <c r="C290" s="259" t="s">
        <v>224</v>
      </c>
      <c r="D290" s="259">
        <v>1</v>
      </c>
      <c r="E290" s="208">
        <v>192832</v>
      </c>
      <c r="F290" s="208">
        <f t="shared" si="106"/>
        <v>192832</v>
      </c>
      <c r="G290" s="208">
        <v>188106</v>
      </c>
      <c r="H290" s="208">
        <f t="shared" si="107"/>
        <v>188106</v>
      </c>
      <c r="I290" s="208">
        <f t="shared" si="108"/>
        <v>380938</v>
      </c>
      <c r="J290" s="265"/>
      <c r="K290" s="210">
        <v>192832</v>
      </c>
      <c r="L290" s="210">
        <f t="shared" si="109"/>
        <v>0</v>
      </c>
      <c r="M290" s="210">
        <v>188106</v>
      </c>
      <c r="N290" s="210">
        <f t="shared" si="110"/>
        <v>0</v>
      </c>
      <c r="O290" s="210">
        <f t="shared" si="111"/>
        <v>0</v>
      </c>
      <c r="P290" s="226">
        <f t="shared" si="115"/>
        <v>1</v>
      </c>
      <c r="Q290" s="212">
        <v>192832</v>
      </c>
      <c r="R290" s="212">
        <f t="shared" si="112"/>
        <v>192832</v>
      </c>
      <c r="S290" s="212">
        <v>188106</v>
      </c>
      <c r="T290" s="212">
        <f t="shared" si="113"/>
        <v>188106</v>
      </c>
      <c r="U290" s="212">
        <f t="shared" si="114"/>
        <v>380938</v>
      </c>
    </row>
    <row r="291" spans="1:21" ht="15.75" hidden="1" x14ac:dyDescent="0.25">
      <c r="A291" s="206"/>
      <c r="B291" s="279" t="s">
        <v>358</v>
      </c>
      <c r="C291" s="259" t="s">
        <v>224</v>
      </c>
      <c r="D291" s="259">
        <v>1</v>
      </c>
      <c r="E291" s="208">
        <v>50304</v>
      </c>
      <c r="F291" s="208">
        <f t="shared" si="106"/>
        <v>50304</v>
      </c>
      <c r="G291" s="208"/>
      <c r="H291" s="208"/>
      <c r="I291" s="208">
        <f t="shared" si="108"/>
        <v>50304</v>
      </c>
      <c r="J291" s="265"/>
      <c r="K291" s="210">
        <v>50304</v>
      </c>
      <c r="L291" s="210">
        <f t="shared" si="109"/>
        <v>0</v>
      </c>
      <c r="M291" s="210"/>
      <c r="N291" s="210"/>
      <c r="O291" s="210">
        <f t="shared" si="111"/>
        <v>0</v>
      </c>
      <c r="P291" s="226">
        <f t="shared" si="115"/>
        <v>1</v>
      </c>
      <c r="Q291" s="212">
        <v>50304</v>
      </c>
      <c r="R291" s="212">
        <f t="shared" si="112"/>
        <v>50304</v>
      </c>
      <c r="S291" s="212"/>
      <c r="T291" s="212"/>
      <c r="U291" s="212">
        <f t="shared" si="114"/>
        <v>50304</v>
      </c>
    </row>
    <row r="292" spans="1:21" ht="17.45" customHeight="1" x14ac:dyDescent="0.25">
      <c r="A292" s="392" t="s">
        <v>402</v>
      </c>
      <c r="B292" s="324" t="s">
        <v>403</v>
      </c>
      <c r="C292" s="325"/>
      <c r="D292" s="316"/>
      <c r="E292" s="310"/>
      <c r="F292" s="310">
        <f>F296+F302+F308+F311+F319+F327+F332+F344+F351+F355+F358+F293</f>
        <v>78294960.840000004</v>
      </c>
      <c r="G292" s="310"/>
      <c r="H292" s="310">
        <f>H296+H302+H308+H311+H319+H327+H332+H344+H351+H355+H358+H293</f>
        <v>52693556.799999997</v>
      </c>
      <c r="I292" s="310">
        <f>I296+I302+I308+I311+I319+I327+I332+I344+I351+I355+I358+I293</f>
        <v>130988517.64</v>
      </c>
      <c r="J292" s="325"/>
      <c r="K292" s="332"/>
      <c r="L292" s="332">
        <f>L296+L302+L308+L311+L319+L327+L332+L344+L351+L355+L358+L293</f>
        <v>37239255.093246996</v>
      </c>
      <c r="M292" s="332"/>
      <c r="N292" s="332">
        <f>N296+N302+N308+N311+N319+N327+N332+N344+N351+N355+N358+N293</f>
        <v>7047494.9265899993</v>
      </c>
      <c r="O292" s="332">
        <f>O296+O302+O308+O311+O319+O327+O332+O344+O351+O355+O358+O293</f>
        <v>44286750.019836992</v>
      </c>
      <c r="P292" s="226">
        <f t="shared" si="115"/>
        <v>0</v>
      </c>
      <c r="Q292" s="212"/>
      <c r="R292" s="212">
        <f>R296+R302+R308+R311+R319+R327+R332+R344+R351+R355+R358+R293</f>
        <v>41052077.57</v>
      </c>
      <c r="S292" s="212"/>
      <c r="T292" s="212">
        <f>T296+T302+T308+T311+T319+T327+T332+T344+T351+T355+T358+T293</f>
        <v>45643237.32</v>
      </c>
      <c r="U292" s="212">
        <f>U296+U302+U308+U311+U319+U327+U332+U344+U351+U355+U358+U293</f>
        <v>86695314.890000001</v>
      </c>
    </row>
    <row r="293" spans="1:21" ht="17.45" hidden="1" customHeight="1" x14ac:dyDescent="0.25">
      <c r="A293" s="240"/>
      <c r="B293" s="228" t="s">
        <v>404</v>
      </c>
      <c r="C293" s="240"/>
      <c r="D293" s="282"/>
      <c r="E293" s="234"/>
      <c r="F293" s="234">
        <f>SUM(F294:F295)</f>
        <v>653914</v>
      </c>
      <c r="G293" s="234"/>
      <c r="H293" s="234">
        <f>SUM(H294:H295)</f>
        <v>4997425</v>
      </c>
      <c r="I293" s="234">
        <f>SUM(I294:I295)</f>
        <v>5651339</v>
      </c>
      <c r="J293" s="283"/>
      <c r="K293" s="237"/>
      <c r="L293" s="237">
        <f>SUM(L294:L295)</f>
        <v>0</v>
      </c>
      <c r="M293" s="237"/>
      <c r="N293" s="237">
        <f>SUM(N294:N295)</f>
        <v>0</v>
      </c>
      <c r="O293" s="237">
        <f>SUM(O294:O295)</f>
        <v>0</v>
      </c>
      <c r="P293" s="226">
        <f t="shared" si="115"/>
        <v>0</v>
      </c>
      <c r="Q293" s="241"/>
      <c r="R293" s="241">
        <f>SUM(R294:R295)</f>
        <v>653914</v>
      </c>
      <c r="S293" s="241"/>
      <c r="T293" s="241">
        <f>SUM(T294:T295)</f>
        <v>4997425</v>
      </c>
      <c r="U293" s="239">
        <f>SUM(U294:U295)</f>
        <v>5651339</v>
      </c>
    </row>
    <row r="294" spans="1:21" ht="17.45" hidden="1" customHeight="1" x14ac:dyDescent="0.25">
      <c r="A294" s="222"/>
      <c r="B294" s="292" t="s">
        <v>405</v>
      </c>
      <c r="C294" s="222" t="s">
        <v>31</v>
      </c>
      <c r="D294" s="222">
        <v>1</v>
      </c>
      <c r="E294" s="208">
        <v>239562</v>
      </c>
      <c r="F294" s="208">
        <f>E294*D294</f>
        <v>239562</v>
      </c>
      <c r="G294" s="208">
        <v>1951577</v>
      </c>
      <c r="H294" s="208">
        <f>G294*D294</f>
        <v>1951577</v>
      </c>
      <c r="I294" s="208">
        <f>H294+F294</f>
        <v>2191139</v>
      </c>
      <c r="J294" s="224"/>
      <c r="K294" s="210">
        <v>239562</v>
      </c>
      <c r="L294" s="210">
        <f>K294*J294</f>
        <v>0</v>
      </c>
      <c r="M294" s="210">
        <v>1951577</v>
      </c>
      <c r="N294" s="210">
        <f>M294*J294</f>
        <v>0</v>
      </c>
      <c r="O294" s="210">
        <f>N294+L294</f>
        <v>0</v>
      </c>
      <c r="P294" s="226">
        <f t="shared" si="115"/>
        <v>1</v>
      </c>
      <c r="Q294" s="212">
        <v>239562</v>
      </c>
      <c r="R294" s="212">
        <f>Q294*P294</f>
        <v>239562</v>
      </c>
      <c r="S294" s="212">
        <v>1951577</v>
      </c>
      <c r="T294" s="212">
        <f>S294*P294</f>
        <v>1951577</v>
      </c>
      <c r="U294" s="212">
        <f>T294+R294</f>
        <v>2191139</v>
      </c>
    </row>
    <row r="295" spans="1:21" ht="17.45" hidden="1" customHeight="1" x14ac:dyDescent="0.25">
      <c r="A295" s="222"/>
      <c r="B295" s="292" t="s">
        <v>406</v>
      </c>
      <c r="C295" s="222" t="s">
        <v>31</v>
      </c>
      <c r="D295" s="222">
        <v>1</v>
      </c>
      <c r="E295" s="208">
        <v>414352</v>
      </c>
      <c r="F295" s="208">
        <f>E295*D295</f>
        <v>414352</v>
      </c>
      <c r="G295" s="208">
        <v>3045848</v>
      </c>
      <c r="H295" s="208">
        <f>G295*D295</f>
        <v>3045848</v>
      </c>
      <c r="I295" s="208">
        <f>H295+F295</f>
        <v>3460200</v>
      </c>
      <c r="J295" s="224"/>
      <c r="K295" s="210">
        <v>414352</v>
      </c>
      <c r="L295" s="210">
        <f>K295*J295</f>
        <v>0</v>
      </c>
      <c r="M295" s="210">
        <v>3045848</v>
      </c>
      <c r="N295" s="210">
        <f>M295*J295</f>
        <v>0</v>
      </c>
      <c r="O295" s="210">
        <f>N295+L295</f>
        <v>0</v>
      </c>
      <c r="P295" s="226">
        <f t="shared" si="115"/>
        <v>1</v>
      </c>
      <c r="Q295" s="212">
        <v>414352</v>
      </c>
      <c r="R295" s="212">
        <f>Q295*P295</f>
        <v>414352</v>
      </c>
      <c r="S295" s="212">
        <v>3045848</v>
      </c>
      <c r="T295" s="212">
        <f>S295*P295</f>
        <v>3045848</v>
      </c>
      <c r="U295" s="212">
        <f>T295+R295</f>
        <v>3460200</v>
      </c>
    </row>
    <row r="296" spans="1:21" ht="17.45" customHeight="1" x14ac:dyDescent="0.25">
      <c r="A296" s="395"/>
      <c r="B296" s="327" t="s">
        <v>407</v>
      </c>
      <c r="C296" s="344"/>
      <c r="D296" s="315"/>
      <c r="E296" s="314"/>
      <c r="F296" s="314">
        <f>SUM(F297:F301)</f>
        <v>940253</v>
      </c>
      <c r="G296" s="314"/>
      <c r="H296" s="314">
        <f>SUM(H297:H301)</f>
        <v>4679139</v>
      </c>
      <c r="I296" s="314">
        <f>SUM(I297:I301)</f>
        <v>5619392</v>
      </c>
      <c r="J296" s="345"/>
      <c r="K296" s="343"/>
      <c r="L296" s="343">
        <f>SUM(L297:L301)</f>
        <v>267240</v>
      </c>
      <c r="M296" s="343"/>
      <c r="N296" s="343">
        <f>SUM(N297:N301)</f>
        <v>1627633.8</v>
      </c>
      <c r="O296" s="343">
        <f>SUM(O297:O301)</f>
        <v>1894873.8</v>
      </c>
      <c r="P296" s="226">
        <f t="shared" si="115"/>
        <v>0</v>
      </c>
      <c r="Q296" s="241"/>
      <c r="R296" s="241">
        <f>SUM(R297:R301)</f>
        <v>673013</v>
      </c>
      <c r="S296" s="241"/>
      <c r="T296" s="241">
        <f>SUM(T297:T301)</f>
        <v>3051507</v>
      </c>
      <c r="U296" s="239">
        <f>SUM(U297:U301)</f>
        <v>3724520</v>
      </c>
    </row>
    <row r="297" spans="1:21" ht="25.5" hidden="1" x14ac:dyDescent="0.25">
      <c r="A297" s="213"/>
      <c r="B297" s="284" t="s">
        <v>408</v>
      </c>
      <c r="C297" s="222" t="s">
        <v>31</v>
      </c>
      <c r="D297" s="222">
        <v>3</v>
      </c>
      <c r="E297" s="208">
        <v>34934</v>
      </c>
      <c r="F297" s="208">
        <f>E297*D297</f>
        <v>104802</v>
      </c>
      <c r="G297" s="208">
        <v>78870</v>
      </c>
      <c r="H297" s="208">
        <f>G297*D297</f>
        <v>236610</v>
      </c>
      <c r="I297" s="208">
        <f>H297+F297</f>
        <v>341412</v>
      </c>
      <c r="J297" s="224"/>
      <c r="K297" s="210">
        <v>34934</v>
      </c>
      <c r="L297" s="210">
        <f>K297*J297</f>
        <v>0</v>
      </c>
      <c r="M297" s="210">
        <v>78870</v>
      </c>
      <c r="N297" s="210">
        <f>M297*J297</f>
        <v>0</v>
      </c>
      <c r="O297" s="210">
        <f>N297+L297</f>
        <v>0</v>
      </c>
      <c r="P297" s="226">
        <f t="shared" si="115"/>
        <v>3</v>
      </c>
      <c r="Q297" s="212">
        <v>34934</v>
      </c>
      <c r="R297" s="212">
        <f>Q297*P297</f>
        <v>104802</v>
      </c>
      <c r="S297" s="212">
        <v>78870</v>
      </c>
      <c r="T297" s="212">
        <f>S297*P297</f>
        <v>236610</v>
      </c>
      <c r="U297" s="212">
        <f>T297+R297</f>
        <v>341412</v>
      </c>
    </row>
    <row r="298" spans="1:21" ht="15.75" hidden="1" x14ac:dyDescent="0.25">
      <c r="A298" s="213"/>
      <c r="B298" s="284" t="s">
        <v>409</v>
      </c>
      <c r="C298" s="222" t="s">
        <v>31</v>
      </c>
      <c r="D298" s="222">
        <v>1</v>
      </c>
      <c r="E298" s="208">
        <v>29801</v>
      </c>
      <c r="F298" s="208">
        <f>E298*D298</f>
        <v>29801</v>
      </c>
      <c r="G298" s="208">
        <v>63096</v>
      </c>
      <c r="H298" s="208">
        <f>G298*D298</f>
        <v>63096</v>
      </c>
      <c r="I298" s="208">
        <f>H298+F298</f>
        <v>92897</v>
      </c>
      <c r="J298" s="224"/>
      <c r="K298" s="210">
        <v>29801</v>
      </c>
      <c r="L298" s="210">
        <f>K298*J298</f>
        <v>0</v>
      </c>
      <c r="M298" s="210">
        <v>63096</v>
      </c>
      <c r="N298" s="210">
        <f>M298*J298</f>
        <v>0</v>
      </c>
      <c r="O298" s="210">
        <f>N298+L298</f>
        <v>0</v>
      </c>
      <c r="P298" s="226">
        <f t="shared" si="115"/>
        <v>1</v>
      </c>
      <c r="Q298" s="212">
        <v>29801</v>
      </c>
      <c r="R298" s="212">
        <f>Q298*P298</f>
        <v>29801</v>
      </c>
      <c r="S298" s="212">
        <v>63096</v>
      </c>
      <c r="T298" s="212">
        <f>S298*P298</f>
        <v>63096</v>
      </c>
      <c r="U298" s="212">
        <f>T298+R298</f>
        <v>92897</v>
      </c>
    </row>
    <row r="299" spans="1:21" ht="15.75" hidden="1" x14ac:dyDescent="0.25">
      <c r="A299" s="213"/>
      <c r="B299" s="284" t="s">
        <v>410</v>
      </c>
      <c r="C299" s="222" t="s">
        <v>31</v>
      </c>
      <c r="D299" s="222">
        <v>1</v>
      </c>
      <c r="E299" s="208">
        <v>337980</v>
      </c>
      <c r="F299" s="208">
        <f>E299*D299</f>
        <v>337980</v>
      </c>
      <c r="G299" s="208">
        <v>1736493</v>
      </c>
      <c r="H299" s="208">
        <f>G299*D299</f>
        <v>1736493</v>
      </c>
      <c r="I299" s="208">
        <f>H299+F299</f>
        <v>2074473</v>
      </c>
      <c r="J299" s="224"/>
      <c r="K299" s="210">
        <v>337980</v>
      </c>
      <c r="L299" s="210">
        <f>K299*J299</f>
        <v>0</v>
      </c>
      <c r="M299" s="210">
        <v>1736493</v>
      </c>
      <c r="N299" s="210">
        <f>M299*J299</f>
        <v>0</v>
      </c>
      <c r="O299" s="210">
        <f>N299+L299</f>
        <v>0</v>
      </c>
      <c r="P299" s="226">
        <f t="shared" si="115"/>
        <v>1</v>
      </c>
      <c r="Q299" s="212">
        <v>337980</v>
      </c>
      <c r="R299" s="212">
        <f>Q299*P299</f>
        <v>337980</v>
      </c>
      <c r="S299" s="212">
        <v>1736493</v>
      </c>
      <c r="T299" s="212">
        <f>S299*P299</f>
        <v>1736493</v>
      </c>
      <c r="U299" s="212">
        <f>T299+R299</f>
        <v>2074473</v>
      </c>
    </row>
    <row r="300" spans="1:21" ht="15.75" hidden="1" x14ac:dyDescent="0.25">
      <c r="A300" s="213"/>
      <c r="B300" s="284" t="s">
        <v>411</v>
      </c>
      <c r="C300" s="222" t="s">
        <v>31</v>
      </c>
      <c r="D300" s="222">
        <v>2</v>
      </c>
      <c r="E300" s="208">
        <v>66810</v>
      </c>
      <c r="F300" s="208">
        <f>E300*D300</f>
        <v>133620</v>
      </c>
      <c r="G300" s="208">
        <v>304200</v>
      </c>
      <c r="H300" s="208">
        <f>G300*D300</f>
        <v>608400</v>
      </c>
      <c r="I300" s="208">
        <f>H300+F300</f>
        <v>742020</v>
      </c>
      <c r="J300" s="224"/>
      <c r="K300" s="210">
        <v>66810</v>
      </c>
      <c r="L300" s="210">
        <f>K300*J300</f>
        <v>0</v>
      </c>
      <c r="M300" s="210">
        <v>304200</v>
      </c>
      <c r="N300" s="210">
        <f>M300*J300</f>
        <v>0</v>
      </c>
      <c r="O300" s="210">
        <f>N300+L300</f>
        <v>0</v>
      </c>
      <c r="P300" s="226">
        <f t="shared" si="115"/>
        <v>2</v>
      </c>
      <c r="Q300" s="212">
        <v>66810</v>
      </c>
      <c r="R300" s="212">
        <f>Q300*P300</f>
        <v>133620</v>
      </c>
      <c r="S300" s="212">
        <v>304200</v>
      </c>
      <c r="T300" s="212">
        <f>S300*P300</f>
        <v>608400</v>
      </c>
      <c r="U300" s="212">
        <f>T300+R300</f>
        <v>742020</v>
      </c>
    </row>
    <row r="301" spans="1:21" ht="15.75" x14ac:dyDescent="0.25">
      <c r="A301" s="386"/>
      <c r="B301" s="346" t="s">
        <v>412</v>
      </c>
      <c r="C301" s="335" t="s">
        <v>31</v>
      </c>
      <c r="D301" s="222">
        <v>5</v>
      </c>
      <c r="E301" s="208">
        <v>66810</v>
      </c>
      <c r="F301" s="208">
        <f>E301*D301</f>
        <v>334050</v>
      </c>
      <c r="G301" s="208">
        <v>406908</v>
      </c>
      <c r="H301" s="208">
        <f>G301*D301</f>
        <v>2034540</v>
      </c>
      <c r="I301" s="208">
        <f>H301+F301</f>
        <v>2368590</v>
      </c>
      <c r="J301" s="335">
        <v>4</v>
      </c>
      <c r="K301" s="332">
        <v>66810</v>
      </c>
      <c r="L301" s="332">
        <f>K301*J301</f>
        <v>267240</v>
      </c>
      <c r="M301" s="332">
        <v>406908.45</v>
      </c>
      <c r="N301" s="332">
        <f>M301*J301</f>
        <v>1627633.8</v>
      </c>
      <c r="O301" s="332">
        <f>N301+L301</f>
        <v>1894873.8</v>
      </c>
      <c r="P301" s="226">
        <f t="shared" si="115"/>
        <v>1</v>
      </c>
      <c r="Q301" s="212">
        <v>66810</v>
      </c>
      <c r="R301" s="212">
        <f>Q301*P301</f>
        <v>66810</v>
      </c>
      <c r="S301" s="212">
        <v>406908</v>
      </c>
      <c r="T301" s="212">
        <f>S301*P301</f>
        <v>406908</v>
      </c>
      <c r="U301" s="212">
        <f>T301+R301</f>
        <v>473718</v>
      </c>
    </row>
    <row r="302" spans="1:21" ht="17.45" hidden="1" customHeight="1" x14ac:dyDescent="0.25">
      <c r="A302" s="240"/>
      <c r="B302" s="228" t="s">
        <v>413</v>
      </c>
      <c r="C302" s="240"/>
      <c r="D302" s="282"/>
      <c r="E302" s="234"/>
      <c r="F302" s="234">
        <f>SUM(F303:F307)</f>
        <v>491643</v>
      </c>
      <c r="G302" s="234"/>
      <c r="H302" s="234">
        <f>SUM(H303:H307)</f>
        <v>693238</v>
      </c>
      <c r="I302" s="234">
        <f>SUM(I303:I307)</f>
        <v>1184881</v>
      </c>
      <c r="J302" s="283"/>
      <c r="K302" s="237"/>
      <c r="L302" s="237">
        <f>SUM(L303:L307)</f>
        <v>0</v>
      </c>
      <c r="M302" s="237"/>
      <c r="N302" s="237">
        <f>SUM(N303:N307)</f>
        <v>0</v>
      </c>
      <c r="O302" s="237">
        <f>SUM(O303:O307)</f>
        <v>0</v>
      </c>
      <c r="P302" s="226">
        <f t="shared" si="115"/>
        <v>0</v>
      </c>
      <c r="Q302" s="241"/>
      <c r="R302" s="241">
        <f>SUM(R303:R307)</f>
        <v>491643</v>
      </c>
      <c r="S302" s="241"/>
      <c r="T302" s="241">
        <f>SUM(T303:T307)</f>
        <v>693238</v>
      </c>
      <c r="U302" s="239">
        <f>SUM(U303:U307)</f>
        <v>1184881</v>
      </c>
    </row>
    <row r="303" spans="1:21" ht="15.75" hidden="1" x14ac:dyDescent="0.25">
      <c r="A303" s="213"/>
      <c r="B303" s="284" t="s">
        <v>414</v>
      </c>
      <c r="C303" s="222" t="s">
        <v>31</v>
      </c>
      <c r="D303" s="222">
        <v>7</v>
      </c>
      <c r="E303" s="208">
        <v>8646</v>
      </c>
      <c r="F303" s="208">
        <f>E303*D303</f>
        <v>60522</v>
      </c>
      <c r="G303" s="208">
        <v>22464</v>
      </c>
      <c r="H303" s="208">
        <f>G303*D303</f>
        <v>157248</v>
      </c>
      <c r="I303" s="208">
        <f>H303+F303</f>
        <v>217770</v>
      </c>
      <c r="J303" s="224"/>
      <c r="K303" s="210">
        <v>8646</v>
      </c>
      <c r="L303" s="210">
        <f>K303*J303</f>
        <v>0</v>
      </c>
      <c r="M303" s="210">
        <v>22464</v>
      </c>
      <c r="N303" s="210">
        <f>M303*J303</f>
        <v>0</v>
      </c>
      <c r="O303" s="210">
        <f>N303+L303</f>
        <v>0</v>
      </c>
      <c r="P303" s="226">
        <f t="shared" si="115"/>
        <v>7</v>
      </c>
      <c r="Q303" s="212">
        <v>8646</v>
      </c>
      <c r="R303" s="212">
        <f>Q303*P303</f>
        <v>60522</v>
      </c>
      <c r="S303" s="212">
        <v>22464</v>
      </c>
      <c r="T303" s="212">
        <f>S303*P303</f>
        <v>157248</v>
      </c>
      <c r="U303" s="212">
        <f>T303+R303</f>
        <v>217770</v>
      </c>
    </row>
    <row r="304" spans="1:21" ht="15.75" hidden="1" x14ac:dyDescent="0.25">
      <c r="A304" s="213"/>
      <c r="B304" s="284" t="s">
        <v>415</v>
      </c>
      <c r="C304" s="222" t="s">
        <v>33</v>
      </c>
      <c r="D304" s="222">
        <v>0.5</v>
      </c>
      <c r="E304" s="208">
        <v>39300</v>
      </c>
      <c r="F304" s="208">
        <f>E304*D304</f>
        <v>19650</v>
      </c>
      <c r="G304" s="208">
        <v>87100</v>
      </c>
      <c r="H304" s="208">
        <f>G304*D304</f>
        <v>43550</v>
      </c>
      <c r="I304" s="208">
        <f>H304+F304</f>
        <v>63200</v>
      </c>
      <c r="J304" s="224"/>
      <c r="K304" s="210">
        <v>39300</v>
      </c>
      <c r="L304" s="210">
        <f>K304*J304</f>
        <v>0</v>
      </c>
      <c r="M304" s="210">
        <v>87100</v>
      </c>
      <c r="N304" s="210">
        <f>M304*J304</f>
        <v>0</v>
      </c>
      <c r="O304" s="210">
        <f>N304+L304</f>
        <v>0</v>
      </c>
      <c r="P304" s="226">
        <f t="shared" si="115"/>
        <v>0.5</v>
      </c>
      <c r="Q304" s="212">
        <v>39300</v>
      </c>
      <c r="R304" s="212">
        <f>Q304*P304</f>
        <v>19650</v>
      </c>
      <c r="S304" s="212">
        <v>87100</v>
      </c>
      <c r="T304" s="212">
        <f>S304*P304</f>
        <v>43550</v>
      </c>
      <c r="U304" s="212">
        <f>T304+R304</f>
        <v>63200</v>
      </c>
    </row>
    <row r="305" spans="1:21" ht="15.75" hidden="1" x14ac:dyDescent="0.25">
      <c r="A305" s="213"/>
      <c r="B305" s="284" t="s">
        <v>416</v>
      </c>
      <c r="C305" s="222" t="s">
        <v>33</v>
      </c>
      <c r="D305" s="222">
        <v>0.2</v>
      </c>
      <c r="E305" s="208">
        <v>39300</v>
      </c>
      <c r="F305" s="208">
        <f>E305*D305</f>
        <v>7860</v>
      </c>
      <c r="G305" s="208">
        <v>87100</v>
      </c>
      <c r="H305" s="208">
        <f>G305*D305</f>
        <v>17420</v>
      </c>
      <c r="I305" s="208">
        <f>H305+F305</f>
        <v>25280</v>
      </c>
      <c r="J305" s="224"/>
      <c r="K305" s="210">
        <v>39300</v>
      </c>
      <c r="L305" s="210">
        <f>K305*J305</f>
        <v>0</v>
      </c>
      <c r="M305" s="210">
        <v>87100</v>
      </c>
      <c r="N305" s="210">
        <f>M305*J305</f>
        <v>0</v>
      </c>
      <c r="O305" s="210">
        <f>N305+L305</f>
        <v>0</v>
      </c>
      <c r="P305" s="226">
        <f t="shared" si="115"/>
        <v>0.2</v>
      </c>
      <c r="Q305" s="212">
        <v>39300</v>
      </c>
      <c r="R305" s="212">
        <f>Q305*P305</f>
        <v>7860</v>
      </c>
      <c r="S305" s="212">
        <v>87100</v>
      </c>
      <c r="T305" s="212">
        <f>S305*P305</f>
        <v>17420</v>
      </c>
      <c r="U305" s="212">
        <f>T305+R305</f>
        <v>25280</v>
      </c>
    </row>
    <row r="306" spans="1:21" ht="25.5" hidden="1" x14ac:dyDescent="0.25">
      <c r="A306" s="213"/>
      <c r="B306" s="284" t="s">
        <v>417</v>
      </c>
      <c r="C306" s="222" t="s">
        <v>171</v>
      </c>
      <c r="D306" s="222">
        <v>22</v>
      </c>
      <c r="E306" s="208">
        <v>10218</v>
      </c>
      <c r="F306" s="208">
        <f>E306*D306</f>
        <v>224796</v>
      </c>
      <c r="G306" s="208">
        <v>5460</v>
      </c>
      <c r="H306" s="208">
        <f>G306*D306</f>
        <v>120120</v>
      </c>
      <c r="I306" s="208">
        <f>H306+F306</f>
        <v>344916</v>
      </c>
      <c r="J306" s="224"/>
      <c r="K306" s="210">
        <v>10218</v>
      </c>
      <c r="L306" s="210">
        <f>K306*J306</f>
        <v>0</v>
      </c>
      <c r="M306" s="210">
        <v>5460</v>
      </c>
      <c r="N306" s="210">
        <f>M306*J306</f>
        <v>0</v>
      </c>
      <c r="O306" s="210">
        <f>N306+L306</f>
        <v>0</v>
      </c>
      <c r="P306" s="226">
        <f t="shared" si="115"/>
        <v>22</v>
      </c>
      <c r="Q306" s="212">
        <v>10218</v>
      </c>
      <c r="R306" s="212">
        <f>Q306*P306</f>
        <v>224796</v>
      </c>
      <c r="S306" s="212">
        <v>5460</v>
      </c>
      <c r="T306" s="212">
        <f>S306*P306</f>
        <v>120120</v>
      </c>
      <c r="U306" s="212">
        <f>T306+R306</f>
        <v>344916</v>
      </c>
    </row>
    <row r="307" spans="1:21" ht="15.75" hidden="1" x14ac:dyDescent="0.25">
      <c r="A307" s="213"/>
      <c r="B307" s="284" t="s">
        <v>418</v>
      </c>
      <c r="C307" s="222" t="s">
        <v>153</v>
      </c>
      <c r="D307" s="222">
        <v>91</v>
      </c>
      <c r="E307" s="208">
        <v>1965</v>
      </c>
      <c r="F307" s="208">
        <f>E307*D307</f>
        <v>178815</v>
      </c>
      <c r="G307" s="208">
        <v>3900</v>
      </c>
      <c r="H307" s="208">
        <f>G307*D307</f>
        <v>354900</v>
      </c>
      <c r="I307" s="208">
        <f>H307+F307</f>
        <v>533715</v>
      </c>
      <c r="J307" s="224"/>
      <c r="K307" s="210">
        <v>1965</v>
      </c>
      <c r="L307" s="210">
        <f>K307*J307</f>
        <v>0</v>
      </c>
      <c r="M307" s="210">
        <v>3900</v>
      </c>
      <c r="N307" s="210">
        <f>M307*J307</f>
        <v>0</v>
      </c>
      <c r="O307" s="210">
        <f>N307+L307</f>
        <v>0</v>
      </c>
      <c r="P307" s="226">
        <f t="shared" si="115"/>
        <v>91</v>
      </c>
      <c r="Q307" s="212">
        <v>1965</v>
      </c>
      <c r="R307" s="212">
        <f>Q307*P307</f>
        <v>178815</v>
      </c>
      <c r="S307" s="212">
        <v>3900</v>
      </c>
      <c r="T307" s="212">
        <f>S307*P307</f>
        <v>354900</v>
      </c>
      <c r="U307" s="212">
        <f>T307+R307</f>
        <v>533715</v>
      </c>
    </row>
    <row r="308" spans="1:21" ht="17.45" hidden="1" customHeight="1" x14ac:dyDescent="0.25">
      <c r="A308" s="240"/>
      <c r="B308" s="228" t="s">
        <v>419</v>
      </c>
      <c r="C308" s="240"/>
      <c r="D308" s="282"/>
      <c r="E308" s="234"/>
      <c r="F308" s="234">
        <f>SUM(F309:F310)</f>
        <v>3910222.4</v>
      </c>
      <c r="G308" s="234"/>
      <c r="H308" s="234">
        <f>SUM(H309:H310)</f>
        <v>4803859.4000000004</v>
      </c>
      <c r="I308" s="234">
        <f>SUM(I309:I310)</f>
        <v>8714081.8000000007</v>
      </c>
      <c r="J308" s="283"/>
      <c r="K308" s="237"/>
      <c r="L308" s="237">
        <f>SUM(L309:L310)</f>
        <v>0</v>
      </c>
      <c r="M308" s="237"/>
      <c r="N308" s="237">
        <f>SUM(N309:N310)</f>
        <v>0</v>
      </c>
      <c r="O308" s="237">
        <f>SUM(O309:O310)</f>
        <v>0</v>
      </c>
      <c r="P308" s="226">
        <f t="shared" si="115"/>
        <v>0</v>
      </c>
      <c r="Q308" s="241"/>
      <c r="R308" s="241">
        <f>SUM(R309:R310)</f>
        <v>3910222.4</v>
      </c>
      <c r="S308" s="241"/>
      <c r="T308" s="241">
        <f>SUM(T309:T310)</f>
        <v>4803859.4000000004</v>
      </c>
      <c r="U308" s="239">
        <f>SUM(U309:U310)</f>
        <v>8714081.8000000007</v>
      </c>
    </row>
    <row r="309" spans="1:21" ht="25.5" hidden="1" x14ac:dyDescent="0.25">
      <c r="A309" s="213"/>
      <c r="B309" s="284" t="s">
        <v>420</v>
      </c>
      <c r="C309" s="222" t="s">
        <v>171</v>
      </c>
      <c r="D309" s="222">
        <v>320.3</v>
      </c>
      <c r="E309" s="208">
        <v>12208</v>
      </c>
      <c r="F309" s="208">
        <f>E309*D309</f>
        <v>3910222.4</v>
      </c>
      <c r="G309" s="208">
        <v>14998</v>
      </c>
      <c r="H309" s="208">
        <f>G309*D309</f>
        <v>4803859.4000000004</v>
      </c>
      <c r="I309" s="208">
        <f>H309+F309</f>
        <v>8714081.8000000007</v>
      </c>
      <c r="J309" s="224"/>
      <c r="K309" s="210">
        <v>12208</v>
      </c>
      <c r="L309" s="210">
        <f>K309*J309</f>
        <v>0</v>
      </c>
      <c r="M309" s="210">
        <v>14998</v>
      </c>
      <c r="N309" s="210">
        <f>M309*J309</f>
        <v>0</v>
      </c>
      <c r="O309" s="210">
        <f>N309+L309</f>
        <v>0</v>
      </c>
      <c r="P309" s="226">
        <f t="shared" si="115"/>
        <v>320.3</v>
      </c>
      <c r="Q309" s="212">
        <v>12208</v>
      </c>
      <c r="R309" s="212">
        <f>Q309*P309</f>
        <v>3910222.4</v>
      </c>
      <c r="S309" s="212">
        <v>14998</v>
      </c>
      <c r="T309" s="212">
        <f>S309*P309</f>
        <v>4803859.4000000004</v>
      </c>
      <c r="U309" s="212">
        <f>T309+R309</f>
        <v>8714081.8000000007</v>
      </c>
    </row>
    <row r="310" spans="1:21" ht="17.45" hidden="1" customHeight="1" x14ac:dyDescent="0.25">
      <c r="A310" s="213"/>
      <c r="B310" s="284" t="s">
        <v>421</v>
      </c>
      <c r="C310" s="222" t="s">
        <v>33</v>
      </c>
      <c r="D310" s="222">
        <v>5.8</v>
      </c>
      <c r="E310" s="208"/>
      <c r="F310" s="208"/>
      <c r="G310" s="208"/>
      <c r="H310" s="208"/>
      <c r="I310" s="208"/>
      <c r="J310" s="224"/>
      <c r="K310" s="210"/>
      <c r="L310" s="210"/>
      <c r="M310" s="210"/>
      <c r="N310" s="210"/>
      <c r="O310" s="210"/>
      <c r="P310" s="226">
        <f t="shared" si="115"/>
        <v>5.8</v>
      </c>
      <c r="Q310" s="212"/>
      <c r="R310" s="212"/>
      <c r="S310" s="212"/>
      <c r="T310" s="212"/>
      <c r="U310" s="212"/>
    </row>
    <row r="311" spans="1:21" ht="17.45" hidden="1" customHeight="1" x14ac:dyDescent="0.25">
      <c r="A311" s="240"/>
      <c r="B311" s="228" t="s">
        <v>422</v>
      </c>
      <c r="C311" s="240" t="s">
        <v>153</v>
      </c>
      <c r="D311" s="282">
        <f>3545</f>
        <v>3545</v>
      </c>
      <c r="E311" s="234"/>
      <c r="F311" s="234">
        <f>SUM(F312:F318)</f>
        <v>12012117</v>
      </c>
      <c r="G311" s="234"/>
      <c r="H311" s="234">
        <f>SUM(H312:H318)</f>
        <v>10058002</v>
      </c>
      <c r="I311" s="234">
        <f>SUM(I312:I318)</f>
        <v>22070119</v>
      </c>
      <c r="J311" s="283"/>
      <c r="K311" s="237"/>
      <c r="L311" s="237">
        <f>SUM(L312:L318)</f>
        <v>0</v>
      </c>
      <c r="M311" s="237"/>
      <c r="N311" s="237">
        <f>SUM(N312:N318)</f>
        <v>0</v>
      </c>
      <c r="O311" s="237">
        <f>SUM(O312:O318)</f>
        <v>0</v>
      </c>
      <c r="P311" s="226">
        <f t="shared" si="115"/>
        <v>3545</v>
      </c>
      <c r="Q311" s="241"/>
      <c r="R311" s="241">
        <f>SUM(R312:R318)</f>
        <v>12012117</v>
      </c>
      <c r="S311" s="241"/>
      <c r="T311" s="241">
        <f>SUM(T312:T318)</f>
        <v>10058002</v>
      </c>
      <c r="U311" s="239">
        <f>SUM(U312:U318)</f>
        <v>22070119</v>
      </c>
    </row>
    <row r="312" spans="1:21" ht="15.75" hidden="1" x14ac:dyDescent="0.25">
      <c r="A312" s="213"/>
      <c r="B312" s="284" t="s">
        <v>423</v>
      </c>
      <c r="C312" s="222" t="s">
        <v>153</v>
      </c>
      <c r="D312" s="222">
        <v>3545</v>
      </c>
      <c r="E312" s="208">
        <v>393</v>
      </c>
      <c r="F312" s="208">
        <f>E312*D312</f>
        <v>1393185</v>
      </c>
      <c r="G312" s="208">
        <v>78</v>
      </c>
      <c r="H312" s="208">
        <f>G312*D312</f>
        <v>276510</v>
      </c>
      <c r="I312" s="208">
        <f>H312+F312</f>
        <v>1669695</v>
      </c>
      <c r="J312" s="224"/>
      <c r="K312" s="210">
        <v>393</v>
      </c>
      <c r="L312" s="210">
        <f>K312*J312</f>
        <v>0</v>
      </c>
      <c r="M312" s="210">
        <v>78</v>
      </c>
      <c r="N312" s="210">
        <f>M312*J312</f>
        <v>0</v>
      </c>
      <c r="O312" s="210">
        <f>N312+L312</f>
        <v>0</v>
      </c>
      <c r="P312" s="226">
        <f t="shared" si="115"/>
        <v>3545</v>
      </c>
      <c r="Q312" s="212">
        <v>393</v>
      </c>
      <c r="R312" s="212">
        <f>Q312*P312</f>
        <v>1393185</v>
      </c>
      <c r="S312" s="212">
        <v>78</v>
      </c>
      <c r="T312" s="212">
        <f>S312*P312</f>
        <v>276510</v>
      </c>
      <c r="U312" s="212">
        <f>T312+R312</f>
        <v>1669695</v>
      </c>
    </row>
    <row r="313" spans="1:21" ht="15.75" hidden="1" x14ac:dyDescent="0.25">
      <c r="A313" s="213"/>
      <c r="B313" s="284" t="s">
        <v>424</v>
      </c>
      <c r="C313" s="222" t="s">
        <v>153</v>
      </c>
      <c r="D313" s="222">
        <v>3545</v>
      </c>
      <c r="E313" s="208">
        <v>236</v>
      </c>
      <c r="F313" s="208">
        <f>E313*D313</f>
        <v>836620</v>
      </c>
      <c r="G313" s="208">
        <v>202</v>
      </c>
      <c r="H313" s="208">
        <f>G313*D313</f>
        <v>716090</v>
      </c>
      <c r="I313" s="208">
        <f>H313+F313</f>
        <v>1552710</v>
      </c>
      <c r="J313" s="224"/>
      <c r="K313" s="210">
        <v>236</v>
      </c>
      <c r="L313" s="210">
        <f>K313*J313</f>
        <v>0</v>
      </c>
      <c r="M313" s="210">
        <v>202</v>
      </c>
      <c r="N313" s="210">
        <f>M313*J313</f>
        <v>0</v>
      </c>
      <c r="O313" s="210">
        <f>N313+L313</f>
        <v>0</v>
      </c>
      <c r="P313" s="226">
        <f t="shared" si="115"/>
        <v>3545</v>
      </c>
      <c r="Q313" s="212">
        <v>236</v>
      </c>
      <c r="R313" s="212">
        <f>Q313*P313</f>
        <v>836620</v>
      </c>
      <c r="S313" s="212">
        <v>202</v>
      </c>
      <c r="T313" s="212">
        <f>S313*P313</f>
        <v>716090</v>
      </c>
      <c r="U313" s="212">
        <f>T313+R313</f>
        <v>1552710</v>
      </c>
    </row>
    <row r="314" spans="1:21" ht="15.75" hidden="1" x14ac:dyDescent="0.25">
      <c r="A314" s="213"/>
      <c r="B314" s="284" t="s">
        <v>425</v>
      </c>
      <c r="C314" s="222" t="s">
        <v>153</v>
      </c>
      <c r="D314" s="222">
        <v>3545</v>
      </c>
      <c r="E314" s="208">
        <v>1022</v>
      </c>
      <c r="F314" s="208">
        <f>E314*D314</f>
        <v>3622990</v>
      </c>
      <c r="G314" s="208">
        <v>624</v>
      </c>
      <c r="H314" s="208">
        <f>G314*D314</f>
        <v>2212080</v>
      </c>
      <c r="I314" s="208">
        <f>H314+F314</f>
        <v>5835070</v>
      </c>
      <c r="J314" s="224"/>
      <c r="K314" s="210">
        <v>1022</v>
      </c>
      <c r="L314" s="210">
        <f>K314*J314</f>
        <v>0</v>
      </c>
      <c r="M314" s="210">
        <v>624</v>
      </c>
      <c r="N314" s="210">
        <f>M314*J314</f>
        <v>0</v>
      </c>
      <c r="O314" s="210">
        <f>N314+L314</f>
        <v>0</v>
      </c>
      <c r="P314" s="226">
        <f t="shared" si="115"/>
        <v>3545</v>
      </c>
      <c r="Q314" s="212">
        <v>1022</v>
      </c>
      <c r="R314" s="212">
        <f>Q314*P314</f>
        <v>3622990</v>
      </c>
      <c r="S314" s="212">
        <v>624</v>
      </c>
      <c r="T314" s="212">
        <f>S314*P314</f>
        <v>2212080</v>
      </c>
      <c r="U314" s="212">
        <f>T314+R314</f>
        <v>5835070</v>
      </c>
    </row>
    <row r="315" spans="1:21" ht="15.75" hidden="1" x14ac:dyDescent="0.25">
      <c r="A315" s="213"/>
      <c r="B315" s="284" t="s">
        <v>426</v>
      </c>
      <c r="C315" s="222" t="s">
        <v>171</v>
      </c>
      <c r="D315" s="222">
        <v>284</v>
      </c>
      <c r="E315" s="208">
        <v>12208</v>
      </c>
      <c r="F315" s="208">
        <f>E315*D315</f>
        <v>3467072</v>
      </c>
      <c r="G315" s="208">
        <v>14998</v>
      </c>
      <c r="H315" s="208">
        <f>G315*D315</f>
        <v>4259432</v>
      </c>
      <c r="I315" s="208">
        <f>H315+F315</f>
        <v>7726504</v>
      </c>
      <c r="J315" s="224"/>
      <c r="K315" s="210">
        <v>12208</v>
      </c>
      <c r="L315" s="210">
        <f>K315*J315</f>
        <v>0</v>
      </c>
      <c r="M315" s="210">
        <v>14998</v>
      </c>
      <c r="N315" s="210">
        <f>M315*J315</f>
        <v>0</v>
      </c>
      <c r="O315" s="210">
        <f>N315+L315</f>
        <v>0</v>
      </c>
      <c r="P315" s="226">
        <f t="shared" si="115"/>
        <v>284</v>
      </c>
      <c r="Q315" s="212">
        <v>12208</v>
      </c>
      <c r="R315" s="212">
        <f>Q315*P315</f>
        <v>3467072</v>
      </c>
      <c r="S315" s="212">
        <v>14998</v>
      </c>
      <c r="T315" s="212">
        <f>S315*P315</f>
        <v>4259432</v>
      </c>
      <c r="U315" s="212">
        <f>T315+R315</f>
        <v>7726504</v>
      </c>
    </row>
    <row r="316" spans="1:21" ht="15.75" hidden="1" x14ac:dyDescent="0.25">
      <c r="A316" s="213"/>
      <c r="B316" s="284" t="s">
        <v>421</v>
      </c>
      <c r="C316" s="222" t="s">
        <v>33</v>
      </c>
      <c r="D316" s="222">
        <v>14.8</v>
      </c>
      <c r="E316" s="208"/>
      <c r="F316" s="208"/>
      <c r="G316" s="208"/>
      <c r="H316" s="208"/>
      <c r="I316" s="208"/>
      <c r="J316" s="224"/>
      <c r="K316" s="210"/>
      <c r="L316" s="210"/>
      <c r="M316" s="210"/>
      <c r="N316" s="210"/>
      <c r="O316" s="210"/>
      <c r="P316" s="226">
        <f t="shared" si="115"/>
        <v>14.8</v>
      </c>
      <c r="Q316" s="212"/>
      <c r="R316" s="212"/>
      <c r="S316" s="212"/>
      <c r="T316" s="212"/>
      <c r="U316" s="212"/>
    </row>
    <row r="317" spans="1:21" ht="15.75" hidden="1" x14ac:dyDescent="0.25">
      <c r="A317" s="213"/>
      <c r="B317" s="284" t="s">
        <v>427</v>
      </c>
      <c r="C317" s="222" t="s">
        <v>153</v>
      </c>
      <c r="D317" s="222">
        <v>3545</v>
      </c>
      <c r="E317" s="208">
        <v>550</v>
      </c>
      <c r="F317" s="208">
        <f>E317*D317</f>
        <v>1949750</v>
      </c>
      <c r="G317" s="208">
        <v>702</v>
      </c>
      <c r="H317" s="208">
        <f>G317*D317</f>
        <v>2488590</v>
      </c>
      <c r="I317" s="208">
        <f>H317+F317</f>
        <v>4438340</v>
      </c>
      <c r="J317" s="224"/>
      <c r="K317" s="210">
        <v>550</v>
      </c>
      <c r="L317" s="210">
        <f>K317*J317</f>
        <v>0</v>
      </c>
      <c r="M317" s="210">
        <v>702</v>
      </c>
      <c r="N317" s="210">
        <f>M317*J317</f>
        <v>0</v>
      </c>
      <c r="O317" s="210">
        <f>N317+L317</f>
        <v>0</v>
      </c>
      <c r="P317" s="226">
        <f t="shared" si="115"/>
        <v>3545</v>
      </c>
      <c r="Q317" s="212">
        <v>550</v>
      </c>
      <c r="R317" s="212">
        <f>Q317*P317</f>
        <v>1949750</v>
      </c>
      <c r="S317" s="212">
        <v>702</v>
      </c>
      <c r="T317" s="212">
        <f>S317*P317</f>
        <v>2488590</v>
      </c>
      <c r="U317" s="212">
        <f>T317+R317</f>
        <v>4438340</v>
      </c>
    </row>
    <row r="318" spans="1:21" ht="15.75" hidden="1" x14ac:dyDescent="0.25">
      <c r="A318" s="213"/>
      <c r="B318" s="284" t="s">
        <v>428</v>
      </c>
      <c r="C318" s="222" t="s">
        <v>213</v>
      </c>
      <c r="D318" s="222">
        <v>1350</v>
      </c>
      <c r="E318" s="208">
        <v>550</v>
      </c>
      <c r="F318" s="208">
        <f>E318*D318</f>
        <v>742500</v>
      </c>
      <c r="G318" s="208">
        <v>78</v>
      </c>
      <c r="H318" s="208">
        <f>G318*D318</f>
        <v>105300</v>
      </c>
      <c r="I318" s="208">
        <f>H318+F318</f>
        <v>847800</v>
      </c>
      <c r="J318" s="224"/>
      <c r="K318" s="210">
        <v>550</v>
      </c>
      <c r="L318" s="210">
        <f>K318*J318</f>
        <v>0</v>
      </c>
      <c r="M318" s="210">
        <v>78</v>
      </c>
      <c r="N318" s="210">
        <f>M318*J318</f>
        <v>0</v>
      </c>
      <c r="O318" s="210">
        <f>N318+L318</f>
        <v>0</v>
      </c>
      <c r="P318" s="226">
        <f t="shared" si="115"/>
        <v>1350</v>
      </c>
      <c r="Q318" s="212">
        <v>550</v>
      </c>
      <c r="R318" s="212">
        <f>Q318*P318</f>
        <v>742500</v>
      </c>
      <c r="S318" s="212">
        <v>78</v>
      </c>
      <c r="T318" s="212">
        <f>S318*P318</f>
        <v>105300</v>
      </c>
      <c r="U318" s="212">
        <f>T318+R318</f>
        <v>847800</v>
      </c>
    </row>
    <row r="319" spans="1:21" ht="17.45" hidden="1" customHeight="1" x14ac:dyDescent="0.25">
      <c r="A319" s="240"/>
      <c r="B319" s="228" t="s">
        <v>429</v>
      </c>
      <c r="C319" s="240" t="s">
        <v>153</v>
      </c>
      <c r="D319" s="282">
        <v>4580</v>
      </c>
      <c r="E319" s="234"/>
      <c r="F319" s="234">
        <f>SUM(F320:F326)</f>
        <v>15314416</v>
      </c>
      <c r="G319" s="234"/>
      <c r="H319" s="234">
        <f>SUM(H320:H326)</f>
        <v>13847406</v>
      </c>
      <c r="I319" s="234">
        <f>SUM(I320:I326)</f>
        <v>29161822</v>
      </c>
      <c r="J319" s="283"/>
      <c r="K319" s="237"/>
      <c r="L319" s="237">
        <f>SUM(L320:L326)</f>
        <v>0</v>
      </c>
      <c r="M319" s="237"/>
      <c r="N319" s="237">
        <f>SUM(N320:N326)</f>
        <v>0</v>
      </c>
      <c r="O319" s="237">
        <f>SUM(O320:O326)</f>
        <v>0</v>
      </c>
      <c r="P319" s="226">
        <f t="shared" si="115"/>
        <v>4580</v>
      </c>
      <c r="Q319" s="241"/>
      <c r="R319" s="241">
        <f>SUM(R320:R326)</f>
        <v>15314416</v>
      </c>
      <c r="S319" s="241"/>
      <c r="T319" s="241">
        <f>SUM(T320:T326)</f>
        <v>13847406</v>
      </c>
      <c r="U319" s="239">
        <f>SUM(U320:U326)</f>
        <v>29161822</v>
      </c>
    </row>
    <row r="320" spans="1:21" ht="15.75" hidden="1" x14ac:dyDescent="0.25">
      <c r="A320" s="213"/>
      <c r="B320" s="284" t="s">
        <v>423</v>
      </c>
      <c r="C320" s="222" t="s">
        <v>153</v>
      </c>
      <c r="D320" s="222">
        <v>4580</v>
      </c>
      <c r="E320" s="208">
        <v>393</v>
      </c>
      <c r="F320" s="208">
        <f>E320*D320</f>
        <v>1799940</v>
      </c>
      <c r="G320" s="208">
        <v>78</v>
      </c>
      <c r="H320" s="208">
        <f>G320*D320</f>
        <v>357240</v>
      </c>
      <c r="I320" s="208">
        <f>H320+F320</f>
        <v>2157180</v>
      </c>
      <c r="J320" s="224"/>
      <c r="K320" s="210">
        <v>393</v>
      </c>
      <c r="L320" s="210">
        <f>K320*J320</f>
        <v>0</v>
      </c>
      <c r="M320" s="210">
        <v>78</v>
      </c>
      <c r="N320" s="210">
        <f>M320*J320</f>
        <v>0</v>
      </c>
      <c r="O320" s="210">
        <f>N320+L320</f>
        <v>0</v>
      </c>
      <c r="P320" s="226">
        <f t="shared" si="115"/>
        <v>4580</v>
      </c>
      <c r="Q320" s="212">
        <v>393</v>
      </c>
      <c r="R320" s="212">
        <f>Q320*P320</f>
        <v>1799940</v>
      </c>
      <c r="S320" s="212">
        <v>78</v>
      </c>
      <c r="T320" s="212">
        <f>S320*P320</f>
        <v>357240</v>
      </c>
      <c r="U320" s="212">
        <f>T320+R320</f>
        <v>2157180</v>
      </c>
    </row>
    <row r="321" spans="1:21" ht="15.75" hidden="1" x14ac:dyDescent="0.25">
      <c r="A321" s="213"/>
      <c r="B321" s="284" t="s">
        <v>424</v>
      </c>
      <c r="C321" s="222" t="s">
        <v>153</v>
      </c>
      <c r="D321" s="222">
        <v>4580</v>
      </c>
      <c r="E321" s="208">
        <v>236</v>
      </c>
      <c r="F321" s="208">
        <f>E321*D321</f>
        <v>1080880</v>
      </c>
      <c r="G321" s="208">
        <v>202</v>
      </c>
      <c r="H321" s="208">
        <f>G321*D321</f>
        <v>925160</v>
      </c>
      <c r="I321" s="208">
        <f>H321+F321</f>
        <v>2006040</v>
      </c>
      <c r="J321" s="224"/>
      <c r="K321" s="210">
        <v>236</v>
      </c>
      <c r="L321" s="210">
        <f>K321*J321</f>
        <v>0</v>
      </c>
      <c r="M321" s="210">
        <v>202</v>
      </c>
      <c r="N321" s="210">
        <f>M321*J321</f>
        <v>0</v>
      </c>
      <c r="O321" s="210">
        <f>N321+L321</f>
        <v>0</v>
      </c>
      <c r="P321" s="226">
        <f t="shared" si="115"/>
        <v>4580</v>
      </c>
      <c r="Q321" s="212">
        <v>236</v>
      </c>
      <c r="R321" s="212">
        <f>Q321*P321</f>
        <v>1080880</v>
      </c>
      <c r="S321" s="212">
        <v>202</v>
      </c>
      <c r="T321" s="212">
        <f>S321*P321</f>
        <v>925160</v>
      </c>
      <c r="U321" s="212">
        <f>T321+R321</f>
        <v>2006040</v>
      </c>
    </row>
    <row r="322" spans="1:21" ht="15.75" hidden="1" x14ac:dyDescent="0.25">
      <c r="A322" s="213"/>
      <c r="B322" s="284" t="s">
        <v>425</v>
      </c>
      <c r="C322" s="222" t="s">
        <v>171</v>
      </c>
      <c r="D322" s="222">
        <v>4580</v>
      </c>
      <c r="E322" s="208">
        <v>1022</v>
      </c>
      <c r="F322" s="208">
        <f>E322*D322</f>
        <v>4680760</v>
      </c>
      <c r="G322" s="208">
        <v>624</v>
      </c>
      <c r="H322" s="208">
        <f>G322*D322</f>
        <v>2857920</v>
      </c>
      <c r="I322" s="208">
        <f>H322+F322</f>
        <v>7538680</v>
      </c>
      <c r="J322" s="224"/>
      <c r="K322" s="210">
        <v>1022</v>
      </c>
      <c r="L322" s="210">
        <f>K322*J322</f>
        <v>0</v>
      </c>
      <c r="M322" s="210">
        <v>624</v>
      </c>
      <c r="N322" s="210">
        <f>M322*J322</f>
        <v>0</v>
      </c>
      <c r="O322" s="210">
        <f>N322+L322</f>
        <v>0</v>
      </c>
      <c r="P322" s="226">
        <f t="shared" si="115"/>
        <v>4580</v>
      </c>
      <c r="Q322" s="212">
        <v>1022</v>
      </c>
      <c r="R322" s="212">
        <f>Q322*P322</f>
        <v>4680760</v>
      </c>
      <c r="S322" s="212">
        <v>624</v>
      </c>
      <c r="T322" s="212">
        <f>S322*P322</f>
        <v>2857920</v>
      </c>
      <c r="U322" s="212">
        <f>T322+R322</f>
        <v>7538680</v>
      </c>
    </row>
    <row r="323" spans="1:21" s="255" customFormat="1" ht="25.5" hidden="1" x14ac:dyDescent="0.25">
      <c r="A323" s="213"/>
      <c r="B323" s="284" t="s">
        <v>430</v>
      </c>
      <c r="C323" s="222" t="s">
        <v>171</v>
      </c>
      <c r="D323" s="222">
        <v>367</v>
      </c>
      <c r="E323" s="208">
        <v>12208</v>
      </c>
      <c r="F323" s="208">
        <f>E323*D323</f>
        <v>4480336</v>
      </c>
      <c r="G323" s="208">
        <v>17398</v>
      </c>
      <c r="H323" s="208">
        <f>G323*D323</f>
        <v>6385066</v>
      </c>
      <c r="I323" s="208">
        <f>H323+F323</f>
        <v>10865402</v>
      </c>
      <c r="J323" s="224"/>
      <c r="K323" s="210">
        <v>12208</v>
      </c>
      <c r="L323" s="210">
        <f>K323*J323</f>
        <v>0</v>
      </c>
      <c r="M323" s="210">
        <v>17398</v>
      </c>
      <c r="N323" s="210">
        <f>M323*J323</f>
        <v>0</v>
      </c>
      <c r="O323" s="210">
        <f>N323+L323</f>
        <v>0</v>
      </c>
      <c r="P323" s="226">
        <f t="shared" si="115"/>
        <v>367</v>
      </c>
      <c r="Q323" s="212">
        <v>12208</v>
      </c>
      <c r="R323" s="212">
        <f>Q323*P323</f>
        <v>4480336</v>
      </c>
      <c r="S323" s="212">
        <v>17398</v>
      </c>
      <c r="T323" s="212">
        <f>S323*P323</f>
        <v>6385066</v>
      </c>
      <c r="U323" s="212">
        <f>T323+R323</f>
        <v>10865402</v>
      </c>
    </row>
    <row r="324" spans="1:21" ht="15.75" hidden="1" x14ac:dyDescent="0.25">
      <c r="A324" s="213"/>
      <c r="B324" s="284" t="s">
        <v>421</v>
      </c>
      <c r="C324" s="222" t="s">
        <v>33</v>
      </c>
      <c r="D324" s="222">
        <v>19.2</v>
      </c>
      <c r="E324" s="208"/>
      <c r="F324" s="208"/>
      <c r="G324" s="208"/>
      <c r="H324" s="208"/>
      <c r="I324" s="208"/>
      <c r="J324" s="224"/>
      <c r="K324" s="210"/>
      <c r="L324" s="210"/>
      <c r="M324" s="210"/>
      <c r="N324" s="210"/>
      <c r="O324" s="210"/>
      <c r="P324" s="226">
        <f t="shared" si="115"/>
        <v>19.2</v>
      </c>
      <c r="Q324" s="212"/>
      <c r="R324" s="212"/>
      <c r="S324" s="212"/>
      <c r="T324" s="212"/>
      <c r="U324" s="212"/>
    </row>
    <row r="325" spans="1:21" ht="15.75" hidden="1" x14ac:dyDescent="0.25">
      <c r="A325" s="213"/>
      <c r="B325" s="284" t="s">
        <v>427</v>
      </c>
      <c r="C325" s="222" t="s">
        <v>153</v>
      </c>
      <c r="D325" s="222">
        <v>4580</v>
      </c>
      <c r="E325" s="208">
        <v>550</v>
      </c>
      <c r="F325" s="208">
        <f>E325*D325</f>
        <v>2519000</v>
      </c>
      <c r="G325" s="208">
        <v>702</v>
      </c>
      <c r="H325" s="208">
        <f>G325*D325</f>
        <v>3215160</v>
      </c>
      <c r="I325" s="208">
        <f>H325+F325</f>
        <v>5734160</v>
      </c>
      <c r="J325" s="224"/>
      <c r="K325" s="210">
        <v>550</v>
      </c>
      <c r="L325" s="210">
        <f>K325*J325</f>
        <v>0</v>
      </c>
      <c r="M325" s="210">
        <v>702</v>
      </c>
      <c r="N325" s="210">
        <f>M325*J325</f>
        <v>0</v>
      </c>
      <c r="O325" s="210">
        <f>N325+L325</f>
        <v>0</v>
      </c>
      <c r="P325" s="226">
        <f t="shared" si="115"/>
        <v>4580</v>
      </c>
      <c r="Q325" s="212">
        <v>550</v>
      </c>
      <c r="R325" s="212">
        <f>Q325*P325</f>
        <v>2519000</v>
      </c>
      <c r="S325" s="212">
        <v>702</v>
      </c>
      <c r="T325" s="212">
        <f>S325*P325</f>
        <v>3215160</v>
      </c>
      <c r="U325" s="212">
        <f>T325+R325</f>
        <v>5734160</v>
      </c>
    </row>
    <row r="326" spans="1:21" ht="15.75" hidden="1" x14ac:dyDescent="0.25">
      <c r="A326" s="213"/>
      <c r="B326" s="284" t="s">
        <v>428</v>
      </c>
      <c r="C326" s="222" t="s">
        <v>213</v>
      </c>
      <c r="D326" s="222">
        <v>1370</v>
      </c>
      <c r="E326" s="208">
        <v>550</v>
      </c>
      <c r="F326" s="208">
        <f>E326*D326</f>
        <v>753500</v>
      </c>
      <c r="G326" s="208">
        <v>78</v>
      </c>
      <c r="H326" s="208">
        <f>G326*D326</f>
        <v>106860</v>
      </c>
      <c r="I326" s="208">
        <f>H326+F326</f>
        <v>860360</v>
      </c>
      <c r="J326" s="224"/>
      <c r="K326" s="210">
        <v>550</v>
      </c>
      <c r="L326" s="210">
        <f>K326*J326</f>
        <v>0</v>
      </c>
      <c r="M326" s="210">
        <v>78</v>
      </c>
      <c r="N326" s="210">
        <f>M326*J326</f>
        <v>0</v>
      </c>
      <c r="O326" s="210">
        <f>N326+L326</f>
        <v>0</v>
      </c>
      <c r="P326" s="226">
        <f t="shared" si="115"/>
        <v>1370</v>
      </c>
      <c r="Q326" s="212">
        <v>550</v>
      </c>
      <c r="R326" s="212">
        <f>Q326*P326</f>
        <v>753500</v>
      </c>
      <c r="S326" s="212">
        <v>78</v>
      </c>
      <c r="T326" s="212">
        <f>S326*P326</f>
        <v>106860</v>
      </c>
      <c r="U326" s="212">
        <f>T326+R326</f>
        <v>860360</v>
      </c>
    </row>
    <row r="327" spans="1:21" ht="17.45" hidden="1" customHeight="1" x14ac:dyDescent="0.25">
      <c r="A327" s="240"/>
      <c r="B327" s="228" t="s">
        <v>431</v>
      </c>
      <c r="C327" s="240"/>
      <c r="D327" s="282"/>
      <c r="E327" s="234"/>
      <c r="F327" s="234">
        <f>SUM(F328:F331)</f>
        <v>2452472</v>
      </c>
      <c r="G327" s="234"/>
      <c r="H327" s="234">
        <f>SUM(H328:H331)</f>
        <v>1341522</v>
      </c>
      <c r="I327" s="234">
        <f>SUM(I328:I331)</f>
        <v>3793994</v>
      </c>
      <c r="J327" s="283"/>
      <c r="K327" s="237"/>
      <c r="L327" s="237">
        <f>SUM(L328:L331)</f>
        <v>0</v>
      </c>
      <c r="M327" s="237"/>
      <c r="N327" s="237">
        <f>SUM(N328:N331)</f>
        <v>0</v>
      </c>
      <c r="O327" s="237">
        <f>SUM(O328:O331)</f>
        <v>0</v>
      </c>
      <c r="P327" s="226">
        <f t="shared" si="115"/>
        <v>0</v>
      </c>
      <c r="Q327" s="241"/>
      <c r="R327" s="241">
        <f>SUM(R328:R331)</f>
        <v>2452472</v>
      </c>
      <c r="S327" s="241"/>
      <c r="T327" s="241">
        <f>SUM(T328:T331)</f>
        <v>1341522</v>
      </c>
      <c r="U327" s="239">
        <f>SUM(U328:U331)</f>
        <v>3793994</v>
      </c>
    </row>
    <row r="328" spans="1:21" ht="15.75" hidden="1" x14ac:dyDescent="0.25">
      <c r="A328" s="213"/>
      <c r="B328" s="284" t="s">
        <v>432</v>
      </c>
      <c r="C328" s="243" t="s">
        <v>153</v>
      </c>
      <c r="D328" s="222">
        <v>100</v>
      </c>
      <c r="E328" s="208">
        <v>2672</v>
      </c>
      <c r="F328" s="208">
        <f>E328*D328</f>
        <v>267200</v>
      </c>
      <c r="G328" s="208">
        <v>1326</v>
      </c>
      <c r="H328" s="208">
        <f>G328*D328</f>
        <v>132600</v>
      </c>
      <c r="I328" s="208">
        <f>H328+F328</f>
        <v>399800</v>
      </c>
      <c r="J328" s="224"/>
      <c r="K328" s="210">
        <v>2672</v>
      </c>
      <c r="L328" s="210">
        <f>K328*J328</f>
        <v>0</v>
      </c>
      <c r="M328" s="210">
        <v>1326</v>
      </c>
      <c r="N328" s="210">
        <f>M328*J328</f>
        <v>0</v>
      </c>
      <c r="O328" s="210">
        <f>N328+L328</f>
        <v>0</v>
      </c>
      <c r="P328" s="226">
        <f t="shared" si="115"/>
        <v>100</v>
      </c>
      <c r="Q328" s="212">
        <v>2672</v>
      </c>
      <c r="R328" s="212">
        <f>Q328*P328</f>
        <v>267200</v>
      </c>
      <c r="S328" s="212">
        <v>1326</v>
      </c>
      <c r="T328" s="212">
        <f>S328*P328</f>
        <v>132600</v>
      </c>
      <c r="U328" s="212">
        <f>T328+R328</f>
        <v>399800</v>
      </c>
    </row>
    <row r="329" spans="1:21" ht="15.75" hidden="1" x14ac:dyDescent="0.25">
      <c r="A329" s="213"/>
      <c r="B329" s="284" t="s">
        <v>433</v>
      </c>
      <c r="C329" s="243" t="s">
        <v>31</v>
      </c>
      <c r="D329" s="222">
        <v>120</v>
      </c>
      <c r="E329" s="208">
        <v>11790</v>
      </c>
      <c r="F329" s="208">
        <f>E329*D329</f>
        <v>1414800</v>
      </c>
      <c r="G329" s="208">
        <v>4680</v>
      </c>
      <c r="H329" s="208">
        <f>G329*D329</f>
        <v>561600</v>
      </c>
      <c r="I329" s="208">
        <f>H329+F329</f>
        <v>1976400</v>
      </c>
      <c r="J329" s="224"/>
      <c r="K329" s="210">
        <v>11790</v>
      </c>
      <c r="L329" s="210">
        <f>K329*J329</f>
        <v>0</v>
      </c>
      <c r="M329" s="210">
        <v>4680</v>
      </c>
      <c r="N329" s="210">
        <f>M329*J329</f>
        <v>0</v>
      </c>
      <c r="O329" s="210">
        <f>N329+L329</f>
        <v>0</v>
      </c>
      <c r="P329" s="226">
        <f t="shared" si="115"/>
        <v>120</v>
      </c>
      <c r="Q329" s="212">
        <v>11790</v>
      </c>
      <c r="R329" s="212">
        <f>Q329*P329</f>
        <v>1414800</v>
      </c>
      <c r="S329" s="212">
        <v>4680</v>
      </c>
      <c r="T329" s="212">
        <f>S329*P329</f>
        <v>561600</v>
      </c>
      <c r="U329" s="212">
        <f>T329+R329</f>
        <v>1976400</v>
      </c>
    </row>
    <row r="330" spans="1:21" ht="15.75" hidden="1" x14ac:dyDescent="0.25">
      <c r="A330" s="213"/>
      <c r="B330" s="284" t="s">
        <v>434</v>
      </c>
      <c r="C330" s="243" t="s">
        <v>171</v>
      </c>
      <c r="D330" s="222">
        <v>26</v>
      </c>
      <c r="E330" s="208">
        <v>13132</v>
      </c>
      <c r="F330" s="208">
        <f>E330*D330</f>
        <v>341432</v>
      </c>
      <c r="G330" s="208">
        <v>21921</v>
      </c>
      <c r="H330" s="208">
        <f>G330*D330</f>
        <v>569946</v>
      </c>
      <c r="I330" s="208">
        <f>H330+F330</f>
        <v>911378</v>
      </c>
      <c r="J330" s="224"/>
      <c r="K330" s="210">
        <v>13132</v>
      </c>
      <c r="L330" s="210">
        <f>K330*J330</f>
        <v>0</v>
      </c>
      <c r="M330" s="210">
        <v>21921</v>
      </c>
      <c r="N330" s="210">
        <f>M330*J330</f>
        <v>0</v>
      </c>
      <c r="O330" s="210">
        <f>N330+L330</f>
        <v>0</v>
      </c>
      <c r="P330" s="226">
        <f t="shared" si="115"/>
        <v>26</v>
      </c>
      <c r="Q330" s="212">
        <v>13132</v>
      </c>
      <c r="R330" s="212">
        <f>Q330*P330</f>
        <v>341432</v>
      </c>
      <c r="S330" s="212">
        <v>21921</v>
      </c>
      <c r="T330" s="212">
        <f>S330*P330</f>
        <v>569946</v>
      </c>
      <c r="U330" s="212">
        <f>T330+R330</f>
        <v>911378</v>
      </c>
    </row>
    <row r="331" spans="1:21" ht="15.75" hidden="1" x14ac:dyDescent="0.25">
      <c r="A331" s="213"/>
      <c r="B331" s="284" t="s">
        <v>435</v>
      </c>
      <c r="C331" s="243" t="s">
        <v>134</v>
      </c>
      <c r="D331" s="222">
        <v>496</v>
      </c>
      <c r="E331" s="208">
        <v>865</v>
      </c>
      <c r="F331" s="208">
        <f>E331*D331</f>
        <v>429040</v>
      </c>
      <c r="G331" s="208">
        <v>156</v>
      </c>
      <c r="H331" s="208">
        <f>G331*D331</f>
        <v>77376</v>
      </c>
      <c r="I331" s="208">
        <f>H331+F331</f>
        <v>506416</v>
      </c>
      <c r="J331" s="224"/>
      <c r="K331" s="210">
        <v>865</v>
      </c>
      <c r="L331" s="210">
        <f>K331*J331</f>
        <v>0</v>
      </c>
      <c r="M331" s="210">
        <v>156</v>
      </c>
      <c r="N331" s="210">
        <f>M331*J331</f>
        <v>0</v>
      </c>
      <c r="O331" s="210">
        <f>N331+L331</f>
        <v>0</v>
      </c>
      <c r="P331" s="226">
        <f t="shared" si="115"/>
        <v>496</v>
      </c>
      <c r="Q331" s="212">
        <v>865</v>
      </c>
      <c r="R331" s="212">
        <f>Q331*P331</f>
        <v>429040</v>
      </c>
      <c r="S331" s="212">
        <v>156</v>
      </c>
      <c r="T331" s="212">
        <f>S331*P331</f>
        <v>77376</v>
      </c>
      <c r="U331" s="212">
        <f>T331+R331</f>
        <v>506416</v>
      </c>
    </row>
    <row r="332" spans="1:21" ht="17.45" customHeight="1" x14ac:dyDescent="0.25">
      <c r="A332" s="395"/>
      <c r="B332" s="327" t="s">
        <v>436</v>
      </c>
      <c r="C332" s="344"/>
      <c r="D332" s="315"/>
      <c r="E332" s="314"/>
      <c r="F332" s="314">
        <f>SUM(F333:F343)</f>
        <v>4453585.1400000006</v>
      </c>
      <c r="G332" s="314"/>
      <c r="H332" s="314">
        <f>SUM(H333:H343)</f>
        <v>8043579.3999999994</v>
      </c>
      <c r="I332" s="314">
        <f>SUM(I333:I343)</f>
        <v>12497164.540000001</v>
      </c>
      <c r="J332" s="345"/>
      <c r="K332" s="343"/>
      <c r="L332" s="343">
        <f>SUM(L333:L343)</f>
        <v>1851030</v>
      </c>
      <c r="M332" s="343"/>
      <c r="N332" s="343">
        <f>SUM(N333:N343)</f>
        <v>1934400</v>
      </c>
      <c r="O332" s="343">
        <f>SUM(O333:O343)</f>
        <v>3785430</v>
      </c>
      <c r="P332" s="226">
        <f t="shared" si="115"/>
        <v>0</v>
      </c>
      <c r="Q332" s="241"/>
      <c r="R332" s="241">
        <f>SUM(R333:R343)</f>
        <v>2602475.1399999997</v>
      </c>
      <c r="S332" s="241"/>
      <c r="T332" s="241">
        <f>SUM(T333:T343)</f>
        <v>6109179.4000000004</v>
      </c>
      <c r="U332" s="239">
        <f>SUM(U333:U343)</f>
        <v>8711654.540000001</v>
      </c>
    </row>
    <row r="333" spans="1:21" ht="17.45" hidden="1" customHeight="1" x14ac:dyDescent="0.25">
      <c r="A333" s="213"/>
      <c r="B333" s="284"/>
      <c r="C333" s="243"/>
      <c r="D333" s="222"/>
      <c r="E333" s="208"/>
      <c r="F333" s="208"/>
      <c r="G333" s="208"/>
      <c r="H333" s="208"/>
      <c r="I333" s="208"/>
      <c r="J333" s="224"/>
      <c r="K333" s="210"/>
      <c r="L333" s="210"/>
      <c r="M333" s="210"/>
      <c r="N333" s="210"/>
      <c r="O333" s="210"/>
      <c r="P333" s="226">
        <f t="shared" si="115"/>
        <v>0</v>
      </c>
      <c r="Q333" s="212"/>
      <c r="R333" s="212"/>
      <c r="S333" s="212"/>
      <c r="T333" s="212"/>
      <c r="U333" s="212"/>
    </row>
    <row r="334" spans="1:21" ht="15.75" x14ac:dyDescent="0.25">
      <c r="A334" s="386"/>
      <c r="B334" s="346" t="s">
        <v>432</v>
      </c>
      <c r="C334" s="347" t="s">
        <v>153</v>
      </c>
      <c r="D334" s="222">
        <v>330</v>
      </c>
      <c r="E334" s="208">
        <v>5502</v>
      </c>
      <c r="F334" s="208">
        <f t="shared" ref="F334:F343" si="116">E334*D334</f>
        <v>1815660</v>
      </c>
      <c r="G334" s="208">
        <v>1326</v>
      </c>
      <c r="H334" s="208">
        <f t="shared" ref="H334:H343" si="117">G334*D334</f>
        <v>437580</v>
      </c>
      <c r="I334" s="208">
        <f t="shared" ref="I334:I343" si="118">H334+F334</f>
        <v>2253240</v>
      </c>
      <c r="J334" s="335">
        <v>300</v>
      </c>
      <c r="K334" s="332">
        <v>5502</v>
      </c>
      <c r="L334" s="332">
        <f t="shared" ref="L334:L343" si="119">K334*J334</f>
        <v>1650600</v>
      </c>
      <c r="M334" s="332">
        <v>1326</v>
      </c>
      <c r="N334" s="332">
        <f t="shared" ref="N334:N343" si="120">M334*J334</f>
        <v>397800</v>
      </c>
      <c r="O334" s="332">
        <f t="shared" ref="O334:O343" si="121">N334+L334</f>
        <v>2048400</v>
      </c>
      <c r="P334" s="226">
        <f t="shared" si="115"/>
        <v>30</v>
      </c>
      <c r="Q334" s="212">
        <v>5502</v>
      </c>
      <c r="R334" s="212">
        <f t="shared" ref="R334:R343" si="122">Q334*P334</f>
        <v>165060</v>
      </c>
      <c r="S334" s="212">
        <v>1326</v>
      </c>
      <c r="T334" s="212">
        <f t="shared" ref="T334:T343" si="123">S334*P334</f>
        <v>39780</v>
      </c>
      <c r="U334" s="212">
        <f t="shared" ref="U334:U343" si="124">T334+R334</f>
        <v>204840</v>
      </c>
    </row>
    <row r="335" spans="1:21" ht="15.75" hidden="1" x14ac:dyDescent="0.25">
      <c r="A335" s="213"/>
      <c r="B335" s="284" t="s">
        <v>437</v>
      </c>
      <c r="C335" s="243" t="s">
        <v>171</v>
      </c>
      <c r="D335" s="222">
        <v>32.6</v>
      </c>
      <c r="E335" s="208">
        <v>8646</v>
      </c>
      <c r="F335" s="208">
        <f t="shared" si="116"/>
        <v>281859.60000000003</v>
      </c>
      <c r="G335" s="208">
        <v>23400</v>
      </c>
      <c r="H335" s="208">
        <f t="shared" si="117"/>
        <v>762840</v>
      </c>
      <c r="I335" s="208">
        <f t="shared" si="118"/>
        <v>1044699.6000000001</v>
      </c>
      <c r="J335" s="224"/>
      <c r="K335" s="210">
        <v>8646</v>
      </c>
      <c r="L335" s="210">
        <f t="shared" si="119"/>
        <v>0</v>
      </c>
      <c r="M335" s="210">
        <v>23400</v>
      </c>
      <c r="N335" s="210">
        <f t="shared" si="120"/>
        <v>0</v>
      </c>
      <c r="O335" s="210">
        <f t="shared" si="121"/>
        <v>0</v>
      </c>
      <c r="P335" s="226">
        <f t="shared" si="115"/>
        <v>32.6</v>
      </c>
      <c r="Q335" s="212">
        <v>8646</v>
      </c>
      <c r="R335" s="212">
        <f t="shared" si="122"/>
        <v>281859.60000000003</v>
      </c>
      <c r="S335" s="212">
        <v>23400</v>
      </c>
      <c r="T335" s="212">
        <f t="shared" si="123"/>
        <v>762840</v>
      </c>
      <c r="U335" s="212">
        <f t="shared" si="124"/>
        <v>1044699.6000000001</v>
      </c>
    </row>
    <row r="336" spans="1:21" ht="15.75" hidden="1" x14ac:dyDescent="0.25">
      <c r="A336" s="213"/>
      <c r="B336" s="284" t="s">
        <v>438</v>
      </c>
      <c r="C336" s="243" t="s">
        <v>171</v>
      </c>
      <c r="D336" s="222">
        <v>69.8</v>
      </c>
      <c r="E336" s="208">
        <v>8646</v>
      </c>
      <c r="F336" s="208">
        <f t="shared" si="116"/>
        <v>603490.79999999993</v>
      </c>
      <c r="G336" s="208">
        <v>22464</v>
      </c>
      <c r="H336" s="208">
        <f t="shared" si="117"/>
        <v>1567987.2</v>
      </c>
      <c r="I336" s="208">
        <f t="shared" si="118"/>
        <v>2171478</v>
      </c>
      <c r="J336" s="224"/>
      <c r="K336" s="210">
        <v>8646</v>
      </c>
      <c r="L336" s="210">
        <f t="shared" si="119"/>
        <v>0</v>
      </c>
      <c r="M336" s="210">
        <v>22464</v>
      </c>
      <c r="N336" s="210">
        <f t="shared" si="120"/>
        <v>0</v>
      </c>
      <c r="O336" s="210">
        <f t="shared" si="121"/>
        <v>0</v>
      </c>
      <c r="P336" s="226">
        <f t="shared" si="115"/>
        <v>69.8</v>
      </c>
      <c r="Q336" s="212">
        <v>8646</v>
      </c>
      <c r="R336" s="212">
        <f t="shared" si="122"/>
        <v>603490.79999999993</v>
      </c>
      <c r="S336" s="212">
        <v>22464</v>
      </c>
      <c r="T336" s="212">
        <f t="shared" si="123"/>
        <v>1567987.2</v>
      </c>
      <c r="U336" s="212">
        <f t="shared" si="124"/>
        <v>2171478</v>
      </c>
    </row>
    <row r="337" spans="1:21" ht="15.75" hidden="1" x14ac:dyDescent="0.25">
      <c r="A337" s="213"/>
      <c r="B337" s="284" t="s">
        <v>415</v>
      </c>
      <c r="C337" s="243" t="s">
        <v>33</v>
      </c>
      <c r="D337" s="222">
        <v>3.9</v>
      </c>
      <c r="E337" s="208">
        <v>39300</v>
      </c>
      <c r="F337" s="208">
        <f t="shared" si="116"/>
        <v>153270</v>
      </c>
      <c r="G337" s="208">
        <v>87100</v>
      </c>
      <c r="H337" s="208">
        <f t="shared" si="117"/>
        <v>339690</v>
      </c>
      <c r="I337" s="208">
        <f t="shared" si="118"/>
        <v>492960</v>
      </c>
      <c r="J337" s="224"/>
      <c r="K337" s="210">
        <v>39300</v>
      </c>
      <c r="L337" s="210">
        <f t="shared" si="119"/>
        <v>0</v>
      </c>
      <c r="M337" s="210">
        <v>87100</v>
      </c>
      <c r="N337" s="210">
        <f t="shared" si="120"/>
        <v>0</v>
      </c>
      <c r="O337" s="210">
        <f t="shared" si="121"/>
        <v>0</v>
      </c>
      <c r="P337" s="226">
        <f t="shared" si="115"/>
        <v>3.9</v>
      </c>
      <c r="Q337" s="212">
        <v>39300</v>
      </c>
      <c r="R337" s="212">
        <f t="shared" si="122"/>
        <v>153270</v>
      </c>
      <c r="S337" s="212">
        <v>87100</v>
      </c>
      <c r="T337" s="212">
        <f t="shared" si="123"/>
        <v>339690</v>
      </c>
      <c r="U337" s="212">
        <f t="shared" si="124"/>
        <v>492960</v>
      </c>
    </row>
    <row r="338" spans="1:21" ht="15.75" hidden="1" x14ac:dyDescent="0.25">
      <c r="A338" s="213"/>
      <c r="B338" s="284" t="s">
        <v>424</v>
      </c>
      <c r="C338" s="243" t="s">
        <v>153</v>
      </c>
      <c r="D338" s="222">
        <v>418</v>
      </c>
      <c r="E338" s="208">
        <v>236</v>
      </c>
      <c r="F338" s="208">
        <f t="shared" si="116"/>
        <v>98648</v>
      </c>
      <c r="G338" s="208">
        <v>202</v>
      </c>
      <c r="H338" s="208">
        <f t="shared" si="117"/>
        <v>84436</v>
      </c>
      <c r="I338" s="208">
        <f t="shared" si="118"/>
        <v>183084</v>
      </c>
      <c r="J338" s="224"/>
      <c r="K338" s="210">
        <v>236</v>
      </c>
      <c r="L338" s="210">
        <f t="shared" si="119"/>
        <v>0</v>
      </c>
      <c r="M338" s="210">
        <v>202</v>
      </c>
      <c r="N338" s="210">
        <f t="shared" si="120"/>
        <v>0</v>
      </c>
      <c r="O338" s="210">
        <f t="shared" si="121"/>
        <v>0</v>
      </c>
      <c r="P338" s="226">
        <f t="shared" si="115"/>
        <v>418</v>
      </c>
      <c r="Q338" s="212">
        <v>236</v>
      </c>
      <c r="R338" s="212">
        <f t="shared" si="122"/>
        <v>98648</v>
      </c>
      <c r="S338" s="212">
        <v>202</v>
      </c>
      <c r="T338" s="212">
        <f t="shared" si="123"/>
        <v>84436</v>
      </c>
      <c r="U338" s="212">
        <f t="shared" si="124"/>
        <v>183084</v>
      </c>
    </row>
    <row r="339" spans="1:21" ht="15.75" hidden="1" x14ac:dyDescent="0.25">
      <c r="A339" s="213"/>
      <c r="B339" s="284" t="s">
        <v>425</v>
      </c>
      <c r="C339" s="243" t="s">
        <v>153</v>
      </c>
      <c r="D339" s="222">
        <v>418</v>
      </c>
      <c r="E339" s="208">
        <v>1022</v>
      </c>
      <c r="F339" s="208">
        <f t="shared" si="116"/>
        <v>427196</v>
      </c>
      <c r="G339" s="208">
        <v>624</v>
      </c>
      <c r="H339" s="208">
        <f t="shared" si="117"/>
        <v>260832</v>
      </c>
      <c r="I339" s="208">
        <f t="shared" si="118"/>
        <v>688028</v>
      </c>
      <c r="J339" s="224"/>
      <c r="K339" s="210">
        <v>1022</v>
      </c>
      <c r="L339" s="210">
        <f t="shared" si="119"/>
        <v>0</v>
      </c>
      <c r="M339" s="210">
        <v>624</v>
      </c>
      <c r="N339" s="210">
        <f t="shared" si="120"/>
        <v>0</v>
      </c>
      <c r="O339" s="210">
        <f t="shared" si="121"/>
        <v>0</v>
      </c>
      <c r="P339" s="226">
        <f t="shared" si="115"/>
        <v>418</v>
      </c>
      <c r="Q339" s="212">
        <v>1022</v>
      </c>
      <c r="R339" s="212">
        <f t="shared" si="122"/>
        <v>427196</v>
      </c>
      <c r="S339" s="212">
        <v>624</v>
      </c>
      <c r="T339" s="212">
        <f t="shared" si="123"/>
        <v>260832</v>
      </c>
      <c r="U339" s="212">
        <f t="shared" si="124"/>
        <v>688028</v>
      </c>
    </row>
    <row r="340" spans="1:21" ht="15.75" x14ac:dyDescent="0.25">
      <c r="A340" s="386"/>
      <c r="B340" s="346" t="s">
        <v>439</v>
      </c>
      <c r="C340" s="347" t="s">
        <v>31</v>
      </c>
      <c r="D340" s="222">
        <v>464</v>
      </c>
      <c r="E340" s="208">
        <v>865</v>
      </c>
      <c r="F340" s="208">
        <f t="shared" si="116"/>
        <v>401360</v>
      </c>
      <c r="G340" s="208">
        <v>2340</v>
      </c>
      <c r="H340" s="208">
        <f t="shared" si="117"/>
        <v>1085760</v>
      </c>
      <c r="I340" s="208">
        <f t="shared" si="118"/>
        <v>1487120</v>
      </c>
      <c r="J340" s="335">
        <v>200</v>
      </c>
      <c r="K340" s="332">
        <v>864.6</v>
      </c>
      <c r="L340" s="332">
        <f t="shared" si="119"/>
        <v>172920</v>
      </c>
      <c r="M340" s="332">
        <v>2340</v>
      </c>
      <c r="N340" s="332">
        <f t="shared" si="120"/>
        <v>468000</v>
      </c>
      <c r="O340" s="332">
        <f t="shared" si="121"/>
        <v>640920</v>
      </c>
      <c r="P340" s="226">
        <f t="shared" si="115"/>
        <v>264</v>
      </c>
      <c r="Q340" s="212">
        <v>865</v>
      </c>
      <c r="R340" s="212">
        <f t="shared" si="122"/>
        <v>228360</v>
      </c>
      <c r="S340" s="212">
        <v>2340</v>
      </c>
      <c r="T340" s="212">
        <f t="shared" si="123"/>
        <v>617760</v>
      </c>
      <c r="U340" s="212">
        <f t="shared" si="124"/>
        <v>846120</v>
      </c>
    </row>
    <row r="341" spans="1:21" ht="15.75" x14ac:dyDescent="0.25">
      <c r="A341" s="386"/>
      <c r="B341" s="346" t="s">
        <v>440</v>
      </c>
      <c r="C341" s="347" t="s">
        <v>33</v>
      </c>
      <c r="D341" s="222">
        <v>11.07</v>
      </c>
      <c r="E341" s="208">
        <v>5502</v>
      </c>
      <c r="F341" s="208">
        <f t="shared" si="116"/>
        <v>60907.14</v>
      </c>
      <c r="G341" s="208">
        <v>213720</v>
      </c>
      <c r="H341" s="208">
        <f t="shared" si="117"/>
        <v>2365880.4</v>
      </c>
      <c r="I341" s="208">
        <f t="shared" si="118"/>
        <v>2426787.54</v>
      </c>
      <c r="J341" s="335">
        <v>5</v>
      </c>
      <c r="K341" s="332">
        <v>5502</v>
      </c>
      <c r="L341" s="332">
        <f t="shared" si="119"/>
        <v>27510</v>
      </c>
      <c r="M341" s="332">
        <v>213720</v>
      </c>
      <c r="N341" s="332">
        <f t="shared" si="120"/>
        <v>1068600</v>
      </c>
      <c r="O341" s="332">
        <f t="shared" si="121"/>
        <v>1096110</v>
      </c>
      <c r="P341" s="226">
        <f t="shared" si="115"/>
        <v>6.07</v>
      </c>
      <c r="Q341" s="212">
        <v>5502</v>
      </c>
      <c r="R341" s="212">
        <f t="shared" si="122"/>
        <v>33397.14</v>
      </c>
      <c r="S341" s="212">
        <v>213720</v>
      </c>
      <c r="T341" s="212">
        <f t="shared" si="123"/>
        <v>1297280.4000000001</v>
      </c>
      <c r="U341" s="212">
        <f t="shared" si="124"/>
        <v>1330677.54</v>
      </c>
    </row>
    <row r="342" spans="1:21" ht="15.75" hidden="1" x14ac:dyDescent="0.25">
      <c r="A342" s="213"/>
      <c r="B342" s="284" t="s">
        <v>441</v>
      </c>
      <c r="C342" s="243" t="s">
        <v>33</v>
      </c>
      <c r="D342" s="222">
        <v>4.2</v>
      </c>
      <c r="E342" s="208">
        <v>2358</v>
      </c>
      <c r="F342" s="208">
        <f t="shared" si="116"/>
        <v>9903.6</v>
      </c>
      <c r="G342" s="208">
        <v>269100</v>
      </c>
      <c r="H342" s="208">
        <f t="shared" si="117"/>
        <v>1130220</v>
      </c>
      <c r="I342" s="208">
        <f t="shared" si="118"/>
        <v>1140123.6000000001</v>
      </c>
      <c r="J342" s="224"/>
      <c r="K342" s="210">
        <v>2358</v>
      </c>
      <c r="L342" s="210">
        <f t="shared" si="119"/>
        <v>0</v>
      </c>
      <c r="M342" s="210">
        <v>269100</v>
      </c>
      <c r="N342" s="210">
        <f t="shared" si="120"/>
        <v>0</v>
      </c>
      <c r="O342" s="210">
        <f t="shared" si="121"/>
        <v>0</v>
      </c>
      <c r="P342" s="226">
        <f t="shared" si="115"/>
        <v>4.2</v>
      </c>
      <c r="Q342" s="212">
        <v>2358</v>
      </c>
      <c r="R342" s="212">
        <f t="shared" si="122"/>
        <v>9903.6</v>
      </c>
      <c r="S342" s="212">
        <v>269100</v>
      </c>
      <c r="T342" s="212">
        <f t="shared" si="123"/>
        <v>1130220</v>
      </c>
      <c r="U342" s="212">
        <f t="shared" si="124"/>
        <v>1140123.6000000001</v>
      </c>
    </row>
    <row r="343" spans="1:21" ht="25.5" hidden="1" x14ac:dyDescent="0.25">
      <c r="A343" s="213"/>
      <c r="B343" s="284" t="s">
        <v>442</v>
      </c>
      <c r="C343" s="243" t="s">
        <v>33</v>
      </c>
      <c r="D343" s="222">
        <v>15.3</v>
      </c>
      <c r="E343" s="208">
        <v>39300</v>
      </c>
      <c r="F343" s="208">
        <f t="shared" si="116"/>
        <v>601290</v>
      </c>
      <c r="G343" s="208">
        <v>546</v>
      </c>
      <c r="H343" s="208">
        <f t="shared" si="117"/>
        <v>8353.8000000000011</v>
      </c>
      <c r="I343" s="208">
        <f t="shared" si="118"/>
        <v>609643.80000000005</v>
      </c>
      <c r="J343" s="224"/>
      <c r="K343" s="210">
        <v>39300</v>
      </c>
      <c r="L343" s="210">
        <f t="shared" si="119"/>
        <v>0</v>
      </c>
      <c r="M343" s="210">
        <v>546</v>
      </c>
      <c r="N343" s="210">
        <f t="shared" si="120"/>
        <v>0</v>
      </c>
      <c r="O343" s="210">
        <f t="shared" si="121"/>
        <v>0</v>
      </c>
      <c r="P343" s="226">
        <f t="shared" si="115"/>
        <v>15.3</v>
      </c>
      <c r="Q343" s="212">
        <v>39300</v>
      </c>
      <c r="R343" s="212">
        <f t="shared" si="122"/>
        <v>601290</v>
      </c>
      <c r="S343" s="212">
        <v>546</v>
      </c>
      <c r="T343" s="212">
        <f t="shared" si="123"/>
        <v>8353.8000000000011</v>
      </c>
      <c r="U343" s="212">
        <f t="shared" si="124"/>
        <v>609643.80000000005</v>
      </c>
    </row>
    <row r="344" spans="1:21" ht="17.45" hidden="1" customHeight="1" x14ac:dyDescent="0.25">
      <c r="A344" s="240"/>
      <c r="B344" s="228" t="s">
        <v>443</v>
      </c>
      <c r="C344" s="240"/>
      <c r="D344" s="282"/>
      <c r="E344" s="234"/>
      <c r="F344" s="234">
        <f>SUM(F345:F350)</f>
        <v>251254.3</v>
      </c>
      <c r="G344" s="234"/>
      <c r="H344" s="234">
        <f>SUM(H345:H350)</f>
        <v>149682</v>
      </c>
      <c r="I344" s="234">
        <f>SUM(I345:I350)</f>
        <v>400936.3</v>
      </c>
      <c r="J344" s="283"/>
      <c r="K344" s="237"/>
      <c r="L344" s="237">
        <f>SUM(L345:L350)</f>
        <v>0</v>
      </c>
      <c r="M344" s="237"/>
      <c r="N344" s="237">
        <f>SUM(N345:N350)</f>
        <v>0</v>
      </c>
      <c r="O344" s="237">
        <f>SUM(O345:O350)</f>
        <v>0</v>
      </c>
      <c r="P344" s="226">
        <f t="shared" si="115"/>
        <v>0</v>
      </c>
      <c r="Q344" s="241"/>
      <c r="R344" s="241">
        <f>SUM(R345:R350)</f>
        <v>251254.3</v>
      </c>
      <c r="S344" s="241"/>
      <c r="T344" s="241">
        <f>SUM(T345:T350)</f>
        <v>149682</v>
      </c>
      <c r="U344" s="239">
        <f>SUM(U345:U350)</f>
        <v>400936.3</v>
      </c>
    </row>
    <row r="345" spans="1:21" ht="17.45" hidden="1" customHeight="1" x14ac:dyDescent="0.25">
      <c r="A345" s="213"/>
      <c r="B345" s="284" t="s">
        <v>443</v>
      </c>
      <c r="C345" s="243" t="s">
        <v>31</v>
      </c>
      <c r="D345" s="222">
        <v>7</v>
      </c>
      <c r="E345" s="208">
        <v>19650</v>
      </c>
      <c r="F345" s="208">
        <f t="shared" ref="F345:F350" si="125">E345*D345</f>
        <v>137550</v>
      </c>
      <c r="G345" s="208">
        <v>8580</v>
      </c>
      <c r="H345" s="208">
        <f t="shared" ref="H345:H350" si="126">G345*D345</f>
        <v>60060</v>
      </c>
      <c r="I345" s="208">
        <f t="shared" ref="I345:I350" si="127">H345+F345</f>
        <v>197610</v>
      </c>
      <c r="J345" s="224"/>
      <c r="K345" s="210">
        <v>19650</v>
      </c>
      <c r="L345" s="210">
        <f t="shared" ref="L345:L350" si="128">K345*J345</f>
        <v>0</v>
      </c>
      <c r="M345" s="210">
        <v>8580</v>
      </c>
      <c r="N345" s="210">
        <f t="shared" ref="N345:N350" si="129">M345*J345</f>
        <v>0</v>
      </c>
      <c r="O345" s="210">
        <f t="shared" ref="O345:O350" si="130">N345+L345</f>
        <v>0</v>
      </c>
      <c r="P345" s="226">
        <f t="shared" si="115"/>
        <v>7</v>
      </c>
      <c r="Q345" s="212">
        <v>19650</v>
      </c>
      <c r="R345" s="212">
        <f t="shared" ref="R345:R350" si="131">Q345*P345</f>
        <v>137550</v>
      </c>
      <c r="S345" s="212">
        <v>8580</v>
      </c>
      <c r="T345" s="212">
        <f t="shared" ref="T345:T350" si="132">S345*P345</f>
        <v>60060</v>
      </c>
      <c r="U345" s="212">
        <f t="shared" ref="U345:U350" si="133">T345+R345</f>
        <v>197610</v>
      </c>
    </row>
    <row r="346" spans="1:21" ht="17.45" hidden="1" customHeight="1" x14ac:dyDescent="0.25">
      <c r="A346" s="213"/>
      <c r="B346" s="284" t="s">
        <v>444</v>
      </c>
      <c r="C346" s="243" t="s">
        <v>153</v>
      </c>
      <c r="D346" s="222">
        <v>21</v>
      </c>
      <c r="E346" s="208">
        <v>1022</v>
      </c>
      <c r="F346" s="208">
        <f t="shared" si="125"/>
        <v>21462</v>
      </c>
      <c r="G346" s="208">
        <v>1248</v>
      </c>
      <c r="H346" s="208">
        <f t="shared" si="126"/>
        <v>26208</v>
      </c>
      <c r="I346" s="208">
        <f t="shared" si="127"/>
        <v>47670</v>
      </c>
      <c r="J346" s="224"/>
      <c r="K346" s="210">
        <v>1022</v>
      </c>
      <c r="L346" s="210">
        <f t="shared" si="128"/>
        <v>0</v>
      </c>
      <c r="M346" s="210">
        <v>1248</v>
      </c>
      <c r="N346" s="210">
        <f t="shared" si="129"/>
        <v>0</v>
      </c>
      <c r="O346" s="210">
        <f t="shared" si="130"/>
        <v>0</v>
      </c>
      <c r="P346" s="226">
        <f t="shared" si="115"/>
        <v>21</v>
      </c>
      <c r="Q346" s="212">
        <v>1022</v>
      </c>
      <c r="R346" s="212">
        <f t="shared" si="131"/>
        <v>21462</v>
      </c>
      <c r="S346" s="212">
        <v>1248</v>
      </c>
      <c r="T346" s="212">
        <f t="shared" si="132"/>
        <v>26208</v>
      </c>
      <c r="U346" s="212">
        <f t="shared" si="133"/>
        <v>47670</v>
      </c>
    </row>
    <row r="347" spans="1:21" ht="17.45" hidden="1" customHeight="1" x14ac:dyDescent="0.25">
      <c r="A347" s="213"/>
      <c r="B347" s="284" t="s">
        <v>445</v>
      </c>
      <c r="C347" s="243" t="s">
        <v>171</v>
      </c>
      <c r="D347" s="222">
        <v>0.05</v>
      </c>
      <c r="E347" s="208">
        <v>8646</v>
      </c>
      <c r="F347" s="208">
        <f t="shared" si="125"/>
        <v>432.3</v>
      </c>
      <c r="G347" s="208">
        <v>23400</v>
      </c>
      <c r="H347" s="208">
        <f t="shared" si="126"/>
        <v>1170</v>
      </c>
      <c r="I347" s="208">
        <f t="shared" si="127"/>
        <v>1602.3</v>
      </c>
      <c r="J347" s="224"/>
      <c r="K347" s="210">
        <v>8646</v>
      </c>
      <c r="L347" s="210">
        <f t="shared" si="128"/>
        <v>0</v>
      </c>
      <c r="M347" s="210">
        <v>23400</v>
      </c>
      <c r="N347" s="210">
        <f t="shared" si="129"/>
        <v>0</v>
      </c>
      <c r="O347" s="210">
        <f t="shared" si="130"/>
        <v>0</v>
      </c>
      <c r="P347" s="226">
        <f t="shared" si="115"/>
        <v>0.05</v>
      </c>
      <c r="Q347" s="212">
        <v>8646</v>
      </c>
      <c r="R347" s="212">
        <f t="shared" si="131"/>
        <v>432.3</v>
      </c>
      <c r="S347" s="212">
        <v>23400</v>
      </c>
      <c r="T347" s="212">
        <f t="shared" si="132"/>
        <v>1170</v>
      </c>
      <c r="U347" s="212">
        <f t="shared" si="133"/>
        <v>1602.3</v>
      </c>
    </row>
    <row r="348" spans="1:21" ht="17.45" hidden="1" customHeight="1" x14ac:dyDescent="0.25">
      <c r="A348" s="213"/>
      <c r="B348" s="284" t="s">
        <v>446</v>
      </c>
      <c r="C348" s="243" t="s">
        <v>31</v>
      </c>
      <c r="D348" s="222">
        <v>14</v>
      </c>
      <c r="E348" s="208">
        <v>3616</v>
      </c>
      <c r="F348" s="208">
        <f t="shared" si="125"/>
        <v>50624</v>
      </c>
      <c r="G348" s="208">
        <v>1560</v>
      </c>
      <c r="H348" s="208">
        <f t="shared" si="126"/>
        <v>21840</v>
      </c>
      <c r="I348" s="208">
        <f t="shared" si="127"/>
        <v>72464</v>
      </c>
      <c r="J348" s="224"/>
      <c r="K348" s="210">
        <v>3616</v>
      </c>
      <c r="L348" s="210">
        <f t="shared" si="128"/>
        <v>0</v>
      </c>
      <c r="M348" s="210">
        <v>1560</v>
      </c>
      <c r="N348" s="210">
        <f t="shared" si="129"/>
        <v>0</v>
      </c>
      <c r="O348" s="210">
        <f t="shared" si="130"/>
        <v>0</v>
      </c>
      <c r="P348" s="226">
        <f t="shared" si="115"/>
        <v>14</v>
      </c>
      <c r="Q348" s="212">
        <v>3616</v>
      </c>
      <c r="R348" s="212">
        <f t="shared" si="131"/>
        <v>50624</v>
      </c>
      <c r="S348" s="212">
        <v>1560</v>
      </c>
      <c r="T348" s="212">
        <f t="shared" si="132"/>
        <v>21840</v>
      </c>
      <c r="U348" s="212">
        <f t="shared" si="133"/>
        <v>72464</v>
      </c>
    </row>
    <row r="349" spans="1:21" ht="17.45" hidden="1" customHeight="1" x14ac:dyDescent="0.25">
      <c r="A349" s="213"/>
      <c r="B349" s="284" t="s">
        <v>447</v>
      </c>
      <c r="C349" s="243" t="s">
        <v>31</v>
      </c>
      <c r="D349" s="222">
        <v>7</v>
      </c>
      <c r="E349" s="208">
        <v>5502</v>
      </c>
      <c r="F349" s="208">
        <f t="shared" si="125"/>
        <v>38514</v>
      </c>
      <c r="G349" s="208">
        <v>5460</v>
      </c>
      <c r="H349" s="208">
        <f t="shared" si="126"/>
        <v>38220</v>
      </c>
      <c r="I349" s="208">
        <f t="shared" si="127"/>
        <v>76734</v>
      </c>
      <c r="J349" s="224"/>
      <c r="K349" s="210">
        <v>5502</v>
      </c>
      <c r="L349" s="210">
        <f t="shared" si="128"/>
        <v>0</v>
      </c>
      <c r="M349" s="210">
        <v>5460</v>
      </c>
      <c r="N349" s="210">
        <f t="shared" si="129"/>
        <v>0</v>
      </c>
      <c r="O349" s="210">
        <f t="shared" si="130"/>
        <v>0</v>
      </c>
      <c r="P349" s="226">
        <f t="shared" si="115"/>
        <v>7</v>
      </c>
      <c r="Q349" s="212">
        <v>5502</v>
      </c>
      <c r="R349" s="212">
        <f t="shared" si="131"/>
        <v>38514</v>
      </c>
      <c r="S349" s="212">
        <v>5460</v>
      </c>
      <c r="T349" s="212">
        <f t="shared" si="132"/>
        <v>38220</v>
      </c>
      <c r="U349" s="212">
        <f t="shared" si="133"/>
        <v>76734</v>
      </c>
    </row>
    <row r="350" spans="1:21" ht="17.45" hidden="1" customHeight="1" x14ac:dyDescent="0.25">
      <c r="A350" s="213"/>
      <c r="B350" s="284" t="s">
        <v>448</v>
      </c>
      <c r="C350" s="243" t="s">
        <v>31</v>
      </c>
      <c r="D350" s="222">
        <v>2</v>
      </c>
      <c r="E350" s="208">
        <v>1336</v>
      </c>
      <c r="F350" s="208">
        <f t="shared" si="125"/>
        <v>2672</v>
      </c>
      <c r="G350" s="208">
        <v>1092</v>
      </c>
      <c r="H350" s="208">
        <f t="shared" si="126"/>
        <v>2184</v>
      </c>
      <c r="I350" s="208">
        <f t="shared" si="127"/>
        <v>4856</v>
      </c>
      <c r="J350" s="224"/>
      <c r="K350" s="210">
        <v>1336</v>
      </c>
      <c r="L350" s="210">
        <f t="shared" si="128"/>
        <v>0</v>
      </c>
      <c r="M350" s="210">
        <v>1092</v>
      </c>
      <c r="N350" s="210">
        <f t="shared" si="129"/>
        <v>0</v>
      </c>
      <c r="O350" s="210">
        <f t="shared" si="130"/>
        <v>0</v>
      </c>
      <c r="P350" s="226">
        <f t="shared" si="115"/>
        <v>2</v>
      </c>
      <c r="Q350" s="212">
        <v>1336</v>
      </c>
      <c r="R350" s="212">
        <f t="shared" si="131"/>
        <v>2672</v>
      </c>
      <c r="S350" s="212">
        <v>1092</v>
      </c>
      <c r="T350" s="212">
        <f t="shared" si="132"/>
        <v>2184</v>
      </c>
      <c r="U350" s="212">
        <f t="shared" si="133"/>
        <v>4856</v>
      </c>
    </row>
    <row r="351" spans="1:21" ht="17.45" hidden="1" customHeight="1" x14ac:dyDescent="0.25">
      <c r="A351" s="240"/>
      <c r="B351" s="228" t="s">
        <v>449</v>
      </c>
      <c r="C351" s="240"/>
      <c r="D351" s="282"/>
      <c r="E351" s="234"/>
      <c r="F351" s="234">
        <f>SUM(F352:F354)</f>
        <v>543880</v>
      </c>
      <c r="G351" s="234"/>
      <c r="H351" s="234">
        <f>SUM(H352:H354)</f>
        <v>336920</v>
      </c>
      <c r="I351" s="234">
        <f>SUM(I352:I354)</f>
        <v>880800</v>
      </c>
      <c r="J351" s="283"/>
      <c r="K351" s="237"/>
      <c r="L351" s="237">
        <f>SUM(L352:L354)</f>
        <v>0</v>
      </c>
      <c r="M351" s="237"/>
      <c r="N351" s="237">
        <f>SUM(N352:N354)</f>
        <v>0</v>
      </c>
      <c r="O351" s="237">
        <f>SUM(O352:O354)</f>
        <v>0</v>
      </c>
      <c r="P351" s="226">
        <f t="shared" ref="P351:P414" si="134">D351-J351</f>
        <v>0</v>
      </c>
      <c r="Q351" s="241"/>
      <c r="R351" s="241">
        <f>SUM(R352:R354)</f>
        <v>543880</v>
      </c>
      <c r="S351" s="241"/>
      <c r="T351" s="241">
        <f>SUM(T352:T354)</f>
        <v>336920</v>
      </c>
      <c r="U351" s="239">
        <f>SUM(U352:U354)</f>
        <v>880800</v>
      </c>
    </row>
    <row r="352" spans="1:21" ht="17.45" hidden="1" customHeight="1" x14ac:dyDescent="0.25">
      <c r="A352" s="213"/>
      <c r="B352" s="284" t="s">
        <v>449</v>
      </c>
      <c r="C352" s="243" t="s">
        <v>213</v>
      </c>
      <c r="D352" s="222">
        <v>20</v>
      </c>
      <c r="E352" s="208">
        <v>19650</v>
      </c>
      <c r="F352" s="208">
        <f>E352*D352</f>
        <v>393000</v>
      </c>
      <c r="G352" s="208">
        <v>8580</v>
      </c>
      <c r="H352" s="208">
        <f>G352*D352</f>
        <v>171600</v>
      </c>
      <c r="I352" s="208">
        <f>H352+F352</f>
        <v>564600</v>
      </c>
      <c r="J352" s="224"/>
      <c r="K352" s="210">
        <v>19650</v>
      </c>
      <c r="L352" s="210">
        <f>K352*J352</f>
        <v>0</v>
      </c>
      <c r="M352" s="210">
        <v>8580</v>
      </c>
      <c r="N352" s="210">
        <f>M352*J352</f>
        <v>0</v>
      </c>
      <c r="O352" s="210">
        <f>N352+L352</f>
        <v>0</v>
      </c>
      <c r="P352" s="226">
        <f t="shared" si="134"/>
        <v>20</v>
      </c>
      <c r="Q352" s="212">
        <v>19650</v>
      </c>
      <c r="R352" s="212">
        <f>Q352*P352</f>
        <v>393000</v>
      </c>
      <c r="S352" s="212">
        <v>8580</v>
      </c>
      <c r="T352" s="212">
        <f>S352*P352</f>
        <v>171600</v>
      </c>
      <c r="U352" s="212">
        <f>T352+R352</f>
        <v>564600</v>
      </c>
    </row>
    <row r="353" spans="1:21" ht="17.45" hidden="1" customHeight="1" x14ac:dyDescent="0.25">
      <c r="A353" s="213"/>
      <c r="B353" s="284" t="s">
        <v>444</v>
      </c>
      <c r="C353" s="243" t="s">
        <v>153</v>
      </c>
      <c r="D353" s="222">
        <v>40</v>
      </c>
      <c r="E353" s="208">
        <v>1022</v>
      </c>
      <c r="F353" s="208">
        <f>E353*D353</f>
        <v>40880</v>
      </c>
      <c r="G353" s="208">
        <v>1248</v>
      </c>
      <c r="H353" s="208">
        <f>G353*D353</f>
        <v>49920</v>
      </c>
      <c r="I353" s="208">
        <f>H353+F353</f>
        <v>90800</v>
      </c>
      <c r="J353" s="224"/>
      <c r="K353" s="210">
        <v>1022</v>
      </c>
      <c r="L353" s="210">
        <f>K353*J353</f>
        <v>0</v>
      </c>
      <c r="M353" s="210">
        <v>1248</v>
      </c>
      <c r="N353" s="210">
        <f>M353*J353</f>
        <v>0</v>
      </c>
      <c r="O353" s="210">
        <f>N353+L353</f>
        <v>0</v>
      </c>
      <c r="P353" s="226">
        <f t="shared" si="134"/>
        <v>40</v>
      </c>
      <c r="Q353" s="212">
        <v>1022</v>
      </c>
      <c r="R353" s="212">
        <f>Q353*P353</f>
        <v>40880</v>
      </c>
      <c r="S353" s="212">
        <v>1248</v>
      </c>
      <c r="T353" s="212">
        <f>S353*P353</f>
        <v>49920</v>
      </c>
      <c r="U353" s="212">
        <f>T353+R353</f>
        <v>90800</v>
      </c>
    </row>
    <row r="354" spans="1:21" ht="17.45" hidden="1" customHeight="1" x14ac:dyDescent="0.25">
      <c r="A354" s="213"/>
      <c r="B354" s="284" t="s">
        <v>450</v>
      </c>
      <c r="C354" s="243" t="s">
        <v>213</v>
      </c>
      <c r="D354" s="222">
        <v>200</v>
      </c>
      <c r="E354" s="208">
        <v>550</v>
      </c>
      <c r="F354" s="208">
        <f>E354*D354</f>
        <v>110000</v>
      </c>
      <c r="G354" s="208">
        <v>577</v>
      </c>
      <c r="H354" s="208">
        <f>G354*D354</f>
        <v>115400</v>
      </c>
      <c r="I354" s="208">
        <f>H354+F354</f>
        <v>225400</v>
      </c>
      <c r="J354" s="224"/>
      <c r="K354" s="210">
        <v>550</v>
      </c>
      <c r="L354" s="210">
        <f>K354*J354</f>
        <v>0</v>
      </c>
      <c r="M354" s="210">
        <v>577</v>
      </c>
      <c r="N354" s="210">
        <f>M354*J354</f>
        <v>0</v>
      </c>
      <c r="O354" s="210">
        <f>N354+L354</f>
        <v>0</v>
      </c>
      <c r="P354" s="226">
        <f t="shared" si="134"/>
        <v>200</v>
      </c>
      <c r="Q354" s="212">
        <v>550</v>
      </c>
      <c r="R354" s="212">
        <f>Q354*P354</f>
        <v>110000</v>
      </c>
      <c r="S354" s="212">
        <v>577</v>
      </c>
      <c r="T354" s="212">
        <f>S354*P354</f>
        <v>115400</v>
      </c>
      <c r="U354" s="212">
        <f>T354+R354</f>
        <v>225400</v>
      </c>
    </row>
    <row r="355" spans="1:21" ht="17.45" hidden="1" customHeight="1" x14ac:dyDescent="0.25">
      <c r="A355" s="240"/>
      <c r="B355" s="228" t="s">
        <v>451</v>
      </c>
      <c r="C355" s="240"/>
      <c r="D355" s="282"/>
      <c r="E355" s="234"/>
      <c r="F355" s="234">
        <f>SUM(F356:F357)</f>
        <v>30184</v>
      </c>
      <c r="G355" s="234"/>
      <c r="H355" s="234">
        <f>SUM(H356:H357)</f>
        <v>44304</v>
      </c>
      <c r="I355" s="234">
        <f>SUM(I356:I357)</f>
        <v>74488</v>
      </c>
      <c r="J355" s="283"/>
      <c r="K355" s="237"/>
      <c r="L355" s="237">
        <f>SUM(L356:L357)</f>
        <v>0</v>
      </c>
      <c r="M355" s="237"/>
      <c r="N355" s="237">
        <f>SUM(N356:N357)</f>
        <v>0</v>
      </c>
      <c r="O355" s="237">
        <f>SUM(O356:O357)</f>
        <v>0</v>
      </c>
      <c r="P355" s="226">
        <f t="shared" si="134"/>
        <v>0</v>
      </c>
      <c r="Q355" s="241"/>
      <c r="R355" s="241">
        <f>SUM(R356:R357)</f>
        <v>30184</v>
      </c>
      <c r="S355" s="241"/>
      <c r="T355" s="241">
        <f>SUM(T356:T357)</f>
        <v>44304</v>
      </c>
      <c r="U355" s="239">
        <f>SUM(U356:U357)</f>
        <v>74488</v>
      </c>
    </row>
    <row r="356" spans="1:21" ht="17.45" hidden="1" customHeight="1" x14ac:dyDescent="0.25">
      <c r="A356" s="213"/>
      <c r="B356" s="284" t="s">
        <v>451</v>
      </c>
      <c r="C356" s="243" t="s">
        <v>153</v>
      </c>
      <c r="D356" s="222">
        <v>4</v>
      </c>
      <c r="E356" s="208">
        <v>5502</v>
      </c>
      <c r="F356" s="208">
        <f>E356*D356</f>
        <v>22008</v>
      </c>
      <c r="G356" s="208">
        <v>8580</v>
      </c>
      <c r="H356" s="208">
        <f>G356*D356</f>
        <v>34320</v>
      </c>
      <c r="I356" s="208">
        <f>H356+F356</f>
        <v>56328</v>
      </c>
      <c r="J356" s="224"/>
      <c r="K356" s="210">
        <v>5502</v>
      </c>
      <c r="L356" s="210">
        <f>K356*J356</f>
        <v>0</v>
      </c>
      <c r="M356" s="210">
        <v>8580</v>
      </c>
      <c r="N356" s="210">
        <f>M356*J356</f>
        <v>0</v>
      </c>
      <c r="O356" s="210">
        <f>N356+L356</f>
        <v>0</v>
      </c>
      <c r="P356" s="226">
        <f t="shared" si="134"/>
        <v>4</v>
      </c>
      <c r="Q356" s="212">
        <v>5502</v>
      </c>
      <c r="R356" s="212">
        <f>Q356*P356</f>
        <v>22008</v>
      </c>
      <c r="S356" s="212">
        <v>8580</v>
      </c>
      <c r="T356" s="212">
        <f>S356*P356</f>
        <v>34320</v>
      </c>
      <c r="U356" s="212">
        <f>T356+R356</f>
        <v>56328</v>
      </c>
    </row>
    <row r="357" spans="1:21" ht="17.45" hidden="1" customHeight="1" x14ac:dyDescent="0.25">
      <c r="A357" s="213"/>
      <c r="B357" s="284" t="s">
        <v>444</v>
      </c>
      <c r="C357" s="243" t="s">
        <v>153</v>
      </c>
      <c r="D357" s="222">
        <v>8</v>
      </c>
      <c r="E357" s="208">
        <v>1022</v>
      </c>
      <c r="F357" s="208">
        <f>E357*D357</f>
        <v>8176</v>
      </c>
      <c r="G357" s="208">
        <v>1248</v>
      </c>
      <c r="H357" s="208">
        <f>G357*D357</f>
        <v>9984</v>
      </c>
      <c r="I357" s="208">
        <f>H357+F357</f>
        <v>18160</v>
      </c>
      <c r="J357" s="224"/>
      <c r="K357" s="210">
        <v>1022</v>
      </c>
      <c r="L357" s="210">
        <f>K357*J357</f>
        <v>0</v>
      </c>
      <c r="M357" s="210">
        <v>1248</v>
      </c>
      <c r="N357" s="210">
        <f>M357*J357</f>
        <v>0</v>
      </c>
      <c r="O357" s="210">
        <f>N357+L357</f>
        <v>0</v>
      </c>
      <c r="P357" s="226">
        <f t="shared" si="134"/>
        <v>8</v>
      </c>
      <c r="Q357" s="212">
        <v>1022</v>
      </c>
      <c r="R357" s="212">
        <f>Q357*P357</f>
        <v>8176</v>
      </c>
      <c r="S357" s="212">
        <v>1248</v>
      </c>
      <c r="T357" s="212">
        <f>S357*P357</f>
        <v>9984</v>
      </c>
      <c r="U357" s="212">
        <f>T357+R357</f>
        <v>18160</v>
      </c>
    </row>
    <row r="358" spans="1:21" ht="15.75" x14ac:dyDescent="0.25">
      <c r="A358" s="395"/>
      <c r="B358" s="327" t="s">
        <v>452</v>
      </c>
      <c r="C358" s="344"/>
      <c r="D358" s="282">
        <v>11140</v>
      </c>
      <c r="E358" s="234"/>
      <c r="F358" s="234">
        <f>SUM(F359:F363)</f>
        <v>37241020</v>
      </c>
      <c r="G358" s="234"/>
      <c r="H358" s="234">
        <f>SUM(H359:H363)</f>
        <v>3698480</v>
      </c>
      <c r="I358" s="234">
        <f>SUM(I359:I363)</f>
        <v>40939500</v>
      </c>
      <c r="J358" s="345">
        <v>10506.89</v>
      </c>
      <c r="K358" s="343"/>
      <c r="L358" s="343">
        <f>SUM(L359:L363)</f>
        <v>35120985.093246996</v>
      </c>
      <c r="M358" s="343"/>
      <c r="N358" s="343">
        <f>SUM(N359:N363)</f>
        <v>3485461.1265899995</v>
      </c>
      <c r="O358" s="343">
        <f>SUM(O359:O363)</f>
        <v>38606446.219836995</v>
      </c>
      <c r="P358" s="226">
        <f t="shared" si="134"/>
        <v>633.11000000000058</v>
      </c>
      <c r="Q358" s="241"/>
      <c r="R358" s="241">
        <f>SUM(R359:R363)</f>
        <v>2116486.7300000018</v>
      </c>
      <c r="S358" s="241"/>
      <c r="T358" s="241">
        <f>SUM(T359:T363)</f>
        <v>210192.52000000019</v>
      </c>
      <c r="U358" s="239">
        <f>SUM(U359:U363)</f>
        <v>2326679.2500000019</v>
      </c>
    </row>
    <row r="359" spans="1:21" ht="17.45" customHeight="1" x14ac:dyDescent="0.25">
      <c r="A359" s="386"/>
      <c r="B359" s="346" t="s">
        <v>453</v>
      </c>
      <c r="C359" s="347" t="s">
        <v>153</v>
      </c>
      <c r="D359" s="222">
        <v>11140</v>
      </c>
      <c r="E359" s="208">
        <v>750</v>
      </c>
      <c r="F359" s="208">
        <f>E359*D359</f>
        <v>8355000</v>
      </c>
      <c r="G359" s="208"/>
      <c r="H359" s="208"/>
      <c r="I359" s="208">
        <f>H359+F359</f>
        <v>8355000</v>
      </c>
      <c r="J359" s="348">
        <v>10506.89</v>
      </c>
      <c r="K359" s="332">
        <v>750</v>
      </c>
      <c r="L359" s="332">
        <f>K359*J359</f>
        <v>7880167.5</v>
      </c>
      <c r="M359" s="332"/>
      <c r="N359" s="332"/>
      <c r="O359" s="332">
        <f>N359+L359</f>
        <v>7880167.5</v>
      </c>
      <c r="P359" s="226">
        <f t="shared" si="134"/>
        <v>633.11000000000058</v>
      </c>
      <c r="Q359" s="212">
        <v>750</v>
      </c>
      <c r="R359" s="212">
        <f>Q359*P359</f>
        <v>474832.50000000047</v>
      </c>
      <c r="S359" s="212"/>
      <c r="T359" s="212"/>
      <c r="U359" s="212">
        <f>T359+R359</f>
        <v>474832.50000000047</v>
      </c>
    </row>
    <row r="360" spans="1:21" ht="17.45" customHeight="1" x14ac:dyDescent="0.25">
      <c r="A360" s="386"/>
      <c r="B360" s="346" t="s">
        <v>454</v>
      </c>
      <c r="C360" s="347" t="s">
        <v>153</v>
      </c>
      <c r="D360" s="222">
        <v>11140</v>
      </c>
      <c r="E360" s="208">
        <v>89</v>
      </c>
      <c r="F360" s="208">
        <f>E360*D360</f>
        <v>991460</v>
      </c>
      <c r="G360" s="208">
        <v>46</v>
      </c>
      <c r="H360" s="208">
        <f>G360*D360</f>
        <v>512440</v>
      </c>
      <c r="I360" s="208">
        <f>H360+F360</f>
        <v>1503900</v>
      </c>
      <c r="J360" s="348">
        <v>10506.89</v>
      </c>
      <c r="K360" s="332">
        <v>89</v>
      </c>
      <c r="L360" s="332">
        <f>K360*J360</f>
        <v>935113.21</v>
      </c>
      <c r="M360" s="332">
        <v>46</v>
      </c>
      <c r="N360" s="332">
        <f>M360*J360</f>
        <v>483316.93999999994</v>
      </c>
      <c r="O360" s="332">
        <f>N360+L360</f>
        <v>1418430.15</v>
      </c>
      <c r="P360" s="226">
        <f t="shared" si="134"/>
        <v>633.11000000000058</v>
      </c>
      <c r="Q360" s="212">
        <v>89</v>
      </c>
      <c r="R360" s="212">
        <f>Q360*P360</f>
        <v>56346.790000000052</v>
      </c>
      <c r="S360" s="212">
        <v>46</v>
      </c>
      <c r="T360" s="212">
        <f>S360*P360</f>
        <v>29123.060000000027</v>
      </c>
      <c r="U360" s="212">
        <f>T360+R360</f>
        <v>85469.850000000079</v>
      </c>
    </row>
    <row r="361" spans="1:21" ht="17.45" customHeight="1" x14ac:dyDescent="0.25">
      <c r="A361" s="386"/>
      <c r="B361" s="346" t="s">
        <v>455</v>
      </c>
      <c r="C361" s="347" t="s">
        <v>153</v>
      </c>
      <c r="D361" s="243">
        <v>11140</v>
      </c>
      <c r="E361" s="208">
        <v>1675</v>
      </c>
      <c r="F361" s="208">
        <f>E361*D361</f>
        <v>18659500</v>
      </c>
      <c r="G361" s="208"/>
      <c r="H361" s="208"/>
      <c r="I361" s="208">
        <f>H361+F361</f>
        <v>18659500</v>
      </c>
      <c r="J361" s="348">
        <v>10506.89</v>
      </c>
      <c r="K361" s="332">
        <v>1675.05</v>
      </c>
      <c r="L361" s="332">
        <f>K361*J361</f>
        <v>17599566.094499998</v>
      </c>
      <c r="M361" s="332"/>
      <c r="N361" s="332"/>
      <c r="O361" s="332">
        <f>N361+L361</f>
        <v>17599566.094499998</v>
      </c>
      <c r="P361" s="226">
        <f t="shared" si="134"/>
        <v>633.11000000000058</v>
      </c>
      <c r="Q361" s="212">
        <v>1675</v>
      </c>
      <c r="R361" s="212">
        <f>Q361*P361</f>
        <v>1060459.2500000009</v>
      </c>
      <c r="S361" s="212"/>
      <c r="T361" s="212"/>
      <c r="U361" s="212">
        <f>T361+R361</f>
        <v>1060459.2500000009</v>
      </c>
    </row>
    <row r="362" spans="1:21" ht="17.45" customHeight="1" x14ac:dyDescent="0.25">
      <c r="A362" s="386"/>
      <c r="B362" s="346" t="s">
        <v>456</v>
      </c>
      <c r="C362" s="347" t="s">
        <v>153</v>
      </c>
      <c r="D362" s="222">
        <v>11140</v>
      </c>
      <c r="E362" s="208">
        <v>103</v>
      </c>
      <c r="F362" s="208">
        <f>E362*D362</f>
        <v>1147420</v>
      </c>
      <c r="G362" s="208">
        <v>56</v>
      </c>
      <c r="H362" s="208">
        <f>G362*D362</f>
        <v>623840</v>
      </c>
      <c r="I362" s="208">
        <f>H362+F362</f>
        <v>1771260</v>
      </c>
      <c r="J362" s="348">
        <v>10506.89</v>
      </c>
      <c r="K362" s="332">
        <v>102.6123</v>
      </c>
      <c r="L362" s="332">
        <f>K362*J362</f>
        <v>1078136.1487469999</v>
      </c>
      <c r="M362" s="332">
        <v>55.731000000000002</v>
      </c>
      <c r="N362" s="332">
        <f>M362*J362</f>
        <v>585559.48658999999</v>
      </c>
      <c r="O362" s="332">
        <f>N362+L362</f>
        <v>1663695.6353369998</v>
      </c>
      <c r="P362" s="226">
        <f t="shared" si="134"/>
        <v>633.11000000000058</v>
      </c>
      <c r="Q362" s="212">
        <v>103</v>
      </c>
      <c r="R362" s="212">
        <f>Q362*P362</f>
        <v>65210.33000000006</v>
      </c>
      <c r="S362" s="212">
        <v>56</v>
      </c>
      <c r="T362" s="212">
        <f>S362*P362</f>
        <v>35454.160000000033</v>
      </c>
      <c r="U362" s="212">
        <f>T362+R362</f>
        <v>100664.49000000009</v>
      </c>
    </row>
    <row r="363" spans="1:21" ht="17.45" customHeight="1" x14ac:dyDescent="0.25">
      <c r="A363" s="386"/>
      <c r="B363" s="346" t="s">
        <v>457</v>
      </c>
      <c r="C363" s="347" t="s">
        <v>153</v>
      </c>
      <c r="D363" s="222">
        <v>11140</v>
      </c>
      <c r="E363" s="208">
        <v>726</v>
      </c>
      <c r="F363" s="208">
        <f>E363*D363</f>
        <v>8087640</v>
      </c>
      <c r="G363" s="208">
        <v>230</v>
      </c>
      <c r="H363" s="208">
        <f>G363*D363</f>
        <v>2562200</v>
      </c>
      <c r="I363" s="208">
        <f>H363+F363</f>
        <v>10649840</v>
      </c>
      <c r="J363" s="348">
        <v>10506.89</v>
      </c>
      <c r="K363" s="332">
        <v>726</v>
      </c>
      <c r="L363" s="332">
        <f>K363*J363</f>
        <v>7628002.1399999997</v>
      </c>
      <c r="M363" s="332">
        <v>230</v>
      </c>
      <c r="N363" s="332">
        <f>M363*J363</f>
        <v>2416584.6999999997</v>
      </c>
      <c r="O363" s="332">
        <f>N363+L363</f>
        <v>10044586.84</v>
      </c>
      <c r="P363" s="226">
        <f t="shared" si="134"/>
        <v>633.11000000000058</v>
      </c>
      <c r="Q363" s="212">
        <v>726</v>
      </c>
      <c r="R363" s="212">
        <f>Q363*P363</f>
        <v>459637.86000000045</v>
      </c>
      <c r="S363" s="212">
        <v>230</v>
      </c>
      <c r="T363" s="212">
        <f>S363*P363</f>
        <v>145615.30000000013</v>
      </c>
      <c r="U363" s="212">
        <f>T363+R363</f>
        <v>605253.16000000061</v>
      </c>
    </row>
    <row r="364" spans="1:21" ht="17.45" hidden="1" customHeight="1" x14ac:dyDescent="0.25">
      <c r="A364" s="206" t="s">
        <v>458</v>
      </c>
      <c r="B364" s="279" t="s">
        <v>459</v>
      </c>
      <c r="C364" s="207"/>
      <c r="D364" s="207"/>
      <c r="E364" s="208"/>
      <c r="F364" s="208">
        <f>SUM(F365:F380)</f>
        <v>235336</v>
      </c>
      <c r="G364" s="208"/>
      <c r="H364" s="208">
        <f>SUM(H365:H380)</f>
        <v>343969</v>
      </c>
      <c r="I364" s="208">
        <f>SUM(I365:I380)</f>
        <v>579305</v>
      </c>
      <c r="J364" s="209"/>
      <c r="K364" s="210"/>
      <c r="L364" s="210">
        <f>SUM(L365:L380)</f>
        <v>0</v>
      </c>
      <c r="M364" s="210"/>
      <c r="N364" s="210">
        <f>SUM(N365:N380)</f>
        <v>0</v>
      </c>
      <c r="O364" s="210">
        <f>SUM(O365:O380)</f>
        <v>0</v>
      </c>
      <c r="P364" s="226">
        <f t="shared" si="134"/>
        <v>0</v>
      </c>
      <c r="Q364" s="212"/>
      <c r="R364" s="212">
        <f>SUM(R365:R380)</f>
        <v>235336</v>
      </c>
      <c r="S364" s="212"/>
      <c r="T364" s="212">
        <f>SUM(T365:T380)</f>
        <v>343969</v>
      </c>
      <c r="U364" s="212">
        <f>SUM(U365:U380)</f>
        <v>579305</v>
      </c>
    </row>
    <row r="365" spans="1:21" ht="17.45" hidden="1" customHeight="1" x14ac:dyDescent="0.25">
      <c r="A365" s="206"/>
      <c r="B365" s="279" t="s">
        <v>393</v>
      </c>
      <c r="C365" s="259" t="s">
        <v>31</v>
      </c>
      <c r="D365" s="259">
        <v>1</v>
      </c>
      <c r="E365" s="208">
        <v>6550</v>
      </c>
      <c r="F365" s="208">
        <f t="shared" ref="F365:F378" si="135">E365*D365</f>
        <v>6550</v>
      </c>
      <c r="G365" s="208">
        <v>55450</v>
      </c>
      <c r="H365" s="208">
        <f t="shared" ref="H365:H379" si="136">G365*D365</f>
        <v>55450</v>
      </c>
      <c r="I365" s="208">
        <f t="shared" ref="I365:I380" si="137">H365+F365</f>
        <v>62000</v>
      </c>
      <c r="J365" s="265"/>
      <c r="K365" s="210">
        <v>6550</v>
      </c>
      <c r="L365" s="210">
        <f t="shared" ref="L365:L378" si="138">K365*J365</f>
        <v>0</v>
      </c>
      <c r="M365" s="210">
        <v>55450</v>
      </c>
      <c r="N365" s="210">
        <f t="shared" ref="N365:N379" si="139">M365*J365</f>
        <v>0</v>
      </c>
      <c r="O365" s="210">
        <f t="shared" ref="O365:O380" si="140">N365+L365</f>
        <v>0</v>
      </c>
      <c r="P365" s="226">
        <f t="shared" si="134"/>
        <v>1</v>
      </c>
      <c r="Q365" s="212">
        <v>6550</v>
      </c>
      <c r="R365" s="212">
        <f t="shared" ref="R365:R378" si="141">Q365*P365</f>
        <v>6550</v>
      </c>
      <c r="S365" s="212">
        <v>55450</v>
      </c>
      <c r="T365" s="212">
        <f t="shared" ref="T365:T379" si="142">S365*P365</f>
        <v>55450</v>
      </c>
      <c r="U365" s="212">
        <f t="shared" ref="U365:U380" si="143">T365+R365</f>
        <v>62000</v>
      </c>
    </row>
    <row r="366" spans="1:21" ht="17.45" hidden="1" customHeight="1" x14ac:dyDescent="0.25">
      <c r="A366" s="206"/>
      <c r="B366" s="279" t="s">
        <v>460</v>
      </c>
      <c r="C366" s="259" t="s">
        <v>32</v>
      </c>
      <c r="D366" s="259">
        <v>30</v>
      </c>
      <c r="E366" s="208">
        <v>186</v>
      </c>
      <c r="F366" s="208">
        <f t="shared" si="135"/>
        <v>5580</v>
      </c>
      <c r="G366" s="208">
        <v>1810</v>
      </c>
      <c r="H366" s="208">
        <f t="shared" si="136"/>
        <v>54300</v>
      </c>
      <c r="I366" s="208">
        <f t="shared" si="137"/>
        <v>59880</v>
      </c>
      <c r="J366" s="265"/>
      <c r="K366" s="210">
        <v>186</v>
      </c>
      <c r="L366" s="210">
        <f t="shared" si="138"/>
        <v>0</v>
      </c>
      <c r="M366" s="210">
        <v>1810</v>
      </c>
      <c r="N366" s="210">
        <f t="shared" si="139"/>
        <v>0</v>
      </c>
      <c r="O366" s="210">
        <f t="shared" si="140"/>
        <v>0</v>
      </c>
      <c r="P366" s="226">
        <f t="shared" si="134"/>
        <v>30</v>
      </c>
      <c r="Q366" s="212">
        <v>186</v>
      </c>
      <c r="R366" s="212">
        <f t="shared" si="141"/>
        <v>5580</v>
      </c>
      <c r="S366" s="212">
        <v>1810</v>
      </c>
      <c r="T366" s="212">
        <f t="shared" si="142"/>
        <v>54300</v>
      </c>
      <c r="U366" s="212">
        <f t="shared" si="143"/>
        <v>59880</v>
      </c>
    </row>
    <row r="367" spans="1:21" ht="17.45" hidden="1" customHeight="1" x14ac:dyDescent="0.25">
      <c r="A367" s="206"/>
      <c r="B367" s="279" t="s">
        <v>460</v>
      </c>
      <c r="C367" s="259" t="s">
        <v>32</v>
      </c>
      <c r="D367" s="259">
        <v>30</v>
      </c>
      <c r="E367" s="208">
        <v>162</v>
      </c>
      <c r="F367" s="208">
        <f t="shared" si="135"/>
        <v>4860</v>
      </c>
      <c r="G367" s="208">
        <v>322</v>
      </c>
      <c r="H367" s="208">
        <f t="shared" si="136"/>
        <v>9660</v>
      </c>
      <c r="I367" s="208">
        <f t="shared" si="137"/>
        <v>14520</v>
      </c>
      <c r="J367" s="265"/>
      <c r="K367" s="210">
        <v>162</v>
      </c>
      <c r="L367" s="210">
        <f t="shared" si="138"/>
        <v>0</v>
      </c>
      <c r="M367" s="210">
        <v>322</v>
      </c>
      <c r="N367" s="210">
        <f t="shared" si="139"/>
        <v>0</v>
      </c>
      <c r="O367" s="210">
        <f t="shared" si="140"/>
        <v>0</v>
      </c>
      <c r="P367" s="226">
        <f t="shared" si="134"/>
        <v>30</v>
      </c>
      <c r="Q367" s="212">
        <v>162</v>
      </c>
      <c r="R367" s="212">
        <f t="shared" si="141"/>
        <v>4860</v>
      </c>
      <c r="S367" s="212">
        <v>322</v>
      </c>
      <c r="T367" s="212">
        <f t="shared" si="142"/>
        <v>9660</v>
      </c>
      <c r="U367" s="212">
        <f t="shared" si="143"/>
        <v>14520</v>
      </c>
    </row>
    <row r="368" spans="1:21" ht="17.45" hidden="1" customHeight="1" x14ac:dyDescent="0.25">
      <c r="A368" s="206"/>
      <c r="B368" s="279" t="s">
        <v>461</v>
      </c>
      <c r="C368" s="259" t="s">
        <v>32</v>
      </c>
      <c r="D368" s="259">
        <v>60</v>
      </c>
      <c r="E368" s="208">
        <v>162</v>
      </c>
      <c r="F368" s="208">
        <f t="shared" si="135"/>
        <v>9720</v>
      </c>
      <c r="G368" s="208">
        <v>434</v>
      </c>
      <c r="H368" s="208">
        <f t="shared" si="136"/>
        <v>26040</v>
      </c>
      <c r="I368" s="208">
        <f t="shared" si="137"/>
        <v>35760</v>
      </c>
      <c r="J368" s="265"/>
      <c r="K368" s="210">
        <v>162</v>
      </c>
      <c r="L368" s="210">
        <f t="shared" si="138"/>
        <v>0</v>
      </c>
      <c r="M368" s="210">
        <v>434</v>
      </c>
      <c r="N368" s="210">
        <f t="shared" si="139"/>
        <v>0</v>
      </c>
      <c r="O368" s="210">
        <f t="shared" si="140"/>
        <v>0</v>
      </c>
      <c r="P368" s="226">
        <f t="shared" si="134"/>
        <v>60</v>
      </c>
      <c r="Q368" s="212">
        <v>162</v>
      </c>
      <c r="R368" s="212">
        <f t="shared" si="141"/>
        <v>9720</v>
      </c>
      <c r="S368" s="212">
        <v>434</v>
      </c>
      <c r="T368" s="212">
        <f t="shared" si="142"/>
        <v>26040</v>
      </c>
      <c r="U368" s="212">
        <f t="shared" si="143"/>
        <v>35760</v>
      </c>
    </row>
    <row r="369" spans="1:21" ht="17.45" hidden="1" customHeight="1" x14ac:dyDescent="0.25">
      <c r="A369" s="206"/>
      <c r="B369" s="279" t="s">
        <v>461</v>
      </c>
      <c r="C369" s="259" t="s">
        <v>32</v>
      </c>
      <c r="D369" s="259">
        <v>70</v>
      </c>
      <c r="E369" s="208">
        <v>162</v>
      </c>
      <c r="F369" s="208">
        <f t="shared" si="135"/>
        <v>11340</v>
      </c>
      <c r="G369" s="208">
        <v>185</v>
      </c>
      <c r="H369" s="208">
        <f t="shared" si="136"/>
        <v>12950</v>
      </c>
      <c r="I369" s="208">
        <f t="shared" si="137"/>
        <v>24290</v>
      </c>
      <c r="J369" s="265"/>
      <c r="K369" s="210">
        <v>162</v>
      </c>
      <c r="L369" s="210">
        <f t="shared" si="138"/>
        <v>0</v>
      </c>
      <c r="M369" s="210">
        <v>185</v>
      </c>
      <c r="N369" s="210">
        <f t="shared" si="139"/>
        <v>0</v>
      </c>
      <c r="O369" s="210">
        <f t="shared" si="140"/>
        <v>0</v>
      </c>
      <c r="P369" s="226">
        <f t="shared" si="134"/>
        <v>70</v>
      </c>
      <c r="Q369" s="212">
        <v>162</v>
      </c>
      <c r="R369" s="212">
        <f t="shared" si="141"/>
        <v>11340</v>
      </c>
      <c r="S369" s="212">
        <v>185</v>
      </c>
      <c r="T369" s="212">
        <f t="shared" si="142"/>
        <v>12950</v>
      </c>
      <c r="U369" s="212">
        <f t="shared" si="143"/>
        <v>24290</v>
      </c>
    </row>
    <row r="370" spans="1:21" ht="17.45" hidden="1" customHeight="1" x14ac:dyDescent="0.25">
      <c r="A370" s="206"/>
      <c r="B370" s="279" t="s">
        <v>462</v>
      </c>
      <c r="C370" s="259" t="s">
        <v>32</v>
      </c>
      <c r="D370" s="259">
        <v>100</v>
      </c>
      <c r="E370" s="208">
        <v>162</v>
      </c>
      <c r="F370" s="208">
        <f t="shared" si="135"/>
        <v>16200</v>
      </c>
      <c r="G370" s="208">
        <v>167</v>
      </c>
      <c r="H370" s="208">
        <f t="shared" si="136"/>
        <v>16700</v>
      </c>
      <c r="I370" s="208">
        <f t="shared" si="137"/>
        <v>32900</v>
      </c>
      <c r="J370" s="265"/>
      <c r="K370" s="210">
        <v>162</v>
      </c>
      <c r="L370" s="210">
        <f t="shared" si="138"/>
        <v>0</v>
      </c>
      <c r="M370" s="210">
        <v>167</v>
      </c>
      <c r="N370" s="210">
        <f t="shared" si="139"/>
        <v>0</v>
      </c>
      <c r="O370" s="210">
        <f t="shared" si="140"/>
        <v>0</v>
      </c>
      <c r="P370" s="226">
        <f t="shared" si="134"/>
        <v>100</v>
      </c>
      <c r="Q370" s="212">
        <v>162</v>
      </c>
      <c r="R370" s="212">
        <f t="shared" si="141"/>
        <v>16200</v>
      </c>
      <c r="S370" s="212">
        <v>167</v>
      </c>
      <c r="T370" s="212">
        <f t="shared" si="142"/>
        <v>16700</v>
      </c>
      <c r="U370" s="212">
        <f t="shared" si="143"/>
        <v>32900</v>
      </c>
    </row>
    <row r="371" spans="1:21" ht="17.45" hidden="1" customHeight="1" x14ac:dyDescent="0.25">
      <c r="A371" s="206"/>
      <c r="B371" s="279" t="s">
        <v>400</v>
      </c>
      <c r="C371" s="207" t="s">
        <v>378</v>
      </c>
      <c r="D371" s="207">
        <v>120</v>
      </c>
      <c r="E371" s="208">
        <v>838</v>
      </c>
      <c r="F371" s="208">
        <f t="shared" si="135"/>
        <v>100560</v>
      </c>
      <c r="G371" s="208">
        <v>699</v>
      </c>
      <c r="H371" s="208">
        <f t="shared" si="136"/>
        <v>83880</v>
      </c>
      <c r="I371" s="208">
        <f t="shared" si="137"/>
        <v>184440</v>
      </c>
      <c r="J371" s="209"/>
      <c r="K371" s="210">
        <v>838</v>
      </c>
      <c r="L371" s="210">
        <f t="shared" si="138"/>
        <v>0</v>
      </c>
      <c r="M371" s="210">
        <v>699</v>
      </c>
      <c r="N371" s="210">
        <f t="shared" si="139"/>
        <v>0</v>
      </c>
      <c r="O371" s="210">
        <f t="shared" si="140"/>
        <v>0</v>
      </c>
      <c r="P371" s="226">
        <f t="shared" si="134"/>
        <v>120</v>
      </c>
      <c r="Q371" s="212">
        <v>838</v>
      </c>
      <c r="R371" s="212">
        <f t="shared" si="141"/>
        <v>100560</v>
      </c>
      <c r="S371" s="212">
        <v>699</v>
      </c>
      <c r="T371" s="212">
        <f t="shared" si="142"/>
        <v>83880</v>
      </c>
      <c r="U371" s="212">
        <f t="shared" si="143"/>
        <v>184440</v>
      </c>
    </row>
    <row r="372" spans="1:21" ht="27" hidden="1" customHeight="1" x14ac:dyDescent="0.25">
      <c r="A372" s="206"/>
      <c r="B372" s="279" t="s">
        <v>463</v>
      </c>
      <c r="C372" s="259" t="s">
        <v>378</v>
      </c>
      <c r="D372" s="259">
        <v>130</v>
      </c>
      <c r="E372" s="208">
        <v>46</v>
      </c>
      <c r="F372" s="208">
        <f t="shared" si="135"/>
        <v>5980</v>
      </c>
      <c r="G372" s="208">
        <v>59</v>
      </c>
      <c r="H372" s="208">
        <f t="shared" si="136"/>
        <v>7670</v>
      </c>
      <c r="I372" s="208">
        <f t="shared" si="137"/>
        <v>13650</v>
      </c>
      <c r="J372" s="265"/>
      <c r="K372" s="210">
        <v>46</v>
      </c>
      <c r="L372" s="210">
        <f t="shared" si="138"/>
        <v>0</v>
      </c>
      <c r="M372" s="210">
        <v>59</v>
      </c>
      <c r="N372" s="210">
        <f t="shared" si="139"/>
        <v>0</v>
      </c>
      <c r="O372" s="210">
        <f t="shared" si="140"/>
        <v>0</v>
      </c>
      <c r="P372" s="226">
        <f t="shared" si="134"/>
        <v>130</v>
      </c>
      <c r="Q372" s="212">
        <v>46</v>
      </c>
      <c r="R372" s="212">
        <f t="shared" si="141"/>
        <v>5980</v>
      </c>
      <c r="S372" s="212">
        <v>59</v>
      </c>
      <c r="T372" s="212">
        <f t="shared" si="142"/>
        <v>7670</v>
      </c>
      <c r="U372" s="212">
        <f t="shared" si="143"/>
        <v>13650</v>
      </c>
    </row>
    <row r="373" spans="1:21" ht="17.45" hidden="1" customHeight="1" x14ac:dyDescent="0.25">
      <c r="A373" s="206"/>
      <c r="B373" s="279" t="s">
        <v>464</v>
      </c>
      <c r="C373" s="259" t="s">
        <v>31</v>
      </c>
      <c r="D373" s="259">
        <v>40</v>
      </c>
      <c r="E373" s="208">
        <v>262</v>
      </c>
      <c r="F373" s="208">
        <f t="shared" si="135"/>
        <v>10480</v>
      </c>
      <c r="G373" s="208">
        <v>681</v>
      </c>
      <c r="H373" s="208">
        <f t="shared" si="136"/>
        <v>27240</v>
      </c>
      <c r="I373" s="208">
        <f t="shared" si="137"/>
        <v>37720</v>
      </c>
      <c r="J373" s="265"/>
      <c r="K373" s="210">
        <v>262</v>
      </c>
      <c r="L373" s="210">
        <f t="shared" si="138"/>
        <v>0</v>
      </c>
      <c r="M373" s="210">
        <v>681</v>
      </c>
      <c r="N373" s="210">
        <f t="shared" si="139"/>
        <v>0</v>
      </c>
      <c r="O373" s="210">
        <f t="shared" si="140"/>
        <v>0</v>
      </c>
      <c r="P373" s="226">
        <f t="shared" si="134"/>
        <v>40</v>
      </c>
      <c r="Q373" s="212">
        <v>262</v>
      </c>
      <c r="R373" s="212">
        <f t="shared" si="141"/>
        <v>10480</v>
      </c>
      <c r="S373" s="212">
        <v>681</v>
      </c>
      <c r="T373" s="212">
        <f t="shared" si="142"/>
        <v>27240</v>
      </c>
      <c r="U373" s="212">
        <f t="shared" si="143"/>
        <v>37720</v>
      </c>
    </row>
    <row r="374" spans="1:21" ht="17.45" hidden="1" customHeight="1" x14ac:dyDescent="0.25">
      <c r="A374" s="206"/>
      <c r="B374" s="279" t="s">
        <v>465</v>
      </c>
      <c r="C374" s="259" t="s">
        <v>32</v>
      </c>
      <c r="D374" s="259">
        <v>20</v>
      </c>
      <c r="E374" s="208">
        <v>66</v>
      </c>
      <c r="F374" s="208">
        <f t="shared" si="135"/>
        <v>1320</v>
      </c>
      <c r="G374" s="208">
        <v>167</v>
      </c>
      <c r="H374" s="208">
        <f t="shared" si="136"/>
        <v>3340</v>
      </c>
      <c r="I374" s="208">
        <f t="shared" si="137"/>
        <v>4660</v>
      </c>
      <c r="J374" s="265"/>
      <c r="K374" s="210">
        <v>66</v>
      </c>
      <c r="L374" s="210">
        <f t="shared" si="138"/>
        <v>0</v>
      </c>
      <c r="M374" s="210">
        <v>167</v>
      </c>
      <c r="N374" s="210">
        <f t="shared" si="139"/>
        <v>0</v>
      </c>
      <c r="O374" s="210">
        <f t="shared" si="140"/>
        <v>0</v>
      </c>
      <c r="P374" s="226">
        <f t="shared" si="134"/>
        <v>20</v>
      </c>
      <c r="Q374" s="212">
        <v>66</v>
      </c>
      <c r="R374" s="212">
        <f t="shared" si="141"/>
        <v>1320</v>
      </c>
      <c r="S374" s="212">
        <v>167</v>
      </c>
      <c r="T374" s="212">
        <f t="shared" si="142"/>
        <v>3340</v>
      </c>
      <c r="U374" s="212">
        <f t="shared" si="143"/>
        <v>4660</v>
      </c>
    </row>
    <row r="375" spans="1:21" ht="17.45" hidden="1" customHeight="1" x14ac:dyDescent="0.25">
      <c r="A375" s="206"/>
      <c r="B375" s="279" t="s">
        <v>466</v>
      </c>
      <c r="C375" s="259" t="s">
        <v>31</v>
      </c>
      <c r="D375" s="259">
        <v>150</v>
      </c>
      <c r="E375" s="208">
        <v>33</v>
      </c>
      <c r="F375" s="208">
        <f t="shared" si="135"/>
        <v>4950</v>
      </c>
      <c r="G375" s="208">
        <v>37</v>
      </c>
      <c r="H375" s="208">
        <f t="shared" si="136"/>
        <v>5550</v>
      </c>
      <c r="I375" s="208">
        <f t="shared" si="137"/>
        <v>10500</v>
      </c>
      <c r="J375" s="265"/>
      <c r="K375" s="210">
        <v>33</v>
      </c>
      <c r="L375" s="210">
        <f t="shared" si="138"/>
        <v>0</v>
      </c>
      <c r="M375" s="210">
        <v>37</v>
      </c>
      <c r="N375" s="210">
        <f t="shared" si="139"/>
        <v>0</v>
      </c>
      <c r="O375" s="210">
        <f t="shared" si="140"/>
        <v>0</v>
      </c>
      <c r="P375" s="226">
        <f t="shared" si="134"/>
        <v>150</v>
      </c>
      <c r="Q375" s="212">
        <v>33</v>
      </c>
      <c r="R375" s="212">
        <f t="shared" si="141"/>
        <v>4950</v>
      </c>
      <c r="S375" s="212">
        <v>37</v>
      </c>
      <c r="T375" s="212">
        <f t="shared" si="142"/>
        <v>5550</v>
      </c>
      <c r="U375" s="212">
        <f t="shared" si="143"/>
        <v>10500</v>
      </c>
    </row>
    <row r="376" spans="1:21" ht="17.45" hidden="1" customHeight="1" x14ac:dyDescent="0.25">
      <c r="A376" s="206"/>
      <c r="B376" s="279" t="s">
        <v>467</v>
      </c>
      <c r="C376" s="259" t="s">
        <v>31</v>
      </c>
      <c r="D376" s="259">
        <v>1</v>
      </c>
      <c r="E376" s="208">
        <v>2620</v>
      </c>
      <c r="F376" s="208">
        <f t="shared" si="135"/>
        <v>2620</v>
      </c>
      <c r="G376" s="208">
        <v>9412</v>
      </c>
      <c r="H376" s="208">
        <f t="shared" si="136"/>
        <v>9412</v>
      </c>
      <c r="I376" s="208">
        <f t="shared" si="137"/>
        <v>12032</v>
      </c>
      <c r="J376" s="265"/>
      <c r="K376" s="210">
        <v>2620</v>
      </c>
      <c r="L376" s="210">
        <f t="shared" si="138"/>
        <v>0</v>
      </c>
      <c r="M376" s="210">
        <v>9412</v>
      </c>
      <c r="N376" s="210">
        <f t="shared" si="139"/>
        <v>0</v>
      </c>
      <c r="O376" s="210">
        <f t="shared" si="140"/>
        <v>0</v>
      </c>
      <c r="P376" s="226">
        <f t="shared" si="134"/>
        <v>1</v>
      </c>
      <c r="Q376" s="212">
        <v>2620</v>
      </c>
      <c r="R376" s="212">
        <f t="shared" si="141"/>
        <v>2620</v>
      </c>
      <c r="S376" s="212">
        <v>9412</v>
      </c>
      <c r="T376" s="212">
        <f t="shared" si="142"/>
        <v>9412</v>
      </c>
      <c r="U376" s="212">
        <f t="shared" si="143"/>
        <v>12032</v>
      </c>
    </row>
    <row r="377" spans="1:21" ht="17.45" hidden="1" customHeight="1" x14ac:dyDescent="0.25">
      <c r="A377" s="206"/>
      <c r="B377" s="279" t="s">
        <v>468</v>
      </c>
      <c r="C377" s="259" t="s">
        <v>31</v>
      </c>
      <c r="D377" s="259">
        <v>3</v>
      </c>
      <c r="E377" s="208">
        <v>262</v>
      </c>
      <c r="F377" s="208">
        <f t="shared" si="135"/>
        <v>786</v>
      </c>
      <c r="G377" s="208">
        <v>109</v>
      </c>
      <c r="H377" s="208">
        <f t="shared" si="136"/>
        <v>327</v>
      </c>
      <c r="I377" s="208">
        <f t="shared" si="137"/>
        <v>1113</v>
      </c>
      <c r="J377" s="265"/>
      <c r="K377" s="210">
        <v>262</v>
      </c>
      <c r="L377" s="210">
        <f t="shared" si="138"/>
        <v>0</v>
      </c>
      <c r="M377" s="210">
        <v>109</v>
      </c>
      <c r="N377" s="210">
        <f t="shared" si="139"/>
        <v>0</v>
      </c>
      <c r="O377" s="210">
        <f t="shared" si="140"/>
        <v>0</v>
      </c>
      <c r="P377" s="226">
        <f t="shared" si="134"/>
        <v>3</v>
      </c>
      <c r="Q377" s="212">
        <v>262</v>
      </c>
      <c r="R377" s="212">
        <f t="shared" si="141"/>
        <v>786</v>
      </c>
      <c r="S377" s="212">
        <v>109</v>
      </c>
      <c r="T377" s="212">
        <f t="shared" si="142"/>
        <v>327</v>
      </c>
      <c r="U377" s="212">
        <f t="shared" si="143"/>
        <v>1113</v>
      </c>
    </row>
    <row r="378" spans="1:21" ht="17.45" hidden="1" customHeight="1" x14ac:dyDescent="0.25">
      <c r="A378" s="206"/>
      <c r="B378" s="279" t="s">
        <v>469</v>
      </c>
      <c r="C378" s="259" t="s">
        <v>32</v>
      </c>
      <c r="D378" s="259">
        <v>50</v>
      </c>
      <c r="E378" s="208">
        <v>459</v>
      </c>
      <c r="F378" s="208">
        <f t="shared" si="135"/>
        <v>22950</v>
      </c>
      <c r="G378" s="208">
        <v>369</v>
      </c>
      <c r="H378" s="208">
        <f t="shared" si="136"/>
        <v>18450</v>
      </c>
      <c r="I378" s="208">
        <f t="shared" si="137"/>
        <v>41400</v>
      </c>
      <c r="J378" s="265"/>
      <c r="K378" s="210">
        <v>459</v>
      </c>
      <c r="L378" s="210">
        <f t="shared" si="138"/>
        <v>0</v>
      </c>
      <c r="M378" s="210">
        <v>369</v>
      </c>
      <c r="N378" s="210">
        <f t="shared" si="139"/>
        <v>0</v>
      </c>
      <c r="O378" s="210">
        <f t="shared" si="140"/>
        <v>0</v>
      </c>
      <c r="P378" s="226">
        <f t="shared" si="134"/>
        <v>50</v>
      </c>
      <c r="Q378" s="212">
        <v>459</v>
      </c>
      <c r="R378" s="212">
        <f t="shared" si="141"/>
        <v>22950</v>
      </c>
      <c r="S378" s="212">
        <v>369</v>
      </c>
      <c r="T378" s="212">
        <f t="shared" si="142"/>
        <v>18450</v>
      </c>
      <c r="U378" s="212">
        <f t="shared" si="143"/>
        <v>41400</v>
      </c>
    </row>
    <row r="379" spans="1:21" ht="17.25" hidden="1" customHeight="1" x14ac:dyDescent="0.25">
      <c r="A379" s="206"/>
      <c r="B379" s="279" t="s">
        <v>268</v>
      </c>
      <c r="C379" s="259" t="s">
        <v>224</v>
      </c>
      <c r="D379" s="259">
        <v>1</v>
      </c>
      <c r="E379" s="208"/>
      <c r="F379" s="208"/>
      <c r="G379" s="208">
        <v>13000</v>
      </c>
      <c r="H379" s="208">
        <f t="shared" si="136"/>
        <v>13000</v>
      </c>
      <c r="I379" s="208">
        <f t="shared" si="137"/>
        <v>13000</v>
      </c>
      <c r="J379" s="265"/>
      <c r="K379" s="210"/>
      <c r="L379" s="210"/>
      <c r="M379" s="210">
        <v>13000</v>
      </c>
      <c r="N379" s="210">
        <f t="shared" si="139"/>
        <v>0</v>
      </c>
      <c r="O379" s="210">
        <f t="shared" si="140"/>
        <v>0</v>
      </c>
      <c r="P379" s="226">
        <f t="shared" si="134"/>
        <v>1</v>
      </c>
      <c r="Q379" s="212"/>
      <c r="R379" s="212"/>
      <c r="S379" s="212">
        <v>13000</v>
      </c>
      <c r="T379" s="212">
        <f t="shared" si="142"/>
        <v>13000</v>
      </c>
      <c r="U379" s="212">
        <f t="shared" si="143"/>
        <v>13000</v>
      </c>
    </row>
    <row r="380" spans="1:21" ht="17.45" hidden="1" customHeight="1" x14ac:dyDescent="0.25">
      <c r="A380" s="206"/>
      <c r="B380" s="279" t="s">
        <v>358</v>
      </c>
      <c r="C380" s="259" t="s">
        <v>224</v>
      </c>
      <c r="D380" s="259">
        <v>1</v>
      </c>
      <c r="E380" s="208">
        <v>31440</v>
      </c>
      <c r="F380" s="208">
        <f>E380*D380</f>
        <v>31440</v>
      </c>
      <c r="G380" s="208"/>
      <c r="H380" s="208"/>
      <c r="I380" s="208">
        <f t="shared" si="137"/>
        <v>31440</v>
      </c>
      <c r="J380" s="265"/>
      <c r="K380" s="210">
        <v>31440</v>
      </c>
      <c r="L380" s="210">
        <f>K380*J380</f>
        <v>0</v>
      </c>
      <c r="M380" s="210"/>
      <c r="N380" s="210"/>
      <c r="O380" s="210">
        <f t="shared" si="140"/>
        <v>0</v>
      </c>
      <c r="P380" s="226">
        <f t="shared" si="134"/>
        <v>1</v>
      </c>
      <c r="Q380" s="212">
        <v>31440</v>
      </c>
      <c r="R380" s="212">
        <f>Q380*P380</f>
        <v>31440</v>
      </c>
      <c r="S380" s="212"/>
      <c r="T380" s="212"/>
      <c r="U380" s="212">
        <f t="shared" si="143"/>
        <v>31440</v>
      </c>
    </row>
    <row r="381" spans="1:21" ht="17.45" customHeight="1" x14ac:dyDescent="0.25">
      <c r="A381" s="392" t="s">
        <v>470</v>
      </c>
      <c r="B381" s="324" t="s">
        <v>471</v>
      </c>
      <c r="C381" s="325"/>
      <c r="D381" s="316"/>
      <c r="E381" s="310"/>
      <c r="F381" s="310">
        <f>SUM(F382:F415)</f>
        <v>4238803.76</v>
      </c>
      <c r="G381" s="310"/>
      <c r="H381" s="310">
        <f>SUM(H382:H415)</f>
        <v>18446421</v>
      </c>
      <c r="I381" s="310">
        <f>SUM(I382:I415)</f>
        <v>22685224.760000002</v>
      </c>
      <c r="J381" s="325"/>
      <c r="K381" s="332"/>
      <c r="L381" s="332">
        <f>SUM(L382:L415)</f>
        <v>326580</v>
      </c>
      <c r="M381" s="332"/>
      <c r="N381" s="332">
        <f>SUM(N382:N415)</f>
        <v>3127556</v>
      </c>
      <c r="O381" s="332">
        <f>SUM(O382:O415)</f>
        <v>3454136</v>
      </c>
      <c r="P381" s="226">
        <f t="shared" si="134"/>
        <v>0</v>
      </c>
      <c r="Q381" s="212"/>
      <c r="R381" s="212">
        <f>SUM(R382:R415)</f>
        <v>3912223.76</v>
      </c>
      <c r="S381" s="212"/>
      <c r="T381" s="212">
        <f>SUM(T382:T415)</f>
        <v>15318865</v>
      </c>
      <c r="U381" s="212">
        <f>SUM(U382:U415)</f>
        <v>19231088.760000002</v>
      </c>
    </row>
    <row r="382" spans="1:21" ht="15.75" hidden="1" x14ac:dyDescent="0.25">
      <c r="A382" s="256"/>
      <c r="B382" s="279" t="s">
        <v>472</v>
      </c>
      <c r="C382" s="207" t="s">
        <v>31</v>
      </c>
      <c r="D382" s="207">
        <v>2</v>
      </c>
      <c r="E382" s="208">
        <v>332000</v>
      </c>
      <c r="F382" s="208">
        <f>E382*D382</f>
        <v>664000</v>
      </c>
      <c r="G382" s="208">
        <v>5812000</v>
      </c>
      <c r="H382" s="208">
        <f>G382*D382</f>
        <v>11624000</v>
      </c>
      <c r="I382" s="208">
        <f>H382+F382</f>
        <v>12288000</v>
      </c>
      <c r="J382" s="209"/>
      <c r="K382" s="210">
        <v>332000</v>
      </c>
      <c r="L382" s="210">
        <f>K382*J382</f>
        <v>0</v>
      </c>
      <c r="M382" s="210">
        <v>5812000</v>
      </c>
      <c r="N382" s="210">
        <f>M382*J382</f>
        <v>0</v>
      </c>
      <c r="O382" s="210">
        <f>N382+L382</f>
        <v>0</v>
      </c>
      <c r="P382" s="226">
        <f t="shared" si="134"/>
        <v>2</v>
      </c>
      <c r="Q382" s="212">
        <v>332000</v>
      </c>
      <c r="R382" s="212">
        <f>Q382*P382</f>
        <v>664000</v>
      </c>
      <c r="S382" s="212">
        <v>5812000</v>
      </c>
      <c r="T382" s="212">
        <f>S382*P382</f>
        <v>11624000</v>
      </c>
      <c r="U382" s="212">
        <f>T382+R382</f>
        <v>12288000</v>
      </c>
    </row>
    <row r="383" spans="1:21" ht="15.75" hidden="1" x14ac:dyDescent="0.25">
      <c r="A383" s="256"/>
      <c r="B383" s="293" t="s">
        <v>473</v>
      </c>
      <c r="C383" s="207"/>
      <c r="D383" s="207"/>
      <c r="E383" s="208"/>
      <c r="F383" s="208"/>
      <c r="G383" s="208"/>
      <c r="H383" s="208"/>
      <c r="I383" s="208"/>
      <c r="J383" s="209"/>
      <c r="K383" s="210"/>
      <c r="L383" s="210"/>
      <c r="M383" s="210"/>
      <c r="N383" s="210"/>
      <c r="O383" s="210"/>
      <c r="P383" s="226">
        <f t="shared" si="134"/>
        <v>0</v>
      </c>
      <c r="Q383" s="212"/>
      <c r="R383" s="212"/>
      <c r="S383" s="212"/>
      <c r="T383" s="212"/>
      <c r="U383" s="212"/>
    </row>
    <row r="384" spans="1:21" ht="15.75" hidden="1" x14ac:dyDescent="0.25">
      <c r="A384" s="256"/>
      <c r="B384" s="293" t="s">
        <v>474</v>
      </c>
      <c r="C384" s="207"/>
      <c r="D384" s="207"/>
      <c r="E384" s="208"/>
      <c r="F384" s="208"/>
      <c r="G384" s="208"/>
      <c r="H384" s="208"/>
      <c r="I384" s="208"/>
      <c r="J384" s="209"/>
      <c r="K384" s="210"/>
      <c r="L384" s="210"/>
      <c r="M384" s="210"/>
      <c r="N384" s="210"/>
      <c r="O384" s="210"/>
      <c r="P384" s="226">
        <f t="shared" si="134"/>
        <v>0</v>
      </c>
      <c r="Q384" s="212"/>
      <c r="R384" s="212"/>
      <c r="S384" s="212"/>
      <c r="T384" s="212"/>
      <c r="U384" s="212"/>
    </row>
    <row r="385" spans="1:21" ht="15.75" hidden="1" x14ac:dyDescent="0.25">
      <c r="A385" s="256"/>
      <c r="B385" s="293" t="s">
        <v>475</v>
      </c>
      <c r="C385" s="207"/>
      <c r="D385" s="207"/>
      <c r="E385" s="208"/>
      <c r="F385" s="208"/>
      <c r="G385" s="208"/>
      <c r="H385" s="208"/>
      <c r="I385" s="208"/>
      <c r="J385" s="209"/>
      <c r="K385" s="210"/>
      <c r="L385" s="210"/>
      <c r="M385" s="210"/>
      <c r="N385" s="210"/>
      <c r="O385" s="210"/>
      <c r="P385" s="226">
        <f t="shared" si="134"/>
        <v>0</v>
      </c>
      <c r="Q385" s="212"/>
      <c r="R385" s="212"/>
      <c r="S385" s="212"/>
      <c r="T385" s="212"/>
      <c r="U385" s="212"/>
    </row>
    <row r="386" spans="1:21" ht="15.75" x14ac:dyDescent="0.25">
      <c r="A386" s="396"/>
      <c r="B386" s="324" t="s">
        <v>476</v>
      </c>
      <c r="C386" s="325" t="s">
        <v>31</v>
      </c>
      <c r="D386" s="207">
        <v>2</v>
      </c>
      <c r="E386" s="208"/>
      <c r="F386" s="208"/>
      <c r="G386" s="208">
        <v>73710</v>
      </c>
      <c r="H386" s="208">
        <f>G386*D386</f>
        <v>147420</v>
      </c>
      <c r="I386" s="208">
        <f t="shared" ref="I386:I415" si="144">H386+F386</f>
        <v>147420</v>
      </c>
      <c r="J386" s="325">
        <v>2</v>
      </c>
      <c r="K386" s="332"/>
      <c r="L386" s="332"/>
      <c r="M386" s="332">
        <v>73710</v>
      </c>
      <c r="N386" s="332">
        <f>M386*J386</f>
        <v>147420</v>
      </c>
      <c r="O386" s="332">
        <f t="shared" ref="O386:O415" si="145">N386+L386</f>
        <v>147420</v>
      </c>
      <c r="P386" s="226">
        <f t="shared" si="134"/>
        <v>0</v>
      </c>
      <c r="Q386" s="212"/>
      <c r="R386" s="212"/>
      <c r="S386" s="212">
        <v>73710</v>
      </c>
      <c r="T386" s="212">
        <f>S386*P386</f>
        <v>0</v>
      </c>
      <c r="U386" s="212">
        <f t="shared" ref="U386:U415" si="146">T386+R386</f>
        <v>0</v>
      </c>
    </row>
    <row r="387" spans="1:21" ht="25.5" x14ac:dyDescent="0.25">
      <c r="A387" s="396"/>
      <c r="B387" s="324" t="s">
        <v>477</v>
      </c>
      <c r="C387" s="325" t="s">
        <v>31</v>
      </c>
      <c r="D387" s="207">
        <v>2</v>
      </c>
      <c r="E387" s="208">
        <v>60324</v>
      </c>
      <c r="F387" s="208">
        <f t="shared" ref="F387:F415" si="147">E387*D387</f>
        <v>120648</v>
      </c>
      <c r="G387" s="208">
        <v>1490068</v>
      </c>
      <c r="H387" s="208">
        <f>G387*D387</f>
        <v>2980136</v>
      </c>
      <c r="I387" s="208">
        <f t="shared" si="144"/>
        <v>3100784</v>
      </c>
      <c r="J387" s="325">
        <v>2</v>
      </c>
      <c r="K387" s="332">
        <v>60324</v>
      </c>
      <c r="L387" s="332">
        <f t="shared" ref="L387:L415" si="148">K387*J387</f>
        <v>120648</v>
      </c>
      <c r="M387" s="332">
        <v>1490068</v>
      </c>
      <c r="N387" s="332">
        <f>M387*J387</f>
        <v>2980136</v>
      </c>
      <c r="O387" s="332">
        <f t="shared" si="145"/>
        <v>3100784</v>
      </c>
      <c r="P387" s="226">
        <f t="shared" si="134"/>
        <v>0</v>
      </c>
      <c r="Q387" s="212">
        <v>60324</v>
      </c>
      <c r="R387" s="212">
        <f t="shared" ref="R387:R415" si="149">Q387*P387</f>
        <v>0</v>
      </c>
      <c r="S387" s="212">
        <v>1490068</v>
      </c>
      <c r="T387" s="212">
        <f>S387*P387</f>
        <v>0</v>
      </c>
      <c r="U387" s="212">
        <f t="shared" si="146"/>
        <v>0</v>
      </c>
    </row>
    <row r="388" spans="1:21" ht="25.5" x14ac:dyDescent="0.25">
      <c r="A388" s="396"/>
      <c r="B388" s="324" t="s">
        <v>478</v>
      </c>
      <c r="C388" s="325" t="s">
        <v>479</v>
      </c>
      <c r="D388" s="207">
        <v>2</v>
      </c>
      <c r="E388" s="208">
        <v>46374</v>
      </c>
      <c r="F388" s="208">
        <f t="shared" si="147"/>
        <v>92748</v>
      </c>
      <c r="G388" s="208"/>
      <c r="H388" s="208"/>
      <c r="I388" s="208">
        <f t="shared" si="144"/>
        <v>92748</v>
      </c>
      <c r="J388" s="325">
        <v>2</v>
      </c>
      <c r="K388" s="332">
        <v>46374</v>
      </c>
      <c r="L388" s="332">
        <f t="shared" si="148"/>
        <v>92748</v>
      </c>
      <c r="M388" s="332"/>
      <c r="N388" s="332"/>
      <c r="O388" s="332">
        <f t="shared" si="145"/>
        <v>92748</v>
      </c>
      <c r="P388" s="226">
        <f t="shared" si="134"/>
        <v>0</v>
      </c>
      <c r="Q388" s="212">
        <v>46374</v>
      </c>
      <c r="R388" s="212">
        <f t="shared" si="149"/>
        <v>0</v>
      </c>
      <c r="S388" s="212"/>
      <c r="T388" s="212"/>
      <c r="U388" s="212">
        <f t="shared" si="146"/>
        <v>0</v>
      </c>
    </row>
    <row r="389" spans="1:21" ht="15.75" x14ac:dyDescent="0.25">
      <c r="A389" s="396"/>
      <c r="B389" s="324" t="s">
        <v>480</v>
      </c>
      <c r="C389" s="325" t="s">
        <v>31</v>
      </c>
      <c r="D389" s="207">
        <v>2</v>
      </c>
      <c r="E389" s="208">
        <v>56592</v>
      </c>
      <c r="F389" s="208">
        <f t="shared" si="147"/>
        <v>113184</v>
      </c>
      <c r="G389" s="208"/>
      <c r="H389" s="208"/>
      <c r="I389" s="208">
        <f t="shared" si="144"/>
        <v>113184</v>
      </c>
      <c r="J389" s="325">
        <v>2</v>
      </c>
      <c r="K389" s="332">
        <v>56592</v>
      </c>
      <c r="L389" s="332">
        <f t="shared" si="148"/>
        <v>113184</v>
      </c>
      <c r="M389" s="332"/>
      <c r="N389" s="332"/>
      <c r="O389" s="332">
        <f t="shared" si="145"/>
        <v>113184</v>
      </c>
      <c r="P389" s="226">
        <f t="shared" si="134"/>
        <v>0</v>
      </c>
      <c r="Q389" s="212">
        <v>56592</v>
      </c>
      <c r="R389" s="212">
        <f t="shared" si="149"/>
        <v>0</v>
      </c>
      <c r="S389" s="212"/>
      <c r="T389" s="212"/>
      <c r="U389" s="212">
        <f t="shared" si="146"/>
        <v>0</v>
      </c>
    </row>
    <row r="390" spans="1:21" ht="25.5" hidden="1" x14ac:dyDescent="0.25">
      <c r="A390" s="256"/>
      <c r="B390" s="279" t="s">
        <v>481</v>
      </c>
      <c r="C390" s="207" t="s">
        <v>482</v>
      </c>
      <c r="D390" s="207">
        <v>86</v>
      </c>
      <c r="E390" s="208">
        <v>2373</v>
      </c>
      <c r="F390" s="208">
        <f t="shared" si="147"/>
        <v>204078</v>
      </c>
      <c r="G390" s="208">
        <v>4672</v>
      </c>
      <c r="H390" s="208">
        <f t="shared" ref="H390:H403" si="150">G390*D390</f>
        <v>401792</v>
      </c>
      <c r="I390" s="208">
        <f t="shared" si="144"/>
        <v>605870</v>
      </c>
      <c r="J390" s="209"/>
      <c r="K390" s="210">
        <v>2373</v>
      </c>
      <c r="L390" s="210">
        <f t="shared" si="148"/>
        <v>0</v>
      </c>
      <c r="M390" s="210">
        <v>4672</v>
      </c>
      <c r="N390" s="210">
        <f t="shared" ref="N390:N403" si="151">M390*J390</f>
        <v>0</v>
      </c>
      <c r="O390" s="210">
        <f t="shared" si="145"/>
        <v>0</v>
      </c>
      <c r="P390" s="226">
        <f t="shared" si="134"/>
        <v>86</v>
      </c>
      <c r="Q390" s="212">
        <v>2373</v>
      </c>
      <c r="R390" s="212">
        <f t="shared" si="149"/>
        <v>204078</v>
      </c>
      <c r="S390" s="212">
        <v>4672</v>
      </c>
      <c r="T390" s="212">
        <f t="shared" ref="T390:T403" si="152">S390*P390</f>
        <v>401792</v>
      </c>
      <c r="U390" s="212">
        <f t="shared" si="146"/>
        <v>605870</v>
      </c>
    </row>
    <row r="391" spans="1:21" ht="25.5" hidden="1" x14ac:dyDescent="0.25">
      <c r="A391" s="256"/>
      <c r="B391" s="279" t="s">
        <v>483</v>
      </c>
      <c r="C391" s="207" t="s">
        <v>213</v>
      </c>
      <c r="D391" s="207">
        <v>132</v>
      </c>
      <c r="E391" s="208">
        <v>1771</v>
      </c>
      <c r="F391" s="208">
        <f t="shared" si="147"/>
        <v>233772</v>
      </c>
      <c r="G391" s="208">
        <v>4632</v>
      </c>
      <c r="H391" s="208">
        <f t="shared" si="150"/>
        <v>611424</v>
      </c>
      <c r="I391" s="208">
        <f t="shared" si="144"/>
        <v>845196</v>
      </c>
      <c r="J391" s="209"/>
      <c r="K391" s="210">
        <v>1771</v>
      </c>
      <c r="L391" s="210">
        <f t="shared" si="148"/>
        <v>0</v>
      </c>
      <c r="M391" s="210">
        <v>4632</v>
      </c>
      <c r="N391" s="210">
        <f t="shared" si="151"/>
        <v>0</v>
      </c>
      <c r="O391" s="210">
        <f t="shared" si="145"/>
        <v>0</v>
      </c>
      <c r="P391" s="226">
        <f t="shared" si="134"/>
        <v>132</v>
      </c>
      <c r="Q391" s="212">
        <v>1771</v>
      </c>
      <c r="R391" s="212">
        <f t="shared" si="149"/>
        <v>233772</v>
      </c>
      <c r="S391" s="212">
        <v>4632</v>
      </c>
      <c r="T391" s="212">
        <f t="shared" si="152"/>
        <v>611424</v>
      </c>
      <c r="U391" s="212">
        <f t="shared" si="146"/>
        <v>845196</v>
      </c>
    </row>
    <row r="392" spans="1:21" ht="15.75" hidden="1" x14ac:dyDescent="0.25">
      <c r="A392" s="256"/>
      <c r="B392" s="279" t="s">
        <v>484</v>
      </c>
      <c r="C392" s="207" t="s">
        <v>31</v>
      </c>
      <c r="D392" s="207">
        <v>141</v>
      </c>
      <c r="E392" s="208">
        <v>5895</v>
      </c>
      <c r="F392" s="208">
        <f t="shared" si="147"/>
        <v>831195</v>
      </c>
      <c r="G392" s="208">
        <v>1550</v>
      </c>
      <c r="H392" s="208">
        <f t="shared" si="150"/>
        <v>218550</v>
      </c>
      <c r="I392" s="208">
        <f t="shared" si="144"/>
        <v>1049745</v>
      </c>
      <c r="J392" s="209"/>
      <c r="K392" s="210">
        <v>5895</v>
      </c>
      <c r="L392" s="210">
        <f t="shared" si="148"/>
        <v>0</v>
      </c>
      <c r="M392" s="210">
        <v>1550</v>
      </c>
      <c r="N392" s="210">
        <f t="shared" si="151"/>
        <v>0</v>
      </c>
      <c r="O392" s="210">
        <f t="shared" si="145"/>
        <v>0</v>
      </c>
      <c r="P392" s="226">
        <f t="shared" si="134"/>
        <v>141</v>
      </c>
      <c r="Q392" s="212">
        <v>5895</v>
      </c>
      <c r="R392" s="212">
        <f t="shared" si="149"/>
        <v>831195</v>
      </c>
      <c r="S392" s="212">
        <v>1550</v>
      </c>
      <c r="T392" s="212">
        <f t="shared" si="152"/>
        <v>218550</v>
      </c>
      <c r="U392" s="212">
        <f t="shared" si="146"/>
        <v>1049745</v>
      </c>
    </row>
    <row r="393" spans="1:21" ht="25.5" hidden="1" x14ac:dyDescent="0.25">
      <c r="A393" s="256"/>
      <c r="B393" s="279" t="s">
        <v>485</v>
      </c>
      <c r="C393" s="207" t="s">
        <v>486</v>
      </c>
      <c r="D393" s="207">
        <v>14</v>
      </c>
      <c r="E393" s="208">
        <v>9790</v>
      </c>
      <c r="F393" s="208">
        <f t="shared" si="147"/>
        <v>137060</v>
      </c>
      <c r="G393" s="208">
        <v>35760</v>
      </c>
      <c r="H393" s="208">
        <f t="shared" si="150"/>
        <v>500640</v>
      </c>
      <c r="I393" s="208">
        <f t="shared" si="144"/>
        <v>637700</v>
      </c>
      <c r="J393" s="209"/>
      <c r="K393" s="210">
        <v>9790</v>
      </c>
      <c r="L393" s="210">
        <f t="shared" si="148"/>
        <v>0</v>
      </c>
      <c r="M393" s="210">
        <v>35760</v>
      </c>
      <c r="N393" s="210">
        <f t="shared" si="151"/>
        <v>0</v>
      </c>
      <c r="O393" s="210">
        <f t="shared" si="145"/>
        <v>0</v>
      </c>
      <c r="P393" s="226">
        <f t="shared" si="134"/>
        <v>14</v>
      </c>
      <c r="Q393" s="212">
        <v>9790</v>
      </c>
      <c r="R393" s="212">
        <f t="shared" si="149"/>
        <v>137060</v>
      </c>
      <c r="S393" s="212">
        <v>35760</v>
      </c>
      <c r="T393" s="212">
        <f t="shared" si="152"/>
        <v>500640</v>
      </c>
      <c r="U393" s="212">
        <f t="shared" si="146"/>
        <v>637700</v>
      </c>
    </row>
    <row r="394" spans="1:21" ht="15.75" hidden="1" x14ac:dyDescent="0.25">
      <c r="A394" s="256"/>
      <c r="B394" s="279" t="s">
        <v>487</v>
      </c>
      <c r="C394" s="207" t="s">
        <v>31</v>
      </c>
      <c r="D394" s="207">
        <v>94</v>
      </c>
      <c r="E394" s="208">
        <v>4166</v>
      </c>
      <c r="F394" s="208">
        <f t="shared" si="147"/>
        <v>391604</v>
      </c>
      <c r="G394" s="208">
        <v>202</v>
      </c>
      <c r="H394" s="208">
        <f t="shared" si="150"/>
        <v>18988</v>
      </c>
      <c r="I394" s="208">
        <f t="shared" si="144"/>
        <v>410592</v>
      </c>
      <c r="J394" s="209"/>
      <c r="K394" s="210">
        <v>4166</v>
      </c>
      <c r="L394" s="210">
        <f t="shared" si="148"/>
        <v>0</v>
      </c>
      <c r="M394" s="210">
        <v>202</v>
      </c>
      <c r="N394" s="210">
        <f t="shared" si="151"/>
        <v>0</v>
      </c>
      <c r="O394" s="210">
        <f t="shared" si="145"/>
        <v>0</v>
      </c>
      <c r="P394" s="226">
        <f t="shared" si="134"/>
        <v>94</v>
      </c>
      <c r="Q394" s="212">
        <v>4166</v>
      </c>
      <c r="R394" s="212">
        <f t="shared" si="149"/>
        <v>391604</v>
      </c>
      <c r="S394" s="212">
        <v>202</v>
      </c>
      <c r="T394" s="212">
        <f t="shared" si="152"/>
        <v>18988</v>
      </c>
      <c r="U394" s="212">
        <f t="shared" si="146"/>
        <v>410592</v>
      </c>
    </row>
    <row r="395" spans="1:21" ht="15.75" hidden="1" x14ac:dyDescent="0.25">
      <c r="A395" s="256"/>
      <c r="B395" s="279" t="s">
        <v>488</v>
      </c>
      <c r="C395" s="207" t="s">
        <v>31</v>
      </c>
      <c r="D395" s="207">
        <v>47</v>
      </c>
      <c r="E395" s="208">
        <v>9866</v>
      </c>
      <c r="F395" s="208">
        <f t="shared" si="147"/>
        <v>463702</v>
      </c>
      <c r="G395" s="208">
        <v>28674</v>
      </c>
      <c r="H395" s="208">
        <f t="shared" si="150"/>
        <v>1347678</v>
      </c>
      <c r="I395" s="208">
        <f t="shared" si="144"/>
        <v>1811380</v>
      </c>
      <c r="J395" s="209"/>
      <c r="K395" s="210">
        <v>9866</v>
      </c>
      <c r="L395" s="210">
        <f t="shared" si="148"/>
        <v>0</v>
      </c>
      <c r="M395" s="210">
        <v>28674</v>
      </c>
      <c r="N395" s="210">
        <f t="shared" si="151"/>
        <v>0</v>
      </c>
      <c r="O395" s="210">
        <f t="shared" si="145"/>
        <v>0</v>
      </c>
      <c r="P395" s="226">
        <f t="shared" si="134"/>
        <v>47</v>
      </c>
      <c r="Q395" s="212">
        <v>9866</v>
      </c>
      <c r="R395" s="212">
        <f t="shared" si="149"/>
        <v>463702</v>
      </c>
      <c r="S395" s="212">
        <v>28674</v>
      </c>
      <c r="T395" s="212">
        <f t="shared" si="152"/>
        <v>1347678</v>
      </c>
      <c r="U395" s="212">
        <f t="shared" si="146"/>
        <v>1811380</v>
      </c>
    </row>
    <row r="396" spans="1:21" ht="15.75" hidden="1" x14ac:dyDescent="0.25">
      <c r="A396" s="256"/>
      <c r="B396" s="279" t="s">
        <v>489</v>
      </c>
      <c r="C396" s="207" t="s">
        <v>31</v>
      </c>
      <c r="D396" s="207">
        <v>94</v>
      </c>
      <c r="E396" s="208">
        <v>393</v>
      </c>
      <c r="F396" s="208">
        <f t="shared" si="147"/>
        <v>36942</v>
      </c>
      <c r="G396" s="208">
        <v>390</v>
      </c>
      <c r="H396" s="208">
        <f t="shared" si="150"/>
        <v>36660</v>
      </c>
      <c r="I396" s="208">
        <f t="shared" si="144"/>
        <v>73602</v>
      </c>
      <c r="J396" s="209"/>
      <c r="K396" s="210">
        <v>393</v>
      </c>
      <c r="L396" s="210">
        <f t="shared" si="148"/>
        <v>0</v>
      </c>
      <c r="M396" s="210">
        <v>390</v>
      </c>
      <c r="N396" s="210">
        <f t="shared" si="151"/>
        <v>0</v>
      </c>
      <c r="O396" s="210">
        <f t="shared" si="145"/>
        <v>0</v>
      </c>
      <c r="P396" s="226">
        <f t="shared" si="134"/>
        <v>94</v>
      </c>
      <c r="Q396" s="212">
        <v>393</v>
      </c>
      <c r="R396" s="212">
        <f t="shared" si="149"/>
        <v>36942</v>
      </c>
      <c r="S396" s="212">
        <v>390</v>
      </c>
      <c r="T396" s="212">
        <f t="shared" si="152"/>
        <v>36660</v>
      </c>
      <c r="U396" s="212">
        <f t="shared" si="146"/>
        <v>73602</v>
      </c>
    </row>
    <row r="397" spans="1:21" ht="15.75" hidden="1" x14ac:dyDescent="0.25">
      <c r="A397" s="256"/>
      <c r="B397" s="279" t="s">
        <v>490</v>
      </c>
      <c r="C397" s="207" t="s">
        <v>486</v>
      </c>
      <c r="D397" s="207">
        <v>40</v>
      </c>
      <c r="E397" s="208">
        <v>472</v>
      </c>
      <c r="F397" s="208">
        <f t="shared" si="147"/>
        <v>18880</v>
      </c>
      <c r="G397" s="208">
        <v>585</v>
      </c>
      <c r="H397" s="208">
        <f t="shared" si="150"/>
        <v>23400</v>
      </c>
      <c r="I397" s="208">
        <f t="shared" si="144"/>
        <v>42280</v>
      </c>
      <c r="J397" s="209"/>
      <c r="K397" s="210">
        <v>472</v>
      </c>
      <c r="L397" s="210">
        <f t="shared" si="148"/>
        <v>0</v>
      </c>
      <c r="M397" s="210">
        <v>585</v>
      </c>
      <c r="N397" s="210">
        <f t="shared" si="151"/>
        <v>0</v>
      </c>
      <c r="O397" s="210">
        <f t="shared" si="145"/>
        <v>0</v>
      </c>
      <c r="P397" s="226">
        <f t="shared" si="134"/>
        <v>40</v>
      </c>
      <c r="Q397" s="212">
        <v>472</v>
      </c>
      <c r="R397" s="212">
        <f t="shared" si="149"/>
        <v>18880</v>
      </c>
      <c r="S397" s="212">
        <v>585</v>
      </c>
      <c r="T397" s="212">
        <f t="shared" si="152"/>
        <v>23400</v>
      </c>
      <c r="U397" s="212">
        <f t="shared" si="146"/>
        <v>42280</v>
      </c>
    </row>
    <row r="398" spans="1:21" ht="25.5" hidden="1" x14ac:dyDescent="0.25">
      <c r="A398" s="256"/>
      <c r="B398" s="279" t="s">
        <v>491</v>
      </c>
      <c r="C398" s="207" t="s">
        <v>486</v>
      </c>
      <c r="D398" s="207">
        <v>94</v>
      </c>
      <c r="E398" s="208">
        <v>456</v>
      </c>
      <c r="F398" s="208">
        <f t="shared" si="147"/>
        <v>42864</v>
      </c>
      <c r="G398" s="208">
        <v>468</v>
      </c>
      <c r="H398" s="208">
        <f t="shared" si="150"/>
        <v>43992</v>
      </c>
      <c r="I398" s="208">
        <f t="shared" si="144"/>
        <v>86856</v>
      </c>
      <c r="J398" s="209"/>
      <c r="K398" s="210">
        <v>456</v>
      </c>
      <c r="L398" s="210">
        <f t="shared" si="148"/>
        <v>0</v>
      </c>
      <c r="M398" s="210">
        <v>468</v>
      </c>
      <c r="N398" s="210">
        <f t="shared" si="151"/>
        <v>0</v>
      </c>
      <c r="O398" s="210">
        <f t="shared" si="145"/>
        <v>0</v>
      </c>
      <c r="P398" s="226">
        <f t="shared" si="134"/>
        <v>94</v>
      </c>
      <c r="Q398" s="212">
        <v>456</v>
      </c>
      <c r="R398" s="212">
        <f t="shared" si="149"/>
        <v>42864</v>
      </c>
      <c r="S398" s="212">
        <v>468</v>
      </c>
      <c r="T398" s="212">
        <f t="shared" si="152"/>
        <v>43992</v>
      </c>
      <c r="U398" s="212">
        <f t="shared" si="146"/>
        <v>86856</v>
      </c>
    </row>
    <row r="399" spans="1:21" ht="25.5" hidden="1" x14ac:dyDescent="0.25">
      <c r="A399" s="256"/>
      <c r="B399" s="279" t="s">
        <v>492</v>
      </c>
      <c r="C399" s="207" t="s">
        <v>31</v>
      </c>
      <c r="D399" s="207">
        <v>7</v>
      </c>
      <c r="E399" s="208">
        <v>605</v>
      </c>
      <c r="F399" s="208">
        <f t="shared" si="147"/>
        <v>4235</v>
      </c>
      <c r="G399" s="208">
        <v>605</v>
      </c>
      <c r="H399" s="208">
        <f t="shared" si="150"/>
        <v>4235</v>
      </c>
      <c r="I399" s="208">
        <f t="shared" si="144"/>
        <v>8470</v>
      </c>
      <c r="J399" s="209"/>
      <c r="K399" s="210">
        <v>605</v>
      </c>
      <c r="L399" s="210">
        <f t="shared" si="148"/>
        <v>0</v>
      </c>
      <c r="M399" s="210">
        <v>605</v>
      </c>
      <c r="N399" s="210">
        <f t="shared" si="151"/>
        <v>0</v>
      </c>
      <c r="O399" s="210">
        <f t="shared" si="145"/>
        <v>0</v>
      </c>
      <c r="P399" s="226">
        <f t="shared" si="134"/>
        <v>7</v>
      </c>
      <c r="Q399" s="212">
        <v>605</v>
      </c>
      <c r="R399" s="212">
        <f t="shared" si="149"/>
        <v>4235</v>
      </c>
      <c r="S399" s="212">
        <v>605</v>
      </c>
      <c r="T399" s="212">
        <f t="shared" si="152"/>
        <v>4235</v>
      </c>
      <c r="U399" s="212">
        <f t="shared" si="146"/>
        <v>8470</v>
      </c>
    </row>
    <row r="400" spans="1:21" ht="25.5" hidden="1" x14ac:dyDescent="0.25">
      <c r="A400" s="256"/>
      <c r="B400" s="279" t="s">
        <v>493</v>
      </c>
      <c r="C400" s="207" t="s">
        <v>31</v>
      </c>
      <c r="D400" s="207">
        <v>32</v>
      </c>
      <c r="E400" s="208">
        <v>582</v>
      </c>
      <c r="F400" s="208">
        <f t="shared" si="147"/>
        <v>18624</v>
      </c>
      <c r="G400" s="208">
        <v>1794</v>
      </c>
      <c r="H400" s="208">
        <f t="shared" si="150"/>
        <v>57408</v>
      </c>
      <c r="I400" s="208">
        <f t="shared" si="144"/>
        <v>76032</v>
      </c>
      <c r="J400" s="209"/>
      <c r="K400" s="210">
        <v>582</v>
      </c>
      <c r="L400" s="210">
        <f t="shared" si="148"/>
        <v>0</v>
      </c>
      <c r="M400" s="210">
        <v>1794</v>
      </c>
      <c r="N400" s="210">
        <f t="shared" si="151"/>
        <v>0</v>
      </c>
      <c r="O400" s="210">
        <f t="shared" si="145"/>
        <v>0</v>
      </c>
      <c r="P400" s="226">
        <f t="shared" si="134"/>
        <v>32</v>
      </c>
      <c r="Q400" s="212">
        <v>582</v>
      </c>
      <c r="R400" s="212">
        <f t="shared" si="149"/>
        <v>18624</v>
      </c>
      <c r="S400" s="212">
        <v>1794</v>
      </c>
      <c r="T400" s="212">
        <f t="shared" si="152"/>
        <v>57408</v>
      </c>
      <c r="U400" s="212">
        <f t="shared" si="146"/>
        <v>76032</v>
      </c>
    </row>
    <row r="401" spans="1:21" ht="25.5" hidden="1" x14ac:dyDescent="0.25">
      <c r="A401" s="256"/>
      <c r="B401" s="279" t="s">
        <v>494</v>
      </c>
      <c r="C401" s="207" t="s">
        <v>31</v>
      </c>
      <c r="D401" s="207">
        <v>188</v>
      </c>
      <c r="E401" s="208">
        <v>594</v>
      </c>
      <c r="F401" s="208">
        <f t="shared" si="147"/>
        <v>111672</v>
      </c>
      <c r="G401" s="208">
        <v>1264</v>
      </c>
      <c r="H401" s="208">
        <f t="shared" si="150"/>
        <v>237632</v>
      </c>
      <c r="I401" s="208">
        <f t="shared" si="144"/>
        <v>349304</v>
      </c>
      <c r="J401" s="209"/>
      <c r="K401" s="210">
        <v>594</v>
      </c>
      <c r="L401" s="210">
        <f t="shared" si="148"/>
        <v>0</v>
      </c>
      <c r="M401" s="210">
        <v>1264</v>
      </c>
      <c r="N401" s="210">
        <f t="shared" si="151"/>
        <v>0</v>
      </c>
      <c r="O401" s="210">
        <f t="shared" si="145"/>
        <v>0</v>
      </c>
      <c r="P401" s="226">
        <f t="shared" si="134"/>
        <v>188</v>
      </c>
      <c r="Q401" s="212">
        <v>594</v>
      </c>
      <c r="R401" s="212">
        <f t="shared" si="149"/>
        <v>111672</v>
      </c>
      <c r="S401" s="212">
        <v>1264</v>
      </c>
      <c r="T401" s="212">
        <f t="shared" si="152"/>
        <v>237632</v>
      </c>
      <c r="U401" s="212">
        <f t="shared" si="146"/>
        <v>349304</v>
      </c>
    </row>
    <row r="402" spans="1:21" ht="25.5" hidden="1" x14ac:dyDescent="0.25">
      <c r="A402" s="256"/>
      <c r="B402" s="279" t="s">
        <v>495</v>
      </c>
      <c r="C402" s="207" t="s">
        <v>31</v>
      </c>
      <c r="D402" s="207">
        <v>4</v>
      </c>
      <c r="E402" s="208">
        <v>880</v>
      </c>
      <c r="F402" s="208">
        <f t="shared" si="147"/>
        <v>3520</v>
      </c>
      <c r="G402" s="208">
        <v>1872</v>
      </c>
      <c r="H402" s="208">
        <f t="shared" si="150"/>
        <v>7488</v>
      </c>
      <c r="I402" s="208">
        <f t="shared" si="144"/>
        <v>11008</v>
      </c>
      <c r="J402" s="209"/>
      <c r="K402" s="210">
        <v>880</v>
      </c>
      <c r="L402" s="210">
        <f t="shared" si="148"/>
        <v>0</v>
      </c>
      <c r="M402" s="210">
        <v>1872</v>
      </c>
      <c r="N402" s="210">
        <f t="shared" si="151"/>
        <v>0</v>
      </c>
      <c r="O402" s="210">
        <f t="shared" si="145"/>
        <v>0</v>
      </c>
      <c r="P402" s="226">
        <f t="shared" si="134"/>
        <v>4</v>
      </c>
      <c r="Q402" s="212">
        <v>880</v>
      </c>
      <c r="R402" s="212">
        <f t="shared" si="149"/>
        <v>3520</v>
      </c>
      <c r="S402" s="212">
        <v>1872</v>
      </c>
      <c r="T402" s="212">
        <f t="shared" si="152"/>
        <v>7488</v>
      </c>
      <c r="U402" s="212">
        <f t="shared" si="146"/>
        <v>11008</v>
      </c>
    </row>
    <row r="403" spans="1:21" ht="15.75" hidden="1" x14ac:dyDescent="0.25">
      <c r="A403" s="256"/>
      <c r="B403" s="279" t="s">
        <v>496</v>
      </c>
      <c r="C403" s="207" t="s">
        <v>31</v>
      </c>
      <c r="D403" s="207">
        <v>2</v>
      </c>
      <c r="E403" s="208">
        <v>3144</v>
      </c>
      <c r="F403" s="208">
        <f t="shared" si="147"/>
        <v>6288</v>
      </c>
      <c r="G403" s="208">
        <v>20833</v>
      </c>
      <c r="H403" s="208">
        <f t="shared" si="150"/>
        <v>41666</v>
      </c>
      <c r="I403" s="208">
        <f t="shared" si="144"/>
        <v>47954</v>
      </c>
      <c r="J403" s="209"/>
      <c r="K403" s="210">
        <v>3144</v>
      </c>
      <c r="L403" s="210">
        <f t="shared" si="148"/>
        <v>0</v>
      </c>
      <c r="M403" s="210">
        <v>20833</v>
      </c>
      <c r="N403" s="210">
        <f t="shared" si="151"/>
        <v>0</v>
      </c>
      <c r="O403" s="210">
        <f t="shared" si="145"/>
        <v>0</v>
      </c>
      <c r="P403" s="226">
        <f t="shared" si="134"/>
        <v>2</v>
      </c>
      <c r="Q403" s="212">
        <v>3144</v>
      </c>
      <c r="R403" s="212">
        <f t="shared" si="149"/>
        <v>6288</v>
      </c>
      <c r="S403" s="212">
        <v>20833</v>
      </c>
      <c r="T403" s="212">
        <f t="shared" si="152"/>
        <v>41666</v>
      </c>
      <c r="U403" s="212">
        <f t="shared" si="146"/>
        <v>47954</v>
      </c>
    </row>
    <row r="404" spans="1:21" ht="25.5" hidden="1" x14ac:dyDescent="0.25">
      <c r="A404" s="256"/>
      <c r="B404" s="279" t="s">
        <v>497</v>
      </c>
      <c r="C404" s="207" t="s">
        <v>33</v>
      </c>
      <c r="D404" s="207">
        <v>0.33</v>
      </c>
      <c r="E404" s="208">
        <v>308112</v>
      </c>
      <c r="F404" s="208">
        <f t="shared" si="147"/>
        <v>101676.96</v>
      </c>
      <c r="G404" s="208"/>
      <c r="H404" s="208"/>
      <c r="I404" s="208">
        <f t="shared" si="144"/>
        <v>101676.96</v>
      </c>
      <c r="J404" s="209"/>
      <c r="K404" s="210">
        <v>308112</v>
      </c>
      <c r="L404" s="210">
        <f t="shared" si="148"/>
        <v>0</v>
      </c>
      <c r="M404" s="210"/>
      <c r="N404" s="210"/>
      <c r="O404" s="210">
        <f t="shared" si="145"/>
        <v>0</v>
      </c>
      <c r="P404" s="226">
        <f t="shared" si="134"/>
        <v>0.33</v>
      </c>
      <c r="Q404" s="212">
        <v>308112</v>
      </c>
      <c r="R404" s="212">
        <f t="shared" si="149"/>
        <v>101676.96</v>
      </c>
      <c r="S404" s="212"/>
      <c r="T404" s="212"/>
      <c r="U404" s="212">
        <f t="shared" si="146"/>
        <v>101676.96</v>
      </c>
    </row>
    <row r="405" spans="1:21" ht="15.75" hidden="1" x14ac:dyDescent="0.25">
      <c r="A405" s="256"/>
      <c r="B405" s="279" t="s">
        <v>498</v>
      </c>
      <c r="C405" s="207" t="s">
        <v>213</v>
      </c>
      <c r="D405" s="207">
        <v>0.6</v>
      </c>
      <c r="E405" s="208">
        <v>7860</v>
      </c>
      <c r="F405" s="208">
        <f t="shared" si="147"/>
        <v>4716</v>
      </c>
      <c r="G405" s="208"/>
      <c r="H405" s="208"/>
      <c r="I405" s="208">
        <f t="shared" si="144"/>
        <v>4716</v>
      </c>
      <c r="J405" s="209"/>
      <c r="K405" s="210">
        <v>7860</v>
      </c>
      <c r="L405" s="210">
        <f t="shared" si="148"/>
        <v>0</v>
      </c>
      <c r="M405" s="210"/>
      <c r="N405" s="210"/>
      <c r="O405" s="210">
        <f t="shared" si="145"/>
        <v>0</v>
      </c>
      <c r="P405" s="226">
        <f t="shared" si="134"/>
        <v>0.6</v>
      </c>
      <c r="Q405" s="212">
        <v>7860</v>
      </c>
      <c r="R405" s="212">
        <f t="shared" si="149"/>
        <v>4716</v>
      </c>
      <c r="S405" s="212"/>
      <c r="T405" s="212"/>
      <c r="U405" s="212">
        <f t="shared" si="146"/>
        <v>4716</v>
      </c>
    </row>
    <row r="406" spans="1:21" ht="15.75" hidden="1" x14ac:dyDescent="0.25">
      <c r="A406" s="256"/>
      <c r="B406" s="279" t="s">
        <v>499</v>
      </c>
      <c r="C406" s="207" t="s">
        <v>31</v>
      </c>
      <c r="D406" s="207">
        <v>2</v>
      </c>
      <c r="E406" s="208">
        <v>19650</v>
      </c>
      <c r="F406" s="208">
        <f t="shared" si="147"/>
        <v>39300</v>
      </c>
      <c r="G406" s="208">
        <v>21242</v>
      </c>
      <c r="H406" s="208">
        <f>G406*D406</f>
        <v>42484</v>
      </c>
      <c r="I406" s="208">
        <f t="shared" si="144"/>
        <v>81784</v>
      </c>
      <c r="J406" s="209"/>
      <c r="K406" s="210">
        <v>19650</v>
      </c>
      <c r="L406" s="210">
        <f t="shared" si="148"/>
        <v>0</v>
      </c>
      <c r="M406" s="210">
        <v>21242</v>
      </c>
      <c r="N406" s="210">
        <f>M406*J406</f>
        <v>0</v>
      </c>
      <c r="O406" s="210">
        <f t="shared" si="145"/>
        <v>0</v>
      </c>
      <c r="P406" s="226">
        <f t="shared" si="134"/>
        <v>2</v>
      </c>
      <c r="Q406" s="212">
        <v>19650</v>
      </c>
      <c r="R406" s="212">
        <f t="shared" si="149"/>
        <v>39300</v>
      </c>
      <c r="S406" s="212">
        <v>21242</v>
      </c>
      <c r="T406" s="212">
        <f>S406*P406</f>
        <v>42484</v>
      </c>
      <c r="U406" s="212">
        <f t="shared" si="146"/>
        <v>81784</v>
      </c>
    </row>
    <row r="407" spans="1:21" ht="15.75" hidden="1" x14ac:dyDescent="0.25">
      <c r="A407" s="256"/>
      <c r="B407" s="279" t="s">
        <v>500</v>
      </c>
      <c r="C407" s="207" t="s">
        <v>486</v>
      </c>
      <c r="D407" s="207">
        <v>2</v>
      </c>
      <c r="E407" s="208">
        <v>56592</v>
      </c>
      <c r="F407" s="208">
        <f t="shared" si="147"/>
        <v>113184</v>
      </c>
      <c r="G407" s="208">
        <v>50414</v>
      </c>
      <c r="H407" s="208">
        <f>G407*D407</f>
        <v>100828</v>
      </c>
      <c r="I407" s="208">
        <f t="shared" si="144"/>
        <v>214012</v>
      </c>
      <c r="J407" s="209"/>
      <c r="K407" s="210">
        <v>56592</v>
      </c>
      <c r="L407" s="210">
        <f t="shared" si="148"/>
        <v>0</v>
      </c>
      <c r="M407" s="210">
        <v>50414</v>
      </c>
      <c r="N407" s="210">
        <f>M407*J407</f>
        <v>0</v>
      </c>
      <c r="O407" s="210">
        <f t="shared" si="145"/>
        <v>0</v>
      </c>
      <c r="P407" s="226">
        <f t="shared" si="134"/>
        <v>2</v>
      </c>
      <c r="Q407" s="212">
        <v>56592</v>
      </c>
      <c r="R407" s="212">
        <f t="shared" si="149"/>
        <v>113184</v>
      </c>
      <c r="S407" s="212">
        <v>50414</v>
      </c>
      <c r="T407" s="212">
        <f>S407*P407</f>
        <v>100828</v>
      </c>
      <c r="U407" s="212">
        <f t="shared" si="146"/>
        <v>214012</v>
      </c>
    </row>
    <row r="408" spans="1:21" ht="15.75" hidden="1" x14ac:dyDescent="0.25">
      <c r="A408" s="256"/>
      <c r="B408" s="279" t="s">
        <v>501</v>
      </c>
      <c r="C408" s="207" t="s">
        <v>224</v>
      </c>
      <c r="D408" s="207">
        <v>1</v>
      </c>
      <c r="E408" s="208">
        <v>149340</v>
      </c>
      <c r="F408" s="208">
        <f t="shared" si="147"/>
        <v>149340</v>
      </c>
      <c r="G408" s="208"/>
      <c r="H408" s="208"/>
      <c r="I408" s="208">
        <f t="shared" si="144"/>
        <v>149340</v>
      </c>
      <c r="J408" s="209"/>
      <c r="K408" s="210">
        <v>149340</v>
      </c>
      <c r="L408" s="210">
        <f t="shared" si="148"/>
        <v>0</v>
      </c>
      <c r="M408" s="210"/>
      <c r="N408" s="210"/>
      <c r="O408" s="210">
        <f t="shared" si="145"/>
        <v>0</v>
      </c>
      <c r="P408" s="226">
        <f t="shared" si="134"/>
        <v>1</v>
      </c>
      <c r="Q408" s="212">
        <v>149340</v>
      </c>
      <c r="R408" s="212">
        <f t="shared" si="149"/>
        <v>149340</v>
      </c>
      <c r="S408" s="212"/>
      <c r="T408" s="212"/>
      <c r="U408" s="212">
        <f t="shared" si="146"/>
        <v>149340</v>
      </c>
    </row>
    <row r="409" spans="1:21" ht="15.75" hidden="1" x14ac:dyDescent="0.25">
      <c r="A409" s="256"/>
      <c r="B409" s="279" t="s">
        <v>502</v>
      </c>
      <c r="C409" s="243" t="s">
        <v>153</v>
      </c>
      <c r="D409" s="207">
        <v>6.5</v>
      </c>
      <c r="E409" s="208">
        <v>2358</v>
      </c>
      <c r="F409" s="208">
        <f t="shared" si="147"/>
        <v>15327</v>
      </c>
      <c r="G409" s="208"/>
      <c r="H409" s="208"/>
      <c r="I409" s="208">
        <f t="shared" si="144"/>
        <v>15327</v>
      </c>
      <c r="J409" s="209"/>
      <c r="K409" s="210">
        <v>2358</v>
      </c>
      <c r="L409" s="210">
        <f t="shared" si="148"/>
        <v>0</v>
      </c>
      <c r="M409" s="210"/>
      <c r="N409" s="210"/>
      <c r="O409" s="210">
        <f t="shared" si="145"/>
        <v>0</v>
      </c>
      <c r="P409" s="226">
        <f t="shared" si="134"/>
        <v>6.5</v>
      </c>
      <c r="Q409" s="212">
        <v>2358</v>
      </c>
      <c r="R409" s="212">
        <f t="shared" si="149"/>
        <v>15327</v>
      </c>
      <c r="S409" s="212"/>
      <c r="T409" s="212"/>
      <c r="U409" s="212">
        <f t="shared" si="146"/>
        <v>15327</v>
      </c>
    </row>
    <row r="410" spans="1:21" ht="15.75" hidden="1" x14ac:dyDescent="0.25">
      <c r="A410" s="256"/>
      <c r="B410" s="279" t="s">
        <v>503</v>
      </c>
      <c r="C410" s="207" t="s">
        <v>33</v>
      </c>
      <c r="D410" s="207">
        <v>0.06</v>
      </c>
      <c r="E410" s="208">
        <v>39300</v>
      </c>
      <c r="F410" s="208">
        <f t="shared" si="147"/>
        <v>2358</v>
      </c>
      <c r="G410" s="208"/>
      <c r="H410" s="208"/>
      <c r="I410" s="208">
        <f t="shared" si="144"/>
        <v>2358</v>
      </c>
      <c r="J410" s="209"/>
      <c r="K410" s="210">
        <v>39300</v>
      </c>
      <c r="L410" s="210">
        <f t="shared" si="148"/>
        <v>0</v>
      </c>
      <c r="M410" s="210"/>
      <c r="N410" s="210"/>
      <c r="O410" s="210">
        <f t="shared" si="145"/>
        <v>0</v>
      </c>
      <c r="P410" s="226">
        <f t="shared" si="134"/>
        <v>0.06</v>
      </c>
      <c r="Q410" s="212">
        <v>39300</v>
      </c>
      <c r="R410" s="212">
        <f t="shared" si="149"/>
        <v>2358</v>
      </c>
      <c r="S410" s="212"/>
      <c r="T410" s="212"/>
      <c r="U410" s="212">
        <f t="shared" si="146"/>
        <v>2358</v>
      </c>
    </row>
    <row r="411" spans="1:21" ht="15.75" hidden="1" x14ac:dyDescent="0.25">
      <c r="A411" s="256"/>
      <c r="B411" s="279" t="s">
        <v>504</v>
      </c>
      <c r="C411" s="207" t="s">
        <v>213</v>
      </c>
      <c r="D411" s="207">
        <v>12</v>
      </c>
      <c r="E411" s="208">
        <v>786</v>
      </c>
      <c r="F411" s="208">
        <f t="shared" si="147"/>
        <v>9432</v>
      </c>
      <c r="G411" s="208"/>
      <c r="H411" s="208"/>
      <c r="I411" s="208">
        <f t="shared" si="144"/>
        <v>9432</v>
      </c>
      <c r="J411" s="209"/>
      <c r="K411" s="210">
        <v>786</v>
      </c>
      <c r="L411" s="210">
        <f t="shared" si="148"/>
        <v>0</v>
      </c>
      <c r="M411" s="210"/>
      <c r="N411" s="210"/>
      <c r="O411" s="210">
        <f t="shared" si="145"/>
        <v>0</v>
      </c>
      <c r="P411" s="226">
        <f t="shared" si="134"/>
        <v>12</v>
      </c>
      <c r="Q411" s="212">
        <v>786</v>
      </c>
      <c r="R411" s="212">
        <f t="shared" si="149"/>
        <v>9432</v>
      </c>
      <c r="S411" s="212"/>
      <c r="T411" s="212"/>
      <c r="U411" s="212">
        <f t="shared" si="146"/>
        <v>9432</v>
      </c>
    </row>
    <row r="412" spans="1:21" ht="15.75" hidden="1" x14ac:dyDescent="0.25">
      <c r="A412" s="256"/>
      <c r="B412" s="279" t="s">
        <v>505</v>
      </c>
      <c r="C412" s="207" t="s">
        <v>213</v>
      </c>
      <c r="D412" s="207">
        <v>6</v>
      </c>
      <c r="E412" s="208">
        <v>629</v>
      </c>
      <c r="F412" s="208">
        <f t="shared" si="147"/>
        <v>3774</v>
      </c>
      <c r="G412" s="208"/>
      <c r="H412" s="208"/>
      <c r="I412" s="208">
        <f t="shared" si="144"/>
        <v>3774</v>
      </c>
      <c r="J412" s="209"/>
      <c r="K412" s="210">
        <v>629</v>
      </c>
      <c r="L412" s="210">
        <f t="shared" si="148"/>
        <v>0</v>
      </c>
      <c r="M412" s="210"/>
      <c r="N412" s="210"/>
      <c r="O412" s="210">
        <f t="shared" si="145"/>
        <v>0</v>
      </c>
      <c r="P412" s="226">
        <f t="shared" si="134"/>
        <v>6</v>
      </c>
      <c r="Q412" s="212">
        <v>629</v>
      </c>
      <c r="R412" s="212">
        <f t="shared" si="149"/>
        <v>3774</v>
      </c>
      <c r="S412" s="212"/>
      <c r="T412" s="212"/>
      <c r="U412" s="212">
        <f t="shared" si="146"/>
        <v>3774</v>
      </c>
    </row>
    <row r="413" spans="1:21" ht="15.75" hidden="1" x14ac:dyDescent="0.25">
      <c r="A413" s="256"/>
      <c r="B413" s="279" t="s">
        <v>506</v>
      </c>
      <c r="C413" s="207" t="s">
        <v>33</v>
      </c>
      <c r="D413" s="207">
        <v>0.05</v>
      </c>
      <c r="E413" s="208">
        <v>39300</v>
      </c>
      <c r="F413" s="208">
        <f t="shared" si="147"/>
        <v>1965</v>
      </c>
      <c r="G413" s="208"/>
      <c r="H413" s="208"/>
      <c r="I413" s="208">
        <f t="shared" si="144"/>
        <v>1965</v>
      </c>
      <c r="J413" s="209"/>
      <c r="K413" s="210">
        <v>39300</v>
      </c>
      <c r="L413" s="210">
        <f t="shared" si="148"/>
        <v>0</v>
      </c>
      <c r="M413" s="210"/>
      <c r="N413" s="210"/>
      <c r="O413" s="210">
        <f t="shared" si="145"/>
        <v>0</v>
      </c>
      <c r="P413" s="226">
        <f t="shared" si="134"/>
        <v>0.05</v>
      </c>
      <c r="Q413" s="212">
        <v>39300</v>
      </c>
      <c r="R413" s="212">
        <f t="shared" si="149"/>
        <v>1965</v>
      </c>
      <c r="S413" s="212"/>
      <c r="T413" s="212"/>
      <c r="U413" s="212">
        <f t="shared" si="146"/>
        <v>1965</v>
      </c>
    </row>
    <row r="414" spans="1:21" ht="15.75" hidden="1" x14ac:dyDescent="0.25">
      <c r="A414" s="256"/>
      <c r="B414" s="279" t="s">
        <v>507</v>
      </c>
      <c r="C414" s="207" t="s">
        <v>33</v>
      </c>
      <c r="D414" s="207">
        <v>0.18</v>
      </c>
      <c r="E414" s="208">
        <v>7860</v>
      </c>
      <c r="F414" s="208">
        <f t="shared" si="147"/>
        <v>1414.8</v>
      </c>
      <c r="G414" s="208"/>
      <c r="H414" s="208"/>
      <c r="I414" s="208">
        <f t="shared" si="144"/>
        <v>1414.8</v>
      </c>
      <c r="J414" s="209"/>
      <c r="K414" s="210">
        <v>7860</v>
      </c>
      <c r="L414" s="210">
        <f t="shared" si="148"/>
        <v>0</v>
      </c>
      <c r="M414" s="210"/>
      <c r="N414" s="210"/>
      <c r="O414" s="210">
        <f t="shared" si="145"/>
        <v>0</v>
      </c>
      <c r="P414" s="226">
        <f t="shared" si="134"/>
        <v>0.18</v>
      </c>
      <c r="Q414" s="212">
        <v>7860</v>
      </c>
      <c r="R414" s="212">
        <f t="shared" si="149"/>
        <v>1414.8</v>
      </c>
      <c r="S414" s="212"/>
      <c r="T414" s="212"/>
      <c r="U414" s="212">
        <f t="shared" si="146"/>
        <v>1414.8</v>
      </c>
    </row>
    <row r="415" spans="1:21" ht="15.75" hidden="1" x14ac:dyDescent="0.25">
      <c r="A415" s="256"/>
      <c r="B415" s="279" t="s">
        <v>358</v>
      </c>
      <c r="C415" s="207" t="s">
        <v>224</v>
      </c>
      <c r="D415" s="207">
        <v>1</v>
      </c>
      <c r="E415" s="208">
        <v>301300</v>
      </c>
      <c r="F415" s="208">
        <f t="shared" si="147"/>
        <v>301300</v>
      </c>
      <c r="G415" s="208"/>
      <c r="H415" s="208"/>
      <c r="I415" s="208">
        <f t="shared" si="144"/>
        <v>301300</v>
      </c>
      <c r="J415" s="209"/>
      <c r="K415" s="210">
        <v>301300</v>
      </c>
      <c r="L415" s="210">
        <f t="shared" si="148"/>
        <v>0</v>
      </c>
      <c r="M415" s="210"/>
      <c r="N415" s="210"/>
      <c r="O415" s="210">
        <f t="shared" si="145"/>
        <v>0</v>
      </c>
      <c r="P415" s="226">
        <f t="shared" ref="P415:P478" si="153">D415-J415</f>
        <v>1</v>
      </c>
      <c r="Q415" s="212">
        <v>301300</v>
      </c>
      <c r="R415" s="212">
        <f t="shared" si="149"/>
        <v>301300</v>
      </c>
      <c r="S415" s="212"/>
      <c r="T415" s="212"/>
      <c r="U415" s="212">
        <f t="shared" si="146"/>
        <v>301300</v>
      </c>
    </row>
    <row r="416" spans="1:21" ht="17.45" hidden="1" customHeight="1" x14ac:dyDescent="0.25">
      <c r="A416" s="206" t="s">
        <v>508</v>
      </c>
      <c r="B416" s="279" t="s">
        <v>509</v>
      </c>
      <c r="C416" s="207"/>
      <c r="D416" s="207"/>
      <c r="E416" s="208"/>
      <c r="F416" s="208">
        <f>SUM(F417:F431)</f>
        <v>5003526</v>
      </c>
      <c r="G416" s="208"/>
      <c r="H416" s="208">
        <f>SUM(H417:H431)</f>
        <v>6342113</v>
      </c>
      <c r="I416" s="208">
        <f>SUM(I417:I431)</f>
        <v>11345639</v>
      </c>
      <c r="J416" s="209"/>
      <c r="K416" s="210"/>
      <c r="L416" s="210">
        <f>SUM(L417:L431)</f>
        <v>0</v>
      </c>
      <c r="M416" s="210"/>
      <c r="N416" s="210">
        <f>SUM(N417:N431)</f>
        <v>0</v>
      </c>
      <c r="O416" s="210">
        <f>SUM(O417:O431)</f>
        <v>0</v>
      </c>
      <c r="P416" s="226">
        <f t="shared" si="153"/>
        <v>0</v>
      </c>
      <c r="Q416" s="212"/>
      <c r="R416" s="212">
        <f>SUM(R417:R431)</f>
        <v>5003526</v>
      </c>
      <c r="S416" s="212"/>
      <c r="T416" s="212">
        <f>SUM(T417:T431)</f>
        <v>6342113</v>
      </c>
      <c r="U416" s="212">
        <f>SUM(U417:U431)</f>
        <v>11345639</v>
      </c>
    </row>
    <row r="417" spans="1:21" ht="17.45" hidden="1" customHeight="1" x14ac:dyDescent="0.25">
      <c r="A417" s="206"/>
      <c r="B417" s="294" t="s">
        <v>510</v>
      </c>
      <c r="C417" s="259"/>
      <c r="D417" s="259"/>
      <c r="E417" s="208"/>
      <c r="F417" s="208"/>
      <c r="G417" s="208"/>
      <c r="H417" s="208"/>
      <c r="I417" s="208"/>
      <c r="J417" s="265"/>
      <c r="K417" s="210"/>
      <c r="L417" s="210"/>
      <c r="M417" s="210"/>
      <c r="N417" s="210"/>
      <c r="O417" s="210"/>
      <c r="P417" s="226">
        <f t="shared" si="153"/>
        <v>0</v>
      </c>
      <c r="Q417" s="212"/>
      <c r="R417" s="212"/>
      <c r="S417" s="212"/>
      <c r="T417" s="212"/>
      <c r="U417" s="212"/>
    </row>
    <row r="418" spans="1:21" ht="17.45" hidden="1" customHeight="1" x14ac:dyDescent="0.25">
      <c r="A418" s="250"/>
      <c r="B418" s="295" t="s">
        <v>292</v>
      </c>
      <c r="C418" s="251"/>
      <c r="D418" s="252"/>
      <c r="E418" s="208"/>
      <c r="F418" s="208"/>
      <c r="G418" s="208"/>
      <c r="H418" s="208"/>
      <c r="I418" s="208"/>
      <c r="J418" s="253"/>
      <c r="K418" s="210"/>
      <c r="L418" s="210"/>
      <c r="M418" s="210"/>
      <c r="N418" s="210"/>
      <c r="O418" s="210"/>
      <c r="P418" s="226">
        <f t="shared" si="153"/>
        <v>0</v>
      </c>
      <c r="Q418" s="212"/>
      <c r="R418" s="212"/>
      <c r="S418" s="212"/>
      <c r="T418" s="212"/>
      <c r="U418" s="212"/>
    </row>
    <row r="419" spans="1:21" ht="17.45" hidden="1" customHeight="1" x14ac:dyDescent="0.25">
      <c r="A419" s="240"/>
      <c r="B419" s="228" t="s">
        <v>293</v>
      </c>
      <c r="C419" s="240" t="s">
        <v>213</v>
      </c>
      <c r="D419" s="282">
        <v>40</v>
      </c>
      <c r="E419" s="234">
        <v>1310</v>
      </c>
      <c r="F419" s="234">
        <f>E419*D419</f>
        <v>52400</v>
      </c>
      <c r="G419" s="234">
        <v>619</v>
      </c>
      <c r="H419" s="234">
        <f>G419*D419</f>
        <v>24760</v>
      </c>
      <c r="I419" s="234">
        <f>H419+F419</f>
        <v>77160</v>
      </c>
      <c r="J419" s="283"/>
      <c r="K419" s="237">
        <v>1310</v>
      </c>
      <c r="L419" s="237">
        <f>K419*J419</f>
        <v>0</v>
      </c>
      <c r="M419" s="237">
        <v>619</v>
      </c>
      <c r="N419" s="237">
        <f>M419*J419</f>
        <v>0</v>
      </c>
      <c r="O419" s="237">
        <f>N419+L419</f>
        <v>0</v>
      </c>
      <c r="P419" s="226">
        <f t="shared" si="153"/>
        <v>40</v>
      </c>
      <c r="Q419" s="241">
        <v>1310</v>
      </c>
      <c r="R419" s="241">
        <f>Q419*P419</f>
        <v>52400</v>
      </c>
      <c r="S419" s="241">
        <v>619</v>
      </c>
      <c r="T419" s="241">
        <f>S419*P419</f>
        <v>24760</v>
      </c>
      <c r="U419" s="239">
        <f>T419+R419</f>
        <v>77160</v>
      </c>
    </row>
    <row r="420" spans="1:21" ht="17.45" hidden="1" customHeight="1" outlineLevel="1" x14ac:dyDescent="0.25">
      <c r="A420" s="250"/>
      <c r="B420" s="295" t="s">
        <v>294</v>
      </c>
      <c r="C420" s="251"/>
      <c r="D420" s="252"/>
      <c r="E420" s="208"/>
      <c r="F420" s="208"/>
      <c r="G420" s="208"/>
      <c r="H420" s="208"/>
      <c r="I420" s="208"/>
      <c r="J420" s="253"/>
      <c r="K420" s="210"/>
      <c r="L420" s="210"/>
      <c r="M420" s="210"/>
      <c r="N420" s="210"/>
      <c r="O420" s="210"/>
      <c r="P420" s="226">
        <f t="shared" si="153"/>
        <v>0</v>
      </c>
      <c r="Q420" s="212"/>
      <c r="R420" s="212"/>
      <c r="S420" s="212"/>
      <c r="T420" s="212"/>
      <c r="U420" s="212"/>
    </row>
    <row r="421" spans="1:21" ht="17.45" hidden="1" customHeight="1" collapsed="1" x14ac:dyDescent="0.25">
      <c r="A421" s="240"/>
      <c r="B421" s="228" t="s">
        <v>272</v>
      </c>
      <c r="C421" s="240" t="s">
        <v>224</v>
      </c>
      <c r="D421" s="282">
        <v>1</v>
      </c>
      <c r="E421" s="234">
        <v>125496</v>
      </c>
      <c r="F421" s="234">
        <f t="shared" ref="F421:F431" si="154">E421*D421</f>
        <v>125496</v>
      </c>
      <c r="G421" s="234">
        <v>181088</v>
      </c>
      <c r="H421" s="234">
        <f t="shared" ref="H421:H430" si="155">G421*D421</f>
        <v>181088</v>
      </c>
      <c r="I421" s="234">
        <f t="shared" ref="I421:I431" si="156">H421+F421</f>
        <v>306584</v>
      </c>
      <c r="J421" s="283"/>
      <c r="K421" s="237">
        <v>125496</v>
      </c>
      <c r="L421" s="237">
        <f t="shared" ref="L421:L431" si="157">K421*J421</f>
        <v>0</v>
      </c>
      <c r="M421" s="237">
        <v>181088</v>
      </c>
      <c r="N421" s="237">
        <f t="shared" ref="N421:N430" si="158">M421*J421</f>
        <v>0</v>
      </c>
      <c r="O421" s="237">
        <f t="shared" ref="O421:O431" si="159">N421+L421</f>
        <v>0</v>
      </c>
      <c r="P421" s="226">
        <f t="shared" si="153"/>
        <v>1</v>
      </c>
      <c r="Q421" s="241">
        <v>125496</v>
      </c>
      <c r="R421" s="241">
        <f t="shared" ref="R421:R431" si="160">Q421*P421</f>
        <v>125496</v>
      </c>
      <c r="S421" s="241">
        <v>181088</v>
      </c>
      <c r="T421" s="241">
        <f t="shared" ref="T421:T430" si="161">S421*P421</f>
        <v>181088</v>
      </c>
      <c r="U421" s="239">
        <f t="shared" ref="U421:U431" si="162">T421+R421</f>
        <v>306584</v>
      </c>
    </row>
    <row r="422" spans="1:21" ht="17.45" hidden="1" customHeight="1" x14ac:dyDescent="0.25">
      <c r="A422" s="240"/>
      <c r="B422" s="228" t="s">
        <v>295</v>
      </c>
      <c r="C422" s="240" t="s">
        <v>224</v>
      </c>
      <c r="D422" s="282">
        <v>1</v>
      </c>
      <c r="E422" s="234">
        <v>52631</v>
      </c>
      <c r="F422" s="234">
        <f t="shared" si="154"/>
        <v>52631</v>
      </c>
      <c r="G422" s="234">
        <v>128976</v>
      </c>
      <c r="H422" s="234">
        <f t="shared" si="155"/>
        <v>128976</v>
      </c>
      <c r="I422" s="234">
        <f t="shared" si="156"/>
        <v>181607</v>
      </c>
      <c r="J422" s="283"/>
      <c r="K422" s="237">
        <v>52631</v>
      </c>
      <c r="L422" s="237">
        <f t="shared" si="157"/>
        <v>0</v>
      </c>
      <c r="M422" s="237">
        <v>128976</v>
      </c>
      <c r="N422" s="237">
        <f t="shared" si="158"/>
        <v>0</v>
      </c>
      <c r="O422" s="237">
        <f t="shared" si="159"/>
        <v>0</v>
      </c>
      <c r="P422" s="226">
        <f t="shared" si="153"/>
        <v>1</v>
      </c>
      <c r="Q422" s="241">
        <v>52631</v>
      </c>
      <c r="R422" s="241">
        <f t="shared" si="160"/>
        <v>52631</v>
      </c>
      <c r="S422" s="241">
        <v>128976</v>
      </c>
      <c r="T422" s="241">
        <f t="shared" si="161"/>
        <v>128976</v>
      </c>
      <c r="U422" s="239">
        <f t="shared" si="162"/>
        <v>181607</v>
      </c>
    </row>
    <row r="423" spans="1:21" ht="17.45" hidden="1" customHeight="1" x14ac:dyDescent="0.25">
      <c r="A423" s="240"/>
      <c r="B423" s="228" t="s">
        <v>296</v>
      </c>
      <c r="C423" s="240" t="s">
        <v>224</v>
      </c>
      <c r="D423" s="282">
        <v>2</v>
      </c>
      <c r="E423" s="234">
        <v>63240</v>
      </c>
      <c r="F423" s="234">
        <f t="shared" si="154"/>
        <v>126480</v>
      </c>
      <c r="G423" s="234">
        <v>93838</v>
      </c>
      <c r="H423" s="234">
        <f t="shared" si="155"/>
        <v>187676</v>
      </c>
      <c r="I423" s="234">
        <f t="shared" si="156"/>
        <v>314156</v>
      </c>
      <c r="J423" s="283"/>
      <c r="K423" s="237">
        <v>63240</v>
      </c>
      <c r="L423" s="237">
        <f t="shared" si="157"/>
        <v>0</v>
      </c>
      <c r="M423" s="237">
        <v>93838</v>
      </c>
      <c r="N423" s="237">
        <f t="shared" si="158"/>
        <v>0</v>
      </c>
      <c r="O423" s="237">
        <f t="shared" si="159"/>
        <v>0</v>
      </c>
      <c r="P423" s="226">
        <f t="shared" si="153"/>
        <v>2</v>
      </c>
      <c r="Q423" s="241">
        <v>63240</v>
      </c>
      <c r="R423" s="241">
        <f t="shared" si="160"/>
        <v>126480</v>
      </c>
      <c r="S423" s="241">
        <v>93838</v>
      </c>
      <c r="T423" s="241">
        <f t="shared" si="161"/>
        <v>187676</v>
      </c>
      <c r="U423" s="239">
        <f t="shared" si="162"/>
        <v>314156</v>
      </c>
    </row>
    <row r="424" spans="1:21" ht="25.5" hidden="1" customHeight="1" x14ac:dyDescent="0.25">
      <c r="A424" s="240"/>
      <c r="B424" s="228" t="s">
        <v>297</v>
      </c>
      <c r="C424" s="240" t="s">
        <v>31</v>
      </c>
      <c r="D424" s="282">
        <v>151</v>
      </c>
      <c r="E424" s="234">
        <v>1051</v>
      </c>
      <c r="F424" s="234">
        <f t="shared" si="154"/>
        <v>158701</v>
      </c>
      <c r="G424" s="234">
        <v>1169</v>
      </c>
      <c r="H424" s="234">
        <f t="shared" si="155"/>
        <v>176519</v>
      </c>
      <c r="I424" s="234">
        <f t="shared" si="156"/>
        <v>335220</v>
      </c>
      <c r="J424" s="283"/>
      <c r="K424" s="237">
        <v>1051</v>
      </c>
      <c r="L424" s="237">
        <f t="shared" si="157"/>
        <v>0</v>
      </c>
      <c r="M424" s="237">
        <v>1169</v>
      </c>
      <c r="N424" s="237">
        <f t="shared" si="158"/>
        <v>0</v>
      </c>
      <c r="O424" s="237">
        <f t="shared" si="159"/>
        <v>0</v>
      </c>
      <c r="P424" s="226">
        <f t="shared" si="153"/>
        <v>151</v>
      </c>
      <c r="Q424" s="241">
        <v>1051</v>
      </c>
      <c r="R424" s="241">
        <f t="shared" si="160"/>
        <v>158701</v>
      </c>
      <c r="S424" s="241">
        <v>1169</v>
      </c>
      <c r="T424" s="241">
        <f t="shared" si="161"/>
        <v>176519</v>
      </c>
      <c r="U424" s="239">
        <f t="shared" si="162"/>
        <v>335220</v>
      </c>
    </row>
    <row r="425" spans="1:21" ht="17.45" hidden="1" customHeight="1" x14ac:dyDescent="0.25">
      <c r="A425" s="240"/>
      <c r="B425" s="228" t="s">
        <v>276</v>
      </c>
      <c r="C425" s="240" t="s">
        <v>153</v>
      </c>
      <c r="D425" s="282">
        <v>1146</v>
      </c>
      <c r="E425" s="234">
        <v>2358</v>
      </c>
      <c r="F425" s="234">
        <f t="shared" si="154"/>
        <v>2702268</v>
      </c>
      <c r="G425" s="234">
        <v>2044</v>
      </c>
      <c r="H425" s="234">
        <f t="shared" si="155"/>
        <v>2342424</v>
      </c>
      <c r="I425" s="234">
        <f t="shared" si="156"/>
        <v>5044692</v>
      </c>
      <c r="J425" s="283"/>
      <c r="K425" s="237">
        <v>2358</v>
      </c>
      <c r="L425" s="237">
        <f t="shared" si="157"/>
        <v>0</v>
      </c>
      <c r="M425" s="237">
        <v>2044</v>
      </c>
      <c r="N425" s="237">
        <f t="shared" si="158"/>
        <v>0</v>
      </c>
      <c r="O425" s="237">
        <f t="shared" si="159"/>
        <v>0</v>
      </c>
      <c r="P425" s="226">
        <f t="shared" si="153"/>
        <v>1146</v>
      </c>
      <c r="Q425" s="241">
        <v>2358</v>
      </c>
      <c r="R425" s="241">
        <f t="shared" si="160"/>
        <v>2702268</v>
      </c>
      <c r="S425" s="241">
        <v>2044</v>
      </c>
      <c r="T425" s="241">
        <f t="shared" si="161"/>
        <v>2342424</v>
      </c>
      <c r="U425" s="239">
        <f t="shared" si="162"/>
        <v>5044692</v>
      </c>
    </row>
    <row r="426" spans="1:21" ht="26.25" hidden="1" customHeight="1" x14ac:dyDescent="0.25">
      <c r="A426" s="240"/>
      <c r="B426" s="228" t="s">
        <v>302</v>
      </c>
      <c r="C426" s="240" t="s">
        <v>224</v>
      </c>
      <c r="D426" s="282">
        <v>5</v>
      </c>
      <c r="E426" s="234">
        <v>61132</v>
      </c>
      <c r="F426" s="234">
        <f t="shared" si="154"/>
        <v>305660</v>
      </c>
      <c r="G426" s="234">
        <v>362404</v>
      </c>
      <c r="H426" s="234">
        <f t="shared" si="155"/>
        <v>1812020</v>
      </c>
      <c r="I426" s="234">
        <f t="shared" si="156"/>
        <v>2117680</v>
      </c>
      <c r="J426" s="283"/>
      <c r="K426" s="237">
        <v>61132</v>
      </c>
      <c r="L426" s="237">
        <f t="shared" si="157"/>
        <v>0</v>
      </c>
      <c r="M426" s="237">
        <v>362404</v>
      </c>
      <c r="N426" s="237">
        <f t="shared" si="158"/>
        <v>0</v>
      </c>
      <c r="O426" s="237">
        <f t="shared" si="159"/>
        <v>0</v>
      </c>
      <c r="P426" s="226">
        <f t="shared" si="153"/>
        <v>5</v>
      </c>
      <c r="Q426" s="241">
        <v>61132</v>
      </c>
      <c r="R426" s="241">
        <f t="shared" si="160"/>
        <v>305660</v>
      </c>
      <c r="S426" s="241">
        <v>362404</v>
      </c>
      <c r="T426" s="241">
        <f t="shared" si="161"/>
        <v>1812020</v>
      </c>
      <c r="U426" s="239">
        <f t="shared" si="162"/>
        <v>2117680</v>
      </c>
    </row>
    <row r="427" spans="1:21" ht="24" hidden="1" customHeight="1" x14ac:dyDescent="0.25">
      <c r="A427" s="240"/>
      <c r="B427" s="228" t="s">
        <v>303</v>
      </c>
      <c r="C427" s="240" t="s">
        <v>224</v>
      </c>
      <c r="D427" s="282">
        <v>16</v>
      </c>
      <c r="E427" s="234">
        <v>18340</v>
      </c>
      <c r="F427" s="234">
        <f t="shared" si="154"/>
        <v>293440</v>
      </c>
      <c r="G427" s="234">
        <v>50745</v>
      </c>
      <c r="H427" s="234">
        <f t="shared" si="155"/>
        <v>811920</v>
      </c>
      <c r="I427" s="234">
        <f t="shared" si="156"/>
        <v>1105360</v>
      </c>
      <c r="J427" s="283"/>
      <c r="K427" s="237">
        <v>18340</v>
      </c>
      <c r="L427" s="237">
        <f t="shared" si="157"/>
        <v>0</v>
      </c>
      <c r="M427" s="237">
        <v>50745</v>
      </c>
      <c r="N427" s="237">
        <f t="shared" si="158"/>
        <v>0</v>
      </c>
      <c r="O427" s="237">
        <f t="shared" si="159"/>
        <v>0</v>
      </c>
      <c r="P427" s="226">
        <f t="shared" si="153"/>
        <v>16</v>
      </c>
      <c r="Q427" s="241">
        <v>18340</v>
      </c>
      <c r="R427" s="241">
        <f t="shared" si="160"/>
        <v>293440</v>
      </c>
      <c r="S427" s="241">
        <v>50745</v>
      </c>
      <c r="T427" s="241">
        <f t="shared" si="161"/>
        <v>811920</v>
      </c>
      <c r="U427" s="239">
        <f t="shared" si="162"/>
        <v>1105360</v>
      </c>
    </row>
    <row r="428" spans="1:21" ht="17.45" hidden="1" customHeight="1" x14ac:dyDescent="0.25">
      <c r="A428" s="240"/>
      <c r="B428" s="228" t="s">
        <v>304</v>
      </c>
      <c r="C428" s="240" t="s">
        <v>213</v>
      </c>
      <c r="D428" s="282">
        <v>348</v>
      </c>
      <c r="E428" s="234">
        <v>635</v>
      </c>
      <c r="F428" s="234">
        <f t="shared" si="154"/>
        <v>220980</v>
      </c>
      <c r="G428" s="234">
        <v>889</v>
      </c>
      <c r="H428" s="234">
        <f t="shared" si="155"/>
        <v>309372</v>
      </c>
      <c r="I428" s="234">
        <f t="shared" si="156"/>
        <v>530352</v>
      </c>
      <c r="J428" s="283"/>
      <c r="K428" s="237">
        <v>635</v>
      </c>
      <c r="L428" s="237">
        <f t="shared" si="157"/>
        <v>0</v>
      </c>
      <c r="M428" s="237">
        <v>889</v>
      </c>
      <c r="N428" s="237">
        <f t="shared" si="158"/>
        <v>0</v>
      </c>
      <c r="O428" s="237">
        <f t="shared" si="159"/>
        <v>0</v>
      </c>
      <c r="P428" s="226">
        <f t="shared" si="153"/>
        <v>348</v>
      </c>
      <c r="Q428" s="241">
        <v>635</v>
      </c>
      <c r="R428" s="241">
        <f t="shared" si="160"/>
        <v>220980</v>
      </c>
      <c r="S428" s="241">
        <v>889</v>
      </c>
      <c r="T428" s="241">
        <f t="shared" si="161"/>
        <v>309372</v>
      </c>
      <c r="U428" s="239">
        <f t="shared" si="162"/>
        <v>530352</v>
      </c>
    </row>
    <row r="429" spans="1:21" ht="17.45" hidden="1" customHeight="1" x14ac:dyDescent="0.25">
      <c r="A429" s="240"/>
      <c r="B429" s="228" t="s">
        <v>305</v>
      </c>
      <c r="C429" s="240" t="s">
        <v>213</v>
      </c>
      <c r="D429" s="282">
        <v>133</v>
      </c>
      <c r="E429" s="234">
        <v>1310</v>
      </c>
      <c r="F429" s="234">
        <f t="shared" si="154"/>
        <v>174230</v>
      </c>
      <c r="G429" s="234">
        <v>1478</v>
      </c>
      <c r="H429" s="234">
        <f t="shared" si="155"/>
        <v>196574</v>
      </c>
      <c r="I429" s="234">
        <f t="shared" si="156"/>
        <v>370804</v>
      </c>
      <c r="J429" s="283"/>
      <c r="K429" s="237">
        <v>1310</v>
      </c>
      <c r="L429" s="237">
        <f t="shared" si="157"/>
        <v>0</v>
      </c>
      <c r="M429" s="237">
        <v>1478</v>
      </c>
      <c r="N429" s="237">
        <f t="shared" si="158"/>
        <v>0</v>
      </c>
      <c r="O429" s="237">
        <f t="shared" si="159"/>
        <v>0</v>
      </c>
      <c r="P429" s="226">
        <f t="shared" si="153"/>
        <v>133</v>
      </c>
      <c r="Q429" s="241">
        <v>1310</v>
      </c>
      <c r="R429" s="241">
        <f t="shared" si="160"/>
        <v>174230</v>
      </c>
      <c r="S429" s="241">
        <v>1478</v>
      </c>
      <c r="T429" s="241">
        <f t="shared" si="161"/>
        <v>196574</v>
      </c>
      <c r="U429" s="239">
        <f t="shared" si="162"/>
        <v>370804</v>
      </c>
    </row>
    <row r="430" spans="1:21" ht="17.45" hidden="1" customHeight="1" x14ac:dyDescent="0.25">
      <c r="A430" s="240"/>
      <c r="B430" s="228" t="s">
        <v>306</v>
      </c>
      <c r="C430" s="240" t="s">
        <v>31</v>
      </c>
      <c r="D430" s="282">
        <v>16</v>
      </c>
      <c r="E430" s="234">
        <v>3275</v>
      </c>
      <c r="F430" s="234">
        <f t="shared" si="154"/>
        <v>52400</v>
      </c>
      <c r="G430" s="234">
        <v>10674</v>
      </c>
      <c r="H430" s="234">
        <f t="shared" si="155"/>
        <v>170784</v>
      </c>
      <c r="I430" s="234">
        <f t="shared" si="156"/>
        <v>223184</v>
      </c>
      <c r="J430" s="283"/>
      <c r="K430" s="237">
        <v>3275</v>
      </c>
      <c r="L430" s="237">
        <f t="shared" si="157"/>
        <v>0</v>
      </c>
      <c r="M430" s="237">
        <v>10674</v>
      </c>
      <c r="N430" s="237">
        <f t="shared" si="158"/>
        <v>0</v>
      </c>
      <c r="O430" s="237">
        <f t="shared" si="159"/>
        <v>0</v>
      </c>
      <c r="P430" s="226">
        <f t="shared" si="153"/>
        <v>16</v>
      </c>
      <c r="Q430" s="241">
        <v>3275</v>
      </c>
      <c r="R430" s="241">
        <f t="shared" si="160"/>
        <v>52400</v>
      </c>
      <c r="S430" s="241">
        <v>10674</v>
      </c>
      <c r="T430" s="241">
        <f t="shared" si="161"/>
        <v>170784</v>
      </c>
      <c r="U430" s="239">
        <f t="shared" si="162"/>
        <v>223184</v>
      </c>
    </row>
    <row r="431" spans="1:21" ht="17.45" hidden="1" customHeight="1" x14ac:dyDescent="0.25">
      <c r="A431" s="240"/>
      <c r="B431" s="228" t="s">
        <v>286</v>
      </c>
      <c r="C431" s="240" t="s">
        <v>224</v>
      </c>
      <c r="D431" s="282">
        <v>1</v>
      </c>
      <c r="E431" s="234">
        <v>738840</v>
      </c>
      <c r="F431" s="234">
        <f t="shared" si="154"/>
        <v>738840</v>
      </c>
      <c r="G431" s="234"/>
      <c r="H431" s="234"/>
      <c r="I431" s="234">
        <f t="shared" si="156"/>
        <v>738840</v>
      </c>
      <c r="J431" s="283"/>
      <c r="K431" s="237">
        <v>738840</v>
      </c>
      <c r="L431" s="237">
        <f t="shared" si="157"/>
        <v>0</v>
      </c>
      <c r="M431" s="237"/>
      <c r="N431" s="237"/>
      <c r="O431" s="237">
        <f t="shared" si="159"/>
        <v>0</v>
      </c>
      <c r="P431" s="226">
        <f t="shared" si="153"/>
        <v>1</v>
      </c>
      <c r="Q431" s="241">
        <v>738840</v>
      </c>
      <c r="R431" s="241">
        <f t="shared" si="160"/>
        <v>738840</v>
      </c>
      <c r="S431" s="241"/>
      <c r="T431" s="241"/>
      <c r="U431" s="239">
        <f t="shared" si="162"/>
        <v>738840</v>
      </c>
    </row>
    <row r="432" spans="1:21" ht="17.45" customHeight="1" x14ac:dyDescent="0.25">
      <c r="A432" s="392" t="s">
        <v>511</v>
      </c>
      <c r="B432" s="324" t="s">
        <v>512</v>
      </c>
      <c r="C432" s="325"/>
      <c r="D432" s="316"/>
      <c r="E432" s="310"/>
      <c r="F432" s="310">
        <f>SUM(F433:F470)</f>
        <v>4060916.1999999997</v>
      </c>
      <c r="G432" s="310"/>
      <c r="H432" s="310">
        <f>SUM(H433:H470)</f>
        <v>11733122.4</v>
      </c>
      <c r="I432" s="310">
        <f>SUM(I433:I470)</f>
        <v>15794038.600000001</v>
      </c>
      <c r="J432" s="325"/>
      <c r="K432" s="332"/>
      <c r="L432" s="332">
        <f>SUM(L433:L470)</f>
        <v>122616</v>
      </c>
      <c r="M432" s="332"/>
      <c r="N432" s="332">
        <f>SUM(N433:N470)</f>
        <v>732401</v>
      </c>
      <c r="O432" s="332">
        <f>SUM(O433:O470)</f>
        <v>855017</v>
      </c>
      <c r="P432" s="226">
        <f t="shared" si="153"/>
        <v>0</v>
      </c>
      <c r="Q432" s="212"/>
      <c r="R432" s="212">
        <f>SUM(R433:R470)</f>
        <v>3938300.1999999997</v>
      </c>
      <c r="S432" s="212"/>
      <c r="T432" s="212">
        <f>SUM(T433:T470)</f>
        <v>11000722.4</v>
      </c>
      <c r="U432" s="212">
        <f>SUM(U433:U470)</f>
        <v>14939022.600000001</v>
      </c>
    </row>
    <row r="433" spans="1:21" ht="17.45" customHeight="1" x14ac:dyDescent="0.25">
      <c r="A433" s="392"/>
      <c r="B433" s="324" t="s">
        <v>393</v>
      </c>
      <c r="C433" s="349" t="s">
        <v>31</v>
      </c>
      <c r="D433" s="259">
        <v>19</v>
      </c>
      <c r="E433" s="208">
        <v>6288</v>
      </c>
      <c r="F433" s="208">
        <f t="shared" ref="F433:F468" si="163">E433*D433</f>
        <v>119472</v>
      </c>
      <c r="G433" s="208">
        <v>39720</v>
      </c>
      <c r="H433" s="208">
        <f t="shared" ref="H433:H464" si="164">G433*D433</f>
        <v>754680</v>
      </c>
      <c r="I433" s="208">
        <f t="shared" ref="I433:I470" si="165">H433+F433</f>
        <v>874152</v>
      </c>
      <c r="J433" s="349">
        <v>17</v>
      </c>
      <c r="K433" s="332">
        <v>6288</v>
      </c>
      <c r="L433" s="332">
        <f t="shared" ref="L433:L468" si="166">K433*J433</f>
        <v>106896</v>
      </c>
      <c r="M433" s="332">
        <v>39720</v>
      </c>
      <c r="N433" s="332">
        <f t="shared" ref="N433:N464" si="167">M433*J433</f>
        <v>675240</v>
      </c>
      <c r="O433" s="332">
        <f t="shared" ref="O433:O470" si="168">N433+L433</f>
        <v>782136</v>
      </c>
      <c r="P433" s="226">
        <f t="shared" si="153"/>
        <v>2</v>
      </c>
      <c r="Q433" s="212">
        <v>6288</v>
      </c>
      <c r="R433" s="212">
        <f t="shared" ref="R433:R468" si="169">Q433*P433</f>
        <v>12576</v>
      </c>
      <c r="S433" s="212">
        <v>39720</v>
      </c>
      <c r="T433" s="212">
        <f t="shared" ref="T433:T464" si="170">S433*P433</f>
        <v>79440</v>
      </c>
      <c r="U433" s="212">
        <f t="shared" ref="U433:U470" si="171">T433+R433</f>
        <v>92016</v>
      </c>
    </row>
    <row r="434" spans="1:21" ht="17.45" customHeight="1" x14ac:dyDescent="0.25">
      <c r="A434" s="392"/>
      <c r="B434" s="324" t="s">
        <v>513</v>
      </c>
      <c r="C434" s="349" t="s">
        <v>31</v>
      </c>
      <c r="D434" s="259">
        <v>65</v>
      </c>
      <c r="E434" s="208">
        <v>3144</v>
      </c>
      <c r="F434" s="208">
        <f t="shared" si="163"/>
        <v>204360</v>
      </c>
      <c r="G434" s="208">
        <v>11432</v>
      </c>
      <c r="H434" s="208">
        <f t="shared" si="164"/>
        <v>743080</v>
      </c>
      <c r="I434" s="208">
        <f t="shared" si="165"/>
        <v>947440</v>
      </c>
      <c r="J434" s="349">
        <v>5</v>
      </c>
      <c r="K434" s="332">
        <v>3144</v>
      </c>
      <c r="L434" s="332">
        <f t="shared" si="166"/>
        <v>15720</v>
      </c>
      <c r="M434" s="332">
        <v>11432.2</v>
      </c>
      <c r="N434" s="332">
        <f t="shared" si="167"/>
        <v>57161</v>
      </c>
      <c r="O434" s="332">
        <f t="shared" si="168"/>
        <v>72881</v>
      </c>
      <c r="P434" s="226">
        <f t="shared" si="153"/>
        <v>60</v>
      </c>
      <c r="Q434" s="212">
        <v>3144</v>
      </c>
      <c r="R434" s="212">
        <f t="shared" si="169"/>
        <v>188640</v>
      </c>
      <c r="S434" s="212">
        <v>11432</v>
      </c>
      <c r="T434" s="212">
        <f t="shared" si="170"/>
        <v>685920</v>
      </c>
      <c r="U434" s="212">
        <f t="shared" si="171"/>
        <v>874560</v>
      </c>
    </row>
    <row r="435" spans="1:21" ht="17.45" hidden="1" customHeight="1" x14ac:dyDescent="0.25">
      <c r="A435" s="206"/>
      <c r="B435" s="279" t="s">
        <v>514</v>
      </c>
      <c r="C435" s="259" t="s">
        <v>31</v>
      </c>
      <c r="D435" s="259">
        <v>1</v>
      </c>
      <c r="E435" s="208">
        <v>6288</v>
      </c>
      <c r="F435" s="208">
        <f t="shared" si="163"/>
        <v>6288</v>
      </c>
      <c r="G435" s="208">
        <v>48333</v>
      </c>
      <c r="H435" s="208">
        <f t="shared" si="164"/>
        <v>48333</v>
      </c>
      <c r="I435" s="208">
        <f t="shared" si="165"/>
        <v>54621</v>
      </c>
      <c r="J435" s="265"/>
      <c r="K435" s="210">
        <v>6288</v>
      </c>
      <c r="L435" s="210">
        <f t="shared" si="166"/>
        <v>0</v>
      </c>
      <c r="M435" s="210">
        <v>48333</v>
      </c>
      <c r="N435" s="210">
        <f t="shared" si="167"/>
        <v>0</v>
      </c>
      <c r="O435" s="210">
        <f t="shared" si="168"/>
        <v>0</v>
      </c>
      <c r="P435" s="226">
        <f t="shared" si="153"/>
        <v>1</v>
      </c>
      <c r="Q435" s="212">
        <v>6288</v>
      </c>
      <c r="R435" s="212">
        <f t="shared" si="169"/>
        <v>6288</v>
      </c>
      <c r="S435" s="212">
        <v>48333</v>
      </c>
      <c r="T435" s="212">
        <f t="shared" si="170"/>
        <v>48333</v>
      </c>
      <c r="U435" s="212">
        <f t="shared" si="171"/>
        <v>54621</v>
      </c>
    </row>
    <row r="436" spans="1:21" ht="17.45" hidden="1" customHeight="1" x14ac:dyDescent="0.25">
      <c r="A436" s="206"/>
      <c r="B436" s="279" t="s">
        <v>515</v>
      </c>
      <c r="C436" s="259" t="s">
        <v>31</v>
      </c>
      <c r="D436" s="259">
        <v>1</v>
      </c>
      <c r="E436" s="208">
        <v>6288</v>
      </c>
      <c r="F436" s="208">
        <f t="shared" si="163"/>
        <v>6288</v>
      </c>
      <c r="G436" s="208">
        <v>51977</v>
      </c>
      <c r="H436" s="208">
        <f t="shared" si="164"/>
        <v>51977</v>
      </c>
      <c r="I436" s="208">
        <f t="shared" si="165"/>
        <v>58265</v>
      </c>
      <c r="J436" s="265"/>
      <c r="K436" s="210">
        <v>6288</v>
      </c>
      <c r="L436" s="210">
        <f t="shared" si="166"/>
        <v>0</v>
      </c>
      <c r="M436" s="210">
        <v>51977</v>
      </c>
      <c r="N436" s="210">
        <f t="shared" si="167"/>
        <v>0</v>
      </c>
      <c r="O436" s="210">
        <f t="shared" si="168"/>
        <v>0</v>
      </c>
      <c r="P436" s="226">
        <f t="shared" si="153"/>
        <v>1</v>
      </c>
      <c r="Q436" s="212">
        <v>6288</v>
      </c>
      <c r="R436" s="212">
        <f t="shared" si="169"/>
        <v>6288</v>
      </c>
      <c r="S436" s="212">
        <v>51977</v>
      </c>
      <c r="T436" s="212">
        <f t="shared" si="170"/>
        <v>51977</v>
      </c>
      <c r="U436" s="212">
        <f t="shared" si="171"/>
        <v>58265</v>
      </c>
    </row>
    <row r="437" spans="1:21" ht="17.45" hidden="1" customHeight="1" x14ac:dyDescent="0.25">
      <c r="A437" s="206"/>
      <c r="B437" s="279" t="s">
        <v>515</v>
      </c>
      <c r="C437" s="259" t="s">
        <v>31</v>
      </c>
      <c r="D437" s="259">
        <v>1</v>
      </c>
      <c r="E437" s="208">
        <v>6288</v>
      </c>
      <c r="F437" s="208">
        <f t="shared" si="163"/>
        <v>6288</v>
      </c>
      <c r="G437" s="208">
        <v>51977</v>
      </c>
      <c r="H437" s="208">
        <f t="shared" si="164"/>
        <v>51977</v>
      </c>
      <c r="I437" s="208">
        <f t="shared" si="165"/>
        <v>58265</v>
      </c>
      <c r="J437" s="265"/>
      <c r="K437" s="210">
        <v>6288</v>
      </c>
      <c r="L437" s="210">
        <f t="shared" si="166"/>
        <v>0</v>
      </c>
      <c r="M437" s="210">
        <v>51977</v>
      </c>
      <c r="N437" s="210">
        <f t="shared" si="167"/>
        <v>0</v>
      </c>
      <c r="O437" s="210">
        <f t="shared" si="168"/>
        <v>0</v>
      </c>
      <c r="P437" s="226">
        <f t="shared" si="153"/>
        <v>1</v>
      </c>
      <c r="Q437" s="212">
        <v>6288</v>
      </c>
      <c r="R437" s="212">
        <f t="shared" si="169"/>
        <v>6288</v>
      </c>
      <c r="S437" s="212">
        <v>51977</v>
      </c>
      <c r="T437" s="212">
        <f t="shared" si="170"/>
        <v>51977</v>
      </c>
      <c r="U437" s="212">
        <f t="shared" si="171"/>
        <v>58265</v>
      </c>
    </row>
    <row r="438" spans="1:21" ht="17.45" hidden="1" customHeight="1" x14ac:dyDescent="0.25">
      <c r="A438" s="206"/>
      <c r="B438" s="279" t="s">
        <v>516</v>
      </c>
      <c r="C438" s="259" t="s">
        <v>31</v>
      </c>
      <c r="D438" s="259">
        <v>2</v>
      </c>
      <c r="E438" s="208">
        <v>6288</v>
      </c>
      <c r="F438" s="208">
        <f t="shared" si="163"/>
        <v>12576</v>
      </c>
      <c r="G438" s="208">
        <v>76653</v>
      </c>
      <c r="H438" s="208">
        <f t="shared" si="164"/>
        <v>153306</v>
      </c>
      <c r="I438" s="208">
        <f t="shared" si="165"/>
        <v>165882</v>
      </c>
      <c r="J438" s="265"/>
      <c r="K438" s="210">
        <v>6288</v>
      </c>
      <c r="L438" s="210">
        <f t="shared" si="166"/>
        <v>0</v>
      </c>
      <c r="M438" s="210">
        <v>76653</v>
      </c>
      <c r="N438" s="210">
        <f t="shared" si="167"/>
        <v>0</v>
      </c>
      <c r="O438" s="210">
        <f t="shared" si="168"/>
        <v>0</v>
      </c>
      <c r="P438" s="226">
        <f t="shared" si="153"/>
        <v>2</v>
      </c>
      <c r="Q438" s="212">
        <v>6288</v>
      </c>
      <c r="R438" s="212">
        <f t="shared" si="169"/>
        <v>12576</v>
      </c>
      <c r="S438" s="212">
        <v>76653</v>
      </c>
      <c r="T438" s="212">
        <f t="shared" si="170"/>
        <v>153306</v>
      </c>
      <c r="U438" s="212">
        <f t="shared" si="171"/>
        <v>165882</v>
      </c>
    </row>
    <row r="439" spans="1:21" ht="17.45" hidden="1" customHeight="1" x14ac:dyDescent="0.25">
      <c r="A439" s="206"/>
      <c r="B439" s="279" t="s">
        <v>517</v>
      </c>
      <c r="C439" s="259" t="s">
        <v>31</v>
      </c>
      <c r="D439" s="259">
        <v>1</v>
      </c>
      <c r="E439" s="208">
        <v>6288</v>
      </c>
      <c r="F439" s="208">
        <f t="shared" si="163"/>
        <v>6288</v>
      </c>
      <c r="G439" s="208">
        <v>73866</v>
      </c>
      <c r="H439" s="208">
        <f t="shared" si="164"/>
        <v>73866</v>
      </c>
      <c r="I439" s="208">
        <f t="shared" si="165"/>
        <v>80154</v>
      </c>
      <c r="J439" s="265"/>
      <c r="K439" s="210">
        <v>6288</v>
      </c>
      <c r="L439" s="210">
        <f t="shared" si="166"/>
        <v>0</v>
      </c>
      <c r="M439" s="210">
        <v>73866</v>
      </c>
      <c r="N439" s="210">
        <f t="shared" si="167"/>
        <v>0</v>
      </c>
      <c r="O439" s="210">
        <f t="shared" si="168"/>
        <v>0</v>
      </c>
      <c r="P439" s="226">
        <f t="shared" si="153"/>
        <v>1</v>
      </c>
      <c r="Q439" s="212">
        <v>6288</v>
      </c>
      <c r="R439" s="212">
        <f t="shared" si="169"/>
        <v>6288</v>
      </c>
      <c r="S439" s="212">
        <v>73866</v>
      </c>
      <c r="T439" s="212">
        <f t="shared" si="170"/>
        <v>73866</v>
      </c>
      <c r="U439" s="212">
        <f t="shared" si="171"/>
        <v>80154</v>
      </c>
    </row>
    <row r="440" spans="1:21" ht="17.45" hidden="1" customHeight="1" x14ac:dyDescent="0.25">
      <c r="A440" s="206"/>
      <c r="B440" s="279" t="s">
        <v>518</v>
      </c>
      <c r="C440" s="259" t="s">
        <v>31</v>
      </c>
      <c r="D440" s="259">
        <v>1</v>
      </c>
      <c r="E440" s="208">
        <v>6288</v>
      </c>
      <c r="F440" s="208">
        <f t="shared" si="163"/>
        <v>6288</v>
      </c>
      <c r="G440" s="208">
        <v>55684</v>
      </c>
      <c r="H440" s="208">
        <f t="shared" si="164"/>
        <v>55684</v>
      </c>
      <c r="I440" s="208">
        <f t="shared" si="165"/>
        <v>61972</v>
      </c>
      <c r="J440" s="265"/>
      <c r="K440" s="210">
        <v>6288</v>
      </c>
      <c r="L440" s="210">
        <f t="shared" si="166"/>
        <v>0</v>
      </c>
      <c r="M440" s="210">
        <v>55684</v>
      </c>
      <c r="N440" s="210">
        <f t="shared" si="167"/>
        <v>0</v>
      </c>
      <c r="O440" s="210">
        <f t="shared" si="168"/>
        <v>0</v>
      </c>
      <c r="P440" s="226">
        <f t="shared" si="153"/>
        <v>1</v>
      </c>
      <c r="Q440" s="212">
        <v>6288</v>
      </c>
      <c r="R440" s="212">
        <f t="shared" si="169"/>
        <v>6288</v>
      </c>
      <c r="S440" s="212">
        <v>55684</v>
      </c>
      <c r="T440" s="212">
        <f t="shared" si="170"/>
        <v>55684</v>
      </c>
      <c r="U440" s="212">
        <f t="shared" si="171"/>
        <v>61972</v>
      </c>
    </row>
    <row r="441" spans="1:21" ht="17.45" hidden="1" customHeight="1" x14ac:dyDescent="0.25">
      <c r="A441" s="206"/>
      <c r="B441" s="279" t="s">
        <v>519</v>
      </c>
      <c r="C441" s="259" t="s">
        <v>31</v>
      </c>
      <c r="D441" s="259">
        <v>32</v>
      </c>
      <c r="E441" s="208">
        <v>2615</v>
      </c>
      <c r="F441" s="208">
        <f t="shared" si="163"/>
        <v>83680</v>
      </c>
      <c r="G441" s="208">
        <v>5902</v>
      </c>
      <c r="H441" s="208">
        <f t="shared" si="164"/>
        <v>188864</v>
      </c>
      <c r="I441" s="208">
        <f t="shared" si="165"/>
        <v>272544</v>
      </c>
      <c r="J441" s="265"/>
      <c r="K441" s="210">
        <v>2615</v>
      </c>
      <c r="L441" s="210">
        <f t="shared" si="166"/>
        <v>0</v>
      </c>
      <c r="M441" s="210">
        <v>5902</v>
      </c>
      <c r="N441" s="210">
        <f t="shared" si="167"/>
        <v>0</v>
      </c>
      <c r="O441" s="210">
        <f t="shared" si="168"/>
        <v>0</v>
      </c>
      <c r="P441" s="226">
        <f t="shared" si="153"/>
        <v>32</v>
      </c>
      <c r="Q441" s="212">
        <v>2615</v>
      </c>
      <c r="R441" s="212">
        <f t="shared" si="169"/>
        <v>83680</v>
      </c>
      <c r="S441" s="212">
        <v>5902</v>
      </c>
      <c r="T441" s="212">
        <f t="shared" si="170"/>
        <v>188864</v>
      </c>
      <c r="U441" s="212">
        <f t="shared" si="171"/>
        <v>272544</v>
      </c>
    </row>
    <row r="442" spans="1:21" ht="17.45" hidden="1" customHeight="1" x14ac:dyDescent="0.25">
      <c r="A442" s="206"/>
      <c r="B442" s="279" t="s">
        <v>520</v>
      </c>
      <c r="C442" s="259" t="s">
        <v>32</v>
      </c>
      <c r="D442" s="259">
        <v>100</v>
      </c>
      <c r="E442" s="208">
        <v>354</v>
      </c>
      <c r="F442" s="208">
        <f t="shared" si="163"/>
        <v>35400</v>
      </c>
      <c r="G442" s="208">
        <v>9430</v>
      </c>
      <c r="H442" s="208">
        <f t="shared" si="164"/>
        <v>943000</v>
      </c>
      <c r="I442" s="208">
        <f t="shared" si="165"/>
        <v>978400</v>
      </c>
      <c r="J442" s="265"/>
      <c r="K442" s="210">
        <v>354</v>
      </c>
      <c r="L442" s="210">
        <f t="shared" si="166"/>
        <v>0</v>
      </c>
      <c r="M442" s="210">
        <v>9430</v>
      </c>
      <c r="N442" s="210">
        <f t="shared" si="167"/>
        <v>0</v>
      </c>
      <c r="O442" s="210">
        <f t="shared" si="168"/>
        <v>0</v>
      </c>
      <c r="P442" s="226">
        <f t="shared" si="153"/>
        <v>100</v>
      </c>
      <c r="Q442" s="212">
        <v>354</v>
      </c>
      <c r="R442" s="212">
        <f t="shared" si="169"/>
        <v>35400</v>
      </c>
      <c r="S442" s="212">
        <v>9430</v>
      </c>
      <c r="T442" s="212">
        <f t="shared" si="170"/>
        <v>943000</v>
      </c>
      <c r="U442" s="212">
        <f t="shared" si="171"/>
        <v>978400</v>
      </c>
    </row>
    <row r="443" spans="1:21" ht="17.45" hidden="1" customHeight="1" x14ac:dyDescent="0.25">
      <c r="A443" s="206"/>
      <c r="B443" s="279" t="s">
        <v>521</v>
      </c>
      <c r="C443" s="259" t="s">
        <v>32</v>
      </c>
      <c r="D443" s="259">
        <v>610</v>
      </c>
      <c r="E443" s="208">
        <v>244</v>
      </c>
      <c r="F443" s="208">
        <f t="shared" si="163"/>
        <v>148840</v>
      </c>
      <c r="G443" s="208">
        <v>3762</v>
      </c>
      <c r="H443" s="208">
        <f t="shared" si="164"/>
        <v>2294820</v>
      </c>
      <c r="I443" s="208">
        <f t="shared" si="165"/>
        <v>2443660</v>
      </c>
      <c r="J443" s="265"/>
      <c r="K443" s="210">
        <v>244</v>
      </c>
      <c r="L443" s="210">
        <f t="shared" si="166"/>
        <v>0</v>
      </c>
      <c r="M443" s="210">
        <v>3762</v>
      </c>
      <c r="N443" s="210">
        <f t="shared" si="167"/>
        <v>0</v>
      </c>
      <c r="O443" s="210">
        <f t="shared" si="168"/>
        <v>0</v>
      </c>
      <c r="P443" s="226">
        <f t="shared" si="153"/>
        <v>610</v>
      </c>
      <c r="Q443" s="212">
        <v>244</v>
      </c>
      <c r="R443" s="212">
        <f t="shared" si="169"/>
        <v>148840</v>
      </c>
      <c r="S443" s="212">
        <v>3762</v>
      </c>
      <c r="T443" s="212">
        <f t="shared" si="170"/>
        <v>2294820</v>
      </c>
      <c r="U443" s="212">
        <f t="shared" si="171"/>
        <v>2443660</v>
      </c>
    </row>
    <row r="444" spans="1:21" ht="17.45" hidden="1" customHeight="1" x14ac:dyDescent="0.25">
      <c r="A444" s="206"/>
      <c r="B444" s="279" t="s">
        <v>522</v>
      </c>
      <c r="C444" s="259" t="s">
        <v>32</v>
      </c>
      <c r="D444" s="259">
        <v>260</v>
      </c>
      <c r="E444" s="208">
        <v>186</v>
      </c>
      <c r="F444" s="208">
        <f t="shared" si="163"/>
        <v>48360</v>
      </c>
      <c r="G444" s="208">
        <v>1500</v>
      </c>
      <c r="H444" s="208">
        <f t="shared" si="164"/>
        <v>390000</v>
      </c>
      <c r="I444" s="208">
        <f t="shared" si="165"/>
        <v>438360</v>
      </c>
      <c r="J444" s="265"/>
      <c r="K444" s="210">
        <v>186</v>
      </c>
      <c r="L444" s="210">
        <f t="shared" si="166"/>
        <v>0</v>
      </c>
      <c r="M444" s="210">
        <v>1500</v>
      </c>
      <c r="N444" s="210">
        <f t="shared" si="167"/>
        <v>0</v>
      </c>
      <c r="O444" s="210">
        <f t="shared" si="168"/>
        <v>0</v>
      </c>
      <c r="P444" s="226">
        <f t="shared" si="153"/>
        <v>260</v>
      </c>
      <c r="Q444" s="212">
        <v>186</v>
      </c>
      <c r="R444" s="212">
        <f t="shared" si="169"/>
        <v>48360</v>
      </c>
      <c r="S444" s="212">
        <v>1500</v>
      </c>
      <c r="T444" s="212">
        <f t="shared" si="170"/>
        <v>390000</v>
      </c>
      <c r="U444" s="212">
        <f t="shared" si="171"/>
        <v>438360</v>
      </c>
    </row>
    <row r="445" spans="1:21" ht="17.45" hidden="1" customHeight="1" x14ac:dyDescent="0.25">
      <c r="A445" s="206"/>
      <c r="B445" s="279" t="s">
        <v>523</v>
      </c>
      <c r="C445" s="259" t="s">
        <v>32</v>
      </c>
      <c r="D445" s="259">
        <v>1610</v>
      </c>
      <c r="E445" s="208">
        <v>182</v>
      </c>
      <c r="F445" s="208">
        <f t="shared" si="163"/>
        <v>293020</v>
      </c>
      <c r="G445" s="208">
        <v>1086</v>
      </c>
      <c r="H445" s="208">
        <f t="shared" si="164"/>
        <v>1748460</v>
      </c>
      <c r="I445" s="208">
        <f t="shared" si="165"/>
        <v>2041480</v>
      </c>
      <c r="J445" s="265"/>
      <c r="K445" s="210">
        <v>182</v>
      </c>
      <c r="L445" s="210">
        <f t="shared" si="166"/>
        <v>0</v>
      </c>
      <c r="M445" s="210">
        <v>1086</v>
      </c>
      <c r="N445" s="210">
        <f t="shared" si="167"/>
        <v>0</v>
      </c>
      <c r="O445" s="210">
        <f t="shared" si="168"/>
        <v>0</v>
      </c>
      <c r="P445" s="226">
        <f t="shared" si="153"/>
        <v>1610</v>
      </c>
      <c r="Q445" s="212">
        <v>182</v>
      </c>
      <c r="R445" s="212">
        <f t="shared" si="169"/>
        <v>293020</v>
      </c>
      <c r="S445" s="212">
        <v>1086</v>
      </c>
      <c r="T445" s="212">
        <f t="shared" si="170"/>
        <v>1748460</v>
      </c>
      <c r="U445" s="212">
        <f t="shared" si="171"/>
        <v>2041480</v>
      </c>
    </row>
    <row r="446" spans="1:21" ht="17.45" hidden="1" customHeight="1" x14ac:dyDescent="0.25">
      <c r="A446" s="206"/>
      <c r="B446" s="279" t="s">
        <v>524</v>
      </c>
      <c r="C446" s="259" t="s">
        <v>32</v>
      </c>
      <c r="D446" s="259">
        <v>40</v>
      </c>
      <c r="E446" s="208">
        <v>182</v>
      </c>
      <c r="F446" s="208">
        <f t="shared" si="163"/>
        <v>7280</v>
      </c>
      <c r="G446" s="208">
        <v>611</v>
      </c>
      <c r="H446" s="208">
        <f t="shared" si="164"/>
        <v>24440</v>
      </c>
      <c r="I446" s="208">
        <f t="shared" si="165"/>
        <v>31720</v>
      </c>
      <c r="J446" s="265"/>
      <c r="K446" s="210">
        <v>182</v>
      </c>
      <c r="L446" s="210">
        <f t="shared" si="166"/>
        <v>0</v>
      </c>
      <c r="M446" s="210">
        <v>611</v>
      </c>
      <c r="N446" s="210">
        <f t="shared" si="167"/>
        <v>0</v>
      </c>
      <c r="O446" s="210">
        <f t="shared" si="168"/>
        <v>0</v>
      </c>
      <c r="P446" s="226">
        <f t="shared" si="153"/>
        <v>40</v>
      </c>
      <c r="Q446" s="212">
        <v>182</v>
      </c>
      <c r="R446" s="212">
        <f t="shared" si="169"/>
        <v>7280</v>
      </c>
      <c r="S446" s="212">
        <v>611</v>
      </c>
      <c r="T446" s="212">
        <f t="shared" si="170"/>
        <v>24440</v>
      </c>
      <c r="U446" s="212">
        <f t="shared" si="171"/>
        <v>31720</v>
      </c>
    </row>
    <row r="447" spans="1:21" ht="17.45" hidden="1" customHeight="1" x14ac:dyDescent="0.25">
      <c r="A447" s="206"/>
      <c r="B447" s="279" t="s">
        <v>525</v>
      </c>
      <c r="C447" s="259" t="s">
        <v>32</v>
      </c>
      <c r="D447" s="259">
        <v>760</v>
      </c>
      <c r="E447" s="208">
        <v>182</v>
      </c>
      <c r="F447" s="208">
        <f t="shared" si="163"/>
        <v>138320</v>
      </c>
      <c r="G447" s="208">
        <v>497</v>
      </c>
      <c r="H447" s="208">
        <f t="shared" si="164"/>
        <v>377720</v>
      </c>
      <c r="I447" s="208">
        <f t="shared" si="165"/>
        <v>516040</v>
      </c>
      <c r="J447" s="265"/>
      <c r="K447" s="210">
        <v>182</v>
      </c>
      <c r="L447" s="210">
        <f t="shared" si="166"/>
        <v>0</v>
      </c>
      <c r="M447" s="210">
        <v>497</v>
      </c>
      <c r="N447" s="210">
        <f t="shared" si="167"/>
        <v>0</v>
      </c>
      <c r="O447" s="210">
        <f t="shared" si="168"/>
        <v>0</v>
      </c>
      <c r="P447" s="226">
        <f t="shared" si="153"/>
        <v>760</v>
      </c>
      <c r="Q447" s="212">
        <v>182</v>
      </c>
      <c r="R447" s="212">
        <f t="shared" si="169"/>
        <v>138320</v>
      </c>
      <c r="S447" s="212">
        <v>497</v>
      </c>
      <c r="T447" s="212">
        <f t="shared" si="170"/>
        <v>377720</v>
      </c>
      <c r="U447" s="212">
        <f t="shared" si="171"/>
        <v>516040</v>
      </c>
    </row>
    <row r="448" spans="1:21" ht="17.45" hidden="1" customHeight="1" x14ac:dyDescent="0.25">
      <c r="A448" s="206"/>
      <c r="B448" s="279" t="s">
        <v>526</v>
      </c>
      <c r="C448" s="259" t="s">
        <v>32</v>
      </c>
      <c r="D448" s="259">
        <v>210</v>
      </c>
      <c r="E448" s="208">
        <v>182</v>
      </c>
      <c r="F448" s="208">
        <f t="shared" si="163"/>
        <v>38220</v>
      </c>
      <c r="G448" s="208">
        <v>322</v>
      </c>
      <c r="H448" s="208">
        <f t="shared" si="164"/>
        <v>67620</v>
      </c>
      <c r="I448" s="208">
        <f t="shared" si="165"/>
        <v>105840</v>
      </c>
      <c r="J448" s="265"/>
      <c r="K448" s="210">
        <v>182</v>
      </c>
      <c r="L448" s="210">
        <f t="shared" si="166"/>
        <v>0</v>
      </c>
      <c r="M448" s="210">
        <v>322</v>
      </c>
      <c r="N448" s="210">
        <f t="shared" si="167"/>
        <v>0</v>
      </c>
      <c r="O448" s="210">
        <f t="shared" si="168"/>
        <v>0</v>
      </c>
      <c r="P448" s="226">
        <f t="shared" si="153"/>
        <v>210</v>
      </c>
      <c r="Q448" s="212">
        <v>182</v>
      </c>
      <c r="R448" s="212">
        <f t="shared" si="169"/>
        <v>38220</v>
      </c>
      <c r="S448" s="212">
        <v>322</v>
      </c>
      <c r="T448" s="212">
        <f t="shared" si="170"/>
        <v>67620</v>
      </c>
      <c r="U448" s="212">
        <f t="shared" si="171"/>
        <v>105840</v>
      </c>
    </row>
    <row r="449" spans="1:21" ht="17.45" hidden="1" customHeight="1" x14ac:dyDescent="0.25">
      <c r="A449" s="206"/>
      <c r="B449" s="279" t="s">
        <v>527</v>
      </c>
      <c r="C449" s="259" t="s">
        <v>32</v>
      </c>
      <c r="D449" s="259">
        <v>1320</v>
      </c>
      <c r="E449" s="208">
        <v>182</v>
      </c>
      <c r="F449" s="208">
        <f t="shared" si="163"/>
        <v>240240</v>
      </c>
      <c r="G449" s="208">
        <v>185</v>
      </c>
      <c r="H449" s="208">
        <f t="shared" si="164"/>
        <v>244200</v>
      </c>
      <c r="I449" s="208">
        <f t="shared" si="165"/>
        <v>484440</v>
      </c>
      <c r="J449" s="265"/>
      <c r="K449" s="210">
        <v>182</v>
      </c>
      <c r="L449" s="210">
        <f t="shared" si="166"/>
        <v>0</v>
      </c>
      <c r="M449" s="210">
        <v>185</v>
      </c>
      <c r="N449" s="210">
        <f t="shared" si="167"/>
        <v>0</v>
      </c>
      <c r="O449" s="210">
        <f t="shared" si="168"/>
        <v>0</v>
      </c>
      <c r="P449" s="226">
        <f t="shared" si="153"/>
        <v>1320</v>
      </c>
      <c r="Q449" s="212">
        <v>182</v>
      </c>
      <c r="R449" s="212">
        <f t="shared" si="169"/>
        <v>240240</v>
      </c>
      <c r="S449" s="212">
        <v>185</v>
      </c>
      <c r="T449" s="212">
        <f t="shared" si="170"/>
        <v>244200</v>
      </c>
      <c r="U449" s="212">
        <f t="shared" si="171"/>
        <v>484440</v>
      </c>
    </row>
    <row r="450" spans="1:21" ht="17.45" hidden="1" customHeight="1" x14ac:dyDescent="0.25">
      <c r="A450" s="206"/>
      <c r="B450" s="279" t="s">
        <v>528</v>
      </c>
      <c r="C450" s="259" t="s">
        <v>31</v>
      </c>
      <c r="D450" s="259">
        <v>20</v>
      </c>
      <c r="E450" s="208">
        <v>262</v>
      </c>
      <c r="F450" s="208">
        <f t="shared" si="163"/>
        <v>5240</v>
      </c>
      <c r="G450" s="208">
        <v>200</v>
      </c>
      <c r="H450" s="208">
        <f t="shared" si="164"/>
        <v>4000</v>
      </c>
      <c r="I450" s="208">
        <f t="shared" si="165"/>
        <v>9240</v>
      </c>
      <c r="J450" s="265"/>
      <c r="K450" s="210">
        <v>262</v>
      </c>
      <c r="L450" s="210">
        <f t="shared" si="166"/>
        <v>0</v>
      </c>
      <c r="M450" s="210">
        <v>200</v>
      </c>
      <c r="N450" s="210">
        <f t="shared" si="167"/>
        <v>0</v>
      </c>
      <c r="O450" s="210">
        <f t="shared" si="168"/>
        <v>0</v>
      </c>
      <c r="P450" s="226">
        <f t="shared" si="153"/>
        <v>20</v>
      </c>
      <c r="Q450" s="212">
        <v>262</v>
      </c>
      <c r="R450" s="212">
        <f t="shared" si="169"/>
        <v>5240</v>
      </c>
      <c r="S450" s="212">
        <v>200</v>
      </c>
      <c r="T450" s="212">
        <f t="shared" si="170"/>
        <v>4000</v>
      </c>
      <c r="U450" s="212">
        <f t="shared" si="171"/>
        <v>9240</v>
      </c>
    </row>
    <row r="451" spans="1:21" ht="17.45" hidden="1" customHeight="1" x14ac:dyDescent="0.25">
      <c r="A451" s="206"/>
      <c r="B451" s="279" t="s">
        <v>528</v>
      </c>
      <c r="C451" s="259" t="s">
        <v>31</v>
      </c>
      <c r="D451" s="259">
        <v>250</v>
      </c>
      <c r="E451" s="208">
        <v>262</v>
      </c>
      <c r="F451" s="208">
        <f t="shared" si="163"/>
        <v>65500</v>
      </c>
      <c r="G451" s="208">
        <v>81</v>
      </c>
      <c r="H451" s="208">
        <f t="shared" si="164"/>
        <v>20250</v>
      </c>
      <c r="I451" s="208">
        <f t="shared" si="165"/>
        <v>85750</v>
      </c>
      <c r="J451" s="265"/>
      <c r="K451" s="210">
        <v>262</v>
      </c>
      <c r="L451" s="210">
        <f t="shared" si="166"/>
        <v>0</v>
      </c>
      <c r="M451" s="210">
        <v>81</v>
      </c>
      <c r="N451" s="210">
        <f t="shared" si="167"/>
        <v>0</v>
      </c>
      <c r="O451" s="210">
        <f t="shared" si="168"/>
        <v>0</v>
      </c>
      <c r="P451" s="226">
        <f t="shared" si="153"/>
        <v>250</v>
      </c>
      <c r="Q451" s="212">
        <v>262</v>
      </c>
      <c r="R451" s="212">
        <f t="shared" si="169"/>
        <v>65500</v>
      </c>
      <c r="S451" s="212">
        <v>81</v>
      </c>
      <c r="T451" s="212">
        <f t="shared" si="170"/>
        <v>20250</v>
      </c>
      <c r="U451" s="212">
        <f t="shared" si="171"/>
        <v>85750</v>
      </c>
    </row>
    <row r="452" spans="1:21" ht="17.45" hidden="1" customHeight="1" x14ac:dyDescent="0.25">
      <c r="A452" s="206"/>
      <c r="B452" s="279" t="s">
        <v>529</v>
      </c>
      <c r="C452" s="259" t="s">
        <v>31</v>
      </c>
      <c r="D452" s="259">
        <v>32</v>
      </c>
      <c r="E452" s="208">
        <v>131</v>
      </c>
      <c r="F452" s="208">
        <f t="shared" si="163"/>
        <v>4192</v>
      </c>
      <c r="G452" s="208">
        <v>3435</v>
      </c>
      <c r="H452" s="208">
        <f t="shared" si="164"/>
        <v>109920</v>
      </c>
      <c r="I452" s="208">
        <f t="shared" si="165"/>
        <v>114112</v>
      </c>
      <c r="J452" s="265"/>
      <c r="K452" s="210">
        <v>131</v>
      </c>
      <c r="L452" s="210">
        <f t="shared" si="166"/>
        <v>0</v>
      </c>
      <c r="M452" s="210">
        <v>3435</v>
      </c>
      <c r="N452" s="210">
        <f t="shared" si="167"/>
        <v>0</v>
      </c>
      <c r="O452" s="210">
        <f t="shared" si="168"/>
        <v>0</v>
      </c>
      <c r="P452" s="226">
        <f t="shared" si="153"/>
        <v>32</v>
      </c>
      <c r="Q452" s="212">
        <v>131</v>
      </c>
      <c r="R452" s="212">
        <f t="shared" si="169"/>
        <v>4192</v>
      </c>
      <c r="S452" s="212">
        <v>3435</v>
      </c>
      <c r="T452" s="212">
        <f t="shared" si="170"/>
        <v>109920</v>
      </c>
      <c r="U452" s="212">
        <f t="shared" si="171"/>
        <v>114112</v>
      </c>
    </row>
    <row r="453" spans="1:21" ht="17.45" hidden="1" customHeight="1" x14ac:dyDescent="0.25">
      <c r="A453" s="206"/>
      <c r="B453" s="279" t="s">
        <v>530</v>
      </c>
      <c r="C453" s="259" t="s">
        <v>32</v>
      </c>
      <c r="D453" s="259">
        <v>636</v>
      </c>
      <c r="E453" s="208">
        <v>838</v>
      </c>
      <c r="F453" s="208">
        <f t="shared" si="163"/>
        <v>532968</v>
      </c>
      <c r="G453" s="208">
        <v>1759</v>
      </c>
      <c r="H453" s="208">
        <f t="shared" si="164"/>
        <v>1118724</v>
      </c>
      <c r="I453" s="208">
        <f t="shared" si="165"/>
        <v>1651692</v>
      </c>
      <c r="J453" s="265"/>
      <c r="K453" s="210">
        <v>838</v>
      </c>
      <c r="L453" s="210">
        <f t="shared" si="166"/>
        <v>0</v>
      </c>
      <c r="M453" s="210">
        <v>1759</v>
      </c>
      <c r="N453" s="210">
        <f t="shared" si="167"/>
        <v>0</v>
      </c>
      <c r="O453" s="210">
        <f t="shared" si="168"/>
        <v>0</v>
      </c>
      <c r="P453" s="226">
        <f t="shared" si="153"/>
        <v>636</v>
      </c>
      <c r="Q453" s="212">
        <v>838</v>
      </c>
      <c r="R453" s="212">
        <f t="shared" si="169"/>
        <v>532968</v>
      </c>
      <c r="S453" s="212">
        <v>1759</v>
      </c>
      <c r="T453" s="212">
        <f t="shared" si="170"/>
        <v>1118724</v>
      </c>
      <c r="U453" s="212">
        <f t="shared" si="171"/>
        <v>1651692</v>
      </c>
    </row>
    <row r="454" spans="1:21" ht="17.45" hidden="1" customHeight="1" x14ac:dyDescent="0.25">
      <c r="A454" s="206"/>
      <c r="B454" s="279" t="s">
        <v>531</v>
      </c>
      <c r="C454" s="259" t="s">
        <v>31</v>
      </c>
      <c r="D454" s="259">
        <v>20</v>
      </c>
      <c r="E454" s="208">
        <v>1965</v>
      </c>
      <c r="F454" s="208">
        <f t="shared" si="163"/>
        <v>39300</v>
      </c>
      <c r="G454" s="208">
        <v>20595</v>
      </c>
      <c r="H454" s="208">
        <f t="shared" si="164"/>
        <v>411900</v>
      </c>
      <c r="I454" s="208">
        <f t="shared" si="165"/>
        <v>451200</v>
      </c>
      <c r="J454" s="265"/>
      <c r="K454" s="210">
        <v>1965</v>
      </c>
      <c r="L454" s="210">
        <f t="shared" si="166"/>
        <v>0</v>
      </c>
      <c r="M454" s="210">
        <v>20595</v>
      </c>
      <c r="N454" s="210">
        <f t="shared" si="167"/>
        <v>0</v>
      </c>
      <c r="O454" s="210">
        <f t="shared" si="168"/>
        <v>0</v>
      </c>
      <c r="P454" s="226">
        <f t="shared" si="153"/>
        <v>20</v>
      </c>
      <c r="Q454" s="212">
        <v>1965</v>
      </c>
      <c r="R454" s="212">
        <f t="shared" si="169"/>
        <v>39300</v>
      </c>
      <c r="S454" s="212">
        <v>20595</v>
      </c>
      <c r="T454" s="212">
        <f t="shared" si="170"/>
        <v>411900</v>
      </c>
      <c r="U454" s="212">
        <f t="shared" si="171"/>
        <v>451200</v>
      </c>
    </row>
    <row r="455" spans="1:21" ht="27" hidden="1" customHeight="1" x14ac:dyDescent="0.25">
      <c r="A455" s="206"/>
      <c r="B455" s="279" t="s">
        <v>463</v>
      </c>
      <c r="C455" s="259" t="s">
        <v>32</v>
      </c>
      <c r="D455" s="259">
        <v>860</v>
      </c>
      <c r="E455" s="208">
        <v>246</v>
      </c>
      <c r="F455" s="208">
        <f t="shared" si="163"/>
        <v>211560</v>
      </c>
      <c r="G455" s="208">
        <v>101</v>
      </c>
      <c r="H455" s="208">
        <f t="shared" si="164"/>
        <v>86860</v>
      </c>
      <c r="I455" s="208">
        <f t="shared" si="165"/>
        <v>298420</v>
      </c>
      <c r="J455" s="265"/>
      <c r="K455" s="210">
        <v>246</v>
      </c>
      <c r="L455" s="210">
        <f t="shared" si="166"/>
        <v>0</v>
      </c>
      <c r="M455" s="210">
        <v>101</v>
      </c>
      <c r="N455" s="210">
        <f t="shared" si="167"/>
        <v>0</v>
      </c>
      <c r="O455" s="210">
        <f t="shared" si="168"/>
        <v>0</v>
      </c>
      <c r="P455" s="226">
        <f t="shared" si="153"/>
        <v>860</v>
      </c>
      <c r="Q455" s="212">
        <v>246</v>
      </c>
      <c r="R455" s="212">
        <f t="shared" si="169"/>
        <v>211560</v>
      </c>
      <c r="S455" s="212">
        <v>101</v>
      </c>
      <c r="T455" s="212">
        <f t="shared" si="170"/>
        <v>86860</v>
      </c>
      <c r="U455" s="212">
        <f t="shared" si="171"/>
        <v>298420</v>
      </c>
    </row>
    <row r="456" spans="1:21" ht="17.45" hidden="1" customHeight="1" x14ac:dyDescent="0.25">
      <c r="A456" s="206"/>
      <c r="B456" s="279" t="s">
        <v>532</v>
      </c>
      <c r="C456" s="259" t="s">
        <v>31</v>
      </c>
      <c r="D456" s="259">
        <v>64</v>
      </c>
      <c r="E456" s="208">
        <v>131</v>
      </c>
      <c r="F456" s="208">
        <f t="shared" si="163"/>
        <v>8384</v>
      </c>
      <c r="G456" s="208">
        <v>408</v>
      </c>
      <c r="H456" s="208">
        <f t="shared" si="164"/>
        <v>26112</v>
      </c>
      <c r="I456" s="208">
        <f t="shared" si="165"/>
        <v>34496</v>
      </c>
      <c r="J456" s="265"/>
      <c r="K456" s="210">
        <v>131</v>
      </c>
      <c r="L456" s="210">
        <f t="shared" si="166"/>
        <v>0</v>
      </c>
      <c r="M456" s="210">
        <v>408</v>
      </c>
      <c r="N456" s="210">
        <f t="shared" si="167"/>
        <v>0</v>
      </c>
      <c r="O456" s="210">
        <f t="shared" si="168"/>
        <v>0</v>
      </c>
      <c r="P456" s="226">
        <f t="shared" si="153"/>
        <v>64</v>
      </c>
      <c r="Q456" s="212">
        <v>131</v>
      </c>
      <c r="R456" s="212">
        <f t="shared" si="169"/>
        <v>8384</v>
      </c>
      <c r="S456" s="212">
        <v>408</v>
      </c>
      <c r="T456" s="212">
        <f t="shared" si="170"/>
        <v>26112</v>
      </c>
      <c r="U456" s="212">
        <f t="shared" si="171"/>
        <v>34496</v>
      </c>
    </row>
    <row r="457" spans="1:21" ht="17.45" hidden="1" customHeight="1" x14ac:dyDescent="0.25">
      <c r="A457" s="206"/>
      <c r="B457" s="279" t="s">
        <v>465</v>
      </c>
      <c r="C457" s="259" t="s">
        <v>32</v>
      </c>
      <c r="D457" s="259">
        <v>400</v>
      </c>
      <c r="E457" s="208">
        <v>66</v>
      </c>
      <c r="F457" s="208">
        <f t="shared" si="163"/>
        <v>26400</v>
      </c>
      <c r="G457" s="208">
        <v>167</v>
      </c>
      <c r="H457" s="208">
        <f t="shared" si="164"/>
        <v>66800</v>
      </c>
      <c r="I457" s="208">
        <f t="shared" si="165"/>
        <v>93200</v>
      </c>
      <c r="J457" s="265"/>
      <c r="K457" s="210">
        <v>66</v>
      </c>
      <c r="L457" s="210">
        <f t="shared" si="166"/>
        <v>0</v>
      </c>
      <c r="M457" s="210">
        <v>167</v>
      </c>
      <c r="N457" s="210">
        <f t="shared" si="167"/>
        <v>0</v>
      </c>
      <c r="O457" s="210">
        <f t="shared" si="168"/>
        <v>0</v>
      </c>
      <c r="P457" s="226">
        <f t="shared" si="153"/>
        <v>400</v>
      </c>
      <c r="Q457" s="212">
        <v>66</v>
      </c>
      <c r="R457" s="212">
        <f t="shared" si="169"/>
        <v>26400</v>
      </c>
      <c r="S457" s="212">
        <v>167</v>
      </c>
      <c r="T457" s="212">
        <f t="shared" si="170"/>
        <v>66800</v>
      </c>
      <c r="U457" s="212">
        <f t="shared" si="171"/>
        <v>93200</v>
      </c>
    </row>
    <row r="458" spans="1:21" ht="17.45" hidden="1" customHeight="1" x14ac:dyDescent="0.25">
      <c r="A458" s="206"/>
      <c r="B458" s="279" t="s">
        <v>466</v>
      </c>
      <c r="C458" s="259" t="s">
        <v>31</v>
      </c>
      <c r="D458" s="259">
        <v>1240</v>
      </c>
      <c r="E458" s="208">
        <v>33</v>
      </c>
      <c r="F458" s="208">
        <f t="shared" si="163"/>
        <v>40920</v>
      </c>
      <c r="G458" s="208">
        <v>37</v>
      </c>
      <c r="H458" s="208">
        <f t="shared" si="164"/>
        <v>45880</v>
      </c>
      <c r="I458" s="208">
        <f t="shared" si="165"/>
        <v>86800</v>
      </c>
      <c r="J458" s="265"/>
      <c r="K458" s="210">
        <v>33</v>
      </c>
      <c r="L458" s="210">
        <f t="shared" si="166"/>
        <v>0</v>
      </c>
      <c r="M458" s="210">
        <v>37</v>
      </c>
      <c r="N458" s="210">
        <f t="shared" si="167"/>
        <v>0</v>
      </c>
      <c r="O458" s="210">
        <f t="shared" si="168"/>
        <v>0</v>
      </c>
      <c r="P458" s="226">
        <f t="shared" si="153"/>
        <v>1240</v>
      </c>
      <c r="Q458" s="212">
        <v>33</v>
      </c>
      <c r="R458" s="212">
        <f t="shared" si="169"/>
        <v>40920</v>
      </c>
      <c r="S458" s="212">
        <v>37</v>
      </c>
      <c r="T458" s="212">
        <f t="shared" si="170"/>
        <v>45880</v>
      </c>
      <c r="U458" s="212">
        <f t="shared" si="171"/>
        <v>86800</v>
      </c>
    </row>
    <row r="459" spans="1:21" ht="17.45" hidden="1" customHeight="1" x14ac:dyDescent="0.25">
      <c r="A459" s="206"/>
      <c r="B459" s="279" t="s">
        <v>464</v>
      </c>
      <c r="C459" s="259" t="s">
        <v>31</v>
      </c>
      <c r="D459" s="259">
        <v>120</v>
      </c>
      <c r="E459" s="208">
        <v>262</v>
      </c>
      <c r="F459" s="208">
        <f t="shared" si="163"/>
        <v>31440</v>
      </c>
      <c r="G459" s="208">
        <v>681</v>
      </c>
      <c r="H459" s="208">
        <f t="shared" si="164"/>
        <v>81720</v>
      </c>
      <c r="I459" s="208">
        <f t="shared" si="165"/>
        <v>113160</v>
      </c>
      <c r="J459" s="265"/>
      <c r="K459" s="210">
        <v>262</v>
      </c>
      <c r="L459" s="210">
        <f t="shared" si="166"/>
        <v>0</v>
      </c>
      <c r="M459" s="210">
        <v>681</v>
      </c>
      <c r="N459" s="210">
        <f t="shared" si="167"/>
        <v>0</v>
      </c>
      <c r="O459" s="210">
        <f t="shared" si="168"/>
        <v>0</v>
      </c>
      <c r="P459" s="226">
        <f t="shared" si="153"/>
        <v>120</v>
      </c>
      <c r="Q459" s="212">
        <v>262</v>
      </c>
      <c r="R459" s="212">
        <f t="shared" si="169"/>
        <v>31440</v>
      </c>
      <c r="S459" s="212">
        <v>681</v>
      </c>
      <c r="T459" s="212">
        <f t="shared" si="170"/>
        <v>81720</v>
      </c>
      <c r="U459" s="212">
        <f t="shared" si="171"/>
        <v>113160</v>
      </c>
    </row>
    <row r="460" spans="1:21" ht="26.25" hidden="1" customHeight="1" x14ac:dyDescent="0.25">
      <c r="A460" s="206"/>
      <c r="B460" s="279" t="s">
        <v>533</v>
      </c>
      <c r="C460" s="259" t="s">
        <v>32</v>
      </c>
      <c r="D460" s="259">
        <v>10</v>
      </c>
      <c r="E460" s="208">
        <v>66</v>
      </c>
      <c r="F460" s="208">
        <f t="shared" si="163"/>
        <v>660</v>
      </c>
      <c r="G460" s="208">
        <v>348</v>
      </c>
      <c r="H460" s="208">
        <f t="shared" si="164"/>
        <v>3480</v>
      </c>
      <c r="I460" s="208">
        <f t="shared" si="165"/>
        <v>4140</v>
      </c>
      <c r="J460" s="265"/>
      <c r="K460" s="210">
        <v>66</v>
      </c>
      <c r="L460" s="210">
        <f t="shared" si="166"/>
        <v>0</v>
      </c>
      <c r="M460" s="210">
        <v>348</v>
      </c>
      <c r="N460" s="210">
        <f t="shared" si="167"/>
        <v>0</v>
      </c>
      <c r="O460" s="210">
        <f t="shared" si="168"/>
        <v>0</v>
      </c>
      <c r="P460" s="226">
        <f t="shared" si="153"/>
        <v>10</v>
      </c>
      <c r="Q460" s="212">
        <v>66</v>
      </c>
      <c r="R460" s="212">
        <f t="shared" si="169"/>
        <v>660</v>
      </c>
      <c r="S460" s="212">
        <v>348</v>
      </c>
      <c r="T460" s="212">
        <f t="shared" si="170"/>
        <v>3480</v>
      </c>
      <c r="U460" s="212">
        <f t="shared" si="171"/>
        <v>4140</v>
      </c>
    </row>
    <row r="461" spans="1:21" ht="17.45" hidden="1" customHeight="1" x14ac:dyDescent="0.25">
      <c r="A461" s="206"/>
      <c r="B461" s="279" t="s">
        <v>469</v>
      </c>
      <c r="C461" s="259" t="s">
        <v>32</v>
      </c>
      <c r="D461" s="259">
        <v>1500</v>
      </c>
      <c r="E461" s="208">
        <v>459</v>
      </c>
      <c r="F461" s="208">
        <f t="shared" si="163"/>
        <v>688500</v>
      </c>
      <c r="G461" s="208">
        <v>369</v>
      </c>
      <c r="H461" s="208">
        <f t="shared" si="164"/>
        <v>553500</v>
      </c>
      <c r="I461" s="208">
        <f t="shared" si="165"/>
        <v>1242000</v>
      </c>
      <c r="J461" s="265"/>
      <c r="K461" s="210">
        <v>459</v>
      </c>
      <c r="L461" s="210">
        <f t="shared" si="166"/>
        <v>0</v>
      </c>
      <c r="M461" s="210">
        <v>369</v>
      </c>
      <c r="N461" s="210">
        <f t="shared" si="167"/>
        <v>0</v>
      </c>
      <c r="O461" s="210">
        <f t="shared" si="168"/>
        <v>0</v>
      </c>
      <c r="P461" s="226">
        <f t="shared" si="153"/>
        <v>1500</v>
      </c>
      <c r="Q461" s="212">
        <v>459</v>
      </c>
      <c r="R461" s="212">
        <f t="shared" si="169"/>
        <v>688500</v>
      </c>
      <c r="S461" s="212">
        <v>369</v>
      </c>
      <c r="T461" s="212">
        <f t="shared" si="170"/>
        <v>553500</v>
      </c>
      <c r="U461" s="212">
        <f t="shared" si="171"/>
        <v>1242000</v>
      </c>
    </row>
    <row r="462" spans="1:21" ht="17.45" hidden="1" customHeight="1" x14ac:dyDescent="0.25">
      <c r="A462" s="206"/>
      <c r="B462" s="279" t="s">
        <v>534</v>
      </c>
      <c r="C462" s="259" t="s">
        <v>32</v>
      </c>
      <c r="D462" s="259">
        <v>105</v>
      </c>
      <c r="E462" s="208">
        <v>459</v>
      </c>
      <c r="F462" s="208">
        <f t="shared" si="163"/>
        <v>48195</v>
      </c>
      <c r="G462" s="208">
        <v>255</v>
      </c>
      <c r="H462" s="208">
        <f t="shared" si="164"/>
        <v>26775</v>
      </c>
      <c r="I462" s="208">
        <f t="shared" si="165"/>
        <v>74970</v>
      </c>
      <c r="J462" s="265"/>
      <c r="K462" s="210">
        <v>459</v>
      </c>
      <c r="L462" s="210">
        <f t="shared" si="166"/>
        <v>0</v>
      </c>
      <c r="M462" s="210">
        <v>255</v>
      </c>
      <c r="N462" s="210">
        <f t="shared" si="167"/>
        <v>0</v>
      </c>
      <c r="O462" s="210">
        <f t="shared" si="168"/>
        <v>0</v>
      </c>
      <c r="P462" s="226">
        <f t="shared" si="153"/>
        <v>105</v>
      </c>
      <c r="Q462" s="212">
        <v>459</v>
      </c>
      <c r="R462" s="212">
        <f t="shared" si="169"/>
        <v>48195</v>
      </c>
      <c r="S462" s="212">
        <v>255</v>
      </c>
      <c r="T462" s="212">
        <f t="shared" si="170"/>
        <v>26775</v>
      </c>
      <c r="U462" s="212">
        <f t="shared" si="171"/>
        <v>74970</v>
      </c>
    </row>
    <row r="463" spans="1:21" ht="17.45" hidden="1" customHeight="1" x14ac:dyDescent="0.25">
      <c r="A463" s="206"/>
      <c r="B463" s="279" t="s">
        <v>535</v>
      </c>
      <c r="C463" s="259" t="s">
        <v>32</v>
      </c>
      <c r="D463" s="259">
        <v>40</v>
      </c>
      <c r="E463" s="208">
        <v>1284</v>
      </c>
      <c r="F463" s="208">
        <f t="shared" si="163"/>
        <v>51360</v>
      </c>
      <c r="G463" s="208">
        <v>2241</v>
      </c>
      <c r="H463" s="208">
        <f t="shared" si="164"/>
        <v>89640</v>
      </c>
      <c r="I463" s="208">
        <f t="shared" si="165"/>
        <v>141000</v>
      </c>
      <c r="J463" s="265"/>
      <c r="K463" s="210">
        <v>1284</v>
      </c>
      <c r="L463" s="210">
        <f t="shared" si="166"/>
        <v>0</v>
      </c>
      <c r="M463" s="210">
        <v>2241</v>
      </c>
      <c r="N463" s="210">
        <f t="shared" si="167"/>
        <v>0</v>
      </c>
      <c r="O463" s="210">
        <f t="shared" si="168"/>
        <v>0</v>
      </c>
      <c r="P463" s="226">
        <f t="shared" si="153"/>
        <v>40</v>
      </c>
      <c r="Q463" s="212">
        <v>1284</v>
      </c>
      <c r="R463" s="212">
        <f t="shared" si="169"/>
        <v>51360</v>
      </c>
      <c r="S463" s="212">
        <v>2241</v>
      </c>
      <c r="T463" s="212">
        <f t="shared" si="170"/>
        <v>89640</v>
      </c>
      <c r="U463" s="212">
        <f t="shared" si="171"/>
        <v>141000</v>
      </c>
    </row>
    <row r="464" spans="1:21" ht="17.45" hidden="1" customHeight="1" x14ac:dyDescent="0.25">
      <c r="A464" s="206"/>
      <c r="B464" s="279" t="s">
        <v>536</v>
      </c>
      <c r="C464" s="259" t="s">
        <v>32</v>
      </c>
      <c r="D464" s="259">
        <v>780</v>
      </c>
      <c r="E464" s="208">
        <v>1048</v>
      </c>
      <c r="F464" s="208">
        <f t="shared" si="163"/>
        <v>817440</v>
      </c>
      <c r="G464" s="208">
        <v>1084</v>
      </c>
      <c r="H464" s="208">
        <f t="shared" si="164"/>
        <v>845520</v>
      </c>
      <c r="I464" s="208">
        <f t="shared" si="165"/>
        <v>1662960</v>
      </c>
      <c r="J464" s="265"/>
      <c r="K464" s="210">
        <v>1048</v>
      </c>
      <c r="L464" s="210">
        <f t="shared" si="166"/>
        <v>0</v>
      </c>
      <c r="M464" s="210">
        <v>1084</v>
      </c>
      <c r="N464" s="210">
        <f t="shared" si="167"/>
        <v>0</v>
      </c>
      <c r="O464" s="210">
        <f t="shared" si="168"/>
        <v>0</v>
      </c>
      <c r="P464" s="226">
        <f t="shared" si="153"/>
        <v>780</v>
      </c>
      <c r="Q464" s="212">
        <v>1048</v>
      </c>
      <c r="R464" s="212">
        <f t="shared" si="169"/>
        <v>817440</v>
      </c>
      <c r="S464" s="212">
        <v>1084</v>
      </c>
      <c r="T464" s="212">
        <f t="shared" si="170"/>
        <v>845520</v>
      </c>
      <c r="U464" s="212">
        <f t="shared" si="171"/>
        <v>1662960</v>
      </c>
    </row>
    <row r="465" spans="1:21" ht="17.45" hidden="1" customHeight="1" x14ac:dyDescent="0.25">
      <c r="A465" s="206"/>
      <c r="B465" s="279" t="s">
        <v>537</v>
      </c>
      <c r="C465" s="259" t="s">
        <v>171</v>
      </c>
      <c r="D465" s="259">
        <v>2.7</v>
      </c>
      <c r="E465" s="208">
        <v>1250</v>
      </c>
      <c r="F465" s="208">
        <f t="shared" si="163"/>
        <v>3375</v>
      </c>
      <c r="G465" s="208"/>
      <c r="H465" s="208"/>
      <c r="I465" s="208">
        <f t="shared" si="165"/>
        <v>3375</v>
      </c>
      <c r="J465" s="265"/>
      <c r="K465" s="210">
        <v>1250</v>
      </c>
      <c r="L465" s="210">
        <f t="shared" si="166"/>
        <v>0</v>
      </c>
      <c r="M465" s="210"/>
      <c r="N465" s="210"/>
      <c r="O465" s="210">
        <f t="shared" si="168"/>
        <v>0</v>
      </c>
      <c r="P465" s="226">
        <f t="shared" si="153"/>
        <v>2.7</v>
      </c>
      <c r="Q465" s="212">
        <v>1250</v>
      </c>
      <c r="R465" s="212">
        <f t="shared" si="169"/>
        <v>3375</v>
      </c>
      <c r="S465" s="212"/>
      <c r="T465" s="212"/>
      <c r="U465" s="212">
        <f t="shared" si="171"/>
        <v>3375</v>
      </c>
    </row>
    <row r="466" spans="1:21" ht="17.45" hidden="1" customHeight="1" x14ac:dyDescent="0.25">
      <c r="A466" s="206"/>
      <c r="B466" s="279" t="s">
        <v>538</v>
      </c>
      <c r="C466" s="207" t="s">
        <v>171</v>
      </c>
      <c r="D466" s="207">
        <v>1.2</v>
      </c>
      <c r="E466" s="208">
        <v>1522</v>
      </c>
      <c r="F466" s="208">
        <f t="shared" si="163"/>
        <v>1826.3999999999999</v>
      </c>
      <c r="G466" s="208">
        <v>1092</v>
      </c>
      <c r="H466" s="208">
        <f>G466*D466</f>
        <v>1310.3999999999999</v>
      </c>
      <c r="I466" s="208">
        <f t="shared" si="165"/>
        <v>3136.7999999999997</v>
      </c>
      <c r="J466" s="209"/>
      <c r="K466" s="210">
        <v>1522</v>
      </c>
      <c r="L466" s="210">
        <f t="shared" si="166"/>
        <v>0</v>
      </c>
      <c r="M466" s="210">
        <v>1092</v>
      </c>
      <c r="N466" s="210">
        <f>M466*J466</f>
        <v>0</v>
      </c>
      <c r="O466" s="210">
        <f t="shared" si="168"/>
        <v>0</v>
      </c>
      <c r="P466" s="226">
        <f t="shared" si="153"/>
        <v>1.2</v>
      </c>
      <c r="Q466" s="212">
        <v>1522</v>
      </c>
      <c r="R466" s="212">
        <f t="shared" si="169"/>
        <v>1826.3999999999999</v>
      </c>
      <c r="S466" s="212">
        <v>1092</v>
      </c>
      <c r="T466" s="212">
        <f>S466*P466</f>
        <v>1310.3999999999999</v>
      </c>
      <c r="U466" s="212">
        <f t="shared" si="171"/>
        <v>3136.7999999999997</v>
      </c>
    </row>
    <row r="467" spans="1:21" ht="17.45" hidden="1" customHeight="1" x14ac:dyDescent="0.25">
      <c r="A467" s="206"/>
      <c r="B467" s="279" t="s">
        <v>539</v>
      </c>
      <c r="C467" s="259" t="s">
        <v>171</v>
      </c>
      <c r="D467" s="259">
        <v>1.5</v>
      </c>
      <c r="E467" s="208">
        <v>1250</v>
      </c>
      <c r="F467" s="208">
        <f t="shared" si="163"/>
        <v>1875</v>
      </c>
      <c r="G467" s="208"/>
      <c r="H467" s="208"/>
      <c r="I467" s="208">
        <f t="shared" si="165"/>
        <v>1875</v>
      </c>
      <c r="J467" s="265"/>
      <c r="K467" s="210">
        <v>1250</v>
      </c>
      <c r="L467" s="210">
        <f t="shared" si="166"/>
        <v>0</v>
      </c>
      <c r="M467" s="210"/>
      <c r="N467" s="210"/>
      <c r="O467" s="210">
        <f t="shared" si="168"/>
        <v>0</v>
      </c>
      <c r="P467" s="226">
        <f t="shared" si="153"/>
        <v>1.5</v>
      </c>
      <c r="Q467" s="212">
        <v>1250</v>
      </c>
      <c r="R467" s="212">
        <f t="shared" si="169"/>
        <v>1875</v>
      </c>
      <c r="S467" s="212"/>
      <c r="T467" s="212"/>
      <c r="U467" s="212">
        <f t="shared" si="171"/>
        <v>1875</v>
      </c>
    </row>
    <row r="468" spans="1:21" ht="17.45" hidden="1" customHeight="1" x14ac:dyDescent="0.25">
      <c r="A468" s="206"/>
      <c r="B468" s="279" t="s">
        <v>540</v>
      </c>
      <c r="C468" s="259" t="s">
        <v>171</v>
      </c>
      <c r="D468" s="259">
        <v>1.2</v>
      </c>
      <c r="E468" s="208">
        <v>3144</v>
      </c>
      <c r="F468" s="208">
        <f t="shared" si="163"/>
        <v>3772.7999999999997</v>
      </c>
      <c r="G468" s="208"/>
      <c r="H468" s="208"/>
      <c r="I468" s="208">
        <f t="shared" si="165"/>
        <v>3772.7999999999997</v>
      </c>
      <c r="J468" s="265"/>
      <c r="K468" s="210">
        <v>3144</v>
      </c>
      <c r="L468" s="210">
        <f t="shared" si="166"/>
        <v>0</v>
      </c>
      <c r="M468" s="210"/>
      <c r="N468" s="210"/>
      <c r="O468" s="210">
        <f t="shared" si="168"/>
        <v>0</v>
      </c>
      <c r="P468" s="226">
        <f t="shared" si="153"/>
        <v>1.2</v>
      </c>
      <c r="Q468" s="212">
        <v>3144</v>
      </c>
      <c r="R468" s="212">
        <f t="shared" si="169"/>
        <v>3772.7999999999997</v>
      </c>
      <c r="S468" s="212"/>
      <c r="T468" s="212"/>
      <c r="U468" s="212">
        <f t="shared" si="171"/>
        <v>3772.7999999999997</v>
      </c>
    </row>
    <row r="469" spans="1:21" ht="17.45" hidden="1" customHeight="1" x14ac:dyDescent="0.25">
      <c r="A469" s="206"/>
      <c r="B469" s="279" t="s">
        <v>268</v>
      </c>
      <c r="C469" s="259" t="s">
        <v>224</v>
      </c>
      <c r="D469" s="259">
        <v>1</v>
      </c>
      <c r="E469" s="208"/>
      <c r="F469" s="208"/>
      <c r="G469" s="208">
        <v>28704</v>
      </c>
      <c r="H469" s="208">
        <f>G469*D469</f>
        <v>28704</v>
      </c>
      <c r="I469" s="208">
        <f t="shared" si="165"/>
        <v>28704</v>
      </c>
      <c r="J469" s="265"/>
      <c r="K469" s="210"/>
      <c r="L469" s="210"/>
      <c r="M469" s="210">
        <v>28704</v>
      </c>
      <c r="N469" s="210">
        <f>M469*J469</f>
        <v>0</v>
      </c>
      <c r="O469" s="210">
        <f t="shared" si="168"/>
        <v>0</v>
      </c>
      <c r="P469" s="226">
        <f t="shared" si="153"/>
        <v>1</v>
      </c>
      <c r="Q469" s="212"/>
      <c r="R469" s="212"/>
      <c r="S469" s="212">
        <v>28704</v>
      </c>
      <c r="T469" s="212">
        <f>S469*P469</f>
        <v>28704</v>
      </c>
      <c r="U469" s="212">
        <f t="shared" si="171"/>
        <v>28704</v>
      </c>
    </row>
    <row r="470" spans="1:21" ht="17.45" hidden="1" customHeight="1" x14ac:dyDescent="0.25">
      <c r="A470" s="206"/>
      <c r="B470" s="279" t="s">
        <v>358</v>
      </c>
      <c r="C470" s="259" t="s">
        <v>224</v>
      </c>
      <c r="D470" s="259">
        <v>1</v>
      </c>
      <c r="E470" s="208">
        <v>76800</v>
      </c>
      <c r="F470" s="208">
        <f>E470*D470</f>
        <v>76800</v>
      </c>
      <c r="G470" s="208"/>
      <c r="H470" s="208"/>
      <c r="I470" s="208">
        <f t="shared" si="165"/>
        <v>76800</v>
      </c>
      <c r="J470" s="265"/>
      <c r="K470" s="210">
        <v>76800</v>
      </c>
      <c r="L470" s="210">
        <f>K470*J470</f>
        <v>0</v>
      </c>
      <c r="M470" s="210"/>
      <c r="N470" s="210"/>
      <c r="O470" s="210">
        <f t="shared" si="168"/>
        <v>0</v>
      </c>
      <c r="P470" s="226">
        <f t="shared" si="153"/>
        <v>1</v>
      </c>
      <c r="Q470" s="212">
        <v>76800</v>
      </c>
      <c r="R470" s="212">
        <f>Q470*P470</f>
        <v>76800</v>
      </c>
      <c r="S470" s="212"/>
      <c r="T470" s="212"/>
      <c r="U470" s="212">
        <f t="shared" si="171"/>
        <v>76800</v>
      </c>
    </row>
    <row r="471" spans="1:21" ht="17.45" hidden="1" customHeight="1" x14ac:dyDescent="0.25">
      <c r="A471" s="206" t="s">
        <v>541</v>
      </c>
      <c r="B471" s="279" t="s">
        <v>542</v>
      </c>
      <c r="C471" s="207"/>
      <c r="D471" s="207"/>
      <c r="E471" s="208"/>
      <c r="F471" s="208">
        <f>SUM(F472:F489)</f>
        <v>557177</v>
      </c>
      <c r="G471" s="208"/>
      <c r="H471" s="208">
        <f>SUM(H472:H489)</f>
        <v>1249679</v>
      </c>
      <c r="I471" s="208">
        <f>SUM(I472:I489)</f>
        <v>1806856</v>
      </c>
      <c r="J471" s="209"/>
      <c r="K471" s="210"/>
      <c r="L471" s="210">
        <f>SUM(L472:L489)</f>
        <v>0</v>
      </c>
      <c r="M471" s="210"/>
      <c r="N471" s="210">
        <f>SUM(N472:N489)</f>
        <v>0</v>
      </c>
      <c r="O471" s="210">
        <f>SUM(O472:O489)</f>
        <v>0</v>
      </c>
      <c r="P471" s="226">
        <f t="shared" si="153"/>
        <v>0</v>
      </c>
      <c r="Q471" s="212"/>
      <c r="R471" s="212">
        <f>SUM(R472:R489)</f>
        <v>557177</v>
      </c>
      <c r="S471" s="212"/>
      <c r="T471" s="212">
        <f>SUM(T472:T489)</f>
        <v>1249679</v>
      </c>
      <c r="U471" s="212">
        <f>SUM(U472:U489)</f>
        <v>1806856</v>
      </c>
    </row>
    <row r="472" spans="1:21" ht="17.45" hidden="1" customHeight="1" x14ac:dyDescent="0.25">
      <c r="A472" s="206"/>
      <c r="B472" s="279" t="s">
        <v>393</v>
      </c>
      <c r="C472" s="259" t="s">
        <v>31</v>
      </c>
      <c r="D472" s="259">
        <v>1</v>
      </c>
      <c r="E472" s="208">
        <v>5502</v>
      </c>
      <c r="F472" s="208">
        <f t="shared" ref="F472:F487" si="172">E472*D472</f>
        <v>5502</v>
      </c>
      <c r="G472" s="208">
        <v>87964</v>
      </c>
      <c r="H472" s="208">
        <f t="shared" ref="H472:H488" si="173">G472*D472</f>
        <v>87964</v>
      </c>
      <c r="I472" s="208">
        <f t="shared" ref="I472:I489" si="174">H472+F472</f>
        <v>93466</v>
      </c>
      <c r="J472" s="265"/>
      <c r="K472" s="210">
        <v>5502</v>
      </c>
      <c r="L472" s="210">
        <f t="shared" ref="L472:L487" si="175">K472*J472</f>
        <v>0</v>
      </c>
      <c r="M472" s="210">
        <v>87964</v>
      </c>
      <c r="N472" s="210">
        <f t="shared" ref="N472:N488" si="176">M472*J472</f>
        <v>0</v>
      </c>
      <c r="O472" s="210">
        <f t="shared" ref="O472:O489" si="177">N472+L472</f>
        <v>0</v>
      </c>
      <c r="P472" s="226">
        <f t="shared" si="153"/>
        <v>1</v>
      </c>
      <c r="Q472" s="212">
        <v>5502</v>
      </c>
      <c r="R472" s="212">
        <f t="shared" ref="R472:R487" si="178">Q472*P472</f>
        <v>5502</v>
      </c>
      <c r="S472" s="212">
        <v>87964</v>
      </c>
      <c r="T472" s="212">
        <f t="shared" ref="T472:T488" si="179">S472*P472</f>
        <v>87964</v>
      </c>
      <c r="U472" s="212">
        <f t="shared" ref="U472:U489" si="180">T472+R472</f>
        <v>93466</v>
      </c>
    </row>
    <row r="473" spans="1:21" ht="17.45" hidden="1" customHeight="1" x14ac:dyDescent="0.25">
      <c r="A473" s="206"/>
      <c r="B473" s="279" t="s">
        <v>393</v>
      </c>
      <c r="C473" s="259" t="s">
        <v>32</v>
      </c>
      <c r="D473" s="259">
        <v>70</v>
      </c>
      <c r="E473" s="208">
        <v>314</v>
      </c>
      <c r="F473" s="208">
        <f t="shared" si="172"/>
        <v>21980</v>
      </c>
      <c r="G473" s="208">
        <v>2857</v>
      </c>
      <c r="H473" s="208">
        <f t="shared" si="173"/>
        <v>199990</v>
      </c>
      <c r="I473" s="208">
        <f t="shared" si="174"/>
        <v>221970</v>
      </c>
      <c r="J473" s="265"/>
      <c r="K473" s="210">
        <v>314</v>
      </c>
      <c r="L473" s="210">
        <f t="shared" si="175"/>
        <v>0</v>
      </c>
      <c r="M473" s="210">
        <v>2857</v>
      </c>
      <c r="N473" s="210">
        <f t="shared" si="176"/>
        <v>0</v>
      </c>
      <c r="O473" s="210">
        <f t="shared" si="177"/>
        <v>0</v>
      </c>
      <c r="P473" s="226">
        <f t="shared" si="153"/>
        <v>70</v>
      </c>
      <c r="Q473" s="212">
        <v>314</v>
      </c>
      <c r="R473" s="212">
        <f t="shared" si="178"/>
        <v>21980</v>
      </c>
      <c r="S473" s="212">
        <v>2857</v>
      </c>
      <c r="T473" s="212">
        <f t="shared" si="179"/>
        <v>199990</v>
      </c>
      <c r="U473" s="212">
        <f t="shared" si="180"/>
        <v>221970</v>
      </c>
    </row>
    <row r="474" spans="1:21" ht="17.45" hidden="1" customHeight="1" x14ac:dyDescent="0.25">
      <c r="A474" s="206"/>
      <c r="B474" s="279" t="s">
        <v>460</v>
      </c>
      <c r="C474" s="259" t="s">
        <v>32</v>
      </c>
      <c r="D474" s="259">
        <v>15</v>
      </c>
      <c r="E474" s="208">
        <v>162</v>
      </c>
      <c r="F474" s="208">
        <f t="shared" si="172"/>
        <v>2430</v>
      </c>
      <c r="G474" s="208">
        <v>497</v>
      </c>
      <c r="H474" s="208">
        <f t="shared" si="173"/>
        <v>7455</v>
      </c>
      <c r="I474" s="208">
        <f t="shared" si="174"/>
        <v>9885</v>
      </c>
      <c r="J474" s="265"/>
      <c r="K474" s="210">
        <v>162</v>
      </c>
      <c r="L474" s="210">
        <f t="shared" si="175"/>
        <v>0</v>
      </c>
      <c r="M474" s="210">
        <v>497</v>
      </c>
      <c r="N474" s="210">
        <f t="shared" si="176"/>
        <v>0</v>
      </c>
      <c r="O474" s="210">
        <f t="shared" si="177"/>
        <v>0</v>
      </c>
      <c r="P474" s="226">
        <f t="shared" si="153"/>
        <v>15</v>
      </c>
      <c r="Q474" s="212">
        <v>162</v>
      </c>
      <c r="R474" s="212">
        <f t="shared" si="178"/>
        <v>2430</v>
      </c>
      <c r="S474" s="212">
        <v>497</v>
      </c>
      <c r="T474" s="212">
        <f t="shared" si="179"/>
        <v>7455</v>
      </c>
      <c r="U474" s="212">
        <f t="shared" si="180"/>
        <v>9885</v>
      </c>
    </row>
    <row r="475" spans="1:21" ht="17.45" hidden="1" customHeight="1" x14ac:dyDescent="0.25">
      <c r="A475" s="206"/>
      <c r="B475" s="279" t="s">
        <v>460</v>
      </c>
      <c r="C475" s="259" t="s">
        <v>32</v>
      </c>
      <c r="D475" s="259">
        <v>350</v>
      </c>
      <c r="E475" s="208">
        <v>162</v>
      </c>
      <c r="F475" s="208">
        <f t="shared" si="172"/>
        <v>56700</v>
      </c>
      <c r="G475" s="208">
        <v>434</v>
      </c>
      <c r="H475" s="208">
        <f t="shared" si="173"/>
        <v>151900</v>
      </c>
      <c r="I475" s="208">
        <f t="shared" si="174"/>
        <v>208600</v>
      </c>
      <c r="J475" s="265"/>
      <c r="K475" s="210">
        <v>162</v>
      </c>
      <c r="L475" s="210">
        <f t="shared" si="175"/>
        <v>0</v>
      </c>
      <c r="M475" s="210">
        <v>434</v>
      </c>
      <c r="N475" s="210">
        <f t="shared" si="176"/>
        <v>0</v>
      </c>
      <c r="O475" s="210">
        <f t="shared" si="177"/>
        <v>0</v>
      </c>
      <c r="P475" s="226">
        <f t="shared" si="153"/>
        <v>350</v>
      </c>
      <c r="Q475" s="212">
        <v>162</v>
      </c>
      <c r="R475" s="212">
        <f t="shared" si="178"/>
        <v>56700</v>
      </c>
      <c r="S475" s="212">
        <v>434</v>
      </c>
      <c r="T475" s="212">
        <f t="shared" si="179"/>
        <v>151900</v>
      </c>
      <c r="U475" s="212">
        <f t="shared" si="180"/>
        <v>208600</v>
      </c>
    </row>
    <row r="476" spans="1:21" ht="17.45" hidden="1" customHeight="1" x14ac:dyDescent="0.25">
      <c r="A476" s="206"/>
      <c r="B476" s="279" t="s">
        <v>460</v>
      </c>
      <c r="C476" s="259" t="s">
        <v>32</v>
      </c>
      <c r="D476" s="259">
        <v>210</v>
      </c>
      <c r="E476" s="208">
        <v>162</v>
      </c>
      <c r="F476" s="208">
        <f t="shared" si="172"/>
        <v>34020</v>
      </c>
      <c r="G476" s="208">
        <v>185</v>
      </c>
      <c r="H476" s="208">
        <f t="shared" si="173"/>
        <v>38850</v>
      </c>
      <c r="I476" s="208">
        <f t="shared" si="174"/>
        <v>72870</v>
      </c>
      <c r="J476" s="265"/>
      <c r="K476" s="210">
        <v>162</v>
      </c>
      <c r="L476" s="210">
        <f t="shared" si="175"/>
        <v>0</v>
      </c>
      <c r="M476" s="210">
        <v>185</v>
      </c>
      <c r="N476" s="210">
        <f t="shared" si="176"/>
        <v>0</v>
      </c>
      <c r="O476" s="210">
        <f t="shared" si="177"/>
        <v>0</v>
      </c>
      <c r="P476" s="226">
        <f t="shared" si="153"/>
        <v>210</v>
      </c>
      <c r="Q476" s="212">
        <v>162</v>
      </c>
      <c r="R476" s="212">
        <f t="shared" si="178"/>
        <v>34020</v>
      </c>
      <c r="S476" s="212">
        <v>185</v>
      </c>
      <c r="T476" s="212">
        <f t="shared" si="179"/>
        <v>38850</v>
      </c>
      <c r="U476" s="212">
        <f t="shared" si="180"/>
        <v>72870</v>
      </c>
    </row>
    <row r="477" spans="1:21" ht="17.45" hidden="1" customHeight="1" x14ac:dyDescent="0.25">
      <c r="A477" s="206"/>
      <c r="B477" s="279" t="s">
        <v>460</v>
      </c>
      <c r="C477" s="259" t="s">
        <v>32</v>
      </c>
      <c r="D477" s="259">
        <v>270</v>
      </c>
      <c r="E477" s="208">
        <v>162</v>
      </c>
      <c r="F477" s="208">
        <f t="shared" si="172"/>
        <v>43740</v>
      </c>
      <c r="G477" s="208">
        <v>167</v>
      </c>
      <c r="H477" s="208">
        <f t="shared" si="173"/>
        <v>45090</v>
      </c>
      <c r="I477" s="208">
        <f t="shared" si="174"/>
        <v>88830</v>
      </c>
      <c r="J477" s="265"/>
      <c r="K477" s="210">
        <v>162</v>
      </c>
      <c r="L477" s="210">
        <f t="shared" si="175"/>
        <v>0</v>
      </c>
      <c r="M477" s="210">
        <v>167</v>
      </c>
      <c r="N477" s="210">
        <f t="shared" si="176"/>
        <v>0</v>
      </c>
      <c r="O477" s="210">
        <f t="shared" si="177"/>
        <v>0</v>
      </c>
      <c r="P477" s="226">
        <f t="shared" si="153"/>
        <v>270</v>
      </c>
      <c r="Q477" s="212">
        <v>162</v>
      </c>
      <c r="R477" s="212">
        <f t="shared" si="178"/>
        <v>43740</v>
      </c>
      <c r="S477" s="212">
        <v>167</v>
      </c>
      <c r="T477" s="212">
        <f t="shared" si="179"/>
        <v>45090</v>
      </c>
      <c r="U477" s="212">
        <f t="shared" si="180"/>
        <v>88830</v>
      </c>
    </row>
    <row r="478" spans="1:21" ht="17.45" hidden="1" customHeight="1" x14ac:dyDescent="0.25">
      <c r="A478" s="206"/>
      <c r="B478" s="279" t="s">
        <v>400</v>
      </c>
      <c r="C478" s="259" t="s">
        <v>378</v>
      </c>
      <c r="D478" s="259">
        <v>300</v>
      </c>
      <c r="E478" s="208">
        <v>838</v>
      </c>
      <c r="F478" s="208">
        <f t="shared" si="172"/>
        <v>251400</v>
      </c>
      <c r="G478" s="208">
        <v>1759</v>
      </c>
      <c r="H478" s="208">
        <f t="shared" si="173"/>
        <v>527700</v>
      </c>
      <c r="I478" s="208">
        <f t="shared" si="174"/>
        <v>779100</v>
      </c>
      <c r="J478" s="265"/>
      <c r="K478" s="210">
        <v>838</v>
      </c>
      <c r="L478" s="210">
        <f t="shared" si="175"/>
        <v>0</v>
      </c>
      <c r="M478" s="210">
        <v>1759</v>
      </c>
      <c r="N478" s="210">
        <f t="shared" si="176"/>
        <v>0</v>
      </c>
      <c r="O478" s="210">
        <f t="shared" si="177"/>
        <v>0</v>
      </c>
      <c r="P478" s="226">
        <f t="shared" si="153"/>
        <v>300</v>
      </c>
      <c r="Q478" s="212">
        <v>838</v>
      </c>
      <c r="R478" s="212">
        <f t="shared" si="178"/>
        <v>251400</v>
      </c>
      <c r="S478" s="212">
        <v>1759</v>
      </c>
      <c r="T478" s="212">
        <f t="shared" si="179"/>
        <v>527700</v>
      </c>
      <c r="U478" s="212">
        <f t="shared" si="180"/>
        <v>779100</v>
      </c>
    </row>
    <row r="479" spans="1:21" ht="15.75" hidden="1" x14ac:dyDescent="0.25">
      <c r="A479" s="206"/>
      <c r="B479" s="279" t="s">
        <v>463</v>
      </c>
      <c r="C479" s="259" t="s">
        <v>31</v>
      </c>
      <c r="D479" s="259">
        <v>110</v>
      </c>
      <c r="E479" s="208">
        <v>262</v>
      </c>
      <c r="F479" s="208">
        <f t="shared" si="172"/>
        <v>28820</v>
      </c>
      <c r="G479" s="208">
        <v>681</v>
      </c>
      <c r="H479" s="208">
        <f t="shared" si="173"/>
        <v>74910</v>
      </c>
      <c r="I479" s="208">
        <f t="shared" si="174"/>
        <v>103730</v>
      </c>
      <c r="J479" s="265"/>
      <c r="K479" s="210">
        <v>262</v>
      </c>
      <c r="L479" s="210">
        <f t="shared" si="175"/>
        <v>0</v>
      </c>
      <c r="M479" s="210">
        <v>681</v>
      </c>
      <c r="N479" s="210">
        <f t="shared" si="176"/>
        <v>0</v>
      </c>
      <c r="O479" s="210">
        <f t="shared" si="177"/>
        <v>0</v>
      </c>
      <c r="P479" s="226">
        <f t="shared" ref="P479:P542" si="181">D479-J479</f>
        <v>110</v>
      </c>
      <c r="Q479" s="212">
        <v>262</v>
      </c>
      <c r="R479" s="212">
        <f t="shared" si="178"/>
        <v>28820</v>
      </c>
      <c r="S479" s="212">
        <v>681</v>
      </c>
      <c r="T479" s="212">
        <f t="shared" si="179"/>
        <v>74910</v>
      </c>
      <c r="U479" s="212">
        <f t="shared" si="180"/>
        <v>103730</v>
      </c>
    </row>
    <row r="480" spans="1:21" ht="17.45" hidden="1" customHeight="1" x14ac:dyDescent="0.25">
      <c r="A480" s="206"/>
      <c r="B480" s="279" t="s">
        <v>543</v>
      </c>
      <c r="C480" s="259" t="s">
        <v>378</v>
      </c>
      <c r="D480" s="259">
        <v>30</v>
      </c>
      <c r="E480" s="208">
        <v>52</v>
      </c>
      <c r="F480" s="208">
        <f t="shared" si="172"/>
        <v>1560</v>
      </c>
      <c r="G480" s="208">
        <v>130</v>
      </c>
      <c r="H480" s="208">
        <f t="shared" si="173"/>
        <v>3900</v>
      </c>
      <c r="I480" s="208">
        <f t="shared" si="174"/>
        <v>5460</v>
      </c>
      <c r="J480" s="265"/>
      <c r="K480" s="210">
        <v>52</v>
      </c>
      <c r="L480" s="210">
        <f t="shared" si="175"/>
        <v>0</v>
      </c>
      <c r="M480" s="210">
        <v>130</v>
      </c>
      <c r="N480" s="210">
        <f t="shared" si="176"/>
        <v>0</v>
      </c>
      <c r="O480" s="210">
        <f t="shared" si="177"/>
        <v>0</v>
      </c>
      <c r="P480" s="226">
        <f t="shared" si="181"/>
        <v>30</v>
      </c>
      <c r="Q480" s="212">
        <v>52</v>
      </c>
      <c r="R480" s="212">
        <f t="shared" si="178"/>
        <v>1560</v>
      </c>
      <c r="S480" s="212">
        <v>130</v>
      </c>
      <c r="T480" s="212">
        <f t="shared" si="179"/>
        <v>3900</v>
      </c>
      <c r="U480" s="212">
        <f t="shared" si="180"/>
        <v>5460</v>
      </c>
    </row>
    <row r="481" spans="1:21" ht="17.45" hidden="1" customHeight="1" x14ac:dyDescent="0.25">
      <c r="A481" s="206"/>
      <c r="B481" s="279" t="s">
        <v>464</v>
      </c>
      <c r="C481" s="207" t="s">
        <v>378</v>
      </c>
      <c r="D481" s="207">
        <v>320</v>
      </c>
      <c r="E481" s="208">
        <v>46</v>
      </c>
      <c r="F481" s="208">
        <f t="shared" si="172"/>
        <v>14720</v>
      </c>
      <c r="G481" s="208">
        <v>59</v>
      </c>
      <c r="H481" s="208">
        <f t="shared" si="173"/>
        <v>18880</v>
      </c>
      <c r="I481" s="208">
        <f t="shared" si="174"/>
        <v>33600</v>
      </c>
      <c r="J481" s="209"/>
      <c r="K481" s="210">
        <v>46</v>
      </c>
      <c r="L481" s="210">
        <f t="shared" si="175"/>
        <v>0</v>
      </c>
      <c r="M481" s="210">
        <v>59</v>
      </c>
      <c r="N481" s="210">
        <f t="shared" si="176"/>
        <v>0</v>
      </c>
      <c r="O481" s="210">
        <f t="shared" si="177"/>
        <v>0</v>
      </c>
      <c r="P481" s="226">
        <f t="shared" si="181"/>
        <v>320</v>
      </c>
      <c r="Q481" s="212">
        <v>46</v>
      </c>
      <c r="R481" s="212">
        <f t="shared" si="178"/>
        <v>14720</v>
      </c>
      <c r="S481" s="212">
        <v>59</v>
      </c>
      <c r="T481" s="212">
        <f t="shared" si="179"/>
        <v>18880</v>
      </c>
      <c r="U481" s="212">
        <f t="shared" si="180"/>
        <v>33600</v>
      </c>
    </row>
    <row r="482" spans="1:21" ht="17.45" hidden="1" customHeight="1" x14ac:dyDescent="0.25">
      <c r="A482" s="206"/>
      <c r="B482" s="279" t="s">
        <v>465</v>
      </c>
      <c r="C482" s="207" t="s">
        <v>32</v>
      </c>
      <c r="D482" s="207">
        <v>100</v>
      </c>
      <c r="E482" s="208">
        <v>66</v>
      </c>
      <c r="F482" s="208">
        <f t="shared" si="172"/>
        <v>6600</v>
      </c>
      <c r="G482" s="208">
        <v>167</v>
      </c>
      <c r="H482" s="208">
        <f t="shared" si="173"/>
        <v>16700</v>
      </c>
      <c r="I482" s="208">
        <f t="shared" si="174"/>
        <v>23300</v>
      </c>
      <c r="J482" s="209"/>
      <c r="K482" s="210">
        <v>66</v>
      </c>
      <c r="L482" s="210">
        <f t="shared" si="175"/>
        <v>0</v>
      </c>
      <c r="M482" s="210">
        <v>167</v>
      </c>
      <c r="N482" s="210">
        <f t="shared" si="176"/>
        <v>0</v>
      </c>
      <c r="O482" s="210">
        <f t="shared" si="177"/>
        <v>0</v>
      </c>
      <c r="P482" s="226">
        <f t="shared" si="181"/>
        <v>100</v>
      </c>
      <c r="Q482" s="212">
        <v>66</v>
      </c>
      <c r="R482" s="212">
        <f t="shared" si="178"/>
        <v>6600</v>
      </c>
      <c r="S482" s="212">
        <v>167</v>
      </c>
      <c r="T482" s="212">
        <f t="shared" si="179"/>
        <v>16700</v>
      </c>
      <c r="U482" s="212">
        <f t="shared" si="180"/>
        <v>23300</v>
      </c>
    </row>
    <row r="483" spans="1:21" ht="17.45" hidden="1" customHeight="1" x14ac:dyDescent="0.25">
      <c r="A483" s="206"/>
      <c r="B483" s="279" t="s">
        <v>544</v>
      </c>
      <c r="C483" s="207" t="s">
        <v>31</v>
      </c>
      <c r="D483" s="207">
        <v>30</v>
      </c>
      <c r="E483" s="208">
        <v>33</v>
      </c>
      <c r="F483" s="208">
        <f t="shared" si="172"/>
        <v>990</v>
      </c>
      <c r="G483" s="208">
        <v>43</v>
      </c>
      <c r="H483" s="208">
        <f t="shared" si="173"/>
        <v>1290</v>
      </c>
      <c r="I483" s="208">
        <f t="shared" si="174"/>
        <v>2280</v>
      </c>
      <c r="J483" s="209"/>
      <c r="K483" s="210">
        <v>33</v>
      </c>
      <c r="L483" s="210">
        <f t="shared" si="175"/>
        <v>0</v>
      </c>
      <c r="M483" s="210">
        <v>43</v>
      </c>
      <c r="N483" s="210">
        <f t="shared" si="176"/>
        <v>0</v>
      </c>
      <c r="O483" s="210">
        <f t="shared" si="177"/>
        <v>0</v>
      </c>
      <c r="P483" s="226">
        <f t="shared" si="181"/>
        <v>30</v>
      </c>
      <c r="Q483" s="212">
        <v>33</v>
      </c>
      <c r="R483" s="212">
        <f t="shared" si="178"/>
        <v>990</v>
      </c>
      <c r="S483" s="212">
        <v>43</v>
      </c>
      <c r="T483" s="212">
        <f t="shared" si="179"/>
        <v>1290</v>
      </c>
      <c r="U483" s="212">
        <f t="shared" si="180"/>
        <v>2280</v>
      </c>
    </row>
    <row r="484" spans="1:21" ht="17.45" hidden="1" customHeight="1" x14ac:dyDescent="0.25">
      <c r="A484" s="206"/>
      <c r="B484" s="279" t="s">
        <v>466</v>
      </c>
      <c r="C484" s="207" t="s">
        <v>31</v>
      </c>
      <c r="D484" s="207">
        <v>420</v>
      </c>
      <c r="E484" s="208">
        <v>33</v>
      </c>
      <c r="F484" s="208">
        <f t="shared" si="172"/>
        <v>13860</v>
      </c>
      <c r="G484" s="208">
        <v>37</v>
      </c>
      <c r="H484" s="208">
        <f t="shared" si="173"/>
        <v>15540</v>
      </c>
      <c r="I484" s="208">
        <f t="shared" si="174"/>
        <v>29400</v>
      </c>
      <c r="J484" s="209"/>
      <c r="K484" s="210">
        <v>33</v>
      </c>
      <c r="L484" s="210">
        <f t="shared" si="175"/>
        <v>0</v>
      </c>
      <c r="M484" s="210">
        <v>37</v>
      </c>
      <c r="N484" s="210">
        <f t="shared" si="176"/>
        <v>0</v>
      </c>
      <c r="O484" s="210">
        <f t="shared" si="177"/>
        <v>0</v>
      </c>
      <c r="P484" s="226">
        <f t="shared" si="181"/>
        <v>420</v>
      </c>
      <c r="Q484" s="212">
        <v>33</v>
      </c>
      <c r="R484" s="212">
        <f t="shared" si="178"/>
        <v>13860</v>
      </c>
      <c r="S484" s="212">
        <v>37</v>
      </c>
      <c r="T484" s="212">
        <f t="shared" si="179"/>
        <v>15540</v>
      </c>
      <c r="U484" s="212">
        <f t="shared" si="180"/>
        <v>29400</v>
      </c>
    </row>
    <row r="485" spans="1:21" ht="17.45" hidden="1" customHeight="1" x14ac:dyDescent="0.25">
      <c r="A485" s="206"/>
      <c r="B485" s="279" t="s">
        <v>465</v>
      </c>
      <c r="C485" s="259" t="s">
        <v>31</v>
      </c>
      <c r="D485" s="259">
        <v>1</v>
      </c>
      <c r="E485" s="208">
        <v>1965</v>
      </c>
      <c r="F485" s="208">
        <f t="shared" si="172"/>
        <v>1965</v>
      </c>
      <c r="G485" s="208">
        <v>20595</v>
      </c>
      <c r="H485" s="208">
        <f t="shared" si="173"/>
        <v>20595</v>
      </c>
      <c r="I485" s="208">
        <f t="shared" si="174"/>
        <v>22560</v>
      </c>
      <c r="J485" s="265"/>
      <c r="K485" s="210">
        <v>1965</v>
      </c>
      <c r="L485" s="210">
        <f t="shared" si="175"/>
        <v>0</v>
      </c>
      <c r="M485" s="210">
        <v>20595</v>
      </c>
      <c r="N485" s="210">
        <f t="shared" si="176"/>
        <v>0</v>
      </c>
      <c r="O485" s="210">
        <f t="shared" si="177"/>
        <v>0</v>
      </c>
      <c r="P485" s="226">
        <f t="shared" si="181"/>
        <v>1</v>
      </c>
      <c r="Q485" s="212">
        <v>1965</v>
      </c>
      <c r="R485" s="212">
        <f t="shared" si="178"/>
        <v>1965</v>
      </c>
      <c r="S485" s="212">
        <v>20595</v>
      </c>
      <c r="T485" s="212">
        <f t="shared" si="179"/>
        <v>20595</v>
      </c>
      <c r="U485" s="212">
        <f t="shared" si="180"/>
        <v>22560</v>
      </c>
    </row>
    <row r="486" spans="1:21" ht="17.45" hidden="1" customHeight="1" x14ac:dyDescent="0.25">
      <c r="A486" s="206"/>
      <c r="B486" s="279" t="s">
        <v>466</v>
      </c>
      <c r="C486" s="259" t="s">
        <v>31</v>
      </c>
      <c r="D486" s="259">
        <v>15</v>
      </c>
      <c r="E486" s="208">
        <v>262</v>
      </c>
      <c r="F486" s="208">
        <f t="shared" si="172"/>
        <v>3930</v>
      </c>
      <c r="G486" s="208">
        <v>109</v>
      </c>
      <c r="H486" s="208">
        <f t="shared" si="173"/>
        <v>1635</v>
      </c>
      <c r="I486" s="208">
        <f t="shared" si="174"/>
        <v>5565</v>
      </c>
      <c r="J486" s="265"/>
      <c r="K486" s="210">
        <v>262</v>
      </c>
      <c r="L486" s="210">
        <f t="shared" si="175"/>
        <v>0</v>
      </c>
      <c r="M486" s="210">
        <v>109</v>
      </c>
      <c r="N486" s="210">
        <f t="shared" si="176"/>
        <v>0</v>
      </c>
      <c r="O486" s="210">
        <f t="shared" si="177"/>
        <v>0</v>
      </c>
      <c r="P486" s="226">
        <f t="shared" si="181"/>
        <v>15</v>
      </c>
      <c r="Q486" s="212">
        <v>262</v>
      </c>
      <c r="R486" s="212">
        <f t="shared" si="178"/>
        <v>3930</v>
      </c>
      <c r="S486" s="212">
        <v>109</v>
      </c>
      <c r="T486" s="212">
        <f t="shared" si="179"/>
        <v>1635</v>
      </c>
      <c r="U486" s="212">
        <f t="shared" si="180"/>
        <v>5565</v>
      </c>
    </row>
    <row r="487" spans="1:21" ht="17.45" hidden="1" customHeight="1" x14ac:dyDescent="0.25">
      <c r="A487" s="206"/>
      <c r="B487" s="279" t="s">
        <v>467</v>
      </c>
      <c r="C487" s="259" t="s">
        <v>32</v>
      </c>
      <c r="D487" s="259">
        <v>20</v>
      </c>
      <c r="E487" s="208">
        <v>1048</v>
      </c>
      <c r="F487" s="208">
        <f t="shared" si="172"/>
        <v>20960</v>
      </c>
      <c r="G487" s="208">
        <v>1084</v>
      </c>
      <c r="H487" s="208">
        <f t="shared" si="173"/>
        <v>21680</v>
      </c>
      <c r="I487" s="208">
        <f t="shared" si="174"/>
        <v>42640</v>
      </c>
      <c r="J487" s="265"/>
      <c r="K487" s="210">
        <v>1048</v>
      </c>
      <c r="L487" s="210">
        <f t="shared" si="175"/>
        <v>0</v>
      </c>
      <c r="M487" s="210">
        <v>1084</v>
      </c>
      <c r="N487" s="210">
        <f t="shared" si="176"/>
        <v>0</v>
      </c>
      <c r="O487" s="210">
        <f t="shared" si="177"/>
        <v>0</v>
      </c>
      <c r="P487" s="226">
        <f t="shared" si="181"/>
        <v>20</v>
      </c>
      <c r="Q487" s="212">
        <v>1048</v>
      </c>
      <c r="R487" s="212">
        <f t="shared" si="178"/>
        <v>20960</v>
      </c>
      <c r="S487" s="212">
        <v>1084</v>
      </c>
      <c r="T487" s="212">
        <f t="shared" si="179"/>
        <v>21680</v>
      </c>
      <c r="U487" s="212">
        <f t="shared" si="180"/>
        <v>42640</v>
      </c>
    </row>
    <row r="488" spans="1:21" ht="17.45" hidden="1" customHeight="1" x14ac:dyDescent="0.25">
      <c r="A488" s="206"/>
      <c r="B488" s="279" t="s">
        <v>268</v>
      </c>
      <c r="C488" s="259" t="s">
        <v>224</v>
      </c>
      <c r="D488" s="259">
        <v>1</v>
      </c>
      <c r="E488" s="208"/>
      <c r="F488" s="208"/>
      <c r="G488" s="208">
        <v>15600</v>
      </c>
      <c r="H488" s="208">
        <f t="shared" si="173"/>
        <v>15600</v>
      </c>
      <c r="I488" s="208">
        <f t="shared" si="174"/>
        <v>15600</v>
      </c>
      <c r="J488" s="265"/>
      <c r="K488" s="210"/>
      <c r="L488" s="210"/>
      <c r="M488" s="210">
        <v>15600</v>
      </c>
      <c r="N488" s="210">
        <f t="shared" si="176"/>
        <v>0</v>
      </c>
      <c r="O488" s="210">
        <f t="shared" si="177"/>
        <v>0</v>
      </c>
      <c r="P488" s="226">
        <f t="shared" si="181"/>
        <v>1</v>
      </c>
      <c r="Q488" s="212"/>
      <c r="R488" s="212"/>
      <c r="S488" s="212">
        <v>15600</v>
      </c>
      <c r="T488" s="212">
        <f t="shared" si="179"/>
        <v>15600</v>
      </c>
      <c r="U488" s="212">
        <f t="shared" si="180"/>
        <v>15600</v>
      </c>
    </row>
    <row r="489" spans="1:21" ht="17.45" hidden="1" customHeight="1" x14ac:dyDescent="0.25">
      <c r="A489" s="206"/>
      <c r="B489" s="279" t="s">
        <v>358</v>
      </c>
      <c r="C489" s="259" t="s">
        <v>224</v>
      </c>
      <c r="D489" s="259">
        <v>1</v>
      </c>
      <c r="E489" s="208">
        <v>48000</v>
      </c>
      <c r="F489" s="208">
        <f>E489*D489</f>
        <v>48000</v>
      </c>
      <c r="G489" s="208"/>
      <c r="H489" s="208"/>
      <c r="I489" s="208">
        <f t="shared" si="174"/>
        <v>48000</v>
      </c>
      <c r="J489" s="265"/>
      <c r="K489" s="210">
        <v>48000</v>
      </c>
      <c r="L489" s="210">
        <f>K489*J489</f>
        <v>0</v>
      </c>
      <c r="M489" s="210"/>
      <c r="N489" s="210"/>
      <c r="O489" s="210">
        <f t="shared" si="177"/>
        <v>0</v>
      </c>
      <c r="P489" s="226">
        <f t="shared" si="181"/>
        <v>1</v>
      </c>
      <c r="Q489" s="212">
        <v>48000</v>
      </c>
      <c r="R489" s="212">
        <f>Q489*P489</f>
        <v>48000</v>
      </c>
      <c r="S489" s="212"/>
      <c r="T489" s="212"/>
      <c r="U489" s="212">
        <f t="shared" si="180"/>
        <v>48000</v>
      </c>
    </row>
    <row r="490" spans="1:21" ht="17.45" hidden="1" customHeight="1" x14ac:dyDescent="0.25">
      <c r="A490" s="206" t="s">
        <v>545</v>
      </c>
      <c r="B490" s="279" t="s">
        <v>546</v>
      </c>
      <c r="C490" s="207"/>
      <c r="D490" s="207"/>
      <c r="E490" s="208"/>
      <c r="F490" s="208">
        <f>SUM(F491:F494)</f>
        <v>5968370</v>
      </c>
      <c r="G490" s="208"/>
      <c r="H490" s="208">
        <f>SUM(H491:H494)</f>
        <v>11061322</v>
      </c>
      <c r="I490" s="208">
        <f>SUM(I491:I494)</f>
        <v>17029692</v>
      </c>
      <c r="J490" s="209"/>
      <c r="K490" s="210"/>
      <c r="L490" s="210">
        <f>SUM(L491:L494)</f>
        <v>0</v>
      </c>
      <c r="M490" s="210"/>
      <c r="N490" s="210">
        <f>SUM(N491:N494)</f>
        <v>0</v>
      </c>
      <c r="O490" s="210">
        <f>SUM(O491:O494)</f>
        <v>0</v>
      </c>
      <c r="P490" s="226">
        <f t="shared" si="181"/>
        <v>0</v>
      </c>
      <c r="Q490" s="212"/>
      <c r="R490" s="212">
        <f>SUM(R491:R494)</f>
        <v>5968370</v>
      </c>
      <c r="S490" s="212"/>
      <c r="T490" s="212">
        <f>SUM(T491:T494)</f>
        <v>11061322</v>
      </c>
      <c r="U490" s="212">
        <f>SUM(U491:U494)</f>
        <v>17029692</v>
      </c>
    </row>
    <row r="491" spans="1:21" ht="17.45" hidden="1" customHeight="1" x14ac:dyDescent="0.25">
      <c r="A491" s="240"/>
      <c r="B491" s="228" t="s">
        <v>274</v>
      </c>
      <c r="C491" s="240" t="s">
        <v>224</v>
      </c>
      <c r="D491" s="282">
        <v>16</v>
      </c>
      <c r="E491" s="234">
        <v>29533</v>
      </c>
      <c r="F491" s="234">
        <f>E491*D491</f>
        <v>472528</v>
      </c>
      <c r="G491" s="234">
        <v>262312</v>
      </c>
      <c r="H491" s="234">
        <f>G491*D491</f>
        <v>4196992</v>
      </c>
      <c r="I491" s="234">
        <f>H491+F491</f>
        <v>4669520</v>
      </c>
      <c r="J491" s="283"/>
      <c r="K491" s="237">
        <v>29533</v>
      </c>
      <c r="L491" s="237">
        <f>K491*J491</f>
        <v>0</v>
      </c>
      <c r="M491" s="237">
        <v>262312</v>
      </c>
      <c r="N491" s="237">
        <f>M491*J491</f>
        <v>0</v>
      </c>
      <c r="O491" s="237">
        <f>N491+L491</f>
        <v>0</v>
      </c>
      <c r="P491" s="226">
        <f t="shared" si="181"/>
        <v>16</v>
      </c>
      <c r="Q491" s="241">
        <v>29533</v>
      </c>
      <c r="R491" s="241">
        <f>Q491*P491</f>
        <v>472528</v>
      </c>
      <c r="S491" s="241">
        <v>262312</v>
      </c>
      <c r="T491" s="241">
        <f>S491*P491</f>
        <v>4196992</v>
      </c>
      <c r="U491" s="239">
        <f>T491+R491</f>
        <v>4669520</v>
      </c>
    </row>
    <row r="492" spans="1:21" ht="17.45" hidden="1" customHeight="1" x14ac:dyDescent="0.25">
      <c r="A492" s="240"/>
      <c r="B492" s="228" t="s">
        <v>285</v>
      </c>
      <c r="C492" s="240" t="s">
        <v>213</v>
      </c>
      <c r="D492" s="282">
        <v>14210</v>
      </c>
      <c r="E492" s="234">
        <v>305</v>
      </c>
      <c r="F492" s="234">
        <f>E492*D492</f>
        <v>4334050</v>
      </c>
      <c r="G492" s="234">
        <v>405</v>
      </c>
      <c r="H492" s="234">
        <f>G492*D492</f>
        <v>5755050</v>
      </c>
      <c r="I492" s="234">
        <f>H492+F492</f>
        <v>10089100</v>
      </c>
      <c r="J492" s="283"/>
      <c r="K492" s="237">
        <v>305</v>
      </c>
      <c r="L492" s="237">
        <f>K492*J492</f>
        <v>0</v>
      </c>
      <c r="M492" s="237">
        <v>405</v>
      </c>
      <c r="N492" s="237">
        <f>M492*J492</f>
        <v>0</v>
      </c>
      <c r="O492" s="237">
        <f>N492+L492</f>
        <v>0</v>
      </c>
      <c r="P492" s="226">
        <f t="shared" si="181"/>
        <v>14210</v>
      </c>
      <c r="Q492" s="241">
        <v>305</v>
      </c>
      <c r="R492" s="241">
        <f>Q492*P492</f>
        <v>4334050</v>
      </c>
      <c r="S492" s="241">
        <v>405</v>
      </c>
      <c r="T492" s="241">
        <f>S492*P492</f>
        <v>5755050</v>
      </c>
      <c r="U492" s="239">
        <f>T492+R492</f>
        <v>10089100</v>
      </c>
    </row>
    <row r="493" spans="1:21" ht="17.45" hidden="1" customHeight="1" x14ac:dyDescent="0.25">
      <c r="A493" s="240"/>
      <c r="B493" s="228" t="s">
        <v>295</v>
      </c>
      <c r="C493" s="240" t="s">
        <v>31</v>
      </c>
      <c r="D493" s="282">
        <v>6</v>
      </c>
      <c r="E493" s="234">
        <v>55632</v>
      </c>
      <c r="F493" s="234">
        <f>E493*D493</f>
        <v>333792</v>
      </c>
      <c r="G493" s="234">
        <v>184880</v>
      </c>
      <c r="H493" s="234">
        <f>G493*D493</f>
        <v>1109280</v>
      </c>
      <c r="I493" s="234">
        <f>H493+F493</f>
        <v>1443072</v>
      </c>
      <c r="J493" s="283"/>
      <c r="K493" s="237">
        <v>55632</v>
      </c>
      <c r="L493" s="237">
        <f>K493*J493</f>
        <v>0</v>
      </c>
      <c r="M493" s="237">
        <v>184880</v>
      </c>
      <c r="N493" s="237">
        <f>M493*J493</f>
        <v>0</v>
      </c>
      <c r="O493" s="237">
        <f>N493+L493</f>
        <v>0</v>
      </c>
      <c r="P493" s="226">
        <f t="shared" si="181"/>
        <v>6</v>
      </c>
      <c r="Q493" s="241">
        <v>55632</v>
      </c>
      <c r="R493" s="241">
        <f>Q493*P493</f>
        <v>333792</v>
      </c>
      <c r="S493" s="241">
        <v>184880</v>
      </c>
      <c r="T493" s="241">
        <f>S493*P493</f>
        <v>1109280</v>
      </c>
      <c r="U493" s="239">
        <f>T493+R493</f>
        <v>1443072</v>
      </c>
    </row>
    <row r="494" spans="1:21" ht="17.45" hidden="1" customHeight="1" x14ac:dyDescent="0.25">
      <c r="A494" s="240"/>
      <c r="B494" s="228" t="s">
        <v>286</v>
      </c>
      <c r="C494" s="240" t="s">
        <v>224</v>
      </c>
      <c r="D494" s="282">
        <v>1</v>
      </c>
      <c r="E494" s="234">
        <v>828000</v>
      </c>
      <c r="F494" s="234">
        <f>E494*D494</f>
        <v>828000</v>
      </c>
      <c r="G494" s="234"/>
      <c r="H494" s="234"/>
      <c r="I494" s="234">
        <f>H494+F494</f>
        <v>828000</v>
      </c>
      <c r="J494" s="283"/>
      <c r="K494" s="237">
        <v>828000</v>
      </c>
      <c r="L494" s="237">
        <f>K494*J494</f>
        <v>0</v>
      </c>
      <c r="M494" s="237"/>
      <c r="N494" s="237"/>
      <c r="O494" s="237">
        <f>N494+L494</f>
        <v>0</v>
      </c>
      <c r="P494" s="226">
        <f t="shared" si="181"/>
        <v>1</v>
      </c>
      <c r="Q494" s="241">
        <v>828000</v>
      </c>
      <c r="R494" s="241">
        <f>Q494*P494</f>
        <v>828000</v>
      </c>
      <c r="S494" s="241"/>
      <c r="T494" s="241"/>
      <c r="U494" s="239">
        <f>T494+R494</f>
        <v>828000</v>
      </c>
    </row>
    <row r="495" spans="1:21" ht="17.45" hidden="1" customHeight="1" x14ac:dyDescent="0.25">
      <c r="A495" s="206" t="s">
        <v>547</v>
      </c>
      <c r="B495" s="279" t="s">
        <v>548</v>
      </c>
      <c r="C495" s="207"/>
      <c r="D495" s="207"/>
      <c r="E495" s="208"/>
      <c r="F495" s="208">
        <f>SUM(F496:F498)</f>
        <v>3394053</v>
      </c>
      <c r="G495" s="208"/>
      <c r="H495" s="208">
        <f>SUM(H496:H498)</f>
        <v>4303687</v>
      </c>
      <c r="I495" s="208">
        <f>SUM(I496:I498)</f>
        <v>7697740</v>
      </c>
      <c r="J495" s="209"/>
      <c r="K495" s="210"/>
      <c r="L495" s="210">
        <f>SUM(L496:L498)</f>
        <v>0</v>
      </c>
      <c r="M495" s="210"/>
      <c r="N495" s="210">
        <f>SUM(N496:N498)</f>
        <v>0</v>
      </c>
      <c r="O495" s="210">
        <f>SUM(O496:O498)</f>
        <v>0</v>
      </c>
      <c r="P495" s="226">
        <f t="shared" si="181"/>
        <v>0</v>
      </c>
      <c r="Q495" s="212"/>
      <c r="R495" s="212">
        <f>SUM(R496:R498)</f>
        <v>3394053</v>
      </c>
      <c r="S495" s="212"/>
      <c r="T495" s="212">
        <f>SUM(T496:T498)</f>
        <v>4303687</v>
      </c>
      <c r="U495" s="212">
        <f>SUM(U496:U498)</f>
        <v>7697740</v>
      </c>
    </row>
    <row r="496" spans="1:21" ht="17.45" hidden="1" customHeight="1" x14ac:dyDescent="0.25">
      <c r="A496" s="240"/>
      <c r="B496" s="228" t="s">
        <v>274</v>
      </c>
      <c r="C496" s="240" t="s">
        <v>224</v>
      </c>
      <c r="D496" s="282">
        <v>3</v>
      </c>
      <c r="E496" s="234">
        <v>44521</v>
      </c>
      <c r="F496" s="234">
        <f>E496*D496</f>
        <v>133563</v>
      </c>
      <c r="G496" s="234">
        <v>127629</v>
      </c>
      <c r="H496" s="234">
        <f>G496*D496</f>
        <v>382887</v>
      </c>
      <c r="I496" s="234">
        <f>H496+F496</f>
        <v>516450</v>
      </c>
      <c r="J496" s="283"/>
      <c r="K496" s="237">
        <v>44521</v>
      </c>
      <c r="L496" s="237">
        <f>K496*J496</f>
        <v>0</v>
      </c>
      <c r="M496" s="237">
        <v>127629</v>
      </c>
      <c r="N496" s="237">
        <f>M496*J496</f>
        <v>0</v>
      </c>
      <c r="O496" s="237">
        <f>N496+L496</f>
        <v>0</v>
      </c>
      <c r="P496" s="226">
        <f t="shared" si="181"/>
        <v>3</v>
      </c>
      <c r="Q496" s="241">
        <v>44521</v>
      </c>
      <c r="R496" s="241">
        <f>Q496*P496</f>
        <v>133563</v>
      </c>
      <c r="S496" s="241">
        <v>127629</v>
      </c>
      <c r="T496" s="241">
        <f>S496*P496</f>
        <v>382887</v>
      </c>
      <c r="U496" s="239">
        <f>T496+R496</f>
        <v>516450</v>
      </c>
    </row>
    <row r="497" spans="1:21" ht="17.45" hidden="1" customHeight="1" x14ac:dyDescent="0.25">
      <c r="A497" s="240"/>
      <c r="B497" s="228" t="s">
        <v>285</v>
      </c>
      <c r="C497" s="240" t="s">
        <v>213</v>
      </c>
      <c r="D497" s="282">
        <v>8450</v>
      </c>
      <c r="E497" s="234">
        <v>324</v>
      </c>
      <c r="F497" s="234">
        <f>E497*D497</f>
        <v>2737800</v>
      </c>
      <c r="G497" s="234">
        <v>464</v>
      </c>
      <c r="H497" s="234">
        <f>G497*D497</f>
        <v>3920800</v>
      </c>
      <c r="I497" s="234">
        <f>H497+F497</f>
        <v>6658600</v>
      </c>
      <c r="J497" s="283"/>
      <c r="K497" s="237">
        <v>324</v>
      </c>
      <c r="L497" s="237">
        <f>K497*J497</f>
        <v>0</v>
      </c>
      <c r="M497" s="237">
        <v>464</v>
      </c>
      <c r="N497" s="237">
        <f>M497*J497</f>
        <v>0</v>
      </c>
      <c r="O497" s="237">
        <f>N497+L497</f>
        <v>0</v>
      </c>
      <c r="P497" s="226">
        <f t="shared" si="181"/>
        <v>8450</v>
      </c>
      <c r="Q497" s="241">
        <v>324</v>
      </c>
      <c r="R497" s="241">
        <f>Q497*P497</f>
        <v>2737800</v>
      </c>
      <c r="S497" s="241">
        <v>464</v>
      </c>
      <c r="T497" s="241">
        <f>S497*P497</f>
        <v>3920800</v>
      </c>
      <c r="U497" s="239">
        <f>T497+R497</f>
        <v>6658600</v>
      </c>
    </row>
    <row r="498" spans="1:21" ht="17.45" hidden="1" customHeight="1" x14ac:dyDescent="0.25">
      <c r="A498" s="240"/>
      <c r="B498" s="228" t="s">
        <v>286</v>
      </c>
      <c r="C498" s="240" t="s">
        <v>224</v>
      </c>
      <c r="D498" s="282">
        <v>1</v>
      </c>
      <c r="E498" s="234">
        <v>522690</v>
      </c>
      <c r="F498" s="234">
        <f>E498*D498</f>
        <v>522690</v>
      </c>
      <c r="G498" s="234"/>
      <c r="H498" s="234"/>
      <c r="I498" s="234">
        <f>H498+F498</f>
        <v>522690</v>
      </c>
      <c r="J498" s="283"/>
      <c r="K498" s="237">
        <v>522690</v>
      </c>
      <c r="L498" s="237">
        <f>K498*J498</f>
        <v>0</v>
      </c>
      <c r="M498" s="237"/>
      <c r="N498" s="237"/>
      <c r="O498" s="237">
        <f>N498+L498</f>
        <v>0</v>
      </c>
      <c r="P498" s="226">
        <f t="shared" si="181"/>
        <v>1</v>
      </c>
      <c r="Q498" s="241">
        <v>522690</v>
      </c>
      <c r="R498" s="241">
        <f>Q498*P498</f>
        <v>522690</v>
      </c>
      <c r="S498" s="241"/>
      <c r="T498" s="241"/>
      <c r="U498" s="239">
        <f>T498+R498</f>
        <v>522690</v>
      </c>
    </row>
    <row r="499" spans="1:21" ht="17.45" hidden="1" customHeight="1" x14ac:dyDescent="0.25">
      <c r="A499" s="199">
        <v>2</v>
      </c>
      <c r="B499" s="278" t="s">
        <v>549</v>
      </c>
      <c r="C499" s="200"/>
      <c r="D499" s="200"/>
      <c r="E499" s="201"/>
      <c r="F499" s="201"/>
      <c r="G499" s="201"/>
      <c r="H499" s="201"/>
      <c r="I499" s="201"/>
      <c r="J499" s="202"/>
      <c r="K499" s="203"/>
      <c r="L499" s="203"/>
      <c r="M499" s="203"/>
      <c r="N499" s="203"/>
      <c r="O499" s="203"/>
      <c r="P499" s="226">
        <f t="shared" si="181"/>
        <v>0</v>
      </c>
      <c r="Q499" s="257"/>
      <c r="R499" s="257"/>
      <c r="S499" s="257"/>
      <c r="T499" s="257"/>
      <c r="U499" s="258"/>
    </row>
    <row r="500" spans="1:21" ht="17.45" hidden="1" customHeight="1" x14ac:dyDescent="0.25">
      <c r="A500" s="206" t="s">
        <v>550</v>
      </c>
      <c r="B500" s="279" t="s">
        <v>551</v>
      </c>
      <c r="C500" s="207"/>
      <c r="D500" s="207"/>
      <c r="E500" s="208"/>
      <c r="F500" s="208">
        <f>SUM(F501:F511)</f>
        <v>295036</v>
      </c>
      <c r="G500" s="208"/>
      <c r="H500" s="208">
        <f>SUM(H501:H511)</f>
        <v>709399</v>
      </c>
      <c r="I500" s="208">
        <f>SUM(I501:I511)</f>
        <v>1004435</v>
      </c>
      <c r="J500" s="209"/>
      <c r="K500" s="210"/>
      <c r="L500" s="210">
        <f>SUM(L501:L511)</f>
        <v>0</v>
      </c>
      <c r="M500" s="210"/>
      <c r="N500" s="210">
        <f>SUM(N501:N511)</f>
        <v>0</v>
      </c>
      <c r="O500" s="210">
        <f>SUM(O501:O511)</f>
        <v>0</v>
      </c>
      <c r="P500" s="226">
        <f t="shared" si="181"/>
        <v>0</v>
      </c>
      <c r="Q500" s="212"/>
      <c r="R500" s="212">
        <f>SUM(R501:R511)</f>
        <v>295036</v>
      </c>
      <c r="S500" s="212"/>
      <c r="T500" s="212">
        <f>SUM(T501:T511)</f>
        <v>709399</v>
      </c>
      <c r="U500" s="212">
        <f>SUM(U501:U511)</f>
        <v>1004435</v>
      </c>
    </row>
    <row r="501" spans="1:21" ht="17.45" hidden="1" customHeight="1" x14ac:dyDescent="0.25">
      <c r="A501" s="247"/>
      <c r="B501" s="279" t="s">
        <v>552</v>
      </c>
      <c r="C501" s="259" t="s">
        <v>31</v>
      </c>
      <c r="D501" s="259">
        <v>2</v>
      </c>
      <c r="E501" s="208">
        <v>5502</v>
      </c>
      <c r="F501" s="208">
        <f t="shared" ref="F501:F509" si="182">E501*D501</f>
        <v>11004</v>
      </c>
      <c r="G501" s="208">
        <v>32487</v>
      </c>
      <c r="H501" s="208">
        <f t="shared" ref="H501:H510" si="183">G501*D501</f>
        <v>64974</v>
      </c>
      <c r="I501" s="208">
        <f t="shared" ref="I501:I511" si="184">H501+F501</f>
        <v>75978</v>
      </c>
      <c r="J501" s="265"/>
      <c r="K501" s="210">
        <v>5502</v>
      </c>
      <c r="L501" s="210">
        <f t="shared" ref="L501:L509" si="185">K501*J501</f>
        <v>0</v>
      </c>
      <c r="M501" s="210">
        <v>32487</v>
      </c>
      <c r="N501" s="210">
        <f t="shared" ref="N501:N510" si="186">M501*J501</f>
        <v>0</v>
      </c>
      <c r="O501" s="210">
        <f t="shared" ref="O501:O511" si="187">N501+L501</f>
        <v>0</v>
      </c>
      <c r="P501" s="226">
        <f t="shared" si="181"/>
        <v>2</v>
      </c>
      <c r="Q501" s="212">
        <v>5502</v>
      </c>
      <c r="R501" s="212">
        <f t="shared" ref="R501:R509" si="188">Q501*P501</f>
        <v>11004</v>
      </c>
      <c r="S501" s="212">
        <v>32487</v>
      </c>
      <c r="T501" s="212">
        <f t="shared" ref="T501:T510" si="189">S501*P501</f>
        <v>64974</v>
      </c>
      <c r="U501" s="212">
        <f t="shared" ref="U501:U511" si="190">T501+R501</f>
        <v>75978</v>
      </c>
    </row>
    <row r="502" spans="1:21" ht="17.45" hidden="1" customHeight="1" x14ac:dyDescent="0.25">
      <c r="A502" s="247"/>
      <c r="B502" s="279" t="s">
        <v>460</v>
      </c>
      <c r="C502" s="259" t="s">
        <v>378</v>
      </c>
      <c r="D502" s="259">
        <v>350</v>
      </c>
      <c r="E502" s="208">
        <v>215</v>
      </c>
      <c r="F502" s="208">
        <f t="shared" si="182"/>
        <v>75250</v>
      </c>
      <c r="G502" s="208">
        <v>185</v>
      </c>
      <c r="H502" s="208">
        <f t="shared" si="183"/>
        <v>64750</v>
      </c>
      <c r="I502" s="208">
        <f t="shared" si="184"/>
        <v>140000</v>
      </c>
      <c r="J502" s="265"/>
      <c r="K502" s="210">
        <v>215</v>
      </c>
      <c r="L502" s="210">
        <f t="shared" si="185"/>
        <v>0</v>
      </c>
      <c r="M502" s="210">
        <v>185</v>
      </c>
      <c r="N502" s="210">
        <f t="shared" si="186"/>
        <v>0</v>
      </c>
      <c r="O502" s="210">
        <f t="shared" si="187"/>
        <v>0</v>
      </c>
      <c r="P502" s="226">
        <f t="shared" si="181"/>
        <v>350</v>
      </c>
      <c r="Q502" s="212">
        <v>215</v>
      </c>
      <c r="R502" s="212">
        <f t="shared" si="188"/>
        <v>75250</v>
      </c>
      <c r="S502" s="212">
        <v>185</v>
      </c>
      <c r="T502" s="212">
        <f t="shared" si="189"/>
        <v>64750</v>
      </c>
      <c r="U502" s="212">
        <f t="shared" si="190"/>
        <v>140000</v>
      </c>
    </row>
    <row r="503" spans="1:21" ht="17.45" hidden="1" customHeight="1" x14ac:dyDescent="0.25">
      <c r="A503" s="247"/>
      <c r="B503" s="279" t="s">
        <v>553</v>
      </c>
      <c r="C503" s="259" t="s">
        <v>31</v>
      </c>
      <c r="D503" s="259">
        <v>23</v>
      </c>
      <c r="E503" s="208">
        <v>4585</v>
      </c>
      <c r="F503" s="208">
        <f t="shared" si="182"/>
        <v>105455</v>
      </c>
      <c r="G503" s="208">
        <v>21363</v>
      </c>
      <c r="H503" s="208">
        <f t="shared" si="183"/>
        <v>491349</v>
      </c>
      <c r="I503" s="208">
        <f t="shared" si="184"/>
        <v>596804</v>
      </c>
      <c r="J503" s="265"/>
      <c r="K503" s="210">
        <v>4585</v>
      </c>
      <c r="L503" s="210">
        <f t="shared" si="185"/>
        <v>0</v>
      </c>
      <c r="M503" s="210">
        <v>21363</v>
      </c>
      <c r="N503" s="210">
        <f t="shared" si="186"/>
        <v>0</v>
      </c>
      <c r="O503" s="210">
        <f t="shared" si="187"/>
        <v>0</v>
      </c>
      <c r="P503" s="226">
        <f t="shared" si="181"/>
        <v>23</v>
      </c>
      <c r="Q503" s="212">
        <v>4585</v>
      </c>
      <c r="R503" s="212">
        <f t="shared" si="188"/>
        <v>105455</v>
      </c>
      <c r="S503" s="212">
        <v>21363</v>
      </c>
      <c r="T503" s="212">
        <f t="shared" si="189"/>
        <v>491349</v>
      </c>
      <c r="U503" s="212">
        <f t="shared" si="190"/>
        <v>596804</v>
      </c>
    </row>
    <row r="504" spans="1:21" ht="17.45" hidden="1" customHeight="1" x14ac:dyDescent="0.25">
      <c r="A504" s="247"/>
      <c r="B504" s="279" t="s">
        <v>554</v>
      </c>
      <c r="C504" s="259" t="s">
        <v>32</v>
      </c>
      <c r="D504" s="259">
        <v>350</v>
      </c>
      <c r="E504" s="208">
        <v>105</v>
      </c>
      <c r="F504" s="208">
        <f t="shared" si="182"/>
        <v>36750</v>
      </c>
      <c r="G504" s="208">
        <v>120</v>
      </c>
      <c r="H504" s="208">
        <f t="shared" si="183"/>
        <v>42000</v>
      </c>
      <c r="I504" s="208">
        <f t="shared" si="184"/>
        <v>78750</v>
      </c>
      <c r="J504" s="265"/>
      <c r="K504" s="210">
        <v>105</v>
      </c>
      <c r="L504" s="210">
        <f t="shared" si="185"/>
        <v>0</v>
      </c>
      <c r="M504" s="210">
        <v>120</v>
      </c>
      <c r="N504" s="210">
        <f t="shared" si="186"/>
        <v>0</v>
      </c>
      <c r="O504" s="210">
        <f t="shared" si="187"/>
        <v>0</v>
      </c>
      <c r="P504" s="226">
        <f t="shared" si="181"/>
        <v>350</v>
      </c>
      <c r="Q504" s="212">
        <v>105</v>
      </c>
      <c r="R504" s="212">
        <f t="shared" si="188"/>
        <v>36750</v>
      </c>
      <c r="S504" s="212">
        <v>120</v>
      </c>
      <c r="T504" s="212">
        <f t="shared" si="189"/>
        <v>42000</v>
      </c>
      <c r="U504" s="212">
        <f t="shared" si="190"/>
        <v>78750</v>
      </c>
    </row>
    <row r="505" spans="1:21" ht="17.45" hidden="1" customHeight="1" x14ac:dyDescent="0.25">
      <c r="A505" s="247"/>
      <c r="B505" s="296" t="s">
        <v>265</v>
      </c>
      <c r="C505" s="259" t="s">
        <v>31</v>
      </c>
      <c r="D505" s="259">
        <v>350</v>
      </c>
      <c r="E505" s="208">
        <v>7</v>
      </c>
      <c r="F505" s="208">
        <f t="shared" si="182"/>
        <v>2450</v>
      </c>
      <c r="G505" s="208">
        <v>27</v>
      </c>
      <c r="H505" s="208">
        <f t="shared" si="183"/>
        <v>9450</v>
      </c>
      <c r="I505" s="208">
        <f t="shared" si="184"/>
        <v>11900</v>
      </c>
      <c r="J505" s="265"/>
      <c r="K505" s="210">
        <v>7</v>
      </c>
      <c r="L505" s="210">
        <f t="shared" si="185"/>
        <v>0</v>
      </c>
      <c r="M505" s="210">
        <v>27</v>
      </c>
      <c r="N505" s="210">
        <f t="shared" si="186"/>
        <v>0</v>
      </c>
      <c r="O505" s="210">
        <f t="shared" si="187"/>
        <v>0</v>
      </c>
      <c r="P505" s="226">
        <f t="shared" si="181"/>
        <v>350</v>
      </c>
      <c r="Q505" s="212">
        <v>7</v>
      </c>
      <c r="R505" s="212">
        <f t="shared" si="188"/>
        <v>2450</v>
      </c>
      <c r="S505" s="212">
        <v>27</v>
      </c>
      <c r="T505" s="212">
        <f t="shared" si="189"/>
        <v>9450</v>
      </c>
      <c r="U505" s="212">
        <f t="shared" si="190"/>
        <v>11900</v>
      </c>
    </row>
    <row r="506" spans="1:21" ht="17.45" hidden="1" customHeight="1" x14ac:dyDescent="0.25">
      <c r="A506" s="247"/>
      <c r="B506" s="279" t="s">
        <v>555</v>
      </c>
      <c r="C506" s="259" t="s">
        <v>31</v>
      </c>
      <c r="D506" s="259">
        <v>23</v>
      </c>
      <c r="E506" s="208">
        <v>655</v>
      </c>
      <c r="F506" s="208">
        <f t="shared" si="182"/>
        <v>15065</v>
      </c>
      <c r="G506" s="208">
        <v>135</v>
      </c>
      <c r="H506" s="208">
        <f t="shared" si="183"/>
        <v>3105</v>
      </c>
      <c r="I506" s="208">
        <f t="shared" si="184"/>
        <v>18170</v>
      </c>
      <c r="J506" s="265"/>
      <c r="K506" s="210">
        <v>655</v>
      </c>
      <c r="L506" s="210">
        <f t="shared" si="185"/>
        <v>0</v>
      </c>
      <c r="M506" s="210">
        <v>135</v>
      </c>
      <c r="N506" s="210">
        <f t="shared" si="186"/>
        <v>0</v>
      </c>
      <c r="O506" s="210">
        <f t="shared" si="187"/>
        <v>0</v>
      </c>
      <c r="P506" s="226">
        <f t="shared" si="181"/>
        <v>23</v>
      </c>
      <c r="Q506" s="212">
        <v>655</v>
      </c>
      <c r="R506" s="212">
        <f t="shared" si="188"/>
        <v>15065</v>
      </c>
      <c r="S506" s="212">
        <v>135</v>
      </c>
      <c r="T506" s="212">
        <f t="shared" si="189"/>
        <v>3105</v>
      </c>
      <c r="U506" s="212">
        <f t="shared" si="190"/>
        <v>18170</v>
      </c>
    </row>
    <row r="507" spans="1:21" ht="17.45" hidden="1" customHeight="1" x14ac:dyDescent="0.25">
      <c r="A507" s="247"/>
      <c r="B507" s="293" t="s">
        <v>556</v>
      </c>
      <c r="C507" s="259" t="s">
        <v>31</v>
      </c>
      <c r="D507" s="259">
        <v>46</v>
      </c>
      <c r="E507" s="208">
        <v>66</v>
      </c>
      <c r="F507" s="208">
        <f t="shared" si="182"/>
        <v>3036</v>
      </c>
      <c r="G507" s="208">
        <v>109</v>
      </c>
      <c r="H507" s="208">
        <f t="shared" si="183"/>
        <v>5014</v>
      </c>
      <c r="I507" s="208">
        <f t="shared" si="184"/>
        <v>8050</v>
      </c>
      <c r="J507" s="265"/>
      <c r="K507" s="210">
        <v>66</v>
      </c>
      <c r="L507" s="210">
        <f t="shared" si="185"/>
        <v>0</v>
      </c>
      <c r="M507" s="210">
        <v>109</v>
      </c>
      <c r="N507" s="210">
        <f t="shared" si="186"/>
        <v>0</v>
      </c>
      <c r="O507" s="210">
        <f t="shared" si="187"/>
        <v>0</v>
      </c>
      <c r="P507" s="226">
        <f t="shared" si="181"/>
        <v>46</v>
      </c>
      <c r="Q507" s="212">
        <v>66</v>
      </c>
      <c r="R507" s="212">
        <f t="shared" si="188"/>
        <v>3036</v>
      </c>
      <c r="S507" s="212">
        <v>109</v>
      </c>
      <c r="T507" s="212">
        <f t="shared" si="189"/>
        <v>5014</v>
      </c>
      <c r="U507" s="212">
        <f t="shared" si="190"/>
        <v>8050</v>
      </c>
    </row>
    <row r="508" spans="1:21" ht="17.45" hidden="1" customHeight="1" x14ac:dyDescent="0.25">
      <c r="A508" s="247"/>
      <c r="B508" s="293" t="s">
        <v>556</v>
      </c>
      <c r="C508" s="259" t="s">
        <v>31</v>
      </c>
      <c r="D508" s="259">
        <v>23</v>
      </c>
      <c r="E508" s="208">
        <v>66</v>
      </c>
      <c r="F508" s="208">
        <f t="shared" si="182"/>
        <v>1518</v>
      </c>
      <c r="G508" s="208">
        <v>127</v>
      </c>
      <c r="H508" s="208">
        <f t="shared" si="183"/>
        <v>2921</v>
      </c>
      <c r="I508" s="208">
        <f t="shared" si="184"/>
        <v>4439</v>
      </c>
      <c r="J508" s="265"/>
      <c r="K508" s="210">
        <v>66</v>
      </c>
      <c r="L508" s="210">
        <f t="shared" si="185"/>
        <v>0</v>
      </c>
      <c r="M508" s="210">
        <v>127</v>
      </c>
      <c r="N508" s="210">
        <f t="shared" si="186"/>
        <v>0</v>
      </c>
      <c r="O508" s="210">
        <f t="shared" si="187"/>
        <v>0</v>
      </c>
      <c r="P508" s="226">
        <f t="shared" si="181"/>
        <v>23</v>
      </c>
      <c r="Q508" s="212">
        <v>66</v>
      </c>
      <c r="R508" s="212">
        <f t="shared" si="188"/>
        <v>1518</v>
      </c>
      <c r="S508" s="212">
        <v>127</v>
      </c>
      <c r="T508" s="212">
        <f t="shared" si="189"/>
        <v>2921</v>
      </c>
      <c r="U508" s="212">
        <f t="shared" si="190"/>
        <v>4439</v>
      </c>
    </row>
    <row r="509" spans="1:21" ht="17.45" hidden="1" customHeight="1" x14ac:dyDescent="0.25">
      <c r="A509" s="247"/>
      <c r="B509" s="296" t="s">
        <v>557</v>
      </c>
      <c r="C509" s="259" t="s">
        <v>31</v>
      </c>
      <c r="D509" s="259">
        <v>396</v>
      </c>
      <c r="E509" s="208">
        <v>33</v>
      </c>
      <c r="F509" s="208">
        <f t="shared" si="182"/>
        <v>13068</v>
      </c>
      <c r="G509" s="208">
        <v>16</v>
      </c>
      <c r="H509" s="208">
        <f t="shared" si="183"/>
        <v>6336</v>
      </c>
      <c r="I509" s="208">
        <f t="shared" si="184"/>
        <v>19404</v>
      </c>
      <c r="J509" s="265"/>
      <c r="K509" s="210">
        <v>33</v>
      </c>
      <c r="L509" s="210">
        <f t="shared" si="185"/>
        <v>0</v>
      </c>
      <c r="M509" s="210">
        <v>16</v>
      </c>
      <c r="N509" s="210">
        <f t="shared" si="186"/>
        <v>0</v>
      </c>
      <c r="O509" s="210">
        <f t="shared" si="187"/>
        <v>0</v>
      </c>
      <c r="P509" s="226">
        <f t="shared" si="181"/>
        <v>396</v>
      </c>
      <c r="Q509" s="212">
        <v>33</v>
      </c>
      <c r="R509" s="212">
        <f t="shared" si="188"/>
        <v>13068</v>
      </c>
      <c r="S509" s="212">
        <v>16</v>
      </c>
      <c r="T509" s="212">
        <f t="shared" si="189"/>
        <v>6336</v>
      </c>
      <c r="U509" s="212">
        <f t="shared" si="190"/>
        <v>19404</v>
      </c>
    </row>
    <row r="510" spans="1:21" ht="17.45" hidden="1" customHeight="1" x14ac:dyDescent="0.25">
      <c r="A510" s="247"/>
      <c r="B510" s="296" t="s">
        <v>268</v>
      </c>
      <c r="C510" s="259" t="s">
        <v>224</v>
      </c>
      <c r="D510" s="259">
        <v>1</v>
      </c>
      <c r="E510" s="208"/>
      <c r="F510" s="208"/>
      <c r="G510" s="208">
        <v>19500</v>
      </c>
      <c r="H510" s="208">
        <f t="shared" si="183"/>
        <v>19500</v>
      </c>
      <c r="I510" s="208">
        <f t="shared" si="184"/>
        <v>19500</v>
      </c>
      <c r="J510" s="265"/>
      <c r="K510" s="210"/>
      <c r="L510" s="210"/>
      <c r="M510" s="210">
        <v>19500</v>
      </c>
      <c r="N510" s="210">
        <f t="shared" si="186"/>
        <v>0</v>
      </c>
      <c r="O510" s="210">
        <f t="shared" si="187"/>
        <v>0</v>
      </c>
      <c r="P510" s="226">
        <f t="shared" si="181"/>
        <v>1</v>
      </c>
      <c r="Q510" s="212"/>
      <c r="R510" s="212"/>
      <c r="S510" s="212">
        <v>19500</v>
      </c>
      <c r="T510" s="212">
        <f t="shared" si="189"/>
        <v>19500</v>
      </c>
      <c r="U510" s="212">
        <f t="shared" si="190"/>
        <v>19500</v>
      </c>
    </row>
    <row r="511" spans="1:21" ht="17.45" hidden="1" customHeight="1" x14ac:dyDescent="0.25">
      <c r="A511" s="247"/>
      <c r="B511" s="279" t="s">
        <v>358</v>
      </c>
      <c r="C511" s="259" t="s">
        <v>224</v>
      </c>
      <c r="D511" s="259">
        <v>1</v>
      </c>
      <c r="E511" s="208">
        <v>31440</v>
      </c>
      <c r="F511" s="208">
        <f>E511*D511</f>
        <v>31440</v>
      </c>
      <c r="G511" s="208"/>
      <c r="H511" s="208"/>
      <c r="I511" s="208">
        <f t="shared" si="184"/>
        <v>31440</v>
      </c>
      <c r="J511" s="265"/>
      <c r="K511" s="210">
        <v>31440</v>
      </c>
      <c r="L511" s="210">
        <f>K511*J511</f>
        <v>0</v>
      </c>
      <c r="M511" s="210"/>
      <c r="N511" s="210"/>
      <c r="O511" s="210">
        <f t="shared" si="187"/>
        <v>0</v>
      </c>
      <c r="P511" s="226">
        <f t="shared" si="181"/>
        <v>1</v>
      </c>
      <c r="Q511" s="212">
        <v>31440</v>
      </c>
      <c r="R511" s="212">
        <f>Q511*P511</f>
        <v>31440</v>
      </c>
      <c r="S511" s="212"/>
      <c r="T511" s="212"/>
      <c r="U511" s="212">
        <f t="shared" si="190"/>
        <v>31440</v>
      </c>
    </row>
    <row r="512" spans="1:21" ht="17.45" hidden="1" customHeight="1" x14ac:dyDescent="0.25">
      <c r="A512" s="199"/>
      <c r="B512" s="278" t="s">
        <v>558</v>
      </c>
      <c r="C512" s="200"/>
      <c r="D512" s="200"/>
      <c r="E512" s="201"/>
      <c r="F512" s="201"/>
      <c r="G512" s="201"/>
      <c r="H512" s="201"/>
      <c r="I512" s="201"/>
      <c r="J512" s="202"/>
      <c r="K512" s="203"/>
      <c r="L512" s="203"/>
      <c r="M512" s="203"/>
      <c r="N512" s="203"/>
      <c r="O512" s="203"/>
      <c r="P512" s="226">
        <f t="shared" si="181"/>
        <v>0</v>
      </c>
      <c r="Q512" s="257"/>
      <c r="R512" s="257"/>
      <c r="S512" s="257"/>
      <c r="T512" s="257"/>
      <c r="U512" s="205"/>
    </row>
    <row r="513" spans="1:21" ht="17.45" customHeight="1" x14ac:dyDescent="0.25">
      <c r="A513" s="397" t="s">
        <v>559</v>
      </c>
      <c r="B513" s="324" t="s">
        <v>560</v>
      </c>
      <c r="C513" s="325"/>
      <c r="D513" s="316"/>
      <c r="E513" s="310"/>
      <c r="F513" s="310">
        <f>F570</f>
        <v>37449235.290000007</v>
      </c>
      <c r="G513" s="310"/>
      <c r="H513" s="310">
        <f>H570</f>
        <v>47516486.520000003</v>
      </c>
      <c r="I513" s="310">
        <f>I570</f>
        <v>84965721.810000017</v>
      </c>
      <c r="J513" s="325"/>
      <c r="K513" s="332"/>
      <c r="L513" s="332">
        <f>L570</f>
        <v>12223330.2828</v>
      </c>
      <c r="M513" s="332"/>
      <c r="N513" s="332">
        <f>N570</f>
        <v>17269503.496676996</v>
      </c>
      <c r="O513" s="332">
        <f>O570</f>
        <v>29492833.779477</v>
      </c>
      <c r="P513" s="226">
        <f t="shared" si="181"/>
        <v>0</v>
      </c>
      <c r="Q513" s="212"/>
      <c r="R513" s="212">
        <f>R570</f>
        <v>25225766.660000004</v>
      </c>
      <c r="S513" s="212"/>
      <c r="T513" s="212">
        <f>T570</f>
        <v>30247007.760000002</v>
      </c>
      <c r="U513" s="212">
        <f>U570</f>
        <v>55472774.420000002</v>
      </c>
    </row>
    <row r="514" spans="1:21" ht="17.45" hidden="1" customHeight="1" x14ac:dyDescent="0.25">
      <c r="A514" s="240"/>
      <c r="B514" s="228" t="s">
        <v>561</v>
      </c>
      <c r="C514" s="240"/>
      <c r="D514" s="282"/>
      <c r="E514" s="234"/>
      <c r="F514" s="234">
        <f>SUM(F516:F527)</f>
        <v>11963908.520000001</v>
      </c>
      <c r="G514" s="234"/>
      <c r="H514" s="234">
        <f>SUM(H516:H527)</f>
        <v>15123503.880000001</v>
      </c>
      <c r="I514" s="234">
        <f>SUM(I516:I527)</f>
        <v>27087412.400000006</v>
      </c>
      <c r="J514" s="283"/>
      <c r="K514" s="237"/>
      <c r="L514" s="237">
        <f>SUM(L516:L527)</f>
        <v>0</v>
      </c>
      <c r="M514" s="237"/>
      <c r="N514" s="237">
        <f>SUM(N516:N527)</f>
        <v>0</v>
      </c>
      <c r="O514" s="237">
        <f>SUM(O516:O527)</f>
        <v>0</v>
      </c>
      <c r="P514" s="226">
        <f t="shared" si="181"/>
        <v>0</v>
      </c>
      <c r="Q514" s="241"/>
      <c r="R514" s="241">
        <f>SUM(R516:R527)</f>
        <v>11963908.520000001</v>
      </c>
      <c r="S514" s="241"/>
      <c r="T514" s="241">
        <f>SUM(T516:T527)</f>
        <v>15123503.880000001</v>
      </c>
      <c r="U514" s="239">
        <f>SUM(U516:U527)</f>
        <v>27087412.400000006</v>
      </c>
    </row>
    <row r="515" spans="1:21" ht="17.45" hidden="1" customHeight="1" x14ac:dyDescent="0.25">
      <c r="A515" s="206"/>
      <c r="B515" s="297" t="s">
        <v>562</v>
      </c>
      <c r="C515" s="207"/>
      <c r="D515" s="207"/>
      <c r="E515" s="208"/>
      <c r="F515" s="208"/>
      <c r="G515" s="208"/>
      <c r="H515" s="208"/>
      <c r="I515" s="208"/>
      <c r="J515" s="209"/>
      <c r="K515" s="210"/>
      <c r="L515" s="210"/>
      <c r="M515" s="210"/>
      <c r="N515" s="210"/>
      <c r="O515" s="210"/>
      <c r="P515" s="226">
        <f t="shared" si="181"/>
        <v>0</v>
      </c>
      <c r="Q515" s="212"/>
      <c r="R515" s="212"/>
      <c r="S515" s="212"/>
      <c r="T515" s="212"/>
      <c r="U515" s="212"/>
    </row>
    <row r="516" spans="1:21" ht="17.45" hidden="1" customHeight="1" x14ac:dyDescent="0.25">
      <c r="A516" s="206"/>
      <c r="B516" s="279" t="s">
        <v>563</v>
      </c>
      <c r="C516" s="259" t="s">
        <v>171</v>
      </c>
      <c r="D516" s="207">
        <f>79.62</f>
        <v>79.62</v>
      </c>
      <c r="E516" s="208">
        <v>13494</v>
      </c>
      <c r="F516" s="208">
        <f>E516*D516</f>
        <v>1074392.28</v>
      </c>
      <c r="G516" s="208"/>
      <c r="H516" s="208"/>
      <c r="I516" s="208">
        <f>F516+H516</f>
        <v>1074392.28</v>
      </c>
      <c r="J516" s="209"/>
      <c r="K516" s="210">
        <v>13494</v>
      </c>
      <c r="L516" s="210">
        <f>K516*J516</f>
        <v>0</v>
      </c>
      <c r="M516" s="210"/>
      <c r="N516" s="210"/>
      <c r="O516" s="210">
        <f>L516+N516</f>
        <v>0</v>
      </c>
      <c r="P516" s="226">
        <f t="shared" si="181"/>
        <v>79.62</v>
      </c>
      <c r="Q516" s="212">
        <v>13494</v>
      </c>
      <c r="R516" s="212">
        <f>Q516*P516</f>
        <v>1074392.28</v>
      </c>
      <c r="S516" s="212"/>
      <c r="T516" s="212"/>
      <c r="U516" s="212">
        <f>R516+T516</f>
        <v>1074392.28</v>
      </c>
    </row>
    <row r="517" spans="1:21" ht="17.45" hidden="1" customHeight="1" x14ac:dyDescent="0.25">
      <c r="A517" s="206"/>
      <c r="B517" s="279" t="s">
        <v>564</v>
      </c>
      <c r="C517" s="259" t="s">
        <v>171</v>
      </c>
      <c r="D517" s="207">
        <v>308.73</v>
      </c>
      <c r="E517" s="208">
        <v>19422</v>
      </c>
      <c r="F517" s="208">
        <f>E517*D517</f>
        <v>5996154.0600000005</v>
      </c>
      <c r="G517" s="208"/>
      <c r="H517" s="208"/>
      <c r="I517" s="208">
        <f>F517+H517</f>
        <v>5996154.0600000005</v>
      </c>
      <c r="J517" s="209"/>
      <c r="K517" s="210">
        <v>19422</v>
      </c>
      <c r="L517" s="210">
        <f>K517*J517</f>
        <v>0</v>
      </c>
      <c r="M517" s="210"/>
      <c r="N517" s="210"/>
      <c r="O517" s="210">
        <f>L517+N517</f>
        <v>0</v>
      </c>
      <c r="P517" s="226">
        <f t="shared" si="181"/>
        <v>308.73</v>
      </c>
      <c r="Q517" s="212">
        <v>19422</v>
      </c>
      <c r="R517" s="212">
        <f>Q517*P517</f>
        <v>5996154.0600000005</v>
      </c>
      <c r="S517" s="212"/>
      <c r="T517" s="212"/>
      <c r="U517" s="212">
        <f>R517+T517</f>
        <v>5996154.0600000005</v>
      </c>
    </row>
    <row r="518" spans="1:21" ht="17.45" hidden="1" customHeight="1" x14ac:dyDescent="0.25">
      <c r="A518" s="206"/>
      <c r="B518" s="279" t="s">
        <v>565</v>
      </c>
      <c r="C518" s="259" t="s">
        <v>171</v>
      </c>
      <c r="D518" s="207">
        <f>196.74</f>
        <v>196.74</v>
      </c>
      <c r="E518" s="208">
        <v>2405</v>
      </c>
      <c r="F518" s="208">
        <f>E518*D518</f>
        <v>473159.7</v>
      </c>
      <c r="G518" s="208"/>
      <c r="H518" s="208"/>
      <c r="I518" s="208">
        <f>F518+H518</f>
        <v>473159.7</v>
      </c>
      <c r="J518" s="209"/>
      <c r="K518" s="210">
        <v>2405</v>
      </c>
      <c r="L518" s="210">
        <f>K518*J518</f>
        <v>0</v>
      </c>
      <c r="M518" s="210"/>
      <c r="N518" s="210"/>
      <c r="O518" s="210">
        <f>L518+N518</f>
        <v>0</v>
      </c>
      <c r="P518" s="226">
        <f t="shared" si="181"/>
        <v>196.74</v>
      </c>
      <c r="Q518" s="212">
        <v>2405</v>
      </c>
      <c r="R518" s="212">
        <f>Q518*P518</f>
        <v>473159.7</v>
      </c>
      <c r="S518" s="212"/>
      <c r="T518" s="212"/>
      <c r="U518" s="212">
        <f>R518+T518</f>
        <v>473159.7</v>
      </c>
    </row>
    <row r="519" spans="1:21" ht="24" hidden="1" customHeight="1" x14ac:dyDescent="0.25">
      <c r="A519" s="206"/>
      <c r="B519" s="297" t="s">
        <v>566</v>
      </c>
      <c r="C519" s="259"/>
      <c r="D519" s="207"/>
      <c r="E519" s="208"/>
      <c r="F519" s="208"/>
      <c r="G519" s="208"/>
      <c r="H519" s="208"/>
      <c r="I519" s="208"/>
      <c r="J519" s="209"/>
      <c r="K519" s="210"/>
      <c r="L519" s="210"/>
      <c r="M519" s="210"/>
      <c r="N519" s="210"/>
      <c r="O519" s="210"/>
      <c r="P519" s="226">
        <f t="shared" si="181"/>
        <v>0</v>
      </c>
      <c r="Q519" s="212"/>
      <c r="R519" s="212"/>
      <c r="S519" s="212"/>
      <c r="T519" s="212"/>
      <c r="U519" s="212"/>
    </row>
    <row r="520" spans="1:21" ht="17.45" hidden="1" customHeight="1" x14ac:dyDescent="0.25">
      <c r="A520" s="206"/>
      <c r="B520" s="279" t="s">
        <v>567</v>
      </c>
      <c r="C520" s="259" t="s">
        <v>171</v>
      </c>
      <c r="D520" s="207">
        <v>151</v>
      </c>
      <c r="E520" s="208">
        <v>2513</v>
      </c>
      <c r="F520" s="208">
        <f>E520*D520</f>
        <v>379463</v>
      </c>
      <c r="G520" s="208">
        <v>6681</v>
      </c>
      <c r="H520" s="208">
        <f>G520*D520</f>
        <v>1008831</v>
      </c>
      <c r="I520" s="208">
        <f>F520+H520</f>
        <v>1388294</v>
      </c>
      <c r="J520" s="209"/>
      <c r="K520" s="210">
        <v>2513</v>
      </c>
      <c r="L520" s="210">
        <f>K520*J520</f>
        <v>0</v>
      </c>
      <c r="M520" s="210">
        <v>6681</v>
      </c>
      <c r="N520" s="210">
        <f>M520*J520</f>
        <v>0</v>
      </c>
      <c r="O520" s="210">
        <f>L520+N520</f>
        <v>0</v>
      </c>
      <c r="P520" s="226">
        <f t="shared" si="181"/>
        <v>151</v>
      </c>
      <c r="Q520" s="212">
        <v>2513</v>
      </c>
      <c r="R520" s="212">
        <f>Q520*P520</f>
        <v>379463</v>
      </c>
      <c r="S520" s="212">
        <v>6681</v>
      </c>
      <c r="T520" s="212">
        <f>S520*P520</f>
        <v>1008831</v>
      </c>
      <c r="U520" s="212">
        <f>R520+T520</f>
        <v>1388294</v>
      </c>
    </row>
    <row r="521" spans="1:21" ht="17.45" hidden="1" customHeight="1" x14ac:dyDescent="0.25">
      <c r="A521" s="206"/>
      <c r="B521" s="279" t="s">
        <v>568</v>
      </c>
      <c r="C521" s="259" t="s">
        <v>171</v>
      </c>
      <c r="D521" s="207">
        <v>163</v>
      </c>
      <c r="E521" s="208">
        <v>2334</v>
      </c>
      <c r="F521" s="208">
        <f>E521*D521</f>
        <v>380442</v>
      </c>
      <c r="G521" s="208">
        <v>2162</v>
      </c>
      <c r="H521" s="208">
        <f>G521*D521</f>
        <v>352406</v>
      </c>
      <c r="I521" s="208">
        <f>F521+H521</f>
        <v>732848</v>
      </c>
      <c r="J521" s="209"/>
      <c r="K521" s="210">
        <v>2334</v>
      </c>
      <c r="L521" s="210">
        <f>K521*J521</f>
        <v>0</v>
      </c>
      <c r="M521" s="210">
        <v>2162</v>
      </c>
      <c r="N521" s="210">
        <f>M521*J521</f>
        <v>0</v>
      </c>
      <c r="O521" s="210">
        <f>L521+N521</f>
        <v>0</v>
      </c>
      <c r="P521" s="226">
        <f t="shared" si="181"/>
        <v>163</v>
      </c>
      <c r="Q521" s="212">
        <v>2334</v>
      </c>
      <c r="R521" s="212">
        <f>Q521*P521</f>
        <v>380442</v>
      </c>
      <c r="S521" s="212">
        <v>2162</v>
      </c>
      <c r="T521" s="212">
        <f>S521*P521</f>
        <v>352406</v>
      </c>
      <c r="U521" s="212">
        <f>R521+T521</f>
        <v>732848</v>
      </c>
    </row>
    <row r="522" spans="1:21" ht="17.45" hidden="1" customHeight="1" x14ac:dyDescent="0.25">
      <c r="A522" s="206"/>
      <c r="B522" s="279" t="s">
        <v>569</v>
      </c>
      <c r="C522" s="259" t="s">
        <v>32</v>
      </c>
      <c r="D522" s="207">
        <v>226.24</v>
      </c>
      <c r="E522" s="208">
        <v>47</v>
      </c>
      <c r="F522" s="208">
        <f>E522*D522</f>
        <v>10633.28</v>
      </c>
      <c r="G522" s="208">
        <v>264</v>
      </c>
      <c r="H522" s="208">
        <f>G522*D522</f>
        <v>59727.360000000001</v>
      </c>
      <c r="I522" s="208">
        <f>F522+H522</f>
        <v>70360.639999999999</v>
      </c>
      <c r="J522" s="209"/>
      <c r="K522" s="210">
        <v>47</v>
      </c>
      <c r="L522" s="210">
        <f>K522*J522</f>
        <v>0</v>
      </c>
      <c r="M522" s="210">
        <v>264</v>
      </c>
      <c r="N522" s="210">
        <f>M522*J522</f>
        <v>0</v>
      </c>
      <c r="O522" s="210">
        <f>L522+N522</f>
        <v>0</v>
      </c>
      <c r="P522" s="226">
        <f t="shared" si="181"/>
        <v>226.24</v>
      </c>
      <c r="Q522" s="212">
        <v>47</v>
      </c>
      <c r="R522" s="212">
        <f>Q522*P522</f>
        <v>10633.28</v>
      </c>
      <c r="S522" s="212">
        <v>264</v>
      </c>
      <c r="T522" s="212">
        <f>S522*P522</f>
        <v>59727.360000000001</v>
      </c>
      <c r="U522" s="212">
        <f>R522+T522</f>
        <v>70360.639999999999</v>
      </c>
    </row>
    <row r="523" spans="1:21" ht="17.45" hidden="1" customHeight="1" x14ac:dyDescent="0.25">
      <c r="A523" s="206"/>
      <c r="B523" s="297" t="s">
        <v>570</v>
      </c>
      <c r="C523" s="207"/>
      <c r="D523" s="207"/>
      <c r="E523" s="208"/>
      <c r="F523" s="208"/>
      <c r="G523" s="208"/>
      <c r="H523" s="208"/>
      <c r="I523" s="208"/>
      <c r="J523" s="209"/>
      <c r="K523" s="210"/>
      <c r="L523" s="210"/>
      <c r="M523" s="210"/>
      <c r="N523" s="210"/>
      <c r="O523" s="210"/>
      <c r="P523" s="226">
        <f t="shared" si="181"/>
        <v>0</v>
      </c>
      <c r="Q523" s="212"/>
      <c r="R523" s="212"/>
      <c r="S523" s="212"/>
      <c r="T523" s="212"/>
      <c r="U523" s="212"/>
    </row>
    <row r="524" spans="1:21" ht="36" hidden="1" customHeight="1" x14ac:dyDescent="0.25">
      <c r="A524" s="206"/>
      <c r="B524" s="279" t="s">
        <v>571</v>
      </c>
      <c r="C524" s="259" t="s">
        <v>32</v>
      </c>
      <c r="D524" s="207">
        <v>226.24</v>
      </c>
      <c r="E524" s="208">
        <v>2476</v>
      </c>
      <c r="F524" s="208">
        <f>E524*D524</f>
        <v>560170.23999999999</v>
      </c>
      <c r="G524" s="208">
        <v>60348</v>
      </c>
      <c r="H524" s="208">
        <f>G524*D524</f>
        <v>13653131.520000001</v>
      </c>
      <c r="I524" s="208">
        <f>F524+H524</f>
        <v>14213301.760000002</v>
      </c>
      <c r="J524" s="209"/>
      <c r="K524" s="210">
        <v>2476</v>
      </c>
      <c r="L524" s="210">
        <f>K524*J524</f>
        <v>0</v>
      </c>
      <c r="M524" s="210">
        <v>60348</v>
      </c>
      <c r="N524" s="210">
        <f>M524*J524</f>
        <v>0</v>
      </c>
      <c r="O524" s="210">
        <f>L524+N524</f>
        <v>0</v>
      </c>
      <c r="P524" s="226">
        <f t="shared" si="181"/>
        <v>226.24</v>
      </c>
      <c r="Q524" s="212">
        <v>2476</v>
      </c>
      <c r="R524" s="212">
        <f>Q524*P524</f>
        <v>560170.23999999999</v>
      </c>
      <c r="S524" s="212">
        <v>60348</v>
      </c>
      <c r="T524" s="212">
        <f>S524*P524</f>
        <v>13653131.520000001</v>
      </c>
      <c r="U524" s="212">
        <f>R524+T524</f>
        <v>14213301.760000002</v>
      </c>
    </row>
    <row r="525" spans="1:21" ht="17.45" hidden="1" customHeight="1" x14ac:dyDescent="0.25">
      <c r="A525" s="206"/>
      <c r="B525" s="279" t="s">
        <v>572</v>
      </c>
      <c r="C525" s="259" t="s">
        <v>32</v>
      </c>
      <c r="D525" s="207">
        <v>226.24</v>
      </c>
      <c r="E525" s="208">
        <v>6552</v>
      </c>
      <c r="F525" s="208">
        <f>E525*D525</f>
        <v>1482324.48</v>
      </c>
      <c r="G525" s="208"/>
      <c r="H525" s="208"/>
      <c r="I525" s="208">
        <f>F525+H525</f>
        <v>1482324.48</v>
      </c>
      <c r="J525" s="209"/>
      <c r="K525" s="210">
        <v>6552</v>
      </c>
      <c r="L525" s="210">
        <f>K525*J525</f>
        <v>0</v>
      </c>
      <c r="M525" s="210"/>
      <c r="N525" s="210"/>
      <c r="O525" s="210">
        <f>L525+N525</f>
        <v>0</v>
      </c>
      <c r="P525" s="226">
        <f t="shared" si="181"/>
        <v>226.24</v>
      </c>
      <c r="Q525" s="212">
        <v>6552</v>
      </c>
      <c r="R525" s="212">
        <f>Q525*P525</f>
        <v>1482324.48</v>
      </c>
      <c r="S525" s="212"/>
      <c r="T525" s="212"/>
      <c r="U525" s="212">
        <f>R525+T525</f>
        <v>1482324.48</v>
      </c>
    </row>
    <row r="526" spans="1:21" s="255" customFormat="1" ht="17.45" hidden="1" customHeight="1" x14ac:dyDescent="0.25">
      <c r="A526" s="206"/>
      <c r="B526" s="279" t="s">
        <v>573</v>
      </c>
      <c r="C526" s="259" t="s">
        <v>32</v>
      </c>
      <c r="D526" s="207">
        <v>226.24</v>
      </c>
      <c r="E526" s="208">
        <v>6552</v>
      </c>
      <c r="F526" s="208">
        <f>E526*D526</f>
        <v>1482324.48</v>
      </c>
      <c r="G526" s="208"/>
      <c r="H526" s="208"/>
      <c r="I526" s="208">
        <f>F526+H526</f>
        <v>1482324.48</v>
      </c>
      <c r="J526" s="209"/>
      <c r="K526" s="210">
        <v>6552</v>
      </c>
      <c r="L526" s="210">
        <f>K526*J526</f>
        <v>0</v>
      </c>
      <c r="M526" s="210"/>
      <c r="N526" s="210"/>
      <c r="O526" s="210">
        <f>L526+N526</f>
        <v>0</v>
      </c>
      <c r="P526" s="226">
        <f t="shared" si="181"/>
        <v>226.24</v>
      </c>
      <c r="Q526" s="212">
        <v>6552</v>
      </c>
      <c r="R526" s="212">
        <f>Q526*P526</f>
        <v>1482324.48</v>
      </c>
      <c r="S526" s="212"/>
      <c r="T526" s="212"/>
      <c r="U526" s="212">
        <f>R526+T526</f>
        <v>1482324.48</v>
      </c>
    </row>
    <row r="527" spans="1:21" ht="17.45" hidden="1" customHeight="1" x14ac:dyDescent="0.25">
      <c r="A527" s="206"/>
      <c r="B527" s="279" t="s">
        <v>574</v>
      </c>
      <c r="C527" s="259" t="s">
        <v>31</v>
      </c>
      <c r="D527" s="207">
        <v>1</v>
      </c>
      <c r="E527" s="208">
        <v>124845</v>
      </c>
      <c r="F527" s="208">
        <f>E527*D527</f>
        <v>124845</v>
      </c>
      <c r="G527" s="208">
        <v>49408</v>
      </c>
      <c r="H527" s="208">
        <f>G527*D527</f>
        <v>49408</v>
      </c>
      <c r="I527" s="208">
        <f>F527+H527</f>
        <v>174253</v>
      </c>
      <c r="J527" s="209"/>
      <c r="K527" s="210">
        <v>124845</v>
      </c>
      <c r="L527" s="210">
        <f>K527*J527</f>
        <v>0</v>
      </c>
      <c r="M527" s="210">
        <v>49408</v>
      </c>
      <c r="N527" s="210">
        <f>M527*J527</f>
        <v>0</v>
      </c>
      <c r="O527" s="210">
        <f>L527+N527</f>
        <v>0</v>
      </c>
      <c r="P527" s="226">
        <f t="shared" si="181"/>
        <v>1</v>
      </c>
      <c r="Q527" s="212">
        <v>124845</v>
      </c>
      <c r="R527" s="212">
        <f>Q527*P527</f>
        <v>124845</v>
      </c>
      <c r="S527" s="212">
        <v>49408</v>
      </c>
      <c r="T527" s="212">
        <f>S527*P527</f>
        <v>49408</v>
      </c>
      <c r="U527" s="212">
        <f>R527+T527</f>
        <v>174253</v>
      </c>
    </row>
    <row r="528" spans="1:21" ht="17.45" customHeight="1" x14ac:dyDescent="0.25">
      <c r="A528" s="395"/>
      <c r="B528" s="327" t="s">
        <v>575</v>
      </c>
      <c r="C528" s="344"/>
      <c r="D528" s="315"/>
      <c r="E528" s="314"/>
      <c r="F528" s="314">
        <f>SUM(F530:F541)</f>
        <v>11963863.520000001</v>
      </c>
      <c r="G528" s="314"/>
      <c r="H528" s="314">
        <f>SUM(H530:H541)</f>
        <v>15123503.880000001</v>
      </c>
      <c r="I528" s="314">
        <f>SUM(I530:I541)</f>
        <v>27087367.400000006</v>
      </c>
      <c r="J528" s="345"/>
      <c r="K528" s="343"/>
      <c r="L528" s="343">
        <f>SUM(L530:L541)</f>
        <v>2134754.44</v>
      </c>
      <c r="M528" s="343"/>
      <c r="N528" s="343">
        <f>SUM(N530:N541)</f>
        <v>0</v>
      </c>
      <c r="O528" s="343">
        <f>SUM(O530:O541)</f>
        <v>2134754.44</v>
      </c>
      <c r="P528" s="226">
        <f t="shared" si="181"/>
        <v>0</v>
      </c>
      <c r="Q528" s="241"/>
      <c r="R528" s="241">
        <f>SUM(R530:R541)</f>
        <v>9829109.0800000019</v>
      </c>
      <c r="S528" s="241"/>
      <c r="T528" s="241">
        <f>SUM(T530:T541)</f>
        <v>15123503.880000001</v>
      </c>
      <c r="U528" s="239">
        <f>SUM(U530:U541)</f>
        <v>24952612.960000001</v>
      </c>
    </row>
    <row r="529" spans="1:21" ht="17.45" hidden="1" customHeight="1" x14ac:dyDescent="0.25">
      <c r="A529" s="206"/>
      <c r="B529" s="297" t="s">
        <v>562</v>
      </c>
      <c r="C529" s="207"/>
      <c r="D529" s="207"/>
      <c r="E529" s="208"/>
      <c r="F529" s="208"/>
      <c r="G529" s="208"/>
      <c r="H529" s="208"/>
      <c r="I529" s="208"/>
      <c r="J529" s="209"/>
      <c r="K529" s="210"/>
      <c r="L529" s="210"/>
      <c r="M529" s="210"/>
      <c r="N529" s="210"/>
      <c r="O529" s="210"/>
      <c r="P529" s="226">
        <f t="shared" si="181"/>
        <v>0</v>
      </c>
      <c r="Q529" s="212"/>
      <c r="R529" s="212"/>
      <c r="S529" s="212"/>
      <c r="T529" s="212"/>
      <c r="U529" s="212"/>
    </row>
    <row r="530" spans="1:21" ht="17.45" hidden="1" customHeight="1" x14ac:dyDescent="0.25">
      <c r="A530" s="206"/>
      <c r="B530" s="279" t="s">
        <v>563</v>
      </c>
      <c r="C530" s="259" t="s">
        <v>171</v>
      </c>
      <c r="D530" s="207">
        <f>79.62</f>
        <v>79.62</v>
      </c>
      <c r="E530" s="208">
        <v>13494</v>
      </c>
      <c r="F530" s="208">
        <f>E530*D530</f>
        <v>1074392.28</v>
      </c>
      <c r="G530" s="208"/>
      <c r="H530" s="208"/>
      <c r="I530" s="208">
        <f>F530+H530</f>
        <v>1074392.28</v>
      </c>
      <c r="J530" s="209"/>
      <c r="K530" s="210">
        <v>13494</v>
      </c>
      <c r="L530" s="210">
        <f>K530*J530</f>
        <v>0</v>
      </c>
      <c r="M530" s="210"/>
      <c r="N530" s="210"/>
      <c r="O530" s="210">
        <f>L530+N530</f>
        <v>0</v>
      </c>
      <c r="P530" s="226">
        <f t="shared" si="181"/>
        <v>79.62</v>
      </c>
      <c r="Q530" s="212">
        <v>13494</v>
      </c>
      <c r="R530" s="212">
        <f>Q530*P530</f>
        <v>1074392.28</v>
      </c>
      <c r="S530" s="212"/>
      <c r="T530" s="212"/>
      <c r="U530" s="212">
        <f>R530+T530</f>
        <v>1074392.28</v>
      </c>
    </row>
    <row r="531" spans="1:21" ht="17.45" customHeight="1" x14ac:dyDescent="0.25">
      <c r="A531" s="392"/>
      <c r="B531" s="324" t="s">
        <v>564</v>
      </c>
      <c r="C531" s="349" t="s">
        <v>171</v>
      </c>
      <c r="D531" s="207">
        <v>308.73</v>
      </c>
      <c r="E531" s="208">
        <v>19422</v>
      </c>
      <c r="F531" s="208">
        <f>E531*D531</f>
        <v>5996154.0600000005</v>
      </c>
      <c r="G531" s="208"/>
      <c r="H531" s="208"/>
      <c r="I531" s="208">
        <f>F531+H531</f>
        <v>5996154.0600000005</v>
      </c>
      <c r="J531" s="325">
        <v>96.62</v>
      </c>
      <c r="K531" s="332">
        <v>19422</v>
      </c>
      <c r="L531" s="332">
        <f>K531*J531</f>
        <v>1876553.6400000001</v>
      </c>
      <c r="M531" s="332"/>
      <c r="N531" s="332"/>
      <c r="O531" s="332">
        <f>L531+N531</f>
        <v>1876553.6400000001</v>
      </c>
      <c r="P531" s="226">
        <f t="shared" si="181"/>
        <v>212.11</v>
      </c>
      <c r="Q531" s="212">
        <v>19422</v>
      </c>
      <c r="R531" s="212">
        <f>Q531*P531</f>
        <v>4119600.4200000004</v>
      </c>
      <c r="S531" s="212"/>
      <c r="T531" s="212"/>
      <c r="U531" s="212">
        <f>R531+T531</f>
        <v>4119600.4200000004</v>
      </c>
    </row>
    <row r="532" spans="1:21" ht="17.45" customHeight="1" x14ac:dyDescent="0.25">
      <c r="A532" s="392"/>
      <c r="B532" s="324" t="s">
        <v>565</v>
      </c>
      <c r="C532" s="349" t="s">
        <v>171</v>
      </c>
      <c r="D532" s="207">
        <f>196.74</f>
        <v>196.74</v>
      </c>
      <c r="E532" s="208">
        <v>2405</v>
      </c>
      <c r="F532" s="208">
        <f>E532*D532</f>
        <v>473159.7</v>
      </c>
      <c r="G532" s="208"/>
      <c r="H532" s="208"/>
      <c r="I532" s="208">
        <f>F532+H532</f>
        <v>473159.7</v>
      </c>
      <c r="J532" s="325">
        <v>107.36</v>
      </c>
      <c r="K532" s="332">
        <v>2405</v>
      </c>
      <c r="L532" s="332">
        <f>K532*J532</f>
        <v>258200.8</v>
      </c>
      <c r="M532" s="332"/>
      <c r="N532" s="332"/>
      <c r="O532" s="332">
        <f>L532+N532</f>
        <v>258200.8</v>
      </c>
      <c r="P532" s="226">
        <f t="shared" si="181"/>
        <v>89.38000000000001</v>
      </c>
      <c r="Q532" s="212">
        <v>2405</v>
      </c>
      <c r="R532" s="212">
        <f>Q532*P532</f>
        <v>214958.90000000002</v>
      </c>
      <c r="S532" s="212"/>
      <c r="T532" s="212"/>
      <c r="U532" s="212">
        <f>R532+T532</f>
        <v>214958.90000000002</v>
      </c>
    </row>
    <row r="533" spans="1:21" ht="15.75" hidden="1" x14ac:dyDescent="0.25">
      <c r="A533" s="206"/>
      <c r="B533" s="297" t="s">
        <v>566</v>
      </c>
      <c r="C533" s="259"/>
      <c r="D533" s="207"/>
      <c r="E533" s="208"/>
      <c r="F533" s="208"/>
      <c r="G533" s="208"/>
      <c r="H533" s="208"/>
      <c r="I533" s="208"/>
      <c r="J533" s="209"/>
      <c r="K533" s="210"/>
      <c r="L533" s="210"/>
      <c r="M533" s="210"/>
      <c r="N533" s="210"/>
      <c r="O533" s="210"/>
      <c r="P533" s="226">
        <f t="shared" si="181"/>
        <v>0</v>
      </c>
      <c r="Q533" s="212"/>
      <c r="R533" s="212"/>
      <c r="S533" s="212"/>
      <c r="T533" s="212"/>
      <c r="U533" s="212"/>
    </row>
    <row r="534" spans="1:21" ht="17.45" hidden="1" customHeight="1" x14ac:dyDescent="0.25">
      <c r="A534" s="206"/>
      <c r="B534" s="279" t="s">
        <v>567</v>
      </c>
      <c r="C534" s="259" t="s">
        <v>171</v>
      </c>
      <c r="D534" s="207">
        <v>151</v>
      </c>
      <c r="E534" s="208">
        <v>2513</v>
      </c>
      <c r="F534" s="208">
        <f>E534*D534</f>
        <v>379463</v>
      </c>
      <c r="G534" s="208">
        <v>6681</v>
      </c>
      <c r="H534" s="208">
        <f>G534*D534</f>
        <v>1008831</v>
      </c>
      <c r="I534" s="208">
        <f>F534+H534</f>
        <v>1388294</v>
      </c>
      <c r="J534" s="209"/>
      <c r="K534" s="210">
        <v>2513</v>
      </c>
      <c r="L534" s="210">
        <f>K534*J534</f>
        <v>0</v>
      </c>
      <c r="M534" s="210">
        <v>6681</v>
      </c>
      <c r="N534" s="210">
        <f>M534*J534</f>
        <v>0</v>
      </c>
      <c r="O534" s="210">
        <f>L534+N534</f>
        <v>0</v>
      </c>
      <c r="P534" s="226">
        <f t="shared" si="181"/>
        <v>151</v>
      </c>
      <c r="Q534" s="212">
        <v>2513</v>
      </c>
      <c r="R534" s="212">
        <f>Q534*P534</f>
        <v>379463</v>
      </c>
      <c r="S534" s="212">
        <v>6681</v>
      </c>
      <c r="T534" s="212">
        <f>S534*P534</f>
        <v>1008831</v>
      </c>
      <c r="U534" s="212">
        <f>R534+T534</f>
        <v>1388294</v>
      </c>
    </row>
    <row r="535" spans="1:21" ht="17.45" hidden="1" customHeight="1" x14ac:dyDescent="0.25">
      <c r="A535" s="206"/>
      <c r="B535" s="279" t="s">
        <v>568</v>
      </c>
      <c r="C535" s="259" t="s">
        <v>171</v>
      </c>
      <c r="D535" s="207">
        <v>163</v>
      </c>
      <c r="E535" s="208">
        <v>2334</v>
      </c>
      <c r="F535" s="208">
        <f>E535*D535</f>
        <v>380442</v>
      </c>
      <c r="G535" s="208">
        <v>2162</v>
      </c>
      <c r="H535" s="208">
        <f>G535*D535</f>
        <v>352406</v>
      </c>
      <c r="I535" s="208">
        <f>F535+H535</f>
        <v>732848</v>
      </c>
      <c r="J535" s="209"/>
      <c r="K535" s="210">
        <v>2334</v>
      </c>
      <c r="L535" s="210">
        <f>K535*J535</f>
        <v>0</v>
      </c>
      <c r="M535" s="210">
        <v>2162</v>
      </c>
      <c r="N535" s="210">
        <f>M535*J535</f>
        <v>0</v>
      </c>
      <c r="O535" s="210">
        <f>L535+N535</f>
        <v>0</v>
      </c>
      <c r="P535" s="226">
        <f t="shared" si="181"/>
        <v>163</v>
      </c>
      <c r="Q535" s="212">
        <v>2334</v>
      </c>
      <c r="R535" s="212">
        <f>Q535*P535</f>
        <v>380442</v>
      </c>
      <c r="S535" s="212">
        <v>2162</v>
      </c>
      <c r="T535" s="212">
        <f>S535*P535</f>
        <v>352406</v>
      </c>
      <c r="U535" s="212">
        <f>R535+T535</f>
        <v>732848</v>
      </c>
    </row>
    <row r="536" spans="1:21" ht="17.45" hidden="1" customHeight="1" x14ac:dyDescent="0.25">
      <c r="A536" s="206"/>
      <c r="B536" s="279" t="s">
        <v>569</v>
      </c>
      <c r="C536" s="259" t="s">
        <v>32</v>
      </c>
      <c r="D536" s="207">
        <v>226.24</v>
      </c>
      <c r="E536" s="208">
        <v>47</v>
      </c>
      <c r="F536" s="208">
        <f>E536*D536</f>
        <v>10633.28</v>
      </c>
      <c r="G536" s="208">
        <v>264</v>
      </c>
      <c r="H536" s="208">
        <f>G536*D536</f>
        <v>59727.360000000001</v>
      </c>
      <c r="I536" s="208">
        <f>F536+H536</f>
        <v>70360.639999999999</v>
      </c>
      <c r="J536" s="209"/>
      <c r="K536" s="210">
        <v>47</v>
      </c>
      <c r="L536" s="210">
        <f>K536*J536</f>
        <v>0</v>
      </c>
      <c r="M536" s="210">
        <v>264</v>
      </c>
      <c r="N536" s="210">
        <f>M536*J536</f>
        <v>0</v>
      </c>
      <c r="O536" s="210">
        <f>L536+N536</f>
        <v>0</v>
      </c>
      <c r="P536" s="226">
        <f t="shared" si="181"/>
        <v>226.24</v>
      </c>
      <c r="Q536" s="212">
        <v>47</v>
      </c>
      <c r="R536" s="212">
        <f>Q536*P536</f>
        <v>10633.28</v>
      </c>
      <c r="S536" s="212">
        <v>264</v>
      </c>
      <c r="T536" s="212">
        <f>S536*P536</f>
        <v>59727.360000000001</v>
      </c>
      <c r="U536" s="212">
        <f>R536+T536</f>
        <v>70360.639999999999</v>
      </c>
    </row>
    <row r="537" spans="1:21" ht="17.45" hidden="1" customHeight="1" x14ac:dyDescent="0.25">
      <c r="A537" s="206"/>
      <c r="B537" s="297" t="s">
        <v>576</v>
      </c>
      <c r="C537" s="207"/>
      <c r="D537" s="207"/>
      <c r="E537" s="208"/>
      <c r="F537" s="208"/>
      <c r="G537" s="208"/>
      <c r="H537" s="208"/>
      <c r="I537" s="208"/>
      <c r="J537" s="209"/>
      <c r="K537" s="210"/>
      <c r="L537" s="210"/>
      <c r="M537" s="210"/>
      <c r="N537" s="210"/>
      <c r="O537" s="210"/>
      <c r="P537" s="226">
        <f t="shared" si="181"/>
        <v>0</v>
      </c>
      <c r="Q537" s="212"/>
      <c r="R537" s="212"/>
      <c r="S537" s="212"/>
      <c r="T537" s="212"/>
      <c r="U537" s="212"/>
    </row>
    <row r="538" spans="1:21" ht="39" hidden="1" customHeight="1" x14ac:dyDescent="0.25">
      <c r="A538" s="206"/>
      <c r="B538" s="279" t="s">
        <v>571</v>
      </c>
      <c r="C538" s="259" t="s">
        <v>32</v>
      </c>
      <c r="D538" s="207">
        <v>226.24</v>
      </c>
      <c r="E538" s="208">
        <v>2476</v>
      </c>
      <c r="F538" s="208">
        <f>E538*D538</f>
        <v>560170.23999999999</v>
      </c>
      <c r="G538" s="208">
        <v>60348</v>
      </c>
      <c r="H538" s="208">
        <f>G538*D538</f>
        <v>13653131.520000001</v>
      </c>
      <c r="I538" s="208">
        <f>F538+H538</f>
        <v>14213301.760000002</v>
      </c>
      <c r="J538" s="209"/>
      <c r="K538" s="210">
        <v>2476</v>
      </c>
      <c r="L538" s="210">
        <f>K538*J538</f>
        <v>0</v>
      </c>
      <c r="M538" s="210">
        <v>60348</v>
      </c>
      <c r="N538" s="210">
        <f>M538*J538</f>
        <v>0</v>
      </c>
      <c r="O538" s="210">
        <f>L538+N538</f>
        <v>0</v>
      </c>
      <c r="P538" s="226">
        <f t="shared" si="181"/>
        <v>226.24</v>
      </c>
      <c r="Q538" s="212">
        <v>2476</v>
      </c>
      <c r="R538" s="212">
        <f>Q538*P538</f>
        <v>560170.23999999999</v>
      </c>
      <c r="S538" s="212">
        <v>60348</v>
      </c>
      <c r="T538" s="212">
        <f>S538*P538</f>
        <v>13653131.520000001</v>
      </c>
      <c r="U538" s="212">
        <f>R538+T538</f>
        <v>14213301.760000002</v>
      </c>
    </row>
    <row r="539" spans="1:21" ht="17.45" hidden="1" customHeight="1" x14ac:dyDescent="0.25">
      <c r="A539" s="206"/>
      <c r="B539" s="279" t="s">
        <v>572</v>
      </c>
      <c r="C539" s="259" t="s">
        <v>32</v>
      </c>
      <c r="D539" s="207">
        <v>226.24</v>
      </c>
      <c r="E539" s="208">
        <v>6552</v>
      </c>
      <c r="F539" s="208">
        <f>E539*D539</f>
        <v>1482324.48</v>
      </c>
      <c r="G539" s="208">
        <v>0</v>
      </c>
      <c r="H539" s="208">
        <f>G539*D539</f>
        <v>0</v>
      </c>
      <c r="I539" s="208">
        <f>F539+H539</f>
        <v>1482324.48</v>
      </c>
      <c r="J539" s="209"/>
      <c r="K539" s="210">
        <v>6552</v>
      </c>
      <c r="L539" s="210">
        <f>K539*J539</f>
        <v>0</v>
      </c>
      <c r="M539" s="210">
        <v>0</v>
      </c>
      <c r="N539" s="210">
        <f>M539*J539</f>
        <v>0</v>
      </c>
      <c r="O539" s="210">
        <f>L539+N539</f>
        <v>0</v>
      </c>
      <c r="P539" s="226">
        <f t="shared" si="181"/>
        <v>226.24</v>
      </c>
      <c r="Q539" s="212">
        <v>6552</v>
      </c>
      <c r="R539" s="212">
        <f>Q539*P539</f>
        <v>1482324.48</v>
      </c>
      <c r="S539" s="212">
        <v>0</v>
      </c>
      <c r="T539" s="212">
        <f>S539*P539</f>
        <v>0</v>
      </c>
      <c r="U539" s="212">
        <f>R539+T539</f>
        <v>1482324.48</v>
      </c>
    </row>
    <row r="540" spans="1:21" ht="17.45" hidden="1" customHeight="1" x14ac:dyDescent="0.25">
      <c r="A540" s="206"/>
      <c r="B540" s="279" t="s">
        <v>573</v>
      </c>
      <c r="C540" s="259" t="s">
        <v>32</v>
      </c>
      <c r="D540" s="207">
        <v>226.24</v>
      </c>
      <c r="E540" s="208">
        <v>6552</v>
      </c>
      <c r="F540" s="208">
        <f>E540*D540</f>
        <v>1482324.48</v>
      </c>
      <c r="G540" s="208">
        <v>0</v>
      </c>
      <c r="H540" s="208">
        <f>G540*D540</f>
        <v>0</v>
      </c>
      <c r="I540" s="208">
        <f>F540+H540</f>
        <v>1482324.48</v>
      </c>
      <c r="J540" s="209"/>
      <c r="K540" s="210">
        <v>6552</v>
      </c>
      <c r="L540" s="210">
        <f>K540*J540</f>
        <v>0</v>
      </c>
      <c r="M540" s="210">
        <v>0</v>
      </c>
      <c r="N540" s="210">
        <f>M540*J540</f>
        <v>0</v>
      </c>
      <c r="O540" s="210">
        <f>L540+N540</f>
        <v>0</v>
      </c>
      <c r="P540" s="226">
        <f t="shared" si="181"/>
        <v>226.24</v>
      </c>
      <c r="Q540" s="212">
        <v>6552</v>
      </c>
      <c r="R540" s="212">
        <f>Q540*P540</f>
        <v>1482324.48</v>
      </c>
      <c r="S540" s="212">
        <v>0</v>
      </c>
      <c r="T540" s="212">
        <f>S540*P540</f>
        <v>0</v>
      </c>
      <c r="U540" s="212">
        <f>R540+T540</f>
        <v>1482324.48</v>
      </c>
    </row>
    <row r="541" spans="1:21" ht="17.45" hidden="1" customHeight="1" x14ac:dyDescent="0.25">
      <c r="A541" s="206"/>
      <c r="B541" s="279" t="s">
        <v>577</v>
      </c>
      <c r="C541" s="259" t="s">
        <v>31</v>
      </c>
      <c r="D541" s="207">
        <v>1</v>
      </c>
      <c r="E541" s="208">
        <v>124800</v>
      </c>
      <c r="F541" s="208">
        <f>E541*D541</f>
        <v>124800</v>
      </c>
      <c r="G541" s="208">
        <v>49408</v>
      </c>
      <c r="H541" s="208">
        <f>G541*D541</f>
        <v>49408</v>
      </c>
      <c r="I541" s="208">
        <f>F541+H541</f>
        <v>174208</v>
      </c>
      <c r="J541" s="209"/>
      <c r="K541" s="210">
        <v>124800</v>
      </c>
      <c r="L541" s="210">
        <f>K541*J541</f>
        <v>0</v>
      </c>
      <c r="M541" s="210">
        <v>49408</v>
      </c>
      <c r="N541" s="210">
        <f>M541*J541</f>
        <v>0</v>
      </c>
      <c r="O541" s="210">
        <f>L541+N541</f>
        <v>0</v>
      </c>
      <c r="P541" s="226">
        <f t="shared" si="181"/>
        <v>1</v>
      </c>
      <c r="Q541" s="212">
        <v>124800</v>
      </c>
      <c r="R541" s="212">
        <f>Q541*P541</f>
        <v>124800</v>
      </c>
      <c r="S541" s="212">
        <v>49408</v>
      </c>
      <c r="T541" s="212">
        <f>S541*P541</f>
        <v>49408</v>
      </c>
      <c r="U541" s="212">
        <f>R541+T541</f>
        <v>174208</v>
      </c>
    </row>
    <row r="542" spans="1:21" ht="17.45" customHeight="1" x14ac:dyDescent="0.25">
      <c r="A542" s="395"/>
      <c r="B542" s="327" t="s">
        <v>578</v>
      </c>
      <c r="C542" s="344"/>
      <c r="D542" s="315"/>
      <c r="E542" s="314"/>
      <c r="F542" s="314">
        <f>SUM(F544:F555)</f>
        <v>8310018.7100000009</v>
      </c>
      <c r="G542" s="314"/>
      <c r="H542" s="314">
        <f>SUM(H544:H555)</f>
        <v>10553536.559999999</v>
      </c>
      <c r="I542" s="314">
        <f>SUM(I544:I555)</f>
        <v>18863555.27</v>
      </c>
      <c r="J542" s="345"/>
      <c r="K542" s="343"/>
      <c r="L542" s="343">
        <f>SUM(L544:L555)</f>
        <v>6617293.6388000008</v>
      </c>
      <c r="M542" s="343"/>
      <c r="N542" s="343">
        <f>SUM(N544:N555)</f>
        <v>10553560.106036998</v>
      </c>
      <c r="O542" s="343">
        <f>SUM(O544:O555)</f>
        <v>17170853.744836997</v>
      </c>
      <c r="P542" s="226">
        <f t="shared" si="181"/>
        <v>0</v>
      </c>
      <c r="Q542" s="241"/>
      <c r="R542" s="241">
        <f>SUM(R544:R555)</f>
        <v>1692639.7799999998</v>
      </c>
      <c r="S542" s="241"/>
      <c r="T542" s="241">
        <f>SUM(T544:T555)</f>
        <v>0</v>
      </c>
      <c r="U542" s="239">
        <f>SUM(U544:U555)</f>
        <v>1692639.7799999998</v>
      </c>
    </row>
    <row r="543" spans="1:21" ht="17.45" hidden="1" customHeight="1" x14ac:dyDescent="0.25">
      <c r="A543" s="206"/>
      <c r="B543" s="297" t="s">
        <v>562</v>
      </c>
      <c r="C543" s="207"/>
      <c r="D543" s="207"/>
      <c r="E543" s="208"/>
      <c r="F543" s="208"/>
      <c r="G543" s="208"/>
      <c r="H543" s="208"/>
      <c r="I543" s="208"/>
      <c r="J543" s="209"/>
      <c r="K543" s="210"/>
      <c r="L543" s="210"/>
      <c r="M543" s="210"/>
      <c r="N543" s="210"/>
      <c r="O543" s="210"/>
      <c r="P543" s="226">
        <f t="shared" ref="P543:P586" si="191">D543-J543</f>
        <v>0</v>
      </c>
      <c r="Q543" s="212"/>
      <c r="R543" s="212"/>
      <c r="S543" s="212"/>
      <c r="T543" s="212"/>
      <c r="U543" s="212"/>
    </row>
    <row r="544" spans="1:21" ht="17.45" hidden="1" customHeight="1" x14ac:dyDescent="0.25">
      <c r="A544" s="206"/>
      <c r="B544" s="279" t="s">
        <v>563</v>
      </c>
      <c r="C544" s="259" t="s">
        <v>171</v>
      </c>
      <c r="D544" s="207">
        <v>55.04</v>
      </c>
      <c r="E544" s="208">
        <v>13494</v>
      </c>
      <c r="F544" s="208">
        <f>E544*D544</f>
        <v>742709.76000000001</v>
      </c>
      <c r="G544" s="208"/>
      <c r="H544" s="208"/>
      <c r="I544" s="208">
        <f>F544+H544</f>
        <v>742709.76000000001</v>
      </c>
      <c r="J544" s="209"/>
      <c r="K544" s="210">
        <v>13494</v>
      </c>
      <c r="L544" s="210">
        <f>K544*J544</f>
        <v>0</v>
      </c>
      <c r="M544" s="210"/>
      <c r="N544" s="210"/>
      <c r="O544" s="210">
        <f>L544+N544</f>
        <v>0</v>
      </c>
      <c r="P544" s="226">
        <f t="shared" si="191"/>
        <v>55.04</v>
      </c>
      <c r="Q544" s="212">
        <v>13494</v>
      </c>
      <c r="R544" s="212">
        <f>Q544*P544</f>
        <v>742709.76000000001</v>
      </c>
      <c r="S544" s="212"/>
      <c r="T544" s="212"/>
      <c r="U544" s="212">
        <f>R544+T544</f>
        <v>742709.76000000001</v>
      </c>
    </row>
    <row r="545" spans="1:21" ht="17.45" customHeight="1" x14ac:dyDescent="0.25">
      <c r="A545" s="392"/>
      <c r="B545" s="324" t="s">
        <v>564</v>
      </c>
      <c r="C545" s="349" t="s">
        <v>171</v>
      </c>
      <c r="D545" s="207">
        <v>213.41</v>
      </c>
      <c r="E545" s="208">
        <v>19422</v>
      </c>
      <c r="F545" s="208">
        <f>E545*D545</f>
        <v>4144849.02</v>
      </c>
      <c r="G545" s="208"/>
      <c r="H545" s="208"/>
      <c r="I545" s="208">
        <f>F545+H545</f>
        <v>4144849.02</v>
      </c>
      <c r="J545" s="325">
        <v>164.5</v>
      </c>
      <c r="K545" s="332">
        <v>19422</v>
      </c>
      <c r="L545" s="332">
        <f>K545*J545</f>
        <v>3194919</v>
      </c>
      <c r="M545" s="332"/>
      <c r="N545" s="332"/>
      <c r="O545" s="332">
        <f>L545+N545</f>
        <v>3194919</v>
      </c>
      <c r="P545" s="226">
        <f t="shared" si="191"/>
        <v>48.91</v>
      </c>
      <c r="Q545" s="212">
        <v>19422</v>
      </c>
      <c r="R545" s="212">
        <f>Q545*P545</f>
        <v>949930.0199999999</v>
      </c>
      <c r="S545" s="212"/>
      <c r="T545" s="212"/>
      <c r="U545" s="212">
        <f>R545+T545</f>
        <v>949930.0199999999</v>
      </c>
    </row>
    <row r="546" spans="1:21" ht="17.45" customHeight="1" x14ac:dyDescent="0.25">
      <c r="A546" s="392"/>
      <c r="B546" s="324" t="s">
        <v>565</v>
      </c>
      <c r="C546" s="349" t="s">
        <v>171</v>
      </c>
      <c r="D546" s="207">
        <f>136</f>
        <v>136</v>
      </c>
      <c r="E546" s="208">
        <v>2405</v>
      </c>
      <c r="F546" s="208">
        <f>E546*D546</f>
        <v>327080</v>
      </c>
      <c r="G546" s="208"/>
      <c r="H546" s="208"/>
      <c r="I546" s="208">
        <f>F546+H546</f>
        <v>327080</v>
      </c>
      <c r="J546" s="353">
        <v>136</v>
      </c>
      <c r="K546" s="332">
        <v>2405</v>
      </c>
      <c r="L546" s="332">
        <f>K546*J546</f>
        <v>327080</v>
      </c>
      <c r="M546" s="332"/>
      <c r="N546" s="332"/>
      <c r="O546" s="332">
        <f>L546+N546</f>
        <v>327080</v>
      </c>
      <c r="P546" s="226">
        <f t="shared" si="191"/>
        <v>0</v>
      </c>
      <c r="Q546" s="212">
        <v>2405</v>
      </c>
      <c r="R546" s="212">
        <f>Q546*P546</f>
        <v>0</v>
      </c>
      <c r="S546" s="212"/>
      <c r="T546" s="212"/>
      <c r="U546" s="212">
        <f>R546+T546</f>
        <v>0</v>
      </c>
    </row>
    <row r="547" spans="1:21" ht="25.5" customHeight="1" x14ac:dyDescent="0.25">
      <c r="A547" s="392"/>
      <c r="B547" s="350" t="s">
        <v>566</v>
      </c>
      <c r="C547" s="349"/>
      <c r="D547" s="316"/>
      <c r="E547" s="310"/>
      <c r="F547" s="310"/>
      <c r="G547" s="310"/>
      <c r="H547" s="310"/>
      <c r="I547" s="310"/>
      <c r="J547" s="325"/>
      <c r="K547" s="332"/>
      <c r="L547" s="332"/>
      <c r="M547" s="332"/>
      <c r="N547" s="332"/>
      <c r="O547" s="332"/>
      <c r="P547" s="226">
        <f t="shared" si="191"/>
        <v>0</v>
      </c>
      <c r="Q547" s="212"/>
      <c r="R547" s="212"/>
      <c r="S547" s="212"/>
      <c r="T547" s="212"/>
      <c r="U547" s="212"/>
    </row>
    <row r="548" spans="1:21" ht="17.45" customHeight="1" x14ac:dyDescent="0.25">
      <c r="A548" s="392"/>
      <c r="B548" s="324" t="s">
        <v>567</v>
      </c>
      <c r="C548" s="349" t="s">
        <v>171</v>
      </c>
      <c r="D548" s="316">
        <v>105</v>
      </c>
      <c r="E548" s="310">
        <v>2513</v>
      </c>
      <c r="F548" s="310">
        <f>E548*D548</f>
        <v>263865</v>
      </c>
      <c r="G548" s="310">
        <v>6681</v>
      </c>
      <c r="H548" s="310">
        <f>G548*D548</f>
        <v>701505</v>
      </c>
      <c r="I548" s="310">
        <f>F548+H548</f>
        <v>965370</v>
      </c>
      <c r="J548" s="325">
        <v>105</v>
      </c>
      <c r="K548" s="380">
        <v>2513.1600000000003</v>
      </c>
      <c r="L548" s="332">
        <f>K548*J548</f>
        <v>263881.80000000005</v>
      </c>
      <c r="M548" s="380">
        <v>6681</v>
      </c>
      <c r="N548" s="332">
        <f>M548*J548</f>
        <v>701505</v>
      </c>
      <c r="O548" s="332">
        <f>L548+N548</f>
        <v>965386.8</v>
      </c>
      <c r="P548" s="226">
        <f t="shared" si="191"/>
        <v>0</v>
      </c>
      <c r="Q548" s="212">
        <v>2513</v>
      </c>
      <c r="R548" s="212">
        <f>Q548*P548</f>
        <v>0</v>
      </c>
      <c r="S548" s="212">
        <v>6681</v>
      </c>
      <c r="T548" s="212">
        <f>S548*P548</f>
        <v>0</v>
      </c>
      <c r="U548" s="212">
        <f>R548+T548</f>
        <v>0</v>
      </c>
    </row>
    <row r="549" spans="1:21" ht="17.45" customHeight="1" x14ac:dyDescent="0.25">
      <c r="A549" s="392"/>
      <c r="B549" s="324" t="s">
        <v>568</v>
      </c>
      <c r="C549" s="349" t="s">
        <v>171</v>
      </c>
      <c r="D549" s="316">
        <v>112.6</v>
      </c>
      <c r="E549" s="310">
        <v>2334</v>
      </c>
      <c r="F549" s="310">
        <f>E549*D549</f>
        <v>262808.39999999997</v>
      </c>
      <c r="G549" s="310">
        <v>2162</v>
      </c>
      <c r="H549" s="310">
        <f>G549*D549</f>
        <v>243441.19999999998</v>
      </c>
      <c r="I549" s="310">
        <f>F549+H549</f>
        <v>506249.6</v>
      </c>
      <c r="J549" s="325">
        <v>112.6</v>
      </c>
      <c r="K549" s="380">
        <v>2333.7600000000002</v>
      </c>
      <c r="L549" s="332">
        <f>K549*J549</f>
        <v>262781.37599999999</v>
      </c>
      <c r="M549" s="380">
        <v>2161.5</v>
      </c>
      <c r="N549" s="332">
        <f>M549*J549</f>
        <v>243384.9</v>
      </c>
      <c r="O549" s="332">
        <f>L549+N549</f>
        <v>506166.27599999995</v>
      </c>
      <c r="P549" s="226">
        <f t="shared" si="191"/>
        <v>0</v>
      </c>
      <c r="Q549" s="212">
        <v>2334</v>
      </c>
      <c r="R549" s="212">
        <f>Q549*P549</f>
        <v>0</v>
      </c>
      <c r="S549" s="212">
        <v>2162</v>
      </c>
      <c r="T549" s="212">
        <f>S549*P549</f>
        <v>0</v>
      </c>
      <c r="U549" s="212">
        <f>R549+T549</f>
        <v>0</v>
      </c>
    </row>
    <row r="550" spans="1:21" ht="17.45" customHeight="1" x14ac:dyDescent="0.25">
      <c r="A550" s="392"/>
      <c r="B550" s="324" t="s">
        <v>569</v>
      </c>
      <c r="C550" s="349" t="s">
        <v>32</v>
      </c>
      <c r="D550" s="316">
        <v>156.38999999999999</v>
      </c>
      <c r="E550" s="310">
        <v>47</v>
      </c>
      <c r="F550" s="310">
        <f>E550*D550</f>
        <v>7350.329999999999</v>
      </c>
      <c r="G550" s="310">
        <v>264</v>
      </c>
      <c r="H550" s="310">
        <f>G550*D550</f>
        <v>41286.959999999999</v>
      </c>
      <c r="I550" s="310">
        <f>F550+H550</f>
        <v>48637.29</v>
      </c>
      <c r="J550" s="325">
        <v>156.38999999999999</v>
      </c>
      <c r="K550" s="380">
        <v>46.800000000000004</v>
      </c>
      <c r="L550" s="332">
        <f>K550*J550</f>
        <v>7319.0519999999997</v>
      </c>
      <c r="M550" s="380">
        <v>264.096</v>
      </c>
      <c r="N550" s="332">
        <f>M550*J550</f>
        <v>41301.973439999994</v>
      </c>
      <c r="O550" s="332">
        <f>L550+N550</f>
        <v>48621.025439999998</v>
      </c>
      <c r="P550" s="226">
        <f t="shared" si="191"/>
        <v>0</v>
      </c>
      <c r="Q550" s="212">
        <v>47</v>
      </c>
      <c r="R550" s="212">
        <f>Q550*P550</f>
        <v>0</v>
      </c>
      <c r="S550" s="212">
        <v>264</v>
      </c>
      <c r="T550" s="212">
        <f>S550*P550</f>
        <v>0</v>
      </c>
      <c r="U550" s="212">
        <f>R550+T550</f>
        <v>0</v>
      </c>
    </row>
    <row r="551" spans="1:21" ht="17.45" customHeight="1" x14ac:dyDescent="0.25">
      <c r="A551" s="392"/>
      <c r="B551" s="350" t="s">
        <v>579</v>
      </c>
      <c r="C551" s="325"/>
      <c r="D551" s="316"/>
      <c r="E551" s="310"/>
      <c r="F551" s="310"/>
      <c r="G551" s="310"/>
      <c r="H551" s="310"/>
      <c r="I551" s="310"/>
      <c r="J551" s="325"/>
      <c r="K551" s="332"/>
      <c r="L551" s="332"/>
      <c r="M551" s="332"/>
      <c r="N551" s="332"/>
      <c r="O551" s="332"/>
      <c r="P551" s="226">
        <f t="shared" si="191"/>
        <v>0</v>
      </c>
      <c r="Q551" s="212"/>
      <c r="R551" s="212"/>
      <c r="S551" s="212"/>
      <c r="T551" s="212"/>
      <c r="U551" s="212"/>
    </row>
    <row r="552" spans="1:21" ht="39.75" customHeight="1" x14ac:dyDescent="0.25">
      <c r="A552" s="392"/>
      <c r="B552" s="324" t="s">
        <v>571</v>
      </c>
      <c r="C552" s="349" t="s">
        <v>32</v>
      </c>
      <c r="D552" s="207">
        <v>156.38999999999999</v>
      </c>
      <c r="E552" s="208">
        <v>2476</v>
      </c>
      <c r="F552" s="208">
        <f>E552*D552</f>
        <v>387221.63999999996</v>
      </c>
      <c r="G552" s="208">
        <v>60860</v>
      </c>
      <c r="H552" s="208">
        <f>G552*D552</f>
        <v>9517895.3999999985</v>
      </c>
      <c r="I552" s="208">
        <f>F552+H552</f>
        <v>9905117.0399999991</v>
      </c>
      <c r="J552" s="325">
        <v>156.38999999999999</v>
      </c>
      <c r="K552" s="380">
        <v>2475.7200000000003</v>
      </c>
      <c r="L552" s="332">
        <f>K552*J552</f>
        <v>387177.85080000001</v>
      </c>
      <c r="M552" s="380">
        <v>60860.412300000004</v>
      </c>
      <c r="N552" s="332">
        <f>M552*J552</f>
        <v>9517959.8795969989</v>
      </c>
      <c r="O552" s="332">
        <f>L552+N552</f>
        <v>9905137.730396999</v>
      </c>
      <c r="P552" s="226">
        <f t="shared" si="191"/>
        <v>0</v>
      </c>
      <c r="Q552" s="212">
        <v>2476</v>
      </c>
      <c r="R552" s="212">
        <f>Q552*P552</f>
        <v>0</v>
      </c>
      <c r="S552" s="212">
        <v>60860</v>
      </c>
      <c r="T552" s="212">
        <f>S552*P552</f>
        <v>0</v>
      </c>
      <c r="U552" s="212">
        <f>R552+T552</f>
        <v>0</v>
      </c>
    </row>
    <row r="553" spans="1:21" ht="17.45" customHeight="1" x14ac:dyDescent="0.25">
      <c r="A553" s="392"/>
      <c r="B553" s="324" t="s">
        <v>572</v>
      </c>
      <c r="C553" s="349" t="s">
        <v>32</v>
      </c>
      <c r="D553" s="207">
        <v>156.38999999999999</v>
      </c>
      <c r="E553" s="208">
        <v>6552</v>
      </c>
      <c r="F553" s="208">
        <f>E553*D553</f>
        <v>1024667.2799999999</v>
      </c>
      <c r="G553" s="208"/>
      <c r="H553" s="208"/>
      <c r="I553" s="208">
        <f>F553+H553</f>
        <v>1024667.2799999999</v>
      </c>
      <c r="J553" s="325">
        <v>156.38999999999999</v>
      </c>
      <c r="K553" s="380">
        <v>6552</v>
      </c>
      <c r="L553" s="332">
        <f>K553*J553</f>
        <v>1024667.2799999999</v>
      </c>
      <c r="M553" s="380"/>
      <c r="N553" s="332"/>
      <c r="O553" s="332">
        <f>L553+N553</f>
        <v>1024667.2799999999</v>
      </c>
      <c r="P553" s="226">
        <f t="shared" si="191"/>
        <v>0</v>
      </c>
      <c r="Q553" s="212">
        <v>6552</v>
      </c>
      <c r="R553" s="212">
        <f>Q553*P553</f>
        <v>0</v>
      </c>
      <c r="S553" s="212"/>
      <c r="T553" s="212"/>
      <c r="U553" s="212">
        <f>R553+T553</f>
        <v>0</v>
      </c>
    </row>
    <row r="554" spans="1:21" ht="17.45" customHeight="1" x14ac:dyDescent="0.25">
      <c r="A554" s="392"/>
      <c r="B554" s="324" t="s">
        <v>573</v>
      </c>
      <c r="C554" s="349" t="s">
        <v>32</v>
      </c>
      <c r="D554" s="207">
        <v>156.38999999999999</v>
      </c>
      <c r="E554" s="208">
        <v>6552</v>
      </c>
      <c r="F554" s="208">
        <f>E554*D554</f>
        <v>1024667.2799999999</v>
      </c>
      <c r="G554" s="208"/>
      <c r="H554" s="208"/>
      <c r="I554" s="208">
        <f>F554+H554</f>
        <v>1024667.2799999999</v>
      </c>
      <c r="J554" s="325">
        <v>156.38999999999999</v>
      </c>
      <c r="K554" s="380">
        <v>6552</v>
      </c>
      <c r="L554" s="332">
        <f>K554*J554</f>
        <v>1024667.2799999999</v>
      </c>
      <c r="M554" s="380"/>
      <c r="N554" s="332"/>
      <c r="O554" s="332">
        <f>L554+N554</f>
        <v>1024667.2799999999</v>
      </c>
      <c r="P554" s="226">
        <f t="shared" si="191"/>
        <v>0</v>
      </c>
      <c r="Q554" s="212">
        <v>6552</v>
      </c>
      <c r="R554" s="212">
        <f>Q554*P554</f>
        <v>0</v>
      </c>
      <c r="S554" s="212"/>
      <c r="T554" s="212"/>
      <c r="U554" s="212">
        <f>R554+T554</f>
        <v>0</v>
      </c>
    </row>
    <row r="555" spans="1:21" ht="17.45" customHeight="1" x14ac:dyDescent="0.25">
      <c r="A555" s="392"/>
      <c r="B555" s="324" t="s">
        <v>577</v>
      </c>
      <c r="C555" s="349" t="s">
        <v>31</v>
      </c>
      <c r="D555" s="207">
        <v>1</v>
      </c>
      <c r="E555" s="208">
        <v>124800</v>
      </c>
      <c r="F555" s="208">
        <f>E555*D555</f>
        <v>124800</v>
      </c>
      <c r="G555" s="208">
        <v>49408</v>
      </c>
      <c r="H555" s="208">
        <f>G555*D555</f>
        <v>49408</v>
      </c>
      <c r="I555" s="208">
        <f>F555+H555</f>
        <v>174208</v>
      </c>
      <c r="J555" s="325">
        <v>1</v>
      </c>
      <c r="K555" s="380">
        <v>124800</v>
      </c>
      <c r="L555" s="332">
        <f>K555*J555</f>
        <v>124800</v>
      </c>
      <c r="M555" s="380">
        <v>49408.353000000003</v>
      </c>
      <c r="N555" s="332">
        <f>M555*J555</f>
        <v>49408.353000000003</v>
      </c>
      <c r="O555" s="332">
        <f>L555+N555</f>
        <v>174208.353</v>
      </c>
      <c r="P555" s="226">
        <f t="shared" si="191"/>
        <v>0</v>
      </c>
      <c r="Q555" s="212">
        <v>124800</v>
      </c>
      <c r="R555" s="212">
        <f>Q555*P555</f>
        <v>0</v>
      </c>
      <c r="S555" s="212">
        <v>49408</v>
      </c>
      <c r="T555" s="212">
        <f>S555*P555</f>
        <v>0</v>
      </c>
      <c r="U555" s="212">
        <f>R555+T555</f>
        <v>0</v>
      </c>
    </row>
    <row r="556" spans="1:21" ht="17.45" customHeight="1" x14ac:dyDescent="0.25">
      <c r="A556" s="395"/>
      <c r="B556" s="327" t="s">
        <v>580</v>
      </c>
      <c r="C556" s="344"/>
      <c r="D556" s="315"/>
      <c r="E556" s="314"/>
      <c r="F556" s="314">
        <f>SUM(F558:F569)</f>
        <v>5211444.540000001</v>
      </c>
      <c r="G556" s="314"/>
      <c r="H556" s="314">
        <f>SUM(H558:H569)</f>
        <v>6715942.2000000002</v>
      </c>
      <c r="I556" s="314">
        <f>SUM(I558:I569)</f>
        <v>11927386.740000002</v>
      </c>
      <c r="J556" s="345"/>
      <c r="K556" s="343"/>
      <c r="L556" s="343">
        <f>SUM(L558:L569)</f>
        <v>3471282.2039999999</v>
      </c>
      <c r="M556" s="343"/>
      <c r="N556" s="343">
        <f>SUM(N558:N569)</f>
        <v>6715943.3906399999</v>
      </c>
      <c r="O556" s="343">
        <f>SUM(O558:O569)</f>
        <v>10187225.594640002</v>
      </c>
      <c r="P556" s="226">
        <f t="shared" si="191"/>
        <v>0</v>
      </c>
      <c r="Q556" s="241"/>
      <c r="R556" s="241">
        <f>SUM(R558:R569)</f>
        <v>1740109.2799999996</v>
      </c>
      <c r="S556" s="241"/>
      <c r="T556" s="241">
        <f>SUM(T558:T569)</f>
        <v>0</v>
      </c>
      <c r="U556" s="239">
        <f>SUM(U558:U569)</f>
        <v>1740109.2799999996</v>
      </c>
    </row>
    <row r="557" spans="1:21" ht="17.45" customHeight="1" x14ac:dyDescent="0.25">
      <c r="A557" s="392"/>
      <c r="B557" s="350" t="s">
        <v>562</v>
      </c>
      <c r="C557" s="325"/>
      <c r="D557" s="316"/>
      <c r="E557" s="310"/>
      <c r="F557" s="310"/>
      <c r="G557" s="310"/>
      <c r="H557" s="310"/>
      <c r="I557" s="310"/>
      <c r="J557" s="325"/>
      <c r="K557" s="332"/>
      <c r="L557" s="332"/>
      <c r="M557" s="332"/>
      <c r="N557" s="332"/>
      <c r="O557" s="332"/>
      <c r="P557" s="226">
        <f t="shared" si="191"/>
        <v>0</v>
      </c>
      <c r="Q557" s="212"/>
      <c r="R557" s="212"/>
      <c r="S557" s="212"/>
      <c r="T557" s="212"/>
      <c r="U557" s="212"/>
    </row>
    <row r="558" spans="1:21" ht="17.45" hidden="1" customHeight="1" x14ac:dyDescent="0.25">
      <c r="A558" s="363"/>
      <c r="B558" s="364" t="s">
        <v>563</v>
      </c>
      <c r="C558" s="365" t="s">
        <v>171</v>
      </c>
      <c r="D558" s="366">
        <v>34.22</v>
      </c>
      <c r="E558" s="367">
        <v>13494</v>
      </c>
      <c r="F558" s="367">
        <f>E558*D558</f>
        <v>461764.68</v>
      </c>
      <c r="G558" s="367"/>
      <c r="H558" s="367"/>
      <c r="I558" s="367">
        <f>F558+H558</f>
        <v>461764.68</v>
      </c>
      <c r="J558" s="366"/>
      <c r="K558" s="367">
        <v>13494</v>
      </c>
      <c r="L558" s="367">
        <f>K558*J558</f>
        <v>0</v>
      </c>
      <c r="M558" s="367"/>
      <c r="N558" s="367"/>
      <c r="O558" s="367">
        <f>L558+N558</f>
        <v>0</v>
      </c>
      <c r="P558" s="226">
        <f t="shared" si="191"/>
        <v>34.22</v>
      </c>
      <c r="Q558" s="212">
        <v>13494</v>
      </c>
      <c r="R558" s="212">
        <f>Q558*P558</f>
        <v>461764.68</v>
      </c>
      <c r="S558" s="212"/>
      <c r="T558" s="212"/>
      <c r="U558" s="212">
        <f>R558+T558</f>
        <v>461764.68</v>
      </c>
    </row>
    <row r="559" spans="1:21" ht="17.45" customHeight="1" x14ac:dyDescent="0.25">
      <c r="A559" s="392"/>
      <c r="B559" s="324" t="s">
        <v>564</v>
      </c>
      <c r="C559" s="349" t="s">
        <v>171</v>
      </c>
      <c r="D559" s="316">
        <v>132.63</v>
      </c>
      <c r="E559" s="310">
        <v>19422</v>
      </c>
      <c r="F559" s="310">
        <f>E559*D559</f>
        <v>2575939.86</v>
      </c>
      <c r="G559" s="310"/>
      <c r="H559" s="310"/>
      <c r="I559" s="310">
        <f>F559+H559</f>
        <v>2575939.86</v>
      </c>
      <c r="J559" s="325">
        <v>67.930000000000007</v>
      </c>
      <c r="K559" s="332">
        <v>19422</v>
      </c>
      <c r="L559" s="332">
        <f>K559*J559</f>
        <v>1319336.4600000002</v>
      </c>
      <c r="M559" s="332"/>
      <c r="N559" s="332"/>
      <c r="O559" s="332">
        <f>L559+N559</f>
        <v>1319336.4600000002</v>
      </c>
      <c r="P559" s="226">
        <f t="shared" si="191"/>
        <v>64.699999999999989</v>
      </c>
      <c r="Q559" s="212">
        <v>19422</v>
      </c>
      <c r="R559" s="212">
        <f>Q559*P559</f>
        <v>1256603.3999999997</v>
      </c>
      <c r="S559" s="212"/>
      <c r="T559" s="212"/>
      <c r="U559" s="212">
        <f>R559+T559</f>
        <v>1256603.3999999997</v>
      </c>
    </row>
    <row r="560" spans="1:21" ht="17.45" customHeight="1" x14ac:dyDescent="0.25">
      <c r="A560" s="392"/>
      <c r="B560" s="324" t="s">
        <v>565</v>
      </c>
      <c r="C560" s="349" t="s">
        <v>171</v>
      </c>
      <c r="D560" s="316">
        <f>84.52</f>
        <v>84.52</v>
      </c>
      <c r="E560" s="310">
        <v>2405</v>
      </c>
      <c r="F560" s="310">
        <f>E560*D560</f>
        <v>203270.59999999998</v>
      </c>
      <c r="G560" s="310"/>
      <c r="H560" s="310"/>
      <c r="I560" s="310">
        <f>F560+H560</f>
        <v>203270.59999999998</v>
      </c>
      <c r="J560" s="325">
        <v>75.48</v>
      </c>
      <c r="K560" s="332">
        <v>2405</v>
      </c>
      <c r="L560" s="332">
        <f>K560*J560</f>
        <v>181529.40000000002</v>
      </c>
      <c r="M560" s="332"/>
      <c r="N560" s="332"/>
      <c r="O560" s="332">
        <f>L560+N560</f>
        <v>181529.40000000002</v>
      </c>
      <c r="P560" s="226">
        <f t="shared" si="191"/>
        <v>9.039999999999992</v>
      </c>
      <c r="Q560" s="212">
        <v>2405</v>
      </c>
      <c r="R560" s="212">
        <f>Q560*P560</f>
        <v>21741.199999999983</v>
      </c>
      <c r="S560" s="212"/>
      <c r="T560" s="212"/>
      <c r="U560" s="212">
        <f>R560+T560</f>
        <v>21741.199999999983</v>
      </c>
    </row>
    <row r="561" spans="1:21" ht="26.25" customHeight="1" x14ac:dyDescent="0.25">
      <c r="A561" s="392"/>
      <c r="B561" s="350" t="s">
        <v>566</v>
      </c>
      <c r="C561" s="349"/>
      <c r="D561" s="316"/>
      <c r="E561" s="310"/>
      <c r="F561" s="310"/>
      <c r="G561" s="310"/>
      <c r="H561" s="310"/>
      <c r="I561" s="310"/>
      <c r="J561" s="325"/>
      <c r="K561" s="332"/>
      <c r="L561" s="332"/>
      <c r="M561" s="332"/>
      <c r="N561" s="332"/>
      <c r="O561" s="332"/>
      <c r="P561" s="226">
        <f t="shared" si="191"/>
        <v>0</v>
      </c>
      <c r="Q561" s="212"/>
      <c r="R561" s="212"/>
      <c r="S561" s="212"/>
      <c r="T561" s="212"/>
      <c r="U561" s="212"/>
    </row>
    <row r="562" spans="1:21" ht="17.45" customHeight="1" x14ac:dyDescent="0.25">
      <c r="A562" s="392"/>
      <c r="B562" s="324" t="s">
        <v>567</v>
      </c>
      <c r="C562" s="349" t="s">
        <v>171</v>
      </c>
      <c r="D562" s="316">
        <v>65</v>
      </c>
      <c r="E562" s="310">
        <v>2513</v>
      </c>
      <c r="F562" s="310">
        <f>E562*D562</f>
        <v>163345</v>
      </c>
      <c r="G562" s="310">
        <v>6681</v>
      </c>
      <c r="H562" s="310">
        <f>G562*D562</f>
        <v>434265</v>
      </c>
      <c r="I562" s="310">
        <f>F562+H562</f>
        <v>597610</v>
      </c>
      <c r="J562" s="325">
        <v>65</v>
      </c>
      <c r="K562" s="380">
        <v>2513.1600000000003</v>
      </c>
      <c r="L562" s="380">
        <f t="shared" ref="L562:L564" si="192">K562*J562</f>
        <v>163355.40000000002</v>
      </c>
      <c r="M562" s="380">
        <v>6681</v>
      </c>
      <c r="N562" s="380">
        <f t="shared" ref="N562:N564" si="193">M562*J562</f>
        <v>434265</v>
      </c>
      <c r="O562" s="332">
        <f>L562+N562</f>
        <v>597620.4</v>
      </c>
      <c r="P562" s="226">
        <f t="shared" si="191"/>
        <v>0</v>
      </c>
      <c r="Q562" s="212">
        <v>2513</v>
      </c>
      <c r="R562" s="212">
        <f>Q562*P562</f>
        <v>0</v>
      </c>
      <c r="S562" s="212">
        <v>6681</v>
      </c>
      <c r="T562" s="212">
        <f>S562*P562</f>
        <v>0</v>
      </c>
      <c r="U562" s="212">
        <f>R562+T562</f>
        <v>0</v>
      </c>
    </row>
    <row r="563" spans="1:21" ht="17.45" customHeight="1" x14ac:dyDescent="0.25">
      <c r="A563" s="392"/>
      <c r="B563" s="324" t="s">
        <v>568</v>
      </c>
      <c r="C563" s="349" t="s">
        <v>171</v>
      </c>
      <c r="D563" s="316">
        <v>70</v>
      </c>
      <c r="E563" s="310">
        <v>2334</v>
      </c>
      <c r="F563" s="310">
        <f>E563*D563</f>
        <v>163380</v>
      </c>
      <c r="G563" s="310">
        <v>2162</v>
      </c>
      <c r="H563" s="310">
        <f>G563*D563</f>
        <v>151340</v>
      </c>
      <c r="I563" s="310">
        <f>F563+H563</f>
        <v>314720</v>
      </c>
      <c r="J563" s="325">
        <v>70</v>
      </c>
      <c r="K563" s="380">
        <v>2333.7600000000002</v>
      </c>
      <c r="L563" s="380">
        <f t="shared" si="192"/>
        <v>163363.20000000001</v>
      </c>
      <c r="M563" s="380">
        <v>2161.5</v>
      </c>
      <c r="N563" s="380">
        <f t="shared" si="193"/>
        <v>151305</v>
      </c>
      <c r="O563" s="332">
        <f>L563+N563</f>
        <v>314668.2</v>
      </c>
      <c r="P563" s="226">
        <f t="shared" si="191"/>
        <v>0</v>
      </c>
      <c r="Q563" s="212">
        <v>2334</v>
      </c>
      <c r="R563" s="212">
        <f>Q563*P563</f>
        <v>0</v>
      </c>
      <c r="S563" s="212">
        <v>2162</v>
      </c>
      <c r="T563" s="212">
        <f>S563*P563</f>
        <v>0</v>
      </c>
      <c r="U563" s="212">
        <f>R563+T563</f>
        <v>0</v>
      </c>
    </row>
    <row r="564" spans="1:21" ht="17.45" customHeight="1" x14ac:dyDescent="0.25">
      <c r="A564" s="392"/>
      <c r="B564" s="324" t="s">
        <v>569</v>
      </c>
      <c r="C564" s="349" t="s">
        <v>32</v>
      </c>
      <c r="D564" s="316">
        <v>97.2</v>
      </c>
      <c r="E564" s="310">
        <v>47</v>
      </c>
      <c r="F564" s="310">
        <f>E564*D564</f>
        <v>4568.4000000000005</v>
      </c>
      <c r="G564" s="310">
        <v>264</v>
      </c>
      <c r="H564" s="310">
        <f>G564*D564</f>
        <v>25660.799999999999</v>
      </c>
      <c r="I564" s="310">
        <f>F564+H564</f>
        <v>30229.200000000001</v>
      </c>
      <c r="J564" s="325">
        <v>97.2</v>
      </c>
      <c r="K564" s="380">
        <v>46.800000000000004</v>
      </c>
      <c r="L564" s="380">
        <f t="shared" si="192"/>
        <v>4548.9600000000009</v>
      </c>
      <c r="M564" s="380">
        <v>264.096</v>
      </c>
      <c r="N564" s="380">
        <f t="shared" si="193"/>
        <v>25670.1312</v>
      </c>
      <c r="O564" s="332">
        <f>L564+N564</f>
        <v>30219.091200000003</v>
      </c>
      <c r="P564" s="226">
        <f t="shared" si="191"/>
        <v>0</v>
      </c>
      <c r="Q564" s="212">
        <v>47</v>
      </c>
      <c r="R564" s="212">
        <f>Q564*P564</f>
        <v>0</v>
      </c>
      <c r="S564" s="212">
        <v>264</v>
      </c>
      <c r="T564" s="212">
        <f>S564*P564</f>
        <v>0</v>
      </c>
      <c r="U564" s="212">
        <f>R564+T564</f>
        <v>0</v>
      </c>
    </row>
    <row r="565" spans="1:21" ht="17.45" customHeight="1" x14ac:dyDescent="0.25">
      <c r="A565" s="392"/>
      <c r="B565" s="350" t="s">
        <v>581</v>
      </c>
      <c r="C565" s="325"/>
      <c r="D565" s="316"/>
      <c r="E565" s="310"/>
      <c r="F565" s="310"/>
      <c r="G565" s="310"/>
      <c r="H565" s="310"/>
      <c r="I565" s="310"/>
      <c r="J565" s="325"/>
      <c r="K565" s="332"/>
      <c r="L565" s="332"/>
      <c r="M565" s="332"/>
      <c r="N565" s="332"/>
      <c r="O565" s="332"/>
      <c r="P565" s="226">
        <f t="shared" si="191"/>
        <v>0</v>
      </c>
      <c r="Q565" s="212"/>
      <c r="R565" s="212"/>
      <c r="S565" s="212"/>
      <c r="T565" s="212"/>
      <c r="U565" s="212"/>
    </row>
    <row r="566" spans="1:21" ht="36.75" customHeight="1" x14ac:dyDescent="0.25">
      <c r="A566" s="392"/>
      <c r="B566" s="324" t="s">
        <v>582</v>
      </c>
      <c r="C566" s="349" t="s">
        <v>32</v>
      </c>
      <c r="D566" s="316">
        <v>97.2</v>
      </c>
      <c r="E566" s="310">
        <v>2476</v>
      </c>
      <c r="F566" s="310">
        <f>E566*D566</f>
        <v>240667.2</v>
      </c>
      <c r="G566" s="310">
        <v>62297</v>
      </c>
      <c r="H566" s="310">
        <f>G566*D566</f>
        <v>6055268.4000000004</v>
      </c>
      <c r="I566" s="310">
        <f>F566+H566</f>
        <v>6295935.6000000006</v>
      </c>
      <c r="J566" s="325">
        <v>97.2</v>
      </c>
      <c r="K566" s="380">
        <v>2475.7200000000003</v>
      </c>
      <c r="L566" s="380">
        <f t="shared" ref="L566:L569" si="194">K566*J566</f>
        <v>240639.98400000003</v>
      </c>
      <c r="M566" s="380">
        <v>62297.272700000001</v>
      </c>
      <c r="N566" s="380">
        <f t="shared" ref="N566" si="195">M566*J566</f>
        <v>6055294.90644</v>
      </c>
      <c r="O566" s="332">
        <f>L566+N566</f>
        <v>6295934.8904400002</v>
      </c>
      <c r="P566" s="226">
        <f t="shared" si="191"/>
        <v>0</v>
      </c>
      <c r="Q566" s="212">
        <v>2476</v>
      </c>
      <c r="R566" s="212">
        <f>Q566*P566</f>
        <v>0</v>
      </c>
      <c r="S566" s="212">
        <v>62297</v>
      </c>
      <c r="T566" s="212">
        <f>S566*P566</f>
        <v>0</v>
      </c>
      <c r="U566" s="212">
        <f>R566+T566</f>
        <v>0</v>
      </c>
    </row>
    <row r="567" spans="1:21" ht="17.45" customHeight="1" x14ac:dyDescent="0.25">
      <c r="A567" s="392"/>
      <c r="B567" s="324" t="s">
        <v>572</v>
      </c>
      <c r="C567" s="349" t="s">
        <v>32</v>
      </c>
      <c r="D567" s="316">
        <v>97.2</v>
      </c>
      <c r="E567" s="310">
        <v>6552</v>
      </c>
      <c r="F567" s="310">
        <f>E567*D567</f>
        <v>636854.4</v>
      </c>
      <c r="G567" s="310"/>
      <c r="H567" s="310"/>
      <c r="I567" s="310">
        <f>F567+H567</f>
        <v>636854.4</v>
      </c>
      <c r="J567" s="325">
        <v>97.2</v>
      </c>
      <c r="K567" s="380">
        <v>6552</v>
      </c>
      <c r="L567" s="380">
        <f t="shared" si="194"/>
        <v>636854.4</v>
      </c>
      <c r="M567" s="380"/>
      <c r="N567" s="380"/>
      <c r="O567" s="332">
        <f>L567+N567</f>
        <v>636854.4</v>
      </c>
      <c r="P567" s="226">
        <f t="shared" si="191"/>
        <v>0</v>
      </c>
      <c r="Q567" s="212">
        <v>6552</v>
      </c>
      <c r="R567" s="212">
        <f>Q567*P567</f>
        <v>0</v>
      </c>
      <c r="S567" s="212"/>
      <c r="T567" s="212"/>
      <c r="U567" s="212">
        <f>R567+T567</f>
        <v>0</v>
      </c>
    </row>
    <row r="568" spans="1:21" ht="17.45" customHeight="1" x14ac:dyDescent="0.25">
      <c r="A568" s="392"/>
      <c r="B568" s="324" t="s">
        <v>573</v>
      </c>
      <c r="C568" s="349" t="s">
        <v>32</v>
      </c>
      <c r="D568" s="316">
        <v>97.2</v>
      </c>
      <c r="E568" s="310">
        <v>6552</v>
      </c>
      <c r="F568" s="310">
        <f>E568*D568</f>
        <v>636854.4</v>
      </c>
      <c r="G568" s="310"/>
      <c r="H568" s="310"/>
      <c r="I568" s="310">
        <f>F568+H568</f>
        <v>636854.4</v>
      </c>
      <c r="J568" s="325">
        <v>97.2</v>
      </c>
      <c r="K568" s="380">
        <v>6552</v>
      </c>
      <c r="L568" s="380">
        <f t="shared" si="194"/>
        <v>636854.4</v>
      </c>
      <c r="M568" s="380"/>
      <c r="N568" s="380"/>
      <c r="O568" s="332">
        <f>L568+N568</f>
        <v>636854.4</v>
      </c>
      <c r="P568" s="226">
        <f t="shared" si="191"/>
        <v>0</v>
      </c>
      <c r="Q568" s="212">
        <v>6552</v>
      </c>
      <c r="R568" s="212">
        <f>Q568*P568</f>
        <v>0</v>
      </c>
      <c r="S568" s="212"/>
      <c r="T568" s="212"/>
      <c r="U568" s="212">
        <f>R568+T568</f>
        <v>0</v>
      </c>
    </row>
    <row r="569" spans="1:21" ht="17.45" customHeight="1" x14ac:dyDescent="0.25">
      <c r="A569" s="392"/>
      <c r="B569" s="324" t="s">
        <v>577</v>
      </c>
      <c r="C569" s="349" t="s">
        <v>31</v>
      </c>
      <c r="D569" s="316">
        <v>1</v>
      </c>
      <c r="E569" s="310">
        <v>124800</v>
      </c>
      <c r="F569" s="310">
        <f>E569*D569</f>
        <v>124800</v>
      </c>
      <c r="G569" s="310">
        <v>49408</v>
      </c>
      <c r="H569" s="310">
        <f>G569*D569</f>
        <v>49408</v>
      </c>
      <c r="I569" s="310">
        <f>F569+H569</f>
        <v>174208</v>
      </c>
      <c r="J569" s="325">
        <v>1</v>
      </c>
      <c r="K569" s="380">
        <v>124800</v>
      </c>
      <c r="L569" s="380">
        <f t="shared" si="194"/>
        <v>124800</v>
      </c>
      <c r="M569" s="380">
        <v>49408.353000000003</v>
      </c>
      <c r="N569" s="380">
        <f t="shared" ref="N569" si="196">M569*J569</f>
        <v>49408.353000000003</v>
      </c>
      <c r="O569" s="332">
        <f>L569+N569</f>
        <v>174208.353</v>
      </c>
      <c r="P569" s="226">
        <f t="shared" si="191"/>
        <v>0</v>
      </c>
      <c r="Q569" s="212">
        <v>124800</v>
      </c>
      <c r="R569" s="212">
        <f>Q569*P569</f>
        <v>0</v>
      </c>
      <c r="S569" s="212">
        <v>49408</v>
      </c>
      <c r="T569" s="212">
        <f>S569*P569</f>
        <v>0</v>
      </c>
      <c r="U569" s="212">
        <f>R569+T569</f>
        <v>0</v>
      </c>
    </row>
    <row r="570" spans="1:21" s="260" customFormat="1" ht="17.45" hidden="1" customHeight="1" x14ac:dyDescent="0.25">
      <c r="A570" s="359"/>
      <c r="B570" s="360" t="s">
        <v>583</v>
      </c>
      <c r="C570" s="359"/>
      <c r="D570" s="361"/>
      <c r="E570" s="362"/>
      <c r="F570" s="362">
        <f>F556+F542+F528+F514</f>
        <v>37449235.290000007</v>
      </c>
      <c r="G570" s="362"/>
      <c r="H570" s="362">
        <f>H556+H542+H528+H514</f>
        <v>47516486.520000003</v>
      </c>
      <c r="I570" s="362">
        <f>I556+I542+I528+I514</f>
        <v>84965721.810000017</v>
      </c>
      <c r="J570" s="361"/>
      <c r="K570" s="362"/>
      <c r="L570" s="362">
        <f>L556+L542+L528+L514</f>
        <v>12223330.2828</v>
      </c>
      <c r="M570" s="362"/>
      <c r="N570" s="362">
        <f>N556+N542+N528+N514</f>
        <v>17269503.496676996</v>
      </c>
      <c r="O570" s="362">
        <f>O556+O542+O528+O514</f>
        <v>29492833.779477</v>
      </c>
      <c r="P570" s="226">
        <f t="shared" si="191"/>
        <v>0</v>
      </c>
      <c r="Q570" s="227"/>
      <c r="R570" s="227">
        <f>R556+R542+R528+R514</f>
        <v>25225766.660000004</v>
      </c>
      <c r="S570" s="227"/>
      <c r="T570" s="227">
        <f>T556+T542+T528+T514</f>
        <v>30247007.760000002</v>
      </c>
      <c r="U570" s="227">
        <f>U556+U542+U528+U514</f>
        <v>55472774.420000002</v>
      </c>
    </row>
    <row r="571" spans="1:21" ht="27.75" customHeight="1" x14ac:dyDescent="0.25">
      <c r="A571" s="391">
        <v>4</v>
      </c>
      <c r="B571" s="322" t="s">
        <v>584</v>
      </c>
      <c r="C571" s="323"/>
      <c r="D571" s="317"/>
      <c r="E571" s="312"/>
      <c r="F571" s="311"/>
      <c r="G571" s="312"/>
      <c r="H571" s="311"/>
      <c r="I571" s="312"/>
      <c r="J571" s="323"/>
      <c r="K571" s="331"/>
      <c r="L571" s="334"/>
      <c r="M571" s="331"/>
      <c r="N571" s="334"/>
      <c r="O571" s="331"/>
      <c r="P571" s="226">
        <f t="shared" si="191"/>
        <v>0</v>
      </c>
      <c r="Q571" s="205"/>
      <c r="R571" s="220"/>
      <c r="S571" s="205"/>
      <c r="T571" s="220"/>
      <c r="U571" s="205"/>
    </row>
    <row r="572" spans="1:21" ht="17.45" customHeight="1" x14ac:dyDescent="0.25">
      <c r="A572" s="392" t="s">
        <v>585</v>
      </c>
      <c r="B572" s="324" t="s">
        <v>586</v>
      </c>
      <c r="C572" s="332"/>
      <c r="D572" s="316"/>
      <c r="E572" s="310"/>
      <c r="F572" s="310">
        <f>SUM(F573:F586)</f>
        <v>935719.9</v>
      </c>
      <c r="G572" s="310"/>
      <c r="H572" s="310">
        <f>SUM(H573:H586)</f>
        <v>556203</v>
      </c>
      <c r="I572" s="310">
        <f>SUM(I573:I586)</f>
        <v>1491922.9000000001</v>
      </c>
      <c r="J572" s="325"/>
      <c r="K572" s="332"/>
      <c r="L572" s="332">
        <f>SUM(L573:L586)</f>
        <v>451559.73948799999</v>
      </c>
      <c r="M572" s="332"/>
      <c r="N572" s="332">
        <f>SUM(N573:N586)</f>
        <v>505403.0940000001</v>
      </c>
      <c r="O572" s="332">
        <f>SUM(O573:O586)</f>
        <v>956962.83348800009</v>
      </c>
      <c r="P572" s="226">
        <f t="shared" si="191"/>
        <v>0</v>
      </c>
      <c r="Q572" s="212"/>
      <c r="R572" s="212">
        <f>SUM(R573:R586)</f>
        <v>484195.04999999993</v>
      </c>
      <c r="S572" s="212"/>
      <c r="T572" s="212">
        <f>SUM(T573:T586)</f>
        <v>197170.71</v>
      </c>
      <c r="U572" s="212">
        <f>SUM(U573:U586)</f>
        <v>681365.76</v>
      </c>
    </row>
    <row r="573" spans="1:21" ht="32.25" customHeight="1" x14ac:dyDescent="0.25">
      <c r="A573" s="398"/>
      <c r="B573" s="351" t="s">
        <v>587</v>
      </c>
      <c r="C573" s="352" t="s">
        <v>32</v>
      </c>
      <c r="D573" s="259">
        <v>72</v>
      </c>
      <c r="E573" s="291">
        <v>1918</v>
      </c>
      <c r="F573" s="291">
        <f t="shared" ref="F573:F586" si="197">E573*D573</f>
        <v>138096</v>
      </c>
      <c r="G573" s="291">
        <v>923</v>
      </c>
      <c r="H573" s="291">
        <f>G573*D573</f>
        <v>66456</v>
      </c>
      <c r="I573" s="291">
        <f t="shared" ref="I573:I586" si="198">H573+F573</f>
        <v>204552</v>
      </c>
      <c r="J573" s="349">
        <v>70</v>
      </c>
      <c r="K573" s="381">
        <v>1918.4687999999999</v>
      </c>
      <c r="L573" s="381">
        <f>K573*J573</f>
        <v>134292.81599999999</v>
      </c>
      <c r="M573" s="381">
        <v>923.06500000000028</v>
      </c>
      <c r="N573" s="381">
        <f>M573*J573</f>
        <v>64614.550000000017</v>
      </c>
      <c r="O573" s="354">
        <f t="shared" ref="O573:O586" si="199">N573+L573</f>
        <v>198907.36600000001</v>
      </c>
      <c r="P573" s="226">
        <f t="shared" si="191"/>
        <v>2</v>
      </c>
      <c r="Q573" s="263">
        <v>1918</v>
      </c>
      <c r="R573" s="263">
        <f t="shared" ref="R573:R586" si="200">Q573*P573</f>
        <v>3836</v>
      </c>
      <c r="S573" s="263">
        <v>923</v>
      </c>
      <c r="T573" s="263">
        <f>S573*P573</f>
        <v>1846</v>
      </c>
      <c r="U573" s="264">
        <f t="shared" ref="U573:U586" si="201">T573+R573</f>
        <v>5682</v>
      </c>
    </row>
    <row r="574" spans="1:21" ht="30.75" customHeight="1" x14ac:dyDescent="0.25">
      <c r="A574" s="398"/>
      <c r="B574" s="351" t="s">
        <v>588</v>
      </c>
      <c r="C574" s="352" t="s">
        <v>32</v>
      </c>
      <c r="D574" s="259">
        <v>36</v>
      </c>
      <c r="E574" s="291">
        <v>2794</v>
      </c>
      <c r="F574" s="291">
        <f t="shared" si="197"/>
        <v>100584</v>
      </c>
      <c r="G574" s="291">
        <v>8449</v>
      </c>
      <c r="H574" s="291">
        <f>G574*D574</f>
        <v>304164</v>
      </c>
      <c r="I574" s="291">
        <f t="shared" si="198"/>
        <v>404748</v>
      </c>
      <c r="J574" s="349">
        <v>31.6</v>
      </c>
      <c r="K574" s="381">
        <v>2793.7584000000002</v>
      </c>
      <c r="L574" s="381">
        <f>K574*J574</f>
        <v>88282.765440000003</v>
      </c>
      <c r="M574" s="381">
        <v>8448.9600000000009</v>
      </c>
      <c r="N574" s="381">
        <f>M574*J574</f>
        <v>266987.13600000006</v>
      </c>
      <c r="O574" s="354">
        <f t="shared" si="199"/>
        <v>355269.90144000005</v>
      </c>
      <c r="P574" s="226">
        <f t="shared" si="191"/>
        <v>4.3999999999999986</v>
      </c>
      <c r="Q574" s="263">
        <v>2794</v>
      </c>
      <c r="R574" s="263">
        <f t="shared" si="200"/>
        <v>12293.599999999997</v>
      </c>
      <c r="S574" s="263">
        <v>8449</v>
      </c>
      <c r="T574" s="263">
        <f>S574*P574</f>
        <v>37175.599999999991</v>
      </c>
      <c r="U574" s="264">
        <f t="shared" si="201"/>
        <v>49469.19999999999</v>
      </c>
    </row>
    <row r="575" spans="1:21" ht="28.5" customHeight="1" x14ac:dyDescent="0.25">
      <c r="A575" s="398"/>
      <c r="B575" s="351" t="s">
        <v>589</v>
      </c>
      <c r="C575" s="352" t="s">
        <v>31</v>
      </c>
      <c r="D575" s="259">
        <v>3</v>
      </c>
      <c r="E575" s="291">
        <v>78955</v>
      </c>
      <c r="F575" s="291">
        <f t="shared" si="197"/>
        <v>236865</v>
      </c>
      <c r="G575" s="291">
        <v>48789</v>
      </c>
      <c r="H575" s="291">
        <v>146366</v>
      </c>
      <c r="I575" s="291">
        <f t="shared" si="198"/>
        <v>383231</v>
      </c>
      <c r="J575" s="349">
        <v>2</v>
      </c>
      <c r="K575" s="381">
        <v>78955</v>
      </c>
      <c r="L575" s="381">
        <f>K575*J575</f>
        <v>157910</v>
      </c>
      <c r="M575" s="381">
        <v>48788.666666666664</v>
      </c>
      <c r="N575" s="381">
        <v>146366</v>
      </c>
      <c r="O575" s="354">
        <f t="shared" si="199"/>
        <v>304276</v>
      </c>
      <c r="P575" s="226">
        <f t="shared" si="191"/>
        <v>1</v>
      </c>
      <c r="Q575" s="263">
        <v>78955</v>
      </c>
      <c r="R575" s="263">
        <f t="shared" si="200"/>
        <v>78955</v>
      </c>
      <c r="S575" s="263">
        <v>48789</v>
      </c>
      <c r="T575" s="263">
        <v>146366</v>
      </c>
      <c r="U575" s="264">
        <f t="shared" si="201"/>
        <v>225321</v>
      </c>
    </row>
    <row r="576" spans="1:21" ht="17.45" hidden="1" customHeight="1" x14ac:dyDescent="0.25">
      <c r="A576" s="261"/>
      <c r="B576" s="285" t="s">
        <v>590</v>
      </c>
      <c r="C576" s="262" t="s">
        <v>31</v>
      </c>
      <c r="D576" s="259">
        <v>1</v>
      </c>
      <c r="E576" s="291">
        <v>4060</v>
      </c>
      <c r="F576" s="291">
        <f t="shared" si="197"/>
        <v>4060</v>
      </c>
      <c r="G576" s="291">
        <v>3398</v>
      </c>
      <c r="H576" s="291">
        <f>G576*D576</f>
        <v>3398</v>
      </c>
      <c r="I576" s="291">
        <f t="shared" si="198"/>
        <v>7458</v>
      </c>
      <c r="J576" s="265"/>
      <c r="K576" s="298">
        <v>4060</v>
      </c>
      <c r="L576" s="298">
        <f t="shared" ref="L576:L586" si="202">K576*J576</f>
        <v>0</v>
      </c>
      <c r="M576" s="298">
        <v>3398</v>
      </c>
      <c r="N576" s="298">
        <f>M576*J576</f>
        <v>0</v>
      </c>
      <c r="O576" s="298">
        <f t="shared" si="199"/>
        <v>0</v>
      </c>
      <c r="P576" s="226">
        <f t="shared" si="191"/>
        <v>1</v>
      </c>
      <c r="Q576" s="263">
        <v>4060</v>
      </c>
      <c r="R576" s="263">
        <f t="shared" si="200"/>
        <v>4060</v>
      </c>
      <c r="S576" s="263">
        <v>3398</v>
      </c>
      <c r="T576" s="263">
        <f>S576*P576</f>
        <v>3398</v>
      </c>
      <c r="U576" s="264">
        <f t="shared" si="201"/>
        <v>7458</v>
      </c>
    </row>
    <row r="577" spans="1:52" ht="17.45" hidden="1" customHeight="1" x14ac:dyDescent="0.25">
      <c r="A577" s="261"/>
      <c r="B577" s="285" t="s">
        <v>591</v>
      </c>
      <c r="C577" s="262" t="s">
        <v>31</v>
      </c>
      <c r="D577" s="259">
        <v>1</v>
      </c>
      <c r="E577" s="291">
        <v>2754</v>
      </c>
      <c r="F577" s="291">
        <f t="shared" si="197"/>
        <v>2754</v>
      </c>
      <c r="G577" s="291">
        <v>1121</v>
      </c>
      <c r="H577" s="291">
        <f>G577*D577</f>
        <v>1121</v>
      </c>
      <c r="I577" s="291">
        <f t="shared" si="198"/>
        <v>3875</v>
      </c>
      <c r="J577" s="265"/>
      <c r="K577" s="298">
        <v>2754</v>
      </c>
      <c r="L577" s="298">
        <f t="shared" si="202"/>
        <v>0</v>
      </c>
      <c r="M577" s="298">
        <v>1121</v>
      </c>
      <c r="N577" s="298">
        <f>M577*J577</f>
        <v>0</v>
      </c>
      <c r="O577" s="298">
        <f t="shared" si="199"/>
        <v>0</v>
      </c>
      <c r="P577" s="226">
        <f t="shared" si="191"/>
        <v>1</v>
      </c>
      <c r="Q577" s="263">
        <v>2754</v>
      </c>
      <c r="R577" s="263">
        <f t="shared" si="200"/>
        <v>2754</v>
      </c>
      <c r="S577" s="263">
        <v>1121</v>
      </c>
      <c r="T577" s="263">
        <f>S577*P577</f>
        <v>1121</v>
      </c>
      <c r="U577" s="264">
        <f t="shared" si="201"/>
        <v>3875</v>
      </c>
    </row>
    <row r="578" spans="1:52" ht="25.5" hidden="1" x14ac:dyDescent="0.25">
      <c r="A578" s="261"/>
      <c r="B578" s="285" t="s">
        <v>592</v>
      </c>
      <c r="C578" s="262" t="s">
        <v>31</v>
      </c>
      <c r="D578" s="259">
        <v>5</v>
      </c>
      <c r="E578" s="291">
        <v>6442</v>
      </c>
      <c r="F578" s="291">
        <f t="shared" si="197"/>
        <v>32210</v>
      </c>
      <c r="G578" s="291">
        <v>2334</v>
      </c>
      <c r="H578" s="291">
        <f>G578*D578</f>
        <v>11670</v>
      </c>
      <c r="I578" s="291">
        <f t="shared" si="198"/>
        <v>43880</v>
      </c>
      <c r="J578" s="265"/>
      <c r="K578" s="298">
        <v>6442</v>
      </c>
      <c r="L578" s="298">
        <f t="shared" si="202"/>
        <v>0</v>
      </c>
      <c r="M578" s="298">
        <v>2334</v>
      </c>
      <c r="N578" s="298">
        <f>M578*J578</f>
        <v>0</v>
      </c>
      <c r="O578" s="298">
        <f t="shared" si="199"/>
        <v>0</v>
      </c>
      <c r="P578" s="226">
        <f t="shared" si="191"/>
        <v>5</v>
      </c>
      <c r="Q578" s="263">
        <v>6442</v>
      </c>
      <c r="R578" s="263">
        <f t="shared" si="200"/>
        <v>32210</v>
      </c>
      <c r="S578" s="263">
        <v>2334</v>
      </c>
      <c r="T578" s="263">
        <f>S578*P578</f>
        <v>11670</v>
      </c>
      <c r="U578" s="264">
        <f t="shared" si="201"/>
        <v>43880</v>
      </c>
    </row>
    <row r="579" spans="1:52" ht="15.75" hidden="1" x14ac:dyDescent="0.25">
      <c r="A579" s="261"/>
      <c r="B579" s="285" t="s">
        <v>593</v>
      </c>
      <c r="C579" s="262" t="s">
        <v>153</v>
      </c>
      <c r="D579" s="259">
        <v>2.4</v>
      </c>
      <c r="E579" s="291">
        <v>672</v>
      </c>
      <c r="F579" s="291">
        <f t="shared" si="197"/>
        <v>1612.8</v>
      </c>
      <c r="G579" s="291"/>
      <c r="H579" s="291"/>
      <c r="I579" s="291">
        <f t="shared" si="198"/>
        <v>1612.8</v>
      </c>
      <c r="J579" s="265"/>
      <c r="K579" s="298">
        <v>672</v>
      </c>
      <c r="L579" s="298">
        <f t="shared" si="202"/>
        <v>0</v>
      </c>
      <c r="M579" s="298"/>
      <c r="N579" s="298"/>
      <c r="O579" s="298">
        <f t="shared" si="199"/>
        <v>0</v>
      </c>
      <c r="P579" s="226">
        <f t="shared" si="191"/>
        <v>2.4</v>
      </c>
      <c r="Q579" s="263">
        <v>672</v>
      </c>
      <c r="R579" s="263">
        <f t="shared" si="200"/>
        <v>1612.8</v>
      </c>
      <c r="S579" s="263"/>
      <c r="T579" s="263"/>
      <c r="U579" s="264">
        <f t="shared" si="201"/>
        <v>1612.8</v>
      </c>
    </row>
    <row r="580" spans="1:52" ht="22.5" customHeight="1" x14ac:dyDescent="0.25">
      <c r="A580" s="398"/>
      <c r="B580" s="351" t="s">
        <v>594</v>
      </c>
      <c r="C580" s="352" t="s">
        <v>171</v>
      </c>
      <c r="D580" s="259">
        <v>2.2999999999999998</v>
      </c>
      <c r="E580" s="291">
        <v>17406</v>
      </c>
      <c r="F580" s="291">
        <f t="shared" si="197"/>
        <v>40033.799999999996</v>
      </c>
      <c r="G580" s="291">
        <v>6006</v>
      </c>
      <c r="H580" s="291">
        <f>G580*D580</f>
        <v>13813.8</v>
      </c>
      <c r="I580" s="291">
        <f t="shared" si="198"/>
        <v>53847.599999999991</v>
      </c>
      <c r="J580" s="349">
        <v>1.82</v>
      </c>
      <c r="K580" s="354">
        <v>17406</v>
      </c>
      <c r="L580" s="354">
        <f t="shared" si="202"/>
        <v>31678.920000000002</v>
      </c>
      <c r="M580" s="354">
        <v>6006</v>
      </c>
      <c r="N580" s="354">
        <f>M580*J580</f>
        <v>10930.92</v>
      </c>
      <c r="O580" s="354">
        <f t="shared" si="199"/>
        <v>42609.840000000004</v>
      </c>
      <c r="P580" s="226">
        <f t="shared" si="191"/>
        <v>0.47999999999999976</v>
      </c>
      <c r="Q580" s="263">
        <v>17406</v>
      </c>
      <c r="R580" s="263">
        <f t="shared" si="200"/>
        <v>8354.8799999999956</v>
      </c>
      <c r="S580" s="263">
        <v>6006</v>
      </c>
      <c r="T580" s="263">
        <f>S580*P580</f>
        <v>2882.8799999999987</v>
      </c>
      <c r="U580" s="264">
        <f t="shared" si="201"/>
        <v>11237.759999999995</v>
      </c>
    </row>
    <row r="581" spans="1:52" ht="17.45" customHeight="1" x14ac:dyDescent="0.25">
      <c r="A581" s="398"/>
      <c r="B581" s="351" t="s">
        <v>595</v>
      </c>
      <c r="C581" s="352" t="s">
        <v>171</v>
      </c>
      <c r="D581" s="259">
        <v>0.8</v>
      </c>
      <c r="E581" s="291">
        <v>2601</v>
      </c>
      <c r="F581" s="291">
        <f t="shared" si="197"/>
        <v>2080.8000000000002</v>
      </c>
      <c r="G581" s="291">
        <v>2059</v>
      </c>
      <c r="H581" s="291">
        <f>G581*D581</f>
        <v>1647.2</v>
      </c>
      <c r="I581" s="291">
        <f t="shared" si="198"/>
        <v>3728</v>
      </c>
      <c r="J581" s="349">
        <v>6.23</v>
      </c>
      <c r="K581" s="381">
        <v>2601.3455999999996</v>
      </c>
      <c r="L581" s="381">
        <f t="shared" si="202"/>
        <v>16206.383087999999</v>
      </c>
      <c r="M581" s="381">
        <v>2059.2000000000003</v>
      </c>
      <c r="N581" s="381">
        <f t="shared" ref="N581:N582" si="203">M581*J581</f>
        <v>12828.816000000003</v>
      </c>
      <c r="O581" s="354">
        <f t="shared" si="199"/>
        <v>29035.199088000001</v>
      </c>
      <c r="P581" s="226">
        <f t="shared" si="191"/>
        <v>-5.4300000000000006</v>
      </c>
      <c r="Q581" s="263">
        <v>2601</v>
      </c>
      <c r="R581" s="263">
        <f t="shared" si="200"/>
        <v>-14123.430000000002</v>
      </c>
      <c r="S581" s="263">
        <v>2059</v>
      </c>
      <c r="T581" s="263">
        <f>S581*P581</f>
        <v>-11180.37</v>
      </c>
      <c r="U581" s="264">
        <f t="shared" si="201"/>
        <v>-25303.800000000003</v>
      </c>
    </row>
    <row r="582" spans="1:52" ht="17.45" customHeight="1" x14ac:dyDescent="0.25">
      <c r="A582" s="398"/>
      <c r="B582" s="351" t="s">
        <v>596</v>
      </c>
      <c r="C582" s="352" t="s">
        <v>171</v>
      </c>
      <c r="D582" s="259">
        <v>3.5</v>
      </c>
      <c r="E582" s="291">
        <v>2682</v>
      </c>
      <c r="F582" s="291">
        <f t="shared" si="197"/>
        <v>9387</v>
      </c>
      <c r="G582" s="291">
        <v>2162</v>
      </c>
      <c r="H582" s="291">
        <f>G582*D582</f>
        <v>7567</v>
      </c>
      <c r="I582" s="291">
        <f t="shared" si="198"/>
        <v>16954</v>
      </c>
      <c r="J582" s="349">
        <v>1.7</v>
      </c>
      <c r="K582" s="381">
        <v>2682.4607999999998</v>
      </c>
      <c r="L582" s="381">
        <f t="shared" si="202"/>
        <v>4560.18336</v>
      </c>
      <c r="M582" s="381">
        <v>2162.1600000000003</v>
      </c>
      <c r="N582" s="381">
        <f t="shared" si="203"/>
        <v>3675.6720000000005</v>
      </c>
      <c r="O582" s="354">
        <f t="shared" si="199"/>
        <v>8235.8553600000014</v>
      </c>
      <c r="P582" s="226">
        <f t="shared" si="191"/>
        <v>1.8</v>
      </c>
      <c r="Q582" s="263">
        <v>2682</v>
      </c>
      <c r="R582" s="263">
        <f t="shared" si="200"/>
        <v>4827.6000000000004</v>
      </c>
      <c r="S582" s="263">
        <v>2162</v>
      </c>
      <c r="T582" s="263">
        <f>S582*P582</f>
        <v>3891.6</v>
      </c>
      <c r="U582" s="264">
        <f t="shared" si="201"/>
        <v>8719.2000000000007</v>
      </c>
    </row>
    <row r="583" spans="1:52" ht="17.45" customHeight="1" x14ac:dyDescent="0.25">
      <c r="A583" s="398"/>
      <c r="B583" s="351" t="s">
        <v>597</v>
      </c>
      <c r="C583" s="352" t="s">
        <v>153</v>
      </c>
      <c r="D583" s="259">
        <v>25.3</v>
      </c>
      <c r="E583" s="291">
        <v>297</v>
      </c>
      <c r="F583" s="291">
        <f t="shared" si="197"/>
        <v>7514.1</v>
      </c>
      <c r="G583" s="291"/>
      <c r="H583" s="291"/>
      <c r="I583" s="291">
        <f t="shared" si="198"/>
        <v>7514.1</v>
      </c>
      <c r="J583" s="349">
        <v>12.5</v>
      </c>
      <c r="K583" s="381">
        <v>297.108</v>
      </c>
      <c r="L583" s="354">
        <f t="shared" si="202"/>
        <v>3713.85</v>
      </c>
      <c r="M583" s="354"/>
      <c r="N583" s="354"/>
      <c r="O583" s="354">
        <f t="shared" si="199"/>
        <v>3713.85</v>
      </c>
      <c r="P583" s="226">
        <f t="shared" si="191"/>
        <v>12.8</v>
      </c>
      <c r="Q583" s="263">
        <v>297</v>
      </c>
      <c r="R583" s="263">
        <f t="shared" si="200"/>
        <v>3801.6000000000004</v>
      </c>
      <c r="S583" s="263"/>
      <c r="T583" s="263"/>
      <c r="U583" s="264">
        <f t="shared" si="201"/>
        <v>3801.6000000000004</v>
      </c>
    </row>
    <row r="584" spans="1:52" ht="26.25" thickBot="1" x14ac:dyDescent="0.3">
      <c r="A584" s="399"/>
      <c r="B584" s="374" t="s">
        <v>598</v>
      </c>
      <c r="C584" s="375" t="s">
        <v>153</v>
      </c>
      <c r="D584" s="259">
        <v>50.6</v>
      </c>
      <c r="E584" s="291">
        <v>594</v>
      </c>
      <c r="F584" s="291">
        <f t="shared" si="197"/>
        <v>30056.400000000001</v>
      </c>
      <c r="G584" s="291"/>
      <c r="H584" s="291"/>
      <c r="I584" s="291">
        <f t="shared" si="198"/>
        <v>30056.400000000001</v>
      </c>
      <c r="J584" s="376">
        <v>25.1</v>
      </c>
      <c r="K584" s="382">
        <v>594.21600000000001</v>
      </c>
      <c r="L584" s="377">
        <f t="shared" si="202"/>
        <v>14914.821600000001</v>
      </c>
      <c r="M584" s="377"/>
      <c r="N584" s="377"/>
      <c r="O584" s="377">
        <f t="shared" si="199"/>
        <v>14914.821600000001</v>
      </c>
      <c r="P584" s="226">
        <f t="shared" si="191"/>
        <v>25.5</v>
      </c>
      <c r="Q584" s="263">
        <v>594</v>
      </c>
      <c r="R584" s="263">
        <f t="shared" si="200"/>
        <v>15147</v>
      </c>
      <c r="S584" s="263"/>
      <c r="T584" s="263"/>
      <c r="U584" s="264">
        <f t="shared" si="201"/>
        <v>15147</v>
      </c>
    </row>
    <row r="585" spans="1:52" ht="17.45" hidden="1" customHeight="1" x14ac:dyDescent="0.25">
      <c r="A585" s="369"/>
      <c r="B585" s="370" t="s">
        <v>599</v>
      </c>
      <c r="C585" s="371" t="s">
        <v>153</v>
      </c>
      <c r="D585" s="259">
        <v>120</v>
      </c>
      <c r="E585" s="291">
        <v>2716</v>
      </c>
      <c r="F585" s="291">
        <f t="shared" si="197"/>
        <v>325920</v>
      </c>
      <c r="G585" s="291"/>
      <c r="H585" s="291"/>
      <c r="I585" s="291">
        <f t="shared" si="198"/>
        <v>325920</v>
      </c>
      <c r="J585" s="372"/>
      <c r="K585" s="373">
        <v>2716</v>
      </c>
      <c r="L585" s="373">
        <f t="shared" si="202"/>
        <v>0</v>
      </c>
      <c r="M585" s="373"/>
      <c r="N585" s="373"/>
      <c r="O585" s="373">
        <f t="shared" si="199"/>
        <v>0</v>
      </c>
      <c r="P585" s="226">
        <f t="shared" si="191"/>
        <v>120</v>
      </c>
      <c r="Q585" s="263">
        <v>2716</v>
      </c>
      <c r="R585" s="263">
        <f t="shared" si="200"/>
        <v>325920</v>
      </c>
      <c r="S585" s="263"/>
      <c r="T585" s="263"/>
      <c r="U585" s="264">
        <f t="shared" si="201"/>
        <v>325920</v>
      </c>
    </row>
    <row r="586" spans="1:52" ht="17.45" hidden="1" customHeight="1" x14ac:dyDescent="0.25">
      <c r="A586" s="261"/>
      <c r="B586" s="285" t="s">
        <v>600</v>
      </c>
      <c r="C586" s="262" t="s">
        <v>32</v>
      </c>
      <c r="D586" s="259">
        <v>2</v>
      </c>
      <c r="E586" s="291">
        <v>2273</v>
      </c>
      <c r="F586" s="291">
        <f t="shared" si="197"/>
        <v>4546</v>
      </c>
      <c r="G586" s="291"/>
      <c r="H586" s="291"/>
      <c r="I586" s="291">
        <f t="shared" si="198"/>
        <v>4546</v>
      </c>
      <c r="J586" s="265"/>
      <c r="K586" s="298">
        <v>2273</v>
      </c>
      <c r="L586" s="298">
        <f t="shared" si="202"/>
        <v>0</v>
      </c>
      <c r="M586" s="298"/>
      <c r="N586" s="298"/>
      <c r="O586" s="298">
        <f t="shared" si="199"/>
        <v>0</v>
      </c>
      <c r="P586" s="226">
        <f t="shared" si="191"/>
        <v>2</v>
      </c>
      <c r="Q586" s="266">
        <v>2273</v>
      </c>
      <c r="R586" s="263">
        <f t="shared" si="200"/>
        <v>4546</v>
      </c>
      <c r="S586" s="263"/>
      <c r="T586" s="263"/>
      <c r="U586" s="264">
        <f t="shared" si="201"/>
        <v>4546</v>
      </c>
    </row>
    <row r="587" spans="1:52" ht="17.45" customHeight="1" thickTop="1" x14ac:dyDescent="0.25">
      <c r="A587" s="400"/>
      <c r="B587" s="355"/>
      <c r="C587" s="356"/>
      <c r="D587" s="307"/>
      <c r="E587" s="201" t="s">
        <v>49</v>
      </c>
      <c r="F587" s="201">
        <f>F572+F513+F500+F495+F490+F471+F432+F416+F381+F364+F292+F279+F272+F264+F261+F245+F186+F164+F147+F95+F90+F70+F29</f>
        <v>218841900.25</v>
      </c>
      <c r="G587" s="201"/>
      <c r="H587" s="201">
        <f>H572+H513+H500+H495+H490+H471+H432+H416+H381+H364+H292+H279+H272+H264+H261+H245+H186+H164+H147+H95+H90+H70+H29</f>
        <v>295074265.82999998</v>
      </c>
      <c r="I587" s="201">
        <f>I572+I513+I500+I495+I490+I471+I432+I416+I381+I364+I292+I279+I272+I264+I261+I245+I186+I164+I147+I95+I90+I70+I29</f>
        <v>513916166.0800001</v>
      </c>
      <c r="J587" s="357" t="s">
        <v>35</v>
      </c>
      <c r="K587" s="331"/>
      <c r="L587" s="331">
        <f>L572+L513+L500+L495+L490+L471+L432+L416+L381+L364+L292+L279+L272+L264+L261+L245+L186+L164+L147+L95+L90+L70+L29</f>
        <v>72835359.36202231</v>
      </c>
      <c r="M587" s="331"/>
      <c r="N587" s="331">
        <f>N572+N513+N500+N495+N490+N471+N432+N416+N381+N364+N292+N279+N272+N264+N261+N245+N186+N164+N147+N95+N90+N70+N29</f>
        <v>82127086.648961231</v>
      </c>
      <c r="O587" s="331">
        <f>(O572+O513+O500+O495+O490+O471+O432+O416+O381+O364+O292+O279+O272+O264+O261+O245+O186+O164+O147+O95+O90+O70+O29)-0.01</f>
        <v>154962446.00098354</v>
      </c>
      <c r="P587" s="319"/>
      <c r="Q587" s="321" t="s">
        <v>49</v>
      </c>
      <c r="R587" s="321">
        <f>R572+R513+R500+R495+R490+R471+R432+R416+R381+R364+R292+R279+R272+R264+R261+R245+R186+R164+R147+R95+R90+R70+R29</f>
        <v>146002077.29000002</v>
      </c>
      <c r="S587" s="321"/>
      <c r="T587" s="321">
        <f>T572+T513+T500+T495+T490+T471+T432+T416+T381+T364+T292+T279+T272+T264+T261+T245+T186+T164+T147+T95+T90+T70+T29</f>
        <v>213089627.37</v>
      </c>
      <c r="U587" s="267">
        <f>U572+U513+U500+U495+U490+U471+U432+U416+U381+U364+U292+U279+U272+U264+U261+U245+U186+U164+U147+U95+U90+U70+U29</f>
        <v>359091704.66000003</v>
      </c>
    </row>
    <row r="588" spans="1:52" ht="17.45" customHeight="1" x14ac:dyDescent="0.25">
      <c r="A588" s="400"/>
      <c r="B588" s="355"/>
      <c r="C588" s="356"/>
      <c r="D588" s="307"/>
      <c r="E588" s="201" t="s">
        <v>601</v>
      </c>
      <c r="F588" s="201">
        <f>F587/1.2*0.2</f>
        <v>36473650.041666672</v>
      </c>
      <c r="G588" s="201"/>
      <c r="H588" s="201">
        <f>H587/1.2*0.2</f>
        <v>49179044.305000007</v>
      </c>
      <c r="I588" s="201">
        <f>I587/1.2*0.2</f>
        <v>85652694.346666694</v>
      </c>
      <c r="J588" s="358" t="s">
        <v>601</v>
      </c>
      <c r="K588" s="358"/>
      <c r="L588" s="383">
        <f>L587/1.2*0.2</f>
        <v>12139226.560337052</v>
      </c>
      <c r="M588" s="383"/>
      <c r="N588" s="383">
        <f>N587/1.2*0.2</f>
        <v>13687847.774826873</v>
      </c>
      <c r="O588" s="383">
        <f>O587/1.2*0.2</f>
        <v>25827074.333497256</v>
      </c>
      <c r="P588" s="319"/>
      <c r="Q588" s="321" t="s">
        <v>601</v>
      </c>
      <c r="R588" s="321">
        <f>R587/1.2*0.2</f>
        <v>24333679.548333339</v>
      </c>
      <c r="S588" s="321"/>
      <c r="T588" s="321">
        <f>T587/1.2*0.2</f>
        <v>35514937.895000003</v>
      </c>
      <c r="U588" s="267">
        <f>U587/1.2*0.2</f>
        <v>59848617.443333343</v>
      </c>
    </row>
    <row r="589" spans="1:52" ht="17.45" customHeight="1" x14ac:dyDescent="0.25"/>
    <row r="590" spans="1:52" ht="17.45" customHeight="1" x14ac:dyDescent="0.25"/>
    <row r="591" spans="1:52" s="303" customFormat="1" ht="12" x14ac:dyDescent="0.2">
      <c r="A591" s="401" t="s">
        <v>38</v>
      </c>
      <c r="B591" s="300" t="s">
        <v>44</v>
      </c>
      <c r="C591" s="1481"/>
      <c r="D591" s="1481"/>
      <c r="E591" s="1481"/>
      <c r="F591" s="1481"/>
      <c r="G591" s="1481"/>
      <c r="H591" s="1481"/>
      <c r="I591" s="1482" t="s">
        <v>45</v>
      </c>
      <c r="J591" s="1482"/>
      <c r="K591" s="1482"/>
      <c r="L591" s="1482"/>
      <c r="M591" s="1482"/>
      <c r="N591" s="1482"/>
      <c r="O591" s="301"/>
      <c r="P591" s="301"/>
      <c r="Q591" s="301"/>
      <c r="R591" s="301"/>
      <c r="S591" s="301"/>
      <c r="T591" s="302"/>
      <c r="U591" s="302"/>
      <c r="V591" s="302"/>
      <c r="W591" s="302"/>
      <c r="X591" s="302"/>
      <c r="Y591" s="302"/>
      <c r="Z591" s="302"/>
      <c r="AA591" s="302"/>
      <c r="AB591" s="302"/>
      <c r="AC591" s="302"/>
      <c r="AD591" s="302"/>
      <c r="AE591" s="302"/>
      <c r="AF591" s="302"/>
      <c r="AG591" s="302"/>
      <c r="AH591" s="302"/>
      <c r="AI591" s="302"/>
      <c r="AJ591" s="302"/>
      <c r="AK591" s="302"/>
      <c r="AL591" s="302"/>
      <c r="AM591" s="302"/>
      <c r="AN591" s="302"/>
      <c r="AO591" s="302"/>
      <c r="AP591" s="302"/>
      <c r="AQ591" s="302"/>
      <c r="AR591" s="302"/>
      <c r="AS591" s="302"/>
      <c r="AT591" s="302"/>
      <c r="AU591" s="302"/>
      <c r="AV591" s="302"/>
      <c r="AW591" s="302" t="s">
        <v>5</v>
      </c>
      <c r="AX591" s="302" t="s">
        <v>39</v>
      </c>
      <c r="AY591" s="302"/>
      <c r="AZ591" s="302"/>
    </row>
    <row r="592" spans="1:52" s="304" customFormat="1" ht="54" customHeight="1" x14ac:dyDescent="0.25">
      <c r="A592" s="401"/>
      <c r="B592" s="1476" t="s">
        <v>40</v>
      </c>
      <c r="C592" s="1476"/>
      <c r="D592" s="1476"/>
      <c r="E592" s="1476"/>
      <c r="F592" s="1476"/>
      <c r="G592" s="1476"/>
      <c r="H592" s="1476"/>
      <c r="I592" s="1476"/>
      <c r="J592" s="1476"/>
      <c r="K592" s="1476"/>
      <c r="L592" s="1476"/>
      <c r="M592" s="1476"/>
      <c r="N592" s="1476"/>
      <c r="T592" s="305"/>
      <c r="U592" s="305"/>
      <c r="V592" s="305"/>
      <c r="W592" s="305"/>
      <c r="X592" s="305"/>
      <c r="Y592" s="305"/>
      <c r="Z592" s="305"/>
      <c r="AA592" s="305"/>
      <c r="AB592" s="305"/>
      <c r="AC592" s="305"/>
      <c r="AD592" s="305"/>
      <c r="AE592" s="305"/>
      <c r="AF592" s="305"/>
      <c r="AG592" s="305"/>
      <c r="AH592" s="305"/>
      <c r="AI592" s="305"/>
      <c r="AJ592" s="305"/>
      <c r="AK592" s="305"/>
      <c r="AL592" s="305"/>
      <c r="AM592" s="305"/>
      <c r="AN592" s="305"/>
      <c r="AO592" s="305"/>
      <c r="AP592" s="305"/>
      <c r="AQ592" s="305"/>
      <c r="AR592" s="305"/>
      <c r="AS592" s="305"/>
      <c r="AT592" s="305"/>
      <c r="AU592" s="305"/>
      <c r="AV592" s="305"/>
      <c r="AW592" s="305"/>
      <c r="AX592" s="305"/>
      <c r="AY592" s="305"/>
      <c r="AZ592" s="305"/>
    </row>
    <row r="593" spans="1:52" s="303" customFormat="1" ht="12" x14ac:dyDescent="0.2">
      <c r="A593" s="401" t="s">
        <v>41</v>
      </c>
      <c r="B593" s="300" t="s">
        <v>46</v>
      </c>
      <c r="C593" s="1481"/>
      <c r="D593" s="1481"/>
      <c r="E593" s="1481"/>
      <c r="F593" s="1481"/>
      <c r="G593" s="1481"/>
      <c r="H593" s="1481"/>
      <c r="I593" s="1482" t="s">
        <v>47</v>
      </c>
      <c r="J593" s="1482"/>
      <c r="K593" s="1482"/>
      <c r="L593" s="1482"/>
      <c r="M593" s="1482"/>
      <c r="N593" s="1482"/>
      <c r="O593" s="301"/>
      <c r="P593" s="301"/>
      <c r="Q593" s="301"/>
      <c r="R593" s="301"/>
      <c r="S593" s="301"/>
      <c r="T593" s="302"/>
      <c r="U593" s="302"/>
      <c r="V593" s="302"/>
      <c r="W593" s="302"/>
      <c r="X593" s="302"/>
      <c r="Y593" s="302"/>
      <c r="Z593" s="302"/>
      <c r="AA593" s="302"/>
      <c r="AB593" s="302"/>
      <c r="AC593" s="302"/>
      <c r="AD593" s="302"/>
      <c r="AE593" s="302"/>
      <c r="AF593" s="302"/>
      <c r="AG593" s="302"/>
      <c r="AH593" s="302"/>
      <c r="AI593" s="302"/>
      <c r="AJ593" s="302"/>
      <c r="AK593" s="302"/>
      <c r="AL593" s="302"/>
      <c r="AM593" s="302"/>
      <c r="AN593" s="302"/>
      <c r="AO593" s="302"/>
      <c r="AP593" s="302"/>
      <c r="AQ593" s="302"/>
      <c r="AR593" s="302"/>
      <c r="AS593" s="302"/>
      <c r="AT593" s="302"/>
      <c r="AU593" s="302"/>
      <c r="AV593" s="302"/>
      <c r="AW593" s="302"/>
      <c r="AX593" s="302"/>
      <c r="AY593" s="302" t="s">
        <v>5</v>
      </c>
      <c r="AZ593" s="302" t="s">
        <v>39</v>
      </c>
    </row>
    <row r="594" spans="1:52" s="304" customFormat="1" ht="18.75" customHeight="1" x14ac:dyDescent="0.25">
      <c r="A594" s="401"/>
      <c r="B594" s="1476" t="s">
        <v>40</v>
      </c>
      <c r="C594" s="1476"/>
      <c r="D594" s="1476"/>
      <c r="E594" s="1476"/>
      <c r="F594" s="1476"/>
      <c r="G594" s="1476"/>
      <c r="H594" s="1476"/>
      <c r="I594" s="1476"/>
      <c r="J594" s="1476"/>
      <c r="K594" s="1476"/>
      <c r="L594" s="1476"/>
      <c r="M594" s="1476"/>
      <c r="N594" s="1476"/>
      <c r="O594" s="306"/>
      <c r="T594" s="305"/>
      <c r="U594" s="305"/>
      <c r="V594" s="305"/>
      <c r="W594" s="305"/>
      <c r="X594" s="305"/>
      <c r="Y594" s="305"/>
      <c r="Z594" s="305"/>
      <c r="AA594" s="305"/>
      <c r="AB594" s="305"/>
      <c r="AC594" s="305"/>
      <c r="AD594" s="305"/>
      <c r="AE594" s="305"/>
      <c r="AF594" s="305"/>
      <c r="AG594" s="305"/>
      <c r="AH594" s="305"/>
      <c r="AI594" s="305"/>
      <c r="AJ594" s="305"/>
      <c r="AK594" s="305"/>
      <c r="AL594" s="305"/>
      <c r="AM594" s="305"/>
      <c r="AN594" s="305"/>
      <c r="AO594" s="305"/>
      <c r="AP594" s="305"/>
      <c r="AQ594" s="305"/>
      <c r="AR594" s="305"/>
      <c r="AS594" s="305"/>
      <c r="AT594" s="305"/>
      <c r="AU594" s="305"/>
      <c r="AV594" s="305"/>
      <c r="AW594" s="305"/>
      <c r="AX594" s="305"/>
      <c r="AY594" s="305"/>
      <c r="AZ594" s="305"/>
    </row>
    <row r="595" spans="1:52" customFormat="1" x14ac:dyDescent="0.25">
      <c r="A595" s="402"/>
      <c r="B595" s="299"/>
      <c r="C595" s="299"/>
      <c r="D595" s="299"/>
      <c r="E595" s="299"/>
      <c r="F595" s="299"/>
      <c r="G595" s="299"/>
      <c r="H595" s="299"/>
      <c r="I595" s="299"/>
      <c r="J595" s="299"/>
      <c r="K595" s="299"/>
      <c r="L595" s="299"/>
      <c r="M595" s="299"/>
      <c r="N595" s="299"/>
      <c r="O595" s="160"/>
    </row>
    <row r="596" spans="1:52" x14ac:dyDescent="0.25">
      <c r="B596" s="274"/>
    </row>
  </sheetData>
  <autoFilter ref="A26:U588" xr:uid="{780DA310-C0F9-4544-B414-86D242CD9E66}">
    <filterColumn colId="1">
      <colorFilter dxfId="9"/>
    </filterColumn>
    <filterColumn colId="4" showButton="0"/>
    <filterColumn colId="6" showButton="0"/>
    <filterColumn colId="10" showButton="0"/>
    <filterColumn colId="12" showButton="0"/>
    <filterColumn colId="16" showButton="0"/>
    <filterColumn colId="18" showButton="0"/>
  </autoFilter>
  <mergeCells count="43">
    <mergeCell ref="J26:J27"/>
    <mergeCell ref="K26:L26"/>
    <mergeCell ref="M26:N26"/>
    <mergeCell ref="O26:O27"/>
    <mergeCell ref="A26:A27"/>
    <mergeCell ref="B26:B27"/>
    <mergeCell ref="C26:C27"/>
    <mergeCell ref="D26:D27"/>
    <mergeCell ref="E26:F26"/>
    <mergeCell ref="G26:H26"/>
    <mergeCell ref="I26:I27"/>
    <mergeCell ref="S26:T26"/>
    <mergeCell ref="U26:U27"/>
    <mergeCell ref="Q26:R26"/>
    <mergeCell ref="P26:P27"/>
    <mergeCell ref="M2:O2"/>
    <mergeCell ref="M3:O3"/>
    <mergeCell ref="M4:O4"/>
    <mergeCell ref="M9:O9"/>
    <mergeCell ref="M10:O10"/>
    <mergeCell ref="M11:O11"/>
    <mergeCell ref="M12:O12"/>
    <mergeCell ref="M5:O5"/>
    <mergeCell ref="M6:O6"/>
    <mergeCell ref="M7:O7"/>
    <mergeCell ref="M8:O8"/>
    <mergeCell ref="B24:L24"/>
    <mergeCell ref="M13:O13"/>
    <mergeCell ref="M14:O14"/>
    <mergeCell ref="M15:O15"/>
    <mergeCell ref="M16:O16"/>
    <mergeCell ref="M17:O17"/>
    <mergeCell ref="L19:L20"/>
    <mergeCell ref="M19:M20"/>
    <mergeCell ref="N19:O19"/>
    <mergeCell ref="B23:L23"/>
    <mergeCell ref="B22:L22"/>
    <mergeCell ref="B594:N594"/>
    <mergeCell ref="C591:H591"/>
    <mergeCell ref="I591:N591"/>
    <mergeCell ref="C593:H593"/>
    <mergeCell ref="I593:N593"/>
    <mergeCell ref="B592:N592"/>
  </mergeCells>
  <conditionalFormatting sqref="B43">
    <cfRule type="duplicateValues" dxfId="8" priority="8" stopIfTrue="1"/>
  </conditionalFormatting>
  <conditionalFormatting sqref="B44">
    <cfRule type="duplicateValues" dxfId="7" priority="7" stopIfTrue="1"/>
  </conditionalFormatting>
  <conditionalFormatting sqref="B45">
    <cfRule type="duplicateValues" dxfId="6" priority="6" stopIfTrue="1"/>
  </conditionalFormatting>
  <conditionalFormatting sqref="B46">
    <cfRule type="duplicateValues" dxfId="5" priority="5" stopIfTrue="1"/>
  </conditionalFormatting>
  <conditionalFormatting sqref="B47">
    <cfRule type="duplicateValues" dxfId="4" priority="4" stopIfTrue="1"/>
  </conditionalFormatting>
  <conditionalFormatting sqref="B48">
    <cfRule type="duplicateValues" dxfId="3" priority="3" stopIfTrue="1"/>
  </conditionalFormatting>
  <conditionalFormatting sqref="B49">
    <cfRule type="duplicateValues" dxfId="2" priority="9" stopIfTrue="1"/>
  </conditionalFormatting>
  <conditionalFormatting sqref="B75">
    <cfRule type="duplicateValues" dxfId="1" priority="2" stopIfTrue="1"/>
  </conditionalFormatting>
  <conditionalFormatting sqref="B359:B360 B328:B331 B333 B345 B352 B362:B363 B361:D361">
    <cfRule type="duplicateValues" dxfId="0" priority="1" stopIfTrue="1"/>
  </conditionalFormatting>
  <pageMargins left="0.23622047244094491" right="0.23622047244094491" top="0.74803149606299213" bottom="0" header="0.31496062992125984" footer="0"/>
  <pageSetup paperSize="9" scale="50" fitToHeight="100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ВДЦ</vt:lpstr>
      <vt:lpstr>КС3 №1</vt:lpstr>
      <vt:lpstr>кс-2 №1корр</vt:lpstr>
      <vt:lpstr>КС3 №</vt:lpstr>
      <vt:lpstr>КС3 №3</vt:lpstr>
      <vt:lpstr> кс-2 №3</vt:lpstr>
      <vt:lpstr>кс-6 на 06.05</vt:lpstr>
      <vt:lpstr>кс-2 №1</vt:lpstr>
      <vt:lpstr>' кс-2 №3'!Область_печати</vt:lpstr>
      <vt:lpstr>ВДЦ!Область_печати</vt:lpstr>
      <vt:lpstr>'кс-2 №1'!Область_печати</vt:lpstr>
      <vt:lpstr>'кс-2 №1корр'!Область_печати</vt:lpstr>
      <vt:lpstr>'КС3 №'!Область_печати</vt:lpstr>
      <vt:lpstr>'КС3 №1'!Область_печати</vt:lpstr>
      <vt:lpstr>'КС3 №3'!Область_печати</vt:lpstr>
      <vt:lpstr>'кс-6 на 06.05'!Область_печати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2024-04-26T14:26:16Z</cp:lastPrinted>
  <dcterms:created xsi:type="dcterms:W3CDTF">2020-09-30T08:50:27Z</dcterms:created>
  <dcterms:modified xsi:type="dcterms:W3CDTF">2024-06-09T15:41:22Z</dcterms:modified>
</cp:coreProperties>
</file>